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 activeTab="2"/>
  </bookViews>
  <sheets>
    <sheet name="Base de donnée" sheetId="1" r:id="rId1"/>
    <sheet name="FIFe Vierge" sheetId="4" r:id="rId2"/>
    <sheet name="LOOF Vierge" sheetId="2" r:id="rId3"/>
    <sheet name="SQR" sheetId="5" r:id="rId4"/>
    <sheet name="WCF Vierge" sheetId="3" r:id="rId5"/>
  </sheets>
  <functionGroups builtInGroupCount="18"/>
  <definedNames>
    <definedName name="LISTE_CERTIFICAT">'Base de donnée'!$F$2</definedName>
    <definedName name="LISTE_CLUB">OFFSET('Base de donnée'!$D$2,,,COUNTA('Base de donnée'!$D:$D),1)</definedName>
    <definedName name="LISTE_JUGE">OFFSET('Base de donnée'!$E$2,,,COUNTA('Base de donnée'!$E:$E),1)</definedName>
    <definedName name="LISTE_PAYS">OFFSET('Base de donnée'!$C$2,,,COUNTA('Base de donnée'!$C:$C),1)</definedName>
    <definedName name="LISTE_RACE">OFFSET('Base de donnée'!$A$2,,,COUNTA('Base de donnée'!$A:$A),1)</definedName>
    <definedName name="LISTE_SEXE">'Base de donnée'!$B$2:$B$4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3" i="2" l="1"/>
  <c r="D60" i="3"/>
  <c r="A6" i="3"/>
  <c r="A6" i="2"/>
  <c r="T42" i="2"/>
  <c r="S42" i="2"/>
  <c r="T31" i="2"/>
  <c r="S31" i="2"/>
  <c r="T23" i="2"/>
  <c r="S23" i="2"/>
  <c r="T16" i="2"/>
  <c r="T10" i="2"/>
  <c r="S10" i="2"/>
  <c r="S16" i="2"/>
  <c r="A10" i="2" l="1"/>
  <c r="Q16" i="2" s="1"/>
  <c r="Q23" i="2" s="1"/>
  <c r="Q10" i="2"/>
  <c r="A16" i="2" l="1"/>
  <c r="A31" i="2" l="1"/>
  <c r="A42" i="2" s="1"/>
  <c r="A53" i="2" s="1"/>
  <c r="A10" i="3"/>
  <c r="A16" i="3"/>
  <c r="A22" i="3"/>
  <c r="A28" i="3" s="1"/>
  <c r="A34" i="3" s="1"/>
  <c r="A40" i="3" s="1"/>
  <c r="A46" i="3" s="1"/>
  <c r="D42" i="2" l="1"/>
  <c r="D31" i="2"/>
  <c r="D40" i="3"/>
  <c r="D23" i="2"/>
  <c r="D16" i="2"/>
  <c r="D10" i="2"/>
  <c r="D52" i="3"/>
  <c r="D46" i="3"/>
  <c r="D34" i="3"/>
  <c r="D28" i="3"/>
  <c r="D22" i="3"/>
  <c r="D16" i="3"/>
  <c r="D10" i="3"/>
  <c r="Q31" i="2" l="1"/>
  <c r="Q42" i="2" s="1"/>
  <c r="Q53" i="2" s="1"/>
  <c r="A10" i="4"/>
  <c r="A16" i="4" s="1"/>
  <c r="A52" i="3" l="1"/>
  <c r="A60" i="3" s="1"/>
</calcChain>
</file>

<file path=xl/sharedStrings.xml><?xml version="1.0" encoding="utf-8"?>
<sst xmlns="http://schemas.openxmlformats.org/spreadsheetml/2006/main" count="644" uniqueCount="437">
  <si>
    <t>RACE</t>
  </si>
  <si>
    <t>ABYSSIN</t>
  </si>
  <si>
    <t>AMERICAN BOBTAIL P.C</t>
  </si>
  <si>
    <t>AMERICAN BOBTAIL P.L</t>
  </si>
  <si>
    <t>AMERICAN CURL P.C</t>
  </si>
  <si>
    <t>AMERICAN CURL P.L</t>
  </si>
  <si>
    <t>AMERICAN SHORTHAIR</t>
  </si>
  <si>
    <t>AMERICAN WIREHAIR</t>
  </si>
  <si>
    <t>ANGORA TURC</t>
  </si>
  <si>
    <t>ASIAN LONGHAIR</t>
  </si>
  <si>
    <t>ASIAN SHORTHAIR</t>
  </si>
  <si>
    <t>BALINAIS</t>
  </si>
  <si>
    <t>BENGAL</t>
  </si>
  <si>
    <t>BOMBAY</t>
  </si>
  <si>
    <t>BRITISH LONGHAIR</t>
  </si>
  <si>
    <t>BRITISH SHORTHAIR</t>
  </si>
  <si>
    <t>BURMESE AMERICAIN</t>
  </si>
  <si>
    <t>BURMESE ANGLAIS</t>
  </si>
  <si>
    <t>BURMILLA</t>
  </si>
  <si>
    <t>CALIFORNIAN REX</t>
  </si>
  <si>
    <t>CEYLAN</t>
  </si>
  <si>
    <t>CHARTREUX</t>
  </si>
  <si>
    <t>CHAUSIE</t>
  </si>
  <si>
    <t>CORNISH REX</t>
  </si>
  <si>
    <t>CYMRIC</t>
  </si>
  <si>
    <t>DEVON REX</t>
  </si>
  <si>
    <t>DONSKOY</t>
  </si>
  <si>
    <t>EUROPEAN SHORTHAIR</t>
  </si>
  <si>
    <t>EXOTIC SHORTHAIR</t>
  </si>
  <si>
    <t>GERMAN REX</t>
  </si>
  <si>
    <t>HAVANA BROWN</t>
  </si>
  <si>
    <t>HIGHLAND FOLD</t>
  </si>
  <si>
    <t>HIGHLAND STRAIGHT</t>
  </si>
  <si>
    <t>JAPENESE BOBTAIL P.C</t>
  </si>
  <si>
    <t>JAPENESE BOBTAIL P.L</t>
  </si>
  <si>
    <t>KORAT</t>
  </si>
  <si>
    <t>KURILIAN BOBTAIL P.C</t>
  </si>
  <si>
    <t>KURILIAN BOBTAIL P.L</t>
  </si>
  <si>
    <t>LAPERM P.C</t>
  </si>
  <si>
    <t>LAPERM P.L</t>
  </si>
  <si>
    <t>LYKOÏ</t>
  </si>
  <si>
    <t>MAINE COON</t>
  </si>
  <si>
    <t>MANDARIN</t>
  </si>
  <si>
    <t>MANX</t>
  </si>
  <si>
    <t>MAU EGYPTIEN</t>
  </si>
  <si>
    <t>MUNCHKIN P.C</t>
  </si>
  <si>
    <t>MUNCHKIN P.L</t>
  </si>
  <si>
    <t>NEBELUNG</t>
  </si>
  <si>
    <t>NORVEGIEN</t>
  </si>
  <si>
    <t>OCICAT</t>
  </si>
  <si>
    <t>ORIENTAL</t>
  </si>
  <si>
    <t>PERSAN</t>
  </si>
  <si>
    <t>PETERBALD</t>
  </si>
  <si>
    <t>PIXIE BOB P.C</t>
  </si>
  <si>
    <t>PIXIE BOB P.L</t>
  </si>
  <si>
    <t>RAGDOLL</t>
  </si>
  <si>
    <t>RUSSE</t>
  </si>
  <si>
    <t>SACRE DE BIRMANIE</t>
  </si>
  <si>
    <t>SAVANNAH</t>
  </si>
  <si>
    <t>SCOTTISH FOLD</t>
  </si>
  <si>
    <t>SCOTTISH STRAIGHT</t>
  </si>
  <si>
    <t>SELKIRK REX P.C</t>
  </si>
  <si>
    <t>SELKIRK REX P.L</t>
  </si>
  <si>
    <t>SELKIRK STRAIGHT P.C</t>
  </si>
  <si>
    <t>SELKIRK STRAIGHT P.L</t>
  </si>
  <si>
    <t>SIAMOIS</t>
  </si>
  <si>
    <t>SIBERIEN</t>
  </si>
  <si>
    <t>SINGAPURA</t>
  </si>
  <si>
    <t>SNOWSHOE</t>
  </si>
  <si>
    <t>SOKOKE</t>
  </si>
  <si>
    <t>SOMALI</t>
  </si>
  <si>
    <t>SPHYNX</t>
  </si>
  <si>
    <t>THAÏ</t>
  </si>
  <si>
    <t>TONKINOIS P.C</t>
  </si>
  <si>
    <t>TONKINOIS P.L</t>
  </si>
  <si>
    <t>TOYGER</t>
  </si>
  <si>
    <t>TURC DU LAC DE VAN</t>
  </si>
  <si>
    <t>YORK CHOCOLAT</t>
  </si>
  <si>
    <t xml:space="preserve">Race : </t>
  </si>
  <si>
    <t>Code :</t>
  </si>
  <si>
    <t xml:space="preserve"> </t>
  </si>
  <si>
    <t>Née le :</t>
  </si>
  <si>
    <t>N° :</t>
  </si>
  <si>
    <t xml:space="preserve">Couleur : </t>
  </si>
  <si>
    <t>Sexe :</t>
  </si>
  <si>
    <t>Id :</t>
  </si>
  <si>
    <t xml:space="preserve">Concours en classe adulte (10 mois) le : </t>
  </si>
  <si>
    <t>SEXE</t>
  </si>
  <si>
    <t>PAYS</t>
  </si>
  <si>
    <t>CLUB</t>
  </si>
  <si>
    <t>JUGE</t>
  </si>
  <si>
    <t>CERTIFICAT</t>
  </si>
  <si>
    <t>MALE</t>
  </si>
  <si>
    <t>AFGHANISTAN</t>
  </si>
  <si>
    <t>ACEP</t>
  </si>
  <si>
    <t>BERTHELON</t>
  </si>
  <si>
    <t>Obtenu</t>
  </si>
  <si>
    <t>FEMELLE</t>
  </si>
  <si>
    <t>AFRIQUE DU SUD</t>
  </si>
  <si>
    <t>AFDA</t>
  </si>
  <si>
    <t>BORRAS</t>
  </si>
  <si>
    <t>NEUTRE</t>
  </si>
  <si>
    <t>ALBANIE</t>
  </si>
  <si>
    <t>AFeF</t>
  </si>
  <si>
    <t>CALMES</t>
  </si>
  <si>
    <t>ALGÉRIE</t>
  </si>
  <si>
    <t>AFNP</t>
  </si>
  <si>
    <t>COMTE</t>
  </si>
  <si>
    <t>ALLEMAGNE</t>
  </si>
  <si>
    <t>AFPCA</t>
  </si>
  <si>
    <t>CORNEILLE</t>
  </si>
  <si>
    <t>ANDORRE</t>
  </si>
  <si>
    <t>AFPL</t>
  </si>
  <si>
    <t>COSTE</t>
  </si>
  <si>
    <t>ANGOLA</t>
  </si>
  <si>
    <t>AFR</t>
  </si>
  <si>
    <t>DE LANDTSHEER</t>
  </si>
  <si>
    <t>ANGUILLA</t>
  </si>
  <si>
    <t>AFSI</t>
  </si>
  <si>
    <t>DENTICO</t>
  </si>
  <si>
    <t>ANTARCTIQUE</t>
  </si>
  <si>
    <t>AMOBS-STAR</t>
  </si>
  <si>
    <t>DUBOIS</t>
  </si>
  <si>
    <t>ANTIGUA-ET-BARBUDA</t>
  </si>
  <si>
    <t>ANABI</t>
  </si>
  <si>
    <t>FRANC-PAQUET</t>
  </si>
  <si>
    <t>ARABIE SAOUDITE</t>
  </si>
  <si>
    <t>ASFeC</t>
  </si>
  <si>
    <t>GREMMEL</t>
  </si>
  <si>
    <t>ARGENTINE</t>
  </si>
  <si>
    <t>CATIMINI CLUB</t>
  </si>
  <si>
    <t>GRINGET</t>
  </si>
  <si>
    <t>ARMÉNIE</t>
  </si>
  <si>
    <t>CC 3000</t>
  </si>
  <si>
    <t>GROGNET</t>
  </si>
  <si>
    <t>ARUBA</t>
  </si>
  <si>
    <t>CFC</t>
  </si>
  <si>
    <t>HACKMANN</t>
  </si>
  <si>
    <t>AUSTRALIE</t>
  </si>
  <si>
    <t>CFL</t>
  </si>
  <si>
    <t>KURKOWSKI</t>
  </si>
  <si>
    <t>AUTRICHE</t>
  </si>
  <si>
    <t>ISAL</t>
  </si>
  <si>
    <t>LAGARDE</t>
  </si>
  <si>
    <t>AZERBAÏDJAN</t>
  </si>
  <si>
    <t>OFB</t>
  </si>
  <si>
    <t>LAMOUREUX</t>
  </si>
  <si>
    <t>BAHAMAS</t>
  </si>
  <si>
    <t>LASZLO</t>
  </si>
  <si>
    <t>BAHREÏN</t>
  </si>
  <si>
    <t>MEISTER D.</t>
  </si>
  <si>
    <t>BANGLADESH</t>
  </si>
  <si>
    <t>MICHAUX</t>
  </si>
  <si>
    <t>BARBADE</t>
  </si>
  <si>
    <t>MONNIER</t>
  </si>
  <si>
    <t>BELGIQUE</t>
  </si>
  <si>
    <t>NOEL-GAREL</t>
  </si>
  <si>
    <t>BELIZE</t>
  </si>
  <si>
    <t>PORTELAS</t>
  </si>
  <si>
    <t>BÉNIN</t>
  </si>
  <si>
    <t>RUGGIERO</t>
  </si>
  <si>
    <t>BERMUDES</t>
  </si>
  <si>
    <t>SEIGNOT</t>
  </si>
  <si>
    <t>BHOUTAN</t>
  </si>
  <si>
    <t>VAN DROOGENBROECK</t>
  </si>
  <si>
    <t>BIÉLORUSSIE</t>
  </si>
  <si>
    <t>VLACH</t>
  </si>
  <si>
    <t>BOLIVIE</t>
  </si>
  <si>
    <t>BOSNIE-HERZÉGOVINE</t>
  </si>
  <si>
    <t>BOTSWANA</t>
  </si>
  <si>
    <t>BRÉSIL</t>
  </si>
  <si>
    <t>BRUNÉI DARUSSALAM</t>
  </si>
  <si>
    <t>BULGARIE</t>
  </si>
  <si>
    <t>BURKINA FASO</t>
  </si>
  <si>
    <t>BURUNDI</t>
  </si>
  <si>
    <t>CAMBODGE</t>
  </si>
  <si>
    <t>CAMEROUN</t>
  </si>
  <si>
    <t>CANADA</t>
  </si>
  <si>
    <t>CAP-VERT</t>
  </si>
  <si>
    <t>CEUTA ET MELILLA</t>
  </si>
  <si>
    <t>CHILI</t>
  </si>
  <si>
    <t>CHINE</t>
  </si>
  <si>
    <t>CHYPRE</t>
  </si>
  <si>
    <t>COLOMBIE</t>
  </si>
  <si>
    <t>COMORES</t>
  </si>
  <si>
    <t>CONGO-BRAZZAVILLE</t>
  </si>
  <si>
    <t>CONGO-KINSHASA</t>
  </si>
  <si>
    <t>CORÉE DU NORD</t>
  </si>
  <si>
    <t>CORÉE DU SUD</t>
  </si>
  <si>
    <t>COSTA RICA</t>
  </si>
  <si>
    <t>CÔTE D’IVOIRE</t>
  </si>
  <si>
    <t>CROATIE</t>
  </si>
  <si>
    <t>CUBA</t>
  </si>
  <si>
    <t>CURAÇAO</t>
  </si>
  <si>
    <t>DANEMARK</t>
  </si>
  <si>
    <t>DIEGO GARCIA</t>
  </si>
  <si>
    <t>DJIBOUTI</t>
  </si>
  <si>
    <t>DOMINIQUE</t>
  </si>
  <si>
    <t>ÉGYPTE</t>
  </si>
  <si>
    <t>EL SALVADOR</t>
  </si>
  <si>
    <t>ÉMIRATS ARABES UNIS</t>
  </si>
  <si>
    <t>ÉQUATEUR</t>
  </si>
  <si>
    <t>ÉRYTHRÉE</t>
  </si>
  <si>
    <t>ESPAGNE</t>
  </si>
  <si>
    <t>ESTONIE</t>
  </si>
  <si>
    <t>ÉTAT DE LA CITÉ DU VATICAN</t>
  </si>
  <si>
    <t>ÉTATS FÉDÉRÉS DE MICRONÉSIE</t>
  </si>
  <si>
    <t>ÉTATS-UNIS</t>
  </si>
  <si>
    <t>ÉTHIOPIE</t>
  </si>
  <si>
    <t>EUROZONE</t>
  </si>
  <si>
    <t>FIDJI</t>
  </si>
  <si>
    <t>FINLANDE</t>
  </si>
  <si>
    <t>FRANCE</t>
  </si>
  <si>
    <t>GABON</t>
  </si>
  <si>
    <t>GAMBIE</t>
  </si>
  <si>
    <t>GÉORGIE</t>
  </si>
  <si>
    <t>GÉORGIE DU SUD ET ÎLES SANDWICH DU SUD</t>
  </si>
  <si>
    <t>GHANA</t>
  </si>
  <si>
    <t>GIBRALTAR</t>
  </si>
  <si>
    <t>GRÈCE</t>
  </si>
  <si>
    <t>GRENADE</t>
  </si>
  <si>
    <t>GROENLAND</t>
  </si>
  <si>
    <t>GUADELOUPE</t>
  </si>
  <si>
    <t>GUAM</t>
  </si>
  <si>
    <t>GUATEMALA</t>
  </si>
  <si>
    <t>GUERNESEY</t>
  </si>
  <si>
    <t>GUINÉE</t>
  </si>
  <si>
    <t>GUINÉE ÉQUATORIALE</t>
  </si>
  <si>
    <t>GUINÉE-BISSAU</t>
  </si>
  <si>
    <t>GUYANA</t>
  </si>
  <si>
    <t>GUYANE FRANÇAISE</t>
  </si>
  <si>
    <t>HAÏTI</t>
  </si>
  <si>
    <t>HONDURAS</t>
  </si>
  <si>
    <t>HONGRIE</t>
  </si>
  <si>
    <t>ÎLE CHRISTMAS</t>
  </si>
  <si>
    <t>ÎLE DE L’ASCENSION</t>
  </si>
  <si>
    <t>ÎLE DE MAN</t>
  </si>
  <si>
    <t>ÎLE NORFOLK</t>
  </si>
  <si>
    <t>ÎLES ÅLAND</t>
  </si>
  <si>
    <t>ÎLES CAÏMANS</t>
  </si>
  <si>
    <t>ÎLES CANARIES</t>
  </si>
  <si>
    <t>ÎLES COCOS</t>
  </si>
  <si>
    <t>ÎLES COOK</t>
  </si>
  <si>
    <t>ÎLES FÉROÉ</t>
  </si>
  <si>
    <t>ÎLES MALOUINES</t>
  </si>
  <si>
    <t>ÎLES MARIANNES DU NORD</t>
  </si>
  <si>
    <t>ÎLES MARSHALL</t>
  </si>
  <si>
    <t>ÎLES MINEURES ÉLOIGNÉES DES ÉTATS-UNIS</t>
  </si>
  <si>
    <t>ÎLES PITCAIRN</t>
  </si>
  <si>
    <t>ÎLES SALOMON</t>
  </si>
  <si>
    <t>ÎLES TURQUES-ET-CAÏQUES</t>
  </si>
  <si>
    <t>ÎLES VIERGES BRITANNIQUES</t>
  </si>
  <si>
    <t>ÎLES VIERGES DES ÉTATS-UNIS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</si>
  <si>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</si>
  <si>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</si>
  <si>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</si>
  <si>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</si>
  <si>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</si>
  <si>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</si>
  <si>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</si>
  <si>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</si>
  <si>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</si>
  <si>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</si>
  <si>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JERSEY</t>
  </si>
  <si>
    <t>JORDANIE</t>
  </si>
  <si>
    <t>KAZAKHSTAN</t>
  </si>
  <si>
    <t>KENYA</t>
  </si>
  <si>
    <t>KIRGHIZISTAN</t>
  </si>
  <si>
    <t>KIRIBATI</t>
  </si>
  <si>
    <t>KOSOVO</t>
  </si>
  <si>
    <t>KOWEÏT</t>
  </si>
  <si>
    <t>LA RÉUNION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</si>
  <si>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</si>
  <si>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</si>
  <si>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</si>
  <si>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</si>
  <si>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</si>
  <si>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</si>
  <si>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</si>
  <si>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</si>
  <si>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</si>
  <si>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MACÉDOINE</t>
  </si>
  <si>
    <t>MADAGASCAR</t>
  </si>
  <si>
    <t>MALAISIE</t>
  </si>
  <si>
    <t>MALAWI</t>
  </si>
  <si>
    <t>MALDIVES</t>
  </si>
  <si>
    <t>MALI</t>
  </si>
  <si>
    <t>MALTE</t>
  </si>
  <si>
    <t>MAROC</t>
  </si>
  <si>
    <t>MARTINIQUE</t>
  </si>
  <si>
    <t>MAURICE</t>
  </si>
  <si>
    <t>MAURITANIE</t>
  </si>
  <si>
    <t>MAYOTTE</t>
  </si>
  <si>
    <t>MEXIQUE</t>
  </si>
  <si>
    <t>MOLDAVIE</t>
  </si>
  <si>
    <t>MONACO</t>
  </si>
  <si>
    <t>MONGOLIE</t>
  </si>
  <si>
    <t>MONTÉNÉGRO</t>
  </si>
  <si>
    <t>MONTSERRAT</t>
  </si>
  <si>
    <t>MOZAMBIQUE</t>
  </si>
  <si>
    <t>MYANMAR (BIRMANIE)</t>
  </si>
  <si>
    <t>NAMIBIE</t>
  </si>
  <si>
    <t>NATIONS UNIES</t>
  </si>
  <si>
    <t>NAURU</t>
  </si>
  <si>
    <t>NÉPAL</t>
  </si>
  <si>
    <t>NICARAGUA</t>
  </si>
  <si>
    <t>NIGER</t>
  </si>
  <si>
    <t>NIGÉRIA</t>
  </si>
  <si>
    <t>NIUE</t>
  </si>
  <si>
    <t>NORVÈGE</t>
  </si>
  <si>
    <t>NOUVELLE-CALÉDONIE</t>
  </si>
  <si>
    <t>NOUVELLE-ZÉLANDE</t>
  </si>
  <si>
    <t>OMAN</t>
  </si>
  <si>
    <t>OUGANDA</t>
  </si>
  <si>
    <t>OUZBÉKISTAN</t>
  </si>
  <si>
    <t>PAKISTAN</t>
  </si>
  <si>
    <t>PALAOS</t>
  </si>
  <si>
    <t>PANAMA</t>
  </si>
  <si>
    <t>PAPOUASIE-NOUVELLE-GUINÉE</t>
  </si>
  <si>
    <t>PARAGUAY</t>
  </si>
  <si>
    <t>PAYS-BAS</t>
  </si>
  <si>
    <t>PAYS-BAS CARIBÉENS</t>
  </si>
  <si>
    <t>PÉROU</t>
  </si>
  <si>
    <t>PHILIPPINES</t>
  </si>
  <si>
    <t>POLOGNE</t>
  </si>
  <si>
    <t>POLYNÉSIE FRANÇAISE</t>
  </si>
  <si>
    <t>PORTO RICO</t>
  </si>
  <si>
    <t>PORTUGAL</t>
  </si>
  <si>
    <t>QATAR</t>
  </si>
  <si>
    <t>R.A.S. CHINOISE DE HONG KONG</t>
  </si>
  <si>
    <t>R.A.S. CHINOISE DE MACAO</t>
  </si>
  <si>
    <t>RÉPUBLIQUE CENTRAFRICAINE</t>
  </si>
  <si>
    <t>RÉPUBLIQUE DOMINICAINE</t>
  </si>
  <si>
    <t>ROUMANIE</t>
  </si>
  <si>
    <t>ROYAUME-UNI</t>
  </si>
  <si>
    <t>RUSSIE</t>
  </si>
  <si>
    <t>RWANDA</t>
  </si>
  <si>
    <t>SAHARA OCCIDENTAL</t>
  </si>
  <si>
    <t>SAINT-BARTHÉLEMY</t>
  </si>
  <si>
    <t>SAINT-CHRISTOPHE-ET-NIÉVÈS</t>
  </si>
  <si>
    <t>SAINTE-HÉLÈNE</t>
  </si>
  <si>
    <t>SAINTE-LUCIE</t>
  </si>
  <si>
    <t>SAINT-MARIN</t>
  </si>
  <si>
    <t>SAINT-MARTIN</t>
  </si>
  <si>
    <t>SAINT-MARTIN (PARTIE NÉERLANDAISE)</t>
  </si>
  <si>
    <t>SAINT-PIERRE-ET-MIQUELON</t>
  </si>
  <si>
    <t>SAINT-VINCENT-ET-LES-GRENADINES</t>
  </si>
  <si>
    <t>SAMOA</t>
  </si>
  <si>
    <t>SAMOA AMÉRICAINES</t>
  </si>
  <si>
    <t>SAO TOMÉ-ET-PRINCIPE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</si>
  <si>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</si>
  <si>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</si>
  <si>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</si>
  <si>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</si>
  <si>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</si>
  <si>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</si>
  <si>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</si>
  <si>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</si>
  <si>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</si>
  <si>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SOUDAN DU SUD</t>
  </si>
  <si>
    <t>SRI LANKA</t>
  </si>
  <si>
    <t>SUÈDE</t>
  </si>
  <si>
    <t>SUISSE</t>
  </si>
  <si>
    <t>SURINAME</t>
  </si>
  <si>
    <t>SVALBARD ET JAN MAYEN</t>
  </si>
  <si>
    <t>SWAZILAND</t>
  </si>
  <si>
    <t>SYRIE</t>
  </si>
  <si>
    <t>TADJIKISTAN</t>
  </si>
  <si>
    <t>TAÏWAN</t>
  </si>
  <si>
    <t>TANZANIE</t>
  </si>
  <si>
    <t>TCHAD</t>
  </si>
  <si>
    <t>TCHÉQUIE</t>
  </si>
  <si>
    <t>TERRES AUSTRALES FRANÇAISES</t>
  </si>
  <si>
    <t>TERRITOIRE BRITANNIQUE DE L’OCÉAN INDIEN</t>
  </si>
  <si>
    <t>TERRITOIRES PALESTINIENS</t>
  </si>
  <si>
    <t>THAÏLANDE</t>
  </si>
  <si>
    <t>TIMOR ORIENTAL</t>
  </si>
  <si>
    <t>TOGO</t>
  </si>
  <si>
    <t>TOKÉLAOU</t>
  </si>
  <si>
    <t>TONGA</t>
  </si>
  <si>
    <t>TRINITÉ-ET-TOBAGO</t>
  </si>
  <si>
    <t>TRISTAN DA CUNHA</t>
  </si>
  <si>
    <t>TUNISIE</t>
  </si>
  <si>
    <t>TURKMÉNISTAN</t>
  </si>
  <si>
    <t>TURQUIE</t>
  </si>
  <si>
    <t>TUVALU</t>
  </si>
  <si>
    <t>UKRAINE</t>
  </si>
  <si>
    <t>URUGUAY</t>
  </si>
  <si>
    <t>VANUATU</t>
  </si>
  <si>
    <t>VENEZUELA</t>
  </si>
  <si>
    <t>VIETNAM</t>
  </si>
  <si>
    <t>WALLIS-ET-FUTUNA</t>
  </si>
  <si>
    <t>YÉMEN</t>
  </si>
  <si>
    <t>ZAMBIE</t>
  </si>
  <si>
    <t>ZIMBABWE</t>
  </si>
  <si>
    <t>DATE</t>
  </si>
  <si>
    <t xml:space="preserve"> PAYS</t>
  </si>
  <si>
    <t>LIEU</t>
  </si>
  <si>
    <t>Certificat d'Aptitude au Championnat de Beauté</t>
  </si>
  <si>
    <t>3 Certificats ; 3 juges différents ; 3 expositions nationales ou internationales FIFe</t>
  </si>
  <si>
    <t>Certificat d'Aptitude au Championnat International de Beauté</t>
  </si>
  <si>
    <t>3 Certificats ; 3 juges différents ; 2 pays différents ; 3 expositions internationales FIFe
(un maximum de 2 certificats peuvent être obtenus dans le même pays)</t>
  </si>
  <si>
    <t>Certificat d'Aptitude au Grand Championnat International de Beauté</t>
  </si>
  <si>
    <t>6 Certificats ; 3 juges différents ; 3 pays différents ; 6 expositions internationales FIFe
(un maximum de 4 certificats peuvent être obtenus dans le même pays)</t>
  </si>
  <si>
    <r>
      <rPr>
        <b/>
        <sz val="11"/>
        <color rgb="FFFF0000"/>
        <rFont val="Calibri"/>
        <family val="2"/>
        <scheme val="minor"/>
      </rPr>
      <t>ou</t>
    </r>
    <r>
      <rPr>
        <sz val="11"/>
        <color rgb="FFFF0000"/>
        <rFont val="Calibri"/>
        <family val="2"/>
        <scheme val="minor"/>
      </rPr>
      <t xml:space="preserve"> si les conditions précédente ne sont pas remplies : 8 Certificats ; 4 juges différents ; 2 pays différents ; 8 expositions internationales FIFe
(un maximum de 4 certificats peuvent être obtenus dans le même pays)</t>
    </r>
  </si>
  <si>
    <t>Certificat d'Aptitude au Championnat Suprême de Beauté</t>
  </si>
  <si>
    <t>9 Certificats ; 3 juges différents ; 3 pays différents ; 9 expositions internationales FIFe
(un maximum de 7 certificats peuvent être obtenus dans le même pays)</t>
  </si>
  <si>
    <r>
      <rPr>
        <b/>
        <sz val="11"/>
        <color rgb="FFFF0000"/>
        <rFont val="Calibri"/>
        <family val="2"/>
        <scheme val="minor"/>
      </rPr>
      <t>ou</t>
    </r>
    <r>
      <rPr>
        <sz val="11"/>
        <color rgb="FFFF0000"/>
        <rFont val="Calibri"/>
        <family val="2"/>
        <scheme val="minor"/>
      </rPr>
      <t xml:space="preserve"> si les conditions précédente ne sont pas remplies : 11 Certificats ; 6 juges différents ; 2 pays différents ; 11 expositions internationales FIFe
(un maximum de 10 certificats peuvent être obtenus dans le même pays)</t>
    </r>
  </si>
  <si>
    <t>Nat. : 3 Certificats en France ; 2 juges différents / Inter. : 1 Certificats min. en France ; 2 juges différents</t>
  </si>
  <si>
    <t>Nat. : 3 Certificats en France ; 3 juges différents / Inter. : 3 Certificats dont 1 à l'étrangers ; 3 juges différents</t>
  </si>
  <si>
    <t>Nat. : 4 Certificats en France ; 3 juges différents / Inter. : 4 Certificats dont 1 à l'étranger ; 3 juges différents</t>
  </si>
  <si>
    <t>Nat. : 5 Certificats en France ; 4 juges différents / Inter. : 5 Certificats dont 2 à l'étranger ; 4 juges différents</t>
  </si>
  <si>
    <t>Nat. : 5 Certificats en France ; 5 juges différents / Inter. : 5 Certificats dont 3 à l'étranger dans 2 pays différents ; 5 juges différents</t>
  </si>
  <si>
    <t>3 certificats en 3/6 mois (avec excellence 1) ; 3 juges différents ; Peu importe le pays</t>
  </si>
  <si>
    <t>3 certificats en 6/10 mois (avec excellence 1) ; 3 juges différents ; Peu importe le pays</t>
  </si>
  <si>
    <t>3 certificats ; 3 juges différents ; Peu importe le pays</t>
  </si>
  <si>
    <t>3 certificats ; 3 juges différents ; 2 pays différents</t>
  </si>
  <si>
    <t>3 certificats ; 3 juges différents ; 3 pays différents</t>
  </si>
  <si>
    <t>3 certificats en WCF ; Par 3 juges différents</t>
  </si>
  <si>
    <r>
      <t xml:space="preserve">1 en France + 1 à l'étranger + 1 en hors continent </t>
    </r>
    <r>
      <rPr>
        <b/>
        <sz val="11"/>
        <color rgb="FFFF0000"/>
        <rFont val="Calibri"/>
        <family val="2"/>
        <scheme val="minor"/>
      </rPr>
      <t>ou</t>
    </r>
    <r>
      <rPr>
        <sz val="11"/>
        <color rgb="FFFF0000"/>
        <rFont val="Calibri"/>
        <family val="2"/>
        <scheme val="minor"/>
      </rPr>
      <t xml:space="preserve"> 1 en France + 1 à l'étranger
 + 1 dans une mondiale WCF </t>
    </r>
    <r>
      <rPr>
        <b/>
        <sz val="11"/>
        <color rgb="FFFF0000"/>
        <rFont val="Calibri"/>
        <family val="2"/>
        <scheme val="minor"/>
      </rPr>
      <t>ou</t>
    </r>
    <r>
      <rPr>
        <sz val="11"/>
        <color rgb="FFFF0000"/>
        <rFont val="Calibri"/>
        <family val="2"/>
        <scheme val="minor"/>
      </rPr>
      <t xml:space="preserve"> 2 à l'étranger + 1 dans une mondiale WCF</t>
    </r>
  </si>
  <si>
    <t>Mondiale WCF (Pour le CACM uniquement) :Le samedi compte pour une nationale et le dimanche pour une hors continent.
 Si vous ne faites que le samedi, elle compte pour une hors continent.</t>
  </si>
  <si>
    <t>aaa</t>
  </si>
  <si>
    <t>bbb</t>
  </si>
  <si>
    <t>ccc</t>
  </si>
  <si>
    <t>x</t>
  </si>
  <si>
    <t>y</t>
  </si>
  <si>
    <t>z</t>
  </si>
  <si>
    <t>Neutre</t>
  </si>
  <si>
    <t>France</t>
  </si>
  <si>
    <t>ddd</t>
  </si>
  <si>
    <t>eee</t>
  </si>
  <si>
    <t>Belgique</t>
  </si>
  <si>
    <t>Mâle</t>
  </si>
  <si>
    <t>FINI</t>
  </si>
  <si>
    <t>Suivi du système de qualification des reproducteurs SQR</t>
  </si>
  <si>
    <t>nat</t>
  </si>
  <si>
    <t>inter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</si>
</sst>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rgb="FFFF0000"/>
      </bottom>
      <diagonal/>
    </border>
    <border>
      <left/>
      <right/>
      <top style="medium">
        <color auto="1"/>
      </top>
      <bottom style="medium">
        <color rgb="FFFF0000"/>
      </bottom>
      <diagonal/>
    </border>
    <border>
      <left/>
      <right style="medium">
        <color auto="1"/>
      </right>
      <top style="medium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0070C0"/>
      </bottom>
      <diagonal/>
    </border>
    <border>
      <left/>
      <right/>
      <top style="medium">
        <color rgb="FFFF0000"/>
      </top>
      <bottom style="medium">
        <color rgb="FF0070C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auto="1"/>
      </left>
      <right/>
      <top style="medium">
        <color auto="1"/>
      </top>
      <bottom style="medium">
        <color rgb="FF0070C0"/>
      </bottom>
      <diagonal/>
    </border>
    <border>
      <left/>
      <right/>
      <top style="medium">
        <color auto="1"/>
      </top>
      <bottom style="medium">
        <color rgb="FF0070C0"/>
      </bottom>
      <diagonal/>
    </border>
    <border>
      <left/>
      <right style="medium">
        <color auto="1"/>
      </right>
      <top style="medium">
        <color auto="1"/>
      </top>
      <bottom style="medium">
        <color rgb="FF0070C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0070C0"/>
      </top>
      <bottom style="medium">
        <color rgb="FFFF0000"/>
      </bottom>
      <diagonal/>
    </border>
    <border>
      <left/>
      <right/>
      <top style="medium">
        <color rgb="FF0070C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0070C0"/>
      </top>
      <bottom style="medium">
        <color rgb="FFFF0000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2" fontId="1" fillId="0" borderId="0" xfId="0" applyNumberFormat="1" applyFont="1" applyAlignment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4" borderId="1" xfId="0" applyFont="1" applyFill="1" applyBorder="1" applyAlignment="1">
      <alignment horizontal="center"/>
    </xf>
    <xf numFmtId="0" fontId="1" fillId="0" borderId="5" xfId="0" applyFont="1" applyBorder="1" applyAlignment="1"/>
    <xf numFmtId="0" fontId="1" fillId="0" borderId="5" xfId="0" applyFont="1" applyBorder="1" applyAlignment="1">
      <alignment horizontal="center"/>
    </xf>
    <xf numFmtId="0" fontId="1" fillId="0" borderId="9" xfId="0" applyFont="1" applyBorder="1" applyAlignment="1"/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/>
    <xf numFmtId="0" fontId="1" fillId="0" borderId="13" xfId="0" applyFont="1" applyBorder="1" applyAlignment="1">
      <alignment horizontal="center"/>
    </xf>
    <xf numFmtId="0" fontId="1" fillId="0" borderId="17" xfId="0" applyFont="1" applyBorder="1" applyAlignment="1"/>
    <xf numFmtId="0" fontId="1" fillId="0" borderId="17" xfId="0" applyFont="1" applyBorder="1" applyAlignment="1">
      <alignment horizontal="center"/>
    </xf>
    <xf numFmtId="0" fontId="1" fillId="0" borderId="24" xfId="0" applyFont="1" applyBorder="1" applyAlignment="1"/>
    <xf numFmtId="0" fontId="1" fillId="0" borderId="24" xfId="0" applyFont="1" applyBorder="1" applyAlignment="1">
      <alignment horizontal="center"/>
    </xf>
    <xf numFmtId="0" fontId="1" fillId="0" borderId="2" xfId="0" applyFont="1" applyBorder="1" applyAlignment="1"/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4" borderId="1" xfId="0" applyFont="1" applyFill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/>
    <xf numFmtId="0" fontId="1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center"/>
    </xf>
    <xf numFmtId="0" fontId="1" fillId="0" borderId="0" xfId="0" applyFont="1" applyAlignment="1"/>
    <xf numFmtId="1" fontId="0" fillId="0" borderId="0" xfId="0" applyNumberForma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horizontal="left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1" fillId="3" borderId="2" xfId="0" applyFont="1" applyFill="1" applyBorder="1" applyAlignment="1" applyProtection="1">
      <alignment horizontal="center"/>
      <protection hidden="1"/>
    </xf>
    <xf numFmtId="0" fontId="1" fillId="3" borderId="3" xfId="0" applyFont="1" applyFill="1" applyBorder="1" applyAlignment="1" applyProtection="1">
      <alignment horizontal="center"/>
      <protection hidden="1"/>
    </xf>
    <xf numFmtId="0" fontId="1" fillId="3" borderId="4" xfId="0" applyFont="1" applyFill="1" applyBorder="1" applyAlignment="1" applyProtection="1">
      <alignment horizontal="center"/>
      <protection hidden="1"/>
    </xf>
    <xf numFmtId="0" fontId="3" fillId="2" borderId="2" xfId="0" applyFont="1" applyFill="1" applyBorder="1" applyAlignment="1" applyProtection="1">
      <alignment horizontal="center"/>
      <protection hidden="1"/>
    </xf>
    <xf numFmtId="0" fontId="3" fillId="2" borderId="3" xfId="0" applyFont="1" applyFill="1" applyBorder="1" applyAlignment="1" applyProtection="1">
      <alignment horizontal="center"/>
      <protection hidden="1"/>
    </xf>
    <xf numFmtId="0" fontId="3" fillId="2" borderId="4" xfId="0" applyFont="1" applyFill="1" applyBorder="1" applyAlignment="1" applyProtection="1">
      <alignment horizontal="center"/>
      <protection hidden="1"/>
    </xf>
    <xf numFmtId="1" fontId="0" fillId="0" borderId="0" xfId="0" applyNumberFormat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4" fontId="1" fillId="0" borderId="1" xfId="0" applyNumberFormat="1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center"/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3" fillId="0" borderId="0" xfId="0" applyFont="1" applyAlignment="1" applyProtection="1">
      <alignment horizontal="center" vertical="center"/>
      <protection hidden="1"/>
    </xf>
    <xf numFmtId="0" fontId="1" fillId="4" borderId="2" xfId="0" applyFont="1" applyFill="1" applyBorder="1" applyAlignment="1" applyProtection="1">
      <alignment horizontal="center"/>
      <protection hidden="1"/>
    </xf>
    <xf numFmtId="0" fontId="1" fillId="4" borderId="3" xfId="0" applyFont="1" applyFill="1" applyBorder="1" applyAlignment="1" applyProtection="1">
      <alignment horizontal="center"/>
      <protection hidden="1"/>
    </xf>
    <xf numFmtId="0" fontId="1" fillId="4" borderId="4" xfId="0" applyFont="1" applyFill="1" applyBorder="1" applyAlignment="1" applyProtection="1">
      <alignment horizontal="center"/>
      <protection hidden="1"/>
    </xf>
    <xf numFmtId="14" fontId="0" fillId="0" borderId="0" xfId="0" applyNumberFormat="1" applyAlignment="1" applyProtection="1">
      <alignment horizontal="center"/>
      <protection locked="0"/>
    </xf>
    <xf numFmtId="14" fontId="1" fillId="0" borderId="1" xfId="0" applyNumberFormat="1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14" fontId="1" fillId="0" borderId="2" xfId="0" applyNumberFormat="1" applyFont="1" applyBorder="1" applyAlignment="1" applyProtection="1">
      <alignment horizontal="center"/>
    </xf>
    <xf numFmtId="14" fontId="1" fillId="0" borderId="3" xfId="0" applyNumberFormat="1" applyFont="1" applyBorder="1" applyAlignment="1" applyProtection="1">
      <alignment horizontal="center"/>
    </xf>
    <xf numFmtId="14" fontId="1" fillId="0" borderId="4" xfId="0" applyNumberFormat="1" applyFont="1" applyBorder="1" applyAlignment="1" applyProtection="1">
      <alignment horizontal="center"/>
    </xf>
    <xf numFmtId="14" fontId="1" fillId="0" borderId="5" xfId="0" applyNumberFormat="1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14" fontId="1" fillId="0" borderId="9" xfId="0" applyNumberFormat="1" applyFont="1" applyBorder="1" applyAlignment="1">
      <alignment horizontal="center"/>
    </xf>
    <xf numFmtId="14" fontId="1" fillId="0" borderId="13" xfId="0" applyNumberFormat="1" applyFont="1" applyBorder="1" applyAlignment="1">
      <alignment horizontal="center"/>
    </xf>
    <xf numFmtId="14" fontId="1" fillId="0" borderId="17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56"/>
  <sheetViews>
    <sheetView workbookViewId="0">
      <selection activeCell="F1" sqref="F1"/>
    </sheetView>
  </sheetViews>
  <sheetFormatPr defaultColWidth="11.42578125" defaultRowHeight="15" x14ac:dyDescent="0.25"/>
  <cols>
    <col min="1" max="1" width="25.7109375" customWidth="1"/>
    <col min="3" max="3" width="42.140625" customWidth="1"/>
    <col min="4" max="4" width="17.140625" customWidth="1"/>
    <col min="5" max="5" width="23" customWidth="1"/>
  </cols>
  <sheetData>
    <row r="1" spans="1:6" x14ac:dyDescent="0.25">
      <c r="A1" s="1" t="s">
        <v>0</v>
      </c>
      <c r="B1" s="1" t="s">
        <v>87</v>
      </c>
      <c r="C1" s="1" t="s">
        <v>88</v>
      </c>
      <c r="D1" s="1" t="s">
        <v>89</v>
      </c>
      <c r="E1" s="1" t="s">
        <v>90</v>
      </c>
      <c r="F1" s="1" t="s">
        <v>91</v>
      </c>
    </row>
    <row r="2" spans="1:6" x14ac:dyDescent="0.25">
      <c r="A2" s="2" t="s">
        <v>1</v>
      </c>
      <c r="B2" s="2" t="s">
        <v>92</v>
      </c>
      <c r="C2" s="2" t="s">
        <v>93</v>
      </c>
      <c r="D2" s="2" t="s">
        <v>94</v>
      </c>
      <c r="E2" s="2" t="s">
        <v>95</v>
      </c>
      <c r="F2" s="2" t="s">
        <v>96</v>
      </c>
    </row>
    <row r="3" spans="1:6" x14ac:dyDescent="0.25">
      <c r="A3" s="2" t="s">
        <v>2</v>
      </c>
      <c r="B3" s="2" t="s">
        <v>97</v>
      </c>
      <c r="C3" s="2" t="s">
        <v>98</v>
      </c>
      <c r="D3" s="2" t="s">
        <v>99</v>
      </c>
      <c r="E3" s="2" t="s">
        <v>100</v>
      </c>
    </row>
    <row r="4" spans="1:6" x14ac:dyDescent="0.25">
      <c r="A4" s="2" t="s">
        <v>3</v>
      </c>
      <c r="B4" s="2" t="s">
        <v>101</v>
      </c>
      <c r="C4" s="2" t="s">
        <v>102</v>
      </c>
      <c r="D4" s="2" t="s">
        <v>103</v>
      </c>
      <c r="E4" s="2" t="s">
        <v>104</v>
      </c>
    </row>
    <row r="5" spans="1:6" x14ac:dyDescent="0.25">
      <c r="A5" s="2" t="s">
        <v>4</v>
      </c>
      <c r="C5" s="2" t="s">
        <v>105</v>
      </c>
      <c r="D5" s="2" t="s">
        <v>106</v>
      </c>
      <c r="E5" s="2" t="s">
        <v>107</v>
      </c>
    </row>
    <row r="6" spans="1:6" x14ac:dyDescent="0.25">
      <c r="A6" s="2" t="s">
        <v>5</v>
      </c>
      <c r="C6" s="2" t="s">
        <v>108</v>
      </c>
      <c r="D6" s="2" t="s">
        <v>109</v>
      </c>
      <c r="E6" s="2" t="s">
        <v>110</v>
      </c>
    </row>
    <row r="7" spans="1:6" x14ac:dyDescent="0.25">
      <c r="A7" s="2" t="s">
        <v>6</v>
      </c>
      <c r="C7" s="2" t="s">
        <v>111</v>
      </c>
      <c r="D7" s="2" t="s">
        <v>112</v>
      </c>
      <c r="E7" s="2" t="s">
        <v>113</v>
      </c>
    </row>
    <row r="8" spans="1:6" x14ac:dyDescent="0.25">
      <c r="A8" s="2" t="s">
        <v>7</v>
      </c>
      <c r="C8" s="2" t="s">
        <v>114</v>
      </c>
      <c r="D8" s="2" t="s">
        <v>115</v>
      </c>
      <c r="E8" s="2" t="s">
        <v>116</v>
      </c>
    </row>
    <row r="9" spans="1:6" x14ac:dyDescent="0.25">
      <c r="A9" s="2" t="s">
        <v>8</v>
      </c>
      <c r="C9" s="2" t="s">
        <v>117</v>
      </c>
      <c r="D9" s="2" t="s">
        <v>118</v>
      </c>
      <c r="E9" s="2" t="s">
        <v>119</v>
      </c>
    </row>
    <row r="10" spans="1:6" x14ac:dyDescent="0.25">
      <c r="A10" s="2" t="s">
        <v>9</v>
      </c>
      <c r="C10" s="2" t="s">
        <v>120</v>
      </c>
      <c r="D10" s="2" t="s">
        <v>121</v>
      </c>
      <c r="E10" s="2" t="s">
        <v>122</v>
      </c>
    </row>
    <row r="11" spans="1:6" x14ac:dyDescent="0.25">
      <c r="A11" s="2" t="s">
        <v>10</v>
      </c>
      <c r="C11" s="2" t="s">
        <v>123</v>
      </c>
      <c r="D11" s="2" t="s">
        <v>124</v>
      </c>
      <c r="E11" s="2" t="s">
        <v>125</v>
      </c>
    </row>
    <row r="12" spans="1:6" x14ac:dyDescent="0.25">
      <c r="A12" s="2" t="s">
        <v>11</v>
      </c>
      <c r="C12" s="2" t="s">
        <v>126</v>
      </c>
      <c r="D12" s="2" t="s">
        <v>127</v>
      </c>
      <c r="E12" s="2" t="s">
        <v>128</v>
      </c>
    </row>
    <row r="13" spans="1:6" x14ac:dyDescent="0.25">
      <c r="A13" s="2" t="s">
        <v>12</v>
      </c>
      <c r="C13" s="2" t="s">
        <v>129</v>
      </c>
      <c r="D13" s="2" t="s">
        <v>130</v>
      </c>
      <c r="E13" s="2" t="s">
        <v>131</v>
      </c>
    </row>
    <row r="14" spans="1:6" x14ac:dyDescent="0.25">
      <c r="A14" s="2" t="s">
        <v>13</v>
      </c>
      <c r="C14" s="2" t="s">
        <v>132</v>
      </c>
      <c r="D14" s="2" t="s">
        <v>133</v>
      </c>
      <c r="E14" s="2" t="s">
        <v>134</v>
      </c>
    </row>
    <row r="15" spans="1:6" x14ac:dyDescent="0.25">
      <c r="A15" s="2" t="s">
        <v>14</v>
      </c>
      <c r="C15" s="2" t="s">
        <v>135</v>
      </c>
      <c r="D15" s="2" t="s">
        <v>136</v>
      </c>
      <c r="E15" s="2" t="s">
        <v>137</v>
      </c>
    </row>
    <row r="16" spans="1:6" x14ac:dyDescent="0.25">
      <c r="A16" s="2" t="s">
        <v>15</v>
      </c>
      <c r="C16" s="2" t="s">
        <v>138</v>
      </c>
      <c r="D16" s="2" t="s">
        <v>139</v>
      </c>
      <c r="E16" s="2" t="s">
        <v>140</v>
      </c>
    </row>
    <row r="17" spans="1:5" x14ac:dyDescent="0.25">
      <c r="A17" s="2" t="s">
        <v>16</v>
      </c>
      <c r="C17" s="2" t="s">
        <v>141</v>
      </c>
      <c r="D17" s="2" t="s">
        <v>142</v>
      </c>
      <c r="E17" s="2" t="s">
        <v>143</v>
      </c>
    </row>
    <row r="18" spans="1:5" x14ac:dyDescent="0.25">
      <c r="A18" s="2" t="s">
        <v>17</v>
      </c>
      <c r="C18" s="2" t="s">
        <v>144</v>
      </c>
      <c r="D18" s="2" t="s">
        <v>145</v>
      </c>
      <c r="E18" s="2" t="s">
        <v>146</v>
      </c>
    </row>
    <row r="19" spans="1:5" x14ac:dyDescent="0.25">
      <c r="A19" s="2" t="s">
        <v>18</v>
      </c>
      <c r="C19" s="2" t="s">
        <v>147</v>
      </c>
      <c r="E19" s="2" t="s">
        <v>148</v>
      </c>
    </row>
    <row r="20" spans="1:5" x14ac:dyDescent="0.25">
      <c r="A20" s="2" t="s">
        <v>19</v>
      </c>
      <c r="C20" s="2" t="s">
        <v>149</v>
      </c>
      <c r="E20" s="2" t="s">
        <v>150</v>
      </c>
    </row>
    <row r="21" spans="1:5" x14ac:dyDescent="0.25">
      <c r="A21" s="2" t="s">
        <v>20</v>
      </c>
      <c r="C21" s="2" t="s">
        <v>151</v>
      </c>
      <c r="E21" s="2" t="s">
        <v>152</v>
      </c>
    </row>
    <row r="22" spans="1:5" x14ac:dyDescent="0.25">
      <c r="A22" s="2" t="s">
        <v>21</v>
      </c>
      <c r="C22" s="2" t="s">
        <v>153</v>
      </c>
      <c r="E22" s="2" t="s">
        <v>154</v>
      </c>
    </row>
    <row r="23" spans="1:5" x14ac:dyDescent="0.25">
      <c r="A23" s="2" t="s">
        <v>22</v>
      </c>
      <c r="C23" s="2" t="s">
        <v>155</v>
      </c>
      <c r="E23" s="2" t="s">
        <v>156</v>
      </c>
    </row>
    <row r="24" spans="1:5" x14ac:dyDescent="0.25">
      <c r="A24" s="2" t="s">
        <v>23</v>
      </c>
      <c r="C24" s="2" t="s">
        <v>157</v>
      </c>
      <c r="E24" s="2" t="s">
        <v>158</v>
      </c>
    </row>
    <row r="25" spans="1:5" x14ac:dyDescent="0.25">
      <c r="A25" s="2" t="s">
        <v>24</v>
      </c>
      <c r="C25" s="2" t="s">
        <v>159</v>
      </c>
      <c r="E25" s="2" t="s">
        <v>160</v>
      </c>
    </row>
    <row r="26" spans="1:5" x14ac:dyDescent="0.25">
      <c r="A26" s="2" t="s">
        <v>25</v>
      </c>
      <c r="C26" s="2" t="s">
        <v>161</v>
      </c>
      <c r="E26" s="2" t="s">
        <v>162</v>
      </c>
    </row>
    <row r="27" spans="1:5" x14ac:dyDescent="0.25">
      <c r="A27" s="2" t="s">
        <v>26</v>
      </c>
      <c r="C27" s="2" t="s">
        <v>163</v>
      </c>
      <c r="E27" s="2" t="s">
        <v>164</v>
      </c>
    </row>
    <row r="28" spans="1:5" x14ac:dyDescent="0.25">
      <c r="A28" s="2" t="s">
        <v>27</v>
      </c>
      <c r="C28" s="2" t="s">
        <v>165</v>
      </c>
      <c r="E28" s="2" t="s">
        <v>166</v>
      </c>
    </row>
    <row r="29" spans="1:5" x14ac:dyDescent="0.25">
      <c r="A29" s="2" t="s">
        <v>28</v>
      </c>
      <c r="C29" s="2" t="s">
        <v>167</v>
      </c>
    </row>
    <row r="30" spans="1:5" x14ac:dyDescent="0.25">
      <c r="A30" s="2" t="s">
        <v>29</v>
      </c>
      <c r="C30" s="2" t="s">
        <v>168</v>
      </c>
    </row>
    <row r="31" spans="1:5" x14ac:dyDescent="0.25">
      <c r="A31" s="2" t="s">
        <v>30</v>
      </c>
      <c r="C31" s="2" t="s">
        <v>169</v>
      </c>
    </row>
    <row r="32" spans="1:5" x14ac:dyDescent="0.25">
      <c r="A32" s="2" t="s">
        <v>31</v>
      </c>
      <c r="C32" s="2" t="s">
        <v>170</v>
      </c>
    </row>
    <row r="33" spans="1:3" x14ac:dyDescent="0.25">
      <c r="A33" s="2" t="s">
        <v>32</v>
      </c>
      <c r="C33" s="2" t="s">
        <v>171</v>
      </c>
    </row>
    <row r="34" spans="1:3" x14ac:dyDescent="0.25">
      <c r="A34" s="2" t="s">
        <v>33</v>
      </c>
      <c r="C34" s="2" t="s">
        <v>172</v>
      </c>
    </row>
    <row r="35" spans="1:3" x14ac:dyDescent="0.25">
      <c r="A35" s="2" t="s">
        <v>34</v>
      </c>
      <c r="C35" s="2" t="s">
        <v>173</v>
      </c>
    </row>
    <row r="36" spans="1:3" x14ac:dyDescent="0.25">
      <c r="A36" s="2" t="s">
        <v>35</v>
      </c>
      <c r="C36" s="2" t="s">
        <v>174</v>
      </c>
    </row>
    <row r="37" spans="1:3" x14ac:dyDescent="0.25">
      <c r="A37" s="2" t="s">
        <v>36</v>
      </c>
      <c r="C37" s="2" t="s">
        <v>175</v>
      </c>
    </row>
    <row r="38" spans="1:3" x14ac:dyDescent="0.25">
      <c r="A38" s="2" t="s">
        <v>37</v>
      </c>
      <c r="C38" s="2" t="s">
        <v>176</v>
      </c>
    </row>
    <row r="39" spans="1:3" x14ac:dyDescent="0.25">
      <c r="A39" s="2" t="s">
        <v>38</v>
      </c>
      <c r="C39" s="2" t="s">
        <v>177</v>
      </c>
    </row>
    <row r="40" spans="1:3" x14ac:dyDescent="0.25">
      <c r="A40" s="2" t="s">
        <v>39</v>
      </c>
      <c r="C40" s="2" t="s">
        <v>178</v>
      </c>
    </row>
    <row r="41" spans="1:3" x14ac:dyDescent="0.25">
      <c r="A41" s="2" t="s">
        <v>40</v>
      </c>
      <c r="C41" s="2" t="s">
        <v>179</v>
      </c>
    </row>
    <row r="42" spans="1:3" x14ac:dyDescent="0.25">
      <c r="A42" s="2" t="s">
        <v>41</v>
      </c>
      <c r="C42" s="2" t="s">
        <v>180</v>
      </c>
    </row>
    <row r="43" spans="1:3" x14ac:dyDescent="0.25">
      <c r="A43" s="2" t="s">
        <v>42</v>
      </c>
      <c r="C43" s="2" t="s">
        <v>181</v>
      </c>
    </row>
    <row r="44" spans="1:3" x14ac:dyDescent="0.25">
      <c r="A44" s="2" t="s">
        <v>43</v>
      </c>
      <c r="C44" s="2" t="s">
        <v>182</v>
      </c>
    </row>
    <row r="45" spans="1:3" x14ac:dyDescent="0.25">
      <c r="A45" s="2" t="s">
        <v>44</v>
      </c>
      <c r="C45" s="2" t="s">
        <v>183</v>
      </c>
    </row>
    <row r="46" spans="1:3" x14ac:dyDescent="0.25">
      <c r="A46" s="2" t="s">
        <v>45</v>
      </c>
      <c r="C46" s="2" t="s">
        <v>184</v>
      </c>
    </row>
    <row r="47" spans="1:3" x14ac:dyDescent="0.25">
      <c r="A47" s="2" t="s">
        <v>46</v>
      </c>
      <c r="C47" s="2" t="s">
        <v>185</v>
      </c>
    </row>
    <row r="48" spans="1:3" x14ac:dyDescent="0.25">
      <c r="A48" s="2" t="s">
        <v>47</v>
      </c>
      <c r="C48" s="2" t="s">
        <v>186</v>
      </c>
    </row>
    <row r="49" spans="1:3" x14ac:dyDescent="0.25">
      <c r="A49" s="2" t="s">
        <v>48</v>
      </c>
      <c r="C49" s="2" t="s">
        <v>187</v>
      </c>
    </row>
    <row r="50" spans="1:3" x14ac:dyDescent="0.25">
      <c r="A50" s="2" t="s">
        <v>49</v>
      </c>
      <c r="C50" s="2" t="s">
        <v>188</v>
      </c>
    </row>
    <row r="51" spans="1:3" x14ac:dyDescent="0.25">
      <c r="A51" s="2" t="s">
        <v>50</v>
      </c>
      <c r="C51" s="2" t="s">
        <v>189</v>
      </c>
    </row>
    <row r="52" spans="1:3" x14ac:dyDescent="0.25">
      <c r="A52" s="2" t="s">
        <v>51</v>
      </c>
      <c r="C52" s="2" t="s">
        <v>190</v>
      </c>
    </row>
    <row r="53" spans="1:3" x14ac:dyDescent="0.25">
      <c r="A53" s="2" t="s">
        <v>52</v>
      </c>
      <c r="C53" s="2" t="s">
        <v>191</v>
      </c>
    </row>
    <row r="54" spans="1:3" x14ac:dyDescent="0.25">
      <c r="A54" s="2" t="s">
        <v>53</v>
      </c>
      <c r="C54" s="2" t="s">
        <v>192</v>
      </c>
    </row>
    <row r="55" spans="1:3" x14ac:dyDescent="0.25">
      <c r="A55" s="2" t="s">
        <v>54</v>
      </c>
      <c r="C55" s="2" t="s">
        <v>193</v>
      </c>
    </row>
    <row r="56" spans="1:3" x14ac:dyDescent="0.25">
      <c r="A56" s="2" t="s">
        <v>55</v>
      </c>
      <c r="C56" s="2" t="s">
        <v>194</v>
      </c>
    </row>
    <row r="57" spans="1:3" x14ac:dyDescent="0.25">
      <c r="A57" s="2" t="s">
        <v>56</v>
      </c>
      <c r="C57" s="2" t="s">
        <v>195</v>
      </c>
    </row>
    <row r="58" spans="1:3" x14ac:dyDescent="0.25">
      <c r="A58" s="2" t="s">
        <v>57</v>
      </c>
      <c r="C58" s="2" t="s">
        <v>196</v>
      </c>
    </row>
    <row r="59" spans="1:3" x14ac:dyDescent="0.25">
      <c r="A59" s="2" t="s">
        <v>58</v>
      </c>
      <c r="C59" s="2" t="s">
        <v>197</v>
      </c>
    </row>
    <row r="60" spans="1:3" x14ac:dyDescent="0.25">
      <c r="A60" s="2" t="s">
        <v>59</v>
      </c>
      <c r="C60" s="2" t="s">
        <v>198</v>
      </c>
    </row>
    <row r="61" spans="1:3" x14ac:dyDescent="0.25">
      <c r="A61" s="2" t="s">
        <v>60</v>
      </c>
      <c r="C61" s="2" t="s">
        <v>199</v>
      </c>
    </row>
    <row r="62" spans="1:3" x14ac:dyDescent="0.25">
      <c r="A62" s="2" t="s">
        <v>61</v>
      </c>
      <c r="C62" s="2" t="s">
        <v>200</v>
      </c>
    </row>
    <row r="63" spans="1:3" x14ac:dyDescent="0.25">
      <c r="A63" s="2" t="s">
        <v>62</v>
      </c>
      <c r="C63" s="2" t="s">
        <v>201</v>
      </c>
    </row>
    <row r="64" spans="1:3" x14ac:dyDescent="0.25">
      <c r="A64" s="2" t="s">
        <v>63</v>
      </c>
      <c r="C64" s="2" t="s">
        <v>202</v>
      </c>
    </row>
    <row r="65" spans="1:3" x14ac:dyDescent="0.25">
      <c r="A65" s="2" t="s">
        <v>64</v>
      </c>
      <c r="C65" s="2" t="s">
        <v>203</v>
      </c>
    </row>
    <row r="66" spans="1:3" x14ac:dyDescent="0.25">
      <c r="A66" s="2" t="s">
        <v>65</v>
      </c>
      <c r="C66" s="2" t="s">
        <v>204</v>
      </c>
    </row>
    <row r="67" spans="1:3" x14ac:dyDescent="0.25">
      <c r="A67" s="2" t="s">
        <v>66</v>
      </c>
      <c r="C67" s="2" t="s">
        <v>205</v>
      </c>
    </row>
    <row r="68" spans="1:3" x14ac:dyDescent="0.25">
      <c r="A68" s="2" t="s">
        <v>67</v>
      </c>
      <c r="C68" s="2" t="s">
        <v>206</v>
      </c>
    </row>
    <row r="69" spans="1:3" x14ac:dyDescent="0.25">
      <c r="A69" s="2" t="s">
        <v>68</v>
      </c>
      <c r="C69" s="2" t="s">
        <v>207</v>
      </c>
    </row>
    <row r="70" spans="1:3" x14ac:dyDescent="0.25">
      <c r="A70" s="2" t="s">
        <v>69</v>
      </c>
      <c r="C70" s="2" t="s">
        <v>208</v>
      </c>
    </row>
    <row r="71" spans="1:3" x14ac:dyDescent="0.25">
      <c r="A71" s="2" t="s">
        <v>70</v>
      </c>
      <c r="C71" s="2" t="s">
        <v>209</v>
      </c>
    </row>
    <row r="72" spans="1:3" x14ac:dyDescent="0.25">
      <c r="A72" s="2" t="s">
        <v>71</v>
      </c>
      <c r="C72" s="2" t="s">
        <v>210</v>
      </c>
    </row>
    <row r="73" spans="1:3" x14ac:dyDescent="0.25">
      <c r="A73" s="2" t="s">
        <v>72</v>
      </c>
      <c r="C73" s="2" t="s">
        <v>211</v>
      </c>
    </row>
    <row r="74" spans="1:3" x14ac:dyDescent="0.25">
      <c r="A74" s="2" t="s">
        <v>73</v>
      </c>
      <c r="C74" s="2" t="s">
        <v>212</v>
      </c>
    </row>
    <row r="75" spans="1:3" x14ac:dyDescent="0.25">
      <c r="A75" s="2" t="s">
        <v>74</v>
      </c>
      <c r="C75" s="2" t="s">
        <v>213</v>
      </c>
    </row>
    <row r="76" spans="1:3" x14ac:dyDescent="0.25">
      <c r="A76" s="2" t="s">
        <v>75</v>
      </c>
      <c r="C76" s="2" t="s">
        <v>214</v>
      </c>
    </row>
    <row r="77" spans="1:3" x14ac:dyDescent="0.25">
      <c r="A77" s="2" t="s">
        <v>76</v>
      </c>
      <c r="C77" s="2" t="s">
        <v>215</v>
      </c>
    </row>
    <row r="78" spans="1:3" x14ac:dyDescent="0.25">
      <c r="A78" s="2" t="s">
        <v>77</v>
      </c>
      <c r="C78" s="2" t="s">
        <v>216</v>
      </c>
    </row>
    <row r="79" spans="1:3" x14ac:dyDescent="0.25">
      <c r="A79" s="2" t="s">
        <v>80</v>
      </c>
      <c r="C79" s="2" t="s">
        <v>217</v>
      </c>
    </row>
    <row r="80" spans="1:3" x14ac:dyDescent="0.25">
      <c r="C80" s="2" t="s">
        <v>218</v>
      </c>
    </row>
    <row r="81" spans="3:3" x14ac:dyDescent="0.25">
      <c r="C81" s="2" t="s">
        <v>219</v>
      </c>
    </row>
    <row r="82" spans="3:3" x14ac:dyDescent="0.25">
      <c r="C82" s="2" t="s">
        <v>220</v>
      </c>
    </row>
    <row r="83" spans="3:3" x14ac:dyDescent="0.25">
      <c r="C83" s="2" t="s">
        <v>221</v>
      </c>
    </row>
    <row r="84" spans="3:3" x14ac:dyDescent="0.25">
      <c r="C84" s="2" t="s">
        <v>222</v>
      </c>
    </row>
    <row r="85" spans="3:3" x14ac:dyDescent="0.25">
      <c r="C85" s="2" t="s">
        <v>223</v>
      </c>
    </row>
    <row r="86" spans="3:3" x14ac:dyDescent="0.25">
      <c r="C86" s="2" t="s">
        <v>224</v>
      </c>
    </row>
    <row r="87" spans="3:3" x14ac:dyDescent="0.25">
      <c r="C87" s="2" t="s">
        <v>225</v>
      </c>
    </row>
    <row r="88" spans="3:3" x14ac:dyDescent="0.25">
      <c r="C88" s="2" t="s">
        <v>226</v>
      </c>
    </row>
    <row r="89" spans="3:3" x14ac:dyDescent="0.25">
      <c r="C89" s="2" t="s">
        <v>227</v>
      </c>
    </row>
    <row r="90" spans="3:3" x14ac:dyDescent="0.25">
      <c r="C90" s="2" t="s">
        <v>228</v>
      </c>
    </row>
    <row r="91" spans="3:3" x14ac:dyDescent="0.25">
      <c r="C91" s="2" t="s">
        <v>229</v>
      </c>
    </row>
    <row r="92" spans="3:3" x14ac:dyDescent="0.25">
      <c r="C92" s="2" t="s">
        <v>230</v>
      </c>
    </row>
    <row r="93" spans="3:3" x14ac:dyDescent="0.25">
      <c r="C93" s="2" t="s">
        <v>231</v>
      </c>
    </row>
    <row r="94" spans="3:3" x14ac:dyDescent="0.25">
      <c r="C94" s="2" t="s">
        <v>232</v>
      </c>
    </row>
    <row r="95" spans="3:3" x14ac:dyDescent="0.25">
      <c r="C95" s="2" t="s">
        <v>233</v>
      </c>
    </row>
    <row r="96" spans="3:3" x14ac:dyDescent="0.25">
      <c r="C96" s="2" t="s">
        <v>234</v>
      </c>
    </row>
    <row r="97" spans="3:3" x14ac:dyDescent="0.25">
      <c r="C97" s="2" t="s">
        <v>235</v>
      </c>
    </row>
    <row r="98" spans="3:3" x14ac:dyDescent="0.25">
      <c r="C98" s="2" t="s">
        <v>236</v>
      </c>
    </row>
    <row r="99" spans="3:3" x14ac:dyDescent="0.25">
      <c r="C99" s="2" t="s">
        <v>237</v>
      </c>
    </row>
    <row r="100" spans="3:3" x14ac:dyDescent="0.25">
      <c r="C100" s="2" t="s">
        <v>238</v>
      </c>
    </row>
    <row r="101" spans="3:3" x14ac:dyDescent="0.25">
      <c r="C101" s="2" t="s">
        <v>239</v>
      </c>
    </row>
    <row r="102" spans="3:3" x14ac:dyDescent="0.25">
      <c r="C102" s="2" t="s">
        <v>240</v>
      </c>
    </row>
    <row r="103" spans="3:3" x14ac:dyDescent="0.25">
      <c r="C103" s="2" t="s">
        <v>241</v>
      </c>
    </row>
    <row r="104" spans="3:3" x14ac:dyDescent="0.25">
      <c r="C104" s="2" t="s">
        <v>242</v>
      </c>
    </row>
    <row r="105" spans="3:3" x14ac:dyDescent="0.25">
      <c r="C105" s="2" t="s">
        <v>243</v>
      </c>
    </row>
    <row r="106" spans="3:3" x14ac:dyDescent="0.25">
      <c r="C106" s="2" t="s">
        <v>244</v>
      </c>
    </row>
    <row r="107" spans="3:3" x14ac:dyDescent="0.25">
      <c r="C107" s="2" t="s">
        <v>245</v>
      </c>
    </row>
    <row r="108" spans="3:3" x14ac:dyDescent="0.25">
      <c r="C108" s="2" t="s">
        <v>246</v>
      </c>
    </row>
    <row r="109" spans="3:3" x14ac:dyDescent="0.25">
      <c r="C109" s="2" t="s">
        <v>247</v>
      </c>
    </row>
    <row r="110" spans="3:3" x14ac:dyDescent="0.25">
      <c r="C110" s="2" t="s">
        <v>248</v>
      </c>
    </row>
    <row r="111" spans="3:3" x14ac:dyDescent="0.25">
      <c r="C111" s="2" t="s">
        <v>249</v>
      </c>
    </row>
    <row r="112" spans="3:3" x14ac:dyDescent="0.25">
      <c r="C112" s="2" t="s">
        <v>250</v>
      </c>
    </row>
    <row r="113" spans="3:3" x14ac:dyDescent="0.25">
      <c r="C113" s="2" t="s">
        <v>251</v>
      </c>
    </row>
    <row r="114" spans="3:3" x14ac:dyDescent="0.25">
      <c r="C114" s="2" t="s">
        <v>252</v>
      </c>
    </row>
    <row r="115" spans="3:3" x14ac:dyDescent="0.25">
      <c r="C115" s="2" t="s">
        <v>253</v>
      </c>
    </row>
    <row r="116" spans="3:3" x14ac:dyDescent="0.25">
      <c r="C116" s="2" t="s">
        <v>254</v>
      </c>
    </row>
    <row r="117" spans="3:3" x14ac:dyDescent="0.25">
      <c r="C117" s="2" t="s">
        <v>255</v>
      </c>
    </row>
    <row r="118" spans="3:3" x14ac:dyDescent="0.25">
      <c r="C118" s="2" t="s">
        <v>256</v>
      </c>
    </row>
    <row r="119" spans="3:3" x14ac:dyDescent="0.25">
      <c r="C119" s="2" t="s">
        <v>257</v>
      </c>
    </row>
    <row r="120" spans="3:3" x14ac:dyDescent="0.25">
      <c r="C120" s="2" t="s">
        <v>258</v>
      </c>
    </row>
    <row r="121" spans="3:3" x14ac:dyDescent="0.25">
      <c r="C121" s="2" t="s">
        <v>259</v>
      </c>
    </row>
    <row r="122" spans="3:3" x14ac:dyDescent="0.25">
      <c r="C122" s="2" t="s">
        <v>260</v>
      </c>
    </row>
    <row r="123" spans="3:3" x14ac:dyDescent="0.25">
      <c r="C123" s="2" t="s">
        <v>261</v>
      </c>
    </row>
    <row r="124" spans="3:3" x14ac:dyDescent="0.25">
      <c r="C124" s="2" t="s">
        <v>262</v>
      </c>
    </row>
    <row r="125" spans="3:3" x14ac:dyDescent="0.25">
      <c r="C125" s="2" t="s">
        <v>263</v>
      </c>
    </row>
    <row r="126" spans="3:3" x14ac:dyDescent="0.25">
      <c r="C126" s="2" t="s">
        <v>264</v>
      </c>
    </row>
    <row r="127" spans="3:3" x14ac:dyDescent="0.25">
      <c r="C127" s="2" t="s">
        <v>265</v>
      </c>
    </row>
    <row r="128" spans="3:3" x14ac:dyDescent="0.25">
      <c r="C128" s="2" t="s">
        <v>266</v>
      </c>
    </row>
    <row r="129" spans="3:3" x14ac:dyDescent="0.25">
      <c r="C129" s="2" t="s">
        <v>267</v>
      </c>
    </row>
    <row r="130" spans="3:3" x14ac:dyDescent="0.25">
      <c r="C130" s="2" t="s">
        <v>268</v>
      </c>
    </row>
    <row r="131" spans="3:3" x14ac:dyDescent="0.25">
      <c r="C131" s="2" t="s">
        <v>269</v>
      </c>
    </row>
    <row r="132" spans="3:3" x14ac:dyDescent="0.25">
      <c r="C132" s="2" t="s">
        <v>270</v>
      </c>
    </row>
    <row r="133" spans="3:3" x14ac:dyDescent="0.25">
      <c r="C133" s="2" t="s">
        <v>271</v>
      </c>
    </row>
    <row r="134" spans="3:3" x14ac:dyDescent="0.25">
      <c r="C134" s="2" t="s">
        <v>272</v>
      </c>
    </row>
    <row r="135" spans="3:3" x14ac:dyDescent="0.25">
      <c r="C135" s="2" t="s">
        <v>273</v>
      </c>
    </row>
    <row r="136" spans="3:3" x14ac:dyDescent="0.25">
      <c r="C136" s="2" t="s">
        <v>274</v>
      </c>
    </row>
    <row r="137" spans="3:3" x14ac:dyDescent="0.25">
      <c r="C137" s="2" t="s">
        <v>275</v>
      </c>
    </row>
    <row r="138" spans="3:3" x14ac:dyDescent="0.25">
      <c r="C138" s="2" t="s">
        <v>276</v>
      </c>
    </row>
    <row r="139" spans="3:3" x14ac:dyDescent="0.25">
      <c r="C139" s="2" t="s">
        <v>277</v>
      </c>
    </row>
    <row r="140" spans="3:3" x14ac:dyDescent="0.25">
      <c r="C140" s="2" t="s">
        <v>278</v>
      </c>
    </row>
    <row r="141" spans="3:3" x14ac:dyDescent="0.25">
      <c r="C141" s="2" t="s">
        <v>279</v>
      </c>
    </row>
    <row r="142" spans="3:3" x14ac:dyDescent="0.25">
      <c r="C142" s="2" t="s">
        <v>280</v>
      </c>
    </row>
    <row r="143" spans="3:3" x14ac:dyDescent="0.25">
      <c r="C143" s="2" t="s">
        <v>281</v>
      </c>
    </row>
    <row r="144" spans="3:3" x14ac:dyDescent="0.25">
      <c r="C144" s="2" t="s">
        <v>282</v>
      </c>
    </row>
    <row r="145" spans="3:3" x14ac:dyDescent="0.25">
      <c r="C145" s="2" t="s">
        <v>283</v>
      </c>
    </row>
    <row r="146" spans="3:3" x14ac:dyDescent="0.25">
      <c r="C146" s="2" t="s">
        <v>284</v>
      </c>
    </row>
    <row r="147" spans="3:3" x14ac:dyDescent="0.25">
      <c r="C147" s="2" t="s">
        <v>285</v>
      </c>
    </row>
    <row r="148" spans="3:3" x14ac:dyDescent="0.25">
      <c r="C148" s="2" t="s">
        <v>286</v>
      </c>
    </row>
    <row r="149" spans="3:3" x14ac:dyDescent="0.25">
      <c r="C149" s="2" t="s">
        <v>287</v>
      </c>
    </row>
    <row r="150" spans="3:3" x14ac:dyDescent="0.25">
      <c r="C150" s="2" t="s">
        <v>288</v>
      </c>
    </row>
    <row r="151" spans="3:3" x14ac:dyDescent="0.25">
      <c r="C151" s="2" t="s">
        <v>289</v>
      </c>
    </row>
    <row r="152" spans="3:3" x14ac:dyDescent="0.25">
      <c r="C152" s="2" t="s">
        <v>290</v>
      </c>
    </row>
    <row r="153" spans="3:3" x14ac:dyDescent="0.25">
      <c r="C153" s="2" t="s">
        <v>291</v>
      </c>
    </row>
    <row r="154" spans="3:3" x14ac:dyDescent="0.25">
      <c r="C154" s="2" t="s">
        <v>292</v>
      </c>
    </row>
    <row r="155" spans="3:3" x14ac:dyDescent="0.25">
      <c r="C155" s="2" t="s">
        <v>293</v>
      </c>
    </row>
    <row r="156" spans="3:3" x14ac:dyDescent="0.25">
      <c r="C156" s="2" t="s">
        <v>294</v>
      </c>
    </row>
    <row r="157" spans="3:3" x14ac:dyDescent="0.25">
      <c r="C157" s="2" t="s">
        <v>295</v>
      </c>
    </row>
    <row r="158" spans="3:3" x14ac:dyDescent="0.25">
      <c r="C158" s="2" t="s">
        <v>296</v>
      </c>
    </row>
    <row r="159" spans="3:3" x14ac:dyDescent="0.25">
      <c r="C159" s="2" t="s">
        <v>297</v>
      </c>
    </row>
    <row r="160" spans="3:3" x14ac:dyDescent="0.25">
      <c r="C160" s="2" t="s">
        <v>298</v>
      </c>
    </row>
    <row r="161" spans="3:3" x14ac:dyDescent="0.25">
      <c r="C161" s="2" t="s">
        <v>299</v>
      </c>
    </row>
    <row r="162" spans="3:3" x14ac:dyDescent="0.25">
      <c r="C162" s="2" t="s">
        <v>300</v>
      </c>
    </row>
    <row r="163" spans="3:3" x14ac:dyDescent="0.25">
      <c r="C163" s="2" t="s">
        <v>301</v>
      </c>
    </row>
    <row r="164" spans="3:3" x14ac:dyDescent="0.25">
      <c r="C164" s="2" t="s">
        <v>302</v>
      </c>
    </row>
    <row r="165" spans="3:3" x14ac:dyDescent="0.25">
      <c r="C165" s="2" t="s">
        <v>303</v>
      </c>
    </row>
    <row r="166" spans="3:3" x14ac:dyDescent="0.25">
      <c r="C166" s="2" t="s">
        <v>304</v>
      </c>
    </row>
    <row r="167" spans="3:3" x14ac:dyDescent="0.25">
      <c r="C167" s="2" t="s">
        <v>305</v>
      </c>
    </row>
    <row r="168" spans="3:3" x14ac:dyDescent="0.25">
      <c r="C168" s="2" t="s">
        <v>306</v>
      </c>
    </row>
    <row r="169" spans="3:3" x14ac:dyDescent="0.25">
      <c r="C169" s="2" t="s">
        <v>307</v>
      </c>
    </row>
    <row r="170" spans="3:3" x14ac:dyDescent="0.25">
      <c r="C170" s="2" t="s">
        <v>308</v>
      </c>
    </row>
    <row r="171" spans="3:3" x14ac:dyDescent="0.25">
      <c r="C171" s="2" t="s">
        <v>309</v>
      </c>
    </row>
    <row r="172" spans="3:3" x14ac:dyDescent="0.25">
      <c r="C172" s="2" t="s">
        <v>310</v>
      </c>
    </row>
    <row r="173" spans="3:3" x14ac:dyDescent="0.25">
      <c r="C173" s="2" t="s">
        <v>311</v>
      </c>
    </row>
    <row r="174" spans="3:3" x14ac:dyDescent="0.25">
      <c r="C174" s="2" t="s">
        <v>312</v>
      </c>
    </row>
    <row r="175" spans="3:3" x14ac:dyDescent="0.25">
      <c r="C175" s="2" t="s">
        <v>313</v>
      </c>
    </row>
    <row r="176" spans="3:3" x14ac:dyDescent="0.25">
      <c r="C176" s="2" t="s">
        <v>314</v>
      </c>
    </row>
    <row r="177" spans="3:3" x14ac:dyDescent="0.25">
      <c r="C177" s="2" t="s">
        <v>315</v>
      </c>
    </row>
    <row r="178" spans="3:3" x14ac:dyDescent="0.25">
      <c r="C178" s="2" t="s">
        <v>316</v>
      </c>
    </row>
    <row r="179" spans="3:3" x14ac:dyDescent="0.25">
      <c r="C179" s="2" t="s">
        <v>317</v>
      </c>
    </row>
    <row r="180" spans="3:3" x14ac:dyDescent="0.25">
      <c r="C180" s="2" t="s">
        <v>318</v>
      </c>
    </row>
    <row r="181" spans="3:3" x14ac:dyDescent="0.25">
      <c r="C181" s="2" t="s">
        <v>319</v>
      </c>
    </row>
    <row r="182" spans="3:3" x14ac:dyDescent="0.25">
      <c r="C182" s="2" t="s">
        <v>320</v>
      </c>
    </row>
    <row r="183" spans="3:3" x14ac:dyDescent="0.25">
      <c r="C183" s="2" t="s">
        <v>321</v>
      </c>
    </row>
    <row r="184" spans="3:3" x14ac:dyDescent="0.25">
      <c r="C184" s="2" t="s">
        <v>322</v>
      </c>
    </row>
    <row r="185" spans="3:3" x14ac:dyDescent="0.25">
      <c r="C185" s="2" t="s">
        <v>323</v>
      </c>
    </row>
    <row r="186" spans="3:3" x14ac:dyDescent="0.25">
      <c r="C186" s="2" t="s">
        <v>324</v>
      </c>
    </row>
    <row r="187" spans="3:3" x14ac:dyDescent="0.25">
      <c r="C187" s="2" t="s">
        <v>325</v>
      </c>
    </row>
    <row r="188" spans="3:3" x14ac:dyDescent="0.25">
      <c r="C188" s="2" t="s">
        <v>326</v>
      </c>
    </row>
    <row r="189" spans="3:3" x14ac:dyDescent="0.25">
      <c r="C189" s="2" t="s">
        <v>327</v>
      </c>
    </row>
    <row r="190" spans="3:3" x14ac:dyDescent="0.25">
      <c r="C190" s="2" t="s">
        <v>328</v>
      </c>
    </row>
    <row r="191" spans="3:3" x14ac:dyDescent="0.25">
      <c r="C191" s="2" t="s">
        <v>329</v>
      </c>
    </row>
    <row r="192" spans="3:3" x14ac:dyDescent="0.25">
      <c r="C192" s="2" t="s">
        <v>330</v>
      </c>
    </row>
    <row r="193" spans="3:3" x14ac:dyDescent="0.25">
      <c r="C193" s="2" t="s">
        <v>331</v>
      </c>
    </row>
    <row r="194" spans="3:3" x14ac:dyDescent="0.25">
      <c r="C194" s="2" t="s">
        <v>332</v>
      </c>
    </row>
    <row r="195" spans="3:3" x14ac:dyDescent="0.25">
      <c r="C195" s="2" t="s">
        <v>333</v>
      </c>
    </row>
    <row r="196" spans="3:3" x14ac:dyDescent="0.25">
      <c r="C196" s="2" t="s">
        <v>334</v>
      </c>
    </row>
    <row r="197" spans="3:3" x14ac:dyDescent="0.25">
      <c r="C197" s="2" t="s">
        <v>335</v>
      </c>
    </row>
    <row r="198" spans="3:3" x14ac:dyDescent="0.25">
      <c r="C198" s="2" t="s">
        <v>336</v>
      </c>
    </row>
    <row r="199" spans="3:3" x14ac:dyDescent="0.25">
      <c r="C199" s="2" t="s">
        <v>337</v>
      </c>
    </row>
    <row r="200" spans="3:3" x14ac:dyDescent="0.25">
      <c r="C200" s="2" t="s">
        <v>338</v>
      </c>
    </row>
    <row r="201" spans="3:3" x14ac:dyDescent="0.25">
      <c r="C201" s="2" t="s">
        <v>339</v>
      </c>
    </row>
    <row r="202" spans="3:3" x14ac:dyDescent="0.25">
      <c r="C202" s="2" t="s">
        <v>340</v>
      </c>
    </row>
    <row r="203" spans="3:3" x14ac:dyDescent="0.25">
      <c r="C203" s="2" t="s">
        <v>341</v>
      </c>
    </row>
    <row r="204" spans="3:3" x14ac:dyDescent="0.25">
      <c r="C204" s="2" t="s">
        <v>342</v>
      </c>
    </row>
    <row r="205" spans="3:3" x14ac:dyDescent="0.25">
      <c r="C205" s="2" t="s">
        <v>343</v>
      </c>
    </row>
    <row r="206" spans="3:3" x14ac:dyDescent="0.25">
      <c r="C206" s="2" t="s">
        <v>344</v>
      </c>
    </row>
    <row r="207" spans="3:3" x14ac:dyDescent="0.25">
      <c r="C207" s="2" t="s">
        <v>345</v>
      </c>
    </row>
    <row r="208" spans="3:3" x14ac:dyDescent="0.25">
      <c r="C208" s="2" t="s">
        <v>346</v>
      </c>
    </row>
    <row r="209" spans="3:3" x14ac:dyDescent="0.25">
      <c r="C209" s="2" t="s">
        <v>347</v>
      </c>
    </row>
    <row r="210" spans="3:3" x14ac:dyDescent="0.25">
      <c r="C210" s="2" t="s">
        <v>348</v>
      </c>
    </row>
    <row r="211" spans="3:3" x14ac:dyDescent="0.25">
      <c r="C211" s="2" t="s">
        <v>349</v>
      </c>
    </row>
    <row r="212" spans="3:3" x14ac:dyDescent="0.25">
      <c r="C212" s="2" t="s">
        <v>350</v>
      </c>
    </row>
    <row r="213" spans="3:3" x14ac:dyDescent="0.25">
      <c r="C213" s="2" t="s">
        <v>351</v>
      </c>
    </row>
    <row r="214" spans="3:3" x14ac:dyDescent="0.25">
      <c r="C214" s="2" t="s">
        <v>352</v>
      </c>
    </row>
    <row r="215" spans="3:3" x14ac:dyDescent="0.25">
      <c r="C215" s="2" t="s">
        <v>353</v>
      </c>
    </row>
    <row r="216" spans="3:3" x14ac:dyDescent="0.25">
      <c r="C216" s="2" t="s">
        <v>354</v>
      </c>
    </row>
    <row r="217" spans="3:3" x14ac:dyDescent="0.25">
      <c r="C217" s="2" t="s">
        <v>355</v>
      </c>
    </row>
    <row r="218" spans="3:3" x14ac:dyDescent="0.25">
      <c r="C218" s="2" t="s">
        <v>356</v>
      </c>
    </row>
    <row r="219" spans="3:3" x14ac:dyDescent="0.25">
      <c r="C219" s="2" t="s">
        <v>357</v>
      </c>
    </row>
    <row r="220" spans="3:3" x14ac:dyDescent="0.25">
      <c r="C220" s="2" t="s">
        <v>358</v>
      </c>
    </row>
    <row r="221" spans="3:3" x14ac:dyDescent="0.25">
      <c r="C221" s="2" t="s">
        <v>359</v>
      </c>
    </row>
    <row r="222" spans="3:3" x14ac:dyDescent="0.25">
      <c r="C222" s="2" t="s">
        <v>360</v>
      </c>
    </row>
    <row r="223" spans="3:3" x14ac:dyDescent="0.25">
      <c r="C223" s="2" t="s">
        <v>361</v>
      </c>
    </row>
    <row r="224" spans="3:3" x14ac:dyDescent="0.25">
      <c r="C224" s="2" t="s">
        <v>362</v>
      </c>
    </row>
    <row r="225" spans="3:3" x14ac:dyDescent="0.25">
      <c r="C225" s="2" t="s">
        <v>363</v>
      </c>
    </row>
    <row r="226" spans="3:3" x14ac:dyDescent="0.25">
      <c r="C226" s="2" t="s">
        <v>364</v>
      </c>
    </row>
    <row r="227" spans="3:3" x14ac:dyDescent="0.25">
      <c r="C227" s="2" t="s">
        <v>365</v>
      </c>
    </row>
    <row r="228" spans="3:3" x14ac:dyDescent="0.25">
      <c r="C228" s="2" t="s">
        <v>366</v>
      </c>
    </row>
    <row r="229" spans="3:3" x14ac:dyDescent="0.25">
      <c r="C229" s="2" t="s">
        <v>367</v>
      </c>
    </row>
    <row r="230" spans="3:3" x14ac:dyDescent="0.25">
      <c r="C230" s="2" t="s">
        <v>368</v>
      </c>
    </row>
    <row r="231" spans="3:3" x14ac:dyDescent="0.25">
      <c r="C231" s="2" t="s">
        <v>369</v>
      </c>
    </row>
    <row r="232" spans="3:3" x14ac:dyDescent="0.25">
      <c r="C232" s="2" t="s">
        <v>370</v>
      </c>
    </row>
    <row r="233" spans="3:3" x14ac:dyDescent="0.25">
      <c r="C233" s="2" t="s">
        <v>371</v>
      </c>
    </row>
    <row r="234" spans="3:3" x14ac:dyDescent="0.25">
      <c r="C234" s="2" t="s">
        <v>372</v>
      </c>
    </row>
    <row r="235" spans="3:3" x14ac:dyDescent="0.25">
      <c r="C235" s="2" t="s">
        <v>373</v>
      </c>
    </row>
    <row r="236" spans="3:3" x14ac:dyDescent="0.25">
      <c r="C236" s="2" t="s">
        <v>374</v>
      </c>
    </row>
    <row r="237" spans="3:3" x14ac:dyDescent="0.25">
      <c r="C237" s="2" t="s">
        <v>375</v>
      </c>
    </row>
    <row r="238" spans="3:3" x14ac:dyDescent="0.25">
      <c r="C238" s="2" t="s">
        <v>376</v>
      </c>
    </row>
    <row r="239" spans="3:3" x14ac:dyDescent="0.25">
      <c r="C239" s="2" t="s">
        <v>377</v>
      </c>
    </row>
    <row r="240" spans="3:3" x14ac:dyDescent="0.25">
      <c r="C240" s="2" t="s">
        <v>378</v>
      </c>
    </row>
    <row r="241" spans="3:3" x14ac:dyDescent="0.25">
      <c r="C241" s="2" t="s">
        <v>379</v>
      </c>
    </row>
    <row r="242" spans="3:3" x14ac:dyDescent="0.25">
      <c r="C242" s="2" t="s">
        <v>380</v>
      </c>
    </row>
    <row r="243" spans="3:3" x14ac:dyDescent="0.25">
      <c r="C243" s="2" t="s">
        <v>381</v>
      </c>
    </row>
    <row r="244" spans="3:3" x14ac:dyDescent="0.25">
      <c r="C244" s="2" t="s">
        <v>382</v>
      </c>
    </row>
    <row r="245" spans="3:3" x14ac:dyDescent="0.25">
      <c r="C245" s="2" t="s">
        <v>383</v>
      </c>
    </row>
    <row r="246" spans="3:3" x14ac:dyDescent="0.25">
      <c r="C246" s="2" t="s">
        <v>384</v>
      </c>
    </row>
    <row r="247" spans="3:3" x14ac:dyDescent="0.25">
      <c r="C247" s="2" t="s">
        <v>385</v>
      </c>
    </row>
    <row r="248" spans="3:3" x14ac:dyDescent="0.25">
      <c r="C248" s="2" t="s">
        <v>386</v>
      </c>
    </row>
    <row r="249" spans="3:3" x14ac:dyDescent="0.25">
      <c r="C249" s="2" t="s">
        <v>387</v>
      </c>
    </row>
    <row r="250" spans="3:3" x14ac:dyDescent="0.25">
      <c r="C250" s="2" t="s">
        <v>388</v>
      </c>
    </row>
    <row r="251" spans="3:3" x14ac:dyDescent="0.25">
      <c r="C251" s="2" t="s">
        <v>389</v>
      </c>
    </row>
    <row r="252" spans="3:3" x14ac:dyDescent="0.25">
      <c r="C252" s="2" t="s">
        <v>390</v>
      </c>
    </row>
    <row r="253" spans="3:3" x14ac:dyDescent="0.25">
      <c r="C253" s="2" t="s">
        <v>391</v>
      </c>
    </row>
    <row r="254" spans="3:3" x14ac:dyDescent="0.25">
      <c r="C254" s="2" t="s">
        <v>392</v>
      </c>
    </row>
    <row r="255" spans="3:3" x14ac:dyDescent="0.25">
      <c r="C255" s="2" t="s">
        <v>393</v>
      </c>
    </row>
    <row r="256" spans="3:3" x14ac:dyDescent="0.25">
      <c r="C256" s="2" t="s">
        <v>394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47"/>
  <sheetViews>
    <sheetView workbookViewId="0">
      <selection activeCell="A10" sqref="A10:C10"/>
    </sheetView>
  </sheetViews>
  <sheetFormatPr defaultColWidth="11.42578125" defaultRowHeight="15" x14ac:dyDescent="0.25"/>
  <cols>
    <col min="1" max="1" width="6.42578125" customWidth="1"/>
    <col min="2" max="2" width="2.85546875" customWidth="1"/>
    <col min="3" max="3" width="12.140625" customWidth="1"/>
    <col min="4" max="4" width="44.42578125" customWidth="1"/>
    <col min="5" max="5" width="22.85546875" customWidth="1"/>
    <col min="6" max="6" width="6.42578125" customWidth="1"/>
    <col min="7" max="7" width="7.140625" customWidth="1"/>
    <col min="8" max="8" width="9.28515625" customWidth="1"/>
    <col min="9" max="9" width="6.42578125" customWidth="1"/>
    <col min="10" max="10" width="1.42578125" customWidth="1"/>
    <col min="11" max="11" width="2.85546875" customWidth="1"/>
    <col min="12" max="12" width="8.5703125" customWidth="1"/>
    <col min="14" max="14" width="3.5703125" customWidth="1"/>
    <col min="15" max="15" width="0.7109375" customWidth="1"/>
    <col min="16" max="16" width="2.85546875" customWidth="1"/>
    <col min="17" max="17" width="21.42578125" customWidth="1"/>
  </cols>
  <sheetData>
    <row r="1" spans="1:17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3" spans="1:17" x14ac:dyDescent="0.25">
      <c r="A3" s="4" t="s">
        <v>78</v>
      </c>
      <c r="B3" s="49"/>
      <c r="C3" s="49"/>
      <c r="D3" s="49"/>
      <c r="E3" s="3"/>
      <c r="F3" s="4" t="s">
        <v>79</v>
      </c>
      <c r="G3" s="49" t="s">
        <v>80</v>
      </c>
      <c r="H3" s="49"/>
      <c r="I3" s="50" t="s">
        <v>81</v>
      </c>
      <c r="J3" s="50"/>
      <c r="K3" s="51" t="s">
        <v>80</v>
      </c>
      <c r="L3" s="51"/>
      <c r="N3" s="50" t="s">
        <v>82</v>
      </c>
      <c r="O3" s="50"/>
      <c r="P3" s="49" t="s">
        <v>80</v>
      </c>
      <c r="Q3" s="49"/>
    </row>
    <row r="4" spans="1:17" x14ac:dyDescent="0.25">
      <c r="A4" s="52" t="s">
        <v>83</v>
      </c>
      <c r="B4" s="52"/>
      <c r="C4" s="49" t="s">
        <v>80</v>
      </c>
      <c r="D4" s="49"/>
      <c r="E4" s="49"/>
      <c r="I4" s="5" t="s">
        <v>84</v>
      </c>
      <c r="J4" s="49"/>
      <c r="K4" s="49"/>
      <c r="L4" s="49"/>
      <c r="N4" s="5" t="s">
        <v>85</v>
      </c>
      <c r="O4" s="53" t="s">
        <v>80</v>
      </c>
      <c r="P4" s="53"/>
      <c r="Q4" s="53"/>
    </row>
    <row r="5" spans="1:17" x14ac:dyDescent="0.25">
      <c r="A5" s="5"/>
      <c r="B5" s="5"/>
      <c r="C5" s="6"/>
      <c r="D5" s="6"/>
      <c r="E5" s="6"/>
      <c r="I5" s="5"/>
      <c r="J5" s="6"/>
      <c r="K5" s="6"/>
      <c r="L5" s="6"/>
      <c r="N5" s="5"/>
      <c r="O5" s="7"/>
      <c r="P5" s="7"/>
      <c r="Q5" s="8"/>
    </row>
    <row r="6" spans="1:17" x14ac:dyDescent="0.25">
      <c r="A6" s="54" t="s">
        <v>86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17" ht="15.75" thickBot="1" x14ac:dyDescent="0.3"/>
    <row r="8" spans="1:17" ht="15.75" thickBot="1" x14ac:dyDescent="0.3">
      <c r="A8" s="38" t="s">
        <v>395</v>
      </c>
      <c r="B8" s="38"/>
      <c r="C8" s="38"/>
      <c r="D8" s="9" t="s">
        <v>396</v>
      </c>
      <c r="E8" s="39" t="s">
        <v>397</v>
      </c>
      <c r="F8" s="40"/>
      <c r="G8" s="41"/>
      <c r="H8" s="38" t="s">
        <v>89</v>
      </c>
      <c r="I8" s="38"/>
      <c r="J8" s="38"/>
      <c r="K8" s="38"/>
      <c r="L8" s="38" t="s">
        <v>90</v>
      </c>
      <c r="M8" s="38"/>
      <c r="N8" s="38"/>
      <c r="O8" s="38"/>
      <c r="P8" s="38"/>
      <c r="Q8" s="9" t="s">
        <v>91</v>
      </c>
    </row>
    <row r="9" spans="1:17" ht="15.75" thickBot="1" x14ac:dyDescent="0.3"/>
    <row r="10" spans="1:17" ht="19.5" thickBot="1" x14ac:dyDescent="0.35">
      <c r="A10" s="42" t="str">
        <f>IF(AND(L11&lt;&gt;"",L12&lt;&gt;"",L13&lt;&gt;"",L11&lt;&gt;L12,L12&lt;&gt;L13,L11&lt;&gt;L13,Q11="Obtenu",Q12="Obtenu",Q13="Obtenu"),"Champion","")</f>
        <v/>
      </c>
      <c r="B10" s="43"/>
      <c r="C10" s="44"/>
      <c r="D10" s="45" t="s">
        <v>398</v>
      </c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7"/>
      <c r="Q10" t="s">
        <v>80</v>
      </c>
    </row>
    <row r="11" spans="1:17" ht="15.75" thickBot="1" x14ac:dyDescent="0.3">
      <c r="A11" s="60" t="s">
        <v>80</v>
      </c>
      <c r="B11" s="55"/>
      <c r="C11" s="55"/>
      <c r="D11" s="10" t="s">
        <v>80</v>
      </c>
      <c r="E11" s="56"/>
      <c r="F11" s="57"/>
      <c r="G11" s="58"/>
      <c r="H11" s="55"/>
      <c r="I11" s="55"/>
      <c r="J11" s="55"/>
      <c r="K11" s="55"/>
      <c r="L11" s="55" t="s">
        <v>80</v>
      </c>
      <c r="M11" s="55"/>
      <c r="N11" s="55"/>
      <c r="O11" s="55"/>
      <c r="P11" s="55"/>
      <c r="Q11" s="10" t="s">
        <v>80</v>
      </c>
    </row>
    <row r="12" spans="1:17" ht="15.75" thickBot="1" x14ac:dyDescent="0.3">
      <c r="A12" s="55"/>
      <c r="B12" s="55"/>
      <c r="C12" s="55"/>
      <c r="D12" s="10"/>
      <c r="E12" s="56"/>
      <c r="F12" s="57"/>
      <c r="G12" s="58"/>
      <c r="H12" s="55"/>
      <c r="I12" s="55"/>
      <c r="J12" s="55"/>
      <c r="K12" s="55"/>
      <c r="L12" s="55" t="s">
        <v>80</v>
      </c>
      <c r="M12" s="55"/>
      <c r="N12" s="55"/>
      <c r="O12" s="55"/>
      <c r="P12" s="55"/>
      <c r="Q12" s="10" t="s">
        <v>80</v>
      </c>
    </row>
    <row r="13" spans="1:17" ht="15.75" thickBot="1" x14ac:dyDescent="0.3">
      <c r="A13" s="55"/>
      <c r="B13" s="55"/>
      <c r="C13" s="55"/>
      <c r="D13" s="10"/>
      <c r="E13" s="56"/>
      <c r="F13" s="57"/>
      <c r="G13" s="58"/>
      <c r="H13" s="55"/>
      <c r="I13" s="55"/>
      <c r="J13" s="55"/>
      <c r="K13" s="55"/>
      <c r="L13" s="55" t="s">
        <v>80</v>
      </c>
      <c r="M13" s="55"/>
      <c r="N13" s="55"/>
      <c r="O13" s="55"/>
      <c r="P13" s="55"/>
      <c r="Q13" s="10" t="s">
        <v>80</v>
      </c>
    </row>
    <row r="14" spans="1:17" x14ac:dyDescent="0.25">
      <c r="A14" s="59" t="s">
        <v>399</v>
      </c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</row>
    <row r="15" spans="1:17" ht="15.75" thickBot="1" x14ac:dyDescent="0.3"/>
    <row r="16" spans="1:17" ht="19.5" thickBot="1" x14ac:dyDescent="0.35">
      <c r="A16" s="42" t="str">
        <f>IF(AND(L17&lt;&gt;"",L18&lt;&gt;"",L19&lt;&gt;"",L17&lt;&gt;L18,L18&lt;&gt;L19,L17&lt;&gt;L19,Q17="Obtenu",Q18="Obtenu",Q19="Obtenu",A10="Champion"),"Champ. Inter.","")</f>
        <v/>
      </c>
      <c r="B16" s="43"/>
      <c r="C16" s="44"/>
      <c r="D16" s="45" t="s">
        <v>400</v>
      </c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7"/>
      <c r="Q16" t="s">
        <v>80</v>
      </c>
    </row>
    <row r="17" spans="1:17" ht="15.75" thickBot="1" x14ac:dyDescent="0.3">
      <c r="A17" s="60" t="s">
        <v>80</v>
      </c>
      <c r="B17" s="55"/>
      <c r="C17" s="55"/>
      <c r="D17" s="11" t="s">
        <v>80</v>
      </c>
      <c r="E17" s="56"/>
      <c r="F17" s="57"/>
      <c r="G17" s="58"/>
      <c r="H17" s="55"/>
      <c r="I17" s="55"/>
      <c r="J17" s="55"/>
      <c r="K17" s="55"/>
      <c r="L17" s="55"/>
      <c r="M17" s="55"/>
      <c r="N17" s="55"/>
      <c r="O17" s="55"/>
      <c r="P17" s="55"/>
      <c r="Q17" s="10" t="s">
        <v>80</v>
      </c>
    </row>
    <row r="18" spans="1:17" ht="15.75" thickBot="1" x14ac:dyDescent="0.3">
      <c r="A18" s="55"/>
      <c r="B18" s="55"/>
      <c r="C18" s="55"/>
      <c r="D18" s="11"/>
      <c r="E18" s="56"/>
      <c r="F18" s="57"/>
      <c r="G18" s="58"/>
      <c r="H18" s="55"/>
      <c r="I18" s="55"/>
      <c r="J18" s="55"/>
      <c r="K18" s="55"/>
      <c r="L18" s="55"/>
      <c r="M18" s="55"/>
      <c r="N18" s="55"/>
      <c r="O18" s="55"/>
      <c r="P18" s="55"/>
      <c r="Q18" s="10"/>
    </row>
    <row r="19" spans="1:17" ht="15.75" thickBot="1" x14ac:dyDescent="0.3">
      <c r="A19" s="55"/>
      <c r="B19" s="55"/>
      <c r="C19" s="55"/>
      <c r="D19" s="11"/>
      <c r="E19" s="56"/>
      <c r="F19" s="57"/>
      <c r="G19" s="58"/>
      <c r="H19" s="55"/>
      <c r="I19" s="55"/>
      <c r="J19" s="55"/>
      <c r="K19" s="55"/>
      <c r="L19" s="55"/>
      <c r="M19" s="55"/>
      <c r="N19" s="55"/>
      <c r="O19" s="55"/>
      <c r="P19" s="55"/>
      <c r="Q19" s="10"/>
    </row>
    <row r="20" spans="1:17" x14ac:dyDescent="0.25">
      <c r="A20" s="61" t="s">
        <v>401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</row>
    <row r="21" spans="1:17" ht="15.75" thickBot="1" x14ac:dyDescent="0.3"/>
    <row r="22" spans="1:17" ht="19.5" thickBot="1" x14ac:dyDescent="0.35">
      <c r="A22" s="42"/>
      <c r="B22" s="43"/>
      <c r="C22" s="44"/>
      <c r="D22" s="45" t="s">
        <v>402</v>
      </c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7"/>
      <c r="Q22" t="s">
        <v>80</v>
      </c>
    </row>
    <row r="23" spans="1:17" ht="15.75" thickBot="1" x14ac:dyDescent="0.3">
      <c r="A23" s="60" t="s">
        <v>80</v>
      </c>
      <c r="B23" s="55"/>
      <c r="C23" s="55"/>
      <c r="D23" s="11" t="s">
        <v>80</v>
      </c>
      <c r="E23" s="56"/>
      <c r="F23" s="57"/>
      <c r="G23" s="58"/>
      <c r="H23" s="55"/>
      <c r="I23" s="55"/>
      <c r="J23" s="55"/>
      <c r="K23" s="55"/>
      <c r="L23" s="55"/>
      <c r="M23" s="55"/>
      <c r="N23" s="55"/>
      <c r="O23" s="55"/>
      <c r="P23" s="55"/>
      <c r="Q23" s="10" t="s">
        <v>80</v>
      </c>
    </row>
    <row r="24" spans="1:17" ht="15.75" thickBot="1" x14ac:dyDescent="0.3">
      <c r="A24" s="55"/>
      <c r="B24" s="55"/>
      <c r="C24" s="55"/>
      <c r="D24" s="11"/>
      <c r="E24" s="56"/>
      <c r="F24" s="57"/>
      <c r="G24" s="58"/>
      <c r="H24" s="55"/>
      <c r="I24" s="55"/>
      <c r="J24" s="55"/>
      <c r="K24" s="55"/>
      <c r="L24" s="55"/>
      <c r="M24" s="55"/>
      <c r="N24" s="55"/>
      <c r="O24" s="55"/>
      <c r="P24" s="55"/>
      <c r="Q24" s="10"/>
    </row>
    <row r="25" spans="1:17" ht="15.75" thickBot="1" x14ac:dyDescent="0.3">
      <c r="A25" s="55"/>
      <c r="B25" s="55"/>
      <c r="C25" s="55"/>
      <c r="D25" s="11"/>
      <c r="E25" s="56"/>
      <c r="F25" s="57"/>
      <c r="G25" s="58"/>
      <c r="H25" s="55"/>
      <c r="I25" s="55"/>
      <c r="J25" s="55"/>
      <c r="K25" s="55"/>
      <c r="L25" s="55"/>
      <c r="M25" s="55"/>
      <c r="N25" s="55"/>
      <c r="O25" s="55"/>
      <c r="P25" s="55"/>
      <c r="Q25" s="10"/>
    </row>
    <row r="26" spans="1:17" ht="15.75" thickBot="1" x14ac:dyDescent="0.3">
      <c r="A26" s="55"/>
      <c r="B26" s="55"/>
      <c r="C26" s="55"/>
      <c r="D26" s="11"/>
      <c r="E26" s="56"/>
      <c r="F26" s="57"/>
      <c r="G26" s="58"/>
      <c r="H26" s="55"/>
      <c r="I26" s="55"/>
      <c r="J26" s="55"/>
      <c r="K26" s="55"/>
      <c r="L26" s="55"/>
      <c r="M26" s="55"/>
      <c r="N26" s="55"/>
      <c r="O26" s="55"/>
      <c r="P26" s="55"/>
      <c r="Q26" s="10"/>
    </row>
    <row r="27" spans="1:17" ht="15.75" thickBot="1" x14ac:dyDescent="0.3">
      <c r="A27" s="55"/>
      <c r="B27" s="55"/>
      <c r="C27" s="55"/>
      <c r="D27" s="11"/>
      <c r="E27" s="56"/>
      <c r="F27" s="57"/>
      <c r="G27" s="58"/>
      <c r="H27" s="55"/>
      <c r="I27" s="55"/>
      <c r="J27" s="55"/>
      <c r="K27" s="55"/>
      <c r="L27" s="55"/>
      <c r="M27" s="55"/>
      <c r="N27" s="55"/>
      <c r="O27" s="55"/>
      <c r="P27" s="55"/>
      <c r="Q27" s="10"/>
    </row>
    <row r="28" spans="1:17" ht="15.75" thickBot="1" x14ac:dyDescent="0.3">
      <c r="A28" s="55"/>
      <c r="B28" s="55"/>
      <c r="C28" s="55"/>
      <c r="D28" s="11"/>
      <c r="E28" s="56"/>
      <c r="F28" s="57"/>
      <c r="G28" s="58"/>
      <c r="H28" s="55"/>
      <c r="I28" s="55"/>
      <c r="J28" s="55"/>
      <c r="K28" s="55"/>
      <c r="L28" s="55"/>
      <c r="M28" s="55"/>
      <c r="N28" s="55"/>
      <c r="O28" s="55"/>
      <c r="P28" s="55"/>
      <c r="Q28" s="10"/>
    </row>
    <row r="29" spans="1:17" ht="15.75" thickBot="1" x14ac:dyDescent="0.3">
      <c r="A29" s="61" t="s">
        <v>403</v>
      </c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</row>
    <row r="30" spans="1:17" ht="15.75" thickBot="1" x14ac:dyDescent="0.3">
      <c r="A30" s="55"/>
      <c r="B30" s="55"/>
      <c r="C30" s="55"/>
      <c r="D30" s="11"/>
      <c r="E30" s="56"/>
      <c r="F30" s="57"/>
      <c r="G30" s="58"/>
      <c r="H30" s="55"/>
      <c r="I30" s="55"/>
      <c r="J30" s="55"/>
      <c r="K30" s="55"/>
      <c r="L30" s="55"/>
      <c r="M30" s="55"/>
      <c r="N30" s="55"/>
      <c r="O30" s="55"/>
      <c r="P30" s="55"/>
      <c r="Q30" s="10"/>
    </row>
    <row r="31" spans="1:17" ht="15.75" thickBot="1" x14ac:dyDescent="0.3">
      <c r="A31" s="55"/>
      <c r="B31" s="55"/>
      <c r="C31" s="55"/>
      <c r="D31" s="11"/>
      <c r="E31" s="56"/>
      <c r="F31" s="57"/>
      <c r="G31" s="58"/>
      <c r="H31" s="55"/>
      <c r="I31" s="55"/>
      <c r="J31" s="55"/>
      <c r="K31" s="55"/>
      <c r="L31" s="55"/>
      <c r="M31" s="55"/>
      <c r="N31" s="55"/>
      <c r="O31" s="55"/>
      <c r="P31" s="55"/>
      <c r="Q31" s="10"/>
    </row>
    <row r="32" spans="1:17" x14ac:dyDescent="0.25">
      <c r="A32" s="61" t="s">
        <v>404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</row>
    <row r="33" spans="1:17" ht="15.75" thickBot="1" x14ac:dyDescent="0.3">
      <c r="A33" t="s">
        <v>80</v>
      </c>
      <c r="C33" t="s">
        <v>80</v>
      </c>
    </row>
    <row r="34" spans="1:17" ht="19.5" thickBot="1" x14ac:dyDescent="0.35">
      <c r="A34" s="42" t="s">
        <v>80</v>
      </c>
      <c r="B34" s="43"/>
      <c r="C34" s="44"/>
      <c r="D34" s="45" t="s">
        <v>405</v>
      </c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7"/>
      <c r="Q34" t="s">
        <v>80</v>
      </c>
    </row>
    <row r="35" spans="1:17" ht="15.75" thickBot="1" x14ac:dyDescent="0.3">
      <c r="A35" s="60" t="s">
        <v>80</v>
      </c>
      <c r="B35" s="55"/>
      <c r="C35" s="55"/>
      <c r="D35" s="11" t="s">
        <v>80</v>
      </c>
      <c r="E35" s="56"/>
      <c r="F35" s="57"/>
      <c r="G35" s="58"/>
      <c r="H35" s="55"/>
      <c r="I35" s="55"/>
      <c r="J35" s="55"/>
      <c r="K35" s="55"/>
      <c r="L35" s="55"/>
      <c r="M35" s="55"/>
      <c r="N35" s="55"/>
      <c r="O35" s="55"/>
      <c r="P35" s="55"/>
      <c r="Q35" s="10" t="s">
        <v>80</v>
      </c>
    </row>
    <row r="36" spans="1:17" ht="15.75" thickBot="1" x14ac:dyDescent="0.3">
      <c r="A36" s="55"/>
      <c r="B36" s="55"/>
      <c r="C36" s="55"/>
      <c r="D36" s="11"/>
      <c r="E36" s="56"/>
      <c r="F36" s="57"/>
      <c r="G36" s="58"/>
      <c r="H36" s="55"/>
      <c r="I36" s="55"/>
      <c r="J36" s="55"/>
      <c r="K36" s="55"/>
      <c r="L36" s="55"/>
      <c r="M36" s="55"/>
      <c r="N36" s="55"/>
      <c r="O36" s="55"/>
      <c r="P36" s="55"/>
      <c r="Q36" s="10"/>
    </row>
    <row r="37" spans="1:17" ht="15.75" thickBot="1" x14ac:dyDescent="0.3">
      <c r="A37" s="55"/>
      <c r="B37" s="55"/>
      <c r="C37" s="55"/>
      <c r="D37" s="11"/>
      <c r="E37" s="56"/>
      <c r="F37" s="57"/>
      <c r="G37" s="58"/>
      <c r="H37" s="55"/>
      <c r="I37" s="55"/>
      <c r="J37" s="55"/>
      <c r="K37" s="55"/>
      <c r="L37" s="55"/>
      <c r="M37" s="55"/>
      <c r="N37" s="55"/>
      <c r="O37" s="55"/>
      <c r="P37" s="55"/>
      <c r="Q37" s="10"/>
    </row>
    <row r="38" spans="1:17" ht="15.75" thickBot="1" x14ac:dyDescent="0.3">
      <c r="A38" s="55"/>
      <c r="B38" s="55"/>
      <c r="C38" s="55"/>
      <c r="D38" s="11"/>
      <c r="E38" s="56"/>
      <c r="F38" s="57"/>
      <c r="G38" s="58"/>
      <c r="H38" s="55"/>
      <c r="I38" s="55"/>
      <c r="J38" s="55"/>
      <c r="K38" s="55"/>
      <c r="L38" s="55"/>
      <c r="M38" s="55"/>
      <c r="N38" s="55"/>
      <c r="O38" s="55"/>
      <c r="P38" s="55"/>
      <c r="Q38" s="10"/>
    </row>
    <row r="39" spans="1:17" ht="15.75" thickBot="1" x14ac:dyDescent="0.3">
      <c r="A39" s="55"/>
      <c r="B39" s="55"/>
      <c r="C39" s="55"/>
      <c r="D39" s="11"/>
      <c r="E39" s="56"/>
      <c r="F39" s="57"/>
      <c r="G39" s="58"/>
      <c r="H39" s="55"/>
      <c r="I39" s="55"/>
      <c r="J39" s="55"/>
      <c r="K39" s="55"/>
      <c r="L39" s="55"/>
      <c r="M39" s="55"/>
      <c r="N39" s="55"/>
      <c r="O39" s="55"/>
      <c r="P39" s="55"/>
      <c r="Q39" s="10"/>
    </row>
    <row r="40" spans="1:17" ht="15.75" thickBot="1" x14ac:dyDescent="0.3">
      <c r="A40" s="55"/>
      <c r="B40" s="55"/>
      <c r="C40" s="55"/>
      <c r="D40" s="11"/>
      <c r="E40" s="56"/>
      <c r="F40" s="57"/>
      <c r="G40" s="58"/>
      <c r="H40" s="55"/>
      <c r="I40" s="55"/>
      <c r="J40" s="55"/>
      <c r="K40" s="55"/>
      <c r="L40" s="55"/>
      <c r="M40" s="55"/>
      <c r="N40" s="55"/>
      <c r="O40" s="55"/>
      <c r="P40" s="55"/>
      <c r="Q40" s="10"/>
    </row>
    <row r="41" spans="1:17" ht="15.75" thickBot="1" x14ac:dyDescent="0.3">
      <c r="A41" s="55"/>
      <c r="B41" s="55"/>
      <c r="C41" s="55"/>
      <c r="D41" s="11"/>
      <c r="E41" s="56"/>
      <c r="F41" s="57"/>
      <c r="G41" s="58"/>
      <c r="H41" s="55"/>
      <c r="I41" s="55"/>
      <c r="J41" s="55"/>
      <c r="K41" s="55"/>
      <c r="L41" s="55"/>
      <c r="M41" s="55"/>
      <c r="N41" s="55"/>
      <c r="O41" s="55"/>
      <c r="P41" s="55"/>
      <c r="Q41" s="10"/>
    </row>
    <row r="42" spans="1:17" ht="15.75" thickBot="1" x14ac:dyDescent="0.3">
      <c r="A42" s="55"/>
      <c r="B42" s="55"/>
      <c r="C42" s="55"/>
      <c r="D42" s="11"/>
      <c r="E42" s="56"/>
      <c r="F42" s="57"/>
      <c r="G42" s="58"/>
      <c r="H42" s="55"/>
      <c r="I42" s="55"/>
      <c r="J42" s="55"/>
      <c r="K42" s="55"/>
      <c r="L42" s="55"/>
      <c r="M42" s="55"/>
      <c r="N42" s="55"/>
      <c r="O42" s="55"/>
      <c r="P42" s="55"/>
      <c r="Q42" s="10"/>
    </row>
    <row r="43" spans="1:17" ht="15.75" thickBot="1" x14ac:dyDescent="0.3">
      <c r="A43" s="55"/>
      <c r="B43" s="55"/>
      <c r="C43" s="55"/>
      <c r="D43" s="11"/>
      <c r="E43" s="56"/>
      <c r="F43" s="57"/>
      <c r="G43" s="58"/>
      <c r="H43" s="55"/>
      <c r="I43" s="55"/>
      <c r="J43" s="55"/>
      <c r="K43" s="55"/>
      <c r="L43" s="55"/>
      <c r="M43" s="55"/>
      <c r="N43" s="55"/>
      <c r="O43" s="55"/>
      <c r="P43" s="55"/>
      <c r="Q43" s="10"/>
    </row>
    <row r="44" spans="1:17" ht="15.75" thickBot="1" x14ac:dyDescent="0.3">
      <c r="A44" s="61" t="s">
        <v>406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</row>
    <row r="45" spans="1:17" ht="15.75" thickBot="1" x14ac:dyDescent="0.3">
      <c r="A45" s="55"/>
      <c r="B45" s="55"/>
      <c r="C45" s="55"/>
      <c r="D45" s="11"/>
      <c r="E45" s="56"/>
      <c r="F45" s="57"/>
      <c r="G45" s="58"/>
      <c r="H45" s="55"/>
      <c r="I45" s="55"/>
      <c r="J45" s="55"/>
      <c r="K45" s="55"/>
      <c r="L45" s="55"/>
      <c r="M45" s="55"/>
      <c r="N45" s="55"/>
      <c r="O45" s="55"/>
      <c r="P45" s="55"/>
      <c r="Q45" s="10"/>
    </row>
    <row r="46" spans="1:17" ht="15.75" thickBot="1" x14ac:dyDescent="0.3">
      <c r="A46" s="55"/>
      <c r="B46" s="55"/>
      <c r="C46" s="55"/>
      <c r="D46" s="11"/>
      <c r="E46" s="56"/>
      <c r="F46" s="57"/>
      <c r="G46" s="58"/>
      <c r="H46" s="55"/>
      <c r="I46" s="55"/>
      <c r="J46" s="55"/>
      <c r="K46" s="55"/>
      <c r="L46" s="55"/>
      <c r="M46" s="55"/>
      <c r="N46" s="55"/>
      <c r="O46" s="55"/>
      <c r="P46" s="55"/>
      <c r="Q46" s="10"/>
    </row>
    <row r="47" spans="1:17" x14ac:dyDescent="0.25">
      <c r="A47" s="62" t="s">
        <v>407</v>
      </c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</row>
  </sheetData>
  <mergeCells count="130">
    <mergeCell ref="A46:C46"/>
    <mergeCell ref="E46:G46"/>
    <mergeCell ref="H46:K46"/>
    <mergeCell ref="L46:P46"/>
    <mergeCell ref="A47:Q47"/>
    <mergeCell ref="A44:Q44"/>
    <mergeCell ref="A45:C45"/>
    <mergeCell ref="E45:G45"/>
    <mergeCell ref="H45:K45"/>
    <mergeCell ref="L45:P45"/>
    <mergeCell ref="A42:C42"/>
    <mergeCell ref="E42:G42"/>
    <mergeCell ref="H42:K42"/>
    <mergeCell ref="L42:P42"/>
    <mergeCell ref="A43:C43"/>
    <mergeCell ref="E43:G43"/>
    <mergeCell ref="H43:K43"/>
    <mergeCell ref="L43:P43"/>
    <mergeCell ref="A40:C40"/>
    <mergeCell ref="E40:G40"/>
    <mergeCell ref="H40:K40"/>
    <mergeCell ref="L40:P40"/>
    <mergeCell ref="A41:C41"/>
    <mergeCell ref="E41:G41"/>
    <mergeCell ref="H41:K41"/>
    <mergeCell ref="L41:P41"/>
    <mergeCell ref="A38:C38"/>
    <mergeCell ref="E38:G38"/>
    <mergeCell ref="H38:K38"/>
    <mergeCell ref="L38:P38"/>
    <mergeCell ref="A39:C39"/>
    <mergeCell ref="E39:G39"/>
    <mergeCell ref="H39:K39"/>
    <mergeCell ref="L39:P39"/>
    <mergeCell ref="A36:C36"/>
    <mergeCell ref="E36:G36"/>
    <mergeCell ref="H36:K36"/>
    <mergeCell ref="L36:P36"/>
    <mergeCell ref="A37:C37"/>
    <mergeCell ref="E37:G37"/>
    <mergeCell ref="H37:K37"/>
    <mergeCell ref="L37:P37"/>
    <mergeCell ref="A32:Q32"/>
    <mergeCell ref="A34:C34"/>
    <mergeCell ref="D34:P34"/>
    <mergeCell ref="A35:C35"/>
    <mergeCell ref="E35:G35"/>
    <mergeCell ref="H35:K35"/>
    <mergeCell ref="L35:P35"/>
    <mergeCell ref="A30:C30"/>
    <mergeCell ref="E30:G30"/>
    <mergeCell ref="H30:K30"/>
    <mergeCell ref="L30:P30"/>
    <mergeCell ref="A31:C31"/>
    <mergeCell ref="E31:G31"/>
    <mergeCell ref="H31:K31"/>
    <mergeCell ref="L31:P31"/>
    <mergeCell ref="A28:C28"/>
    <mergeCell ref="E28:G28"/>
    <mergeCell ref="H28:K28"/>
    <mergeCell ref="L28:P28"/>
    <mergeCell ref="A29:Q29"/>
    <mergeCell ref="A26:C26"/>
    <mergeCell ref="E26:G26"/>
    <mergeCell ref="H26:K26"/>
    <mergeCell ref="L26:P26"/>
    <mergeCell ref="A27:C27"/>
    <mergeCell ref="E27:G27"/>
    <mergeCell ref="H27:K27"/>
    <mergeCell ref="L27:P27"/>
    <mergeCell ref="A24:C24"/>
    <mergeCell ref="E24:G24"/>
    <mergeCell ref="H24:K24"/>
    <mergeCell ref="L24:P24"/>
    <mergeCell ref="A25:C25"/>
    <mergeCell ref="E25:G25"/>
    <mergeCell ref="H25:K25"/>
    <mergeCell ref="L25:P25"/>
    <mergeCell ref="A20:Q20"/>
    <mergeCell ref="A22:C22"/>
    <mergeCell ref="D22:P22"/>
    <mergeCell ref="A23:C23"/>
    <mergeCell ref="E23:G23"/>
    <mergeCell ref="H23:K23"/>
    <mergeCell ref="L23:P23"/>
    <mergeCell ref="A18:C18"/>
    <mergeCell ref="E18:G18"/>
    <mergeCell ref="H18:K18"/>
    <mergeCell ref="L18:P18"/>
    <mergeCell ref="A19:C19"/>
    <mergeCell ref="E19:G19"/>
    <mergeCell ref="H19:K19"/>
    <mergeCell ref="L19:P19"/>
    <mergeCell ref="A16:C16"/>
    <mergeCell ref="D16:P16"/>
    <mergeCell ref="A17:C17"/>
    <mergeCell ref="E17:G17"/>
    <mergeCell ref="H17:K17"/>
    <mergeCell ref="L17:P17"/>
    <mergeCell ref="A13:C13"/>
    <mergeCell ref="E13:G13"/>
    <mergeCell ref="H13:K13"/>
    <mergeCell ref="L13:P13"/>
    <mergeCell ref="A14:Q14"/>
    <mergeCell ref="A11:C11"/>
    <mergeCell ref="E11:G11"/>
    <mergeCell ref="H11:K11"/>
    <mergeCell ref="L11:P11"/>
    <mergeCell ref="A12:C12"/>
    <mergeCell ref="E12:G12"/>
    <mergeCell ref="H12:K12"/>
    <mergeCell ref="L12:P12"/>
    <mergeCell ref="A8:C8"/>
    <mergeCell ref="E8:G8"/>
    <mergeCell ref="H8:K8"/>
    <mergeCell ref="L8:P8"/>
    <mergeCell ref="A10:C10"/>
    <mergeCell ref="D10:P10"/>
    <mergeCell ref="A1:Q1"/>
    <mergeCell ref="B3:D3"/>
    <mergeCell ref="G3:H3"/>
    <mergeCell ref="I3:J3"/>
    <mergeCell ref="K3:L3"/>
    <mergeCell ref="N3:O3"/>
    <mergeCell ref="P3:Q3"/>
    <mergeCell ref="A4:B4"/>
    <mergeCell ref="C4:E4"/>
    <mergeCell ref="J4:L4"/>
    <mergeCell ref="O4:Q4"/>
    <mergeCell ref="A6:Q6"/>
  </mergeCells>
  <dataValidations count="3">
    <dataValidation type="list" allowBlank="1" showInputMessage="1" showErrorMessage="1" sqref="Q45:Q46 Q35:Q43 Q23:Q28 Q30:Q31">
      <formula1>CERTIFICAT</formula1>
    </dataValidation>
    <dataValidation type="list" allowBlank="1" showInputMessage="1" showErrorMessage="1" sqref="L45:P46 L35:P43 L23:P28 L30:P31">
      <formula1>JUGE</formula1>
    </dataValidation>
    <dataValidation type="list" allowBlank="1" showInputMessage="1" showErrorMessage="1" sqref="H45:K46 H35:K43 H23:K28 H30:K31">
      <formula1>CLUB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3"/>
  <sheetViews>
    <sheetView tabSelected="1" workbookViewId="0">
      <pane ySplit="8" topLeftCell="A9" activePane="bottomLeft" state="frozen"/>
      <selection pane="bottomLeft" activeCell="T43" sqref="T43"/>
    </sheetView>
  </sheetViews>
  <sheetFormatPr defaultColWidth="11.42578125" defaultRowHeight="15" x14ac:dyDescent="0.25"/>
  <cols>
    <col min="1" max="1" width="6.42578125" customWidth="1"/>
    <col min="2" max="2" width="2.85546875" customWidth="1"/>
    <col min="3" max="3" width="12.140625" customWidth="1"/>
    <col min="4" max="4" width="44.42578125" customWidth="1"/>
    <col min="5" max="5" width="22.85546875" customWidth="1"/>
    <col min="6" max="6" width="6.42578125" customWidth="1"/>
    <col min="7" max="7" width="5" customWidth="1"/>
    <col min="8" max="8" width="9.28515625" customWidth="1"/>
    <col min="9" max="9" width="6.42578125" customWidth="1"/>
    <col min="10" max="10" width="1.140625" customWidth="1"/>
    <col min="11" max="11" width="2.85546875" customWidth="1"/>
    <col min="12" max="12" width="8.5703125" customWidth="1"/>
    <col min="14" max="14" width="3.5703125" customWidth="1"/>
    <col min="15" max="15" width="0.7109375" customWidth="1"/>
    <col min="16" max="16" width="2.85546875" customWidth="1"/>
    <col min="17" max="17" width="21.42578125" customWidth="1"/>
  </cols>
  <sheetData>
    <row r="1" spans="1:20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3" spans="1:20" x14ac:dyDescent="0.25">
      <c r="A3" s="26" t="s">
        <v>78</v>
      </c>
      <c r="B3" s="64"/>
      <c r="C3" s="64"/>
      <c r="D3" s="64"/>
      <c r="E3" s="3"/>
      <c r="F3" s="26" t="s">
        <v>79</v>
      </c>
      <c r="G3" s="64" t="s">
        <v>80</v>
      </c>
      <c r="H3" s="64"/>
      <c r="I3" s="50" t="s">
        <v>81</v>
      </c>
      <c r="J3" s="50"/>
      <c r="K3" s="65"/>
      <c r="L3" s="65"/>
      <c r="N3" s="50" t="s">
        <v>82</v>
      </c>
      <c r="O3" s="50"/>
      <c r="P3" s="64" t="s">
        <v>80</v>
      </c>
      <c r="Q3" s="64"/>
    </row>
    <row r="4" spans="1:20" x14ac:dyDescent="0.25">
      <c r="A4" s="52" t="s">
        <v>83</v>
      </c>
      <c r="B4" s="52"/>
      <c r="C4" s="64" t="s">
        <v>80</v>
      </c>
      <c r="D4" s="64"/>
      <c r="E4" s="64"/>
      <c r="I4" s="27" t="s">
        <v>84</v>
      </c>
      <c r="J4" s="64" t="s">
        <v>432</v>
      </c>
      <c r="K4" s="64"/>
      <c r="L4" s="64"/>
      <c r="N4" s="27" t="s">
        <v>85</v>
      </c>
      <c r="O4" s="72" t="s">
        <v>80</v>
      </c>
      <c r="P4" s="72"/>
      <c r="Q4" s="72"/>
    </row>
    <row r="5" spans="1:20" x14ac:dyDescent="0.25">
      <c r="A5" s="5"/>
      <c r="B5" s="5"/>
      <c r="C5" s="6"/>
      <c r="D5" s="6"/>
      <c r="E5" s="6"/>
      <c r="I5" s="5"/>
      <c r="J5" s="6"/>
      <c r="K5" s="6"/>
      <c r="L5" s="6"/>
      <c r="N5" s="5"/>
      <c r="O5" s="7"/>
      <c r="P5" s="7"/>
      <c r="Q5" s="8"/>
    </row>
    <row r="6" spans="1:20" x14ac:dyDescent="0.25">
      <c r="A6" s="73" t="str">
        <f>"Concours en classe adulte (10 mois) le : "&amp;IF(AND(K3=""),"",TEXT(EDATE(K3,10),"jj/mm/aaaa"))</f>
        <v xml:space="preserve">Concours en classe adulte (10 mois) le : 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spans="1:20" ht="15.75" thickBot="1" x14ac:dyDescent="0.3"/>
    <row r="8" spans="1:20" ht="15.75" thickBot="1" x14ac:dyDescent="0.3">
      <c r="A8" s="38" t="s">
        <v>395</v>
      </c>
      <c r="B8" s="38"/>
      <c r="C8" s="38"/>
      <c r="D8" s="25" t="s">
        <v>396</v>
      </c>
      <c r="E8" s="39" t="s">
        <v>397</v>
      </c>
      <c r="F8" s="40"/>
      <c r="G8" s="41"/>
      <c r="H8" s="38" t="s">
        <v>89</v>
      </c>
      <c r="I8" s="38"/>
      <c r="J8" s="38"/>
      <c r="K8" s="38"/>
      <c r="L8" s="38" t="s">
        <v>90</v>
      </c>
      <c r="M8" s="38"/>
      <c r="N8" s="38"/>
      <c r="O8" s="38"/>
      <c r="P8" s="38"/>
      <c r="Q8" s="25" t="s">
        <v>91</v>
      </c>
    </row>
    <row r="9" spans="1:20" ht="15.75" thickBot="1" x14ac:dyDescent="0.3">
      <c r="S9" t="s">
        <v>435</v>
      </c>
      <c r="T9" t="s">
        <v>436</v>
      </c>
    </row>
    <row r="10" spans="1:20" ht="19.5" thickBot="1" x14ac:dyDescent="0.35">
      <c r="A10" s="66" t="str">
        <f>IF(AND(J4&lt;&gt;"",J4&lt;&gt;"Neutre",D11&lt;&gt;"",D12&lt;&gt;"",D13&lt;&gt;"",D11="FRANCE",D12="FRANCE",D13="FRANCE",L11&lt;&gt;"",L12&lt;&gt;"",L13&lt;&gt;"",L11&amp;L11&amp;L11&lt;&gt;L11&amp;L12&amp;L13,Q11="Obtenu",Q12="Obtenu",Q13="Obtenu"),"Champion",
IF(AND(J4&lt;&gt;"",J4="Neutre",D11&lt;&gt;"",D12&lt;&gt;"",D13&lt;&gt;"",D11="FRANCE",D12="FRANCE",D13="FRANCE",L11&lt;&gt;"",L12&lt;&gt;"",L13&lt;&gt;"",L11&amp;L11&amp;L11&lt;&gt;L11&amp;L12&amp;L13,Q11="Obtenu",Q12="Obtenu",Q13="Obtenu"),"Prémior",""))</f>
        <v>Champion</v>
      </c>
      <c r="B10" s="67"/>
      <c r="C10" s="68"/>
      <c r="D10" s="69" t="str">
        <f>IF(AND(J4&lt;&gt;"",J4&lt;&gt;"Neutre"),"Certificat d'Aptitude au Championnat de Beauté",IF(AND(J4&lt;&gt;"",J4="Neutre"),"Certificat d'Aptitude de Prémior de Beauté",""))</f>
        <v>Certificat d'Aptitude au Championnat de Beauté</v>
      </c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1"/>
      <c r="Q10" s="28" t="str">
        <f>IF(AND(J4&lt;&gt;"",J4&lt;&gt;"Neutre",D11&lt;&gt;"",D12&lt;&gt;"",D13&lt;&gt;"",L11&lt;&gt;"",L12&lt;&gt;"",L13&lt;&gt;"",L11&amp;L11&amp;L11&lt;&gt;L11&amp;L12&amp;L13,Q11="Obtenu",Q12="Obtenu",Q13="Obtenu"),"Champion",
IF(AND(J4&lt;&gt;"",J4="Neutre",D11&lt;&gt;"",D12&lt;&gt;"",D13&lt;&gt;"",L11&lt;&gt;"",L12&lt;&gt;"",L13&lt;&gt;"",L11&amp;L11&amp;L11&lt;&gt;L11&amp;L12&amp;L13,Q11="Obtenu",Q12="Obtenu",Q13="Obtenu"),"Prémior",""))</f>
        <v>Champion</v>
      </c>
      <c r="R10" t="s">
        <v>433</v>
      </c>
      <c r="S10" t="b">
        <f>concours(D11:D13,3,0,L11:L13,2,Q11:Q13,3)</f>
        <v>1</v>
      </c>
      <c r="T10" t="b">
        <f>concours(D11:D13,1,1,L11:L13,2,Q11:Q13,2)</f>
        <v>0</v>
      </c>
    </row>
    <row r="11" spans="1:20" ht="15.75" thickBot="1" x14ac:dyDescent="0.3">
      <c r="A11" s="78" t="s">
        <v>80</v>
      </c>
      <c r="B11" s="74"/>
      <c r="C11" s="74"/>
      <c r="D11" s="29" t="s">
        <v>428</v>
      </c>
      <c r="E11" s="75"/>
      <c r="F11" s="76"/>
      <c r="G11" s="77"/>
      <c r="H11" s="74"/>
      <c r="I11" s="74"/>
      <c r="J11" s="74"/>
      <c r="K11" s="74"/>
      <c r="L11" s="74" t="s">
        <v>421</v>
      </c>
      <c r="M11" s="74"/>
      <c r="N11" s="74"/>
      <c r="O11" s="74"/>
      <c r="P11" s="74"/>
      <c r="Q11" s="30" t="s">
        <v>96</v>
      </c>
    </row>
    <row r="12" spans="1:20" ht="15.75" thickBot="1" x14ac:dyDescent="0.3">
      <c r="A12" s="74"/>
      <c r="B12" s="74"/>
      <c r="C12" s="74"/>
      <c r="D12" s="29" t="s">
        <v>428</v>
      </c>
      <c r="E12" s="75"/>
      <c r="F12" s="76"/>
      <c r="G12" s="77"/>
      <c r="H12" s="74"/>
      <c r="I12" s="74"/>
      <c r="J12" s="74"/>
      <c r="K12" s="74"/>
      <c r="L12" s="74" t="s">
        <v>422</v>
      </c>
      <c r="M12" s="74"/>
      <c r="N12" s="74"/>
      <c r="O12" s="74"/>
      <c r="P12" s="74"/>
      <c r="Q12" s="30" t="s">
        <v>96</v>
      </c>
    </row>
    <row r="13" spans="1:20" ht="15.75" thickBot="1" x14ac:dyDescent="0.3">
      <c r="A13" s="74"/>
      <c r="B13" s="74"/>
      <c r="C13" s="74"/>
      <c r="D13" s="29" t="s">
        <v>428</v>
      </c>
      <c r="E13" s="75"/>
      <c r="F13" s="76"/>
      <c r="G13" s="77"/>
      <c r="H13" s="74"/>
      <c r="I13" s="74"/>
      <c r="J13" s="74"/>
      <c r="K13" s="74"/>
      <c r="L13" s="74" t="s">
        <v>423</v>
      </c>
      <c r="M13" s="74"/>
      <c r="N13" s="74"/>
      <c r="O13" s="74"/>
      <c r="P13" s="74"/>
      <c r="Q13" s="30" t="s">
        <v>96</v>
      </c>
    </row>
    <row r="14" spans="1:20" x14ac:dyDescent="0.25">
      <c r="A14" s="59" t="s">
        <v>408</v>
      </c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</row>
    <row r="15" spans="1:20" ht="15.75" thickBot="1" x14ac:dyDescent="0.3"/>
    <row r="16" spans="1:20" ht="19.5" thickBot="1" x14ac:dyDescent="0.35">
      <c r="A16" s="66" t="str">
        <f>IF(AND(J4&lt;&gt;"",J4&lt;&gt;"Neutre",D17&lt;&gt;"",D18&lt;&gt;"",D19&lt;&gt;"",D17="FRANCE",D18="FRANCE",D19="FRANCE",L17&lt;&gt;"",L18&lt;&gt;"",L19&lt;&gt;"",L17&lt;&gt;L18,L18&lt;&gt;L19,L17&lt;&gt;L19,Q17="Obtenu",Q18="Obtenu",Q19="Obtenu",A10="Champion"),"Double Champion",
IF(AND(J4&lt;&gt;"",J4="Neutre",D17&lt;&gt;"",D18&lt;&gt;"",D19&lt;&gt;"",D17="FRANCE",D18="FRANCE",D19="FRANCE",L17&lt;&gt;"",L18&lt;&gt;"",L19&lt;&gt;"",L17&lt;&gt;L18,L18&lt;&gt;L19,L17&lt;&gt;L19,Q17="Obtenu",Q18="Obtenu",Q19="Obtenu",A10="Prémior"),"Double Prémior",""))</f>
        <v>Double Champion</v>
      </c>
      <c r="B16" s="67"/>
      <c r="C16" s="68"/>
      <c r="D16" s="69" t="str">
        <f>IF(AND(J4&lt;&gt;"",J4&lt;&gt;"Neutre"),"Certificat d'Aptitude au Championnat Internationnal de Beauté",IF(AND(J4&lt;&gt;"",J4="Neutre"),"Certificat d'Aptitude de Prémior Internationnal de Beauté",""))</f>
        <v>Certificat d'Aptitude au Championnat Internationnal de Beauté</v>
      </c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1"/>
      <c r="Q16" s="28" t="str">
        <f>IF(AND(J4&lt;&gt;"",J4&lt;&gt;"Neutre",D17&lt;&gt;"",D18&lt;&gt;"",D20&lt;&gt;"",D17="FRANCE",D18="FRANCE",D20&lt;&gt;"FRANCE",L17&lt;&gt;"",L18&lt;&gt;"",L20&lt;&gt;"",L17&lt;&gt;L18,L18&lt;&gt;L20,L17&lt;&gt;L20,Q17="Obtenu",Q18="Obtenu",Q20="Obtenu",A10="Champion"),"Cham. Inter",
IF(AND(J4&lt;&gt;"",J4="Neutre",D17&lt;&gt;"",D18&lt;&gt;"",D20&lt;&gt;"",D17="FRANCE",D18="FRANCE",D20&lt;&gt;"FRANCE",L17&lt;&gt;"",L18&lt;&gt;"",L20&lt;&gt;"",L17&lt;&gt;L18,L18&lt;&gt;L20,L17&lt;&gt;L20,Q17="Obtenu",Q18="Obtenu",Q20="Obtenu",A10="Prémior"),"Prémior Inter.",""))</f>
        <v>Cham. Inter</v>
      </c>
      <c r="R16" t="s">
        <v>433</v>
      </c>
      <c r="S16" t="b">
        <f>concours(D17:D20,3,0,L17:L20,3,Q17:Q20,3)</f>
        <v>1</v>
      </c>
      <c r="T16" t="b">
        <f>concours(D17:D20,0,1,L17:L20,3,Q17:Q20,3)</f>
        <v>1</v>
      </c>
    </row>
    <row r="17" spans="1:20" ht="15.75" thickBot="1" x14ac:dyDescent="0.3">
      <c r="A17" s="74"/>
      <c r="B17" s="74"/>
      <c r="C17" s="74"/>
      <c r="D17" s="29" t="s">
        <v>428</v>
      </c>
      <c r="E17" s="75"/>
      <c r="F17" s="76"/>
      <c r="G17" s="77"/>
      <c r="H17" s="75"/>
      <c r="I17" s="76"/>
      <c r="J17" s="76"/>
      <c r="K17" s="77"/>
      <c r="L17" s="75" t="s">
        <v>421</v>
      </c>
      <c r="M17" s="76"/>
      <c r="N17" s="76"/>
      <c r="O17" s="76"/>
      <c r="P17" s="77"/>
      <c r="Q17" s="30" t="s">
        <v>96</v>
      </c>
    </row>
    <row r="18" spans="1:20" ht="15.75" thickBot="1" x14ac:dyDescent="0.3">
      <c r="A18" s="74"/>
      <c r="B18" s="74"/>
      <c r="C18" s="74"/>
      <c r="D18" s="29" t="s">
        <v>428</v>
      </c>
      <c r="E18" s="75"/>
      <c r="F18" s="76"/>
      <c r="G18" s="77"/>
      <c r="H18" s="75"/>
      <c r="I18" s="76"/>
      <c r="J18" s="76"/>
      <c r="K18" s="77"/>
      <c r="L18" s="75" t="s">
        <v>422</v>
      </c>
      <c r="M18" s="76"/>
      <c r="N18" s="76"/>
      <c r="O18" s="76"/>
      <c r="P18" s="77"/>
      <c r="Q18" s="30" t="s">
        <v>96</v>
      </c>
    </row>
    <row r="19" spans="1:20" ht="15.75" thickBot="1" x14ac:dyDescent="0.3">
      <c r="A19" s="79"/>
      <c r="B19" s="79"/>
      <c r="C19" s="79"/>
      <c r="D19" s="31" t="s">
        <v>428</v>
      </c>
      <c r="E19" s="80"/>
      <c r="F19" s="81"/>
      <c r="G19" s="82"/>
      <c r="H19" s="80"/>
      <c r="I19" s="81"/>
      <c r="J19" s="81"/>
      <c r="K19" s="82"/>
      <c r="L19" s="80" t="s">
        <v>423</v>
      </c>
      <c r="M19" s="81"/>
      <c r="N19" s="81"/>
      <c r="O19" s="81"/>
      <c r="P19" s="82"/>
      <c r="Q19" s="32" t="s">
        <v>96</v>
      </c>
    </row>
    <row r="20" spans="1:20" ht="15.75" thickBot="1" x14ac:dyDescent="0.3">
      <c r="A20" s="83"/>
      <c r="B20" s="83"/>
      <c r="C20" s="83"/>
      <c r="D20" s="33" t="s">
        <v>431</v>
      </c>
      <c r="E20" s="84"/>
      <c r="F20" s="85"/>
      <c r="G20" s="86"/>
      <c r="H20" s="83"/>
      <c r="I20" s="83"/>
      <c r="J20" s="83"/>
      <c r="K20" s="83"/>
      <c r="L20" s="84" t="s">
        <v>429</v>
      </c>
      <c r="M20" s="85"/>
      <c r="N20" s="85"/>
      <c r="O20" s="85"/>
      <c r="P20" s="86"/>
      <c r="Q20" s="34" t="s">
        <v>96</v>
      </c>
    </row>
    <row r="21" spans="1:20" x14ac:dyDescent="0.25">
      <c r="A21" s="59" t="s">
        <v>409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</row>
    <row r="22" spans="1:20" ht="15.75" thickBot="1" x14ac:dyDescent="0.3"/>
    <row r="23" spans="1:20" ht="19.5" thickBot="1" x14ac:dyDescent="0.35">
      <c r="A23" s="42"/>
      <c r="B23" s="43"/>
      <c r="C23" s="44"/>
      <c r="D23" s="45" t="str">
        <f>IF(AND(J4&lt;&gt;"",J4&lt;&gt;"Neutre"),"Certificat d'Aptitude au Grand Championnat Internationnal de Beauté",IF(AND(J4&lt;&gt;"",J4="Neutre"),"Certificat d'Aptitude de Grand Prémior Internationnal de Beauté",""))</f>
        <v>Certificat d'Aptitude au Grand Championnat Internationnal de Beauté</v>
      </c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7"/>
      <c r="Q23" s="12" t="str">
        <f>IF(AND(J4&lt;&gt;"",J4&lt;&gt;"Neutre",D24&lt;&gt;"",D25&lt;&gt;"",D26&lt;&gt;"",D28&lt;&gt;"",D24="France",D25="France",D26="France",D28&lt;&gt;"France",L24&lt;&gt;"",L25&lt;&gt;"",L26&lt;&gt;"",L28&lt;&gt;"",L24&amp;L24&amp;L24&amp;L24&lt;&gt;L24&amp;L25&amp;L26&amp;L28,Q24="Obtenu",Q25="Obtenu",Q26="Obtenu",Q28="Obtenu",Q16="Champ. Inter."),"Grd. Champ. Inter.",
IF(AND(J4&lt;&gt;"",J4="Neutre",D24&lt;&gt;"",D25&lt;&gt;"",D26&lt;&gt;"",D28&lt;&gt;"",D24="France",D25="France",D26="France",D28&lt;&gt;"France",L24&lt;&gt;"",L25&lt;&gt;"",L26&lt;&gt;"",L28&lt;&gt;"",L24&amp;L24&amp;L24&amp;L24&lt;&gt;L24&amp;L25&amp;L26&amp;L28,Q24="Obtenu",Q25="Obtenu",Q26="Obtenu",Q28="Obtenu",Q16="Prémior Inter."),"Grd. Prémior Inter.",""))</f>
        <v/>
      </c>
      <c r="S23" t="b">
        <f>concours(D24:D28,4,0,L24:L28,3,Q24:Q28,4)</f>
        <v>0</v>
      </c>
      <c r="T23" t="b">
        <f>concours(D24:D28,0,1,L24:L28,3,Q24:Q28,4)</f>
        <v>0</v>
      </c>
    </row>
    <row r="24" spans="1:20" ht="15.75" thickBot="1" x14ac:dyDescent="0.3">
      <c r="A24" s="55"/>
      <c r="B24" s="55"/>
      <c r="C24" s="55"/>
      <c r="D24" s="11" t="s">
        <v>212</v>
      </c>
      <c r="E24" s="56"/>
      <c r="F24" s="57"/>
      <c r="G24" s="58"/>
      <c r="H24" s="56"/>
      <c r="I24" s="57"/>
      <c r="J24" s="57"/>
      <c r="K24" s="58"/>
      <c r="L24" s="56" t="s">
        <v>421</v>
      </c>
      <c r="M24" s="57"/>
      <c r="N24" s="57"/>
      <c r="O24" s="57"/>
      <c r="P24" s="58"/>
      <c r="Q24" s="10" t="s">
        <v>96</v>
      </c>
    </row>
    <row r="25" spans="1:20" ht="15.75" thickBot="1" x14ac:dyDescent="0.3">
      <c r="A25" s="55"/>
      <c r="B25" s="55"/>
      <c r="C25" s="55"/>
      <c r="D25" s="11" t="s">
        <v>212</v>
      </c>
      <c r="E25" s="56"/>
      <c r="F25" s="57"/>
      <c r="G25" s="58"/>
      <c r="H25" s="56"/>
      <c r="I25" s="57"/>
      <c r="J25" s="57"/>
      <c r="K25" s="58"/>
      <c r="L25" s="56" t="s">
        <v>422</v>
      </c>
      <c r="M25" s="57"/>
      <c r="N25" s="57"/>
      <c r="O25" s="57"/>
      <c r="P25" s="58"/>
      <c r="Q25" s="10" t="s">
        <v>96</v>
      </c>
    </row>
    <row r="26" spans="1:20" ht="15.75" thickBot="1" x14ac:dyDescent="0.3">
      <c r="A26" s="87"/>
      <c r="B26" s="87"/>
      <c r="C26" s="87"/>
      <c r="D26" s="13" t="s">
        <v>212</v>
      </c>
      <c r="E26" s="56"/>
      <c r="F26" s="57"/>
      <c r="G26" s="58"/>
      <c r="H26" s="56"/>
      <c r="I26" s="57"/>
      <c r="J26" s="57"/>
      <c r="K26" s="58"/>
      <c r="L26" s="56" t="s">
        <v>421</v>
      </c>
      <c r="M26" s="57"/>
      <c r="N26" s="57"/>
      <c r="O26" s="57"/>
      <c r="P26" s="58"/>
      <c r="Q26" s="14" t="s">
        <v>96</v>
      </c>
    </row>
    <row r="27" spans="1:20" ht="15.75" thickBot="1" x14ac:dyDescent="0.3">
      <c r="A27" s="87"/>
      <c r="B27" s="87"/>
      <c r="C27" s="87"/>
      <c r="D27" s="13" t="s">
        <v>212</v>
      </c>
      <c r="E27" s="88"/>
      <c r="F27" s="89"/>
      <c r="G27" s="90"/>
      <c r="H27" s="88"/>
      <c r="I27" s="89"/>
      <c r="J27" s="89"/>
      <c r="K27" s="90"/>
      <c r="L27" s="88" t="s">
        <v>421</v>
      </c>
      <c r="M27" s="89"/>
      <c r="N27" s="89"/>
      <c r="O27" s="89"/>
      <c r="P27" s="90"/>
      <c r="Q27" s="14" t="s">
        <v>96</v>
      </c>
    </row>
    <row r="28" spans="1:20" ht="15.75" thickBot="1" x14ac:dyDescent="0.3">
      <c r="A28" s="91"/>
      <c r="B28" s="91"/>
      <c r="C28" s="91"/>
      <c r="D28" s="15" t="s">
        <v>431</v>
      </c>
      <c r="E28" s="92"/>
      <c r="F28" s="93"/>
      <c r="G28" s="94"/>
      <c r="H28" s="92"/>
      <c r="I28" s="93"/>
      <c r="J28" s="93"/>
      <c r="K28" s="93"/>
      <c r="L28" s="92"/>
      <c r="M28" s="93"/>
      <c r="N28" s="93"/>
      <c r="O28" s="93"/>
      <c r="P28" s="94"/>
      <c r="Q28" s="16" t="s">
        <v>96</v>
      </c>
    </row>
    <row r="29" spans="1:20" x14ac:dyDescent="0.25">
      <c r="A29" s="59" t="s">
        <v>410</v>
      </c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</row>
    <row r="30" spans="1:20" ht="15.75" thickBot="1" x14ac:dyDescent="0.3"/>
    <row r="31" spans="1:20" ht="19.5" thickBot="1" x14ac:dyDescent="0.35">
      <c r="A31" s="42" t="str">
        <f>IF(AND(J4&lt;&gt;"",J4&lt;&gt;"Neutre",D32&lt;&gt;"",D33&lt;&gt;"",D34&lt;&gt;"",D35&lt;&gt;"",D36&lt;&gt;"",D32="France",D33="France",D34="France",D35="France",D36="France",L32&lt;&gt;"",L33&lt;&gt;"",L34&lt;&gt;"",L35&lt;&gt;"",L36&lt;&gt;"",L32&lt;&gt;L33,L33&lt;&gt;L34,L34&lt;&gt;L35,L32&lt;&gt;L35,Q32="Obtenu",Q33="Obtenu",Q34="Obtenu",Q35="Obtenu",Q36="Obtenu",A23="Triple Champion"),"Quadruple Champion",
IF(AND(J4&lt;&gt;"",J4="Neutre",D32&lt;&gt;"",D33&lt;&gt;"",D34&lt;&gt;"",D35&lt;&gt;"",D36&lt;&gt;"",D32="France",D33="France",D34="France",D35="France",D36="France",L32&lt;&gt;"",L33&lt;&gt;"",L34&lt;&gt;"",L35&lt;&gt;"",L36&lt;&gt;"",L32&lt;&gt;L33,L33&lt;&gt;L34,L34&lt;&gt;L35,L32&lt;&gt;L35,Q32="Obtenu",Q33="Obtenu",Q34="Obtenu",Q35="Obtenu",Q36="Obtenu",A23="Triple Prémior"),"Quadruple Prémior",""))</f>
        <v/>
      </c>
      <c r="B31" s="43"/>
      <c r="C31" s="44"/>
      <c r="D31" s="45" t="str">
        <f>IF(AND(J4&lt;&gt;"",J4&lt;&gt;"Neutre"),"Certificat d'Aptitude au Championnat d'Europe",IF(AND(J4&lt;&gt;"",J4="Neutre"),"Certificat d'Aptitude de Prémior d'Europe",""))</f>
        <v>Certificat d'Aptitude au Championnat d'Europe</v>
      </c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7"/>
      <c r="Q31" s="12" t="str">
        <f>IF(AND(Q32="Obtenu",Q33="Obtenu",Q34="Obtenu",Q37="Obtenu",Q38="Obtenu",Q23="Grd. Champ. Inter."),"Champ. d'Eur.","")</f>
        <v/>
      </c>
      <c r="S31" t="b">
        <f>concours(D32:D36,5,0,L32:L36,4,Q32:Q36,5)</f>
        <v>1</v>
      </c>
      <c r="T31" t="b">
        <f>concours(D32:D36,0,2,L32:L36,4,Q32:Q36,5)</f>
        <v>0</v>
      </c>
    </row>
    <row r="32" spans="1:20" ht="15.75" thickBot="1" x14ac:dyDescent="0.3">
      <c r="A32" s="55"/>
      <c r="B32" s="55"/>
      <c r="C32" s="55"/>
      <c r="D32" s="11" t="s">
        <v>428</v>
      </c>
      <c r="E32" s="56"/>
      <c r="F32" s="57"/>
      <c r="G32" s="58"/>
      <c r="H32" s="56"/>
      <c r="I32" s="57"/>
      <c r="J32" s="57"/>
      <c r="K32" s="58"/>
      <c r="L32" s="56" t="s">
        <v>421</v>
      </c>
      <c r="M32" s="57"/>
      <c r="N32" s="57"/>
      <c r="O32" s="57"/>
      <c r="P32" s="58"/>
      <c r="Q32" s="10" t="s">
        <v>96</v>
      </c>
    </row>
    <row r="33" spans="1:20" ht="15.75" thickBot="1" x14ac:dyDescent="0.3">
      <c r="A33" s="55"/>
      <c r="B33" s="55"/>
      <c r="C33" s="55"/>
      <c r="D33" s="11" t="s">
        <v>428</v>
      </c>
      <c r="E33" s="56"/>
      <c r="F33" s="57"/>
      <c r="G33" s="58"/>
      <c r="H33" s="56"/>
      <c r="I33" s="57"/>
      <c r="J33" s="57"/>
      <c r="K33" s="58"/>
      <c r="L33" s="56" t="s">
        <v>422</v>
      </c>
      <c r="M33" s="57"/>
      <c r="N33" s="57"/>
      <c r="O33" s="57"/>
      <c r="P33" s="58"/>
      <c r="Q33" s="10" t="s">
        <v>96</v>
      </c>
    </row>
    <row r="34" spans="1:20" ht="15.75" thickBot="1" x14ac:dyDescent="0.3">
      <c r="A34" s="87"/>
      <c r="B34" s="87"/>
      <c r="C34" s="87"/>
      <c r="D34" s="13" t="s">
        <v>428</v>
      </c>
      <c r="E34" s="56"/>
      <c r="F34" s="57"/>
      <c r="G34" s="58"/>
      <c r="H34" s="56"/>
      <c r="I34" s="57"/>
      <c r="J34" s="57"/>
      <c r="K34" s="58"/>
      <c r="L34" s="56" t="s">
        <v>423</v>
      </c>
      <c r="M34" s="57"/>
      <c r="N34" s="57"/>
      <c r="O34" s="57"/>
      <c r="P34" s="58"/>
      <c r="Q34" s="14" t="s">
        <v>96</v>
      </c>
    </row>
    <row r="35" spans="1:20" ht="15.75" thickBot="1" x14ac:dyDescent="0.3">
      <c r="A35" s="55"/>
      <c r="B35" s="55"/>
      <c r="C35" s="55"/>
      <c r="D35" s="11" t="s">
        <v>428</v>
      </c>
      <c r="E35" s="56"/>
      <c r="F35" s="57"/>
      <c r="G35" s="58"/>
      <c r="H35" s="56"/>
      <c r="I35" s="57"/>
      <c r="J35" s="57"/>
      <c r="K35" s="58"/>
      <c r="L35" s="56" t="s">
        <v>429</v>
      </c>
      <c r="M35" s="57"/>
      <c r="N35" s="57"/>
      <c r="O35" s="57"/>
      <c r="P35" s="58"/>
      <c r="Q35" s="10" t="s">
        <v>96</v>
      </c>
    </row>
    <row r="36" spans="1:20" ht="15.75" thickBot="1" x14ac:dyDescent="0.3">
      <c r="A36" s="87"/>
      <c r="B36" s="87"/>
      <c r="C36" s="87"/>
      <c r="D36" s="13" t="s">
        <v>428</v>
      </c>
      <c r="E36" s="88"/>
      <c r="F36" s="89"/>
      <c r="G36" s="90"/>
      <c r="H36" s="88"/>
      <c r="I36" s="89"/>
      <c r="J36" s="89"/>
      <c r="K36" s="90"/>
      <c r="L36" s="88" t="s">
        <v>430</v>
      </c>
      <c r="M36" s="89"/>
      <c r="N36" s="89"/>
      <c r="O36" s="89"/>
      <c r="P36" s="90"/>
      <c r="Q36" s="14" t="s">
        <v>96</v>
      </c>
    </row>
    <row r="37" spans="1:20" ht="15.75" thickBot="1" x14ac:dyDescent="0.3">
      <c r="A37" s="91"/>
      <c r="B37" s="91"/>
      <c r="C37" s="91"/>
      <c r="D37" s="15"/>
      <c r="E37" s="92"/>
      <c r="F37" s="93"/>
      <c r="G37" s="94"/>
      <c r="H37" s="92"/>
      <c r="I37" s="93"/>
      <c r="J37" s="93"/>
      <c r="K37" s="93"/>
      <c r="L37" s="92"/>
      <c r="M37" s="93"/>
      <c r="N37" s="93"/>
      <c r="O37" s="93"/>
      <c r="P37" s="94"/>
      <c r="Q37" s="16" t="s">
        <v>80</v>
      </c>
    </row>
    <row r="38" spans="1:20" ht="15.75" thickBot="1" x14ac:dyDescent="0.3">
      <c r="A38" s="95"/>
      <c r="B38" s="95"/>
      <c r="C38" s="95"/>
      <c r="D38" s="17"/>
      <c r="E38" s="96"/>
      <c r="F38" s="97"/>
      <c r="G38" s="98"/>
      <c r="H38" s="95"/>
      <c r="I38" s="95"/>
      <c r="J38" s="95"/>
      <c r="K38" s="95"/>
      <c r="L38" s="95"/>
      <c r="M38" s="95"/>
      <c r="N38" s="95"/>
      <c r="O38" s="95"/>
      <c r="P38" s="95"/>
      <c r="Q38" s="18" t="s">
        <v>80</v>
      </c>
    </row>
    <row r="39" spans="1:20" ht="15.75" thickBot="1" x14ac:dyDescent="0.3">
      <c r="A39" s="99"/>
      <c r="B39" s="99"/>
      <c r="C39" s="99"/>
      <c r="D39" s="19"/>
      <c r="E39" s="100"/>
      <c r="F39" s="101"/>
      <c r="G39" s="102"/>
      <c r="H39" s="99"/>
      <c r="I39" s="99"/>
      <c r="J39" s="99"/>
      <c r="K39" s="99"/>
      <c r="L39" s="99"/>
      <c r="M39" s="99"/>
      <c r="N39" s="99"/>
      <c r="O39" s="99"/>
      <c r="P39" s="99"/>
      <c r="Q39" s="20" t="s">
        <v>80</v>
      </c>
    </row>
    <row r="40" spans="1:20" x14ac:dyDescent="0.25">
      <c r="A40" s="59" t="s">
        <v>411</v>
      </c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</row>
    <row r="41" spans="1:20" ht="15.75" thickBot="1" x14ac:dyDescent="0.3"/>
    <row r="42" spans="1:20" ht="19.5" thickBot="1" x14ac:dyDescent="0.35">
      <c r="A42" s="42" t="str">
        <f>IF(AND(J4&lt;&gt;"",J4&lt;&gt;"Neutre",D43&lt;&gt;"",D44&lt;&gt;"",D45&lt;&gt;"",D46&lt;&gt;"",D47&lt;&gt;"",D43="France",D44="France",D45="France",D46="France",D47="France",L43&lt;&gt;"",L44&lt;&gt;"",L45&lt;&gt;"",L46&lt;&gt;"",L47&lt;&gt;"",L43&lt;&gt;L44,L44&lt;&gt;L45,L45&lt;&gt;L46,L46&lt;&gt;L47,L43&lt;&gt;L47,Q43="Obtenu",Q44="Obtenu",Q45="Obtenu",Q46="Obtenu",Q47="Obtenu",A31="Quadruple Champion"),"Suprême Champion",
IF(AND(J4&lt;&gt;"",J4="Neutre",D43&lt;&gt;"",D44&lt;&gt;"",D45&lt;&gt;"",D46&lt;&gt;"",D47&lt;&gt;"",D43="France",D44="France",D45="France",D46="France",D47="France",L43&lt;&gt;"",L44&lt;&gt;"",L45&lt;&gt;"",L46&lt;&gt;"",L47&lt;&gt;"",L43&lt;&gt;L44,L44&lt;&gt;L45,L45&lt;&gt;L46,L46&lt;&gt;L47,L43&lt;&gt;L47,Q43="Obtenu",Q44="Obtenu",Q45="Obtenu",Q46="Obtenu",Q47="Obtenu",A31="Quadruple Prémior"),"Suprême Prémior",""))</f>
        <v/>
      </c>
      <c r="B42" s="43"/>
      <c r="C42" s="44"/>
      <c r="D42" s="45" t="str">
        <f>IF(AND(J4&lt;&gt;"",J4&lt;&gt;"Neutre"),"Certificat d'Aptitude au Grand Championnat d'Europe",IF(AND(J4&lt;&gt;"",J4="Neutre"),"Certificat d'Aptitude de Grand Prémior d'Europe",""))</f>
        <v>Certificat d'Aptitude au Grand Championnat d'Europe</v>
      </c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7"/>
      <c r="Q42" s="12" t="str">
        <f>IF(AND(Q43="Obtenu",Q44="Obtenu",Q48="Obtenu",Q49="Obtenu",Q50="Obtenu",Q31="Champ. d'Eur."),"Grd. Champ. d'Eur.","")</f>
        <v/>
      </c>
      <c r="S42" t="b">
        <f>concours(D43:D47,5,0,L43:L47,5,Q43:Q47,5)</f>
        <v>1</v>
      </c>
      <c r="T42" t="b">
        <f>concours(D43:D47,0,3,L43:L47,5,Q43:Q47,5)</f>
        <v>0</v>
      </c>
    </row>
    <row r="43" spans="1:20" ht="15.75" thickBot="1" x14ac:dyDescent="0.3">
      <c r="A43" s="55"/>
      <c r="B43" s="55"/>
      <c r="C43" s="55"/>
      <c r="D43" s="11" t="s">
        <v>428</v>
      </c>
      <c r="E43" s="56"/>
      <c r="F43" s="57"/>
      <c r="G43" s="58"/>
      <c r="H43" s="55"/>
      <c r="I43" s="55"/>
      <c r="J43" s="55"/>
      <c r="K43" s="55"/>
      <c r="L43" s="55" t="s">
        <v>421</v>
      </c>
      <c r="M43" s="55"/>
      <c r="N43" s="55"/>
      <c r="O43" s="55"/>
      <c r="P43" s="55"/>
      <c r="Q43" s="10" t="s">
        <v>96</v>
      </c>
    </row>
    <row r="44" spans="1:20" ht="15.75" thickBot="1" x14ac:dyDescent="0.3">
      <c r="A44" s="55"/>
      <c r="B44" s="55"/>
      <c r="C44" s="55"/>
      <c r="D44" s="11" t="s">
        <v>428</v>
      </c>
      <c r="E44" s="56"/>
      <c r="F44" s="57"/>
      <c r="G44" s="58"/>
      <c r="H44" s="55"/>
      <c r="I44" s="55"/>
      <c r="J44" s="55"/>
      <c r="K44" s="55"/>
      <c r="L44" s="55" t="s">
        <v>422</v>
      </c>
      <c r="M44" s="55"/>
      <c r="N44" s="55"/>
      <c r="O44" s="55"/>
      <c r="P44" s="55"/>
      <c r="Q44" s="10" t="s">
        <v>96</v>
      </c>
    </row>
    <row r="45" spans="1:20" ht="15.75" thickBot="1" x14ac:dyDescent="0.3">
      <c r="A45" s="87"/>
      <c r="B45" s="87"/>
      <c r="C45" s="87"/>
      <c r="D45" s="13" t="s">
        <v>428</v>
      </c>
      <c r="E45" s="56"/>
      <c r="F45" s="57"/>
      <c r="G45" s="58"/>
      <c r="H45" s="87"/>
      <c r="I45" s="87"/>
      <c r="J45" s="87"/>
      <c r="K45" s="87"/>
      <c r="L45" s="87" t="s">
        <v>423</v>
      </c>
      <c r="M45" s="87"/>
      <c r="N45" s="87"/>
      <c r="O45" s="87"/>
      <c r="P45" s="87"/>
      <c r="Q45" s="14" t="s">
        <v>96</v>
      </c>
    </row>
    <row r="46" spans="1:20" ht="15.75" thickBot="1" x14ac:dyDescent="0.3">
      <c r="A46" s="55"/>
      <c r="B46" s="55"/>
      <c r="C46" s="55"/>
      <c r="D46" s="11" t="s">
        <v>428</v>
      </c>
      <c r="E46" s="56"/>
      <c r="F46" s="57"/>
      <c r="G46" s="58"/>
      <c r="H46" s="55"/>
      <c r="I46" s="55"/>
      <c r="J46" s="55"/>
      <c r="K46" s="55"/>
      <c r="L46" s="55" t="s">
        <v>429</v>
      </c>
      <c r="M46" s="55"/>
      <c r="N46" s="55"/>
      <c r="O46" s="55"/>
      <c r="P46" s="55"/>
      <c r="Q46" s="10" t="s">
        <v>96</v>
      </c>
    </row>
    <row r="47" spans="1:20" ht="15.75" thickBot="1" x14ac:dyDescent="0.3">
      <c r="A47" s="87"/>
      <c r="B47" s="87"/>
      <c r="C47" s="87"/>
      <c r="D47" s="13" t="s">
        <v>428</v>
      </c>
      <c r="E47" s="103"/>
      <c r="F47" s="104"/>
      <c r="G47" s="105"/>
      <c r="H47" s="87"/>
      <c r="I47" s="87"/>
      <c r="J47" s="87"/>
      <c r="K47" s="87"/>
      <c r="L47" s="87" t="s">
        <v>430</v>
      </c>
      <c r="M47" s="87"/>
      <c r="N47" s="87"/>
      <c r="O47" s="87"/>
      <c r="P47" s="87"/>
      <c r="Q47" s="14" t="s">
        <v>96</v>
      </c>
    </row>
    <row r="48" spans="1:20" ht="15.75" thickBot="1" x14ac:dyDescent="0.3">
      <c r="A48" s="99"/>
      <c r="B48" s="99"/>
      <c r="C48" s="99"/>
      <c r="D48" s="19"/>
      <c r="E48" s="100"/>
      <c r="F48" s="101"/>
      <c r="G48" s="102"/>
      <c r="H48" s="99"/>
      <c r="I48" s="99"/>
      <c r="J48" s="99"/>
      <c r="K48" s="99"/>
      <c r="L48" s="99"/>
      <c r="M48" s="99"/>
      <c r="N48" s="99"/>
      <c r="O48" s="99"/>
      <c r="P48" s="99"/>
      <c r="Q48" s="20" t="s">
        <v>80</v>
      </c>
    </row>
    <row r="49" spans="1:17" ht="15.75" thickBot="1" x14ac:dyDescent="0.3">
      <c r="A49" s="106"/>
      <c r="B49" s="106"/>
      <c r="C49" s="106"/>
      <c r="D49" s="21"/>
      <c r="E49" s="107"/>
      <c r="F49" s="108"/>
      <c r="G49" s="109"/>
      <c r="H49" s="106"/>
      <c r="I49" s="106"/>
      <c r="J49" s="106"/>
      <c r="K49" s="106"/>
      <c r="L49" s="106"/>
      <c r="M49" s="106"/>
      <c r="N49" s="106"/>
      <c r="O49" s="106"/>
      <c r="P49" s="106"/>
      <c r="Q49" s="22" t="s">
        <v>80</v>
      </c>
    </row>
    <row r="50" spans="1:17" ht="15.75" thickBot="1" x14ac:dyDescent="0.3">
      <c r="A50" s="91"/>
      <c r="B50" s="91"/>
      <c r="C50" s="91"/>
      <c r="D50" s="15"/>
      <c r="E50" s="92"/>
      <c r="F50" s="93"/>
      <c r="G50" s="94"/>
      <c r="H50" s="91"/>
      <c r="I50" s="91"/>
      <c r="J50" s="91"/>
      <c r="K50" s="91"/>
      <c r="L50" s="91"/>
      <c r="M50" s="91"/>
      <c r="N50" s="91"/>
      <c r="O50" s="91"/>
      <c r="P50" s="91"/>
      <c r="Q50" s="16" t="s">
        <v>80</v>
      </c>
    </row>
    <row r="51" spans="1:17" x14ac:dyDescent="0.25">
      <c r="A51" s="59" t="s">
        <v>412</v>
      </c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</row>
    <row r="52" spans="1:17" ht="15.75" thickBot="1" x14ac:dyDescent="0.3"/>
    <row r="53" spans="1:17" ht="19.5" thickBot="1" x14ac:dyDescent="0.35">
      <c r="A53" s="42" t="str">
        <f>IF((A42="Suprême Champion"),"Honneur",IF((A42="Suprême Prémior"),"Honneur",""))</f>
        <v/>
      </c>
      <c r="B53" s="43"/>
      <c r="C53" s="44"/>
      <c r="D53" s="45" t="str">
        <f>IF(AND(J4&lt;&gt;""),"Honneur","")</f>
        <v>Honneur</v>
      </c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7"/>
      <c r="Q53" s="12" t="str">
        <f>IF((Q42="Grd. Champ. d'Eur."),"Honneur",IF((Q42="Grd. Prémior d'Eur."),"Honneur",""))</f>
        <v/>
      </c>
    </row>
    <row r="54" spans="1:17" ht="15.75" thickBot="1" x14ac:dyDescent="0.3">
      <c r="A54" s="55"/>
      <c r="B54" s="55"/>
      <c r="C54" s="55"/>
      <c r="D54" s="11"/>
      <c r="E54" s="56"/>
      <c r="F54" s="57"/>
      <c r="G54" s="58"/>
      <c r="H54" s="55"/>
      <c r="I54" s="55"/>
      <c r="J54" s="55"/>
      <c r="K54" s="55"/>
      <c r="L54" s="55"/>
      <c r="M54" s="55"/>
      <c r="N54" s="55"/>
      <c r="O54" s="55"/>
      <c r="P54" s="55"/>
      <c r="Q54" s="10"/>
    </row>
    <row r="55" spans="1:17" ht="15.75" thickBot="1" x14ac:dyDescent="0.3">
      <c r="A55" s="55"/>
      <c r="B55" s="55"/>
      <c r="C55" s="55"/>
      <c r="D55" s="11"/>
      <c r="E55" s="56"/>
      <c r="F55" s="57"/>
      <c r="G55" s="58"/>
      <c r="H55" s="55"/>
      <c r="I55" s="55"/>
      <c r="J55" s="55"/>
      <c r="K55" s="55"/>
      <c r="L55" s="55"/>
      <c r="M55" s="55"/>
      <c r="N55" s="55"/>
      <c r="O55" s="55"/>
      <c r="P55" s="55"/>
      <c r="Q55" s="10"/>
    </row>
    <row r="56" spans="1:17" ht="15.75" thickBot="1" x14ac:dyDescent="0.3">
      <c r="A56" s="87"/>
      <c r="B56" s="87"/>
      <c r="C56" s="87"/>
      <c r="D56" s="13"/>
      <c r="E56" s="56"/>
      <c r="F56" s="57"/>
      <c r="G56" s="58"/>
      <c r="H56" s="87"/>
      <c r="I56" s="87"/>
      <c r="J56" s="87"/>
      <c r="K56" s="87"/>
      <c r="L56" s="87"/>
      <c r="M56" s="87"/>
      <c r="N56" s="87"/>
      <c r="O56" s="87"/>
      <c r="P56" s="87"/>
      <c r="Q56" s="14"/>
    </row>
    <row r="57" spans="1:17" ht="15.75" thickBot="1" x14ac:dyDescent="0.3">
      <c r="A57" s="55"/>
      <c r="B57" s="55"/>
      <c r="C57" s="55"/>
      <c r="D57" s="11"/>
      <c r="E57" s="56"/>
      <c r="F57" s="57"/>
      <c r="G57" s="58"/>
      <c r="H57" s="55"/>
      <c r="I57" s="55"/>
      <c r="J57" s="55"/>
      <c r="K57" s="55"/>
      <c r="L57" s="55"/>
      <c r="M57" s="55"/>
      <c r="N57" s="55"/>
      <c r="O57" s="55"/>
      <c r="P57" s="55"/>
      <c r="Q57" s="10"/>
    </row>
    <row r="58" spans="1:17" ht="15.75" thickBot="1" x14ac:dyDescent="0.3">
      <c r="A58" s="87"/>
      <c r="B58" s="87"/>
      <c r="C58" s="87"/>
      <c r="D58" s="13"/>
      <c r="E58" s="56"/>
      <c r="F58" s="57"/>
      <c r="G58" s="58"/>
      <c r="H58" s="87"/>
      <c r="I58" s="87"/>
      <c r="J58" s="87"/>
      <c r="K58" s="87"/>
      <c r="L58" s="87"/>
      <c r="M58" s="87"/>
      <c r="N58" s="87"/>
      <c r="O58" s="87"/>
      <c r="P58" s="87"/>
      <c r="Q58" s="14"/>
    </row>
    <row r="59" spans="1:17" ht="15.75" thickBot="1" x14ac:dyDescent="0.3">
      <c r="A59" s="55"/>
      <c r="B59" s="55"/>
      <c r="C59" s="55"/>
      <c r="D59" s="11"/>
      <c r="E59" s="56"/>
      <c r="F59" s="57"/>
      <c r="G59" s="58"/>
      <c r="H59" s="55"/>
      <c r="I59" s="55"/>
      <c r="J59" s="55"/>
      <c r="K59" s="55"/>
      <c r="L59" s="55"/>
      <c r="M59" s="55"/>
      <c r="N59" s="55"/>
      <c r="O59" s="55"/>
      <c r="P59" s="55"/>
      <c r="Q59" s="10"/>
    </row>
    <row r="60" spans="1:17" ht="15.75" thickBot="1" x14ac:dyDescent="0.3">
      <c r="A60" s="55"/>
      <c r="B60" s="55"/>
      <c r="C60" s="55"/>
      <c r="D60" s="11"/>
      <c r="E60" s="56"/>
      <c r="F60" s="57"/>
      <c r="G60" s="58"/>
      <c r="H60" s="55"/>
      <c r="I60" s="55"/>
      <c r="J60" s="55"/>
      <c r="K60" s="55"/>
      <c r="L60" s="55"/>
      <c r="M60" s="55"/>
      <c r="N60" s="55"/>
      <c r="O60" s="55"/>
      <c r="P60" s="55"/>
      <c r="Q60" s="10"/>
    </row>
    <row r="61" spans="1:17" ht="15.75" thickBot="1" x14ac:dyDescent="0.3">
      <c r="A61" s="87"/>
      <c r="B61" s="87"/>
      <c r="C61" s="87"/>
      <c r="D61" s="13"/>
      <c r="E61" s="56"/>
      <c r="F61" s="57"/>
      <c r="G61" s="58"/>
      <c r="H61" s="87"/>
      <c r="I61" s="87"/>
      <c r="J61" s="87"/>
      <c r="K61" s="87"/>
      <c r="L61" s="87"/>
      <c r="M61" s="87"/>
      <c r="N61" s="87"/>
      <c r="O61" s="87"/>
      <c r="P61" s="87"/>
      <c r="Q61" s="14"/>
    </row>
    <row r="62" spans="1:17" ht="15.75" thickBot="1" x14ac:dyDescent="0.3">
      <c r="A62" s="55"/>
      <c r="B62" s="55"/>
      <c r="C62" s="55"/>
      <c r="D62" s="11"/>
      <c r="E62" s="56"/>
      <c r="F62" s="57"/>
      <c r="G62" s="58"/>
      <c r="H62" s="55"/>
      <c r="I62" s="55"/>
      <c r="J62" s="55"/>
      <c r="K62" s="55"/>
      <c r="L62" s="55"/>
      <c r="M62" s="55"/>
      <c r="N62" s="55"/>
      <c r="O62" s="55"/>
      <c r="P62" s="55"/>
      <c r="Q62" s="10"/>
    </row>
    <row r="63" spans="1:17" ht="15.75" thickBot="1" x14ac:dyDescent="0.3">
      <c r="A63" s="55"/>
      <c r="B63" s="55"/>
      <c r="C63" s="55"/>
      <c r="D63" s="11"/>
      <c r="E63" s="56"/>
      <c r="F63" s="57"/>
      <c r="G63" s="58"/>
      <c r="H63" s="55"/>
      <c r="I63" s="55"/>
      <c r="J63" s="55"/>
      <c r="K63" s="55"/>
      <c r="L63" s="55"/>
      <c r="M63" s="55"/>
      <c r="N63" s="55"/>
      <c r="O63" s="55"/>
      <c r="P63" s="55"/>
      <c r="Q63" s="10"/>
    </row>
  </sheetData>
  <mergeCells count="185">
    <mergeCell ref="A63:C63"/>
    <mergeCell ref="E63:G63"/>
    <mergeCell ref="H63:K63"/>
    <mergeCell ref="L63:P63"/>
    <mergeCell ref="A61:C61"/>
    <mergeCell ref="E61:G61"/>
    <mergeCell ref="H61:K61"/>
    <mergeCell ref="L61:P61"/>
    <mergeCell ref="A62:C62"/>
    <mergeCell ref="E62:G62"/>
    <mergeCell ref="H62:K62"/>
    <mergeCell ref="L62:P62"/>
    <mergeCell ref="A59:C59"/>
    <mergeCell ref="E59:G59"/>
    <mergeCell ref="H59:K59"/>
    <mergeCell ref="L59:P59"/>
    <mergeCell ref="A60:C60"/>
    <mergeCell ref="E60:G60"/>
    <mergeCell ref="H60:K60"/>
    <mergeCell ref="L60:P60"/>
    <mergeCell ref="A57:C57"/>
    <mergeCell ref="E57:G57"/>
    <mergeCell ref="H57:K57"/>
    <mergeCell ref="L57:P57"/>
    <mergeCell ref="A58:C58"/>
    <mergeCell ref="E58:G58"/>
    <mergeCell ref="H58:K58"/>
    <mergeCell ref="L58:P58"/>
    <mergeCell ref="A55:C55"/>
    <mergeCell ref="E55:G55"/>
    <mergeCell ref="H55:K55"/>
    <mergeCell ref="L55:P55"/>
    <mergeCell ref="A56:C56"/>
    <mergeCell ref="E56:G56"/>
    <mergeCell ref="H56:K56"/>
    <mergeCell ref="L56:P56"/>
    <mergeCell ref="A53:C53"/>
    <mergeCell ref="D53:P53"/>
    <mergeCell ref="A54:C54"/>
    <mergeCell ref="E54:G54"/>
    <mergeCell ref="H54:K54"/>
    <mergeCell ref="L54:P54"/>
    <mergeCell ref="A50:C50"/>
    <mergeCell ref="E50:G50"/>
    <mergeCell ref="H50:K50"/>
    <mergeCell ref="L50:P50"/>
    <mergeCell ref="A51:Q51"/>
    <mergeCell ref="A48:C48"/>
    <mergeCell ref="E48:G48"/>
    <mergeCell ref="H48:K48"/>
    <mergeCell ref="L48:P48"/>
    <mergeCell ref="A49:C49"/>
    <mergeCell ref="E49:G49"/>
    <mergeCell ref="H49:K49"/>
    <mergeCell ref="L49:P49"/>
    <mergeCell ref="A46:C46"/>
    <mergeCell ref="E46:G46"/>
    <mergeCell ref="H46:K46"/>
    <mergeCell ref="L46:P46"/>
    <mergeCell ref="A47:C47"/>
    <mergeCell ref="E47:G47"/>
    <mergeCell ref="H47:K47"/>
    <mergeCell ref="L47:P47"/>
    <mergeCell ref="A44:C44"/>
    <mergeCell ref="E44:G44"/>
    <mergeCell ref="H44:K44"/>
    <mergeCell ref="L44:P44"/>
    <mergeCell ref="A45:C45"/>
    <mergeCell ref="E45:G45"/>
    <mergeCell ref="H45:K45"/>
    <mergeCell ref="L45:P45"/>
    <mergeCell ref="A42:C42"/>
    <mergeCell ref="D42:P42"/>
    <mergeCell ref="A43:C43"/>
    <mergeCell ref="E43:G43"/>
    <mergeCell ref="H43:K43"/>
    <mergeCell ref="L43:P43"/>
    <mergeCell ref="A39:C39"/>
    <mergeCell ref="E39:G39"/>
    <mergeCell ref="H39:K39"/>
    <mergeCell ref="L39:P39"/>
    <mergeCell ref="A40:Q40"/>
    <mergeCell ref="A37:C37"/>
    <mergeCell ref="E37:G37"/>
    <mergeCell ref="H37:K37"/>
    <mergeCell ref="L37:P37"/>
    <mergeCell ref="A38:C38"/>
    <mergeCell ref="E38:G38"/>
    <mergeCell ref="H38:K38"/>
    <mergeCell ref="L38:P38"/>
    <mergeCell ref="A35:C35"/>
    <mergeCell ref="E35:G35"/>
    <mergeCell ref="H35:K35"/>
    <mergeCell ref="L35:P35"/>
    <mergeCell ref="A36:C36"/>
    <mergeCell ref="E36:G36"/>
    <mergeCell ref="H36:K36"/>
    <mergeCell ref="L36:P36"/>
    <mergeCell ref="A33:C33"/>
    <mergeCell ref="E33:G33"/>
    <mergeCell ref="H33:K33"/>
    <mergeCell ref="L33:P33"/>
    <mergeCell ref="A34:C34"/>
    <mergeCell ref="E34:G34"/>
    <mergeCell ref="H34:K34"/>
    <mergeCell ref="L34:P34"/>
    <mergeCell ref="A29:Q29"/>
    <mergeCell ref="A31:C31"/>
    <mergeCell ref="D31:P31"/>
    <mergeCell ref="A32:C32"/>
    <mergeCell ref="E32:G32"/>
    <mergeCell ref="H32:K32"/>
    <mergeCell ref="L32:P32"/>
    <mergeCell ref="A27:C27"/>
    <mergeCell ref="E27:G27"/>
    <mergeCell ref="H27:K27"/>
    <mergeCell ref="L27:P27"/>
    <mergeCell ref="A28:C28"/>
    <mergeCell ref="E28:G28"/>
    <mergeCell ref="H28:K28"/>
    <mergeCell ref="L28:P28"/>
    <mergeCell ref="A25:C25"/>
    <mergeCell ref="E25:G25"/>
    <mergeCell ref="H25:K25"/>
    <mergeCell ref="L25:P25"/>
    <mergeCell ref="A26:C26"/>
    <mergeCell ref="E26:G26"/>
    <mergeCell ref="H26:K26"/>
    <mergeCell ref="L26:P26"/>
    <mergeCell ref="A23:C23"/>
    <mergeCell ref="D23:P23"/>
    <mergeCell ref="A24:C24"/>
    <mergeCell ref="E24:G24"/>
    <mergeCell ref="H24:K24"/>
    <mergeCell ref="L24:P24"/>
    <mergeCell ref="A20:C20"/>
    <mergeCell ref="E20:G20"/>
    <mergeCell ref="H20:K20"/>
    <mergeCell ref="L20:P20"/>
    <mergeCell ref="A21:Q21"/>
    <mergeCell ref="A18:C18"/>
    <mergeCell ref="E18:G18"/>
    <mergeCell ref="H18:K18"/>
    <mergeCell ref="L18:P18"/>
    <mergeCell ref="A19:C19"/>
    <mergeCell ref="E19:G19"/>
    <mergeCell ref="H19:K19"/>
    <mergeCell ref="L19:P19"/>
    <mergeCell ref="A16:C16"/>
    <mergeCell ref="D16:P16"/>
    <mergeCell ref="A17:C17"/>
    <mergeCell ref="E17:G17"/>
    <mergeCell ref="H17:K17"/>
    <mergeCell ref="L17:P17"/>
    <mergeCell ref="A14:Q14"/>
    <mergeCell ref="A11:C11"/>
    <mergeCell ref="E11:G11"/>
    <mergeCell ref="H11:K11"/>
    <mergeCell ref="L11:P11"/>
    <mergeCell ref="A12:C12"/>
    <mergeCell ref="E12:G12"/>
    <mergeCell ref="H12:K12"/>
    <mergeCell ref="L12:P12"/>
    <mergeCell ref="A10:C10"/>
    <mergeCell ref="D10:P10"/>
    <mergeCell ref="A4:B4"/>
    <mergeCell ref="C4:E4"/>
    <mergeCell ref="J4:L4"/>
    <mergeCell ref="O4:Q4"/>
    <mergeCell ref="A6:Q6"/>
    <mergeCell ref="A13:C13"/>
    <mergeCell ref="E13:G13"/>
    <mergeCell ref="H13:K13"/>
    <mergeCell ref="L13:P13"/>
    <mergeCell ref="A1:Q1"/>
    <mergeCell ref="B3:D3"/>
    <mergeCell ref="G3:H3"/>
    <mergeCell ref="I3:J3"/>
    <mergeCell ref="K3:L3"/>
    <mergeCell ref="N3:O3"/>
    <mergeCell ref="P3:Q3"/>
    <mergeCell ref="A8:C8"/>
    <mergeCell ref="E8:G8"/>
    <mergeCell ref="H8:K8"/>
    <mergeCell ref="L8:P8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"/>
  <sheetViews>
    <sheetView workbookViewId="0">
      <selection activeCell="A3" sqref="A3:Q3"/>
    </sheetView>
  </sheetViews>
  <sheetFormatPr defaultColWidth="11.42578125" defaultRowHeight="15" x14ac:dyDescent="0.25"/>
  <cols>
    <col min="1" max="1" width="6.42578125" customWidth="1"/>
    <col min="2" max="2" width="2.85546875" customWidth="1"/>
    <col min="3" max="3" width="12.140625" customWidth="1"/>
    <col min="4" max="4" width="44.42578125" customWidth="1"/>
    <col min="5" max="5" width="22.85546875" customWidth="1"/>
    <col min="6" max="6" width="6.42578125" customWidth="1"/>
    <col min="7" max="7" width="5" customWidth="1"/>
    <col min="8" max="8" width="9.28515625" customWidth="1"/>
    <col min="9" max="9" width="6.42578125" customWidth="1"/>
    <col min="10" max="10" width="1.140625" customWidth="1"/>
    <col min="11" max="11" width="2.85546875" customWidth="1"/>
    <col min="12" max="12" width="8.5703125" customWidth="1"/>
    <col min="14" max="14" width="3.5703125" customWidth="1"/>
    <col min="15" max="15" width="0.7109375" customWidth="1"/>
    <col min="16" max="16" width="2.85546875" customWidth="1"/>
    <col min="17" max="17" width="21.42578125" customWidth="1"/>
  </cols>
  <sheetData>
    <row r="1" spans="1:17" ht="22.5" customHeight="1" x14ac:dyDescent="0.25">
      <c r="A1" s="110" t="s">
        <v>434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</row>
    <row r="3" spans="1:17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</sheetData>
  <mergeCells count="2">
    <mergeCell ref="A3:Q3"/>
    <mergeCell ref="A1:Q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70"/>
  <sheetViews>
    <sheetView workbookViewId="0">
      <pane ySplit="8" topLeftCell="A46" activePane="bottomLeft" state="frozen"/>
      <selection pane="bottomLeft" activeCell="D61" sqref="D61"/>
    </sheetView>
  </sheetViews>
  <sheetFormatPr defaultColWidth="11.42578125" defaultRowHeight="15" x14ac:dyDescent="0.25"/>
  <cols>
    <col min="1" max="1" width="6.42578125" customWidth="1"/>
    <col min="2" max="2" width="2.85546875" customWidth="1"/>
    <col min="3" max="3" width="12.140625" customWidth="1"/>
    <col min="4" max="4" width="44.42578125" customWidth="1"/>
    <col min="5" max="5" width="22.85546875" customWidth="1"/>
    <col min="6" max="6" width="6.42578125" customWidth="1"/>
    <col min="7" max="7" width="5" customWidth="1"/>
    <col min="8" max="8" width="9.28515625" customWidth="1"/>
    <col min="9" max="9" width="6.42578125" customWidth="1"/>
    <col min="10" max="10" width="1.42578125" customWidth="1"/>
    <col min="11" max="11" width="2.85546875" customWidth="1"/>
    <col min="12" max="12" width="8.5703125" customWidth="1"/>
    <col min="14" max="14" width="3.5703125" customWidth="1"/>
    <col min="15" max="15" width="0.7109375" customWidth="1"/>
    <col min="16" max="16" width="2.85546875" customWidth="1"/>
    <col min="17" max="17" width="21.42578125" customWidth="1"/>
  </cols>
  <sheetData>
    <row r="1" spans="1:17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3" spans="1:17" x14ac:dyDescent="0.25">
      <c r="A3" s="26" t="s">
        <v>78</v>
      </c>
      <c r="B3" s="64"/>
      <c r="C3" s="64"/>
      <c r="D3" s="64"/>
      <c r="E3" s="3"/>
      <c r="F3" s="26" t="s">
        <v>79</v>
      </c>
      <c r="G3" s="64"/>
      <c r="H3" s="64"/>
      <c r="I3" s="50" t="s">
        <v>81</v>
      </c>
      <c r="J3" s="50"/>
      <c r="K3" s="114"/>
      <c r="L3" s="114"/>
      <c r="N3" s="50" t="s">
        <v>82</v>
      </c>
      <c r="O3" s="50"/>
      <c r="P3" s="64" t="s">
        <v>80</v>
      </c>
      <c r="Q3" s="64"/>
    </row>
    <row r="4" spans="1:17" x14ac:dyDescent="0.25">
      <c r="A4" s="52" t="s">
        <v>83</v>
      </c>
      <c r="B4" s="52"/>
      <c r="C4" s="64" t="s">
        <v>80</v>
      </c>
      <c r="D4" s="64"/>
      <c r="E4" s="64"/>
      <c r="I4" s="27" t="s">
        <v>84</v>
      </c>
      <c r="J4" s="64" t="s">
        <v>427</v>
      </c>
      <c r="K4" s="64"/>
      <c r="L4" s="64"/>
      <c r="N4" s="27" t="s">
        <v>85</v>
      </c>
      <c r="O4" s="72" t="s">
        <v>80</v>
      </c>
      <c r="P4" s="72"/>
      <c r="Q4" s="72"/>
    </row>
    <row r="5" spans="1:17" x14ac:dyDescent="0.25">
      <c r="A5" s="5"/>
      <c r="B5" s="5"/>
      <c r="C5" s="6"/>
      <c r="D5" s="6"/>
      <c r="E5" s="6"/>
      <c r="I5" s="5"/>
      <c r="J5" s="6"/>
      <c r="K5" s="6"/>
      <c r="L5" s="6"/>
      <c r="N5" s="5"/>
      <c r="O5" s="7"/>
      <c r="P5" s="7"/>
      <c r="Q5" s="8"/>
    </row>
    <row r="6" spans="1:17" x14ac:dyDescent="0.25">
      <c r="A6" s="73" t="str">
        <f>"Concours en classe adulte (10 mois) le : "&amp;IF(AND(K3=""),"",TEXT(EDATE(K3,10),"jj/mm/aaaa"))</f>
        <v xml:space="preserve">Concours en classe adulte (10 mois) le : 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spans="1:17" ht="15.75" thickBot="1" x14ac:dyDescent="0.3"/>
    <row r="8" spans="1:17" ht="15.75" thickBot="1" x14ac:dyDescent="0.3">
      <c r="A8" s="39" t="s">
        <v>395</v>
      </c>
      <c r="B8" s="40"/>
      <c r="C8" s="41"/>
      <c r="D8" s="25" t="s">
        <v>396</v>
      </c>
      <c r="E8" s="39" t="s">
        <v>397</v>
      </c>
      <c r="F8" s="40"/>
      <c r="G8" s="41"/>
      <c r="H8" s="39" t="s">
        <v>89</v>
      </c>
      <c r="I8" s="40"/>
      <c r="J8" s="40"/>
      <c r="K8" s="41"/>
      <c r="L8" s="39" t="s">
        <v>90</v>
      </c>
      <c r="M8" s="40"/>
      <c r="N8" s="40"/>
      <c r="O8" s="40"/>
      <c r="P8" s="41"/>
      <c r="Q8" s="25" t="s">
        <v>91</v>
      </c>
    </row>
    <row r="9" spans="1:17" ht="15.75" thickBot="1" x14ac:dyDescent="0.3"/>
    <row r="10" spans="1:17" ht="19.5" thickBot="1" x14ac:dyDescent="0.35">
      <c r="A10" s="111" t="str">
        <f>IF(AND(J4&lt;&gt;"",J4&lt;&gt;"Neutre",L11&lt;&gt;"",L12&lt;&gt;"",L13&lt;&gt;"",L11&lt;&gt;L12,L12&lt;&gt;L13,L11&lt;&gt;L13,Q11="Obtenu",Q12="Obtenu",Q13="Obtenu"),"Champion Chaton",
IF(AND(J4&lt;&gt;"",J4="Neutre",L11&lt;&gt;"",L12&lt;&gt;"",L13&lt;&gt;"",L11&lt;&gt;L12,L12&lt;&gt;L13,L11&lt;&gt;L13,Q11="Obtenu",Q12="Obtenu",Q13="Obtenu"),"Prémior Chaton",""))</f>
        <v>Prémior Chaton</v>
      </c>
      <c r="B10" s="112"/>
      <c r="C10" s="113"/>
      <c r="D10" s="69" t="str">
        <f>IF(AND(J4&lt;&gt;"",J4&lt;&gt;"Neutre"),"Certificat d'Aptitude au Championnat de Beauté Chaton",IF(AND(J4&lt;&gt;"",J4="Neutre"),"Certificat d'Aptitude de Prémior de Beauté Chaton",""))</f>
        <v>Certificat d'Aptitude de Prémior de Beauté Chaton</v>
      </c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1"/>
      <c r="Q10" t="s">
        <v>80</v>
      </c>
    </row>
    <row r="11" spans="1:17" ht="15.75" thickBot="1" x14ac:dyDescent="0.3">
      <c r="A11" s="120"/>
      <c r="B11" s="121"/>
      <c r="C11" s="122"/>
      <c r="D11" s="35"/>
      <c r="E11" s="116"/>
      <c r="F11" s="117"/>
      <c r="G11" s="118"/>
      <c r="H11" s="116"/>
      <c r="I11" s="117"/>
      <c r="J11" s="117"/>
      <c r="K11" s="118"/>
      <c r="L11" s="116" t="s">
        <v>421</v>
      </c>
      <c r="M11" s="117"/>
      <c r="N11" s="117"/>
      <c r="O11" s="117"/>
      <c r="P11" s="118"/>
      <c r="Q11" s="36" t="s">
        <v>96</v>
      </c>
    </row>
    <row r="12" spans="1:17" ht="15.75" thickBot="1" x14ac:dyDescent="0.3">
      <c r="A12" s="115"/>
      <c r="B12" s="115"/>
      <c r="C12" s="115"/>
      <c r="D12" s="37"/>
      <c r="E12" s="116"/>
      <c r="F12" s="117"/>
      <c r="G12" s="118"/>
      <c r="H12" s="119"/>
      <c r="I12" s="119"/>
      <c r="J12" s="119"/>
      <c r="K12" s="119"/>
      <c r="L12" s="119" t="s">
        <v>422</v>
      </c>
      <c r="M12" s="119"/>
      <c r="N12" s="119"/>
      <c r="O12" s="119"/>
      <c r="P12" s="119"/>
      <c r="Q12" s="36" t="s">
        <v>96</v>
      </c>
    </row>
    <row r="13" spans="1:17" ht="15.75" thickBot="1" x14ac:dyDescent="0.3">
      <c r="A13" s="115"/>
      <c r="B13" s="115"/>
      <c r="C13" s="115"/>
      <c r="D13" s="37"/>
      <c r="E13" s="116"/>
      <c r="F13" s="117"/>
      <c r="G13" s="118"/>
      <c r="H13" s="119"/>
      <c r="I13" s="119"/>
      <c r="J13" s="119"/>
      <c r="K13" s="119"/>
      <c r="L13" s="119" t="s">
        <v>423</v>
      </c>
      <c r="M13" s="119"/>
      <c r="N13" s="119"/>
      <c r="O13" s="119"/>
      <c r="P13" s="119"/>
      <c r="Q13" s="36" t="s">
        <v>96</v>
      </c>
    </row>
    <row r="14" spans="1:17" x14ac:dyDescent="0.25">
      <c r="A14" s="59" t="s">
        <v>413</v>
      </c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</row>
    <row r="15" spans="1:17" ht="15.75" thickBot="1" x14ac:dyDescent="0.3"/>
    <row r="16" spans="1:17" ht="19.5" thickBot="1" x14ac:dyDescent="0.35">
      <c r="A16" s="111" t="str">
        <f>IF(AND(J4&lt;&gt;"",J4&lt;&gt;"Neutre",L17&lt;&gt;"",L18&lt;&gt;"",L19&lt;&gt;"",L17&lt;&gt;L18,L18&lt;&gt;L19,L17&lt;&gt;L19,Q17="Obtenu",Q18="Obtenu",Q19="Obtenu"),"Champion Junior",
IF(AND(J4&lt;&gt;"",J4="Neutre",L17&lt;&gt;"",L18&lt;&gt;"",L19&lt;&gt;"",L17&lt;&gt;L18,L18&lt;&gt;L19,L17&lt;&gt;L19,Q17="Obtenu",Q18="Obtenu",Q19="Obtenu"),"Prémior Junior",""))</f>
        <v>Prémior Junior</v>
      </c>
      <c r="B16" s="112"/>
      <c r="C16" s="113"/>
      <c r="D16" s="69" t="str">
        <f>IF(AND(J4&lt;&gt;"",J4&lt;&gt;"Neutre"),"Certificat d'Aptitude au Championnat de Beauté Junior",IF(AND(J4&lt;&gt;"",J4="Neutre"),"Certificat d'Aptitude de Prémior de Beauté Junior",""))</f>
        <v>Certificat d'Aptitude de Prémior de Beauté Junior</v>
      </c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1"/>
      <c r="Q16" t="s">
        <v>80</v>
      </c>
    </row>
    <row r="17" spans="1:17" ht="15.75" thickBot="1" x14ac:dyDescent="0.3">
      <c r="A17" s="60"/>
      <c r="B17" s="60"/>
      <c r="C17" s="60"/>
      <c r="D17" s="11"/>
      <c r="E17" s="56"/>
      <c r="F17" s="57"/>
      <c r="G17" s="58"/>
      <c r="H17" s="55"/>
      <c r="I17" s="55"/>
      <c r="J17" s="55"/>
      <c r="K17" s="55"/>
      <c r="L17" s="55" t="s">
        <v>421</v>
      </c>
      <c r="M17" s="55"/>
      <c r="N17" s="55"/>
      <c r="O17" s="55"/>
      <c r="P17" s="55"/>
      <c r="Q17" s="10" t="s">
        <v>96</v>
      </c>
    </row>
    <row r="18" spans="1:17" ht="15.75" thickBot="1" x14ac:dyDescent="0.3">
      <c r="A18" s="60"/>
      <c r="B18" s="60"/>
      <c r="C18" s="60"/>
      <c r="D18" s="11"/>
      <c r="E18" s="56"/>
      <c r="F18" s="57"/>
      <c r="G18" s="58"/>
      <c r="H18" s="55"/>
      <c r="I18" s="55"/>
      <c r="J18" s="55"/>
      <c r="K18" s="55"/>
      <c r="L18" s="55" t="s">
        <v>422</v>
      </c>
      <c r="M18" s="55"/>
      <c r="N18" s="55"/>
      <c r="O18" s="55"/>
      <c r="P18" s="55"/>
      <c r="Q18" s="10" t="s">
        <v>96</v>
      </c>
    </row>
    <row r="19" spans="1:17" ht="15.75" thickBot="1" x14ac:dyDescent="0.3">
      <c r="A19" s="60"/>
      <c r="B19" s="60"/>
      <c r="C19" s="60"/>
      <c r="D19" s="11"/>
      <c r="E19" s="56"/>
      <c r="F19" s="57"/>
      <c r="G19" s="58"/>
      <c r="H19" s="55"/>
      <c r="I19" s="55"/>
      <c r="J19" s="55"/>
      <c r="K19" s="55"/>
      <c r="L19" s="55" t="s">
        <v>423</v>
      </c>
      <c r="M19" s="55"/>
      <c r="N19" s="55"/>
      <c r="O19" s="55"/>
      <c r="P19" s="55"/>
      <c r="Q19" s="10" t="s">
        <v>96</v>
      </c>
    </row>
    <row r="20" spans="1:17" x14ac:dyDescent="0.25">
      <c r="A20" s="59" t="s">
        <v>414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</row>
    <row r="21" spans="1:17" ht="15.75" thickBot="1" x14ac:dyDescent="0.3"/>
    <row r="22" spans="1:17" ht="19.5" thickBot="1" x14ac:dyDescent="0.35">
      <c r="A22" s="111" t="str">
        <f>IF(AND(J4&lt;&gt;"",J4&lt;&gt;"Neutre",L23&lt;&gt;"",L24&lt;&gt;"",L25&lt;&gt;"",L23&lt;&gt;L24,L24&lt;&gt;L25,L23&lt;&gt;L25,Q23="Obtenu",Q24="Obtenu",Q25="Obtenu"),"Champion",
IF(AND(J4&lt;&gt;"",J4="Neutre",L23&lt;&gt;"",L24&lt;&gt;"",L25&lt;&gt;"",L23&lt;&gt;L24,L24&lt;&gt;L25,L23&lt;&gt;L25,Q23="Obtenu",Q24="Obtenu",Q25="Obtenu"),"Prémior",""))</f>
        <v>Prémior</v>
      </c>
      <c r="B22" s="112"/>
      <c r="C22" s="113"/>
      <c r="D22" s="69" t="str">
        <f>IF(AND(J4&lt;&gt;"",J4&lt;&gt;"Neutre"),"Certificat d'Aptitude au Championnat de Beauté",IF(AND(J4&lt;&gt;"",J4="Neutre"),"Certificat d'Aptitude de Prémior de Beauté",""))</f>
        <v>Certificat d'Aptitude de Prémior de Beauté</v>
      </c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1"/>
      <c r="Q22" t="s">
        <v>80</v>
      </c>
    </row>
    <row r="23" spans="1:17" ht="15.75" thickBot="1" x14ac:dyDescent="0.3">
      <c r="A23" s="60"/>
      <c r="B23" s="60"/>
      <c r="C23" s="60"/>
      <c r="D23" s="23"/>
      <c r="E23" s="56"/>
      <c r="F23" s="57"/>
      <c r="G23" s="58"/>
      <c r="H23" s="55"/>
      <c r="I23" s="55"/>
      <c r="J23" s="55"/>
      <c r="K23" s="55"/>
      <c r="L23" s="55" t="s">
        <v>423</v>
      </c>
      <c r="M23" s="55"/>
      <c r="N23" s="55"/>
      <c r="O23" s="55"/>
      <c r="P23" s="55"/>
      <c r="Q23" s="10" t="s">
        <v>96</v>
      </c>
    </row>
    <row r="24" spans="1:17" ht="15.75" thickBot="1" x14ac:dyDescent="0.3">
      <c r="A24" s="60"/>
      <c r="B24" s="60"/>
      <c r="C24" s="60"/>
      <c r="D24" s="11"/>
      <c r="E24" s="56"/>
      <c r="F24" s="57"/>
      <c r="G24" s="58"/>
      <c r="H24" s="55"/>
      <c r="I24" s="55"/>
      <c r="J24" s="55"/>
      <c r="K24" s="55"/>
      <c r="L24" s="55" t="s">
        <v>422</v>
      </c>
      <c r="M24" s="55"/>
      <c r="N24" s="55"/>
      <c r="O24" s="55"/>
      <c r="P24" s="55"/>
      <c r="Q24" s="10" t="s">
        <v>96</v>
      </c>
    </row>
    <row r="25" spans="1:17" ht="15.75" thickBot="1" x14ac:dyDescent="0.3">
      <c r="A25" s="60"/>
      <c r="B25" s="60"/>
      <c r="C25" s="60"/>
      <c r="D25" s="11"/>
      <c r="E25" s="56"/>
      <c r="F25" s="57"/>
      <c r="G25" s="58"/>
      <c r="H25" s="55"/>
      <c r="I25" s="55"/>
      <c r="J25" s="55"/>
      <c r="K25" s="55"/>
      <c r="L25" s="55" t="s">
        <v>421</v>
      </c>
      <c r="M25" s="55"/>
      <c r="N25" s="55"/>
      <c r="O25" s="55"/>
      <c r="P25" s="55"/>
      <c r="Q25" s="10" t="s">
        <v>96</v>
      </c>
    </row>
    <row r="26" spans="1:17" x14ac:dyDescent="0.25">
      <c r="A26" s="59" t="s">
        <v>415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</row>
    <row r="27" spans="1:17" ht="15.75" thickBot="1" x14ac:dyDescent="0.3"/>
    <row r="28" spans="1:17" ht="19.5" thickBot="1" x14ac:dyDescent="0.35">
      <c r="A28" s="111" t="str">
        <f>IF(AND(J4&lt;&gt;"",J4&lt;&gt;"Neutre",D29&lt;&gt;"",D30&lt;&gt;"",D31&lt;&gt;"",D29&lt;&gt;D31,D30&lt;&gt;D31,L29&lt;&gt;"",L30&lt;&gt;"",L31&lt;&gt;"",L29&lt;&gt;L30,L30&lt;&gt;L31,L29&lt;&gt;L31,Q29="Obtenu",Q30="Obtenu",Q31="Obtenu",A22="Champion"),"Champ. Inter.",
IF(AND(J4&lt;&gt;"",J4="Neutre",D29&lt;&gt;"",D30&lt;&gt;"",D31&lt;&gt;"",D29&lt;&gt;D31,D30&lt;&gt;D31,L29&lt;&gt;"",L30&lt;&gt;"",L31&lt;&gt;"",L29&lt;&gt;L30,L30&lt;&gt;L31,L29&lt;&gt;L31,Q29="Obtenu",Q30="Obtenu",Q31="Obtenu",A22="Prémior"),"Prémior Inter.",""))</f>
        <v>Prémior Inter.</v>
      </c>
      <c r="B28" s="112"/>
      <c r="C28" s="113"/>
      <c r="D28" s="69" t="str">
        <f>IF(AND(J4&lt;&gt;"",J4&lt;&gt;"Neutre"),"Certificat d'Aptitude au Championnat Internationnal de Beauté",IF(AND(J4&lt;&gt;"",J4="Neutre"),"Certificat d'Aptitude de Prémior Internationnal de Beauté",""))</f>
        <v>Certificat d'Aptitude de Prémior Internationnal de Beauté</v>
      </c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1"/>
      <c r="Q28" t="s">
        <v>80</v>
      </c>
    </row>
    <row r="29" spans="1:17" ht="15.75" thickBot="1" x14ac:dyDescent="0.3">
      <c r="A29" s="60"/>
      <c r="B29" s="60"/>
      <c r="C29" s="60"/>
      <c r="D29" s="11" t="s">
        <v>424</v>
      </c>
      <c r="E29" s="56"/>
      <c r="F29" s="57"/>
      <c r="G29" s="58"/>
      <c r="H29" s="55"/>
      <c r="I29" s="55"/>
      <c r="J29" s="55"/>
      <c r="K29" s="55"/>
      <c r="L29" s="55" t="s">
        <v>421</v>
      </c>
      <c r="M29" s="55"/>
      <c r="N29" s="55"/>
      <c r="O29" s="55"/>
      <c r="P29" s="55"/>
      <c r="Q29" s="10" t="s">
        <v>96</v>
      </c>
    </row>
    <row r="30" spans="1:17" ht="15.75" thickBot="1" x14ac:dyDescent="0.3">
      <c r="A30" s="123"/>
      <c r="B30" s="123"/>
      <c r="C30" s="123"/>
      <c r="D30" s="13" t="s">
        <v>425</v>
      </c>
      <c r="E30" s="124"/>
      <c r="F30" s="125"/>
      <c r="G30" s="126"/>
      <c r="H30" s="87"/>
      <c r="I30" s="87"/>
      <c r="J30" s="87"/>
      <c r="K30" s="87"/>
      <c r="L30" s="87" t="s">
        <v>422</v>
      </c>
      <c r="M30" s="87"/>
      <c r="N30" s="87"/>
      <c r="O30" s="87"/>
      <c r="P30" s="87"/>
      <c r="Q30" s="14" t="s">
        <v>96</v>
      </c>
    </row>
    <row r="31" spans="1:17" ht="15.75" thickBot="1" x14ac:dyDescent="0.3">
      <c r="A31" s="127"/>
      <c r="B31" s="127"/>
      <c r="C31" s="127"/>
      <c r="D31" s="15" t="s">
        <v>426</v>
      </c>
      <c r="E31" s="91"/>
      <c r="F31" s="91"/>
      <c r="G31" s="91"/>
      <c r="H31" s="91"/>
      <c r="I31" s="91"/>
      <c r="J31" s="91"/>
      <c r="K31" s="91"/>
      <c r="L31" s="91" t="s">
        <v>423</v>
      </c>
      <c r="M31" s="91"/>
      <c r="N31" s="91"/>
      <c r="O31" s="91"/>
      <c r="P31" s="91"/>
      <c r="Q31" s="16" t="s">
        <v>96</v>
      </c>
    </row>
    <row r="32" spans="1:17" x14ac:dyDescent="0.25">
      <c r="A32" s="59" t="s">
        <v>416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</row>
    <row r="33" spans="1:17" ht="15.75" thickBot="1" x14ac:dyDescent="0.3"/>
    <row r="34" spans="1:17" ht="19.5" thickBot="1" x14ac:dyDescent="0.35">
      <c r="A34" s="111" t="str">
        <f>IF(AND(J4&lt;&gt;"",J4&lt;&gt;"Neutre",D35&lt;&gt;"",D36&lt;&gt;"",D37&lt;&gt;"",D35&lt;&gt;D37,D36&lt;&gt;D37,L35&lt;&gt;"",L36&lt;&gt;"",L37&lt;&gt;"",L35&lt;&gt;L36,L36&lt;&gt;L37,L35&lt;&gt;L37,Q35="Obtenu",Q36="Obtenu",Q37="Obtenu",A28="Champ. Inter."),"Grd. Champ. Inter.",
IF(AND(J4&lt;&gt;"",J4="Neutre",D35&lt;&gt;"",D36&lt;&gt;"",D37&lt;&gt;"",D35&lt;&gt;D37,D36&lt;&gt;D37,L35&lt;&gt;"",L36&lt;&gt;"",L37&lt;&gt;"",L35&lt;&gt;L36,L36&lt;&gt;L37,L35&lt;&gt;L37,Q35="Obtenu",Q36="Obtenu",Q37="Obtenu",A28="Prémior Inter."),"Grd. Prémior Inter.",""))</f>
        <v>Grd. Prémior Inter.</v>
      </c>
      <c r="B34" s="112"/>
      <c r="C34" s="113"/>
      <c r="D34" s="69" t="str">
        <f>IF(AND(J4&lt;&gt;"",J4&lt;&gt;"Neutre"),"Certificat d'Aptitude au Grand Championnat Internationnal de Beauté",IF(AND(J4&lt;&gt;"",J4="Neutre"),"Certificat d'Aptitude de Grand Prémior Internationnal de Beauté",""))</f>
        <v>Certificat d'Aptitude de Grand Prémior Internationnal de Beauté</v>
      </c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1"/>
      <c r="Q34" t="s">
        <v>80</v>
      </c>
    </row>
    <row r="35" spans="1:17" ht="15.75" thickBot="1" x14ac:dyDescent="0.3">
      <c r="A35" s="60"/>
      <c r="B35" s="60"/>
      <c r="C35" s="60"/>
      <c r="D35" s="11" t="s">
        <v>424</v>
      </c>
      <c r="E35" s="56"/>
      <c r="F35" s="57"/>
      <c r="G35" s="58"/>
      <c r="H35" s="55"/>
      <c r="I35" s="55"/>
      <c r="J35" s="55"/>
      <c r="K35" s="55"/>
      <c r="L35" s="55" t="s">
        <v>421</v>
      </c>
      <c r="M35" s="55"/>
      <c r="N35" s="55"/>
      <c r="O35" s="55"/>
      <c r="P35" s="55"/>
      <c r="Q35" s="10" t="s">
        <v>96</v>
      </c>
    </row>
    <row r="36" spans="1:17" ht="15.75" thickBot="1" x14ac:dyDescent="0.3">
      <c r="A36" s="123"/>
      <c r="B36" s="123"/>
      <c r="C36" s="123"/>
      <c r="D36" s="13" t="s">
        <v>425</v>
      </c>
      <c r="E36" s="124"/>
      <c r="F36" s="125"/>
      <c r="G36" s="126"/>
      <c r="H36" s="87"/>
      <c r="I36" s="87"/>
      <c r="J36" s="87"/>
      <c r="K36" s="87"/>
      <c r="L36" s="87" t="s">
        <v>422</v>
      </c>
      <c r="M36" s="87"/>
      <c r="N36" s="87"/>
      <c r="O36" s="87"/>
      <c r="P36" s="87"/>
      <c r="Q36" s="14" t="s">
        <v>96</v>
      </c>
    </row>
    <row r="37" spans="1:17" ht="15.75" thickBot="1" x14ac:dyDescent="0.3">
      <c r="A37" s="127"/>
      <c r="B37" s="127"/>
      <c r="C37" s="127"/>
      <c r="D37" s="15" t="s">
        <v>426</v>
      </c>
      <c r="E37" s="91"/>
      <c r="F37" s="91"/>
      <c r="G37" s="91"/>
      <c r="H37" s="91"/>
      <c r="I37" s="91"/>
      <c r="J37" s="91"/>
      <c r="K37" s="91"/>
      <c r="L37" s="91" t="s">
        <v>423</v>
      </c>
      <c r="M37" s="91"/>
      <c r="N37" s="91"/>
      <c r="O37" s="91"/>
      <c r="P37" s="91"/>
      <c r="Q37" s="16" t="s">
        <v>96</v>
      </c>
    </row>
    <row r="38" spans="1:17" x14ac:dyDescent="0.25">
      <c r="A38" s="130" t="s">
        <v>416</v>
      </c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</row>
    <row r="39" spans="1:17" ht="15.75" thickBot="1" x14ac:dyDescent="0.3"/>
    <row r="40" spans="1:17" ht="19.5" thickBot="1" x14ac:dyDescent="0.35">
      <c r="A40" s="111" t="str">
        <f>IF(AND(J4&lt;&gt;"",J4&lt;&gt;"Neutre",D41&lt;&gt;"",D42&lt;&gt;"",D43&lt;&gt;"",D41&lt;&gt;D42,D42&lt;&gt;D43,D41&lt;&gt;D43,L41&lt;&gt;"",L42&lt;&gt;"",L43&lt;&gt;"",L41&lt;&gt;L42,L42&lt;&gt;L43,L41&lt;&gt;L43,Q41="Obtenu",Q42="Obtenu",Q43="Obtenu",A34="Grd. Champ. Inter."),"Champ. d'Eur.",
IF(AND(J4&lt;&gt;"",J4="Neutre",D41&lt;&gt;"",D42&lt;&gt;"",D43&lt;&gt;"",D41&lt;&gt;D42,D42&lt;&gt;D43,D41&lt;&gt;D43,L41&lt;&gt;"",L42&lt;&gt;"",L43&lt;&gt;"",L41&lt;&gt;L42,L42&lt;&gt;L43,L41&lt;&gt;L43,Q41="Obtenu",Q42="Obtenu",Q43="Obtenu",A34="Grd. Prémior Inter."),"Prémior d'Eur.",""))</f>
        <v>Prémior d'Eur.</v>
      </c>
      <c r="B40" s="112"/>
      <c r="C40" s="113"/>
      <c r="D40" s="69" t="str">
        <f>IF(AND(J4&lt;&gt;"",J4&lt;&gt;"Neutre"),"Certificat d'Aptitude au Championnat d'Europe",IF(AND(J4&lt;&gt;"",J4="Neutre"),"Certificat d'Aptitude de Prémior d'Europe",""))</f>
        <v>Certificat d'Aptitude de Prémior d'Europe</v>
      </c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1"/>
      <c r="Q40" t="s">
        <v>80</v>
      </c>
    </row>
    <row r="41" spans="1:17" ht="15.75" thickBot="1" x14ac:dyDescent="0.3">
      <c r="A41" s="123"/>
      <c r="B41" s="123"/>
      <c r="C41" s="123"/>
      <c r="D41" s="13" t="s">
        <v>424</v>
      </c>
      <c r="E41" s="124"/>
      <c r="F41" s="125"/>
      <c r="G41" s="126"/>
      <c r="H41" s="87"/>
      <c r="I41" s="87"/>
      <c r="J41" s="87"/>
      <c r="K41" s="87"/>
      <c r="L41" s="87" t="s">
        <v>421</v>
      </c>
      <c r="M41" s="87"/>
      <c r="N41" s="87"/>
      <c r="O41" s="87"/>
      <c r="P41" s="87"/>
      <c r="Q41" s="14" t="s">
        <v>96</v>
      </c>
    </row>
    <row r="42" spans="1:17" ht="15.75" thickBot="1" x14ac:dyDescent="0.3">
      <c r="A42" s="128"/>
      <c r="B42" s="128"/>
      <c r="C42" s="128"/>
      <c r="D42" s="17" t="s">
        <v>425</v>
      </c>
      <c r="E42" s="95"/>
      <c r="F42" s="95"/>
      <c r="G42" s="95"/>
      <c r="H42" s="95"/>
      <c r="I42" s="95"/>
      <c r="J42" s="95"/>
      <c r="K42" s="95"/>
      <c r="L42" s="95" t="s">
        <v>422</v>
      </c>
      <c r="M42" s="95"/>
      <c r="N42" s="95"/>
      <c r="O42" s="95"/>
      <c r="P42" s="95"/>
      <c r="Q42" s="18" t="s">
        <v>96</v>
      </c>
    </row>
    <row r="43" spans="1:17" ht="15.75" thickBot="1" x14ac:dyDescent="0.3">
      <c r="A43" s="129"/>
      <c r="B43" s="129"/>
      <c r="C43" s="129"/>
      <c r="D43" s="19" t="s">
        <v>426</v>
      </c>
      <c r="E43" s="99"/>
      <c r="F43" s="99"/>
      <c r="G43" s="99"/>
      <c r="H43" s="99"/>
      <c r="I43" s="99"/>
      <c r="J43" s="99"/>
      <c r="K43" s="99"/>
      <c r="L43" s="99" t="s">
        <v>423</v>
      </c>
      <c r="M43" s="99"/>
      <c r="N43" s="99"/>
      <c r="O43" s="99"/>
      <c r="P43" s="99"/>
      <c r="Q43" s="20" t="s">
        <v>96</v>
      </c>
    </row>
    <row r="44" spans="1:17" x14ac:dyDescent="0.25">
      <c r="A44" s="130" t="s">
        <v>417</v>
      </c>
      <c r="B44" s="13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</row>
    <row r="45" spans="1:17" ht="15.75" thickBot="1" x14ac:dyDescent="0.3"/>
    <row r="46" spans="1:17" ht="19.5" thickBot="1" x14ac:dyDescent="0.35">
      <c r="A46" s="111" t="str">
        <f>IF(AND(J4&lt;&gt;"",J4&lt;&gt;"Neutre",D47&lt;&gt;"",D48&lt;&gt;"",D49&lt;&gt;"",D47&lt;&gt;D48,D48&lt;&gt;D49,D47&lt;&gt;D49,L47&lt;&gt;"",L48&lt;&gt;"",L49&lt;&gt;"",L47&lt;&gt;L48,L48&lt;&gt;L49,L47&lt;&gt;L49,Q47="Obtenu",Q48="Obtenu",Q49="Obtenu",A40="Champ. d'Eur."),"Grd. Champ. d'Eur.",
IF(AND(J4&lt;&gt;"",J4="Neutre",D47&lt;&gt;"",D48&lt;&gt;"",D49&lt;&gt;"",D47&lt;&gt;D48,D48&lt;&gt;D49,D47&lt;&gt;D49,L47&lt;&gt;"",L48&lt;&gt;"",L49&lt;&gt;"",L47&lt;&gt;L48,L48&lt;&gt;L49,L47&lt;&gt;L49,Q47="Obtenu",Q48="Obtenu",Q49="Obtenu",A40="Prémior d'Eur."),"Grd. Prémior d'Eur.",""))</f>
        <v>Grd. Prémior d'Eur.</v>
      </c>
      <c r="B46" s="112"/>
      <c r="C46" s="113"/>
      <c r="D46" s="69" t="str">
        <f>IF(AND(J4&lt;&gt;"",J4&lt;&gt;"Neutre"),"Certificat d'Aptitude au Grand Championnat d'Europe",IF(AND(J4&lt;&gt;"",J4="Neutre"),"Certificat d'Aptitude de Grand Prémior d'Europe",""))</f>
        <v>Certificat d'Aptitude de Grand Prémior d'Europe</v>
      </c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1"/>
      <c r="Q46" t="s">
        <v>80</v>
      </c>
    </row>
    <row r="47" spans="1:17" ht="15.75" thickBot="1" x14ac:dyDescent="0.3">
      <c r="A47" s="60"/>
      <c r="B47" s="60"/>
      <c r="C47" s="60"/>
      <c r="D47" s="11" t="s">
        <v>424</v>
      </c>
      <c r="E47" s="56"/>
      <c r="F47" s="57"/>
      <c r="G47" s="58"/>
      <c r="H47" s="55"/>
      <c r="I47" s="55"/>
      <c r="J47" s="55"/>
      <c r="K47" s="55"/>
      <c r="L47" s="55" t="s">
        <v>421</v>
      </c>
      <c r="M47" s="55"/>
      <c r="N47" s="55"/>
      <c r="O47" s="55"/>
      <c r="P47" s="55"/>
      <c r="Q47" s="10" t="s">
        <v>96</v>
      </c>
    </row>
    <row r="48" spans="1:17" ht="15.75" thickBot="1" x14ac:dyDescent="0.3">
      <c r="A48" s="60"/>
      <c r="B48" s="60"/>
      <c r="C48" s="60"/>
      <c r="D48" s="11" t="s">
        <v>425</v>
      </c>
      <c r="E48" s="56"/>
      <c r="F48" s="57"/>
      <c r="G48" s="58"/>
      <c r="H48" s="55"/>
      <c r="I48" s="55"/>
      <c r="J48" s="55"/>
      <c r="K48" s="55"/>
      <c r="L48" s="55" t="s">
        <v>422</v>
      </c>
      <c r="M48" s="55"/>
      <c r="N48" s="55"/>
      <c r="O48" s="55"/>
      <c r="P48" s="55"/>
      <c r="Q48" s="10" t="s">
        <v>96</v>
      </c>
    </row>
    <row r="49" spans="1:17" ht="15.75" thickBot="1" x14ac:dyDescent="0.3">
      <c r="A49" s="131"/>
      <c r="B49" s="132"/>
      <c r="C49" s="133"/>
      <c r="D49" s="23" t="s">
        <v>426</v>
      </c>
      <c r="E49" s="56"/>
      <c r="F49" s="57"/>
      <c r="G49" s="58"/>
      <c r="H49" s="56"/>
      <c r="I49" s="57"/>
      <c r="J49" s="57"/>
      <c r="K49" s="58"/>
      <c r="L49" s="56" t="s">
        <v>423</v>
      </c>
      <c r="M49" s="57"/>
      <c r="N49" s="57"/>
      <c r="O49" s="57"/>
      <c r="P49" s="58"/>
      <c r="Q49" s="10" t="s">
        <v>96</v>
      </c>
    </row>
    <row r="50" spans="1:17" x14ac:dyDescent="0.25">
      <c r="A50" s="134" t="s">
        <v>417</v>
      </c>
      <c r="B50" s="134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</row>
    <row r="51" spans="1:17" ht="15.75" thickBot="1" x14ac:dyDescent="0.3"/>
    <row r="52" spans="1:17" ht="19.5" thickBot="1" x14ac:dyDescent="0.35">
      <c r="A52" s="111" t="str">
        <f>IF(AND(Q53="Obtenu",Q54="Obtenu",Q55="Obtenu",A46="Grd. Champ. d'Eur."),"Champion du Monde","")</f>
        <v/>
      </c>
      <c r="B52" s="112"/>
      <c r="C52" s="113"/>
      <c r="D52" s="69" t="str">
        <f>IF(AND(J4&lt;&gt;"",J4&lt;&gt;"Neutre"),"Certificat d'Aptitude au Championnat du Monde",IF(AND(J4&lt;&gt;"",J4="Neutre"),"Certificat d'Aptitude de Prémior du Monde",""))</f>
        <v>Certificat d'Aptitude de Prémior du Monde</v>
      </c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1"/>
      <c r="Q52" t="s">
        <v>80</v>
      </c>
    </row>
    <row r="53" spans="1:17" ht="15.75" thickBot="1" x14ac:dyDescent="0.3">
      <c r="A53" s="60"/>
      <c r="B53" s="60"/>
      <c r="C53" s="60"/>
      <c r="D53" s="11"/>
      <c r="E53" s="56"/>
      <c r="F53" s="57"/>
      <c r="G53" s="58"/>
      <c r="H53" s="55"/>
      <c r="I53" s="55"/>
      <c r="J53" s="55"/>
      <c r="K53" s="55"/>
      <c r="L53" s="55"/>
      <c r="M53" s="55"/>
      <c r="N53" s="55"/>
      <c r="O53" s="55"/>
      <c r="P53" s="55"/>
      <c r="Q53" s="10" t="s">
        <v>80</v>
      </c>
    </row>
    <row r="54" spans="1:17" ht="15.75" thickBot="1" x14ac:dyDescent="0.3">
      <c r="A54" s="60"/>
      <c r="B54" s="60"/>
      <c r="C54" s="60"/>
      <c r="D54" s="11"/>
      <c r="E54" s="56"/>
      <c r="F54" s="57"/>
      <c r="G54" s="58"/>
      <c r="H54" s="55"/>
      <c r="I54" s="55"/>
      <c r="J54" s="55"/>
      <c r="K54" s="55"/>
      <c r="L54" s="55"/>
      <c r="M54" s="55"/>
      <c r="N54" s="55"/>
      <c r="O54" s="55"/>
      <c r="P54" s="55"/>
      <c r="Q54" s="10" t="s">
        <v>80</v>
      </c>
    </row>
    <row r="55" spans="1:17" ht="15.75" thickBot="1" x14ac:dyDescent="0.3">
      <c r="A55" s="60"/>
      <c r="B55" s="60"/>
      <c r="C55" s="60"/>
      <c r="D55" s="11"/>
      <c r="E55" s="56"/>
      <c r="F55" s="57"/>
      <c r="G55" s="58"/>
      <c r="H55" s="55"/>
      <c r="I55" s="55"/>
      <c r="J55" s="55"/>
      <c r="K55" s="55"/>
      <c r="L55" s="55"/>
      <c r="M55" s="55"/>
      <c r="N55" s="55"/>
      <c r="O55" s="55"/>
      <c r="P55" s="55"/>
      <c r="Q55" s="10" t="s">
        <v>80</v>
      </c>
    </row>
    <row r="56" spans="1:17" x14ac:dyDescent="0.25">
      <c r="A56" s="134" t="s">
        <v>418</v>
      </c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  <c r="Q56" s="134"/>
    </row>
    <row r="57" spans="1:17" ht="29.25" customHeight="1" x14ac:dyDescent="0.25">
      <c r="A57" s="135" t="s">
        <v>419</v>
      </c>
      <c r="B57" s="136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</row>
    <row r="58" spans="1:17" x14ac:dyDescent="0.25">
      <c r="A58" s="135" t="s">
        <v>420</v>
      </c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</row>
    <row r="59" spans="1:17" ht="15.75" thickBot="1" x14ac:dyDescent="0.3">
      <c r="A59" s="24" t="s">
        <v>80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</row>
    <row r="60" spans="1:17" ht="19.5" thickBot="1" x14ac:dyDescent="0.35">
      <c r="A60" s="111" t="str">
        <f>IF((A52="Champion du Monde"),"Honneur","")</f>
        <v/>
      </c>
      <c r="B60" s="112"/>
      <c r="C60" s="113"/>
      <c r="D60" s="69" t="str">
        <f>IF(AND(J4&lt;&gt;""),"Honneur","")</f>
        <v>Honneur</v>
      </c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1"/>
      <c r="Q60" t="s">
        <v>80</v>
      </c>
    </row>
    <row r="61" spans="1:17" ht="15.75" thickBot="1" x14ac:dyDescent="0.3">
      <c r="A61" s="60"/>
      <c r="B61" s="60"/>
      <c r="C61" s="60"/>
      <c r="D61" s="11"/>
      <c r="E61" s="56"/>
      <c r="F61" s="57"/>
      <c r="G61" s="58"/>
      <c r="H61" s="55"/>
      <c r="I61" s="55"/>
      <c r="J61" s="55"/>
      <c r="K61" s="55"/>
      <c r="L61" s="55"/>
      <c r="M61" s="55"/>
      <c r="N61" s="55"/>
      <c r="O61" s="55"/>
      <c r="P61" s="55"/>
      <c r="Q61" s="10" t="s">
        <v>80</v>
      </c>
    </row>
    <row r="62" spans="1:17" ht="15.75" thickBot="1" x14ac:dyDescent="0.3">
      <c r="A62" s="60"/>
      <c r="B62" s="60"/>
      <c r="C62" s="60"/>
      <c r="D62" s="11"/>
      <c r="E62" s="56"/>
      <c r="F62" s="57"/>
      <c r="G62" s="58"/>
      <c r="H62" s="55"/>
      <c r="I62" s="55"/>
      <c r="J62" s="55"/>
      <c r="K62" s="55"/>
      <c r="L62" s="55"/>
      <c r="M62" s="55"/>
      <c r="N62" s="55"/>
      <c r="O62" s="55"/>
      <c r="P62" s="55"/>
      <c r="Q62" s="10" t="s">
        <v>80</v>
      </c>
    </row>
    <row r="63" spans="1:17" ht="15.75" thickBot="1" x14ac:dyDescent="0.3">
      <c r="A63" s="60"/>
      <c r="B63" s="60"/>
      <c r="C63" s="60"/>
      <c r="D63" s="11"/>
      <c r="E63" s="56"/>
      <c r="F63" s="57"/>
      <c r="G63" s="58"/>
      <c r="H63" s="55"/>
      <c r="I63" s="55"/>
      <c r="J63" s="55"/>
      <c r="K63" s="55"/>
      <c r="L63" s="55"/>
      <c r="M63" s="55"/>
      <c r="N63" s="55"/>
      <c r="O63" s="55"/>
      <c r="P63" s="55"/>
      <c r="Q63" s="10" t="s">
        <v>80</v>
      </c>
    </row>
    <row r="64" spans="1:17" ht="15.75" thickBot="1" x14ac:dyDescent="0.3">
      <c r="A64" s="60"/>
      <c r="B64" s="60"/>
      <c r="C64" s="60"/>
      <c r="D64" s="11"/>
      <c r="E64" s="56"/>
      <c r="F64" s="57"/>
      <c r="G64" s="58"/>
      <c r="H64" s="55"/>
      <c r="I64" s="55"/>
      <c r="J64" s="55"/>
      <c r="K64" s="55"/>
      <c r="L64" s="55"/>
      <c r="M64" s="55"/>
      <c r="N64" s="55"/>
      <c r="O64" s="55"/>
      <c r="P64" s="55"/>
      <c r="Q64" s="10" t="s">
        <v>80</v>
      </c>
    </row>
    <row r="65" spans="1:17" ht="15.75" thickBot="1" x14ac:dyDescent="0.3">
      <c r="A65" s="60"/>
      <c r="B65" s="60"/>
      <c r="C65" s="60"/>
      <c r="D65" s="11"/>
      <c r="E65" s="56"/>
      <c r="F65" s="57"/>
      <c r="G65" s="58"/>
      <c r="H65" s="55"/>
      <c r="I65" s="55"/>
      <c r="J65" s="55"/>
      <c r="K65" s="55"/>
      <c r="L65" s="55"/>
      <c r="M65" s="55"/>
      <c r="N65" s="55"/>
      <c r="O65" s="55"/>
      <c r="P65" s="55"/>
      <c r="Q65" s="10" t="s">
        <v>80</v>
      </c>
    </row>
    <row r="66" spans="1:17" ht="15.75" thickBot="1" x14ac:dyDescent="0.3">
      <c r="A66" s="60"/>
      <c r="B66" s="60"/>
      <c r="C66" s="60"/>
      <c r="D66" s="11"/>
      <c r="E66" s="56"/>
      <c r="F66" s="57"/>
      <c r="G66" s="58"/>
      <c r="H66" s="55"/>
      <c r="I66" s="55"/>
      <c r="J66" s="55"/>
      <c r="K66" s="55"/>
      <c r="L66" s="55"/>
      <c r="M66" s="55"/>
      <c r="N66" s="55"/>
      <c r="O66" s="55"/>
      <c r="P66" s="55"/>
      <c r="Q66" s="10" t="s">
        <v>80</v>
      </c>
    </row>
    <row r="67" spans="1:17" ht="15.75" thickBot="1" x14ac:dyDescent="0.3">
      <c r="A67" s="60"/>
      <c r="B67" s="60"/>
      <c r="C67" s="60"/>
      <c r="D67" s="11"/>
      <c r="E67" s="56"/>
      <c r="F67" s="57"/>
      <c r="G67" s="58"/>
      <c r="H67" s="55"/>
      <c r="I67" s="55"/>
      <c r="J67" s="55"/>
      <c r="K67" s="55"/>
      <c r="L67" s="55"/>
      <c r="M67" s="55"/>
      <c r="N67" s="55"/>
      <c r="O67" s="55"/>
      <c r="P67" s="55"/>
      <c r="Q67" s="10" t="s">
        <v>80</v>
      </c>
    </row>
    <row r="68" spans="1:17" ht="15.75" thickBot="1" x14ac:dyDescent="0.3">
      <c r="A68" s="60"/>
      <c r="B68" s="60"/>
      <c r="C68" s="60"/>
      <c r="D68" s="11"/>
      <c r="E68" s="56"/>
      <c r="F68" s="57"/>
      <c r="G68" s="58"/>
      <c r="H68" s="55"/>
      <c r="I68" s="55"/>
      <c r="J68" s="55"/>
      <c r="K68" s="55"/>
      <c r="L68" s="55"/>
      <c r="M68" s="55"/>
      <c r="N68" s="55"/>
      <c r="O68" s="55"/>
      <c r="P68" s="55"/>
      <c r="Q68" s="10" t="s">
        <v>80</v>
      </c>
    </row>
    <row r="69" spans="1:17" ht="15.75" thickBot="1" x14ac:dyDescent="0.3">
      <c r="A69" s="60"/>
      <c r="B69" s="60"/>
      <c r="C69" s="60"/>
      <c r="D69" s="11"/>
      <c r="E69" s="56"/>
      <c r="F69" s="57"/>
      <c r="G69" s="58"/>
      <c r="H69" s="55"/>
      <c r="I69" s="55"/>
      <c r="J69" s="55"/>
      <c r="K69" s="55"/>
      <c r="L69" s="55"/>
      <c r="M69" s="55"/>
      <c r="N69" s="55"/>
      <c r="O69" s="55"/>
      <c r="P69" s="55"/>
      <c r="Q69" s="10" t="s">
        <v>80</v>
      </c>
    </row>
    <row r="70" spans="1:17" ht="15.75" thickBot="1" x14ac:dyDescent="0.3">
      <c r="A70" s="60"/>
      <c r="B70" s="60"/>
      <c r="C70" s="60"/>
      <c r="D70" s="11"/>
      <c r="E70" s="56"/>
      <c r="F70" s="57"/>
      <c r="G70" s="58"/>
      <c r="H70" s="55"/>
      <c r="I70" s="55"/>
      <c r="J70" s="55"/>
      <c r="K70" s="55"/>
      <c r="L70" s="55"/>
      <c r="M70" s="55"/>
      <c r="N70" s="55"/>
      <c r="O70" s="55"/>
      <c r="P70" s="55"/>
      <c r="Q70" s="10" t="s">
        <v>80</v>
      </c>
    </row>
  </sheetData>
  <mergeCells count="180">
    <mergeCell ref="A69:C69"/>
    <mergeCell ref="E69:G69"/>
    <mergeCell ref="H69:K69"/>
    <mergeCell ref="L69:P69"/>
    <mergeCell ref="A70:C70"/>
    <mergeCell ref="E70:G70"/>
    <mergeCell ref="H70:K70"/>
    <mergeCell ref="L70:P70"/>
    <mergeCell ref="A67:C67"/>
    <mergeCell ref="E67:G67"/>
    <mergeCell ref="H67:K67"/>
    <mergeCell ref="L67:P67"/>
    <mergeCell ref="A68:C68"/>
    <mergeCell ref="E68:G68"/>
    <mergeCell ref="H68:K68"/>
    <mergeCell ref="L68:P68"/>
    <mergeCell ref="A65:C65"/>
    <mergeCell ref="E65:G65"/>
    <mergeCell ref="H65:K65"/>
    <mergeCell ref="L65:P65"/>
    <mergeCell ref="A66:C66"/>
    <mergeCell ref="E66:G66"/>
    <mergeCell ref="H66:K66"/>
    <mergeCell ref="L66:P66"/>
    <mergeCell ref="A63:C63"/>
    <mergeCell ref="E63:G63"/>
    <mergeCell ref="H63:K63"/>
    <mergeCell ref="L63:P63"/>
    <mergeCell ref="A64:C64"/>
    <mergeCell ref="E64:G64"/>
    <mergeCell ref="H64:K64"/>
    <mergeCell ref="L64:P64"/>
    <mergeCell ref="A61:C61"/>
    <mergeCell ref="E61:G61"/>
    <mergeCell ref="H61:K61"/>
    <mergeCell ref="L61:P61"/>
    <mergeCell ref="A62:C62"/>
    <mergeCell ref="E62:G62"/>
    <mergeCell ref="H62:K62"/>
    <mergeCell ref="L62:P62"/>
    <mergeCell ref="A56:Q56"/>
    <mergeCell ref="A57:Q57"/>
    <mergeCell ref="A58:Q58"/>
    <mergeCell ref="A60:C60"/>
    <mergeCell ref="D60:P60"/>
    <mergeCell ref="A54:C54"/>
    <mergeCell ref="E54:G54"/>
    <mergeCell ref="H54:K54"/>
    <mergeCell ref="L54:P54"/>
    <mergeCell ref="A55:C55"/>
    <mergeCell ref="E55:G55"/>
    <mergeCell ref="H55:K55"/>
    <mergeCell ref="L55:P55"/>
    <mergeCell ref="A50:Q50"/>
    <mergeCell ref="A52:C52"/>
    <mergeCell ref="D52:P52"/>
    <mergeCell ref="A53:C53"/>
    <mergeCell ref="E53:G53"/>
    <mergeCell ref="H53:K53"/>
    <mergeCell ref="L53:P53"/>
    <mergeCell ref="A48:C48"/>
    <mergeCell ref="E48:G48"/>
    <mergeCell ref="H48:K48"/>
    <mergeCell ref="L48:P48"/>
    <mergeCell ref="A49:C49"/>
    <mergeCell ref="E49:G49"/>
    <mergeCell ref="H49:K49"/>
    <mergeCell ref="L49:P49"/>
    <mergeCell ref="A44:Q44"/>
    <mergeCell ref="A46:C46"/>
    <mergeCell ref="D46:P46"/>
    <mergeCell ref="A47:C47"/>
    <mergeCell ref="E47:G47"/>
    <mergeCell ref="H47:K47"/>
    <mergeCell ref="L47:P47"/>
    <mergeCell ref="A42:C42"/>
    <mergeCell ref="E42:G42"/>
    <mergeCell ref="H42:K42"/>
    <mergeCell ref="L42:P42"/>
    <mergeCell ref="A43:C43"/>
    <mergeCell ref="E43:G43"/>
    <mergeCell ref="H43:K43"/>
    <mergeCell ref="L43:P43"/>
    <mergeCell ref="A38:Q38"/>
    <mergeCell ref="A40:C40"/>
    <mergeCell ref="D40:P40"/>
    <mergeCell ref="A41:C41"/>
    <mergeCell ref="E41:G41"/>
    <mergeCell ref="H41:K41"/>
    <mergeCell ref="L41:P41"/>
    <mergeCell ref="A36:C36"/>
    <mergeCell ref="E36:G36"/>
    <mergeCell ref="H36:K36"/>
    <mergeCell ref="L36:P36"/>
    <mergeCell ref="A37:C37"/>
    <mergeCell ref="E37:G37"/>
    <mergeCell ref="H37:K37"/>
    <mergeCell ref="L37:P37"/>
    <mergeCell ref="A32:Q32"/>
    <mergeCell ref="A34:C34"/>
    <mergeCell ref="D34:P34"/>
    <mergeCell ref="A35:C35"/>
    <mergeCell ref="E35:G35"/>
    <mergeCell ref="H35:K35"/>
    <mergeCell ref="L35:P35"/>
    <mergeCell ref="A30:C30"/>
    <mergeCell ref="E30:G30"/>
    <mergeCell ref="H30:K30"/>
    <mergeCell ref="L30:P30"/>
    <mergeCell ref="A31:C31"/>
    <mergeCell ref="E31:G31"/>
    <mergeCell ref="H31:K31"/>
    <mergeCell ref="L31:P31"/>
    <mergeCell ref="A26:Q26"/>
    <mergeCell ref="A28:C28"/>
    <mergeCell ref="D28:P28"/>
    <mergeCell ref="A29:C29"/>
    <mergeCell ref="E29:G29"/>
    <mergeCell ref="H29:K29"/>
    <mergeCell ref="L29:P29"/>
    <mergeCell ref="A24:C24"/>
    <mergeCell ref="E24:G24"/>
    <mergeCell ref="H24:K24"/>
    <mergeCell ref="L24:P24"/>
    <mergeCell ref="A25:C25"/>
    <mergeCell ref="E25:G25"/>
    <mergeCell ref="H25:K25"/>
    <mergeCell ref="L25:P25"/>
    <mergeCell ref="A20:Q20"/>
    <mergeCell ref="A22:C22"/>
    <mergeCell ref="D22:P22"/>
    <mergeCell ref="A23:C23"/>
    <mergeCell ref="E23:G23"/>
    <mergeCell ref="H23:K23"/>
    <mergeCell ref="L23:P23"/>
    <mergeCell ref="A18:C18"/>
    <mergeCell ref="E18:G18"/>
    <mergeCell ref="H18:K18"/>
    <mergeCell ref="L18:P18"/>
    <mergeCell ref="A19:C19"/>
    <mergeCell ref="E19:G19"/>
    <mergeCell ref="H19:K19"/>
    <mergeCell ref="L19:P19"/>
    <mergeCell ref="A16:C16"/>
    <mergeCell ref="D16:P16"/>
    <mergeCell ref="A17:C17"/>
    <mergeCell ref="E17:G17"/>
    <mergeCell ref="H17:K17"/>
    <mergeCell ref="L17:P17"/>
    <mergeCell ref="A13:C13"/>
    <mergeCell ref="E13:G13"/>
    <mergeCell ref="H13:K13"/>
    <mergeCell ref="L13:P13"/>
    <mergeCell ref="A14:Q14"/>
    <mergeCell ref="A11:C11"/>
    <mergeCell ref="E11:G11"/>
    <mergeCell ref="H11:K11"/>
    <mergeCell ref="L11:P11"/>
    <mergeCell ref="A12:C12"/>
    <mergeCell ref="E12:G12"/>
    <mergeCell ref="H12:K12"/>
    <mergeCell ref="L12:P12"/>
    <mergeCell ref="A8:C8"/>
    <mergeCell ref="E8:G8"/>
    <mergeCell ref="H8:K8"/>
    <mergeCell ref="L8:P8"/>
    <mergeCell ref="A10:C10"/>
    <mergeCell ref="D10:P10"/>
    <mergeCell ref="A1:Q1"/>
    <mergeCell ref="B3:D3"/>
    <mergeCell ref="G3:H3"/>
    <mergeCell ref="I3:J3"/>
    <mergeCell ref="K3:L3"/>
    <mergeCell ref="N3:O3"/>
    <mergeCell ref="P3:Q3"/>
    <mergeCell ref="A4:B4"/>
    <mergeCell ref="C4:E4"/>
    <mergeCell ref="J4:L4"/>
    <mergeCell ref="O4:Q4"/>
    <mergeCell ref="A6:Q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Base de donnée</vt:lpstr>
      <vt:lpstr>FIFe Vierge</vt:lpstr>
      <vt:lpstr>LOOF Vierge</vt:lpstr>
      <vt:lpstr>SQR</vt:lpstr>
      <vt:lpstr>WCF Vierge</vt:lpstr>
      <vt:lpstr>LISTE_CERTIFICAT</vt:lpstr>
      <vt:lpstr>LISTE_SEXE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STEENHOUDT</dc:creator>
  <cp:lastModifiedBy>h2so4</cp:lastModifiedBy>
  <dcterms:created xsi:type="dcterms:W3CDTF">2018-05-14T16:31:59Z</dcterms:created>
  <dcterms:modified xsi:type="dcterms:W3CDTF">2018-05-19T11:33:32Z</dcterms:modified>
</cp:coreProperties>
</file>