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drawings/drawing3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activeTab="3"/>
  </bookViews>
  <sheets>
    <sheet name="Livré &amp; complet" sheetId="5" r:id="rId1"/>
    <sheet name="Références" sheetId="1" r:id="rId2"/>
    <sheet name="Besoins1" sheetId="2" r:id="rId3"/>
    <sheet name="Besoins2" sheetId="4" r:id="rId4"/>
    <sheet name="Stock" sheetId="3" r:id="rId5"/>
    <sheet name="ZZ93" sheetId="6" r:id="rId6"/>
  </sheets>
  <externalReferences>
    <externalReference r:id="rId7"/>
  </externalReferences>
  <definedNames>
    <definedName name="_xlnm.Print_Area" localSheetId="2">Besoins1!$A$1:$O$84</definedName>
    <definedName name="_xlnm.Print_Area" localSheetId="3">Besoins2!$A$1:$P$84</definedName>
  </definedNames>
  <calcPr calcId="152511"/>
</workbook>
</file>

<file path=xl/calcChain.xml><?xml version="1.0" encoding="utf-8"?>
<calcChain xmlns="http://schemas.openxmlformats.org/spreadsheetml/2006/main">
  <c r="D83" i="4" l="1"/>
  <c r="I5" i="4"/>
  <c r="G5" i="4"/>
  <c r="D84" i="4"/>
  <c r="D66" i="4"/>
  <c r="D50" i="4"/>
  <c r="D49" i="4"/>
  <c r="D32" i="4"/>
  <c r="D33" i="4"/>
  <c r="D67" i="4"/>
  <c r="C83" i="4"/>
  <c r="C69" i="4" l="1"/>
  <c r="B69" i="4"/>
  <c r="C52" i="4"/>
  <c r="B52" i="4"/>
  <c r="C35" i="4"/>
  <c r="B35" i="4"/>
  <c r="C18" i="4"/>
  <c r="B18" i="4"/>
  <c r="C1" i="4"/>
  <c r="B1" i="4"/>
  <c r="F6" i="6"/>
  <c r="G6" i="6" s="1"/>
  <c r="F7" i="6"/>
  <c r="G7" i="6" s="1"/>
  <c r="F8" i="6"/>
  <c r="G8" i="6" s="1"/>
  <c r="F9" i="6"/>
  <c r="G9" i="6" s="1"/>
  <c r="F10" i="6"/>
  <c r="G10" i="6" s="1"/>
  <c r="F11" i="6"/>
  <c r="G11" i="6" s="1"/>
  <c r="F12" i="6"/>
  <c r="G12" i="6" s="1"/>
  <c r="F13" i="6"/>
  <c r="G13" i="6" s="1"/>
  <c r="F14" i="6"/>
  <c r="G14" i="6" s="1"/>
  <c r="F15" i="6"/>
  <c r="G15" i="6" s="1"/>
  <c r="F16" i="6"/>
  <c r="G16" i="6" s="1"/>
  <c r="F17" i="6"/>
  <c r="G17" i="6" s="1"/>
  <c r="F18" i="6"/>
  <c r="G18" i="6" s="1"/>
  <c r="F19" i="6"/>
  <c r="G19" i="6" s="1"/>
  <c r="F20" i="6"/>
  <c r="G20" i="6" s="1"/>
  <c r="F21" i="6"/>
  <c r="G21" i="6" s="1"/>
  <c r="F22" i="6"/>
  <c r="G22" i="6" s="1"/>
  <c r="F23" i="6"/>
  <c r="G23" i="6" s="1"/>
  <c r="F24" i="6"/>
  <c r="G24" i="6" s="1"/>
  <c r="F25" i="6"/>
  <c r="G25" i="6" s="1"/>
  <c r="F26" i="6"/>
  <c r="G26" i="6" s="1"/>
  <c r="F27" i="6"/>
  <c r="G27" i="6" s="1"/>
  <c r="F28" i="6"/>
  <c r="G28" i="6" s="1"/>
  <c r="F29" i="6"/>
  <c r="G29" i="6" s="1"/>
  <c r="F30" i="6"/>
  <c r="G30" i="6" s="1"/>
  <c r="F31" i="6"/>
  <c r="G31" i="6" s="1"/>
  <c r="F32" i="6"/>
  <c r="G32" i="6" s="1"/>
  <c r="F33" i="6"/>
  <c r="G33" i="6" s="1"/>
  <c r="F34" i="6"/>
  <c r="G34" i="6" s="1"/>
  <c r="F35" i="6"/>
  <c r="G35" i="6" s="1"/>
  <c r="F36" i="6"/>
  <c r="G36" i="6" s="1"/>
  <c r="F37" i="6"/>
  <c r="G37" i="6" s="1"/>
  <c r="F38" i="6"/>
  <c r="G38" i="6" s="1"/>
  <c r="F39" i="6"/>
  <c r="G39" i="6" s="1"/>
  <c r="F40" i="6"/>
  <c r="G40" i="6" s="1"/>
  <c r="F41" i="6"/>
  <c r="G41" i="6" s="1"/>
  <c r="F42" i="6"/>
  <c r="G42" i="6" s="1"/>
  <c r="F43" i="6"/>
  <c r="G43" i="6" s="1"/>
  <c r="F44" i="6"/>
  <c r="G44" i="6" s="1"/>
  <c r="F45" i="6"/>
  <c r="G45" i="6" s="1"/>
  <c r="F46" i="6"/>
  <c r="G46" i="6" s="1"/>
  <c r="F47" i="6"/>
  <c r="G47" i="6" s="1"/>
  <c r="F48" i="6"/>
  <c r="G48" i="6" s="1"/>
  <c r="F49" i="6"/>
  <c r="G49" i="6" s="1"/>
  <c r="F50" i="6"/>
  <c r="G50" i="6" s="1"/>
  <c r="F51" i="6"/>
  <c r="G51" i="6" s="1"/>
  <c r="F52" i="6"/>
  <c r="G52" i="6" s="1"/>
  <c r="F53" i="6"/>
  <c r="G53" i="6" s="1"/>
  <c r="F54" i="6"/>
  <c r="G54" i="6" s="1"/>
  <c r="F55" i="6"/>
  <c r="G55" i="6" s="1"/>
  <c r="F56" i="6"/>
  <c r="G56" i="6" s="1"/>
  <c r="F57" i="6"/>
  <c r="G57" i="6" s="1"/>
  <c r="F58" i="6"/>
  <c r="G58" i="6" s="1"/>
  <c r="F59" i="6"/>
  <c r="G59" i="6" s="1"/>
  <c r="F60" i="6"/>
  <c r="G60" i="6" s="1"/>
  <c r="F61" i="6"/>
  <c r="G61" i="6" s="1"/>
  <c r="F62" i="6"/>
  <c r="G62" i="6" s="1"/>
  <c r="F63" i="6"/>
  <c r="G63" i="6" s="1"/>
  <c r="F64" i="6"/>
  <c r="G64" i="6" s="1"/>
  <c r="F65" i="6"/>
  <c r="G65" i="6" s="1"/>
  <c r="F66" i="6"/>
  <c r="G66" i="6" s="1"/>
  <c r="F67" i="6"/>
  <c r="G67" i="6" s="1"/>
  <c r="F68" i="6"/>
  <c r="G68" i="6" s="1"/>
  <c r="F69" i="6"/>
  <c r="G69" i="6" s="1"/>
  <c r="F70" i="6"/>
  <c r="G70" i="6" s="1"/>
  <c r="F71" i="6"/>
  <c r="G71" i="6" s="1"/>
  <c r="F72" i="6"/>
  <c r="G72" i="6" s="1"/>
  <c r="F73" i="6"/>
  <c r="G73" i="6" s="1"/>
  <c r="F74" i="6"/>
  <c r="G74" i="6" s="1"/>
  <c r="F75" i="6"/>
  <c r="G75" i="6" s="1"/>
  <c r="F76" i="6"/>
  <c r="G76" i="6" s="1"/>
  <c r="F77" i="6"/>
  <c r="G77" i="6" s="1"/>
  <c r="F78" i="6"/>
  <c r="G78" i="6" s="1"/>
  <c r="F79" i="6"/>
  <c r="G79" i="6" s="1"/>
  <c r="F80" i="6"/>
  <c r="G80" i="6" s="1"/>
  <c r="F81" i="6"/>
  <c r="G81" i="6" s="1"/>
  <c r="F82" i="6"/>
  <c r="G82" i="6" s="1"/>
  <c r="F83" i="6"/>
  <c r="G83" i="6" s="1"/>
  <c r="F84" i="6"/>
  <c r="G84" i="6" s="1"/>
  <c r="F85" i="6"/>
  <c r="G85" i="6" s="1"/>
  <c r="F86" i="6"/>
  <c r="G86" i="6" s="1"/>
  <c r="F87" i="6"/>
  <c r="G87" i="6" s="1"/>
  <c r="F88" i="6"/>
  <c r="G88" i="6" s="1"/>
  <c r="F89" i="6"/>
  <c r="G89" i="6" s="1"/>
  <c r="F90" i="6"/>
  <c r="G90" i="6" s="1"/>
  <c r="F91" i="6"/>
  <c r="G91" i="6" s="1"/>
  <c r="F92" i="6"/>
  <c r="G92" i="6" s="1"/>
  <c r="F93" i="6"/>
  <c r="G93" i="6" s="1"/>
  <c r="F94" i="6"/>
  <c r="G94" i="6" s="1"/>
  <c r="F95" i="6"/>
  <c r="G95" i="6" s="1"/>
  <c r="F96" i="6"/>
  <c r="G96" i="6" s="1"/>
  <c r="F97" i="6"/>
  <c r="G97" i="6" s="1"/>
  <c r="F98" i="6"/>
  <c r="G98" i="6" s="1"/>
  <c r="F99" i="6"/>
  <c r="G99" i="6" s="1"/>
  <c r="F100" i="6"/>
  <c r="G100" i="6" s="1"/>
  <c r="F101" i="6"/>
  <c r="G101" i="6" s="1"/>
  <c r="F102" i="6"/>
  <c r="G102" i="6" s="1"/>
  <c r="F103" i="6"/>
  <c r="G103" i="6" s="1"/>
  <c r="F104" i="6"/>
  <c r="G104" i="6" s="1"/>
  <c r="F105" i="6"/>
  <c r="G105" i="6" s="1"/>
  <c r="F106" i="6"/>
  <c r="G106" i="6" s="1"/>
  <c r="F107" i="6"/>
  <c r="G107" i="6" s="1"/>
  <c r="F108" i="6"/>
  <c r="G108" i="6" s="1"/>
  <c r="F109" i="6"/>
  <c r="G109" i="6" s="1"/>
  <c r="F110" i="6"/>
  <c r="G110" i="6" s="1"/>
  <c r="F111" i="6"/>
  <c r="G111" i="6" s="1"/>
  <c r="F112" i="6"/>
  <c r="G112" i="6" s="1"/>
  <c r="F113" i="6"/>
  <c r="G113" i="6" s="1"/>
  <c r="F114" i="6"/>
  <c r="G114" i="6" s="1"/>
  <c r="F115" i="6"/>
  <c r="G115" i="6" s="1"/>
  <c r="F116" i="6"/>
  <c r="G116" i="6" s="1"/>
  <c r="F117" i="6"/>
  <c r="G117" i="6" s="1"/>
  <c r="F118" i="6"/>
  <c r="G118" i="6" s="1"/>
  <c r="F119" i="6"/>
  <c r="G119" i="6" s="1"/>
  <c r="F120" i="6"/>
  <c r="G120" i="6" s="1"/>
  <c r="F121" i="6"/>
  <c r="G121" i="6" s="1"/>
  <c r="F122" i="6"/>
  <c r="G122" i="6" s="1"/>
  <c r="F5" i="6"/>
  <c r="G5" i="6" s="1"/>
  <c r="G39" i="4"/>
  <c r="G22" i="4"/>
  <c r="H22" i="4" s="1"/>
  <c r="H5" i="4" l="1"/>
  <c r="D82" i="4"/>
  <c r="D65" i="4"/>
  <c r="H39" i="4"/>
  <c r="G9" i="4"/>
  <c r="G6" i="4"/>
  <c r="I6" i="4" l="1"/>
  <c r="H6" i="4"/>
  <c r="I9" i="4"/>
  <c r="H9" i="4"/>
  <c r="J9" i="4"/>
  <c r="J6" i="4"/>
  <c r="G78" i="4" l="1"/>
  <c r="H78" i="4" s="1"/>
  <c r="G77" i="4"/>
  <c r="H77" i="4" s="1"/>
  <c r="G76" i="4"/>
  <c r="H76" i="4" s="1"/>
  <c r="G75" i="4"/>
  <c r="H75" i="4" s="1"/>
  <c r="G74" i="4"/>
  <c r="H74" i="4" s="1"/>
  <c r="G73" i="4"/>
  <c r="H73" i="4" s="1"/>
  <c r="C84" i="4"/>
  <c r="C82" i="4"/>
  <c r="C78" i="4"/>
  <c r="D78" i="4" s="1"/>
  <c r="C77" i="4"/>
  <c r="D77" i="4" s="1"/>
  <c r="C76" i="4"/>
  <c r="D76" i="4" s="1"/>
  <c r="C75" i="4"/>
  <c r="D75" i="4" s="1"/>
  <c r="C74" i="4"/>
  <c r="D74" i="4" s="1"/>
  <c r="C73" i="4"/>
  <c r="D73" i="4" s="1"/>
  <c r="G61" i="4"/>
  <c r="H61" i="4" s="1"/>
  <c r="G60" i="4"/>
  <c r="H60" i="4" s="1"/>
  <c r="G59" i="4"/>
  <c r="H59" i="4" s="1"/>
  <c r="G58" i="4"/>
  <c r="H58" i="4" s="1"/>
  <c r="G57" i="4"/>
  <c r="H57" i="4" s="1"/>
  <c r="G56" i="4"/>
  <c r="H56" i="4" s="1"/>
  <c r="C67" i="4"/>
  <c r="C66" i="4"/>
  <c r="C65" i="4"/>
  <c r="C61" i="4"/>
  <c r="D61" i="4" s="1"/>
  <c r="C60" i="4"/>
  <c r="D60" i="4" s="1"/>
  <c r="C59" i="4"/>
  <c r="D59" i="4" s="1"/>
  <c r="C58" i="4"/>
  <c r="D58" i="4" s="1"/>
  <c r="C57" i="4"/>
  <c r="D57" i="4" s="1"/>
  <c r="C56" i="4"/>
  <c r="D56" i="4" s="1"/>
  <c r="G44" i="4"/>
  <c r="H44" i="4" s="1"/>
  <c r="G43" i="4"/>
  <c r="H43" i="4" s="1"/>
  <c r="G42" i="4"/>
  <c r="H42" i="4" s="1"/>
  <c r="G41" i="4"/>
  <c r="H41" i="4" s="1"/>
  <c r="G40" i="4"/>
  <c r="H40" i="4" s="1"/>
  <c r="C50" i="4"/>
  <c r="C49" i="4"/>
  <c r="C48" i="4"/>
  <c r="D48" i="4" s="1"/>
  <c r="C44" i="4"/>
  <c r="D44" i="4" s="1"/>
  <c r="C43" i="4"/>
  <c r="D43" i="4" s="1"/>
  <c r="C42" i="4"/>
  <c r="D42" i="4" s="1"/>
  <c r="C41" i="4"/>
  <c r="D41" i="4" s="1"/>
  <c r="C40" i="4"/>
  <c r="D40" i="4" s="1"/>
  <c r="C39" i="4"/>
  <c r="D39" i="4" s="1"/>
  <c r="G27" i="4"/>
  <c r="H27" i="4" s="1"/>
  <c r="G26" i="4"/>
  <c r="H26" i="4" s="1"/>
  <c r="G25" i="4"/>
  <c r="H25" i="4" s="1"/>
  <c r="G24" i="4"/>
  <c r="H24" i="4" s="1"/>
  <c r="G23" i="4"/>
  <c r="H23" i="4" s="1"/>
  <c r="C33" i="4"/>
  <c r="C32" i="4"/>
  <c r="C31" i="4"/>
  <c r="D31" i="4" s="1"/>
  <c r="C27" i="4"/>
  <c r="D27" i="4" s="1"/>
  <c r="C26" i="4"/>
  <c r="D26" i="4" s="1"/>
  <c r="C25" i="4"/>
  <c r="D25" i="4" s="1"/>
  <c r="C24" i="4"/>
  <c r="D24" i="4" s="1"/>
  <c r="C23" i="4"/>
  <c r="D23" i="4" s="1"/>
  <c r="C22" i="4"/>
  <c r="D22" i="4" s="1"/>
  <c r="C6" i="4"/>
  <c r="D6" i="4" s="1"/>
  <c r="C5" i="4"/>
  <c r="D5" i="4" s="1"/>
  <c r="C16" i="4"/>
  <c r="D16" i="4" s="1"/>
  <c r="C15" i="4"/>
  <c r="D15" i="4" s="1"/>
  <c r="C14" i="4"/>
  <c r="D14" i="4" s="1"/>
  <c r="G10" i="4"/>
  <c r="H10" i="4" s="1"/>
  <c r="G8" i="4"/>
  <c r="H8" i="4" s="1"/>
  <c r="G7" i="4"/>
  <c r="H7" i="4" s="1"/>
  <c r="C10" i="4"/>
  <c r="D10" i="4" s="1"/>
  <c r="C9" i="4"/>
  <c r="D9" i="4" s="1"/>
  <c r="C8" i="4"/>
  <c r="D8" i="4" s="1"/>
  <c r="C7" i="4"/>
  <c r="D7" i="4" s="1"/>
  <c r="I7" i="4" l="1"/>
  <c r="J7" i="4"/>
  <c r="I39" i="4"/>
  <c r="J39" i="4"/>
  <c r="I75" i="4"/>
  <c r="J75" i="4"/>
  <c r="I8" i="4"/>
  <c r="J8" i="4"/>
  <c r="I44" i="4"/>
  <c r="J44" i="4"/>
  <c r="J58" i="4"/>
  <c r="I58" i="4"/>
  <c r="J76" i="4"/>
  <c r="I76" i="4"/>
  <c r="I10" i="4"/>
  <c r="J10" i="4"/>
  <c r="I23" i="4"/>
  <c r="J23" i="4"/>
  <c r="J27" i="4"/>
  <c r="I27" i="4"/>
  <c r="J41" i="4"/>
  <c r="I41" i="4"/>
  <c r="I59" i="4"/>
  <c r="J59" i="4"/>
  <c r="I73" i="4"/>
  <c r="J73" i="4"/>
  <c r="I77" i="4"/>
  <c r="J77" i="4"/>
  <c r="I25" i="4"/>
  <c r="J25" i="4"/>
  <c r="I57" i="4"/>
  <c r="J57" i="4"/>
  <c r="J22" i="4"/>
  <c r="I22" i="4"/>
  <c r="J40" i="4"/>
  <c r="I40" i="4"/>
  <c r="J5" i="4"/>
  <c r="J24" i="4"/>
  <c r="I24" i="4"/>
  <c r="J42" i="4"/>
  <c r="I42" i="4"/>
  <c r="J56" i="4"/>
  <c r="I56" i="4"/>
  <c r="J60" i="4"/>
  <c r="I60" i="4"/>
  <c r="J74" i="4"/>
  <c r="I74" i="4"/>
  <c r="J43" i="4"/>
  <c r="I43" i="4"/>
  <c r="I26" i="4"/>
  <c r="J26" i="4"/>
  <c r="J78" i="4"/>
  <c r="I78" i="4"/>
  <c r="J61" i="4"/>
  <c r="I61" i="4"/>
  <c r="G2" i="3"/>
  <c r="J27" i="3" l="1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</calcChain>
</file>

<file path=xl/comments1.xml><?xml version="1.0" encoding="utf-8"?>
<comments xmlns="http://schemas.openxmlformats.org/spreadsheetml/2006/main">
  <authors>
    <author>NICOLAS, Audrey A (AKKA INFORMATIQUE SYSTEMES)</author>
  </authors>
  <commentList>
    <comment ref="F9" authorId="0" shapeId="0">
      <text>
        <r>
          <rPr>
            <b/>
            <sz val="9"/>
            <color indexed="81"/>
            <rFont val="Tahoma"/>
            <family val="2"/>
          </rPr>
          <t>53293609</t>
        </r>
      </text>
    </comment>
    <comment ref="F10" authorId="0" shapeId="0">
      <text>
        <r>
          <rPr>
            <b/>
            <sz val="9"/>
            <color indexed="81"/>
            <rFont val="Tahoma"/>
            <family val="2"/>
          </rPr>
          <t>53251677</t>
        </r>
      </text>
    </comment>
    <comment ref="F11" authorId="0" shapeId="0">
      <text>
        <r>
          <rPr>
            <b/>
            <sz val="9"/>
            <color indexed="81"/>
            <rFont val="Tahoma"/>
            <family val="2"/>
          </rPr>
          <t>53293611</t>
        </r>
      </text>
    </comment>
    <comment ref="F12" authorId="0" shapeId="0">
      <text>
        <r>
          <rPr>
            <b/>
            <sz val="9"/>
            <color indexed="81"/>
            <rFont val="Tahoma"/>
            <family val="2"/>
          </rPr>
          <t>53293612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3" authorId="0" shapeId="0">
      <text>
        <r>
          <rPr>
            <b/>
            <sz val="9"/>
            <color indexed="81"/>
            <rFont val="Tahoma"/>
            <family val="2"/>
          </rPr>
          <t>53293613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4" authorId="0" shapeId="0">
      <text>
        <r>
          <rPr>
            <b/>
            <sz val="9"/>
            <color indexed="81"/>
            <rFont val="Tahoma"/>
            <family val="2"/>
          </rPr>
          <t>53293622</t>
        </r>
      </text>
    </comment>
  </commentList>
</comments>
</file>

<file path=xl/sharedStrings.xml><?xml version="1.0" encoding="utf-8"?>
<sst xmlns="http://schemas.openxmlformats.org/spreadsheetml/2006/main" count="1278" uniqueCount="296">
  <si>
    <t>REF</t>
  </si>
  <si>
    <t>PART</t>
  </si>
  <si>
    <t>3H</t>
  </si>
  <si>
    <t>G541.11033.200.00</t>
  </si>
  <si>
    <t>7H</t>
  </si>
  <si>
    <t>G541.11035.200.00</t>
  </si>
  <si>
    <t>9H</t>
  </si>
  <si>
    <t>G541.11036.200.00</t>
  </si>
  <si>
    <t>G541.11032.200.00</t>
  </si>
  <si>
    <t>G541.11034.200.00</t>
  </si>
  <si>
    <t>G541.11037.200.00</t>
  </si>
  <si>
    <t>EBAUCHES + FINITIONS</t>
  </si>
  <si>
    <t>EQUIPES</t>
  </si>
  <si>
    <t>G541.11043.000.00</t>
  </si>
  <si>
    <t>G541.11044.000.00</t>
  </si>
  <si>
    <t>G541.11042.000.00</t>
  </si>
  <si>
    <t>MSN 1900-1</t>
  </si>
  <si>
    <t>OF</t>
  </si>
  <si>
    <t>XXXX</t>
  </si>
  <si>
    <t>MSN 1900-2</t>
  </si>
  <si>
    <t>G541.11033.200.25</t>
  </si>
  <si>
    <t>G541.11035.200.25</t>
  </si>
  <si>
    <t>G541.11036.200.25</t>
  </si>
  <si>
    <t>G541.11032.200.25</t>
  </si>
  <si>
    <t>G541.11034.200.25</t>
  </si>
  <si>
    <t>G541.11037.200.25</t>
  </si>
  <si>
    <t>MSN 4942</t>
  </si>
  <si>
    <t>Avcmnt. EB</t>
  </si>
  <si>
    <t>Avcmnt. FIN</t>
  </si>
  <si>
    <t>MSN 1901-1</t>
  </si>
  <si>
    <t>MSN 1901-2</t>
  </si>
  <si>
    <t>3H EB</t>
  </si>
  <si>
    <t>7H EB</t>
  </si>
  <si>
    <t>9H EB</t>
  </si>
  <si>
    <t>1H EB</t>
  </si>
  <si>
    <t>5H EB</t>
  </si>
  <si>
    <t>11H EB</t>
  </si>
  <si>
    <t>3H FIN</t>
  </si>
  <si>
    <t>7H FIN</t>
  </si>
  <si>
    <t>9H FIN</t>
  </si>
  <si>
    <t>1H FIN</t>
  </si>
  <si>
    <t>5H FIN</t>
  </si>
  <si>
    <t>11H FIN</t>
  </si>
  <si>
    <t>Avcmnt. EQ</t>
  </si>
  <si>
    <t>3H EQ</t>
  </si>
  <si>
    <t>7H EQ</t>
  </si>
  <si>
    <t>9H EQ</t>
  </si>
  <si>
    <t>P/N  EBAUCHE</t>
  </si>
  <si>
    <t>P/N  EQUIPE</t>
  </si>
  <si>
    <t>P/N EQUIPE</t>
  </si>
  <si>
    <t>P/N  FINITION</t>
  </si>
  <si>
    <t xml:space="preserve">EBAUCHES </t>
  </si>
  <si>
    <t>P/N EBAUCHE</t>
  </si>
  <si>
    <t>FINITIONS</t>
  </si>
  <si>
    <t>Nouveau PFE FCF</t>
  </si>
  <si>
    <t>MAKE</t>
  </si>
  <si>
    <t>Safety</t>
  </si>
  <si>
    <t>EB</t>
  </si>
  <si>
    <t>G5411103220025</t>
  </si>
  <si>
    <t>+</t>
  </si>
  <si>
    <t>G5411103320025</t>
  </si>
  <si>
    <t>G5411103420025</t>
  </si>
  <si>
    <t>OP10</t>
  </si>
  <si>
    <t>G5411103520025</t>
  </si>
  <si>
    <t>G5411103620025</t>
  </si>
  <si>
    <t>OP50</t>
  </si>
  <si>
    <t>G5411103720025</t>
  </si>
  <si>
    <t>OP30</t>
  </si>
  <si>
    <t>F</t>
  </si>
  <si>
    <t>G5411103220000</t>
  </si>
  <si>
    <t>OP60</t>
  </si>
  <si>
    <t>OP40</t>
  </si>
  <si>
    <t>G5411103320000</t>
  </si>
  <si>
    <t>OP63</t>
  </si>
  <si>
    <t>OP59</t>
  </si>
  <si>
    <t>G5411103420000</t>
  </si>
  <si>
    <t>OP70</t>
  </si>
  <si>
    <t>G5411103520000</t>
  </si>
  <si>
    <t>OP100</t>
  </si>
  <si>
    <t>OP80</t>
  </si>
  <si>
    <t>G5411103620000</t>
  </si>
  <si>
    <t>G5411103720000</t>
  </si>
  <si>
    <t>EQ</t>
  </si>
  <si>
    <t>G5411104200000</t>
  </si>
  <si>
    <t>G5411104300000</t>
  </si>
  <si>
    <t>G5411104400000</t>
  </si>
  <si>
    <t>BUY</t>
  </si>
  <si>
    <t>G5411102700000</t>
  </si>
  <si>
    <t>G5411103800000</t>
  </si>
  <si>
    <t>G5411103900000</t>
  </si>
  <si>
    <t>Couvert</t>
  </si>
  <si>
    <t>Dates a risque</t>
  </si>
  <si>
    <t>PFE</t>
  </si>
  <si>
    <t>EBAUCHES</t>
  </si>
  <si>
    <t>delai FIN PREV</t>
  </si>
  <si>
    <r>
      <t xml:space="preserve">G5411103220025
</t>
    </r>
    <r>
      <rPr>
        <b/>
        <i/>
        <sz val="11"/>
        <color rgb="FFFF0000"/>
        <rFont val="Arial"/>
        <family val="2"/>
      </rPr>
      <t>1H EBAUCHE</t>
    </r>
  </si>
  <si>
    <r>
      <t xml:space="preserve">G5411103320025
</t>
    </r>
    <r>
      <rPr>
        <b/>
        <i/>
        <sz val="11"/>
        <color rgb="FFFF0000"/>
        <rFont val="Arial"/>
        <family val="2"/>
      </rPr>
      <t>3H EBAUCHE</t>
    </r>
  </si>
  <si>
    <r>
      <t xml:space="preserve">G5411103420025
</t>
    </r>
    <r>
      <rPr>
        <b/>
        <i/>
        <sz val="11"/>
        <color rgb="FFFF0000"/>
        <rFont val="Arial"/>
        <family val="2"/>
      </rPr>
      <t>5H EBAUCHE</t>
    </r>
  </si>
  <si>
    <r>
      <t xml:space="preserve">G5411103520025
</t>
    </r>
    <r>
      <rPr>
        <b/>
        <i/>
        <sz val="11"/>
        <color rgb="FFFF0000"/>
        <rFont val="Arial"/>
        <family val="2"/>
      </rPr>
      <t>7H EBAUCHE</t>
    </r>
  </si>
  <si>
    <r>
      <t xml:space="preserve">G5411103620025
</t>
    </r>
    <r>
      <rPr>
        <b/>
        <i/>
        <sz val="11"/>
        <color rgb="FFFF0000"/>
        <rFont val="Arial"/>
        <family val="2"/>
      </rPr>
      <t>9H EBAUCHE</t>
    </r>
  </si>
  <si>
    <r>
      <t xml:space="preserve">G5411103720025
</t>
    </r>
    <r>
      <rPr>
        <b/>
        <i/>
        <sz val="11"/>
        <color rgb="FFFF0000"/>
        <rFont val="Arial"/>
        <family val="2"/>
      </rPr>
      <t>11H EBAUCHE</t>
    </r>
  </si>
  <si>
    <r>
      <t xml:space="preserve">G5411103220000
</t>
    </r>
    <r>
      <rPr>
        <b/>
        <i/>
        <sz val="11"/>
        <color rgb="FFFF0000"/>
        <rFont val="Arial"/>
        <family val="2"/>
      </rPr>
      <t>1H FINITON</t>
    </r>
  </si>
  <si>
    <r>
      <t xml:space="preserve">G5411103320000
</t>
    </r>
    <r>
      <rPr>
        <b/>
        <i/>
        <sz val="11"/>
        <color rgb="FFFF0000"/>
        <rFont val="Arial"/>
        <family val="2"/>
      </rPr>
      <t>3H FINITION</t>
    </r>
  </si>
  <si>
    <r>
      <t xml:space="preserve">G5411103420000
</t>
    </r>
    <r>
      <rPr>
        <b/>
        <i/>
        <sz val="11"/>
        <color rgb="FFFF0000"/>
        <rFont val="Arial"/>
        <family val="2"/>
      </rPr>
      <t>5H FINITION</t>
    </r>
  </si>
  <si>
    <r>
      <t xml:space="preserve">G5411103520000
</t>
    </r>
    <r>
      <rPr>
        <b/>
        <i/>
        <sz val="11"/>
        <color rgb="FFFF0000"/>
        <rFont val="Arial"/>
        <family val="2"/>
      </rPr>
      <t>7H FINITION</t>
    </r>
  </si>
  <si>
    <r>
      <t xml:space="preserve">G5411103620000
</t>
    </r>
    <r>
      <rPr>
        <b/>
        <i/>
        <sz val="11"/>
        <color rgb="FFFF0000"/>
        <rFont val="Arial"/>
        <family val="2"/>
      </rPr>
      <t>9H FINITION</t>
    </r>
  </si>
  <si>
    <r>
      <t xml:space="preserve">G5411103720000
</t>
    </r>
    <r>
      <rPr>
        <b/>
        <i/>
        <sz val="11"/>
        <color rgb="FFFF0000"/>
        <rFont val="Arial"/>
        <family val="2"/>
      </rPr>
      <t>11H FINITION</t>
    </r>
  </si>
  <si>
    <r>
      <t xml:space="preserve">G5411104300000
</t>
    </r>
    <r>
      <rPr>
        <b/>
        <i/>
        <sz val="11"/>
        <color rgb="FFFF0000"/>
        <rFont val="Arial"/>
        <family val="2"/>
      </rPr>
      <t>3H EQUIPE</t>
    </r>
  </si>
  <si>
    <r>
      <t xml:space="preserve">G5411104200000
</t>
    </r>
    <r>
      <rPr>
        <b/>
        <i/>
        <sz val="11"/>
        <color rgb="FFFF0000"/>
        <rFont val="Arial"/>
        <family val="2"/>
      </rPr>
      <t>9H EQUIPE</t>
    </r>
  </si>
  <si>
    <r>
      <t xml:space="preserve">G5411104400000
</t>
    </r>
    <r>
      <rPr>
        <b/>
        <i/>
        <sz val="11"/>
        <color rgb="FFFF0000"/>
        <rFont val="Arial"/>
        <family val="2"/>
      </rPr>
      <t>7H EQUIPE</t>
    </r>
  </si>
  <si>
    <t>Prochains lancements</t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</si>
  <si>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0/6 pièces</t>
    </r>
    <r>
      <rPr>
        <sz val="8"/>
        <color theme="1"/>
        <rFont val="Arial"/>
        <family val="2"/>
      </rPr>
      <t xml:space="preserve">
</t>
    </r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</si>
  <si>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6/6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</si>
  <si>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3/6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</si>
  <si>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5/5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</si>
  <si>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t>LANC.</t>
  </si>
  <si>
    <t>OUV.</t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</si>
  <si>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5/6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</si>
  <si>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t xml:space="preserve"> LANC.</t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</si>
  <si>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0/4 pièces</t>
    </r>
    <r>
      <rPr>
        <sz val="8"/>
        <color theme="1"/>
        <rFont val="Arial"/>
        <family val="2"/>
      </rPr>
      <t xml:space="preserve">
</t>
    </r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</si>
  <si>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4/6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</si>
  <si>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t>STOCK SECU</t>
  </si>
  <si>
    <t>TERMINE</t>
  </si>
  <si>
    <t>N.OUVERT</t>
  </si>
  <si>
    <t>1QJV04M</t>
  </si>
  <si>
    <t>BLOC-TEM</t>
  </si>
  <si>
    <t>1QDV40N</t>
  </si>
  <si>
    <t>1MH101</t>
  </si>
  <si>
    <t>201RET</t>
  </si>
  <si>
    <t>201804R</t>
  </si>
  <si>
    <t>1TS141E</t>
  </si>
  <si>
    <t>1AL305F</t>
  </si>
  <si>
    <t>1TS1313</t>
  </si>
  <si>
    <t>235179C</t>
  </si>
  <si>
    <t>1QJV04T</t>
  </si>
  <si>
    <t>222709S</t>
  </si>
  <si>
    <t>222709A</t>
  </si>
  <si>
    <t>222709C</t>
  </si>
  <si>
    <t>1AA106</t>
  </si>
  <si>
    <t>1AL305A</t>
  </si>
  <si>
    <t>130914M</t>
  </si>
  <si>
    <t>114101E</t>
  </si>
  <si>
    <t>1MP141E</t>
  </si>
  <si>
    <t>1MR704</t>
  </si>
  <si>
    <t>235179A</t>
  </si>
  <si>
    <t>130914C</t>
  </si>
  <si>
    <t>BLOC-TOF</t>
  </si>
  <si>
    <t>POSTE</t>
  </si>
  <si>
    <t>Ordre de fabrication</t>
  </si>
  <si>
    <t>N° d'opération</t>
  </si>
  <si>
    <t>Poste de travail</t>
  </si>
  <si>
    <t>OPE N°</t>
  </si>
  <si>
    <t>1TS141A</t>
  </si>
  <si>
    <t>1QDV251</t>
  </si>
  <si>
    <t>1QJV04V</t>
  </si>
  <si>
    <t>Cycle nominal</t>
  </si>
  <si>
    <t>Cycle restant</t>
  </si>
  <si>
    <t>Cycle passé</t>
  </si>
  <si>
    <t>Pourcentage OF terminé</t>
  </si>
  <si>
    <t xml:space="preserve">MSN </t>
  </si>
  <si>
    <t>1903-1</t>
  </si>
  <si>
    <t>1903-2</t>
  </si>
  <si>
    <t>1904-1</t>
  </si>
  <si>
    <t>1906-1</t>
  </si>
  <si>
    <t>1908-1</t>
  </si>
  <si>
    <t>1909-1</t>
  </si>
  <si>
    <t>1910-1</t>
  </si>
  <si>
    <t>1915-1</t>
  </si>
  <si>
    <t>1913-1</t>
  </si>
  <si>
    <t>1914-1</t>
  </si>
  <si>
    <t>1918-1</t>
  </si>
  <si>
    <t>1920-1</t>
  </si>
  <si>
    <t>1921-1</t>
  </si>
  <si>
    <t>1922-1</t>
  </si>
  <si>
    <t>1923-1</t>
  </si>
  <si>
    <t>1924-1</t>
  </si>
  <si>
    <t>1925-1</t>
  </si>
  <si>
    <t>1926-1</t>
  </si>
  <si>
    <t>1927-1</t>
  </si>
  <si>
    <t>1929-1</t>
  </si>
  <si>
    <t>1931-1</t>
  </si>
  <si>
    <t>1932-1</t>
  </si>
  <si>
    <t>1937-1</t>
  </si>
  <si>
    <t>1933-1</t>
  </si>
  <si>
    <t>1934-1</t>
  </si>
  <si>
    <t>1936-1</t>
  </si>
  <si>
    <t>1938-1</t>
  </si>
  <si>
    <t>1939-1</t>
  </si>
  <si>
    <t>1940-1</t>
  </si>
  <si>
    <t>1941-1</t>
  </si>
  <si>
    <t>1942-1</t>
  </si>
  <si>
    <t>1943-1</t>
  </si>
  <si>
    <t>1945-1</t>
  </si>
  <si>
    <t>1946-1</t>
  </si>
  <si>
    <t>1947-1</t>
  </si>
  <si>
    <t>1948-1</t>
  </si>
  <si>
    <t>1950-1</t>
  </si>
  <si>
    <t>1951-1</t>
  </si>
  <si>
    <t>1952-1</t>
  </si>
  <si>
    <t>1967-1</t>
  </si>
  <si>
    <t>1954-1</t>
  </si>
  <si>
    <t>1955-1</t>
  </si>
  <si>
    <t>1956-1</t>
  </si>
  <si>
    <t>1957-1</t>
  </si>
  <si>
    <t>1958-1</t>
  </si>
  <si>
    <t>1960-1</t>
  </si>
  <si>
    <t>1961-1</t>
  </si>
  <si>
    <t>1962-1</t>
  </si>
  <si>
    <t>1964-1</t>
  </si>
  <si>
    <t>1965-1</t>
  </si>
  <si>
    <t>1966-1</t>
  </si>
  <si>
    <t>1968-1</t>
  </si>
  <si>
    <t>1969-1</t>
  </si>
  <si>
    <t>1970-1</t>
  </si>
  <si>
    <t>1971-1</t>
  </si>
  <si>
    <t>1972-1</t>
  </si>
  <si>
    <t>1973-1</t>
  </si>
  <si>
    <t>1974-1</t>
  </si>
  <si>
    <t>1976-1</t>
  </si>
  <si>
    <t>1977-1</t>
  </si>
  <si>
    <t>1978-1</t>
  </si>
  <si>
    <t>1979-1</t>
  </si>
  <si>
    <t>1980-1</t>
  </si>
  <si>
    <t>1981-1</t>
  </si>
  <si>
    <t>1983-1</t>
  </si>
  <si>
    <t>1984-1</t>
  </si>
  <si>
    <t>1904-2</t>
  </si>
  <si>
    <t>1906-2</t>
  </si>
  <si>
    <t>1908-2</t>
  </si>
  <si>
    <t>1909-2</t>
  </si>
  <si>
    <t>1910-2</t>
  </si>
  <si>
    <t>1915-2</t>
  </si>
  <si>
    <t>1913-2</t>
  </si>
  <si>
    <t>1914-2</t>
  </si>
  <si>
    <t>1918-2</t>
  </si>
  <si>
    <t>1920-2</t>
  </si>
  <si>
    <t>1921-2</t>
  </si>
  <si>
    <t>1922-2</t>
  </si>
  <si>
    <t>1923-2</t>
  </si>
  <si>
    <t>1924-2</t>
  </si>
  <si>
    <t>1925-2</t>
  </si>
  <si>
    <t>1926-2</t>
  </si>
  <si>
    <t>1927-2</t>
  </si>
  <si>
    <t>1929-2</t>
  </si>
  <si>
    <t>1931-2</t>
  </si>
  <si>
    <t>1932-2</t>
  </si>
  <si>
    <t>1937-2</t>
  </si>
  <si>
    <t>1933-2</t>
  </si>
  <si>
    <t>1934-2</t>
  </si>
  <si>
    <t>1936-2</t>
  </si>
  <si>
    <t>1938-2</t>
  </si>
  <si>
    <t>1939-2</t>
  </si>
  <si>
    <t>1940-2</t>
  </si>
  <si>
    <t>1941-2</t>
  </si>
  <si>
    <t>1942-2</t>
  </si>
  <si>
    <t>1943-2</t>
  </si>
  <si>
    <t>1945-2</t>
  </si>
  <si>
    <t>1946-2</t>
  </si>
  <si>
    <t>1947-2</t>
  </si>
  <si>
    <t>1948-2</t>
  </si>
  <si>
    <t>1950-2</t>
  </si>
  <si>
    <t>1951-2</t>
  </si>
  <si>
    <t>1952-2</t>
  </si>
  <si>
    <t>1967-2</t>
  </si>
  <si>
    <t>1954-2</t>
  </si>
  <si>
    <t>1955-2</t>
  </si>
  <si>
    <t>1956-2</t>
  </si>
  <si>
    <t>1957-2</t>
  </si>
  <si>
    <t>1958-2</t>
  </si>
  <si>
    <t>1960-2</t>
  </si>
  <si>
    <t>1961-2</t>
  </si>
  <si>
    <t>1962-2</t>
  </si>
  <si>
    <t>1964-2</t>
  </si>
  <si>
    <t>1965-2</t>
  </si>
  <si>
    <t>1966-2</t>
  </si>
  <si>
    <t>1968-2</t>
  </si>
  <si>
    <t>1969-2</t>
  </si>
  <si>
    <t>1970-2</t>
  </si>
  <si>
    <t>1971-2</t>
  </si>
  <si>
    <t>1972-2</t>
  </si>
  <si>
    <t>1973-2</t>
  </si>
  <si>
    <t>1974-2</t>
  </si>
  <si>
    <t>1976-2</t>
  </si>
  <si>
    <t>1977-2</t>
  </si>
  <si>
    <t>1978-2</t>
  </si>
  <si>
    <t>1979-2</t>
  </si>
  <si>
    <t>1980-2</t>
  </si>
  <si>
    <t>1981-2</t>
  </si>
  <si>
    <t>1983-2</t>
  </si>
  <si>
    <t>1984-2</t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</si>
  <si>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3/4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</si>
  <si>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1/4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</si>
  <si>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t>114179A</t>
  </si>
  <si>
    <t>110RET</t>
  </si>
  <si>
    <t>1MP1313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</si>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</sst>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0;\-0;0"/>
    <numFmt numFmtId="166" formatCode="dd\/mm\/yy"/>
    <numFmt numFmtId="167" formatCode="d/m/yy;@"/>
    <numFmt numFmtId="168" formatCode="dd/mm/yy;@"/>
  </numFmts>
  <fonts count="29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  <font>
      <b/>
      <sz val="20"/>
      <color rgb="FFFF0000"/>
      <name val="Arial"/>
      <family val="2"/>
    </font>
    <font>
      <b/>
      <sz val="11"/>
      <color theme="0"/>
      <name val="Arial"/>
      <family val="2"/>
    </font>
    <font>
      <sz val="9"/>
      <color theme="1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b/>
      <u/>
      <sz val="10"/>
      <color rgb="FF000000"/>
      <name val="Arial"/>
      <family val="2"/>
    </font>
    <font>
      <sz val="10"/>
      <color rgb="FF000000"/>
      <name val="Arial"/>
      <family val="2"/>
    </font>
    <font>
      <b/>
      <sz val="18"/>
      <color theme="1"/>
      <name val="Arial"/>
      <family val="2"/>
    </font>
    <font>
      <sz val="9"/>
      <name val="Arial"/>
      <family val="2"/>
    </font>
    <font>
      <b/>
      <sz val="11"/>
      <color rgb="FFFF0000"/>
      <name val="Arial"/>
      <family val="2"/>
    </font>
    <font>
      <b/>
      <sz val="26"/>
      <color theme="1"/>
      <name val="Arial"/>
      <family val="2"/>
    </font>
    <font>
      <b/>
      <sz val="22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11"/>
      <color rgb="FFFF000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u/>
      <sz val="8"/>
      <color theme="1"/>
      <name val="Arial"/>
      <family val="2"/>
    </font>
    <font>
      <sz val="20"/>
      <color theme="1"/>
      <name val="Arial"/>
      <family val="2"/>
    </font>
    <font>
      <sz val="10"/>
      <name val="Arial"/>
      <family val="2"/>
    </font>
    <font>
      <i/>
      <sz val="11"/>
      <color theme="1"/>
      <name val="Arial"/>
      <family val="2"/>
    </font>
    <font>
      <i/>
      <sz val="11"/>
      <color theme="0" tint="-0.14999847407452621"/>
      <name val="Arial"/>
      <family val="2"/>
    </font>
    <font>
      <i/>
      <sz val="11"/>
      <color theme="0" tint="-4.9989318521683403E-2"/>
      <name val="Arial"/>
      <family val="2"/>
    </font>
    <font>
      <sz val="11"/>
      <color theme="1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theme="0"/>
      </patternFill>
    </fill>
    <fill>
      <patternFill patternType="gray0625">
        <fgColor theme="0"/>
        <bgColor theme="1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darkGrid"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darkDown">
        <fgColor rgb="FFFFFF00"/>
        <bgColor theme="0" tint="-0.249977111117893"/>
      </patternFill>
    </fill>
    <fill>
      <patternFill patternType="darkDown">
        <fgColor rgb="FF00B050"/>
        <bgColor theme="6"/>
      </patternFill>
    </fill>
    <fill>
      <patternFill patternType="solid">
        <fgColor theme="0" tint="-4.9989318521683403E-2"/>
        <bgColor indexed="64"/>
      </patternFill>
    </fill>
    <fill>
      <patternFill patternType="gray0625">
        <bgColor theme="0" tint="-4.9989318521683403E-2"/>
      </patternFill>
    </fill>
    <fill>
      <patternFill patternType="darkGrid">
        <bgColor theme="0" tint="-4.9989318521683403E-2"/>
      </patternFill>
    </fill>
    <fill>
      <patternFill patternType="solid">
        <fgColor rgb="FF92D050"/>
        <bgColor rgb="FFFFFFFF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bgColor theme="0" tint="-0.14999847407452621"/>
      </patternFill>
    </fill>
    <fill>
      <patternFill patternType="darkGrid">
        <bgColor theme="0" tint="-0.14999847407452621"/>
      </patternFill>
    </fill>
    <fill>
      <patternFill patternType="lightTrellis">
        <bgColor rgb="FFFFFF00"/>
      </patternFill>
    </fill>
  </fills>
  <borders count="69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28" fillId="0" borderId="0" applyFont="0" applyFill="0" applyBorder="0" applyAlignment="0" applyProtection="0"/>
  </cellStyleXfs>
  <cellXfs count="33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10" xfId="0" applyBorder="1"/>
    <xf numFmtId="9" fontId="0" fillId="0" borderId="10" xfId="0" applyNumberFormat="1" applyBorder="1"/>
    <xf numFmtId="0" fontId="2" fillId="2" borderId="6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7" borderId="2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9" fontId="0" fillId="4" borderId="10" xfId="0" applyNumberFormat="1" applyFill="1" applyBorder="1"/>
    <xf numFmtId="0" fontId="2" fillId="2" borderId="21" xfId="0" applyFont="1" applyFill="1" applyBorder="1" applyAlignment="1">
      <alignment vertical="center"/>
    </xf>
    <xf numFmtId="0" fontId="2" fillId="2" borderId="22" xfId="0" applyFont="1" applyFill="1" applyBorder="1" applyAlignment="1">
      <alignment vertical="center"/>
    </xf>
    <xf numFmtId="0" fontId="0" fillId="0" borderId="10" xfId="0" applyFont="1" applyBorder="1" applyAlignment="1"/>
    <xf numFmtId="0" fontId="8" fillId="11" borderId="0" xfId="0" applyFont="1" applyFill="1" applyAlignment="1">
      <alignment horizontal="left" vertical="center"/>
    </xf>
    <xf numFmtId="165" fontId="9" fillId="11" borderId="24" xfId="0" applyNumberFormat="1" applyFont="1" applyFill="1" applyBorder="1" applyAlignment="1">
      <alignment horizontal="center" vertical="center" textRotation="45"/>
    </xf>
    <xf numFmtId="165" fontId="9" fillId="12" borderId="25" xfId="0" applyNumberFormat="1" applyFont="1" applyFill="1" applyBorder="1" applyAlignment="1">
      <alignment horizontal="center" vertical="center" textRotation="45"/>
    </xf>
    <xf numFmtId="165" fontId="9" fillId="11" borderId="25" xfId="0" applyNumberFormat="1" applyFont="1" applyFill="1" applyBorder="1" applyAlignment="1">
      <alignment horizontal="center" vertical="center" textRotation="45"/>
    </xf>
    <xf numFmtId="0" fontId="10" fillId="0" borderId="0" xfId="0" applyFont="1" applyBorder="1" applyAlignment="1">
      <alignment horizontal="center"/>
    </xf>
    <xf numFmtId="0" fontId="10" fillId="0" borderId="23" xfId="0" applyFont="1" applyBorder="1" applyAlignment="1">
      <alignment horizontal="center" textRotation="90"/>
    </xf>
    <xf numFmtId="166" fontId="9" fillId="11" borderId="27" xfId="0" applyNumberFormat="1" applyFont="1" applyFill="1" applyBorder="1" applyAlignment="1">
      <alignment horizontal="center" vertical="center" textRotation="90"/>
    </xf>
    <xf numFmtId="166" fontId="9" fillId="12" borderId="28" xfId="0" applyNumberFormat="1" applyFont="1" applyFill="1" applyBorder="1" applyAlignment="1">
      <alignment horizontal="center" vertical="center" textRotation="90"/>
    </xf>
    <xf numFmtId="166" fontId="9" fillId="11" borderId="28" xfId="0" applyNumberFormat="1" applyFont="1" applyFill="1" applyBorder="1" applyAlignment="1">
      <alignment horizontal="center" vertical="center" textRotation="90"/>
    </xf>
    <xf numFmtId="0" fontId="11" fillId="0" borderId="29" xfId="0" applyFont="1" applyBorder="1" applyAlignment="1">
      <alignment horizontal="center" vertical="top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13" borderId="33" xfId="0" applyFill="1" applyBorder="1"/>
    <xf numFmtId="0" fontId="0" fillId="13" borderId="34" xfId="0" applyFill="1" applyBorder="1"/>
    <xf numFmtId="0" fontId="0" fillId="0" borderId="34" xfId="0" applyBorder="1"/>
    <xf numFmtId="0" fontId="11" fillId="0" borderId="36" xfId="0" applyFont="1" applyBorder="1" applyAlignment="1">
      <alignment horizontal="center" vertical="top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top"/>
    </xf>
    <xf numFmtId="0" fontId="0" fillId="13" borderId="13" xfId="0" applyFill="1" applyBorder="1"/>
    <xf numFmtId="0" fontId="0" fillId="13" borderId="10" xfId="0" applyFill="1" applyBorder="1"/>
    <xf numFmtId="0" fontId="7" fillId="4" borderId="10" xfId="0" applyFont="1" applyFill="1" applyBorder="1" applyAlignment="1">
      <alignment horizontal="center"/>
    </xf>
    <xf numFmtId="0" fontId="7" fillId="4" borderId="40" xfId="0" applyFont="1" applyFill="1" applyBorder="1" applyAlignment="1">
      <alignment horizontal="center"/>
    </xf>
    <xf numFmtId="0" fontId="11" fillId="0" borderId="41" xfId="0" applyFont="1" applyBorder="1" applyAlignment="1">
      <alignment horizontal="center" vertical="top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top"/>
    </xf>
    <xf numFmtId="0" fontId="0" fillId="0" borderId="44" xfId="0" applyBorder="1" applyAlignment="1">
      <alignment horizontal="center" vertical="top"/>
    </xf>
    <xf numFmtId="0" fontId="0" fillId="13" borderId="45" xfId="0" applyFill="1" applyBorder="1"/>
    <xf numFmtId="0" fontId="0" fillId="13" borderId="46" xfId="0" applyFill="1" applyBorder="1"/>
    <xf numFmtId="0" fontId="7" fillId="4" borderId="46" xfId="0" applyFont="1" applyFill="1" applyBorder="1" applyAlignment="1">
      <alignment horizontal="center"/>
    </xf>
    <xf numFmtId="0" fontId="0" fillId="0" borderId="46" xfId="0" applyBorder="1"/>
    <xf numFmtId="0" fontId="11" fillId="0" borderId="48" xfId="0" applyFont="1" applyBorder="1" applyAlignment="1">
      <alignment horizontal="center" vertical="top"/>
    </xf>
    <xf numFmtId="0" fontId="0" fillId="0" borderId="49" xfId="0" applyBorder="1" applyAlignment="1">
      <alignment horizontal="center" vertical="center"/>
    </xf>
    <xf numFmtId="0" fontId="0" fillId="4" borderId="32" xfId="0" applyFill="1" applyBorder="1" applyAlignment="1">
      <alignment horizontal="center" vertical="top"/>
    </xf>
    <xf numFmtId="0" fontId="7" fillId="4" borderId="34" xfId="0" applyFont="1" applyFill="1" applyBorder="1" applyAlignment="1">
      <alignment horizontal="center"/>
    </xf>
    <xf numFmtId="0" fontId="0" fillId="4" borderId="38" xfId="0" applyFill="1" applyBorder="1" applyAlignment="1">
      <alignment horizontal="center" vertical="top"/>
    </xf>
    <xf numFmtId="0" fontId="0" fillId="13" borderId="16" xfId="0" applyFill="1" applyBorder="1"/>
    <xf numFmtId="0" fontId="0" fillId="13" borderId="40" xfId="0" applyFill="1" applyBorder="1"/>
    <xf numFmtId="0" fontId="7" fillId="4" borderId="13" xfId="0" applyFont="1" applyFill="1" applyBorder="1" applyAlignment="1">
      <alignment horizontal="center"/>
    </xf>
    <xf numFmtId="0" fontId="11" fillId="0" borderId="50" xfId="0" applyFont="1" applyBorder="1" applyAlignment="1">
      <alignment horizontal="center" vertical="top"/>
    </xf>
    <xf numFmtId="0" fontId="0" fillId="0" borderId="51" xfId="0" applyBorder="1" applyAlignment="1">
      <alignment horizontal="center" vertical="center"/>
    </xf>
    <xf numFmtId="0" fontId="0" fillId="4" borderId="44" xfId="0" applyFill="1" applyBorder="1" applyAlignment="1">
      <alignment horizontal="center" vertical="top"/>
    </xf>
    <xf numFmtId="0" fontId="0" fillId="0" borderId="52" xfId="0" applyBorder="1" applyAlignment="1">
      <alignment horizontal="center" vertical="top"/>
    </xf>
    <xf numFmtId="0" fontId="0" fillId="13" borderId="53" xfId="0" applyFill="1" applyBorder="1"/>
    <xf numFmtId="0" fontId="0" fillId="13" borderId="54" xfId="0" applyFill="1" applyBorder="1"/>
    <xf numFmtId="0" fontId="0" fillId="0" borderId="54" xfId="0" applyBorder="1"/>
    <xf numFmtId="0" fontId="0" fillId="0" borderId="45" xfId="0" applyBorder="1"/>
    <xf numFmtId="0" fontId="11" fillId="0" borderId="55" xfId="0" applyFont="1" applyBorder="1" applyAlignment="1">
      <alignment horizontal="center" vertical="center"/>
    </xf>
    <xf numFmtId="0" fontId="0" fillId="0" borderId="56" xfId="0" applyBorder="1" applyAlignment="1">
      <alignment horizontal="center" vertical="top"/>
    </xf>
    <xf numFmtId="0" fontId="11" fillId="0" borderId="57" xfId="0" applyFont="1" applyBorder="1" applyAlignment="1">
      <alignment horizontal="center" vertical="center"/>
    </xf>
    <xf numFmtId="0" fontId="0" fillId="0" borderId="58" xfId="0" applyBorder="1" applyAlignment="1">
      <alignment horizontal="center" vertical="top"/>
    </xf>
    <xf numFmtId="0" fontId="0" fillId="14" borderId="10" xfId="0" applyFill="1" applyBorder="1"/>
    <xf numFmtId="0" fontId="1" fillId="0" borderId="0" xfId="0" applyFont="1" applyFill="1" applyBorder="1" applyAlignment="1">
      <alignment horizontal="left" vertical="top"/>
    </xf>
    <xf numFmtId="0" fontId="1" fillId="15" borderId="10" xfId="0" applyFont="1" applyFill="1" applyBorder="1" applyAlignment="1"/>
    <xf numFmtId="0" fontId="1" fillId="0" borderId="0" xfId="0" applyFont="1"/>
    <xf numFmtId="167" fontId="12" fillId="0" borderId="10" xfId="0" applyNumberFormat="1" applyFont="1" applyBorder="1" applyAlignment="1">
      <alignment horizontal="center"/>
    </xf>
    <xf numFmtId="0" fontId="0" fillId="0" borderId="47" xfId="0" applyBorder="1" applyAlignment="1">
      <alignment horizontal="center" vertical="center" textRotation="90"/>
    </xf>
    <xf numFmtId="0" fontId="0" fillId="0" borderId="62" xfId="0" applyBorder="1" applyAlignment="1">
      <alignment horizontal="center" vertical="center" textRotation="90"/>
    </xf>
    <xf numFmtId="0" fontId="0" fillId="13" borderId="6" xfId="0" applyFill="1" applyBorder="1"/>
    <xf numFmtId="0" fontId="0" fillId="13" borderId="8" xfId="0" applyFill="1" applyBorder="1"/>
    <xf numFmtId="0" fontId="0" fillId="0" borderId="64" xfId="0" applyBorder="1" applyAlignment="1">
      <alignment horizontal="center"/>
    </xf>
    <xf numFmtId="165" fontId="9" fillId="12" borderId="10" xfId="0" applyNumberFormat="1" applyFont="1" applyFill="1" applyBorder="1" applyAlignment="1">
      <alignment horizontal="center" vertical="center"/>
    </xf>
    <xf numFmtId="166" fontId="9" fillId="12" borderId="39" xfId="0" applyNumberFormat="1" applyFont="1" applyFill="1" applyBorder="1" applyAlignment="1">
      <alignment horizontal="center" vertical="center"/>
    </xf>
    <xf numFmtId="0" fontId="0" fillId="13" borderId="20" xfId="0" applyFill="1" applyBorder="1"/>
    <xf numFmtId="0" fontId="0" fillId="13" borderId="65" xfId="0" applyFill="1" applyBorder="1"/>
    <xf numFmtId="0" fontId="0" fillId="13" borderId="0" xfId="0" applyFill="1"/>
    <xf numFmtId="0" fontId="5" fillId="13" borderId="20" xfId="0" applyFont="1" applyFill="1" applyBorder="1" applyAlignment="1">
      <alignment horizontal="center"/>
    </xf>
    <xf numFmtId="0" fontId="5" fillId="0" borderId="20" xfId="0" applyFont="1" applyBorder="1" applyAlignment="1">
      <alignment horizontal="center"/>
    </xf>
    <xf numFmtId="165" fontId="9" fillId="11" borderId="10" xfId="0" applyNumberFormat="1" applyFont="1" applyFill="1" applyBorder="1" applyAlignment="1">
      <alignment horizontal="center" vertical="center"/>
    </xf>
    <xf numFmtId="166" fontId="9" fillId="11" borderId="39" xfId="0" applyNumberFormat="1" applyFont="1" applyFill="1" applyBorder="1" applyAlignment="1">
      <alignment horizontal="center" vertical="center"/>
    </xf>
    <xf numFmtId="0" fontId="0" fillId="0" borderId="20" xfId="0" applyBorder="1"/>
    <xf numFmtId="0" fontId="0" fillId="0" borderId="65" xfId="0" applyBorder="1"/>
    <xf numFmtId="0" fontId="0" fillId="0" borderId="0" xfId="0" applyBorder="1"/>
    <xf numFmtId="0" fontId="0" fillId="0" borderId="60" xfId="0" applyBorder="1" applyAlignment="1">
      <alignment horizontal="center"/>
    </xf>
    <xf numFmtId="165" fontId="9" fillId="12" borderId="46" xfId="0" applyNumberFormat="1" applyFont="1" applyFill="1" applyBorder="1" applyAlignment="1">
      <alignment horizontal="center" vertical="center"/>
    </xf>
    <xf numFmtId="166" fontId="9" fillId="12" borderId="47" xfId="0" applyNumberFormat="1" applyFont="1" applyFill="1" applyBorder="1" applyAlignment="1">
      <alignment horizontal="center" vertical="center"/>
    </xf>
    <xf numFmtId="0" fontId="0" fillId="0" borderId="9" xfId="0" applyBorder="1"/>
    <xf numFmtId="0" fontId="0" fillId="0" borderId="1" xfId="0" applyBorder="1"/>
    <xf numFmtId="0" fontId="0" fillId="0" borderId="2" xfId="0" applyBorder="1"/>
    <xf numFmtId="167" fontId="12" fillId="13" borderId="20" xfId="0" applyNumberFormat="1" applyFont="1" applyFill="1" applyBorder="1" applyAlignment="1">
      <alignment horizontal="center"/>
    </xf>
    <xf numFmtId="0" fontId="1" fillId="13" borderId="65" xfId="0" applyFont="1" applyFill="1" applyBorder="1" applyAlignment="1"/>
    <xf numFmtId="0" fontId="1" fillId="0" borderId="60" xfId="0" applyFont="1" applyBorder="1" applyAlignment="1">
      <alignment horizontal="center" vertical="center" textRotation="90" wrapText="1"/>
    </xf>
    <xf numFmtId="0" fontId="1" fillId="0" borderId="61" xfId="0" applyFont="1" applyBorder="1" applyAlignment="1">
      <alignment horizontal="center" vertical="center" textRotation="90" wrapText="1"/>
    </xf>
    <xf numFmtId="0" fontId="0" fillId="13" borderId="0" xfId="0" applyNumberFormat="1" applyFill="1" applyBorder="1" applyAlignment="1">
      <alignment horizontal="center"/>
    </xf>
    <xf numFmtId="167" fontId="16" fillId="13" borderId="65" xfId="0" applyNumberFormat="1" applyFont="1" applyFill="1" applyBorder="1" applyAlignment="1">
      <alignment vertical="center"/>
    </xf>
    <xf numFmtId="167" fontId="16" fillId="0" borderId="65" xfId="0" applyNumberFormat="1" applyFont="1" applyBorder="1" applyAlignment="1">
      <alignment vertical="center"/>
    </xf>
    <xf numFmtId="0" fontId="0" fillId="0" borderId="59" xfId="0" applyBorder="1" applyAlignment="1">
      <alignment horizontal="center" vertical="top"/>
    </xf>
    <xf numFmtId="0" fontId="0" fillId="13" borderId="0" xfId="0" applyFill="1" applyBorder="1"/>
    <xf numFmtId="0" fontId="0" fillId="4" borderId="34" xfId="0" applyFill="1" applyBorder="1"/>
    <xf numFmtId="0" fontId="7" fillId="13" borderId="12" xfId="0" applyFont="1" applyFill="1" applyBorder="1" applyAlignment="1"/>
    <xf numFmtId="0" fontId="2" fillId="2" borderId="5" xfId="0" applyFont="1" applyFill="1" applyBorder="1" applyAlignment="1">
      <alignment horizontal="center" vertical="center"/>
    </xf>
    <xf numFmtId="0" fontId="0" fillId="20" borderId="0" xfId="0" applyFill="1"/>
    <xf numFmtId="0" fontId="2" fillId="20" borderId="6" xfId="0" applyFont="1" applyFill="1" applyBorder="1" applyAlignment="1">
      <alignment vertical="center"/>
    </xf>
    <xf numFmtId="0" fontId="2" fillId="20" borderId="8" xfId="0" applyFont="1" applyFill="1" applyBorder="1" applyAlignment="1">
      <alignment vertical="center"/>
    </xf>
    <xf numFmtId="0" fontId="2" fillId="20" borderId="5" xfId="0" applyFont="1" applyFill="1" applyBorder="1" applyAlignment="1">
      <alignment horizontal="center" vertical="center"/>
    </xf>
    <xf numFmtId="0" fontId="2" fillId="20" borderId="2" xfId="0" applyFont="1" applyFill="1" applyBorder="1" applyAlignment="1">
      <alignment horizontal="center" vertical="center"/>
    </xf>
    <xf numFmtId="0" fontId="0" fillId="20" borderId="10" xfId="0" applyFill="1" applyBorder="1"/>
    <xf numFmtId="9" fontId="0" fillId="20" borderId="10" xfId="0" applyNumberFormat="1" applyFill="1" applyBorder="1"/>
    <xf numFmtId="0" fontId="4" fillId="20" borderId="14" xfId="0" applyFont="1" applyFill="1" applyBorder="1" applyAlignment="1">
      <alignment horizontal="center" vertical="center"/>
    </xf>
    <xf numFmtId="9" fontId="0" fillId="20" borderId="13" xfId="0" applyNumberFormat="1" applyFill="1" applyBorder="1"/>
    <xf numFmtId="0" fontId="2" fillId="20" borderId="1" xfId="0" applyFont="1" applyFill="1" applyBorder="1" applyAlignment="1">
      <alignment horizontal="center" vertical="center"/>
    </xf>
    <xf numFmtId="0" fontId="0" fillId="20" borderId="10" xfId="0" applyFont="1" applyFill="1" applyBorder="1" applyAlignment="1"/>
    <xf numFmtId="0" fontId="0" fillId="0" borderId="10" xfId="0" applyFill="1" applyBorder="1"/>
    <xf numFmtId="0" fontId="6" fillId="0" borderId="10" xfId="0" applyFont="1" applyFill="1" applyBorder="1"/>
    <xf numFmtId="0" fontId="0" fillId="0" borderId="17" xfId="0" applyBorder="1"/>
    <xf numFmtId="0" fontId="0" fillId="0" borderId="67" xfId="0" applyBorder="1"/>
    <xf numFmtId="0" fontId="5" fillId="0" borderId="20" xfId="0" applyFont="1" applyFill="1" applyBorder="1" applyAlignment="1">
      <alignment horizontal="center"/>
    </xf>
    <xf numFmtId="0" fontId="2" fillId="20" borderId="5" xfId="0" applyFont="1" applyFill="1" applyBorder="1" applyAlignment="1">
      <alignment horizontal="center" vertical="center"/>
    </xf>
    <xf numFmtId="168" fontId="9" fillId="12" borderId="47" xfId="0" applyNumberFormat="1" applyFont="1" applyFill="1" applyBorder="1" applyAlignment="1">
      <alignment horizontal="center" vertical="center"/>
    </xf>
    <xf numFmtId="168" fontId="9" fillId="11" borderId="39" xfId="0" applyNumberFormat="1" applyFont="1" applyFill="1" applyBorder="1" applyAlignment="1">
      <alignment horizontal="center" vertical="center"/>
    </xf>
    <xf numFmtId="168" fontId="9" fillId="11" borderId="10" xfId="0" applyNumberFormat="1" applyFont="1" applyFill="1" applyBorder="1" applyAlignment="1">
      <alignment horizontal="center" vertical="center"/>
    </xf>
    <xf numFmtId="0" fontId="0" fillId="0" borderId="65" xfId="0" applyBorder="1" applyAlignment="1"/>
    <xf numFmtId="167" fontId="16" fillId="13" borderId="65" xfId="0" applyNumberFormat="1" applyFont="1" applyFill="1" applyBorder="1" applyAlignment="1">
      <alignment horizontal="center" vertical="center"/>
    </xf>
    <xf numFmtId="0" fontId="0" fillId="0" borderId="10" xfId="0" applyFont="1" applyFill="1" applyBorder="1" applyAlignment="1"/>
    <xf numFmtId="0" fontId="0" fillId="15" borderId="63" xfId="0" applyFill="1" applyBorder="1" applyAlignment="1">
      <alignment horizontal="center"/>
    </xf>
    <xf numFmtId="165" fontId="9" fillId="23" borderId="34" xfId="0" applyNumberFormat="1" applyFont="1" applyFill="1" applyBorder="1" applyAlignment="1">
      <alignment horizontal="center" vertical="center"/>
    </xf>
    <xf numFmtId="166" fontId="9" fillId="23" borderId="35" xfId="0" applyNumberFormat="1" applyFont="1" applyFill="1" applyBorder="1" applyAlignment="1">
      <alignment horizontal="center" vertical="center"/>
    </xf>
    <xf numFmtId="0" fontId="0" fillId="15" borderId="64" xfId="0" applyFill="1" applyBorder="1" applyAlignment="1">
      <alignment horizontal="center"/>
    </xf>
    <xf numFmtId="165" fontId="9" fillId="23" borderId="10" xfId="0" applyNumberFormat="1" applyFont="1" applyFill="1" applyBorder="1" applyAlignment="1">
      <alignment horizontal="center" vertical="center"/>
    </xf>
    <xf numFmtId="166" fontId="9" fillId="23" borderId="39" xfId="0" applyNumberFormat="1" applyFont="1" applyFill="1" applyBorder="1" applyAlignment="1">
      <alignment horizontal="center" vertical="center"/>
    </xf>
    <xf numFmtId="0" fontId="1" fillId="13" borderId="65" xfId="0" applyFont="1" applyFill="1" applyBorder="1" applyAlignment="1">
      <alignment vertical="center"/>
    </xf>
    <xf numFmtId="0" fontId="5" fillId="10" borderId="20" xfId="0" applyFont="1" applyFill="1" applyBorder="1" applyAlignment="1">
      <alignment horizontal="center"/>
    </xf>
    <xf numFmtId="0" fontId="1" fillId="13" borderId="65" xfId="0" applyFont="1" applyFill="1" applyBorder="1" applyAlignment="1">
      <alignment horizontal="center" vertical="center"/>
    </xf>
    <xf numFmtId="0" fontId="0" fillId="24" borderId="64" xfId="0" applyFill="1" applyBorder="1" applyAlignment="1">
      <alignment horizontal="center"/>
    </xf>
    <xf numFmtId="165" fontId="9" fillId="25" borderId="10" xfId="0" applyNumberFormat="1" applyFont="1" applyFill="1" applyBorder="1" applyAlignment="1">
      <alignment horizontal="center" vertical="center"/>
    </xf>
    <xf numFmtId="166" fontId="9" fillId="25" borderId="39" xfId="0" applyNumberFormat="1" applyFont="1" applyFill="1" applyBorder="1" applyAlignment="1">
      <alignment horizontal="center" vertical="center"/>
    </xf>
    <xf numFmtId="0" fontId="0" fillId="24" borderId="20" xfId="0" applyFill="1" applyBorder="1"/>
    <xf numFmtId="0" fontId="0" fillId="24" borderId="65" xfId="0" applyFill="1" applyBorder="1"/>
    <xf numFmtId="0" fontId="0" fillId="24" borderId="0" xfId="0" applyFill="1"/>
    <xf numFmtId="0" fontId="5" fillId="24" borderId="20" xfId="0" applyFont="1" applyFill="1" applyBorder="1" applyAlignment="1">
      <alignment horizontal="center"/>
    </xf>
    <xf numFmtId="167" fontId="15" fillId="24" borderId="65" xfId="0" applyNumberFormat="1" applyFont="1" applyFill="1" applyBorder="1" applyAlignment="1">
      <alignment vertical="center"/>
    </xf>
    <xf numFmtId="167" fontId="16" fillId="24" borderId="65" xfId="0" applyNumberFormat="1" applyFont="1" applyFill="1" applyBorder="1" applyAlignment="1">
      <alignment vertical="center"/>
    </xf>
    <xf numFmtId="0" fontId="0" fillId="0" borderId="68" xfId="0" applyBorder="1"/>
    <xf numFmtId="167" fontId="16" fillId="0" borderId="17" xfId="0" applyNumberFormat="1" applyFont="1" applyBorder="1" applyAlignment="1">
      <alignment vertical="center"/>
    </xf>
    <xf numFmtId="0" fontId="26" fillId="13" borderId="20" xfId="0" applyFont="1" applyFill="1" applyBorder="1"/>
    <xf numFmtId="0" fontId="0" fillId="24" borderId="0" xfId="0" applyFill="1" applyBorder="1"/>
    <xf numFmtId="167" fontId="16" fillId="13" borderId="0" xfId="0" applyNumberFormat="1" applyFont="1" applyFill="1" applyBorder="1" applyAlignment="1">
      <alignment vertical="center"/>
    </xf>
    <xf numFmtId="0" fontId="26" fillId="13" borderId="0" xfId="0" applyFont="1" applyFill="1" applyBorder="1"/>
    <xf numFmtId="0" fontId="27" fillId="10" borderId="20" xfId="0" applyFont="1" applyFill="1" applyBorder="1"/>
    <xf numFmtId="0" fontId="2" fillId="2" borderId="7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0" fillId="0" borderId="0" xfId="0" applyAlignment="1">
      <alignment horizontal="right"/>
    </xf>
    <xf numFmtId="0" fontId="25" fillId="26" borderId="10" xfId="0" applyFont="1" applyFill="1" applyBorder="1" applyAlignment="1">
      <alignment horizontal="right"/>
    </xf>
    <xf numFmtId="0" fontId="0" fillId="26" borderId="10" xfId="0" applyFill="1" applyBorder="1" applyAlignment="1">
      <alignment horizontal="right"/>
    </xf>
    <xf numFmtId="167" fontId="16" fillId="0" borderId="65" xfId="0" applyNumberFormat="1" applyFont="1" applyBorder="1" applyAlignment="1">
      <alignment horizontal="center" vertical="center"/>
    </xf>
    <xf numFmtId="0" fontId="1" fillId="0" borderId="65" xfId="0" applyFont="1" applyBorder="1" applyAlignment="1">
      <alignment horizontal="center" vertical="center"/>
    </xf>
    <xf numFmtId="0" fontId="0" fillId="27" borderId="0" xfId="0" applyFill="1"/>
    <xf numFmtId="0" fontId="26" fillId="24" borderId="20" xfId="0" applyFont="1" applyFill="1" applyBorder="1"/>
    <xf numFmtId="167" fontId="16" fillId="24" borderId="65" xfId="0" applyNumberFormat="1" applyFont="1" applyFill="1" applyBorder="1" applyAlignment="1">
      <alignment horizontal="center" vertical="center"/>
    </xf>
    <xf numFmtId="167" fontId="16" fillId="24" borderId="65" xfId="0" applyNumberFormat="1" applyFont="1" applyFill="1" applyBorder="1" applyAlignment="1">
      <alignment horizontal="center"/>
    </xf>
    <xf numFmtId="0" fontId="26" fillId="24" borderId="0" xfId="0" applyFont="1" applyFill="1" applyBorder="1"/>
    <xf numFmtId="167" fontId="16" fillId="24" borderId="0" xfId="0" applyNumberFormat="1" applyFont="1" applyFill="1" applyBorder="1" applyAlignment="1">
      <alignment vertical="center"/>
    </xf>
    <xf numFmtId="0" fontId="1" fillId="0" borderId="0" xfId="0" applyFont="1" applyAlignment="1">
      <alignment horizontal="center"/>
    </xf>
    <xf numFmtId="9" fontId="0" fillId="0" borderId="0" xfId="1" applyFont="1"/>
    <xf numFmtId="9" fontId="0" fillId="4" borderId="11" xfId="0" applyNumberFormat="1" applyFill="1" applyBorder="1" applyAlignment="1">
      <alignment horizontal="center" vertical="center"/>
    </xf>
    <xf numFmtId="9" fontId="0" fillId="4" borderId="10" xfId="0" applyNumberFormat="1" applyFill="1" applyBorder="1" applyAlignment="1">
      <alignment horizontal="center" vertical="center"/>
    </xf>
    <xf numFmtId="9" fontId="0" fillId="4" borderId="10" xfId="0" applyNumberFormat="1" applyFill="1" applyBorder="1" applyAlignment="1">
      <alignment horizontal="center"/>
    </xf>
    <xf numFmtId="9" fontId="0" fillId="4" borderId="13" xfId="0" applyNumberFormat="1" applyFill="1" applyBorder="1" applyAlignment="1">
      <alignment horizontal="center"/>
    </xf>
    <xf numFmtId="0" fontId="2" fillId="27" borderId="6" xfId="0" applyFont="1" applyFill="1" applyBorder="1" applyAlignment="1">
      <alignment vertical="center"/>
    </xf>
    <xf numFmtId="0" fontId="2" fillId="27" borderId="8" xfId="0" applyFont="1" applyFill="1" applyBorder="1" applyAlignment="1">
      <alignment vertical="center"/>
    </xf>
    <xf numFmtId="0" fontId="2" fillId="27" borderId="5" xfId="0" applyFont="1" applyFill="1" applyBorder="1" applyAlignment="1">
      <alignment horizontal="center" vertical="center"/>
    </xf>
    <xf numFmtId="0" fontId="2" fillId="27" borderId="2" xfId="0" applyFont="1" applyFill="1" applyBorder="1" applyAlignment="1">
      <alignment horizontal="center" vertical="center"/>
    </xf>
    <xf numFmtId="0" fontId="0" fillId="27" borderId="10" xfId="0" applyFill="1" applyBorder="1"/>
    <xf numFmtId="9" fontId="0" fillId="27" borderId="10" xfId="0" applyNumberFormat="1" applyFill="1" applyBorder="1"/>
    <xf numFmtId="0" fontId="4" fillId="27" borderId="14" xfId="0" applyFont="1" applyFill="1" applyBorder="1" applyAlignment="1">
      <alignment horizontal="center" vertical="center"/>
    </xf>
    <xf numFmtId="0" fontId="24" fillId="27" borderId="10" xfId="0" applyFont="1" applyFill="1" applyBorder="1"/>
    <xf numFmtId="0" fontId="2" fillId="27" borderId="1" xfId="0" applyFont="1" applyFill="1" applyBorder="1" applyAlignment="1">
      <alignment horizontal="center" vertical="center"/>
    </xf>
    <xf numFmtId="0" fontId="0" fillId="27" borderId="10" xfId="0" applyFont="1" applyFill="1" applyBorder="1" applyAlignment="1"/>
    <xf numFmtId="0" fontId="6" fillId="0" borderId="10" xfId="0" applyFont="1" applyFill="1" applyBorder="1" applyAlignment="1">
      <alignment horizontal="left"/>
    </xf>
    <xf numFmtId="0" fontId="0" fillId="0" borderId="10" xfId="0" applyBorder="1" applyAlignment="1">
      <alignment horizontal="left"/>
    </xf>
    <xf numFmtId="0" fontId="0" fillId="10" borderId="10" xfId="0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167" fontId="16" fillId="0" borderId="65" xfId="0" applyNumberFormat="1" applyFont="1" applyBorder="1" applyAlignment="1">
      <alignment horizontal="center" vertical="center"/>
    </xf>
    <xf numFmtId="0" fontId="5" fillId="13" borderId="65" xfId="0" applyFont="1" applyFill="1" applyBorder="1" applyAlignment="1"/>
    <xf numFmtId="0" fontId="16" fillId="0" borderId="65" xfId="0" applyFont="1" applyBorder="1" applyAlignment="1">
      <alignment horizontal="center" vertical="center"/>
    </xf>
    <xf numFmtId="0" fontId="0" fillId="4" borderId="6" xfId="0" applyFill="1" applyBorder="1"/>
    <xf numFmtId="9" fontId="0" fillId="4" borderId="8" xfId="0" applyNumberFormat="1" applyFill="1" applyBorder="1"/>
    <xf numFmtId="0" fontId="0" fillId="4" borderId="9" xfId="0" applyFill="1" applyBorder="1"/>
    <xf numFmtId="9" fontId="0" fillId="4" borderId="1" xfId="0" applyNumberFormat="1" applyFill="1" applyBorder="1"/>
    <xf numFmtId="0" fontId="0" fillId="30" borderId="7" xfId="0" applyFill="1" applyBorder="1"/>
    <xf numFmtId="0" fontId="0" fillId="30" borderId="2" xfId="0" applyFill="1" applyBorder="1"/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9" borderId="19" xfId="0" applyFont="1" applyFill="1" applyBorder="1" applyAlignment="1">
      <alignment horizontal="center" vertical="center"/>
    </xf>
    <xf numFmtId="0" fontId="2" fillId="29" borderId="18" xfId="0" applyFont="1" applyFill="1" applyBorder="1" applyAlignment="1">
      <alignment horizontal="center" vertical="center"/>
    </xf>
    <xf numFmtId="0" fontId="2" fillId="29" borderId="16" xfId="0" applyFont="1" applyFill="1" applyBorder="1" applyAlignment="1">
      <alignment horizontal="center" vertical="center"/>
    </xf>
    <xf numFmtId="0" fontId="2" fillId="29" borderId="20" xfId="0" applyFont="1" applyFill="1" applyBorder="1" applyAlignment="1">
      <alignment horizontal="center" vertical="center"/>
    </xf>
    <xf numFmtId="0" fontId="2" fillId="29" borderId="0" xfId="0" applyFont="1" applyFill="1" applyBorder="1" applyAlignment="1">
      <alignment horizontal="center" vertical="center"/>
    </xf>
    <xf numFmtId="0" fontId="2" fillId="29" borderId="17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21" borderId="15" xfId="0" applyFill="1" applyBorder="1" applyAlignment="1">
      <alignment horizontal="center"/>
    </xf>
    <xf numFmtId="0" fontId="0" fillId="21" borderId="12" xfId="0" applyFill="1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0" fillId="28" borderId="11" xfId="0" applyFill="1" applyBorder="1" applyAlignment="1">
      <alignment horizontal="center"/>
    </xf>
    <xf numFmtId="0" fontId="0" fillId="28" borderId="13" xfId="0" applyFill="1" applyBorder="1" applyAlignment="1">
      <alignment horizontal="center"/>
    </xf>
    <xf numFmtId="0" fontId="2" fillId="22" borderId="19" xfId="0" applyFont="1" applyFill="1" applyBorder="1" applyAlignment="1">
      <alignment horizontal="center" vertical="center"/>
    </xf>
    <xf numFmtId="0" fontId="2" fillId="22" borderId="18" xfId="0" applyFont="1" applyFill="1" applyBorder="1" applyAlignment="1">
      <alignment horizontal="center" vertical="center"/>
    </xf>
    <xf numFmtId="0" fontId="2" fillId="22" borderId="16" xfId="0" applyFont="1" applyFill="1" applyBorder="1" applyAlignment="1">
      <alignment horizontal="center" vertical="center"/>
    </xf>
    <xf numFmtId="0" fontId="2" fillId="22" borderId="20" xfId="0" applyFont="1" applyFill="1" applyBorder="1" applyAlignment="1">
      <alignment horizontal="center" vertical="center"/>
    </xf>
    <xf numFmtId="0" fontId="2" fillId="22" borderId="0" xfId="0" applyFont="1" applyFill="1" applyBorder="1" applyAlignment="1">
      <alignment horizontal="center" vertical="center"/>
    </xf>
    <xf numFmtId="0" fontId="2" fillId="22" borderId="17" xfId="0" applyFont="1" applyFill="1" applyBorder="1" applyAlignment="1">
      <alignment horizontal="center" vertical="center"/>
    </xf>
    <xf numFmtId="0" fontId="2" fillId="27" borderId="23" xfId="0" applyFont="1" applyFill="1" applyBorder="1" applyAlignment="1">
      <alignment horizontal="center" vertical="center"/>
    </xf>
    <xf numFmtId="0" fontId="2" fillId="27" borderId="5" xfId="0" applyFont="1" applyFill="1" applyBorder="1" applyAlignment="1">
      <alignment horizontal="center" vertical="center"/>
    </xf>
    <xf numFmtId="0" fontId="2" fillId="27" borderId="6" xfId="0" applyFont="1" applyFill="1" applyBorder="1" applyAlignment="1">
      <alignment horizontal="center" vertical="center"/>
    </xf>
    <xf numFmtId="0" fontId="2" fillId="27" borderId="9" xfId="0" applyFont="1" applyFill="1" applyBorder="1" applyAlignment="1">
      <alignment horizontal="center" vertical="center"/>
    </xf>
    <xf numFmtId="0" fontId="2" fillId="20" borderId="23" xfId="0" applyFont="1" applyFill="1" applyBorder="1" applyAlignment="1">
      <alignment horizontal="center" vertical="center"/>
    </xf>
    <xf numFmtId="0" fontId="2" fillId="20" borderId="5" xfId="0" applyFont="1" applyFill="1" applyBorder="1" applyAlignment="1">
      <alignment horizontal="center" vertical="center"/>
    </xf>
    <xf numFmtId="0" fontId="2" fillId="20" borderId="6" xfId="0" applyFont="1" applyFill="1" applyBorder="1" applyAlignment="1">
      <alignment horizontal="center" vertical="center"/>
    </xf>
    <xf numFmtId="0" fontId="2" fillId="20" borderId="9" xfId="0" applyFont="1" applyFill="1" applyBorder="1" applyAlignment="1">
      <alignment horizontal="center" vertical="center"/>
    </xf>
    <xf numFmtId="0" fontId="0" fillId="21" borderId="11" xfId="0" applyFill="1" applyBorder="1" applyAlignment="1">
      <alignment horizontal="center"/>
    </xf>
    <xf numFmtId="0" fontId="3" fillId="20" borderId="6" xfId="0" applyFont="1" applyFill="1" applyBorder="1" applyAlignment="1">
      <alignment horizontal="center" vertical="center"/>
    </xf>
    <xf numFmtId="0" fontId="3" fillId="20" borderId="7" xfId="0" applyFont="1" applyFill="1" applyBorder="1" applyAlignment="1">
      <alignment horizontal="center" vertical="center"/>
    </xf>
    <xf numFmtId="0" fontId="3" fillId="20" borderId="9" xfId="0" applyFont="1" applyFill="1" applyBorder="1" applyAlignment="1">
      <alignment horizontal="center" vertical="center"/>
    </xf>
    <xf numFmtId="0" fontId="3" fillId="20" borderId="2" xfId="0" applyFont="1" applyFill="1" applyBorder="1" applyAlignment="1">
      <alignment horizontal="center" vertical="center"/>
    </xf>
    <xf numFmtId="164" fontId="1" fillId="20" borderId="7" xfId="0" applyNumberFormat="1" applyFont="1" applyFill="1" applyBorder="1" applyAlignment="1">
      <alignment horizontal="center" vertical="center"/>
    </xf>
    <xf numFmtId="164" fontId="1" fillId="20" borderId="8" xfId="0" applyNumberFormat="1" applyFont="1" applyFill="1" applyBorder="1" applyAlignment="1">
      <alignment horizontal="center" vertical="center"/>
    </xf>
    <xf numFmtId="164" fontId="1" fillId="20" borderId="2" xfId="0" applyNumberFormat="1" applyFont="1" applyFill="1" applyBorder="1" applyAlignment="1">
      <alignment horizontal="center" vertical="center"/>
    </xf>
    <xf numFmtId="164" fontId="1" fillId="20" borderId="1" xfId="0" applyNumberFormat="1" applyFont="1" applyFill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0" fontId="2" fillId="9" borderId="18" xfId="0" applyFont="1" applyFill="1" applyBorder="1" applyAlignment="1">
      <alignment horizontal="center" vertical="center"/>
    </xf>
    <xf numFmtId="0" fontId="2" fillId="9" borderId="16" xfId="0" applyFont="1" applyFill="1" applyBorder="1" applyAlignment="1">
      <alignment horizontal="center" vertical="center"/>
    </xf>
    <xf numFmtId="0" fontId="2" fillId="9" borderId="2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3" fillId="27" borderId="6" xfId="0" applyFont="1" applyFill="1" applyBorder="1" applyAlignment="1">
      <alignment horizontal="center" vertical="center"/>
    </xf>
    <xf numFmtId="0" fontId="3" fillId="27" borderId="7" xfId="0" applyFont="1" applyFill="1" applyBorder="1" applyAlignment="1">
      <alignment horizontal="center" vertical="center"/>
    </xf>
    <xf numFmtId="0" fontId="3" fillId="27" borderId="9" xfId="0" applyFont="1" applyFill="1" applyBorder="1" applyAlignment="1">
      <alignment horizontal="center" vertical="center"/>
    </xf>
    <xf numFmtId="0" fontId="3" fillId="27" borderId="2" xfId="0" applyFont="1" applyFill="1" applyBorder="1" applyAlignment="1">
      <alignment horizontal="center" vertical="center"/>
    </xf>
    <xf numFmtId="164" fontId="1" fillId="27" borderId="7" xfId="0" applyNumberFormat="1" applyFont="1" applyFill="1" applyBorder="1" applyAlignment="1">
      <alignment horizontal="center" vertical="center"/>
    </xf>
    <xf numFmtId="164" fontId="1" fillId="27" borderId="8" xfId="0" applyNumberFormat="1" applyFont="1" applyFill="1" applyBorder="1" applyAlignment="1">
      <alignment horizontal="center" vertical="center"/>
    </xf>
    <xf numFmtId="164" fontId="1" fillId="27" borderId="2" xfId="0" applyNumberFormat="1" applyFont="1" applyFill="1" applyBorder="1" applyAlignment="1">
      <alignment horizontal="center" vertical="center"/>
    </xf>
    <xf numFmtId="164" fontId="1" fillId="27" borderId="1" xfId="0" applyNumberFormat="1" applyFont="1" applyFill="1" applyBorder="1" applyAlignment="1">
      <alignment horizontal="center" vertical="center"/>
    </xf>
    <xf numFmtId="0" fontId="2" fillId="27" borderId="3" xfId="0" applyFont="1" applyFill="1" applyBorder="1" applyAlignment="1">
      <alignment horizontal="center" vertical="center"/>
    </xf>
    <xf numFmtId="0" fontId="2" fillId="27" borderId="4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28" borderId="15" xfId="0" applyFill="1" applyBorder="1" applyAlignment="1">
      <alignment horizontal="center"/>
    </xf>
    <xf numFmtId="0" fontId="0" fillId="28" borderId="12" xfId="0" applyFill="1" applyBorder="1" applyAlignment="1">
      <alignment horizontal="center"/>
    </xf>
    <xf numFmtId="0" fontId="2" fillId="20" borderId="3" xfId="0" applyFont="1" applyFill="1" applyBorder="1" applyAlignment="1">
      <alignment horizontal="center" vertical="center"/>
    </xf>
    <xf numFmtId="0" fontId="2" fillId="20" borderId="4" xfId="0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0" fillId="13" borderId="11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14" fontId="7" fillId="4" borderId="12" xfId="0" applyNumberFormat="1" applyFont="1" applyFill="1" applyBorder="1" applyAlignment="1">
      <alignment horizontal="center"/>
    </xf>
    <xf numFmtId="14" fontId="7" fillId="4" borderId="13" xfId="0" applyNumberFormat="1" applyFont="1" applyFill="1" applyBorder="1" applyAlignment="1">
      <alignment horizontal="center"/>
    </xf>
    <xf numFmtId="0" fontId="13" fillId="0" borderId="6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4" fillId="4" borderId="59" xfId="0" applyFont="1" applyFill="1" applyBorder="1" applyAlignment="1">
      <alignment horizontal="center" vertical="center"/>
    </xf>
    <xf numFmtId="0" fontId="14" fillId="4" borderId="21" xfId="0" applyFont="1" applyFill="1" applyBorder="1" applyAlignment="1">
      <alignment horizontal="center" vertical="center"/>
    </xf>
    <xf numFmtId="0" fontId="14" fillId="4" borderId="7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4" fillId="16" borderId="59" xfId="0" applyFont="1" applyFill="1" applyBorder="1" applyAlignment="1">
      <alignment horizontal="center" vertical="center"/>
    </xf>
    <xf numFmtId="0" fontId="14" fillId="16" borderId="21" xfId="0" applyFont="1" applyFill="1" applyBorder="1" applyAlignment="1">
      <alignment horizontal="center" vertical="center"/>
    </xf>
    <xf numFmtId="14" fontId="7" fillId="4" borderId="66" xfId="0" applyNumberFormat="1" applyFont="1" applyFill="1" applyBorder="1" applyAlignment="1">
      <alignment horizontal="center"/>
    </xf>
    <xf numFmtId="14" fontId="7" fillId="4" borderId="21" xfId="0" applyNumberFormat="1" applyFont="1" applyFill="1" applyBorder="1" applyAlignment="1">
      <alignment horizontal="center"/>
    </xf>
    <xf numFmtId="0" fontId="0" fillId="4" borderId="66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21" fillId="18" borderId="6" xfId="0" applyFont="1" applyFill="1" applyBorder="1" applyAlignment="1">
      <alignment horizontal="center" vertical="top" wrapText="1"/>
    </xf>
    <xf numFmtId="0" fontId="21" fillId="18" borderId="8" xfId="0" applyFont="1" applyFill="1" applyBorder="1" applyAlignment="1">
      <alignment horizontal="center" vertical="top" wrapText="1"/>
    </xf>
    <xf numFmtId="0" fontId="21" fillId="18" borderId="20" xfId="0" applyFont="1" applyFill="1" applyBorder="1" applyAlignment="1">
      <alignment horizontal="center" vertical="top" wrapText="1"/>
    </xf>
    <xf numFmtId="0" fontId="21" fillId="18" borderId="65" xfId="0" applyFont="1" applyFill="1" applyBorder="1" applyAlignment="1">
      <alignment horizontal="center" vertical="top" wrapText="1"/>
    </xf>
    <xf numFmtId="0" fontId="21" fillId="18" borderId="9" xfId="0" applyFont="1" applyFill="1" applyBorder="1" applyAlignment="1">
      <alignment horizontal="center" vertical="top" wrapText="1"/>
    </xf>
    <xf numFmtId="0" fontId="21" fillId="18" borderId="1" xfId="0" applyFont="1" applyFill="1" applyBorder="1" applyAlignment="1">
      <alignment horizontal="center" vertical="top" wrapText="1"/>
    </xf>
    <xf numFmtId="0" fontId="21" fillId="19" borderId="6" xfId="0" applyFont="1" applyFill="1" applyBorder="1" applyAlignment="1">
      <alignment horizontal="center" vertical="top" wrapText="1"/>
    </xf>
    <xf numFmtId="0" fontId="21" fillId="19" borderId="8" xfId="0" applyFont="1" applyFill="1" applyBorder="1" applyAlignment="1">
      <alignment horizontal="center" vertical="top" wrapText="1"/>
    </xf>
    <xf numFmtId="0" fontId="21" fillId="19" borderId="20" xfId="0" applyFont="1" applyFill="1" applyBorder="1" applyAlignment="1">
      <alignment horizontal="center" vertical="top" wrapText="1"/>
    </xf>
    <xf numFmtId="0" fontId="21" fillId="19" borderId="65" xfId="0" applyFont="1" applyFill="1" applyBorder="1" applyAlignment="1">
      <alignment horizontal="center" vertical="top" wrapText="1"/>
    </xf>
    <xf numFmtId="0" fontId="21" fillId="19" borderId="9" xfId="0" applyFont="1" applyFill="1" applyBorder="1" applyAlignment="1">
      <alignment horizontal="center" vertical="top" wrapText="1"/>
    </xf>
    <xf numFmtId="0" fontId="21" fillId="19" borderId="1" xfId="0" applyFont="1" applyFill="1" applyBorder="1" applyAlignment="1">
      <alignment horizontal="center" vertical="top" wrapText="1"/>
    </xf>
    <xf numFmtId="0" fontId="14" fillId="17" borderId="59" xfId="0" applyFont="1" applyFill="1" applyBorder="1" applyAlignment="1">
      <alignment horizontal="center" vertical="center"/>
    </xf>
    <xf numFmtId="0" fontId="14" fillId="17" borderId="21" xfId="0" applyFont="1" applyFill="1" applyBorder="1" applyAlignment="1">
      <alignment horizontal="center" vertical="center"/>
    </xf>
    <xf numFmtId="0" fontId="14" fillId="17" borderId="22" xfId="0" applyFont="1" applyFill="1" applyBorder="1" applyAlignment="1">
      <alignment horizontal="center" vertical="center"/>
    </xf>
    <xf numFmtId="167" fontId="16" fillId="13" borderId="65" xfId="0" applyNumberFormat="1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7" fillId="4" borderId="13" xfId="0" applyFont="1" applyFill="1" applyBorder="1" applyAlignment="1">
      <alignment horizontal="center"/>
    </xf>
    <xf numFmtId="0" fontId="7" fillId="13" borderId="15" xfId="0" applyFont="1" applyFill="1" applyBorder="1" applyAlignment="1">
      <alignment horizontal="center"/>
    </xf>
    <xf numFmtId="0" fontId="7" fillId="13" borderId="12" xfId="0" applyFont="1" applyFill="1" applyBorder="1" applyAlignment="1">
      <alignment horizontal="center"/>
    </xf>
    <xf numFmtId="0" fontId="7" fillId="13" borderId="13" xfId="0" applyFont="1" applyFill="1" applyBorder="1" applyAlignment="1">
      <alignment horizontal="center"/>
    </xf>
    <xf numFmtId="14" fontId="7" fillId="4" borderId="33" xfId="0" applyNumberFormat="1" applyFont="1" applyFill="1" applyBorder="1" applyAlignment="1">
      <alignment horizontal="center"/>
    </xf>
    <xf numFmtId="0" fontId="1" fillId="0" borderId="65" xfId="0" applyFont="1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1" fillId="0" borderId="6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7" fontId="16" fillId="10" borderId="65" xfId="0" applyNumberFormat="1" applyFont="1" applyFill="1" applyBorder="1" applyAlignment="1">
      <alignment horizontal="center" vertical="center"/>
    </xf>
    <xf numFmtId="167" fontId="16" fillId="0" borderId="65" xfId="0" applyNumberFormat="1" applyFont="1" applyBorder="1" applyAlignment="1">
      <alignment horizontal="center" vertical="center"/>
    </xf>
    <xf numFmtId="0" fontId="16" fillId="0" borderId="65" xfId="0" applyFont="1" applyBorder="1" applyAlignment="1">
      <alignment horizontal="center" vertical="center"/>
    </xf>
    <xf numFmtId="167" fontId="16" fillId="10" borderId="0" xfId="0" applyNumberFormat="1" applyFont="1" applyFill="1" applyBorder="1" applyAlignment="1">
      <alignment horizontal="center" vertical="center"/>
    </xf>
    <xf numFmtId="167" fontId="16" fillId="0" borderId="65" xfId="0" applyNumberFormat="1" applyFont="1" applyFill="1" applyBorder="1" applyAlignment="1">
      <alignment horizontal="center" vertical="center"/>
    </xf>
    <xf numFmtId="0" fontId="0" fillId="26" borderId="0" xfId="0" applyFill="1" applyAlignment="1">
      <alignment horizontal="center" vertical="center"/>
    </xf>
    <xf numFmtId="0" fontId="25" fillId="26" borderId="0" xfId="0" applyFont="1" applyFill="1" applyAlignment="1">
      <alignment horizontal="center" vertical="center"/>
    </xf>
    <xf numFmtId="0" fontId="0" fillId="30" borderId="2" xfId="0" quotePrefix="1" applyFill="1" applyBorder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(Besoins1!$D$5:$D$10,Besoins1!$H$5:$H$10)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1995944"/>
        <c:axId val="151999864"/>
      </c:barChart>
      <c:catAx>
        <c:axId val="15199594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en-US"/>
          </a:p>
        </c:txPr>
        <c:crossAx val="151999864"/>
        <c:crosses val="autoZero"/>
        <c:auto val="0"/>
        <c:lblAlgn val="ctr"/>
        <c:lblOffset val="100"/>
        <c:noMultiLvlLbl val="1"/>
      </c:catAx>
      <c:valAx>
        <c:axId val="151999864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151995944"/>
        <c:crosses val="autoZero"/>
        <c:crossBetween val="between"/>
      </c:valAx>
    </c:plotArea>
    <c:plotVisOnly val="1"/>
    <c:dispBlanksAs val="gap"/>
    <c:showDLblsOverMax val="0"/>
  </c:chart>
  <c:spPr>
    <a:solidFill>
      <a:schemeClr val="bg1">
        <a:lumMod val="85000"/>
      </a:schemeClr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Besoins1!$D$14:$D$16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1999080"/>
        <c:axId val="151995552"/>
      </c:barChart>
      <c:valAx>
        <c:axId val="151995552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51999080"/>
        <c:crosses val="autoZero"/>
        <c:crossBetween val="between"/>
      </c:valAx>
      <c:catAx>
        <c:axId val="1519990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51995552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spPr>
    <a:solidFill>
      <a:schemeClr val="bg1">
        <a:lumMod val="85000"/>
      </a:schemeClr>
    </a:solidFill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Besoins1!$A$31:$A$33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Besoins1!$D$31:$D$33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1996728"/>
        <c:axId val="152001040"/>
      </c:barChart>
      <c:valAx>
        <c:axId val="152001040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51996728"/>
        <c:crosses val="autoZero"/>
        <c:crossBetween val="between"/>
      </c:valAx>
      <c:catAx>
        <c:axId val="1519967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52001040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Besoins1!$A$48:$A$50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Besoins1!$D$48:$D$50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1994768"/>
        <c:axId val="152002216"/>
      </c:barChart>
      <c:valAx>
        <c:axId val="152002216"/>
        <c:scaling>
          <c:orientation val="minMax"/>
          <c:max val="1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1994768"/>
        <c:crosses val="autoZero"/>
        <c:crossBetween val="between"/>
      </c:valAx>
      <c:catAx>
        <c:axId val="1519947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52002216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058683048414939"/>
          <c:y val="0.36277849893295677"/>
          <c:w val="0.86322667779512707"/>
          <c:h val="0.4474958345457597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Besoins1!$A$31:$A$33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Besoins1!$D$65:$D$67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2001824"/>
        <c:axId val="151997120"/>
      </c:barChart>
      <c:valAx>
        <c:axId val="151997120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52001824"/>
        <c:crosses val="autoZero"/>
        <c:crossBetween val="between"/>
      </c:valAx>
      <c:catAx>
        <c:axId val="1520018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51997120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Besoins1!$A$82:$A$84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Besoins1!$D$82:$D$84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909584"/>
        <c:axId val="160914288"/>
      </c:barChart>
      <c:valAx>
        <c:axId val="160914288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0909584"/>
        <c:crosses val="autoZero"/>
        <c:crossBetween val="between"/>
      </c:valAx>
      <c:catAx>
        <c:axId val="1609095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0914288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(Besoins1!$D$22:$D$27,Besoins1!$H$22:$H$27)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912720"/>
        <c:axId val="160909976"/>
      </c:barChart>
      <c:catAx>
        <c:axId val="16091272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en-US"/>
          </a:p>
        </c:txPr>
        <c:crossAx val="160909976"/>
        <c:crosses val="autoZero"/>
        <c:auto val="0"/>
        <c:lblAlgn val="ctr"/>
        <c:lblOffset val="100"/>
        <c:noMultiLvlLbl val="1"/>
      </c:catAx>
      <c:valAx>
        <c:axId val="160909976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1609127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(Besoins1!$D$39:$D$44,Besoins1!$H$39:$H$44)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913112"/>
        <c:axId val="160913504"/>
      </c:barChart>
      <c:catAx>
        <c:axId val="16091311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en-US"/>
          </a:p>
        </c:txPr>
        <c:crossAx val="160913504"/>
        <c:crosses val="autoZero"/>
        <c:auto val="0"/>
        <c:lblAlgn val="ctr"/>
        <c:lblOffset val="100"/>
        <c:noMultiLvlLbl val="1"/>
      </c:catAx>
      <c:valAx>
        <c:axId val="160913504"/>
        <c:scaling>
          <c:orientation val="minMax"/>
          <c:max val="1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609131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(Besoins1!$D$56:$D$61,Besoins1!$H$56:$H$61)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911544"/>
        <c:axId val="160913896"/>
      </c:barChart>
      <c:catAx>
        <c:axId val="16091154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en-US"/>
          </a:p>
        </c:txPr>
        <c:crossAx val="160913896"/>
        <c:crosses val="autoZero"/>
        <c:auto val="0"/>
        <c:lblAlgn val="ctr"/>
        <c:lblOffset val="100"/>
        <c:noMultiLvlLbl val="1"/>
      </c:catAx>
      <c:valAx>
        <c:axId val="160913896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1609115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(Besoins1!$D$73:$D$78,Besoins1!$H$73:$H$78)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911936"/>
        <c:axId val="160914680"/>
      </c:barChart>
      <c:catAx>
        <c:axId val="16091193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en-US"/>
          </a:p>
        </c:txPr>
        <c:crossAx val="160914680"/>
        <c:crosses val="autoZero"/>
        <c:auto val="0"/>
        <c:lblAlgn val="ctr"/>
        <c:lblOffset val="100"/>
        <c:noMultiLvlLbl val="1"/>
      </c:catAx>
      <c:valAx>
        <c:axId val="160914680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1609119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(Besoins2!$D$5:$D$10,Besoins2!$H$5:$H$10)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915072"/>
        <c:axId val="160915464"/>
      </c:barChart>
      <c:catAx>
        <c:axId val="16091507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en-US"/>
          </a:p>
        </c:txPr>
        <c:crossAx val="160915464"/>
        <c:crosses val="autoZero"/>
        <c:auto val="0"/>
        <c:lblAlgn val="ctr"/>
        <c:lblOffset val="100"/>
        <c:noMultiLvlLbl val="1"/>
      </c:catAx>
      <c:valAx>
        <c:axId val="160915464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1609150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Besoins2!$D$14:$D$16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909192"/>
        <c:axId val="160916640"/>
      </c:barChart>
      <c:valAx>
        <c:axId val="160916640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0909192"/>
        <c:crosses val="autoZero"/>
        <c:crossBetween val="between"/>
      </c:valAx>
      <c:catAx>
        <c:axId val="160909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0916640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Besoins2!$A$31:$A$33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Besoins2!$D$31:$D$33</c:f>
              <c:numCache>
                <c:formatCode>0%</c:formatCode>
                <c:ptCount val="3"/>
                <c:pt idx="0">
                  <c:v>0.25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545088"/>
        <c:axId val="160545480"/>
      </c:barChart>
      <c:valAx>
        <c:axId val="160545480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0545088"/>
        <c:crosses val="autoZero"/>
        <c:crossBetween val="between"/>
      </c:valAx>
      <c:catAx>
        <c:axId val="1605450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0545480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Besoins2!$A$48:$A$50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Besoins2!$D$48:$D$50</c:f>
              <c:numCache>
                <c:formatCode>0%</c:formatCode>
                <c:ptCount val="3"/>
                <c:pt idx="0">
                  <c:v>0.25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547440"/>
        <c:axId val="160545872"/>
      </c:barChart>
      <c:valAx>
        <c:axId val="160545872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0547440"/>
        <c:crosses val="autoZero"/>
        <c:crossBetween val="between"/>
      </c:valAx>
      <c:catAx>
        <c:axId val="1605474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0545872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0058683048414939"/>
          <c:y val="0.36277849893295677"/>
          <c:w val="0.86322667779512707"/>
          <c:h val="0.4474958345457597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Besoins2!$A$31:$A$33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Besoins2!$D$65:$D$67</c:f>
              <c:numCache>
                <c:formatCode>0%</c:formatCode>
                <c:ptCount val="3"/>
                <c:pt idx="0">
                  <c:v>0.25</c:v>
                </c:pt>
                <c:pt idx="1">
                  <c:v>1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550968"/>
        <c:axId val="160550184"/>
      </c:barChart>
      <c:valAx>
        <c:axId val="160550184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0550968"/>
        <c:crosses val="autoZero"/>
        <c:crossBetween val="between"/>
      </c:valAx>
      <c:catAx>
        <c:axId val="1605509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0550184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Besoins2!$A$82:$A$84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Besoins2!$D$82:$D$84</c:f>
              <c:numCache>
                <c:formatCode>0%</c:formatCode>
                <c:ptCount val="3"/>
                <c:pt idx="0">
                  <c:v>0.25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548224"/>
        <c:axId val="160546656"/>
      </c:barChart>
      <c:valAx>
        <c:axId val="160546656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0548224"/>
        <c:crosses val="autoZero"/>
        <c:crossBetween val="between"/>
      </c:valAx>
      <c:catAx>
        <c:axId val="1605482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0546656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(Besoins2!$D$22:$D$27,Besoins2!$H$22:$H$27)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0.23076923076923078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549008"/>
        <c:axId val="160551360"/>
      </c:barChart>
      <c:catAx>
        <c:axId val="1605490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en-US"/>
          </a:p>
        </c:txPr>
        <c:crossAx val="160551360"/>
        <c:crosses val="autoZero"/>
        <c:auto val="0"/>
        <c:lblAlgn val="ctr"/>
        <c:lblOffset val="100"/>
        <c:noMultiLvlLbl val="1"/>
      </c:catAx>
      <c:valAx>
        <c:axId val="160551360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1605490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(Besoins2!$D$39:$D$44,Besoins2!$H$39:$H$44)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0.87179487179487181</c:v>
                </c:pt>
                <c:pt idx="7">
                  <c:v>1</c:v>
                </c:pt>
                <c:pt idx="8">
                  <c:v>0.23076923076923078</c:v>
                </c:pt>
                <c:pt idx="9">
                  <c:v>1</c:v>
                </c:pt>
                <c:pt idx="10">
                  <c:v>1</c:v>
                </c:pt>
                <c:pt idx="11">
                  <c:v>0.48717948717948717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547832"/>
        <c:axId val="160552144"/>
      </c:barChart>
      <c:catAx>
        <c:axId val="16054783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en-US"/>
          </a:p>
        </c:txPr>
        <c:crossAx val="160552144"/>
        <c:crosses val="autoZero"/>
        <c:auto val="0"/>
        <c:lblAlgn val="ctr"/>
        <c:lblOffset val="100"/>
        <c:noMultiLvlLbl val="1"/>
      </c:catAx>
      <c:valAx>
        <c:axId val="160552144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1605478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(Besoins2!$D$56:$D$61,Besoins2!$H$56:$H$61)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0.53846153846153844</c:v>
                </c:pt>
                <c:pt idx="7">
                  <c:v>1</c:v>
                </c:pt>
                <c:pt idx="8">
                  <c:v>0.23076923076923078</c:v>
                </c:pt>
                <c:pt idx="9">
                  <c:v>1</c:v>
                </c:pt>
                <c:pt idx="10">
                  <c:v>0.19444444444444445</c:v>
                </c:pt>
                <c:pt idx="11">
                  <c:v>0.58974358974358976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549792"/>
        <c:axId val="160646032"/>
      </c:barChart>
      <c:catAx>
        <c:axId val="16054979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en-US"/>
          </a:p>
        </c:txPr>
        <c:crossAx val="160646032"/>
        <c:crosses val="autoZero"/>
        <c:auto val="0"/>
        <c:lblAlgn val="ctr"/>
        <c:lblOffset val="100"/>
        <c:noMultiLvlLbl val="1"/>
      </c:catAx>
      <c:valAx>
        <c:axId val="160646032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1605497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(Besoins2!$D$73:$D$78,Besoins2!$H$73:$H$78)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0.53846153846153844</c:v>
                </c:pt>
                <c:pt idx="7">
                  <c:v>1</c:v>
                </c:pt>
                <c:pt idx="8">
                  <c:v>0.23076923076923078</c:v>
                </c:pt>
                <c:pt idx="9">
                  <c:v>0.47222222222222221</c:v>
                </c:pt>
                <c:pt idx="10">
                  <c:v>5.5555555555555552E-2</c:v>
                </c:pt>
                <c:pt idx="11">
                  <c:v>0.58974358974358976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645248"/>
        <c:axId val="160645640"/>
      </c:barChart>
      <c:catAx>
        <c:axId val="16064524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en-US"/>
          </a:p>
        </c:txPr>
        <c:crossAx val="160645640"/>
        <c:crosses val="autoZero"/>
        <c:auto val="0"/>
        <c:lblAlgn val="ctr"/>
        <c:lblOffset val="100"/>
        <c:noMultiLvlLbl val="1"/>
      </c:catAx>
      <c:valAx>
        <c:axId val="160645640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1606452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8.xml"/><Relationship Id="rId3" Type="http://schemas.openxmlformats.org/officeDocument/2006/relationships/chart" Target="../charts/chart13.xml"/><Relationship Id="rId7" Type="http://schemas.openxmlformats.org/officeDocument/2006/relationships/chart" Target="../charts/chart17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Relationship Id="rId6" Type="http://schemas.openxmlformats.org/officeDocument/2006/relationships/chart" Target="../charts/chart16.xml"/><Relationship Id="rId5" Type="http://schemas.openxmlformats.org/officeDocument/2006/relationships/chart" Target="../charts/chart15.xml"/><Relationship Id="rId10" Type="http://schemas.openxmlformats.org/officeDocument/2006/relationships/chart" Target="../charts/chart20.xml"/><Relationship Id="rId4" Type="http://schemas.openxmlformats.org/officeDocument/2006/relationships/chart" Target="../charts/chart14.xml"/><Relationship Id="rId9" Type="http://schemas.openxmlformats.org/officeDocument/2006/relationships/chart" Target="../charts/chart19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7705724" cy="1782924"/>
    <xdr:sp macro="" textlink="">
      <xdr:nvSpPr>
        <xdr:cNvPr id="2" name="Rectangle 1"/>
        <xdr:cNvSpPr/>
      </xdr:nvSpPr>
      <xdr:spPr>
        <a:xfrm>
          <a:off x="0" y="0"/>
          <a:ext cx="7705724" cy="1782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Complet 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100% ; à livrer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oneCellAnchor>
    <xdr:from>
      <xdr:col>0</xdr:col>
      <xdr:colOff>0</xdr:colOff>
      <xdr:row>11</xdr:row>
      <xdr:rowOff>0</xdr:rowOff>
    </xdr:from>
    <xdr:ext cx="7686675" cy="1762125"/>
    <xdr:sp macro="" textlink="">
      <xdr:nvSpPr>
        <xdr:cNvPr id="3" name="Rectangle 2"/>
        <xdr:cNvSpPr/>
      </xdr:nvSpPr>
      <xdr:spPr>
        <a:xfrm>
          <a:off x="0" y="1990725"/>
          <a:ext cx="7686675" cy="1762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Livré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 100%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342899</xdr:colOff>
      <xdr:row>0</xdr:row>
      <xdr:rowOff>19051</xdr:rowOff>
    </xdr:from>
    <xdr:to>
      <xdr:col>13</xdr:col>
      <xdr:colOff>714375</xdr:colOff>
      <xdr:row>7</xdr:row>
      <xdr:rowOff>190500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352425</xdr:colOff>
      <xdr:row>8</xdr:row>
      <xdr:rowOff>38100</xdr:rowOff>
    </xdr:from>
    <xdr:to>
      <xdr:col>13</xdr:col>
      <xdr:colOff>723901</xdr:colOff>
      <xdr:row>15</xdr:row>
      <xdr:rowOff>190499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352425</xdr:colOff>
      <xdr:row>25</xdr:row>
      <xdr:rowOff>38100</xdr:rowOff>
    </xdr:from>
    <xdr:to>
      <xdr:col>13</xdr:col>
      <xdr:colOff>723901</xdr:colOff>
      <xdr:row>32</xdr:row>
      <xdr:rowOff>190499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352425</xdr:colOff>
      <xdr:row>42</xdr:row>
      <xdr:rowOff>38100</xdr:rowOff>
    </xdr:from>
    <xdr:to>
      <xdr:col>13</xdr:col>
      <xdr:colOff>723901</xdr:colOff>
      <xdr:row>49</xdr:row>
      <xdr:rowOff>190499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352425</xdr:colOff>
      <xdr:row>59</xdr:row>
      <xdr:rowOff>38100</xdr:rowOff>
    </xdr:from>
    <xdr:to>
      <xdr:col>13</xdr:col>
      <xdr:colOff>723901</xdr:colOff>
      <xdr:row>66</xdr:row>
      <xdr:rowOff>190499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</xdr:col>
      <xdr:colOff>352425</xdr:colOff>
      <xdr:row>76</xdr:row>
      <xdr:rowOff>38100</xdr:rowOff>
    </xdr:from>
    <xdr:to>
      <xdr:col>13</xdr:col>
      <xdr:colOff>723901</xdr:colOff>
      <xdr:row>83</xdr:row>
      <xdr:rowOff>190499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8</xdr:col>
      <xdr:colOff>361950</xdr:colOff>
      <xdr:row>17</xdr:row>
      <xdr:rowOff>47625</xdr:rowOff>
    </xdr:from>
    <xdr:to>
      <xdr:col>13</xdr:col>
      <xdr:colOff>733426</xdr:colOff>
      <xdr:row>25</xdr:row>
      <xdr:rowOff>19049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</xdr:col>
      <xdr:colOff>400050</xdr:colOff>
      <xdr:row>34</xdr:row>
      <xdr:rowOff>19050</xdr:rowOff>
    </xdr:from>
    <xdr:to>
      <xdr:col>13</xdr:col>
      <xdr:colOff>771526</xdr:colOff>
      <xdr:row>41</xdr:row>
      <xdr:rowOff>190499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8</xdr:col>
      <xdr:colOff>361950</xdr:colOff>
      <xdr:row>51</xdr:row>
      <xdr:rowOff>47625</xdr:rowOff>
    </xdr:from>
    <xdr:to>
      <xdr:col>13</xdr:col>
      <xdr:colOff>733426</xdr:colOff>
      <xdr:row>59</xdr:row>
      <xdr:rowOff>19049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8</xdr:col>
      <xdr:colOff>342900</xdr:colOff>
      <xdr:row>68</xdr:row>
      <xdr:rowOff>28575</xdr:rowOff>
    </xdr:from>
    <xdr:to>
      <xdr:col>13</xdr:col>
      <xdr:colOff>714376</xdr:colOff>
      <xdr:row>75</xdr:row>
      <xdr:rowOff>200024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oneCellAnchor>
    <xdr:from>
      <xdr:col>0</xdr:col>
      <xdr:colOff>19051</xdr:colOff>
      <xdr:row>2</xdr:row>
      <xdr:rowOff>19050</xdr:rowOff>
    </xdr:from>
    <xdr:ext cx="7705724" cy="1782924"/>
    <xdr:sp macro="" textlink="">
      <xdr:nvSpPr>
        <xdr:cNvPr id="2" name="Rectangle 1"/>
        <xdr:cNvSpPr/>
      </xdr:nvSpPr>
      <xdr:spPr>
        <a:xfrm>
          <a:off x="19051" y="390525"/>
          <a:ext cx="7705724" cy="1782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Livré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 100%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oneCellAnchor>
    <xdr:from>
      <xdr:col>0</xdr:col>
      <xdr:colOff>47625</xdr:colOff>
      <xdr:row>19</xdr:row>
      <xdr:rowOff>47625</xdr:rowOff>
    </xdr:from>
    <xdr:ext cx="7686675" cy="1762125"/>
    <xdr:sp macro="" textlink="">
      <xdr:nvSpPr>
        <xdr:cNvPr id="17" name="Rectangle 16"/>
        <xdr:cNvSpPr/>
      </xdr:nvSpPr>
      <xdr:spPr>
        <a:xfrm>
          <a:off x="47625" y="3771900"/>
          <a:ext cx="7686675" cy="1762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Livré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 100%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oneCellAnchor>
    <xdr:from>
      <xdr:col>0</xdr:col>
      <xdr:colOff>0</xdr:colOff>
      <xdr:row>34</xdr:row>
      <xdr:rowOff>0</xdr:rowOff>
    </xdr:from>
    <xdr:ext cx="7686675" cy="1762125"/>
    <xdr:sp macro="" textlink="">
      <xdr:nvSpPr>
        <xdr:cNvPr id="22" name="Rectangle 21"/>
        <xdr:cNvSpPr/>
      </xdr:nvSpPr>
      <xdr:spPr>
        <a:xfrm>
          <a:off x="0" y="6696075"/>
          <a:ext cx="7686675" cy="1762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Livré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 100%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oneCellAnchor>
    <xdr:from>
      <xdr:col>0</xdr:col>
      <xdr:colOff>142875</xdr:colOff>
      <xdr:row>51</xdr:row>
      <xdr:rowOff>123825</xdr:rowOff>
    </xdr:from>
    <xdr:ext cx="7686675" cy="1762125"/>
    <xdr:sp macro="" textlink="">
      <xdr:nvSpPr>
        <xdr:cNvPr id="15" name="Rectangle 14"/>
        <xdr:cNvSpPr/>
      </xdr:nvSpPr>
      <xdr:spPr>
        <a:xfrm>
          <a:off x="142875" y="10182225"/>
          <a:ext cx="7686675" cy="1762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Livré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 100%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oneCellAnchor>
    <xdr:from>
      <xdr:col>0</xdr:col>
      <xdr:colOff>9525</xdr:colOff>
      <xdr:row>70</xdr:row>
      <xdr:rowOff>123825</xdr:rowOff>
    </xdr:from>
    <xdr:ext cx="7705724" cy="1782924"/>
    <xdr:sp macro="" textlink="">
      <xdr:nvSpPr>
        <xdr:cNvPr id="23" name="Rectangle 22"/>
        <xdr:cNvSpPr/>
      </xdr:nvSpPr>
      <xdr:spPr>
        <a:xfrm>
          <a:off x="9525" y="13906500"/>
          <a:ext cx="7705724" cy="1782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Complet 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100% ; à livrer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9524</xdr:colOff>
      <xdr:row>0</xdr:row>
      <xdr:rowOff>9525</xdr:rowOff>
    </xdr:from>
    <xdr:to>
      <xdr:col>16</xdr:col>
      <xdr:colOff>0</xdr:colOff>
      <xdr:row>7</xdr:row>
      <xdr:rowOff>180974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9524</xdr:colOff>
      <xdr:row>7</xdr:row>
      <xdr:rowOff>190500</xdr:rowOff>
    </xdr:from>
    <xdr:to>
      <xdr:col>15</xdr:col>
      <xdr:colOff>838199</xdr:colOff>
      <xdr:row>15</xdr:row>
      <xdr:rowOff>142874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9525</xdr:colOff>
      <xdr:row>25</xdr:row>
      <xdr:rowOff>0</xdr:rowOff>
    </xdr:from>
    <xdr:to>
      <xdr:col>16</xdr:col>
      <xdr:colOff>1</xdr:colOff>
      <xdr:row>32</xdr:row>
      <xdr:rowOff>152399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0</xdr:colOff>
      <xdr:row>41</xdr:row>
      <xdr:rowOff>161925</xdr:rowOff>
    </xdr:from>
    <xdr:to>
      <xdr:col>15</xdr:col>
      <xdr:colOff>828676</xdr:colOff>
      <xdr:row>49</xdr:row>
      <xdr:rowOff>114299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10</xdr:col>
      <xdr:colOff>9525</xdr:colOff>
      <xdr:row>58</xdr:row>
      <xdr:rowOff>152400</xdr:rowOff>
    </xdr:from>
    <xdr:to>
      <xdr:col>16</xdr:col>
      <xdr:colOff>1</xdr:colOff>
      <xdr:row>66</xdr:row>
      <xdr:rowOff>104774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10</xdr:col>
      <xdr:colOff>9525</xdr:colOff>
      <xdr:row>75</xdr:row>
      <xdr:rowOff>180975</xdr:rowOff>
    </xdr:from>
    <xdr:to>
      <xdr:col>16</xdr:col>
      <xdr:colOff>1</xdr:colOff>
      <xdr:row>83</xdr:row>
      <xdr:rowOff>133349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10</xdr:col>
      <xdr:colOff>9525</xdr:colOff>
      <xdr:row>17</xdr:row>
      <xdr:rowOff>9525</xdr:rowOff>
    </xdr:from>
    <xdr:to>
      <xdr:col>15</xdr:col>
      <xdr:colOff>828675</xdr:colOff>
      <xdr:row>24</xdr:row>
      <xdr:rowOff>180974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10</xdr:col>
      <xdr:colOff>0</xdr:colOff>
      <xdr:row>34</xdr:row>
      <xdr:rowOff>9525</xdr:rowOff>
    </xdr:from>
    <xdr:to>
      <xdr:col>15</xdr:col>
      <xdr:colOff>828676</xdr:colOff>
      <xdr:row>41</xdr:row>
      <xdr:rowOff>180974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10</xdr:col>
      <xdr:colOff>9525</xdr:colOff>
      <xdr:row>51</xdr:row>
      <xdr:rowOff>0</xdr:rowOff>
    </xdr:from>
    <xdr:to>
      <xdr:col>16</xdr:col>
      <xdr:colOff>1</xdr:colOff>
      <xdr:row>58</xdr:row>
      <xdr:rowOff>171449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10</xdr:col>
      <xdr:colOff>9525</xdr:colOff>
      <xdr:row>68</xdr:row>
      <xdr:rowOff>9525</xdr:rowOff>
    </xdr:from>
    <xdr:to>
      <xdr:col>16</xdr:col>
      <xdr:colOff>1</xdr:colOff>
      <xdr:row>75</xdr:row>
      <xdr:rowOff>180974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OPERATIONS\DYE\330NEO\11%20-%20ordo\Audrey%20PE\Indicateurs%20a%20actualiser\Air%20Inlet\e%20AI%20SQCDP%20LT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-2017"/>
      <sheetName val="01-2018"/>
      <sheetName val="02-2018"/>
      <sheetName val="STOCK"/>
      <sheetName val="ZZ93"/>
      <sheetName val="MB52-MAKE"/>
    </sheetNames>
    <sheetDataSet>
      <sheetData sheetId="0"/>
      <sheetData sheetId="1"/>
      <sheetData sheetId="2"/>
      <sheetData sheetId="3"/>
      <sheetData sheetId="4"/>
      <sheetData sheetId="5">
        <row r="1">
          <cell r="U1">
            <v>0</v>
          </cell>
          <cell r="V1">
            <v>0</v>
          </cell>
        </row>
        <row r="2">
          <cell r="U2" t="str">
            <v>Étiquettes de lignes</v>
          </cell>
          <cell r="V2" t="str">
            <v>Somme de A utilisation libre</v>
          </cell>
        </row>
        <row r="3">
          <cell r="U3" t="str">
            <v>G5411101820000</v>
          </cell>
          <cell r="V3">
            <v>0</v>
          </cell>
        </row>
        <row r="4">
          <cell r="U4" t="str">
            <v>G5411101820026</v>
          </cell>
          <cell r="V4">
            <v>0</v>
          </cell>
        </row>
        <row r="5">
          <cell r="U5" t="str">
            <v>G5411101920000</v>
          </cell>
          <cell r="V5">
            <v>1</v>
          </cell>
        </row>
        <row r="6">
          <cell r="U6" t="str">
            <v>G5411101920026</v>
          </cell>
          <cell r="V6">
            <v>0</v>
          </cell>
        </row>
        <row r="7">
          <cell r="U7" t="str">
            <v>G5411102020000</v>
          </cell>
          <cell r="V7">
            <v>1</v>
          </cell>
        </row>
        <row r="8">
          <cell r="U8" t="str">
            <v>G5411102020026</v>
          </cell>
          <cell r="V8">
            <v>0</v>
          </cell>
        </row>
        <row r="9">
          <cell r="U9" t="str">
            <v>G5411102120000</v>
          </cell>
          <cell r="V9">
            <v>1</v>
          </cell>
        </row>
        <row r="10">
          <cell r="U10" t="str">
            <v>G5411102120026</v>
          </cell>
          <cell r="V10">
            <v>0</v>
          </cell>
        </row>
        <row r="11">
          <cell r="U11" t="str">
            <v>G5411102220000</v>
          </cell>
          <cell r="V11">
            <v>0</v>
          </cell>
        </row>
        <row r="12">
          <cell r="U12" t="str">
            <v>G5411102220026</v>
          </cell>
          <cell r="V12">
            <v>0</v>
          </cell>
        </row>
        <row r="13">
          <cell r="U13" t="str">
            <v>G5411102320000</v>
          </cell>
          <cell r="V13">
            <v>0</v>
          </cell>
        </row>
        <row r="14">
          <cell r="U14" t="str">
            <v>G5411102320026</v>
          </cell>
          <cell r="V14">
            <v>1</v>
          </cell>
        </row>
        <row r="15">
          <cell r="U15" t="str">
            <v>G5411102900200</v>
          </cell>
          <cell r="V15">
            <v>0</v>
          </cell>
        </row>
        <row r="16">
          <cell r="U16" t="str">
            <v>G5411103000200</v>
          </cell>
          <cell r="V16">
            <v>0</v>
          </cell>
        </row>
        <row r="17">
          <cell r="U17" t="str">
            <v>G5411103100200</v>
          </cell>
          <cell r="V17">
            <v>0</v>
          </cell>
        </row>
        <row r="18">
          <cell r="U18" t="str">
            <v>G5411103220000</v>
          </cell>
          <cell r="V18">
            <v>1</v>
          </cell>
        </row>
        <row r="19">
          <cell r="U19" t="str">
            <v>G5411103220025</v>
          </cell>
          <cell r="V19">
            <v>12</v>
          </cell>
        </row>
        <row r="20">
          <cell r="U20" t="str">
            <v>G5411103320000</v>
          </cell>
          <cell r="V20">
            <v>0</v>
          </cell>
        </row>
        <row r="21">
          <cell r="U21" t="str">
            <v>G5411103320025</v>
          </cell>
          <cell r="V21">
            <v>7</v>
          </cell>
        </row>
        <row r="22">
          <cell r="U22" t="str">
            <v>G5411103420000</v>
          </cell>
          <cell r="V22">
            <v>2</v>
          </cell>
        </row>
        <row r="23">
          <cell r="U23" t="str">
            <v>G5411103420025</v>
          </cell>
          <cell r="V23">
            <v>18</v>
          </cell>
        </row>
        <row r="24">
          <cell r="U24" t="str">
            <v>G5411103520000</v>
          </cell>
          <cell r="V24">
            <v>1</v>
          </cell>
        </row>
        <row r="25">
          <cell r="U25" t="str">
            <v>G5411103520025</v>
          </cell>
          <cell r="V25">
            <v>16</v>
          </cell>
        </row>
        <row r="26">
          <cell r="U26" t="str">
            <v>G5411103620000</v>
          </cell>
          <cell r="V26">
            <v>0</v>
          </cell>
        </row>
        <row r="27">
          <cell r="U27" t="str">
            <v>G5411103620025</v>
          </cell>
          <cell r="V27">
            <v>7</v>
          </cell>
        </row>
        <row r="28">
          <cell r="U28" t="str">
            <v>G5411103720000</v>
          </cell>
          <cell r="V28">
            <v>1</v>
          </cell>
        </row>
        <row r="29">
          <cell r="U29" t="str">
            <v>G5411103720025</v>
          </cell>
          <cell r="V29">
            <v>13</v>
          </cell>
        </row>
        <row r="30">
          <cell r="U30" t="str">
            <v>G5411104200000</v>
          </cell>
          <cell r="V30">
            <v>4</v>
          </cell>
        </row>
        <row r="31">
          <cell r="U31" t="str">
            <v>G5411104300000</v>
          </cell>
          <cell r="V31">
            <v>2</v>
          </cell>
        </row>
        <row r="32">
          <cell r="U32" t="str">
            <v>G5411104400000</v>
          </cell>
          <cell r="V32">
            <v>0</v>
          </cell>
        </row>
        <row r="33">
          <cell r="U33" t="str">
            <v>Total général</v>
          </cell>
          <cell r="V33">
            <v>88</v>
          </cell>
        </row>
        <row r="34">
          <cell r="U34">
            <v>0</v>
          </cell>
          <cell r="V34">
            <v>0</v>
          </cell>
        </row>
        <row r="35">
          <cell r="U35">
            <v>0</v>
          </cell>
          <cell r="V35">
            <v>0</v>
          </cell>
        </row>
        <row r="36">
          <cell r="U36">
            <v>0</v>
          </cell>
          <cell r="V36">
            <v>0</v>
          </cell>
        </row>
        <row r="37">
          <cell r="U37">
            <v>0</v>
          </cell>
          <cell r="V37">
            <v>0</v>
          </cell>
        </row>
        <row r="38">
          <cell r="U38">
            <v>0</v>
          </cell>
          <cell r="V38">
            <v>0</v>
          </cell>
        </row>
        <row r="39">
          <cell r="U39">
            <v>0</v>
          </cell>
          <cell r="V39">
            <v>0</v>
          </cell>
        </row>
        <row r="40">
          <cell r="U40">
            <v>0</v>
          </cell>
          <cell r="V40">
            <v>0</v>
          </cell>
        </row>
        <row r="41">
          <cell r="U41">
            <v>0</v>
          </cell>
          <cell r="V41">
            <v>0</v>
          </cell>
        </row>
        <row r="42">
          <cell r="U42">
            <v>0</v>
          </cell>
          <cell r="V42">
            <v>0</v>
          </cell>
        </row>
        <row r="43">
          <cell r="U43">
            <v>0</v>
          </cell>
          <cell r="V43">
            <v>0</v>
          </cell>
        </row>
        <row r="44">
          <cell r="U44">
            <v>0</v>
          </cell>
          <cell r="V44">
            <v>0</v>
          </cell>
        </row>
        <row r="45">
          <cell r="U45">
            <v>0</v>
          </cell>
          <cell r="V45">
            <v>0</v>
          </cell>
        </row>
        <row r="46">
          <cell r="U46">
            <v>0</v>
          </cell>
          <cell r="V46">
            <v>0</v>
          </cell>
        </row>
        <row r="47">
          <cell r="U47">
            <v>0</v>
          </cell>
          <cell r="V47">
            <v>0</v>
          </cell>
        </row>
        <row r="48">
          <cell r="U48">
            <v>0</v>
          </cell>
          <cell r="V48">
            <v>0</v>
          </cell>
        </row>
        <row r="49">
          <cell r="U49">
            <v>0</v>
          </cell>
          <cell r="V49">
            <v>0</v>
          </cell>
        </row>
        <row r="50">
          <cell r="U50">
            <v>0</v>
          </cell>
          <cell r="V50">
            <v>0</v>
          </cell>
        </row>
        <row r="51">
          <cell r="U51">
            <v>0</v>
          </cell>
          <cell r="V51">
            <v>0</v>
          </cell>
        </row>
        <row r="52">
          <cell r="U52">
            <v>0</v>
          </cell>
          <cell r="V52">
            <v>0</v>
          </cell>
        </row>
        <row r="53">
          <cell r="U53">
            <v>0</v>
          </cell>
          <cell r="V53">
            <v>0</v>
          </cell>
        </row>
        <row r="54">
          <cell r="U54">
            <v>0</v>
          </cell>
          <cell r="V54">
            <v>0</v>
          </cell>
        </row>
        <row r="55">
          <cell r="U55">
            <v>0</v>
          </cell>
          <cell r="V55">
            <v>0</v>
          </cell>
        </row>
        <row r="56">
          <cell r="U56">
            <v>0</v>
          </cell>
          <cell r="V56">
            <v>0</v>
          </cell>
        </row>
        <row r="57">
          <cell r="U57">
            <v>0</v>
          </cell>
          <cell r="V57">
            <v>0</v>
          </cell>
        </row>
        <row r="58">
          <cell r="U58">
            <v>0</v>
          </cell>
          <cell r="V58">
            <v>0</v>
          </cell>
        </row>
        <row r="59">
          <cell r="U59">
            <v>0</v>
          </cell>
          <cell r="V59">
            <v>0</v>
          </cell>
        </row>
        <row r="60">
          <cell r="U60">
            <v>0</v>
          </cell>
          <cell r="V60">
            <v>0</v>
          </cell>
        </row>
        <row r="61">
          <cell r="U61">
            <v>0</v>
          </cell>
          <cell r="V61">
            <v>0</v>
          </cell>
        </row>
        <row r="62">
          <cell r="U62">
            <v>0</v>
          </cell>
          <cell r="V62">
            <v>0</v>
          </cell>
        </row>
        <row r="63">
          <cell r="U63">
            <v>0</v>
          </cell>
          <cell r="V63">
            <v>0</v>
          </cell>
        </row>
        <row r="64">
          <cell r="U64">
            <v>0</v>
          </cell>
          <cell r="V64">
            <v>0</v>
          </cell>
        </row>
        <row r="65">
          <cell r="U65">
            <v>0</v>
          </cell>
          <cell r="V65">
            <v>0</v>
          </cell>
        </row>
        <row r="66">
          <cell r="U66">
            <v>0</v>
          </cell>
          <cell r="V66">
            <v>0</v>
          </cell>
        </row>
        <row r="67">
          <cell r="U67">
            <v>0</v>
          </cell>
          <cell r="V67">
            <v>0</v>
          </cell>
        </row>
        <row r="68">
          <cell r="U68">
            <v>0</v>
          </cell>
        </row>
        <row r="69">
          <cell r="U69">
            <v>0</v>
          </cell>
        </row>
        <row r="70">
          <cell r="U70">
            <v>0</v>
          </cell>
        </row>
        <row r="71">
          <cell r="U71">
            <v>0</v>
          </cell>
        </row>
        <row r="72">
          <cell r="U72">
            <v>0</v>
          </cell>
        </row>
        <row r="73">
          <cell r="U73">
            <v>0</v>
          </cell>
        </row>
        <row r="74">
          <cell r="U74">
            <v>0</v>
          </cell>
        </row>
        <row r="75">
          <cell r="U75">
            <v>0</v>
          </cell>
        </row>
        <row r="76">
          <cell r="U76">
            <v>0</v>
          </cell>
        </row>
        <row r="77">
          <cell r="U77">
            <v>0</v>
          </cell>
        </row>
        <row r="78">
          <cell r="U78">
            <v>0</v>
          </cell>
        </row>
        <row r="79">
          <cell r="U79">
            <v>0</v>
          </cell>
        </row>
        <row r="80">
          <cell r="U80">
            <v>0</v>
          </cell>
        </row>
        <row r="81">
          <cell r="U81">
            <v>0</v>
          </cell>
        </row>
        <row r="82">
          <cell r="U82">
            <v>0</v>
          </cell>
        </row>
        <row r="83">
          <cell r="U83">
            <v>0</v>
          </cell>
        </row>
        <row r="84">
          <cell r="U84">
            <v>0</v>
          </cell>
        </row>
        <row r="85">
          <cell r="U85">
            <v>0</v>
          </cell>
        </row>
        <row r="86">
          <cell r="U86">
            <v>0</v>
          </cell>
        </row>
        <row r="87">
          <cell r="U87">
            <v>0</v>
          </cell>
        </row>
        <row r="88">
          <cell r="U88">
            <v>0</v>
          </cell>
        </row>
        <row r="89">
          <cell r="U89">
            <v>0</v>
          </cell>
        </row>
        <row r="90">
          <cell r="U90">
            <v>0</v>
          </cell>
        </row>
        <row r="91">
          <cell r="U91">
            <v>0</v>
          </cell>
        </row>
        <row r="92">
          <cell r="U92">
            <v>0</v>
          </cell>
        </row>
        <row r="93">
          <cell r="U93">
            <v>0</v>
          </cell>
        </row>
        <row r="94">
          <cell r="U94">
            <v>0</v>
          </cell>
        </row>
        <row r="95">
          <cell r="U95">
            <v>0</v>
          </cell>
        </row>
        <row r="96">
          <cell r="U96">
            <v>0</v>
          </cell>
        </row>
        <row r="97">
          <cell r="U97">
            <v>0</v>
          </cell>
        </row>
        <row r="98">
          <cell r="U98">
            <v>0</v>
          </cell>
        </row>
        <row r="99">
          <cell r="U99">
            <v>0</v>
          </cell>
        </row>
        <row r="100">
          <cell r="U100">
            <v>0</v>
          </cell>
        </row>
        <row r="101">
          <cell r="U101">
            <v>0</v>
          </cell>
        </row>
        <row r="102">
          <cell r="U102">
            <v>0</v>
          </cell>
        </row>
        <row r="103">
          <cell r="U103">
            <v>0</v>
          </cell>
        </row>
        <row r="104">
          <cell r="U104">
            <v>0</v>
          </cell>
        </row>
        <row r="105">
          <cell r="U105">
            <v>0</v>
          </cell>
        </row>
        <row r="106">
          <cell r="U106">
            <v>0</v>
          </cell>
        </row>
        <row r="107">
          <cell r="U107">
            <v>0</v>
          </cell>
        </row>
        <row r="108">
          <cell r="U108">
            <v>0</v>
          </cell>
        </row>
        <row r="109">
          <cell r="U109">
            <v>0</v>
          </cell>
        </row>
        <row r="110">
          <cell r="U110">
            <v>0</v>
          </cell>
        </row>
        <row r="111">
          <cell r="U111">
            <v>0</v>
          </cell>
        </row>
        <row r="112">
          <cell r="U112">
            <v>0</v>
          </cell>
        </row>
        <row r="113">
          <cell r="U113">
            <v>0</v>
          </cell>
        </row>
        <row r="114">
          <cell r="U114">
            <v>0</v>
          </cell>
        </row>
        <row r="115">
          <cell r="U115">
            <v>0</v>
          </cell>
        </row>
        <row r="116">
          <cell r="U116">
            <v>0</v>
          </cell>
        </row>
        <row r="117">
          <cell r="U117">
            <v>0</v>
          </cell>
        </row>
        <row r="118">
          <cell r="U118">
            <v>0</v>
          </cell>
        </row>
        <row r="119">
          <cell r="U119">
            <v>0</v>
          </cell>
        </row>
        <row r="120">
          <cell r="U120">
            <v>0</v>
          </cell>
        </row>
        <row r="121">
          <cell r="U121">
            <v>0</v>
          </cell>
        </row>
        <row r="122">
          <cell r="U122">
            <v>0</v>
          </cell>
        </row>
        <row r="123">
          <cell r="U123">
            <v>0</v>
          </cell>
        </row>
        <row r="124">
          <cell r="U124">
            <v>0</v>
          </cell>
        </row>
        <row r="125">
          <cell r="U125">
            <v>0</v>
          </cell>
        </row>
        <row r="126">
          <cell r="U126">
            <v>0</v>
          </cell>
        </row>
        <row r="127">
          <cell r="U127">
            <v>0</v>
          </cell>
        </row>
        <row r="128">
          <cell r="U128">
            <v>0</v>
          </cell>
        </row>
        <row r="129">
          <cell r="U129">
            <v>0</v>
          </cell>
        </row>
        <row r="130">
          <cell r="U130">
            <v>0</v>
          </cell>
        </row>
        <row r="131">
          <cell r="U131">
            <v>0</v>
          </cell>
        </row>
        <row r="132">
          <cell r="U132">
            <v>0</v>
          </cell>
        </row>
        <row r="133">
          <cell r="U133">
            <v>0</v>
          </cell>
        </row>
        <row r="134">
          <cell r="U134">
            <v>0</v>
          </cell>
        </row>
        <row r="135">
          <cell r="U135">
            <v>0</v>
          </cell>
        </row>
        <row r="136">
          <cell r="U136">
            <v>0</v>
          </cell>
        </row>
        <row r="137">
          <cell r="U137">
            <v>0</v>
          </cell>
        </row>
        <row r="138">
          <cell r="U138">
            <v>0</v>
          </cell>
        </row>
        <row r="139">
          <cell r="U139">
            <v>0</v>
          </cell>
        </row>
        <row r="140">
          <cell r="U140">
            <v>0</v>
          </cell>
        </row>
        <row r="141">
          <cell r="U141">
            <v>0</v>
          </cell>
        </row>
        <row r="142">
          <cell r="U142">
            <v>0</v>
          </cell>
        </row>
        <row r="143">
          <cell r="U143">
            <v>0</v>
          </cell>
        </row>
        <row r="144">
          <cell r="U144">
            <v>0</v>
          </cell>
        </row>
        <row r="145">
          <cell r="U145">
            <v>0</v>
          </cell>
        </row>
        <row r="146">
          <cell r="U146">
            <v>0</v>
          </cell>
        </row>
        <row r="147">
          <cell r="U147">
            <v>0</v>
          </cell>
        </row>
        <row r="148">
          <cell r="U148">
            <v>0</v>
          </cell>
        </row>
        <row r="149">
          <cell r="U149">
            <v>0</v>
          </cell>
        </row>
        <row r="150">
          <cell r="U150">
            <v>0</v>
          </cell>
        </row>
        <row r="151">
          <cell r="U151">
            <v>0</v>
          </cell>
        </row>
        <row r="152">
          <cell r="U152">
            <v>0</v>
          </cell>
        </row>
        <row r="153">
          <cell r="U153">
            <v>0</v>
          </cell>
        </row>
        <row r="154">
          <cell r="U154">
            <v>0</v>
          </cell>
        </row>
        <row r="155">
          <cell r="U155">
            <v>0</v>
          </cell>
        </row>
        <row r="156">
          <cell r="U15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workbookViewId="0">
      <selection activeCell="C15" sqref="C15"/>
    </sheetView>
  </sheetViews>
  <sheetFormatPr defaultColWidth="11" defaultRowHeight="14.25" x14ac:dyDescent="0.2"/>
  <sheetData>
    <row r="1" spans="1:9" x14ac:dyDescent="0.2">
      <c r="A1" s="81"/>
      <c r="B1" s="81"/>
      <c r="C1" s="81"/>
      <c r="D1" s="81"/>
      <c r="E1" s="81"/>
      <c r="F1" s="81"/>
      <c r="G1" s="81"/>
      <c r="H1" s="81"/>
      <c r="I1" s="81"/>
    </row>
    <row r="2" spans="1:9" x14ac:dyDescent="0.2">
      <c r="A2" s="81"/>
      <c r="I2" s="81"/>
    </row>
    <row r="3" spans="1:9" x14ac:dyDescent="0.2">
      <c r="A3" s="81"/>
      <c r="I3" s="81"/>
    </row>
    <row r="4" spans="1:9" x14ac:dyDescent="0.2">
      <c r="A4" s="81"/>
      <c r="I4" s="81"/>
    </row>
    <row r="5" spans="1:9" x14ac:dyDescent="0.2">
      <c r="A5" s="81"/>
      <c r="I5" s="81"/>
    </row>
    <row r="6" spans="1:9" x14ac:dyDescent="0.2">
      <c r="A6" s="81"/>
      <c r="I6" s="81"/>
    </row>
    <row r="7" spans="1:9" x14ac:dyDescent="0.2">
      <c r="A7" s="81"/>
      <c r="I7" s="81"/>
    </row>
    <row r="8" spans="1:9" x14ac:dyDescent="0.2">
      <c r="A8" s="81"/>
      <c r="I8" s="81"/>
    </row>
    <row r="9" spans="1:9" x14ac:dyDescent="0.2">
      <c r="A9" s="81"/>
      <c r="I9" s="81"/>
    </row>
    <row r="10" spans="1:9" x14ac:dyDescent="0.2">
      <c r="A10" s="81"/>
      <c r="I10" s="81"/>
    </row>
    <row r="11" spans="1:9" x14ac:dyDescent="0.2">
      <c r="A11" s="81"/>
      <c r="B11" s="81"/>
      <c r="C11" s="81"/>
      <c r="D11" s="81"/>
      <c r="E11" s="81"/>
      <c r="F11" s="81"/>
      <c r="G11" s="81"/>
      <c r="H11" s="81"/>
      <c r="I11" s="81"/>
    </row>
    <row r="12" spans="1:9" x14ac:dyDescent="0.2">
      <c r="A12" s="81"/>
      <c r="I12" s="81"/>
    </row>
    <row r="13" spans="1:9" x14ac:dyDescent="0.2">
      <c r="A13" s="81"/>
      <c r="I13" s="81"/>
    </row>
    <row r="14" spans="1:9" x14ac:dyDescent="0.2">
      <c r="A14" s="81"/>
      <c r="I14" s="81"/>
    </row>
    <row r="15" spans="1:9" x14ac:dyDescent="0.2">
      <c r="A15" s="81"/>
      <c r="I15" s="81"/>
    </row>
    <row r="16" spans="1:9" x14ac:dyDescent="0.2">
      <c r="A16" s="81"/>
      <c r="I16" s="81"/>
    </row>
    <row r="17" spans="1:9" x14ac:dyDescent="0.2">
      <c r="A17" s="81"/>
      <c r="I17" s="81"/>
    </row>
    <row r="18" spans="1:9" x14ac:dyDescent="0.2">
      <c r="A18" s="81"/>
      <c r="I18" s="81"/>
    </row>
    <row r="19" spans="1:9" x14ac:dyDescent="0.2">
      <c r="A19" s="81"/>
      <c r="I19" s="81"/>
    </row>
    <row r="20" spans="1:9" x14ac:dyDescent="0.2">
      <c r="A20" s="81"/>
      <c r="I20" s="81"/>
    </row>
    <row r="21" spans="1:9" x14ac:dyDescent="0.2">
      <c r="A21" s="81"/>
      <c r="B21" s="81"/>
      <c r="C21" s="81"/>
      <c r="D21" s="81"/>
      <c r="E21" s="81"/>
      <c r="F21" s="81"/>
      <c r="G21" s="81"/>
      <c r="H21" s="81"/>
      <c r="I21" s="8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B24" sqref="B24"/>
    </sheetView>
  </sheetViews>
  <sheetFormatPr defaultColWidth="11" defaultRowHeight="14.25" x14ac:dyDescent="0.2"/>
  <cols>
    <col min="2" max="2" width="17" bestFit="1" customWidth="1"/>
    <col min="5" max="5" width="17" bestFit="1" customWidth="1"/>
  </cols>
  <sheetData>
    <row r="1" spans="1:5" ht="15.75" thickBot="1" x14ac:dyDescent="0.25">
      <c r="A1" s="197" t="s">
        <v>51</v>
      </c>
      <c r="B1" s="198"/>
      <c r="D1" s="197" t="s">
        <v>53</v>
      </c>
      <c r="E1" s="198"/>
    </row>
    <row r="2" spans="1:5" ht="15.75" thickBot="1" x14ac:dyDescent="0.25">
      <c r="A2" s="3" t="s">
        <v>0</v>
      </c>
      <c r="B2" s="1" t="s">
        <v>52</v>
      </c>
      <c r="D2" s="199" t="s">
        <v>0</v>
      </c>
      <c r="E2" s="201" t="s">
        <v>50</v>
      </c>
    </row>
    <row r="3" spans="1:5" ht="15.75" thickBot="1" x14ac:dyDescent="0.25">
      <c r="A3" s="4" t="s">
        <v>31</v>
      </c>
      <c r="B3" s="5" t="s">
        <v>3</v>
      </c>
      <c r="D3" s="200"/>
      <c r="E3" s="202"/>
    </row>
    <row r="4" spans="1:5" ht="15.75" thickBot="1" x14ac:dyDescent="0.25">
      <c r="A4" s="4" t="s">
        <v>32</v>
      </c>
      <c r="B4" s="5" t="s">
        <v>5</v>
      </c>
      <c r="D4" s="4" t="s">
        <v>37</v>
      </c>
      <c r="E4" s="11" t="s">
        <v>3</v>
      </c>
    </row>
    <row r="5" spans="1:5" ht="15.75" thickBot="1" x14ac:dyDescent="0.25">
      <c r="A5" s="4" t="s">
        <v>33</v>
      </c>
      <c r="B5" s="5" t="s">
        <v>7</v>
      </c>
      <c r="D5" s="4" t="s">
        <v>38</v>
      </c>
      <c r="E5" s="11" t="s">
        <v>5</v>
      </c>
    </row>
    <row r="6" spans="1:5" ht="15.75" thickBot="1" x14ac:dyDescent="0.25">
      <c r="A6" s="4" t="s">
        <v>34</v>
      </c>
      <c r="B6" s="5" t="s">
        <v>8</v>
      </c>
      <c r="D6" s="4" t="s">
        <v>39</v>
      </c>
      <c r="E6" s="11" t="s">
        <v>7</v>
      </c>
    </row>
    <row r="7" spans="1:5" ht="15.75" thickBot="1" x14ac:dyDescent="0.25">
      <c r="A7" s="4" t="s">
        <v>35</v>
      </c>
      <c r="B7" s="5" t="s">
        <v>9</v>
      </c>
      <c r="D7" s="4" t="s">
        <v>40</v>
      </c>
      <c r="E7" s="11" t="s">
        <v>8</v>
      </c>
    </row>
    <row r="8" spans="1:5" ht="15.75" thickBot="1" x14ac:dyDescent="0.25">
      <c r="A8" s="4" t="s">
        <v>36</v>
      </c>
      <c r="B8" s="5" t="s">
        <v>10</v>
      </c>
      <c r="D8" s="4" t="s">
        <v>41</v>
      </c>
      <c r="E8" s="11" t="s">
        <v>9</v>
      </c>
    </row>
    <row r="9" spans="1:5" ht="15.75" thickBot="1" x14ac:dyDescent="0.25">
      <c r="D9" s="4" t="s">
        <v>42</v>
      </c>
      <c r="E9" s="11" t="s">
        <v>10</v>
      </c>
    </row>
    <row r="10" spans="1:5" ht="15.75" thickBot="1" x14ac:dyDescent="0.25">
      <c r="A10" s="197" t="s">
        <v>12</v>
      </c>
      <c r="B10" s="198"/>
    </row>
    <row r="11" spans="1:5" ht="15.75" thickBot="1" x14ac:dyDescent="0.25">
      <c r="A11" s="3" t="s">
        <v>0</v>
      </c>
      <c r="B11" s="1" t="s">
        <v>1</v>
      </c>
    </row>
    <row r="12" spans="1:5" ht="15.75" thickBot="1" x14ac:dyDescent="0.25">
      <c r="A12" s="4" t="s">
        <v>2</v>
      </c>
      <c r="B12" s="5" t="s">
        <v>13</v>
      </c>
    </row>
    <row r="13" spans="1:5" ht="15.75" thickBot="1" x14ac:dyDescent="0.25">
      <c r="A13" s="4" t="s">
        <v>4</v>
      </c>
      <c r="B13" s="5" t="s">
        <v>14</v>
      </c>
    </row>
    <row r="14" spans="1:5" ht="15.75" thickBot="1" x14ac:dyDescent="0.25">
      <c r="A14" s="4" t="s">
        <v>6</v>
      </c>
      <c r="B14" s="5" t="s">
        <v>15</v>
      </c>
    </row>
  </sheetData>
  <mergeCells count="5">
    <mergeCell ref="A1:B1"/>
    <mergeCell ref="A10:B10"/>
    <mergeCell ref="D2:D3"/>
    <mergeCell ref="E2:E3"/>
    <mergeCell ref="D1:E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84"/>
  <sheetViews>
    <sheetView topLeftCell="A79" zoomScaleNormal="100" workbookViewId="0">
      <selection activeCell="C83" sqref="C83"/>
    </sheetView>
  </sheetViews>
  <sheetFormatPr defaultColWidth="11" defaultRowHeight="14.25" x14ac:dyDescent="0.2"/>
  <cols>
    <col min="2" max="2" width="17" bestFit="1" customWidth="1"/>
    <col min="4" max="4" width="11.75" bestFit="1" customWidth="1"/>
    <col min="6" max="6" width="17" bestFit="1" customWidth="1"/>
    <col min="8" max="8" width="11.75" bestFit="1" customWidth="1"/>
  </cols>
  <sheetData>
    <row r="1" spans="1:9" x14ac:dyDescent="0.2">
      <c r="A1" s="237" t="s">
        <v>16</v>
      </c>
      <c r="B1" s="238"/>
      <c r="C1" s="241">
        <v>43166</v>
      </c>
      <c r="D1" s="241"/>
      <c r="E1" s="241"/>
      <c r="F1" s="241"/>
      <c r="G1" s="241"/>
      <c r="H1" s="242"/>
      <c r="I1" s="107"/>
    </row>
    <row r="2" spans="1:9" ht="15" thickBot="1" x14ac:dyDescent="0.25">
      <c r="A2" s="239"/>
      <c r="B2" s="240"/>
      <c r="C2" s="243"/>
      <c r="D2" s="243"/>
      <c r="E2" s="243"/>
      <c r="F2" s="243"/>
      <c r="G2" s="243"/>
      <c r="H2" s="244"/>
      <c r="I2" s="107"/>
    </row>
    <row r="3" spans="1:9" ht="15.75" thickBot="1" x14ac:dyDescent="0.25">
      <c r="A3" s="268" t="s">
        <v>11</v>
      </c>
      <c r="B3" s="269"/>
      <c r="C3" s="108" t="s">
        <v>17</v>
      </c>
      <c r="D3" s="109" t="s">
        <v>27</v>
      </c>
      <c r="E3" s="232" t="s">
        <v>0</v>
      </c>
      <c r="F3" s="234" t="s">
        <v>50</v>
      </c>
      <c r="G3" s="108" t="s">
        <v>17</v>
      </c>
      <c r="H3" s="109" t="s">
        <v>28</v>
      </c>
      <c r="I3" s="107"/>
    </row>
    <row r="4" spans="1:9" ht="15.75" thickBot="1" x14ac:dyDescent="0.25">
      <c r="A4" s="110" t="s">
        <v>0</v>
      </c>
      <c r="B4" s="111" t="s">
        <v>47</v>
      </c>
      <c r="C4" s="236"/>
      <c r="D4" s="219"/>
      <c r="E4" s="233"/>
      <c r="F4" s="235"/>
      <c r="G4" s="236"/>
      <c r="H4" s="219"/>
      <c r="I4" s="107"/>
    </row>
    <row r="5" spans="1:9" ht="15.75" thickBot="1" x14ac:dyDescent="0.25">
      <c r="A5" s="110" t="s">
        <v>31</v>
      </c>
      <c r="B5" s="111" t="s">
        <v>20</v>
      </c>
      <c r="C5" s="112" t="s">
        <v>18</v>
      </c>
      <c r="D5" s="113">
        <v>1</v>
      </c>
      <c r="E5" s="110" t="s">
        <v>37</v>
      </c>
      <c r="F5" s="114" t="s">
        <v>3</v>
      </c>
      <c r="G5" s="112">
        <v>52610444</v>
      </c>
      <c r="H5" s="115">
        <v>1</v>
      </c>
      <c r="I5" s="107"/>
    </row>
    <row r="6" spans="1:9" ht="15.75" thickBot="1" x14ac:dyDescent="0.25">
      <c r="A6" s="110" t="s">
        <v>32</v>
      </c>
      <c r="B6" s="111" t="s">
        <v>21</v>
      </c>
      <c r="C6" s="112" t="s">
        <v>18</v>
      </c>
      <c r="D6" s="113">
        <v>1</v>
      </c>
      <c r="E6" s="110" t="s">
        <v>38</v>
      </c>
      <c r="F6" s="114" t="s">
        <v>5</v>
      </c>
      <c r="G6" s="112">
        <v>52970963</v>
      </c>
      <c r="H6" s="113">
        <v>1</v>
      </c>
      <c r="I6" s="107"/>
    </row>
    <row r="7" spans="1:9" ht="15.75" thickBot="1" x14ac:dyDescent="0.25">
      <c r="A7" s="110" t="s">
        <v>33</v>
      </c>
      <c r="B7" s="111" t="s">
        <v>22</v>
      </c>
      <c r="C7" s="112" t="s">
        <v>18</v>
      </c>
      <c r="D7" s="113">
        <v>1</v>
      </c>
      <c r="E7" s="110" t="s">
        <v>39</v>
      </c>
      <c r="F7" s="114" t="s">
        <v>7</v>
      </c>
      <c r="G7" s="112" t="s">
        <v>18</v>
      </c>
      <c r="H7" s="113">
        <v>1</v>
      </c>
      <c r="I7" s="107"/>
    </row>
    <row r="8" spans="1:9" ht="15.75" thickBot="1" x14ac:dyDescent="0.25">
      <c r="A8" s="110" t="s">
        <v>34</v>
      </c>
      <c r="B8" s="111" t="s">
        <v>23</v>
      </c>
      <c r="C8" s="112" t="s">
        <v>18</v>
      </c>
      <c r="D8" s="113">
        <v>1</v>
      </c>
      <c r="E8" s="110" t="s">
        <v>40</v>
      </c>
      <c r="F8" s="114" t="s">
        <v>8</v>
      </c>
      <c r="G8" s="112" t="s">
        <v>18</v>
      </c>
      <c r="H8" s="113">
        <v>1</v>
      </c>
      <c r="I8" s="107"/>
    </row>
    <row r="9" spans="1:9" ht="15.75" thickBot="1" x14ac:dyDescent="0.25">
      <c r="A9" s="110" t="s">
        <v>35</v>
      </c>
      <c r="B9" s="111" t="s">
        <v>24</v>
      </c>
      <c r="C9" s="112" t="s">
        <v>18</v>
      </c>
      <c r="D9" s="113">
        <v>1</v>
      </c>
      <c r="E9" s="110" t="s">
        <v>41</v>
      </c>
      <c r="F9" s="114" t="s">
        <v>9</v>
      </c>
      <c r="G9" s="112" t="s">
        <v>18</v>
      </c>
      <c r="H9" s="113">
        <v>1</v>
      </c>
      <c r="I9" s="107"/>
    </row>
    <row r="10" spans="1:9" ht="15.75" thickBot="1" x14ac:dyDescent="0.25">
      <c r="A10" s="110" t="s">
        <v>36</v>
      </c>
      <c r="B10" s="111" t="s">
        <v>25</v>
      </c>
      <c r="C10" s="112" t="s">
        <v>18</v>
      </c>
      <c r="D10" s="113">
        <v>1</v>
      </c>
      <c r="E10" s="110" t="s">
        <v>42</v>
      </c>
      <c r="F10" s="114" t="s">
        <v>10</v>
      </c>
      <c r="G10" s="112" t="s">
        <v>18</v>
      </c>
      <c r="H10" s="113">
        <v>1</v>
      </c>
      <c r="I10" s="107"/>
    </row>
    <row r="11" spans="1:9" ht="15" thickBot="1" x14ac:dyDescent="0.25">
      <c r="A11" s="107"/>
      <c r="B11" s="107"/>
      <c r="C11" s="107"/>
      <c r="D11" s="107"/>
      <c r="E11" s="107"/>
      <c r="F11" s="107"/>
      <c r="G11" s="107"/>
      <c r="H11" s="107"/>
      <c r="I11" s="107"/>
    </row>
    <row r="12" spans="1:9" ht="15.75" thickBot="1" x14ac:dyDescent="0.25">
      <c r="A12" s="268" t="s">
        <v>12</v>
      </c>
      <c r="B12" s="269"/>
      <c r="C12" s="108" t="s">
        <v>17</v>
      </c>
      <c r="D12" s="109" t="s">
        <v>27</v>
      </c>
      <c r="E12" s="109"/>
      <c r="F12" s="109"/>
      <c r="G12" s="108" t="s">
        <v>17</v>
      </c>
      <c r="H12" s="109" t="s">
        <v>28</v>
      </c>
      <c r="I12" s="107"/>
    </row>
    <row r="13" spans="1:9" ht="15.75" thickBot="1" x14ac:dyDescent="0.25">
      <c r="A13" s="110" t="s">
        <v>0</v>
      </c>
      <c r="B13" s="116" t="s">
        <v>48</v>
      </c>
      <c r="C13" s="217"/>
      <c r="D13" s="218"/>
      <c r="E13" s="218"/>
      <c r="F13" s="218"/>
      <c r="G13" s="218"/>
      <c r="H13" s="219"/>
      <c r="I13" s="107"/>
    </row>
    <row r="14" spans="1:9" ht="15.75" thickBot="1" x14ac:dyDescent="0.25">
      <c r="A14" s="110" t="s">
        <v>44</v>
      </c>
      <c r="B14" s="111" t="s">
        <v>13</v>
      </c>
      <c r="C14" s="112">
        <v>53367803</v>
      </c>
      <c r="D14" s="113">
        <v>1</v>
      </c>
      <c r="E14" s="222"/>
      <c r="F14" s="223"/>
      <c r="G14" s="223"/>
      <c r="H14" s="224"/>
      <c r="I14" s="107"/>
    </row>
    <row r="15" spans="1:9" ht="15.75" thickBot="1" x14ac:dyDescent="0.25">
      <c r="A15" s="110" t="s">
        <v>45</v>
      </c>
      <c r="B15" s="111" t="s">
        <v>14</v>
      </c>
      <c r="C15" s="117">
        <v>53576874</v>
      </c>
      <c r="D15" s="113">
        <v>1</v>
      </c>
      <c r="E15" s="225"/>
      <c r="F15" s="226"/>
      <c r="G15" s="226"/>
      <c r="H15" s="227"/>
      <c r="I15" s="107"/>
    </row>
    <row r="16" spans="1:9" ht="15.75" thickBot="1" x14ac:dyDescent="0.25">
      <c r="A16" s="110" t="s">
        <v>46</v>
      </c>
      <c r="B16" s="111" t="s">
        <v>15</v>
      </c>
      <c r="C16" s="112">
        <v>53408057</v>
      </c>
      <c r="D16" s="113">
        <v>1</v>
      </c>
      <c r="E16" s="225"/>
      <c r="F16" s="226"/>
      <c r="G16" s="226"/>
      <c r="H16" s="227"/>
      <c r="I16" s="107"/>
    </row>
    <row r="17" spans="1:15" ht="15" thickBot="1" x14ac:dyDescent="0.25">
      <c r="A17" s="251"/>
      <c r="B17" s="251"/>
      <c r="C17" s="251"/>
      <c r="D17" s="251"/>
      <c r="E17" s="251"/>
      <c r="F17" s="251"/>
      <c r="G17" s="251"/>
      <c r="H17" s="251"/>
      <c r="I17" s="251"/>
      <c r="J17" s="251"/>
      <c r="K17" s="251"/>
      <c r="L17" s="251"/>
      <c r="M17" s="251"/>
      <c r="N17" s="251"/>
      <c r="O17" s="251"/>
    </row>
    <row r="18" spans="1:15" x14ac:dyDescent="0.2">
      <c r="A18" s="237" t="s">
        <v>19</v>
      </c>
      <c r="B18" s="238"/>
      <c r="C18" s="241">
        <v>43174</v>
      </c>
      <c r="D18" s="241"/>
      <c r="E18" s="241"/>
      <c r="F18" s="241"/>
      <c r="G18" s="241"/>
      <c r="H18" s="242"/>
      <c r="I18" s="107"/>
    </row>
    <row r="19" spans="1:15" ht="15" thickBot="1" x14ac:dyDescent="0.25">
      <c r="A19" s="239"/>
      <c r="B19" s="240"/>
      <c r="C19" s="243"/>
      <c r="D19" s="243"/>
      <c r="E19" s="243"/>
      <c r="F19" s="243"/>
      <c r="G19" s="243"/>
      <c r="H19" s="244"/>
      <c r="I19" s="107"/>
    </row>
    <row r="20" spans="1:15" ht="15.75" thickBot="1" x14ac:dyDescent="0.25">
      <c r="A20" s="268" t="s">
        <v>11</v>
      </c>
      <c r="B20" s="269"/>
      <c r="C20" s="108" t="s">
        <v>17</v>
      </c>
      <c r="D20" s="109" t="s">
        <v>27</v>
      </c>
      <c r="E20" s="232" t="s">
        <v>0</v>
      </c>
      <c r="F20" s="234" t="s">
        <v>50</v>
      </c>
      <c r="G20" s="108" t="s">
        <v>17</v>
      </c>
      <c r="H20" s="109" t="s">
        <v>28</v>
      </c>
      <c r="I20" s="107"/>
    </row>
    <row r="21" spans="1:15" ht="15.75" thickBot="1" x14ac:dyDescent="0.25">
      <c r="A21" s="123" t="s">
        <v>0</v>
      </c>
      <c r="B21" s="111" t="s">
        <v>47</v>
      </c>
      <c r="C21" s="236"/>
      <c r="D21" s="219"/>
      <c r="E21" s="233"/>
      <c r="F21" s="235"/>
      <c r="G21" s="236"/>
      <c r="H21" s="219"/>
      <c r="I21" s="107"/>
    </row>
    <row r="22" spans="1:15" ht="15.75" thickBot="1" x14ac:dyDescent="0.25">
      <c r="A22" s="123" t="s">
        <v>31</v>
      </c>
      <c r="B22" s="111" t="s">
        <v>20</v>
      </c>
      <c r="C22" s="112" t="s">
        <v>18</v>
      </c>
      <c r="D22" s="113">
        <v>1</v>
      </c>
      <c r="E22" s="123" t="s">
        <v>37</v>
      </c>
      <c r="F22" s="114" t="s">
        <v>3</v>
      </c>
      <c r="G22" s="112" t="s">
        <v>18</v>
      </c>
      <c r="H22" s="115">
        <v>1</v>
      </c>
      <c r="I22" s="107"/>
    </row>
    <row r="23" spans="1:15" ht="15.75" thickBot="1" x14ac:dyDescent="0.25">
      <c r="A23" s="123" t="s">
        <v>32</v>
      </c>
      <c r="B23" s="111" t="s">
        <v>21</v>
      </c>
      <c r="C23" s="112" t="s">
        <v>18</v>
      </c>
      <c r="D23" s="113">
        <v>1</v>
      </c>
      <c r="E23" s="123" t="s">
        <v>38</v>
      </c>
      <c r="F23" s="114" t="s">
        <v>5</v>
      </c>
      <c r="G23" s="112">
        <v>52970963</v>
      </c>
      <c r="H23" s="113">
        <v>1</v>
      </c>
      <c r="I23" s="107"/>
    </row>
    <row r="24" spans="1:15" ht="15.75" thickBot="1" x14ac:dyDescent="0.25">
      <c r="A24" s="123" t="s">
        <v>33</v>
      </c>
      <c r="B24" s="111" t="s">
        <v>22</v>
      </c>
      <c r="C24" s="112" t="s">
        <v>18</v>
      </c>
      <c r="D24" s="113">
        <v>1</v>
      </c>
      <c r="E24" s="123" t="s">
        <v>39</v>
      </c>
      <c r="F24" s="114" t="s">
        <v>7</v>
      </c>
      <c r="G24" s="112" t="s">
        <v>18</v>
      </c>
      <c r="H24" s="113">
        <v>1</v>
      </c>
      <c r="I24" s="107"/>
    </row>
    <row r="25" spans="1:15" ht="15.75" thickBot="1" x14ac:dyDescent="0.25">
      <c r="A25" s="123" t="s">
        <v>34</v>
      </c>
      <c r="B25" s="111" t="s">
        <v>23</v>
      </c>
      <c r="C25" s="112" t="s">
        <v>18</v>
      </c>
      <c r="D25" s="113">
        <v>1</v>
      </c>
      <c r="E25" s="123" t="s">
        <v>40</v>
      </c>
      <c r="F25" s="114" t="s">
        <v>8</v>
      </c>
      <c r="G25" s="112">
        <v>52804735</v>
      </c>
      <c r="H25" s="113">
        <v>1</v>
      </c>
      <c r="I25" s="107"/>
    </row>
    <row r="26" spans="1:15" ht="15.75" thickBot="1" x14ac:dyDescent="0.25">
      <c r="A26" s="123" t="s">
        <v>35</v>
      </c>
      <c r="B26" s="111" t="s">
        <v>24</v>
      </c>
      <c r="C26" s="112" t="s">
        <v>18</v>
      </c>
      <c r="D26" s="113">
        <v>1</v>
      </c>
      <c r="E26" s="123" t="s">
        <v>41</v>
      </c>
      <c r="F26" s="114" t="s">
        <v>9</v>
      </c>
      <c r="G26" s="112" t="s">
        <v>18</v>
      </c>
      <c r="H26" s="113">
        <v>1</v>
      </c>
      <c r="I26" s="107"/>
    </row>
    <row r="27" spans="1:15" ht="15.75" thickBot="1" x14ac:dyDescent="0.25">
      <c r="A27" s="123" t="s">
        <v>36</v>
      </c>
      <c r="B27" s="111" t="s">
        <v>25</v>
      </c>
      <c r="C27" s="112" t="s">
        <v>18</v>
      </c>
      <c r="D27" s="113">
        <v>1</v>
      </c>
      <c r="E27" s="123" t="s">
        <v>42</v>
      </c>
      <c r="F27" s="114" t="s">
        <v>10</v>
      </c>
      <c r="G27" s="112">
        <v>52970955</v>
      </c>
      <c r="H27" s="113">
        <v>1</v>
      </c>
      <c r="I27" s="107"/>
    </row>
    <row r="28" spans="1:15" ht="15" thickBot="1" x14ac:dyDescent="0.25">
      <c r="A28" s="107"/>
      <c r="B28" s="107"/>
      <c r="C28" s="107"/>
      <c r="D28" s="107"/>
      <c r="E28" s="107"/>
      <c r="F28" s="107"/>
      <c r="G28" s="107"/>
      <c r="H28" s="107"/>
      <c r="I28" s="107"/>
    </row>
    <row r="29" spans="1:15" ht="15.75" thickBot="1" x14ac:dyDescent="0.25">
      <c r="A29" s="268" t="s">
        <v>12</v>
      </c>
      <c r="B29" s="269"/>
      <c r="C29" s="108" t="s">
        <v>17</v>
      </c>
      <c r="D29" s="109" t="s">
        <v>27</v>
      </c>
      <c r="E29" s="109"/>
      <c r="F29" s="109"/>
      <c r="G29" s="108" t="s">
        <v>17</v>
      </c>
      <c r="H29" s="109" t="s">
        <v>28</v>
      </c>
      <c r="I29" s="107"/>
    </row>
    <row r="30" spans="1:15" ht="15.75" thickBot="1" x14ac:dyDescent="0.25">
      <c r="A30" s="123" t="s">
        <v>0</v>
      </c>
      <c r="B30" s="116" t="s">
        <v>49</v>
      </c>
      <c r="C30" s="217"/>
      <c r="D30" s="218"/>
      <c r="E30" s="218"/>
      <c r="F30" s="218"/>
      <c r="G30" s="218"/>
      <c r="H30" s="219"/>
      <c r="I30" s="107"/>
    </row>
    <row r="31" spans="1:15" ht="15.75" thickBot="1" x14ac:dyDescent="0.25">
      <c r="A31" s="123" t="s">
        <v>2</v>
      </c>
      <c r="B31" s="111" t="s">
        <v>13</v>
      </c>
      <c r="C31" s="112">
        <v>53367803</v>
      </c>
      <c r="D31" s="113">
        <v>1</v>
      </c>
      <c r="E31" s="222"/>
      <c r="F31" s="223"/>
      <c r="G31" s="223"/>
      <c r="H31" s="224"/>
      <c r="I31" s="107"/>
    </row>
    <row r="32" spans="1:15" ht="15.75" thickBot="1" x14ac:dyDescent="0.25">
      <c r="A32" s="123" t="s">
        <v>4</v>
      </c>
      <c r="B32" s="111" t="s">
        <v>14</v>
      </c>
      <c r="C32" s="117">
        <v>53486715</v>
      </c>
      <c r="D32" s="113">
        <v>1</v>
      </c>
      <c r="E32" s="225"/>
      <c r="F32" s="226"/>
      <c r="G32" s="226"/>
      <c r="H32" s="227"/>
      <c r="I32" s="107"/>
    </row>
    <row r="33" spans="1:15" ht="15.75" thickBot="1" x14ac:dyDescent="0.25">
      <c r="A33" s="123" t="s">
        <v>6</v>
      </c>
      <c r="B33" s="111" t="s">
        <v>15</v>
      </c>
      <c r="C33" s="112">
        <v>53408057</v>
      </c>
      <c r="D33" s="113">
        <v>1</v>
      </c>
      <c r="E33" s="225"/>
      <c r="F33" s="226"/>
      <c r="G33" s="226"/>
      <c r="H33" s="227"/>
      <c r="I33" s="107"/>
    </row>
    <row r="34" spans="1:15" x14ac:dyDescent="0.2">
      <c r="A34" s="251"/>
      <c r="B34" s="251"/>
      <c r="C34" s="251"/>
      <c r="D34" s="251"/>
      <c r="E34" s="251"/>
      <c r="F34" s="251"/>
      <c r="G34" s="251"/>
      <c r="H34" s="251"/>
      <c r="I34" s="251"/>
      <c r="J34" s="251"/>
      <c r="K34" s="251"/>
      <c r="L34" s="251"/>
      <c r="M34" s="251"/>
      <c r="N34" s="251"/>
      <c r="O34" s="251"/>
    </row>
    <row r="35" spans="1:15" ht="14.25" customHeight="1" thickBot="1" x14ac:dyDescent="0.25">
      <c r="A35" s="116" t="s">
        <v>29</v>
      </c>
      <c r="B35" s="116"/>
      <c r="C35" s="116">
        <v>43182</v>
      </c>
      <c r="D35" s="116"/>
      <c r="E35" s="116"/>
      <c r="F35" s="116"/>
      <c r="G35" s="116"/>
      <c r="H35" s="116"/>
      <c r="I35" s="116"/>
    </row>
    <row r="36" spans="1:15" ht="15" customHeight="1" thickBot="1" x14ac:dyDescent="0.25">
      <c r="A36" s="116"/>
      <c r="B36" s="116"/>
      <c r="C36" s="116"/>
      <c r="D36" s="116"/>
      <c r="E36" s="116"/>
      <c r="F36" s="116"/>
      <c r="G36" s="116"/>
      <c r="H36" s="116"/>
      <c r="I36" s="116"/>
    </row>
    <row r="37" spans="1:15" ht="15.75" thickBot="1" x14ac:dyDescent="0.25">
      <c r="A37" s="116" t="s">
        <v>11</v>
      </c>
      <c r="B37" s="116"/>
      <c r="C37" s="116" t="s">
        <v>17</v>
      </c>
      <c r="D37" s="116" t="s">
        <v>27</v>
      </c>
      <c r="E37" s="116" t="s">
        <v>0</v>
      </c>
      <c r="F37" s="116" t="s">
        <v>50</v>
      </c>
      <c r="G37" s="116" t="s">
        <v>17</v>
      </c>
      <c r="H37" s="116" t="s">
        <v>28</v>
      </c>
      <c r="I37" s="116"/>
    </row>
    <row r="38" spans="1:15" ht="15.75" thickBot="1" x14ac:dyDescent="0.25">
      <c r="A38" s="116" t="s">
        <v>0</v>
      </c>
      <c r="B38" s="116" t="s">
        <v>47</v>
      </c>
      <c r="C38" s="116"/>
      <c r="D38" s="116"/>
      <c r="E38" s="116"/>
      <c r="F38" s="116"/>
      <c r="G38" s="116"/>
      <c r="H38" s="116"/>
      <c r="I38" s="116"/>
    </row>
    <row r="39" spans="1:15" ht="15.75" thickBot="1" x14ac:dyDescent="0.25">
      <c r="A39" s="116" t="s">
        <v>31</v>
      </c>
      <c r="B39" s="116" t="s">
        <v>20</v>
      </c>
      <c r="C39" s="116" t="s">
        <v>18</v>
      </c>
      <c r="D39" s="116">
        <v>1</v>
      </c>
      <c r="E39" s="116" t="s">
        <v>37</v>
      </c>
      <c r="F39" s="116" t="s">
        <v>3</v>
      </c>
      <c r="G39" s="116" t="s">
        <v>18</v>
      </c>
      <c r="H39" s="116">
        <v>1</v>
      </c>
      <c r="I39" s="116"/>
    </row>
    <row r="40" spans="1:15" ht="15.75" thickBot="1" x14ac:dyDescent="0.25">
      <c r="A40" s="116" t="s">
        <v>32</v>
      </c>
      <c r="B40" s="116" t="s">
        <v>21</v>
      </c>
      <c r="C40" s="116" t="s">
        <v>18</v>
      </c>
      <c r="D40" s="116">
        <v>1</v>
      </c>
      <c r="E40" s="116" t="s">
        <v>38</v>
      </c>
      <c r="F40" s="116" t="s">
        <v>5</v>
      </c>
      <c r="G40" s="116">
        <v>52970963</v>
      </c>
      <c r="H40" s="116">
        <v>1</v>
      </c>
      <c r="I40" s="116"/>
    </row>
    <row r="41" spans="1:15" ht="15.75" thickBot="1" x14ac:dyDescent="0.25">
      <c r="A41" s="116" t="s">
        <v>33</v>
      </c>
      <c r="B41" s="116" t="s">
        <v>22</v>
      </c>
      <c r="C41" s="116" t="s">
        <v>18</v>
      </c>
      <c r="D41" s="116">
        <v>1</v>
      </c>
      <c r="E41" s="116" t="s">
        <v>39</v>
      </c>
      <c r="F41" s="116" t="s">
        <v>7</v>
      </c>
      <c r="G41" s="116" t="s">
        <v>18</v>
      </c>
      <c r="H41" s="116">
        <v>1</v>
      </c>
      <c r="I41" s="116"/>
    </row>
    <row r="42" spans="1:15" ht="15.75" thickBot="1" x14ac:dyDescent="0.25">
      <c r="A42" s="116" t="s">
        <v>34</v>
      </c>
      <c r="B42" s="116" t="s">
        <v>23</v>
      </c>
      <c r="C42" s="116" t="s">
        <v>18</v>
      </c>
      <c r="D42" s="116">
        <v>1</v>
      </c>
      <c r="E42" s="116" t="s">
        <v>40</v>
      </c>
      <c r="F42" s="116" t="s">
        <v>8</v>
      </c>
      <c r="G42" s="116">
        <v>52804735</v>
      </c>
      <c r="H42" s="116">
        <v>1</v>
      </c>
      <c r="I42" s="116"/>
    </row>
    <row r="43" spans="1:15" ht="15.75" thickBot="1" x14ac:dyDescent="0.25">
      <c r="A43" s="116" t="s">
        <v>35</v>
      </c>
      <c r="B43" s="116" t="s">
        <v>24</v>
      </c>
      <c r="C43" s="116" t="s">
        <v>18</v>
      </c>
      <c r="D43" s="116">
        <v>1</v>
      </c>
      <c r="E43" s="116" t="s">
        <v>41</v>
      </c>
      <c r="F43" s="116" t="s">
        <v>9</v>
      </c>
      <c r="G43" s="116">
        <v>52972744</v>
      </c>
      <c r="H43" s="116">
        <v>1</v>
      </c>
      <c r="I43" s="116"/>
    </row>
    <row r="44" spans="1:15" ht="15.75" thickBot="1" x14ac:dyDescent="0.25">
      <c r="A44" s="116" t="s">
        <v>36</v>
      </c>
      <c r="B44" s="116" t="s">
        <v>25</v>
      </c>
      <c r="C44" s="116" t="s">
        <v>18</v>
      </c>
      <c r="D44" s="116">
        <v>1</v>
      </c>
      <c r="E44" s="116" t="s">
        <v>42</v>
      </c>
      <c r="F44" s="116" t="s">
        <v>10</v>
      </c>
      <c r="G44" s="116">
        <v>52970955</v>
      </c>
      <c r="H44" s="116">
        <v>1</v>
      </c>
      <c r="I44" s="116"/>
    </row>
    <row r="45" spans="1:15" ht="15.75" thickBot="1" x14ac:dyDescent="0.25">
      <c r="A45" s="116"/>
      <c r="B45" s="116"/>
      <c r="C45" s="116"/>
      <c r="D45" s="116"/>
      <c r="E45" s="116"/>
      <c r="F45" s="116"/>
      <c r="G45" s="116"/>
      <c r="H45" s="116"/>
      <c r="I45" s="116"/>
    </row>
    <row r="46" spans="1:15" ht="15.75" thickBot="1" x14ac:dyDescent="0.25">
      <c r="A46" s="116" t="s">
        <v>12</v>
      </c>
      <c r="B46" s="116"/>
      <c r="C46" s="116" t="s">
        <v>17</v>
      </c>
      <c r="D46" s="116" t="s">
        <v>27</v>
      </c>
      <c r="E46" s="116"/>
      <c r="F46" s="116"/>
      <c r="G46" s="116" t="s">
        <v>17</v>
      </c>
      <c r="H46" s="116" t="s">
        <v>28</v>
      </c>
      <c r="I46" s="116"/>
    </row>
    <row r="47" spans="1:15" ht="15.75" thickBot="1" x14ac:dyDescent="0.25">
      <c r="A47" s="116" t="s">
        <v>0</v>
      </c>
      <c r="B47" s="116" t="s">
        <v>49</v>
      </c>
      <c r="C47" s="116"/>
      <c r="D47" s="116"/>
      <c r="E47" s="116"/>
      <c r="F47" s="116"/>
      <c r="G47" s="116"/>
      <c r="H47" s="116"/>
      <c r="I47" s="116"/>
    </row>
    <row r="48" spans="1:15" ht="15.75" thickBot="1" x14ac:dyDescent="0.25">
      <c r="A48" s="116" t="s">
        <v>2</v>
      </c>
      <c r="B48" s="116" t="s">
        <v>13</v>
      </c>
      <c r="C48" s="116">
        <v>53367803</v>
      </c>
      <c r="D48" s="116">
        <v>1</v>
      </c>
      <c r="E48" s="116"/>
      <c r="F48" s="116"/>
      <c r="G48" s="116"/>
      <c r="H48" s="116"/>
      <c r="I48" s="116"/>
    </row>
    <row r="49" spans="1:15" ht="15.75" thickBot="1" x14ac:dyDescent="0.25">
      <c r="A49" s="116" t="s">
        <v>4</v>
      </c>
      <c r="B49" s="116" t="s">
        <v>14</v>
      </c>
      <c r="C49" s="116">
        <v>53486715</v>
      </c>
      <c r="D49" s="116">
        <v>1</v>
      </c>
      <c r="E49" s="116"/>
      <c r="F49" s="116"/>
      <c r="G49" s="116"/>
      <c r="H49" s="116"/>
      <c r="I49" s="116"/>
    </row>
    <row r="50" spans="1:15" ht="15.75" thickBot="1" x14ac:dyDescent="0.25">
      <c r="A50" s="116" t="s">
        <v>6</v>
      </c>
      <c r="B50" s="116" t="s">
        <v>15</v>
      </c>
      <c r="C50" s="116">
        <v>53408057</v>
      </c>
      <c r="D50" s="116">
        <v>1</v>
      </c>
      <c r="E50" s="116"/>
      <c r="F50" s="116"/>
      <c r="G50" s="116"/>
      <c r="H50" s="116"/>
      <c r="I50" s="116"/>
    </row>
    <row r="51" spans="1:15" ht="15" thickBot="1" x14ac:dyDescent="0.25">
      <c r="A51" s="251"/>
      <c r="B51" s="251"/>
      <c r="C51" s="251"/>
      <c r="D51" s="251"/>
      <c r="E51" s="251"/>
      <c r="F51" s="251"/>
      <c r="G51" s="251"/>
      <c r="H51" s="251"/>
      <c r="I51" s="251"/>
      <c r="J51" s="251"/>
      <c r="K51" s="251"/>
      <c r="L51" s="251"/>
      <c r="M51" s="251"/>
      <c r="N51" s="251"/>
      <c r="O51" s="251"/>
    </row>
    <row r="52" spans="1:15" x14ac:dyDescent="0.2">
      <c r="A52" s="252" t="s">
        <v>30</v>
      </c>
      <c r="B52" s="253"/>
      <c r="C52" s="256">
        <v>43189</v>
      </c>
      <c r="D52" s="256"/>
      <c r="E52" s="256"/>
      <c r="F52" s="256"/>
      <c r="G52" s="256"/>
      <c r="H52" s="257"/>
      <c r="I52" s="162"/>
    </row>
    <row r="53" spans="1:15" ht="15" thickBot="1" x14ac:dyDescent="0.25">
      <c r="A53" s="254"/>
      <c r="B53" s="255"/>
      <c r="C53" s="258"/>
      <c r="D53" s="258"/>
      <c r="E53" s="258"/>
      <c r="F53" s="258"/>
      <c r="G53" s="258"/>
      <c r="H53" s="259"/>
      <c r="I53" s="162"/>
    </row>
    <row r="54" spans="1:15" ht="15.75" thickBot="1" x14ac:dyDescent="0.25">
      <c r="A54" s="260" t="s">
        <v>11</v>
      </c>
      <c r="B54" s="261"/>
      <c r="C54" s="174" t="s">
        <v>17</v>
      </c>
      <c r="D54" s="175" t="s">
        <v>27</v>
      </c>
      <c r="E54" s="228" t="s">
        <v>0</v>
      </c>
      <c r="F54" s="230" t="s">
        <v>50</v>
      </c>
      <c r="G54" s="174" t="s">
        <v>17</v>
      </c>
      <c r="H54" s="175" t="s">
        <v>28</v>
      </c>
      <c r="I54" s="162"/>
    </row>
    <row r="55" spans="1:15" ht="15.75" thickBot="1" x14ac:dyDescent="0.25">
      <c r="A55" s="176" t="s">
        <v>0</v>
      </c>
      <c r="B55" s="177" t="s">
        <v>47</v>
      </c>
      <c r="C55" s="220"/>
      <c r="D55" s="221"/>
      <c r="E55" s="229"/>
      <c r="F55" s="231"/>
      <c r="G55" s="220"/>
      <c r="H55" s="221"/>
      <c r="I55" s="162"/>
    </row>
    <row r="56" spans="1:15" ht="15.75" thickBot="1" x14ac:dyDescent="0.25">
      <c r="A56" s="176" t="s">
        <v>31</v>
      </c>
      <c r="B56" s="177" t="s">
        <v>20</v>
      </c>
      <c r="C56" s="178" t="s">
        <v>18</v>
      </c>
      <c r="D56" s="179">
        <v>1</v>
      </c>
      <c r="E56" s="176" t="s">
        <v>37</v>
      </c>
      <c r="F56" s="180" t="s">
        <v>3</v>
      </c>
      <c r="G56" s="178" t="s">
        <v>18</v>
      </c>
      <c r="H56" s="179">
        <v>1</v>
      </c>
      <c r="I56" s="162"/>
    </row>
    <row r="57" spans="1:15" ht="15.75" thickBot="1" x14ac:dyDescent="0.25">
      <c r="A57" s="176" t="s">
        <v>32</v>
      </c>
      <c r="B57" s="177" t="s">
        <v>21</v>
      </c>
      <c r="C57" s="178" t="s">
        <v>18</v>
      </c>
      <c r="D57" s="179">
        <v>1</v>
      </c>
      <c r="E57" s="176" t="s">
        <v>38</v>
      </c>
      <c r="F57" s="180" t="s">
        <v>5</v>
      </c>
      <c r="G57" s="178" t="s">
        <v>18</v>
      </c>
      <c r="H57" s="179">
        <v>1</v>
      </c>
      <c r="I57" s="162"/>
    </row>
    <row r="58" spans="1:15" ht="15.75" thickBot="1" x14ac:dyDescent="0.25">
      <c r="A58" s="176" t="s">
        <v>33</v>
      </c>
      <c r="B58" s="177" t="s">
        <v>22</v>
      </c>
      <c r="C58" s="178" t="s">
        <v>18</v>
      </c>
      <c r="D58" s="179">
        <v>1</v>
      </c>
      <c r="E58" s="176" t="s">
        <v>39</v>
      </c>
      <c r="F58" s="180" t="s">
        <v>7</v>
      </c>
      <c r="G58" s="178" t="s">
        <v>18</v>
      </c>
      <c r="H58" s="179">
        <v>1</v>
      </c>
      <c r="I58" s="162"/>
    </row>
    <row r="59" spans="1:15" ht="15.75" thickBot="1" x14ac:dyDescent="0.25">
      <c r="A59" s="176" t="s">
        <v>34</v>
      </c>
      <c r="B59" s="177" t="s">
        <v>23</v>
      </c>
      <c r="C59" s="178" t="s">
        <v>18</v>
      </c>
      <c r="D59" s="179">
        <v>1</v>
      </c>
      <c r="E59" s="176" t="s">
        <v>40</v>
      </c>
      <c r="F59" s="180" t="s">
        <v>8</v>
      </c>
      <c r="G59" s="181" t="s">
        <v>121</v>
      </c>
      <c r="H59" s="179">
        <v>1</v>
      </c>
      <c r="I59" s="162"/>
    </row>
    <row r="60" spans="1:15" ht="15.75" thickBot="1" x14ac:dyDescent="0.25">
      <c r="A60" s="176" t="s">
        <v>35</v>
      </c>
      <c r="B60" s="177" t="s">
        <v>24</v>
      </c>
      <c r="C60" s="178" t="s">
        <v>18</v>
      </c>
      <c r="D60" s="179">
        <v>1</v>
      </c>
      <c r="E60" s="176" t="s">
        <v>41</v>
      </c>
      <c r="F60" s="180" t="s">
        <v>9</v>
      </c>
      <c r="G60" s="178" t="s">
        <v>18</v>
      </c>
      <c r="H60" s="179">
        <v>1</v>
      </c>
      <c r="I60" s="162"/>
    </row>
    <row r="61" spans="1:15" ht="15.75" thickBot="1" x14ac:dyDescent="0.25">
      <c r="A61" s="176" t="s">
        <v>36</v>
      </c>
      <c r="B61" s="177" t="s">
        <v>25</v>
      </c>
      <c r="C61" s="178" t="s">
        <v>18</v>
      </c>
      <c r="D61" s="179">
        <v>1</v>
      </c>
      <c r="E61" s="176" t="s">
        <v>42</v>
      </c>
      <c r="F61" s="180" t="s">
        <v>10</v>
      </c>
      <c r="G61" s="178" t="s">
        <v>18</v>
      </c>
      <c r="H61" s="179">
        <v>1</v>
      </c>
      <c r="I61" s="162"/>
    </row>
    <row r="62" spans="1:15" ht="15" thickBot="1" x14ac:dyDescent="0.25">
      <c r="A62" s="162"/>
      <c r="B62" s="162"/>
      <c r="C62" s="162"/>
      <c r="D62" s="162"/>
      <c r="E62" s="162"/>
      <c r="F62" s="162"/>
      <c r="G62" s="162"/>
      <c r="H62" s="162"/>
      <c r="I62" s="162"/>
    </row>
    <row r="63" spans="1:15" ht="15.75" thickBot="1" x14ac:dyDescent="0.25">
      <c r="A63" s="260" t="s">
        <v>12</v>
      </c>
      <c r="B63" s="261"/>
      <c r="C63" s="174" t="s">
        <v>17</v>
      </c>
      <c r="D63" s="175" t="s">
        <v>27</v>
      </c>
      <c r="E63" s="175"/>
      <c r="F63" s="175"/>
      <c r="G63" s="174" t="s">
        <v>17</v>
      </c>
      <c r="H63" s="175" t="s">
        <v>28</v>
      </c>
      <c r="I63" s="162"/>
    </row>
    <row r="64" spans="1:15" ht="15.75" thickBot="1" x14ac:dyDescent="0.25">
      <c r="A64" s="176" t="s">
        <v>0</v>
      </c>
      <c r="B64" s="182" t="s">
        <v>49</v>
      </c>
      <c r="C64" s="266"/>
      <c r="D64" s="267"/>
      <c r="E64" s="267"/>
      <c r="F64" s="267"/>
      <c r="G64" s="267"/>
      <c r="H64" s="221"/>
      <c r="I64" s="162"/>
    </row>
    <row r="65" spans="1:15" ht="15.75" thickBot="1" x14ac:dyDescent="0.25">
      <c r="A65" s="176" t="s">
        <v>2</v>
      </c>
      <c r="B65" s="177" t="s">
        <v>13</v>
      </c>
      <c r="C65" s="183">
        <v>53556976</v>
      </c>
      <c r="D65" s="179">
        <v>1</v>
      </c>
      <c r="E65" s="203"/>
      <c r="F65" s="204"/>
      <c r="G65" s="204"/>
      <c r="H65" s="205"/>
      <c r="I65" s="162"/>
    </row>
    <row r="66" spans="1:15" ht="15.75" thickBot="1" x14ac:dyDescent="0.25">
      <c r="A66" s="176" t="s">
        <v>4</v>
      </c>
      <c r="B66" s="177" t="s">
        <v>14</v>
      </c>
      <c r="C66" s="183">
        <v>53486715</v>
      </c>
      <c r="D66" s="179">
        <v>1</v>
      </c>
      <c r="E66" s="206"/>
      <c r="F66" s="207"/>
      <c r="G66" s="207"/>
      <c r="H66" s="208"/>
      <c r="I66" s="162"/>
    </row>
    <row r="67" spans="1:15" ht="15.75" thickBot="1" x14ac:dyDescent="0.25">
      <c r="A67" s="176" t="s">
        <v>6</v>
      </c>
      <c r="B67" s="177" t="s">
        <v>15</v>
      </c>
      <c r="C67" s="178">
        <v>53408057</v>
      </c>
      <c r="D67" s="179">
        <v>1</v>
      </c>
      <c r="E67" s="206"/>
      <c r="F67" s="207"/>
      <c r="G67" s="207"/>
      <c r="H67" s="208"/>
      <c r="I67" s="162"/>
    </row>
    <row r="68" spans="1:15" ht="15" thickBot="1" x14ac:dyDescent="0.25">
      <c r="A68" s="251"/>
      <c r="B68" s="251"/>
      <c r="C68" s="251"/>
      <c r="D68" s="251"/>
      <c r="E68" s="251"/>
      <c r="F68" s="251"/>
      <c r="G68" s="251"/>
      <c r="H68" s="251"/>
      <c r="I68" s="251"/>
      <c r="J68" s="251"/>
      <c r="K68" s="251"/>
      <c r="L68" s="251"/>
      <c r="M68" s="251"/>
      <c r="N68" s="251"/>
      <c r="O68" s="251"/>
    </row>
    <row r="69" spans="1:15" x14ac:dyDescent="0.2">
      <c r="A69" s="209" t="s">
        <v>26</v>
      </c>
      <c r="B69" s="210"/>
      <c r="C69" s="213">
        <v>43202</v>
      </c>
      <c r="D69" s="213"/>
      <c r="E69" s="213"/>
      <c r="F69" s="213"/>
      <c r="G69" s="213"/>
      <c r="H69" s="214"/>
    </row>
    <row r="70" spans="1:15" ht="15" thickBot="1" x14ac:dyDescent="0.25">
      <c r="A70" s="211"/>
      <c r="B70" s="212"/>
      <c r="C70" s="215"/>
      <c r="D70" s="215"/>
      <c r="E70" s="215"/>
      <c r="F70" s="215"/>
      <c r="G70" s="215"/>
      <c r="H70" s="216"/>
    </row>
    <row r="71" spans="1:15" ht="15.75" thickBot="1" x14ac:dyDescent="0.25">
      <c r="A71" s="197" t="s">
        <v>11</v>
      </c>
      <c r="B71" s="198"/>
      <c r="C71" s="8" t="s">
        <v>17</v>
      </c>
      <c r="D71" s="9" t="s">
        <v>27</v>
      </c>
      <c r="E71" s="199" t="s">
        <v>0</v>
      </c>
      <c r="F71" s="201" t="s">
        <v>50</v>
      </c>
      <c r="G71" s="8" t="s">
        <v>17</v>
      </c>
      <c r="H71" s="9" t="s">
        <v>28</v>
      </c>
    </row>
    <row r="72" spans="1:15" ht="15.75" thickBot="1" x14ac:dyDescent="0.25">
      <c r="A72" s="3" t="s">
        <v>0</v>
      </c>
      <c r="B72" s="2" t="s">
        <v>47</v>
      </c>
      <c r="C72" s="262"/>
      <c r="D72" s="263"/>
      <c r="E72" s="200"/>
      <c r="F72" s="202"/>
      <c r="G72" s="262"/>
      <c r="H72" s="263"/>
    </row>
    <row r="73" spans="1:15" ht="15.75" thickBot="1" x14ac:dyDescent="0.25">
      <c r="A73" s="4" t="s">
        <v>31</v>
      </c>
      <c r="B73" s="10" t="s">
        <v>20</v>
      </c>
      <c r="C73" s="6" t="s">
        <v>18</v>
      </c>
      <c r="D73" s="12">
        <v>1</v>
      </c>
      <c r="E73" s="4" t="s">
        <v>37</v>
      </c>
      <c r="F73" s="11" t="s">
        <v>3</v>
      </c>
      <c r="G73" s="6" t="s">
        <v>18</v>
      </c>
      <c r="H73" s="12">
        <v>1</v>
      </c>
    </row>
    <row r="74" spans="1:15" ht="15.75" thickBot="1" x14ac:dyDescent="0.25">
      <c r="A74" s="4" t="s">
        <v>32</v>
      </c>
      <c r="B74" s="10" t="s">
        <v>21</v>
      </c>
      <c r="C74" s="6" t="s">
        <v>18</v>
      </c>
      <c r="D74" s="12">
        <v>1</v>
      </c>
      <c r="E74" s="4" t="s">
        <v>38</v>
      </c>
      <c r="F74" s="11" t="s">
        <v>5</v>
      </c>
      <c r="G74" s="118">
        <v>53183526</v>
      </c>
      <c r="H74" s="12">
        <v>1</v>
      </c>
    </row>
    <row r="75" spans="1:15" ht="15.75" thickBot="1" x14ac:dyDescent="0.25">
      <c r="A75" s="4" t="s">
        <v>33</v>
      </c>
      <c r="B75" s="10" t="s">
        <v>22</v>
      </c>
      <c r="C75" s="6" t="s">
        <v>18</v>
      </c>
      <c r="D75" s="12">
        <v>1</v>
      </c>
      <c r="E75" s="4" t="s">
        <v>39</v>
      </c>
      <c r="F75" s="11" t="s">
        <v>7</v>
      </c>
      <c r="G75" s="6" t="s">
        <v>18</v>
      </c>
      <c r="H75" s="12">
        <v>1</v>
      </c>
    </row>
    <row r="76" spans="1:15" ht="15.75" thickBot="1" x14ac:dyDescent="0.25">
      <c r="A76" s="4" t="s">
        <v>34</v>
      </c>
      <c r="B76" s="10" t="s">
        <v>23</v>
      </c>
      <c r="C76" s="6" t="s">
        <v>18</v>
      </c>
      <c r="D76" s="12">
        <v>1</v>
      </c>
      <c r="E76" s="4" t="s">
        <v>40</v>
      </c>
      <c r="F76" s="11" t="s">
        <v>8</v>
      </c>
      <c r="G76" s="119">
        <v>53445758</v>
      </c>
      <c r="H76" s="12">
        <v>1</v>
      </c>
    </row>
    <row r="77" spans="1:15" ht="15.75" thickBot="1" x14ac:dyDescent="0.25">
      <c r="A77" s="4" t="s">
        <v>35</v>
      </c>
      <c r="B77" s="10" t="s">
        <v>24</v>
      </c>
      <c r="C77" s="6" t="s">
        <v>18</v>
      </c>
      <c r="D77" s="12">
        <v>1</v>
      </c>
      <c r="E77" s="4" t="s">
        <v>41</v>
      </c>
      <c r="F77" s="11" t="s">
        <v>9</v>
      </c>
      <c r="G77" s="6" t="s">
        <v>18</v>
      </c>
      <c r="H77" s="12">
        <v>1</v>
      </c>
    </row>
    <row r="78" spans="1:15" ht="15.75" thickBot="1" x14ac:dyDescent="0.25">
      <c r="A78" s="4" t="s">
        <v>36</v>
      </c>
      <c r="B78" s="10" t="s">
        <v>25</v>
      </c>
      <c r="C78" s="6" t="s">
        <v>18</v>
      </c>
      <c r="D78" s="12">
        <v>1</v>
      </c>
      <c r="E78" s="4" t="s">
        <v>42</v>
      </c>
      <c r="F78" s="11" t="s">
        <v>10</v>
      </c>
      <c r="G78" s="118" t="s">
        <v>18</v>
      </c>
      <c r="H78" s="12">
        <v>1</v>
      </c>
    </row>
    <row r="79" spans="1:15" ht="15" thickBot="1" x14ac:dyDescent="0.25"/>
    <row r="80" spans="1:15" ht="15.75" thickBot="1" x14ac:dyDescent="0.25">
      <c r="A80" s="197" t="s">
        <v>12</v>
      </c>
      <c r="B80" s="198"/>
      <c r="C80" s="8" t="s">
        <v>17</v>
      </c>
      <c r="D80" s="13" t="s">
        <v>43</v>
      </c>
      <c r="E80" s="13"/>
      <c r="F80" s="13"/>
      <c r="G80" s="13"/>
      <c r="H80" s="14"/>
    </row>
    <row r="81" spans="1:8" ht="15.75" thickBot="1" x14ac:dyDescent="0.25">
      <c r="A81" s="3" t="s">
        <v>0</v>
      </c>
      <c r="B81" s="1" t="s">
        <v>49</v>
      </c>
      <c r="C81" s="264"/>
      <c r="D81" s="265"/>
      <c r="E81" s="265"/>
      <c r="F81" s="265"/>
      <c r="G81" s="265"/>
      <c r="H81" s="263"/>
    </row>
    <row r="82" spans="1:8" ht="15.75" thickBot="1" x14ac:dyDescent="0.25">
      <c r="A82" s="4" t="s">
        <v>2</v>
      </c>
      <c r="B82" s="10" t="s">
        <v>13</v>
      </c>
      <c r="C82" s="15">
        <v>53556976</v>
      </c>
      <c r="D82" s="7">
        <v>1</v>
      </c>
      <c r="E82" s="245"/>
      <c r="F82" s="246"/>
      <c r="G82" s="246"/>
      <c r="H82" s="247"/>
    </row>
    <row r="83" spans="1:8" ht="15.75" thickBot="1" x14ac:dyDescent="0.25">
      <c r="A83" s="4" t="s">
        <v>4</v>
      </c>
      <c r="B83" s="10" t="s">
        <v>14</v>
      </c>
      <c r="C83" s="129">
        <v>53598093</v>
      </c>
      <c r="D83" s="7">
        <v>1</v>
      </c>
      <c r="E83" s="248"/>
      <c r="F83" s="249"/>
      <c r="G83" s="249"/>
      <c r="H83" s="250"/>
    </row>
    <row r="84" spans="1:8" ht="15.75" thickBot="1" x14ac:dyDescent="0.25">
      <c r="A84" s="4" t="s">
        <v>6</v>
      </c>
      <c r="B84" s="10" t="s">
        <v>15</v>
      </c>
      <c r="C84" s="129">
        <v>53598092</v>
      </c>
      <c r="D84" s="7">
        <v>1</v>
      </c>
      <c r="E84" s="248"/>
      <c r="F84" s="249"/>
      <c r="G84" s="249"/>
      <c r="H84" s="250"/>
    </row>
  </sheetData>
  <mergeCells count="44">
    <mergeCell ref="A20:B20"/>
    <mergeCell ref="A29:B29"/>
    <mergeCell ref="A17:O17"/>
    <mergeCell ref="G21:H21"/>
    <mergeCell ref="A1:B2"/>
    <mergeCell ref="C1:H2"/>
    <mergeCell ref="A3:B3"/>
    <mergeCell ref="A12:B12"/>
    <mergeCell ref="G4:H4"/>
    <mergeCell ref="E3:E4"/>
    <mergeCell ref="F3:F4"/>
    <mergeCell ref="C4:D4"/>
    <mergeCell ref="E82:H84"/>
    <mergeCell ref="F71:F72"/>
    <mergeCell ref="E71:E72"/>
    <mergeCell ref="A34:O34"/>
    <mergeCell ref="A51:O51"/>
    <mergeCell ref="A52:B53"/>
    <mergeCell ref="C52:H53"/>
    <mergeCell ref="A54:B54"/>
    <mergeCell ref="G72:H72"/>
    <mergeCell ref="A68:O68"/>
    <mergeCell ref="A71:B71"/>
    <mergeCell ref="A80:B80"/>
    <mergeCell ref="C81:H81"/>
    <mergeCell ref="C72:D72"/>
    <mergeCell ref="A63:B63"/>
    <mergeCell ref="C64:H64"/>
    <mergeCell ref="E65:H67"/>
    <mergeCell ref="A69:B70"/>
    <mergeCell ref="C69:H70"/>
    <mergeCell ref="C13:H13"/>
    <mergeCell ref="C55:D55"/>
    <mergeCell ref="C30:H30"/>
    <mergeCell ref="E14:H16"/>
    <mergeCell ref="E31:H33"/>
    <mergeCell ref="E54:E55"/>
    <mergeCell ref="F54:F55"/>
    <mergeCell ref="E20:E21"/>
    <mergeCell ref="G55:H55"/>
    <mergeCell ref="F20:F21"/>
    <mergeCell ref="C21:D21"/>
    <mergeCell ref="A18:B19"/>
    <mergeCell ref="C18:H19"/>
  </mergeCells>
  <pageMargins left="0.25" right="0.25" top="0.75" bottom="0.75" header="0.3" footer="0.3"/>
  <pageSetup paperSize="8" scale="58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84"/>
  <sheetViews>
    <sheetView tabSelected="1" zoomScaleNormal="100" workbookViewId="0">
      <selection activeCell="J5" sqref="J5"/>
    </sheetView>
  </sheetViews>
  <sheetFormatPr defaultColWidth="11" defaultRowHeight="14.25" x14ac:dyDescent="0.2"/>
  <cols>
    <col min="2" max="2" width="17" bestFit="1" customWidth="1"/>
    <col min="4" max="4" width="11.75" bestFit="1" customWidth="1"/>
    <col min="6" max="6" width="17" bestFit="1" customWidth="1"/>
    <col min="8" max="8" width="11.75" bestFit="1" customWidth="1"/>
    <col min="9" max="9" width="7.5" bestFit="1" customWidth="1"/>
    <col min="10" max="10" width="10.375" bestFit="1" customWidth="1"/>
  </cols>
  <sheetData>
    <row r="1" spans="1:10" ht="14.25" customHeight="1" x14ac:dyDescent="0.2">
      <c r="A1" s="209" t="s">
        <v>159</v>
      </c>
      <c r="B1" s="210" t="str">
        <f>Stock!C41</f>
        <v>1903-1</v>
      </c>
      <c r="C1" s="270">
        <f>Stock!D41</f>
        <v>43210</v>
      </c>
      <c r="D1" s="270"/>
      <c r="E1" s="270"/>
      <c r="F1" s="270"/>
      <c r="G1" s="270"/>
      <c r="H1" s="270"/>
      <c r="I1" s="270"/>
      <c r="J1" s="270"/>
    </row>
    <row r="2" spans="1:10" ht="15" customHeight="1" thickBot="1" x14ac:dyDescent="0.25">
      <c r="A2" s="211"/>
      <c r="B2" s="212"/>
      <c r="C2" s="270"/>
      <c r="D2" s="270"/>
      <c r="E2" s="270"/>
      <c r="F2" s="270"/>
      <c r="G2" s="270"/>
      <c r="H2" s="270"/>
      <c r="I2" s="270"/>
      <c r="J2" s="270"/>
    </row>
    <row r="3" spans="1:10" ht="15.75" thickBot="1" x14ac:dyDescent="0.25">
      <c r="A3" s="197" t="s">
        <v>11</v>
      </c>
      <c r="B3" s="198"/>
      <c r="C3" s="8" t="s">
        <v>17</v>
      </c>
      <c r="D3" s="9" t="s">
        <v>27</v>
      </c>
      <c r="E3" s="199" t="s">
        <v>0</v>
      </c>
      <c r="F3" s="201" t="s">
        <v>50</v>
      </c>
      <c r="G3" s="8" t="s">
        <v>17</v>
      </c>
      <c r="H3" s="155" t="s">
        <v>28</v>
      </c>
      <c r="I3" s="156" t="s">
        <v>151</v>
      </c>
      <c r="J3" s="156" t="s">
        <v>147</v>
      </c>
    </row>
    <row r="4" spans="1:10" ht="15.75" thickBot="1" x14ac:dyDescent="0.25">
      <c r="A4" s="106" t="s">
        <v>0</v>
      </c>
      <c r="B4" s="2" t="s">
        <v>47</v>
      </c>
      <c r="C4" s="262"/>
      <c r="D4" s="263"/>
      <c r="E4" s="200"/>
      <c r="F4" s="202"/>
      <c r="G4" s="262"/>
      <c r="H4" s="263"/>
    </row>
    <row r="5" spans="1:10" ht="15.75" thickBot="1" x14ac:dyDescent="0.25">
      <c r="A5" s="4" t="s">
        <v>31</v>
      </c>
      <c r="B5" s="10" t="s">
        <v>20</v>
      </c>
      <c r="C5" s="6" t="str">
        <f>Stock!E41</f>
        <v>TERMINE</v>
      </c>
      <c r="D5" s="172">
        <f>IFERROR(VLOOKUP($C5,'ZZ93'!$A:$G,7,FALSE),100%)</f>
        <v>1</v>
      </c>
      <c r="E5" s="4" t="s">
        <v>40</v>
      </c>
      <c r="F5" s="11" t="s">
        <v>8</v>
      </c>
      <c r="G5" s="184" t="str">
        <f>Stock!Q41</f>
        <v>TERMINE</v>
      </c>
      <c r="H5" s="170">
        <f>IFERROR(VLOOKUP($G5,'ZZ93'!$A:$G,7,FALSE),100%)</f>
        <v>1</v>
      </c>
      <c r="I5" s="158" t="str">
        <f>+VLOOKUP($G5,'ZZ93'!$A:$G,2,FALSE)</f>
        <v>-</v>
      </c>
      <c r="J5" s="158" t="str">
        <f>+VLOOKUP($G5,'ZZ93'!$A:$G,3,FALSE)</f>
        <v>-</v>
      </c>
    </row>
    <row r="6" spans="1:10" ht="15.75" thickBot="1" x14ac:dyDescent="0.25">
      <c r="A6" s="4" t="s">
        <v>32</v>
      </c>
      <c r="B6" s="10" t="s">
        <v>21</v>
      </c>
      <c r="C6" s="6" t="str">
        <f>Stock!G41</f>
        <v>TERMINE</v>
      </c>
      <c r="D6" s="172">
        <f>IFERROR(VLOOKUP($C6,'ZZ93'!$A:$G,7,FALSE),100%)</f>
        <v>1</v>
      </c>
      <c r="E6" s="4" t="s">
        <v>37</v>
      </c>
      <c r="F6" s="11" t="s">
        <v>3</v>
      </c>
      <c r="G6" s="185" t="str">
        <f>Stock!S41</f>
        <v>TERMINE</v>
      </c>
      <c r="H6" s="170">
        <f>IFERROR(VLOOKUP($G6,'ZZ93'!$A:$G,7,FALSE),100%)</f>
        <v>1</v>
      </c>
      <c r="I6" s="158" t="str">
        <f>+VLOOKUP($G6,'ZZ93'!$A:$G,2,FALSE)</f>
        <v>-</v>
      </c>
      <c r="J6" s="158" t="str">
        <f>+VLOOKUP($G6,'ZZ93'!$A:$G,3,FALSE)</f>
        <v>-</v>
      </c>
    </row>
    <row r="7" spans="1:10" ht="15.75" thickBot="1" x14ac:dyDescent="0.25">
      <c r="A7" s="4" t="s">
        <v>33</v>
      </c>
      <c r="B7" s="10" t="s">
        <v>22</v>
      </c>
      <c r="C7" s="6" t="str">
        <f>Stock!I41</f>
        <v>TERMINE</v>
      </c>
      <c r="D7" s="172">
        <f>IFERROR(VLOOKUP($C7,'ZZ93'!$A:$G,7,FALSE),100%)</f>
        <v>1</v>
      </c>
      <c r="E7" s="4" t="s">
        <v>41</v>
      </c>
      <c r="F7" s="11" t="s">
        <v>9</v>
      </c>
      <c r="G7" s="186" t="str">
        <f>Stock!U41</f>
        <v>TERMINE</v>
      </c>
      <c r="H7" s="170">
        <f>IFERROR(VLOOKUP($G7,'ZZ93'!$A:$G,7,FALSE),100%)</f>
        <v>1</v>
      </c>
      <c r="I7" s="158" t="str">
        <f>+VLOOKUP($G7,'ZZ93'!$A:$G,2,FALSE)</f>
        <v>-</v>
      </c>
      <c r="J7" s="158" t="str">
        <f>+VLOOKUP($G7,'ZZ93'!$A:$G,3,FALSE)</f>
        <v>-</v>
      </c>
    </row>
    <row r="8" spans="1:10" ht="15.75" thickBot="1" x14ac:dyDescent="0.25">
      <c r="A8" s="4" t="s">
        <v>34</v>
      </c>
      <c r="B8" s="10" t="s">
        <v>23</v>
      </c>
      <c r="C8" s="6" t="str">
        <f>Stock!K41</f>
        <v>TERMINE</v>
      </c>
      <c r="D8" s="172">
        <f>IFERROR(VLOOKUP($C8,'ZZ93'!$A:$G,7,FALSE),100%)</f>
        <v>1</v>
      </c>
      <c r="E8" s="4" t="s">
        <v>38</v>
      </c>
      <c r="F8" s="11" t="s">
        <v>5</v>
      </c>
      <c r="G8" s="185" t="str">
        <f>Stock!W41</f>
        <v>TERMINE</v>
      </c>
      <c r="H8" s="170">
        <f>IFERROR(VLOOKUP($G8,'ZZ93'!$A:$G,7,FALSE),100%)</f>
        <v>1</v>
      </c>
      <c r="I8" s="158" t="str">
        <f>+VLOOKUP($G8,'ZZ93'!$A:$G,2,FALSE)</f>
        <v>-</v>
      </c>
      <c r="J8" s="158" t="str">
        <f>+VLOOKUP($G8,'ZZ93'!$A:$G,3,FALSE)</f>
        <v>-</v>
      </c>
    </row>
    <row r="9" spans="1:10" ht="15.75" thickBot="1" x14ac:dyDescent="0.25">
      <c r="A9" s="4" t="s">
        <v>35</v>
      </c>
      <c r="B9" s="10" t="s">
        <v>24</v>
      </c>
      <c r="C9" s="6" t="str">
        <f>Stock!M41</f>
        <v>TERMINE</v>
      </c>
      <c r="D9" s="172">
        <f>IFERROR(VLOOKUP($C9,'ZZ93'!$A:$G,7,FALSE),100%)</f>
        <v>1</v>
      </c>
      <c r="E9" s="4" t="s">
        <v>39</v>
      </c>
      <c r="F9" s="11" t="s">
        <v>7</v>
      </c>
      <c r="G9" s="185" t="str">
        <f>Stock!Y41</f>
        <v>TERMINE</v>
      </c>
      <c r="H9" s="170">
        <f>IFERROR(VLOOKUP($G9,'ZZ93'!$A:$G,7,FALSE),100%)</f>
        <v>1</v>
      </c>
      <c r="I9" s="158" t="str">
        <f>+VLOOKUP($G9,'ZZ93'!$A:$G,2,FALSE)</f>
        <v>-</v>
      </c>
      <c r="J9" s="158" t="str">
        <f>+VLOOKUP($G9,'ZZ93'!$A:$G,3,FALSE)</f>
        <v>-</v>
      </c>
    </row>
    <row r="10" spans="1:10" ht="15.75" thickBot="1" x14ac:dyDescent="0.25">
      <c r="A10" s="4" t="s">
        <v>36</v>
      </c>
      <c r="B10" s="10" t="s">
        <v>25</v>
      </c>
      <c r="C10" s="6" t="str">
        <f>Stock!O41</f>
        <v>TERMINE</v>
      </c>
      <c r="D10" s="172">
        <f>IFERROR(VLOOKUP($C10,'ZZ93'!$A:$G,7,FALSE),100%)</f>
        <v>1</v>
      </c>
      <c r="E10" s="4" t="s">
        <v>42</v>
      </c>
      <c r="F10" s="11" t="s">
        <v>10</v>
      </c>
      <c r="G10" s="187" t="str">
        <f>Stock!AA41</f>
        <v>TERMINE</v>
      </c>
      <c r="H10" s="170">
        <f>IFERROR(VLOOKUP($G10,'ZZ93'!$A:$G,7,FALSE),100%)</f>
        <v>1</v>
      </c>
      <c r="I10" s="158" t="str">
        <f>+VLOOKUP($G10,'ZZ93'!$A:$G,2,FALSE)</f>
        <v>-</v>
      </c>
      <c r="J10" s="158" t="str">
        <f>+VLOOKUP($G10,'ZZ93'!$A:$G,3,FALSE)</f>
        <v>-</v>
      </c>
    </row>
    <row r="11" spans="1:10" ht="15" thickBot="1" x14ac:dyDescent="0.25"/>
    <row r="12" spans="1:10" ht="15.75" thickBot="1" x14ac:dyDescent="0.25">
      <c r="A12" s="197" t="s">
        <v>12</v>
      </c>
      <c r="B12" s="198"/>
      <c r="C12" s="8" t="s">
        <v>17</v>
      </c>
      <c r="D12" s="9" t="s">
        <v>27</v>
      </c>
      <c r="E12" s="9"/>
      <c r="F12" s="9"/>
      <c r="G12" s="8" t="s">
        <v>17</v>
      </c>
      <c r="H12" s="9" t="s">
        <v>28</v>
      </c>
    </row>
    <row r="13" spans="1:10" ht="15.75" thickBot="1" x14ac:dyDescent="0.25">
      <c r="A13" s="106" t="s">
        <v>0</v>
      </c>
      <c r="B13" s="1" t="s">
        <v>48</v>
      </c>
      <c r="C13" s="264"/>
      <c r="D13" s="265"/>
      <c r="E13" s="265"/>
      <c r="F13" s="265"/>
      <c r="G13" s="265"/>
      <c r="H13" s="263"/>
    </row>
    <row r="14" spans="1:10" ht="15.75" thickBot="1" x14ac:dyDescent="0.25">
      <c r="A14" s="4" t="s">
        <v>44</v>
      </c>
      <c r="B14" s="10" t="s">
        <v>13</v>
      </c>
      <c r="C14" s="6" t="str">
        <f>Stock!AC41</f>
        <v>TERMINE</v>
      </c>
      <c r="D14" s="172">
        <f>IFERROR(VLOOKUP($C14,'ZZ93'!$A:$G,7,FALSE),100%)</f>
        <v>1</v>
      </c>
      <c r="E14" s="245"/>
      <c r="F14" s="246"/>
      <c r="G14" s="246"/>
      <c r="H14" s="247"/>
    </row>
    <row r="15" spans="1:10" ht="15.75" thickBot="1" x14ac:dyDescent="0.25">
      <c r="A15" s="4" t="s">
        <v>45</v>
      </c>
      <c r="B15" s="10" t="s">
        <v>14</v>
      </c>
      <c r="C15" s="129" t="str">
        <f>Stock!AE41</f>
        <v>TERMINE</v>
      </c>
      <c r="D15" s="172">
        <f>IFERROR(VLOOKUP($C15,'ZZ93'!$A:$G,7,FALSE),100%)</f>
        <v>1</v>
      </c>
      <c r="E15" s="248"/>
      <c r="F15" s="249"/>
      <c r="G15" s="249"/>
      <c r="H15" s="250"/>
    </row>
    <row r="16" spans="1:10" ht="15.75" thickBot="1" x14ac:dyDescent="0.25">
      <c r="A16" s="4" t="s">
        <v>46</v>
      </c>
      <c r="B16" s="10" t="s">
        <v>15</v>
      </c>
      <c r="C16" s="129" t="str">
        <f>Stock!AG41</f>
        <v>TERMINE</v>
      </c>
      <c r="D16" s="172">
        <f>IFERROR(VLOOKUP($C16,'ZZ93'!$A:$G,7,FALSE),100%)</f>
        <v>1</v>
      </c>
      <c r="E16" s="248"/>
      <c r="F16" s="249"/>
      <c r="G16" s="249"/>
      <c r="H16" s="250"/>
    </row>
    <row r="17" spans="1:16" ht="15" thickBot="1" x14ac:dyDescent="0.25">
      <c r="A17" s="251"/>
      <c r="B17" s="251"/>
      <c r="C17" s="251"/>
      <c r="D17" s="251"/>
      <c r="E17" s="251"/>
      <c r="F17" s="251"/>
      <c r="G17" s="251"/>
      <c r="H17" s="251"/>
      <c r="I17" s="251"/>
      <c r="J17" s="251"/>
      <c r="K17" s="251"/>
      <c r="L17" s="251"/>
      <c r="M17" s="251"/>
      <c r="N17" s="251"/>
      <c r="O17" s="251"/>
      <c r="P17" s="251"/>
    </row>
    <row r="18" spans="1:16" ht="14.25" customHeight="1" x14ac:dyDescent="0.2">
      <c r="A18" s="209" t="s">
        <v>159</v>
      </c>
      <c r="B18" s="210" t="str">
        <f>Stock!C42</f>
        <v>1903-2</v>
      </c>
      <c r="C18" s="270">
        <f>Stock!D42</f>
        <v>43215</v>
      </c>
      <c r="D18" s="270"/>
      <c r="E18" s="270"/>
      <c r="F18" s="270"/>
      <c r="G18" s="270"/>
      <c r="H18" s="270"/>
      <c r="I18" s="270"/>
      <c r="J18" s="270"/>
    </row>
    <row r="19" spans="1:16" ht="15" customHeight="1" thickBot="1" x14ac:dyDescent="0.25">
      <c r="A19" s="211"/>
      <c r="B19" s="212"/>
      <c r="C19" s="270"/>
      <c r="D19" s="270"/>
      <c r="E19" s="270"/>
      <c r="F19" s="270"/>
      <c r="G19" s="270"/>
      <c r="H19" s="270"/>
      <c r="I19" s="270"/>
      <c r="J19" s="270"/>
    </row>
    <row r="20" spans="1:16" ht="15.75" thickBot="1" x14ac:dyDescent="0.25">
      <c r="A20" s="197" t="s">
        <v>11</v>
      </c>
      <c r="B20" s="198"/>
      <c r="C20" s="8" t="s">
        <v>17</v>
      </c>
      <c r="D20" s="9" t="s">
        <v>27</v>
      </c>
      <c r="E20" s="199" t="s">
        <v>0</v>
      </c>
      <c r="F20" s="201" t="s">
        <v>50</v>
      </c>
      <c r="G20" s="8" t="s">
        <v>17</v>
      </c>
      <c r="H20" s="9" t="s">
        <v>28</v>
      </c>
      <c r="I20" s="156" t="s">
        <v>151</v>
      </c>
      <c r="J20" s="156" t="s">
        <v>147</v>
      </c>
    </row>
    <row r="21" spans="1:16" ht="15.75" thickBot="1" x14ac:dyDescent="0.25">
      <c r="A21" s="106" t="s">
        <v>0</v>
      </c>
      <c r="B21" s="2" t="s">
        <v>47</v>
      </c>
      <c r="C21" s="262"/>
      <c r="D21" s="263"/>
      <c r="E21" s="200"/>
      <c r="F21" s="202"/>
      <c r="G21" s="262"/>
      <c r="H21" s="263"/>
    </row>
    <row r="22" spans="1:16" ht="15.75" thickBot="1" x14ac:dyDescent="0.25">
      <c r="A22" s="4" t="s">
        <v>31</v>
      </c>
      <c r="B22" s="10" t="s">
        <v>20</v>
      </c>
      <c r="C22" s="6" t="str">
        <f>Stock!E42</f>
        <v>TERMINE</v>
      </c>
      <c r="D22" s="172">
        <f>IFERROR(VLOOKUP($C22,'ZZ93'!$A:$G,7,FALSE),100%)</f>
        <v>1</v>
      </c>
      <c r="E22" s="4" t="s">
        <v>40</v>
      </c>
      <c r="F22" s="11" t="s">
        <v>8</v>
      </c>
      <c r="G22" s="184" t="str">
        <f>Stock!Q42</f>
        <v>TERMINE</v>
      </c>
      <c r="H22" s="171">
        <f>IFERROR(VLOOKUP($G22,'ZZ93'!$A:$G,7,FALSE),100%)</f>
        <v>1</v>
      </c>
      <c r="I22" s="158" t="str">
        <f>+VLOOKUP($G22,'ZZ93'!$A:$G,2,FALSE)</f>
        <v>-</v>
      </c>
      <c r="J22" s="158" t="str">
        <f>+VLOOKUP($G22,'ZZ93'!$A:$G,3,FALSE)</f>
        <v>-</v>
      </c>
    </row>
    <row r="23" spans="1:16" ht="15.75" thickBot="1" x14ac:dyDescent="0.25">
      <c r="A23" s="4" t="s">
        <v>32</v>
      </c>
      <c r="B23" s="10" t="s">
        <v>21</v>
      </c>
      <c r="C23" s="6" t="str">
        <f>Stock!G42</f>
        <v>TERMINE</v>
      </c>
      <c r="D23" s="172">
        <f>IFERROR(VLOOKUP($C23,'ZZ93'!$A:$G,7,FALSE),100%)</f>
        <v>1</v>
      </c>
      <c r="E23" s="4" t="s">
        <v>37</v>
      </c>
      <c r="F23" s="11" t="s">
        <v>3</v>
      </c>
      <c r="G23" s="185" t="str">
        <f>Stock!S42</f>
        <v>TERMINE</v>
      </c>
      <c r="H23" s="171">
        <f>IFERROR(VLOOKUP($G23,'ZZ93'!$A:$G,7,FALSE),100%)</f>
        <v>1</v>
      </c>
      <c r="I23" s="159" t="str">
        <f>+VLOOKUP($G23,'ZZ93'!$A:$G,2,FALSE)</f>
        <v>-</v>
      </c>
      <c r="J23" s="159" t="str">
        <f>+VLOOKUP($G23,'ZZ93'!$A:$G,3,FALSE)</f>
        <v>-</v>
      </c>
    </row>
    <row r="24" spans="1:16" ht="15.75" thickBot="1" x14ac:dyDescent="0.25">
      <c r="A24" s="4" t="s">
        <v>33</v>
      </c>
      <c r="B24" s="10" t="s">
        <v>22</v>
      </c>
      <c r="C24" s="6" t="str">
        <f>Stock!I42</f>
        <v>TERMINE</v>
      </c>
      <c r="D24" s="172">
        <f>IFERROR(VLOOKUP($C24,'ZZ93'!$A:$G,7,FALSE),100%)</f>
        <v>1</v>
      </c>
      <c r="E24" s="4" t="s">
        <v>41</v>
      </c>
      <c r="F24" s="11" t="s">
        <v>9</v>
      </c>
      <c r="G24" s="185">
        <f>Stock!U42</f>
        <v>53367836</v>
      </c>
      <c r="H24" s="171">
        <f>IFERROR(VLOOKUP($G24,'ZZ93'!$A:$G,7,FALSE),100%)</f>
        <v>0.23076923076923078</v>
      </c>
      <c r="I24" s="159">
        <f>+VLOOKUP($G24,'ZZ93'!$A:$G,2,FALSE)</f>
        <v>40</v>
      </c>
      <c r="J24" s="159" t="str">
        <f>+VLOOKUP($G24,'ZZ93'!$A:$G,3,FALSE)</f>
        <v>222709S</v>
      </c>
    </row>
    <row r="25" spans="1:16" ht="15.75" thickBot="1" x14ac:dyDescent="0.25">
      <c r="A25" s="4" t="s">
        <v>34</v>
      </c>
      <c r="B25" s="10" t="s">
        <v>23</v>
      </c>
      <c r="C25" s="6" t="str">
        <f>Stock!K42</f>
        <v>TERMINE</v>
      </c>
      <c r="D25" s="172">
        <f>IFERROR(VLOOKUP($C25,'ZZ93'!$A:$G,7,FALSE),100%)</f>
        <v>1</v>
      </c>
      <c r="E25" s="4" t="s">
        <v>38</v>
      </c>
      <c r="F25" s="11" t="s">
        <v>5</v>
      </c>
      <c r="G25" s="185" t="str">
        <f>Stock!W42</f>
        <v>TERMINE</v>
      </c>
      <c r="H25" s="171">
        <f>IFERROR(VLOOKUP($G25,'ZZ93'!$A:$G,7,FALSE),100%)</f>
        <v>1</v>
      </c>
      <c r="I25" s="159" t="str">
        <f>+VLOOKUP($G25,'ZZ93'!$A:$G,2,FALSE)</f>
        <v>-</v>
      </c>
      <c r="J25" s="159" t="str">
        <f>+VLOOKUP($G25,'ZZ93'!$A:$G,3,FALSE)</f>
        <v>-</v>
      </c>
    </row>
    <row r="26" spans="1:16" ht="15.75" thickBot="1" x14ac:dyDescent="0.25">
      <c r="A26" s="4" t="s">
        <v>35</v>
      </c>
      <c r="B26" s="10" t="s">
        <v>24</v>
      </c>
      <c r="C26" s="6" t="str">
        <f>Stock!M42</f>
        <v>TERMINE</v>
      </c>
      <c r="D26" s="172">
        <f>IFERROR(VLOOKUP($C26,'ZZ93'!$A:$G,7,FALSE),100%)</f>
        <v>1</v>
      </c>
      <c r="E26" s="4" t="s">
        <v>39</v>
      </c>
      <c r="F26" s="11" t="s">
        <v>7</v>
      </c>
      <c r="G26" s="185" t="str">
        <f>Stock!Y42</f>
        <v>TERMINE</v>
      </c>
      <c r="H26" s="171">
        <f>IFERROR(VLOOKUP($G26,'ZZ93'!$A:$G,7,FALSE),100%)</f>
        <v>1</v>
      </c>
      <c r="I26" s="159" t="str">
        <f>+VLOOKUP($G26,'ZZ93'!$A:$G,2,FALSE)</f>
        <v>-</v>
      </c>
      <c r="J26" s="159" t="str">
        <f>+VLOOKUP($G26,'ZZ93'!$A:$G,3,FALSE)</f>
        <v>-</v>
      </c>
    </row>
    <row r="27" spans="1:16" ht="15.75" thickBot="1" x14ac:dyDescent="0.25">
      <c r="A27" s="4" t="s">
        <v>36</v>
      </c>
      <c r="B27" s="10" t="s">
        <v>25</v>
      </c>
      <c r="C27" s="6" t="str">
        <f>Stock!O42</f>
        <v>TERMINE</v>
      </c>
      <c r="D27" s="172">
        <f>IFERROR(VLOOKUP($C27,'ZZ93'!$A:$G,7,FALSE),100%)</f>
        <v>1</v>
      </c>
      <c r="E27" s="4" t="s">
        <v>42</v>
      </c>
      <c r="F27" s="11" t="s">
        <v>10</v>
      </c>
      <c r="G27" s="187" t="str">
        <f>Stock!AA42</f>
        <v>TERMINE</v>
      </c>
      <c r="H27" s="171">
        <f>IFERROR(VLOOKUP($G27,'ZZ93'!$A:$G,7,FALSE),100%)</f>
        <v>1</v>
      </c>
      <c r="I27" s="159" t="str">
        <f>+VLOOKUP($G27,'ZZ93'!$A:$G,2,FALSE)</f>
        <v>-</v>
      </c>
      <c r="J27" s="159" t="str">
        <f>+VLOOKUP($G27,'ZZ93'!$A:$G,3,FALSE)</f>
        <v>-</v>
      </c>
    </row>
    <row r="28" spans="1:16" ht="15" thickBot="1" x14ac:dyDescent="0.25"/>
    <row r="29" spans="1:16" ht="15.75" thickBot="1" x14ac:dyDescent="0.25">
      <c r="A29" s="197" t="s">
        <v>12</v>
      </c>
      <c r="B29" s="198"/>
      <c r="C29" s="8" t="s">
        <v>17</v>
      </c>
      <c r="D29" s="9" t="s">
        <v>27</v>
      </c>
      <c r="E29" s="9"/>
      <c r="F29" s="9"/>
      <c r="G29" s="8" t="s">
        <v>17</v>
      </c>
      <c r="H29" s="9" t="s">
        <v>28</v>
      </c>
    </row>
    <row r="30" spans="1:16" ht="15.75" thickBot="1" x14ac:dyDescent="0.25">
      <c r="A30" s="106" t="s">
        <v>0</v>
      </c>
      <c r="B30" s="1" t="s">
        <v>49</v>
      </c>
      <c r="C30" s="264"/>
      <c r="D30" s="265"/>
      <c r="E30" s="265"/>
      <c r="F30" s="265"/>
      <c r="G30" s="265"/>
      <c r="H30" s="263"/>
    </row>
    <row r="31" spans="1:16" ht="15.75" thickBot="1" x14ac:dyDescent="0.25">
      <c r="A31" s="4" t="s">
        <v>2</v>
      </c>
      <c r="B31" s="10" t="s">
        <v>13</v>
      </c>
      <c r="C31" s="6">
        <f>Stock!AC42</f>
        <v>53715672</v>
      </c>
      <c r="D31" s="172">
        <f>IFERROR(VLOOKUP($C31,'ZZ93'!$A:$G,7,FALSE),100%)</f>
        <v>0.25</v>
      </c>
      <c r="E31" s="245"/>
      <c r="F31" s="246"/>
      <c r="G31" s="246"/>
      <c r="H31" s="247"/>
    </row>
    <row r="32" spans="1:16" ht="15.75" thickBot="1" x14ac:dyDescent="0.25">
      <c r="A32" s="4" t="s">
        <v>4</v>
      </c>
      <c r="B32" s="10" t="s">
        <v>14</v>
      </c>
      <c r="C32" s="129" t="str">
        <f>Stock!AE42</f>
        <v>TERMINE</v>
      </c>
      <c r="D32" s="172">
        <f>IFERROR(VLOOKUP($C32,'ZZ93'!$A:$G,7,FALSE),100%)</f>
        <v>1</v>
      </c>
      <c r="E32" s="248"/>
      <c r="F32" s="249"/>
      <c r="G32" s="249"/>
      <c r="H32" s="250"/>
    </row>
    <row r="33" spans="1:16" ht="15.75" thickBot="1" x14ac:dyDescent="0.25">
      <c r="A33" s="4" t="s">
        <v>6</v>
      </c>
      <c r="B33" s="10" t="s">
        <v>15</v>
      </c>
      <c r="C33" s="129" t="str">
        <f>Stock!AG42</f>
        <v>TERMINE</v>
      </c>
      <c r="D33" s="172">
        <f>IFERROR(VLOOKUP($C33,'ZZ93'!$A:$G,7,FALSE),100%)</f>
        <v>1</v>
      </c>
      <c r="E33" s="248"/>
      <c r="F33" s="249"/>
      <c r="G33" s="249"/>
      <c r="H33" s="250"/>
    </row>
    <row r="34" spans="1:16" ht="15" thickBot="1" x14ac:dyDescent="0.25">
      <c r="A34" s="251"/>
      <c r="B34" s="251"/>
      <c r="C34" s="251"/>
      <c r="D34" s="251"/>
      <c r="E34" s="251"/>
      <c r="F34" s="251"/>
      <c r="G34" s="251"/>
      <c r="H34" s="251"/>
      <c r="I34" s="251"/>
      <c r="J34" s="251"/>
      <c r="K34" s="251"/>
      <c r="L34" s="251"/>
      <c r="M34" s="251"/>
      <c r="N34" s="251"/>
      <c r="O34" s="251"/>
      <c r="P34" s="251"/>
    </row>
    <row r="35" spans="1:16" ht="14.25" customHeight="1" x14ac:dyDescent="0.2">
      <c r="A35" s="209" t="s">
        <v>159</v>
      </c>
      <c r="B35" s="210">
        <f>Stock!C43</f>
        <v>4946</v>
      </c>
      <c r="C35" s="270">
        <f>Stock!D43</f>
        <v>43227</v>
      </c>
      <c r="D35" s="270"/>
      <c r="E35" s="270"/>
      <c r="F35" s="270"/>
      <c r="G35" s="270"/>
      <c r="H35" s="270"/>
      <c r="I35" s="270"/>
      <c r="J35" s="270"/>
    </row>
    <row r="36" spans="1:16" ht="15" customHeight="1" thickBot="1" x14ac:dyDescent="0.25">
      <c r="A36" s="211"/>
      <c r="B36" s="212"/>
      <c r="C36" s="270"/>
      <c r="D36" s="270"/>
      <c r="E36" s="270"/>
      <c r="F36" s="270"/>
      <c r="G36" s="270"/>
      <c r="H36" s="270"/>
      <c r="I36" s="270"/>
      <c r="J36" s="270"/>
    </row>
    <row r="37" spans="1:16" ht="15.75" thickBot="1" x14ac:dyDescent="0.25">
      <c r="A37" s="197" t="s">
        <v>11</v>
      </c>
      <c r="B37" s="198"/>
      <c r="C37" s="8" t="s">
        <v>17</v>
      </c>
      <c r="D37" s="9" t="s">
        <v>27</v>
      </c>
      <c r="E37" s="199" t="s">
        <v>0</v>
      </c>
      <c r="F37" s="201" t="s">
        <v>50</v>
      </c>
      <c r="G37" s="8" t="s">
        <v>17</v>
      </c>
      <c r="H37" s="9" t="s">
        <v>28</v>
      </c>
      <c r="I37" s="156" t="s">
        <v>151</v>
      </c>
      <c r="J37" s="156" t="s">
        <v>147</v>
      </c>
    </row>
    <row r="38" spans="1:16" ht="15.75" thickBot="1" x14ac:dyDescent="0.25">
      <c r="A38" s="106" t="s">
        <v>0</v>
      </c>
      <c r="B38" s="2" t="s">
        <v>47</v>
      </c>
      <c r="C38" s="262"/>
      <c r="D38" s="263"/>
      <c r="E38" s="200"/>
      <c r="F38" s="202"/>
      <c r="G38" s="262"/>
      <c r="H38" s="263"/>
    </row>
    <row r="39" spans="1:16" ht="15.75" thickBot="1" x14ac:dyDescent="0.25">
      <c r="A39" s="4" t="s">
        <v>31</v>
      </c>
      <c r="B39" s="10" t="s">
        <v>20</v>
      </c>
      <c r="C39" s="6" t="str">
        <f>Stock!E43</f>
        <v>TERMINE</v>
      </c>
      <c r="D39" s="172">
        <f>IFERROR(VLOOKUP($C39,'ZZ93'!$A:$G,7,FALSE),100%)</f>
        <v>1</v>
      </c>
      <c r="E39" s="4" t="s">
        <v>40</v>
      </c>
      <c r="F39" s="11" t="s">
        <v>8</v>
      </c>
      <c r="G39" s="184">
        <f>Stock!Q43</f>
        <v>53293621</v>
      </c>
      <c r="H39" s="172">
        <f>IFERROR(VLOOKUP($G39,'ZZ93'!$A:$G,7,FALSE),100%)</f>
        <v>0.87179487179487181</v>
      </c>
      <c r="I39" s="158">
        <f>+VLOOKUP($G39,'ZZ93'!$A:$G,2,FALSE)</f>
        <v>130</v>
      </c>
      <c r="J39" s="158" t="str">
        <f>+VLOOKUP($G39,'ZZ93'!$A:$G,3,FALSE)</f>
        <v>1QJV04V</v>
      </c>
    </row>
    <row r="40" spans="1:16" ht="15.75" thickBot="1" x14ac:dyDescent="0.25">
      <c r="A40" s="4" t="s">
        <v>32</v>
      </c>
      <c r="B40" s="10" t="s">
        <v>21</v>
      </c>
      <c r="C40" s="6" t="str">
        <f>Stock!G43</f>
        <v>TERMINE</v>
      </c>
      <c r="D40" s="172">
        <f>IFERROR(VLOOKUP($C40,'ZZ93'!$A:$G,7,FALSE),100%)</f>
        <v>1</v>
      </c>
      <c r="E40" s="4" t="s">
        <v>37</v>
      </c>
      <c r="F40" s="11" t="s">
        <v>3</v>
      </c>
      <c r="G40" s="186" t="str">
        <f>Stock!S43</f>
        <v>TERMINE</v>
      </c>
      <c r="H40" s="172">
        <f>IFERROR(VLOOKUP($G40,'ZZ93'!$A:$G,7,FALSE),100%)</f>
        <v>1</v>
      </c>
      <c r="I40" s="159" t="str">
        <f>+VLOOKUP($G40,'ZZ93'!$A:$G,2,FALSE)</f>
        <v>-</v>
      </c>
      <c r="J40" s="159" t="str">
        <f>+VLOOKUP($G40,'ZZ93'!$A:$G,3,FALSE)</f>
        <v>-</v>
      </c>
    </row>
    <row r="41" spans="1:16" ht="15.75" thickBot="1" x14ac:dyDescent="0.25">
      <c r="A41" s="4" t="s">
        <v>33</v>
      </c>
      <c r="B41" s="10" t="s">
        <v>22</v>
      </c>
      <c r="C41" s="6" t="str">
        <f>Stock!I43</f>
        <v>TERMINE</v>
      </c>
      <c r="D41" s="172">
        <f>IFERROR(VLOOKUP($C41,'ZZ93'!$A:$G,7,FALSE),100%)</f>
        <v>1</v>
      </c>
      <c r="E41" s="4" t="s">
        <v>41</v>
      </c>
      <c r="F41" s="11" t="s">
        <v>9</v>
      </c>
      <c r="G41" s="187">
        <f>Stock!U43</f>
        <v>53367836</v>
      </c>
      <c r="H41" s="172">
        <f>IFERROR(VLOOKUP($G41,'ZZ93'!$A:$G,7,FALSE),100%)</f>
        <v>0.23076923076923078</v>
      </c>
      <c r="I41" s="159">
        <f>+VLOOKUP($G41,'ZZ93'!$A:$G,2,FALSE)</f>
        <v>40</v>
      </c>
      <c r="J41" s="159" t="str">
        <f>+VLOOKUP($G41,'ZZ93'!$A:$G,3,FALSE)</f>
        <v>222709S</v>
      </c>
    </row>
    <row r="42" spans="1:16" ht="15.75" thickBot="1" x14ac:dyDescent="0.25">
      <c r="A42" s="4" t="s">
        <v>34</v>
      </c>
      <c r="B42" s="10" t="s">
        <v>23</v>
      </c>
      <c r="C42" s="6" t="str">
        <f>Stock!K43</f>
        <v>TERMINE</v>
      </c>
      <c r="D42" s="172">
        <f>IFERROR(VLOOKUP($C42,'ZZ93'!$A:$G,7,FALSE),100%)</f>
        <v>1</v>
      </c>
      <c r="E42" s="4" t="s">
        <v>38</v>
      </c>
      <c r="F42" s="11" t="s">
        <v>5</v>
      </c>
      <c r="G42" s="187" t="str">
        <f>Stock!W43</f>
        <v>TERMINE</v>
      </c>
      <c r="H42" s="172">
        <f>IFERROR(VLOOKUP($G42,'ZZ93'!$A:$G,7,FALSE),100%)</f>
        <v>1</v>
      </c>
      <c r="I42" s="159" t="str">
        <f>+VLOOKUP($G42,'ZZ93'!$A:$G,2,FALSE)</f>
        <v>-</v>
      </c>
      <c r="J42" s="159" t="str">
        <f>+VLOOKUP($G42,'ZZ93'!$A:$G,3,FALSE)</f>
        <v>-</v>
      </c>
    </row>
    <row r="43" spans="1:16" ht="15.75" thickBot="1" x14ac:dyDescent="0.25">
      <c r="A43" s="4" t="s">
        <v>35</v>
      </c>
      <c r="B43" s="10" t="s">
        <v>24</v>
      </c>
      <c r="C43" s="6" t="str">
        <f>Stock!M43</f>
        <v>TERMINE</v>
      </c>
      <c r="D43" s="172">
        <f>IFERROR(VLOOKUP($C43,'ZZ93'!$A:$G,7,FALSE),100%)</f>
        <v>1</v>
      </c>
      <c r="E43" s="4" t="s">
        <v>39</v>
      </c>
      <c r="F43" s="11" t="s">
        <v>7</v>
      </c>
      <c r="G43" s="185" t="str">
        <f>Stock!Y43</f>
        <v>TERMINE</v>
      </c>
      <c r="H43" s="172">
        <f>IFERROR(VLOOKUP($G43,'ZZ93'!$A:$G,7,FALSE),100%)</f>
        <v>1</v>
      </c>
      <c r="I43" s="159" t="str">
        <f>+VLOOKUP($G43,'ZZ93'!$A:$G,2,FALSE)</f>
        <v>-</v>
      </c>
      <c r="J43" s="159" t="str">
        <f>+VLOOKUP($G43,'ZZ93'!$A:$G,3,FALSE)</f>
        <v>-</v>
      </c>
    </row>
    <row r="44" spans="1:16" ht="15.75" thickBot="1" x14ac:dyDescent="0.25">
      <c r="A44" s="4" t="s">
        <v>36</v>
      </c>
      <c r="B44" s="10" t="s">
        <v>25</v>
      </c>
      <c r="C44" s="6" t="str">
        <f>Stock!O43</f>
        <v>TERMINE</v>
      </c>
      <c r="D44" s="172">
        <f>IFERROR(VLOOKUP($C44,'ZZ93'!$A:$G,7,FALSE),100%)</f>
        <v>1</v>
      </c>
      <c r="E44" s="4" t="s">
        <v>42</v>
      </c>
      <c r="F44" s="11" t="s">
        <v>10</v>
      </c>
      <c r="G44" s="187">
        <f>Stock!AA43</f>
        <v>53445759</v>
      </c>
      <c r="H44" s="172">
        <f>IFERROR(VLOOKUP($G44,'ZZ93'!$A:$G,7,FALSE),100%)</f>
        <v>0.48717948717948717</v>
      </c>
      <c r="I44" s="159">
        <f>+VLOOKUP($G44,'ZZ93'!$A:$G,2,FALSE)</f>
        <v>63</v>
      </c>
      <c r="J44" s="159" t="str">
        <f>+VLOOKUP($G44,'ZZ93'!$A:$G,3,FALSE)</f>
        <v>110RET</v>
      </c>
    </row>
    <row r="45" spans="1:16" ht="15" thickBot="1" x14ac:dyDescent="0.25"/>
    <row r="46" spans="1:16" ht="15.75" thickBot="1" x14ac:dyDescent="0.25">
      <c r="A46" s="197" t="s">
        <v>12</v>
      </c>
      <c r="B46" s="198"/>
      <c r="C46" s="8" t="s">
        <v>17</v>
      </c>
      <c r="D46" s="9" t="s">
        <v>27</v>
      </c>
      <c r="E46" s="9"/>
      <c r="F46" s="9"/>
      <c r="G46" s="8" t="s">
        <v>17</v>
      </c>
      <c r="H46" s="9" t="s">
        <v>28</v>
      </c>
    </row>
    <row r="47" spans="1:16" ht="15.75" thickBot="1" x14ac:dyDescent="0.25">
      <c r="A47" s="106" t="s">
        <v>0</v>
      </c>
      <c r="B47" s="1" t="s">
        <v>49</v>
      </c>
      <c r="C47" s="264"/>
      <c r="D47" s="265"/>
      <c r="E47" s="265"/>
      <c r="F47" s="265"/>
      <c r="G47" s="265"/>
      <c r="H47" s="263"/>
    </row>
    <row r="48" spans="1:16" ht="15.75" thickBot="1" x14ac:dyDescent="0.25">
      <c r="A48" s="4" t="s">
        <v>2</v>
      </c>
      <c r="B48" s="10" t="s">
        <v>13</v>
      </c>
      <c r="C48" s="6">
        <f>Stock!AC43</f>
        <v>53715672</v>
      </c>
      <c r="D48" s="172">
        <f>IFERROR(VLOOKUP($C48,'ZZ93'!$A:$G,7,FALSE),100%)</f>
        <v>0.25</v>
      </c>
      <c r="E48" s="245"/>
      <c r="F48" s="246"/>
      <c r="G48" s="246"/>
      <c r="H48" s="247"/>
    </row>
    <row r="49" spans="1:16" ht="15.75" thickBot="1" x14ac:dyDescent="0.25">
      <c r="A49" s="4" t="s">
        <v>4</v>
      </c>
      <c r="B49" s="10" t="s">
        <v>14</v>
      </c>
      <c r="C49" s="129" t="str">
        <f>Stock!AE43</f>
        <v>TERMINE</v>
      </c>
      <c r="D49" s="172">
        <f>IFERROR(VLOOKUP($C49,'ZZ93'!$A:$G,7,FALSE),100%)</f>
        <v>1</v>
      </c>
      <c r="E49" s="248"/>
      <c r="F49" s="249"/>
      <c r="G49" s="249"/>
      <c r="H49" s="250"/>
    </row>
    <row r="50" spans="1:16" ht="15.75" thickBot="1" x14ac:dyDescent="0.25">
      <c r="A50" s="4" t="s">
        <v>6</v>
      </c>
      <c r="B50" s="10" t="s">
        <v>15</v>
      </c>
      <c r="C50" s="129" t="str">
        <f>Stock!AG43</f>
        <v>TERMINE</v>
      </c>
      <c r="D50" s="172">
        <f>IFERROR(VLOOKUP($C50,'ZZ93'!$A:$G,7,FALSE),100%)</f>
        <v>1</v>
      </c>
      <c r="E50" s="248"/>
      <c r="F50" s="249"/>
      <c r="G50" s="249"/>
      <c r="H50" s="250"/>
    </row>
    <row r="51" spans="1:16" ht="15" thickBot="1" x14ac:dyDescent="0.25">
      <c r="A51" s="251"/>
      <c r="B51" s="251"/>
      <c r="C51" s="251"/>
      <c r="D51" s="251"/>
      <c r="E51" s="251"/>
      <c r="F51" s="251"/>
      <c r="G51" s="251"/>
      <c r="H51" s="251"/>
      <c r="I51" s="251"/>
      <c r="J51" s="251"/>
      <c r="K51" s="251"/>
      <c r="L51" s="251"/>
      <c r="M51" s="251"/>
      <c r="N51" s="251"/>
      <c r="O51" s="251"/>
      <c r="P51" s="251"/>
    </row>
    <row r="52" spans="1:16" ht="14.25" customHeight="1" x14ac:dyDescent="0.2">
      <c r="A52" s="209" t="s">
        <v>159</v>
      </c>
      <c r="B52" s="210" t="str">
        <f>Stock!C44</f>
        <v>1904-1</v>
      </c>
      <c r="C52" s="270">
        <f>Stock!D44</f>
        <v>43238</v>
      </c>
      <c r="D52" s="270"/>
      <c r="E52" s="270"/>
      <c r="F52" s="270"/>
      <c r="G52" s="270"/>
      <c r="H52" s="270"/>
      <c r="I52" s="270"/>
      <c r="J52" s="270"/>
    </row>
    <row r="53" spans="1:16" ht="15" customHeight="1" thickBot="1" x14ac:dyDescent="0.25">
      <c r="A53" s="211"/>
      <c r="B53" s="212"/>
      <c r="C53" s="270"/>
      <c r="D53" s="270"/>
      <c r="E53" s="270"/>
      <c r="F53" s="270"/>
      <c r="G53" s="270"/>
      <c r="H53" s="270"/>
      <c r="I53" s="270"/>
      <c r="J53" s="270"/>
    </row>
    <row r="54" spans="1:16" ht="15.75" thickBot="1" x14ac:dyDescent="0.25">
      <c r="A54" s="197" t="s">
        <v>11</v>
      </c>
      <c r="B54" s="198"/>
      <c r="C54" s="8" t="s">
        <v>17</v>
      </c>
      <c r="D54" s="9" t="s">
        <v>27</v>
      </c>
      <c r="E54" s="199" t="s">
        <v>0</v>
      </c>
      <c r="F54" s="201" t="s">
        <v>50</v>
      </c>
      <c r="G54" s="8" t="s">
        <v>17</v>
      </c>
      <c r="H54" s="9" t="s">
        <v>28</v>
      </c>
      <c r="I54" s="156" t="s">
        <v>151</v>
      </c>
      <c r="J54" s="156" t="s">
        <v>147</v>
      </c>
    </row>
    <row r="55" spans="1:16" ht="15.75" thickBot="1" x14ac:dyDescent="0.25">
      <c r="A55" s="106" t="s">
        <v>0</v>
      </c>
      <c r="B55" s="2" t="s">
        <v>47</v>
      </c>
      <c r="C55" s="262"/>
      <c r="D55" s="263"/>
      <c r="E55" s="200"/>
      <c r="F55" s="202"/>
      <c r="G55" s="262"/>
      <c r="H55" s="263"/>
    </row>
    <row r="56" spans="1:16" ht="15.75" thickBot="1" x14ac:dyDescent="0.25">
      <c r="A56" s="4" t="s">
        <v>31</v>
      </c>
      <c r="B56" s="10" t="s">
        <v>20</v>
      </c>
      <c r="C56" s="6" t="str">
        <f>Stock!E44</f>
        <v>TERMINE</v>
      </c>
      <c r="D56" s="172">
        <f>IFERROR(VLOOKUP($C56,'ZZ93'!$A:$G,7,FALSE),100%)</f>
        <v>1</v>
      </c>
      <c r="E56" s="4" t="s">
        <v>40</v>
      </c>
      <c r="F56" s="11" t="s">
        <v>8</v>
      </c>
      <c r="G56" s="187">
        <f>Stock!Q44</f>
        <v>53293609</v>
      </c>
      <c r="H56" s="173">
        <f>IFERROR(VLOOKUP($G56,'ZZ93'!$A:$G,7,FALSE),100%)</f>
        <v>0.53846153846153844</v>
      </c>
      <c r="I56" s="158">
        <f>+VLOOKUP($G56,'ZZ93'!$A:$G,2,FALSE)</f>
        <v>70</v>
      </c>
      <c r="J56" s="158" t="str">
        <f>+VLOOKUP($G56,'ZZ93'!$A:$G,3,FALSE)</f>
        <v>1QJV04T</v>
      </c>
    </row>
    <row r="57" spans="1:16" ht="15.75" thickBot="1" x14ac:dyDescent="0.25">
      <c r="A57" s="4" t="s">
        <v>32</v>
      </c>
      <c r="B57" s="10" t="s">
        <v>21</v>
      </c>
      <c r="C57" s="6" t="str">
        <f>Stock!G44</f>
        <v>TERMINE</v>
      </c>
      <c r="D57" s="172">
        <f>IFERROR(VLOOKUP($C57,'ZZ93'!$A:$G,7,FALSE),100%)</f>
        <v>1</v>
      </c>
      <c r="E57" s="4" t="s">
        <v>37</v>
      </c>
      <c r="F57" s="11" t="s">
        <v>3</v>
      </c>
      <c r="G57" s="186" t="str">
        <f>Stock!S44</f>
        <v>TERMINE</v>
      </c>
      <c r="H57" s="173">
        <f>IFERROR(VLOOKUP($G57,'ZZ93'!$A:$G,7,FALSE),100%)</f>
        <v>1</v>
      </c>
      <c r="I57" s="159" t="str">
        <f>+VLOOKUP($G57,'ZZ93'!$A:$G,2,FALSE)</f>
        <v>-</v>
      </c>
      <c r="J57" s="159" t="str">
        <f>+VLOOKUP($G57,'ZZ93'!$A:$G,3,FALSE)</f>
        <v>-</v>
      </c>
    </row>
    <row r="58" spans="1:16" ht="15.75" thickBot="1" x14ac:dyDescent="0.25">
      <c r="A58" s="4" t="s">
        <v>33</v>
      </c>
      <c r="B58" s="10" t="s">
        <v>22</v>
      </c>
      <c r="C58" s="6" t="str">
        <f>Stock!I44</f>
        <v>TERMINE</v>
      </c>
      <c r="D58" s="172">
        <f>IFERROR(VLOOKUP($C58,'ZZ93'!$A:$G,7,FALSE),100%)</f>
        <v>1</v>
      </c>
      <c r="E58" s="4" t="s">
        <v>41</v>
      </c>
      <c r="F58" s="11" t="s">
        <v>9</v>
      </c>
      <c r="G58" s="187">
        <f>Stock!U44</f>
        <v>53367836</v>
      </c>
      <c r="H58" s="173">
        <f>IFERROR(VLOOKUP($G58,'ZZ93'!$A:$G,7,FALSE),100%)</f>
        <v>0.23076923076923078</v>
      </c>
      <c r="I58" s="159">
        <f>+VLOOKUP($G58,'ZZ93'!$A:$G,2,FALSE)</f>
        <v>40</v>
      </c>
      <c r="J58" s="159" t="str">
        <f>+VLOOKUP($G58,'ZZ93'!$A:$G,3,FALSE)</f>
        <v>222709S</v>
      </c>
    </row>
    <row r="59" spans="1:16" ht="15.75" thickBot="1" x14ac:dyDescent="0.25">
      <c r="A59" s="4" t="s">
        <v>34</v>
      </c>
      <c r="B59" s="10" t="s">
        <v>23</v>
      </c>
      <c r="C59" s="6" t="str">
        <f>Stock!K44</f>
        <v>TERMINE</v>
      </c>
      <c r="D59" s="172">
        <f>IFERROR(VLOOKUP($C59,'ZZ93'!$A:$G,7,FALSE),100%)</f>
        <v>1</v>
      </c>
      <c r="E59" s="4" t="s">
        <v>38</v>
      </c>
      <c r="F59" s="11" t="s">
        <v>5</v>
      </c>
      <c r="G59" s="186" t="str">
        <f>Stock!W44</f>
        <v>TERMINE</v>
      </c>
      <c r="H59" s="173">
        <f>IFERROR(VLOOKUP($G59,'ZZ93'!$A:$G,7,FALSE),100%)</f>
        <v>1</v>
      </c>
      <c r="I59" s="159" t="str">
        <f>+VLOOKUP($G59,'ZZ93'!$A:$G,2,FALSE)</f>
        <v>-</v>
      </c>
      <c r="J59" s="159" t="str">
        <f>+VLOOKUP($G59,'ZZ93'!$A:$G,3,FALSE)</f>
        <v>-</v>
      </c>
    </row>
    <row r="60" spans="1:16" ht="15.75" thickBot="1" x14ac:dyDescent="0.25">
      <c r="A60" s="4" t="s">
        <v>35</v>
      </c>
      <c r="B60" s="10" t="s">
        <v>24</v>
      </c>
      <c r="C60" s="6" t="str">
        <f>Stock!M44</f>
        <v>TERMINE</v>
      </c>
      <c r="D60" s="172">
        <f>IFERROR(VLOOKUP($C60,'ZZ93'!$A:$G,7,FALSE),100%)</f>
        <v>1</v>
      </c>
      <c r="E60" s="4" t="s">
        <v>39</v>
      </c>
      <c r="F60" s="11" t="s">
        <v>7</v>
      </c>
      <c r="G60" s="187">
        <f>Stock!Y44</f>
        <v>53183527</v>
      </c>
      <c r="H60" s="173">
        <f>IFERROR(VLOOKUP($G60,'ZZ93'!$A:$G,7,FALSE),100%)</f>
        <v>0.19444444444444445</v>
      </c>
      <c r="I60" s="159">
        <f>+VLOOKUP($G60,'ZZ93'!$A:$G,2,FALSE)</f>
        <v>40</v>
      </c>
      <c r="J60" s="159" t="str">
        <f>+VLOOKUP($G60,'ZZ93'!$A:$G,3,FALSE)</f>
        <v>222709C</v>
      </c>
    </row>
    <row r="61" spans="1:16" ht="15.75" thickBot="1" x14ac:dyDescent="0.25">
      <c r="A61" s="4" t="s">
        <v>36</v>
      </c>
      <c r="B61" s="10" t="s">
        <v>25</v>
      </c>
      <c r="C61" s="6" t="str">
        <f>Stock!O44</f>
        <v>TERMINE</v>
      </c>
      <c r="D61" s="172">
        <f>IFERROR(VLOOKUP($C61,'ZZ93'!$A:$G,7,FALSE),100%)</f>
        <v>1</v>
      </c>
      <c r="E61" s="4" t="s">
        <v>42</v>
      </c>
      <c r="F61" s="11" t="s">
        <v>10</v>
      </c>
      <c r="G61" s="187">
        <f>Stock!AA44</f>
        <v>53712102</v>
      </c>
      <c r="H61" s="173">
        <f>IFERROR(VLOOKUP($G61,'ZZ93'!$A:$G,7,FALSE),100%)</f>
        <v>0.58974358974358976</v>
      </c>
      <c r="I61" s="159">
        <f>+VLOOKUP($G61,'ZZ93'!$A:$G,2,FALSE)</f>
        <v>10</v>
      </c>
      <c r="J61" s="159" t="str">
        <f>+VLOOKUP($G61,'ZZ93'!$A:$G,3,FALSE)</f>
        <v>1MP1313</v>
      </c>
    </row>
    <row r="62" spans="1:16" ht="15" thickBot="1" x14ac:dyDescent="0.25"/>
    <row r="63" spans="1:16" ht="15.75" thickBot="1" x14ac:dyDescent="0.25">
      <c r="A63" s="197" t="s">
        <v>12</v>
      </c>
      <c r="B63" s="198"/>
      <c r="C63" s="8" t="s">
        <v>17</v>
      </c>
      <c r="D63" s="9" t="s">
        <v>27</v>
      </c>
      <c r="E63" s="9"/>
      <c r="F63" s="9"/>
      <c r="G63" s="8" t="s">
        <v>17</v>
      </c>
      <c r="H63" s="9" t="s">
        <v>28</v>
      </c>
    </row>
    <row r="64" spans="1:16" ht="15.75" thickBot="1" x14ac:dyDescent="0.25">
      <c r="A64" s="106" t="s">
        <v>0</v>
      </c>
      <c r="B64" s="1" t="s">
        <v>49</v>
      </c>
      <c r="C64" s="264"/>
      <c r="D64" s="265"/>
      <c r="E64" s="265"/>
      <c r="F64" s="265"/>
      <c r="G64" s="265"/>
      <c r="H64" s="263"/>
    </row>
    <row r="65" spans="1:16" ht="15.75" thickBot="1" x14ac:dyDescent="0.25">
      <c r="A65" s="4" t="s">
        <v>2</v>
      </c>
      <c r="B65" s="10" t="s">
        <v>13</v>
      </c>
      <c r="C65" s="15">
        <f>Stock!AC44</f>
        <v>53715672</v>
      </c>
      <c r="D65" s="172">
        <f>IFERROR(VLOOKUP($C65,'ZZ93'!$A:$G,7,FALSE),100%)</f>
        <v>0.25</v>
      </c>
      <c r="E65" s="245"/>
      <c r="F65" s="246"/>
      <c r="G65" s="246"/>
      <c r="H65" s="247"/>
    </row>
    <row r="66" spans="1:16" ht="15.75" thickBot="1" x14ac:dyDescent="0.25">
      <c r="A66" s="4" t="s">
        <v>4</v>
      </c>
      <c r="B66" s="10" t="s">
        <v>14</v>
      </c>
      <c r="C66" s="129" t="str">
        <f>Stock!AE44</f>
        <v>TERMINE</v>
      </c>
      <c r="D66" s="172">
        <f>IFERROR(VLOOKUP($C66,'ZZ93'!$A:$G,7,FALSE),100%)</f>
        <v>1</v>
      </c>
      <c r="E66" s="248"/>
      <c r="F66" s="249"/>
      <c r="G66" s="249"/>
      <c r="H66" s="250"/>
    </row>
    <row r="67" spans="1:16" ht="15.75" thickBot="1" x14ac:dyDescent="0.25">
      <c r="A67" s="4" t="s">
        <v>6</v>
      </c>
      <c r="B67" s="10" t="s">
        <v>15</v>
      </c>
      <c r="C67" s="129" t="str">
        <f>Stock!AG44</f>
        <v>N.OUVERT</v>
      </c>
      <c r="D67" s="172">
        <f>IFERROR(VLOOKUP($C67,'ZZ93'!$A:$G,7,FALSE),0%)</f>
        <v>0</v>
      </c>
      <c r="E67" s="248"/>
      <c r="F67" s="249"/>
      <c r="G67" s="249"/>
      <c r="H67" s="250"/>
    </row>
    <row r="68" spans="1:16" ht="15" thickBot="1" x14ac:dyDescent="0.25">
      <c r="A68" s="251"/>
      <c r="B68" s="251"/>
      <c r="C68" s="251"/>
      <c r="D68" s="251"/>
      <c r="E68" s="251"/>
      <c r="F68" s="251"/>
      <c r="G68" s="251"/>
      <c r="H68" s="251"/>
      <c r="I68" s="251"/>
      <c r="J68" s="251"/>
      <c r="K68" s="251"/>
      <c r="L68" s="251"/>
      <c r="M68" s="251"/>
      <c r="N68" s="251"/>
      <c r="O68" s="251"/>
      <c r="P68" s="251"/>
    </row>
    <row r="69" spans="1:16" ht="14.25" customHeight="1" x14ac:dyDescent="0.2">
      <c r="A69" s="209" t="s">
        <v>159</v>
      </c>
      <c r="B69" s="210" t="str">
        <f>Stock!C45</f>
        <v>1904-2</v>
      </c>
      <c r="C69" s="270">
        <f>Stock!D45</f>
        <v>43245</v>
      </c>
      <c r="D69" s="270"/>
      <c r="E69" s="270"/>
      <c r="F69" s="270"/>
      <c r="G69" s="270"/>
      <c r="H69" s="270"/>
      <c r="I69" s="270"/>
      <c r="J69" s="270"/>
    </row>
    <row r="70" spans="1:16" ht="15" customHeight="1" thickBot="1" x14ac:dyDescent="0.25">
      <c r="A70" s="211"/>
      <c r="B70" s="212"/>
      <c r="C70" s="270"/>
      <c r="D70" s="270"/>
      <c r="E70" s="270"/>
      <c r="F70" s="270"/>
      <c r="G70" s="270"/>
      <c r="H70" s="270"/>
      <c r="I70" s="270"/>
      <c r="J70" s="270"/>
    </row>
    <row r="71" spans="1:16" ht="15.75" thickBot="1" x14ac:dyDescent="0.25">
      <c r="A71" s="197" t="s">
        <v>11</v>
      </c>
      <c r="B71" s="198"/>
      <c r="C71" s="8" t="s">
        <v>17</v>
      </c>
      <c r="D71" s="9" t="s">
        <v>27</v>
      </c>
      <c r="E71" s="199" t="s">
        <v>0</v>
      </c>
      <c r="F71" s="201" t="s">
        <v>50</v>
      </c>
      <c r="G71" s="8" t="s">
        <v>17</v>
      </c>
      <c r="H71" s="9" t="s">
        <v>28</v>
      </c>
      <c r="I71" s="156" t="s">
        <v>151</v>
      </c>
      <c r="J71" s="156" t="s">
        <v>147</v>
      </c>
    </row>
    <row r="72" spans="1:16" ht="15.75" thickBot="1" x14ac:dyDescent="0.25">
      <c r="A72" s="106" t="s">
        <v>0</v>
      </c>
      <c r="B72" s="2" t="s">
        <v>47</v>
      </c>
      <c r="C72" s="262"/>
      <c r="D72" s="263"/>
      <c r="E72" s="200"/>
      <c r="F72" s="202"/>
      <c r="G72" s="262"/>
      <c r="H72" s="263"/>
    </row>
    <row r="73" spans="1:16" ht="15.75" thickBot="1" x14ac:dyDescent="0.25">
      <c r="A73" s="4" t="s">
        <v>31</v>
      </c>
      <c r="B73" s="10" t="s">
        <v>20</v>
      </c>
      <c r="C73" s="6" t="str">
        <f>Stock!E45</f>
        <v>TERMINE</v>
      </c>
      <c r="D73" s="172">
        <f>IFERROR(VLOOKUP($C73,'ZZ93'!$A:$G,7,FALSE),100%)</f>
        <v>1</v>
      </c>
      <c r="E73" s="4" t="s">
        <v>40</v>
      </c>
      <c r="F73" s="11" t="s">
        <v>8</v>
      </c>
      <c r="G73" s="187">
        <f>Stock!Q45</f>
        <v>53293609</v>
      </c>
      <c r="H73" s="173">
        <f>IFERROR(VLOOKUP($G73,'ZZ93'!$A:$G,7,FALSE),100%)</f>
        <v>0.53846153846153844</v>
      </c>
      <c r="I73" s="158">
        <f>+VLOOKUP($G73,'ZZ93'!$A:$G,2,FALSE)</f>
        <v>70</v>
      </c>
      <c r="J73" s="158" t="str">
        <f>+VLOOKUP($G73,'ZZ93'!$A:$G,3,FALSE)</f>
        <v>1QJV04T</v>
      </c>
    </row>
    <row r="74" spans="1:16" ht="15.75" thickBot="1" x14ac:dyDescent="0.25">
      <c r="A74" s="4" t="s">
        <v>32</v>
      </c>
      <c r="B74" s="10" t="s">
        <v>21</v>
      </c>
      <c r="C74" s="6" t="str">
        <f>Stock!G45</f>
        <v>TERMINE</v>
      </c>
      <c r="D74" s="172">
        <f>IFERROR(VLOOKUP($C74,'ZZ93'!$A:$G,7,FALSE),100%)</f>
        <v>1</v>
      </c>
      <c r="E74" s="4" t="s">
        <v>37</v>
      </c>
      <c r="F74" s="11" t="s">
        <v>3</v>
      </c>
      <c r="G74" s="186" t="str">
        <f>Stock!S45</f>
        <v>TERMINE</v>
      </c>
      <c r="H74" s="173">
        <f>IFERROR(VLOOKUP($G74,'ZZ93'!$A:$G,7,FALSE),100%)</f>
        <v>1</v>
      </c>
      <c r="I74" s="159" t="str">
        <f>+VLOOKUP($G74,'ZZ93'!$A:$G,2,FALSE)</f>
        <v>-</v>
      </c>
      <c r="J74" s="159" t="str">
        <f>+VLOOKUP($G74,'ZZ93'!$A:$G,3,FALSE)</f>
        <v>-</v>
      </c>
    </row>
    <row r="75" spans="1:16" ht="15.75" thickBot="1" x14ac:dyDescent="0.25">
      <c r="A75" s="4" t="s">
        <v>33</v>
      </c>
      <c r="B75" s="10" t="s">
        <v>22</v>
      </c>
      <c r="C75" s="6" t="str">
        <f>Stock!I45</f>
        <v>TERMINE</v>
      </c>
      <c r="D75" s="172">
        <f>IFERROR(VLOOKUP($C75,'ZZ93'!$A:$G,7,FALSE),100%)</f>
        <v>1</v>
      </c>
      <c r="E75" s="4" t="s">
        <v>41</v>
      </c>
      <c r="F75" s="11" t="s">
        <v>9</v>
      </c>
      <c r="G75" s="187">
        <f>Stock!U45</f>
        <v>53367836</v>
      </c>
      <c r="H75" s="173">
        <f>IFERROR(VLOOKUP($G75,'ZZ93'!$A:$G,7,FALSE),100%)</f>
        <v>0.23076923076923078</v>
      </c>
      <c r="I75" s="159">
        <f>+VLOOKUP($G75,'ZZ93'!$A:$G,2,FALSE)</f>
        <v>40</v>
      </c>
      <c r="J75" s="159" t="str">
        <f>+VLOOKUP($G75,'ZZ93'!$A:$G,3,FALSE)</f>
        <v>222709S</v>
      </c>
    </row>
    <row r="76" spans="1:16" ht="15.75" thickBot="1" x14ac:dyDescent="0.25">
      <c r="A76" s="4" t="s">
        <v>34</v>
      </c>
      <c r="B76" s="10" t="s">
        <v>23</v>
      </c>
      <c r="C76" s="6" t="str">
        <f>Stock!K45</f>
        <v>TERMINE</v>
      </c>
      <c r="D76" s="172">
        <f>IFERROR(VLOOKUP($C76,'ZZ93'!$A:$G,7,FALSE),100%)</f>
        <v>1</v>
      </c>
      <c r="E76" s="4" t="s">
        <v>38</v>
      </c>
      <c r="F76" s="11" t="s">
        <v>5</v>
      </c>
      <c r="G76" s="187">
        <f>Stock!W45</f>
        <v>53481070</v>
      </c>
      <c r="H76" s="173">
        <f>IFERROR(VLOOKUP($G76,'ZZ93'!$A:$G,7,FALSE),100%)</f>
        <v>0.47222222222222221</v>
      </c>
      <c r="I76" s="159">
        <f>+VLOOKUP($G76,'ZZ93'!$A:$G,2,FALSE)</f>
        <v>70</v>
      </c>
      <c r="J76" s="159" t="str">
        <f>+VLOOKUP($G76,'ZZ93'!$A:$G,3,FALSE)</f>
        <v>1QJV04T</v>
      </c>
    </row>
    <row r="77" spans="1:16" ht="15.75" thickBot="1" x14ac:dyDescent="0.25">
      <c r="A77" s="4" t="s">
        <v>35</v>
      </c>
      <c r="B77" s="10" t="s">
        <v>24</v>
      </c>
      <c r="C77" s="6" t="str">
        <f>Stock!M45</f>
        <v>TERMINE</v>
      </c>
      <c r="D77" s="172">
        <f>IFERROR(VLOOKUP($C77,'ZZ93'!$A:$G,7,FALSE),100%)</f>
        <v>1</v>
      </c>
      <c r="E77" s="4" t="s">
        <v>39</v>
      </c>
      <c r="F77" s="11" t="s">
        <v>7</v>
      </c>
      <c r="G77" s="187">
        <f>Stock!Y45</f>
        <v>53647302</v>
      </c>
      <c r="H77" s="173">
        <f>IFERROR(VLOOKUP($G77,'ZZ93'!$A:$G,7,FALSE),100%)</f>
        <v>5.5555555555555552E-2</v>
      </c>
      <c r="I77" s="159">
        <f>+VLOOKUP($G77,'ZZ93'!$A:$G,2,FALSE)</f>
        <v>10</v>
      </c>
      <c r="J77" s="159" t="str">
        <f>+VLOOKUP($G77,'ZZ93'!$A:$G,3,FALSE)</f>
        <v>1QDV40N</v>
      </c>
    </row>
    <row r="78" spans="1:16" ht="15.75" thickBot="1" x14ac:dyDescent="0.25">
      <c r="A78" s="4" t="s">
        <v>36</v>
      </c>
      <c r="B78" s="10" t="s">
        <v>25</v>
      </c>
      <c r="C78" s="6" t="str">
        <f>Stock!O45</f>
        <v>TERMINE</v>
      </c>
      <c r="D78" s="172">
        <f>IFERROR(VLOOKUP($C78,'ZZ93'!$A:$G,7,FALSE),100%)</f>
        <v>1</v>
      </c>
      <c r="E78" s="4" t="s">
        <v>42</v>
      </c>
      <c r="F78" s="11" t="s">
        <v>10</v>
      </c>
      <c r="G78" s="187">
        <f>Stock!AA45</f>
        <v>53712102</v>
      </c>
      <c r="H78" s="173">
        <f>IFERROR(VLOOKUP($G78,'ZZ93'!$A:$G,7,FALSE),100%)</f>
        <v>0.58974358974358976</v>
      </c>
      <c r="I78" s="159">
        <f>+VLOOKUP($G78,'ZZ93'!$A:$G,2,FALSE)</f>
        <v>10</v>
      </c>
      <c r="J78" s="159" t="str">
        <f>+VLOOKUP($G78,'ZZ93'!$A:$G,3,FALSE)</f>
        <v>1MP1313</v>
      </c>
    </row>
    <row r="79" spans="1:16" ht="15" thickBot="1" x14ac:dyDescent="0.25"/>
    <row r="80" spans="1:16" ht="15.75" thickBot="1" x14ac:dyDescent="0.25">
      <c r="A80" s="197" t="s">
        <v>12</v>
      </c>
      <c r="B80" s="198"/>
      <c r="C80" s="8" t="s">
        <v>17</v>
      </c>
      <c r="D80" s="13" t="s">
        <v>43</v>
      </c>
      <c r="E80" s="13"/>
      <c r="F80" s="13"/>
      <c r="G80" s="13"/>
      <c r="H80" s="14"/>
    </row>
    <row r="81" spans="1:8" ht="15.75" thickBot="1" x14ac:dyDescent="0.25">
      <c r="A81" s="106" t="s">
        <v>0</v>
      </c>
      <c r="B81" s="1" t="s">
        <v>49</v>
      </c>
      <c r="C81" s="264"/>
      <c r="D81" s="265"/>
      <c r="E81" s="265"/>
      <c r="F81" s="265"/>
      <c r="G81" s="265"/>
      <c r="H81" s="263"/>
    </row>
    <row r="82" spans="1:8" ht="15.75" thickBot="1" x14ac:dyDescent="0.25">
      <c r="A82" s="4" t="s">
        <v>2</v>
      </c>
      <c r="B82" s="10" t="s">
        <v>13</v>
      </c>
      <c r="C82" s="15">
        <f>Stock!AC45</f>
        <v>53715672</v>
      </c>
      <c r="D82" s="172">
        <f>IFERROR(VLOOKUP($C82,'ZZ93'!$A:$G,7,FALSE),100%)</f>
        <v>0.25</v>
      </c>
      <c r="E82" s="245"/>
      <c r="F82" s="246"/>
      <c r="G82" s="246"/>
      <c r="H82" s="247"/>
    </row>
    <row r="83" spans="1:8" ht="15.75" thickBot="1" x14ac:dyDescent="0.25">
      <c r="A83" s="4" t="s">
        <v>4</v>
      </c>
      <c r="B83" s="10" t="s">
        <v>14</v>
      </c>
      <c r="C83" s="15" t="str">
        <f>Stock!AE45</f>
        <v>N.OUVERT</v>
      </c>
      <c r="D83" s="172">
        <f>IFERROR(VLOOKUP($C83,'ZZ93'!$A:$G,7,FALSE),10%)</f>
        <v>0</v>
      </c>
      <c r="E83" s="248"/>
      <c r="F83" s="249"/>
      <c r="G83" s="249"/>
      <c r="H83" s="250"/>
    </row>
    <row r="84" spans="1:8" ht="15.75" thickBot="1" x14ac:dyDescent="0.25">
      <c r="A84" s="4" t="s">
        <v>6</v>
      </c>
      <c r="B84" s="10" t="s">
        <v>15</v>
      </c>
      <c r="C84" s="6" t="str">
        <f>Stock!AG45</f>
        <v>N.OUVERT</v>
      </c>
      <c r="D84" s="172">
        <f>IFERROR(VLOOKUP($C84,'ZZ93'!$A:$G,7,FALSE),60%)</f>
        <v>0</v>
      </c>
      <c r="E84" s="248"/>
      <c r="F84" s="249"/>
      <c r="G84" s="249"/>
      <c r="H84" s="250"/>
    </row>
  </sheetData>
  <mergeCells count="59">
    <mergeCell ref="C1:J2"/>
    <mergeCell ref="A1:A2"/>
    <mergeCell ref="B1:B2"/>
    <mergeCell ref="A18:A19"/>
    <mergeCell ref="B18:B19"/>
    <mergeCell ref="A3:B3"/>
    <mergeCell ref="A12:B12"/>
    <mergeCell ref="A29:B29"/>
    <mergeCell ref="G21:H21"/>
    <mergeCell ref="C18:J19"/>
    <mergeCell ref="E3:E4"/>
    <mergeCell ref="F3:F4"/>
    <mergeCell ref="C4:D4"/>
    <mergeCell ref="G4:H4"/>
    <mergeCell ref="C13:H13"/>
    <mergeCell ref="E14:H16"/>
    <mergeCell ref="A17:P17"/>
    <mergeCell ref="A20:B20"/>
    <mergeCell ref="E20:E21"/>
    <mergeCell ref="F20:F21"/>
    <mergeCell ref="C21:D21"/>
    <mergeCell ref="G38:H38"/>
    <mergeCell ref="C30:H30"/>
    <mergeCell ref="E31:H33"/>
    <mergeCell ref="A34:P34"/>
    <mergeCell ref="C35:J36"/>
    <mergeCell ref="A35:A36"/>
    <mergeCell ref="B35:B36"/>
    <mergeCell ref="A37:B37"/>
    <mergeCell ref="E37:E38"/>
    <mergeCell ref="F37:F38"/>
    <mergeCell ref="C38:D38"/>
    <mergeCell ref="A63:B63"/>
    <mergeCell ref="A46:B46"/>
    <mergeCell ref="C47:H47"/>
    <mergeCell ref="E48:H50"/>
    <mergeCell ref="A51:P51"/>
    <mergeCell ref="A54:B54"/>
    <mergeCell ref="E54:E55"/>
    <mergeCell ref="F54:F55"/>
    <mergeCell ref="C55:D55"/>
    <mergeCell ref="G55:H55"/>
    <mergeCell ref="C52:J53"/>
    <mergeCell ref="A52:A53"/>
    <mergeCell ref="B52:B53"/>
    <mergeCell ref="A80:B80"/>
    <mergeCell ref="C81:H81"/>
    <mergeCell ref="E82:H84"/>
    <mergeCell ref="C64:H64"/>
    <mergeCell ref="E65:H67"/>
    <mergeCell ref="A68:P68"/>
    <mergeCell ref="A71:B71"/>
    <mergeCell ref="E71:E72"/>
    <mergeCell ref="F71:F72"/>
    <mergeCell ref="C72:D72"/>
    <mergeCell ref="G72:H72"/>
    <mergeCell ref="C69:J70"/>
    <mergeCell ref="A69:A70"/>
    <mergeCell ref="B69:B70"/>
  </mergeCells>
  <pageMargins left="0.25" right="0.25" top="0.75" bottom="0.75" header="0.3" footer="0.3"/>
  <pageSetup paperSize="8" scale="58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1:BS180"/>
  <sheetViews>
    <sheetView topLeftCell="O28" zoomScaleNormal="100" workbookViewId="0">
      <selection activeCell="Q42" sqref="Q42"/>
    </sheetView>
  </sheetViews>
  <sheetFormatPr defaultColWidth="11" defaultRowHeight="14.25" x14ac:dyDescent="0.2"/>
  <cols>
    <col min="1" max="1" width="1.375" customWidth="1"/>
    <col min="2" max="2" width="6.125" customWidth="1"/>
    <col min="3" max="3" width="22.875" customWidth="1"/>
    <col min="4" max="4" width="9.25" customWidth="1"/>
    <col min="5" max="6" width="8.875" customWidth="1"/>
    <col min="7" max="17" width="8.625" customWidth="1"/>
    <col min="18" max="18" width="10.625" customWidth="1"/>
    <col min="19" max="19" width="8.625" customWidth="1"/>
    <col min="20" max="20" width="11" customWidth="1"/>
    <col min="21" max="21" width="8.625" customWidth="1"/>
    <col min="22" max="22" width="11" customWidth="1"/>
    <col min="23" max="23" width="8.625" customWidth="1"/>
    <col min="24" max="24" width="11.5" customWidth="1"/>
    <col min="25" max="25" width="8.625" customWidth="1"/>
    <col min="26" max="26" width="10.875" customWidth="1"/>
    <col min="27" max="27" width="8.625" customWidth="1"/>
    <col min="28" max="28" width="11.125" customWidth="1"/>
    <col min="29" max="34" width="10.625" customWidth="1"/>
    <col min="35" max="71" width="8.625" customWidth="1"/>
  </cols>
  <sheetData>
    <row r="1" spans="2:71" ht="39" customHeight="1" thickBot="1" x14ac:dyDescent="0.25">
      <c r="C1" s="16" t="s">
        <v>54</v>
      </c>
      <c r="G1" s="17">
        <v>1895</v>
      </c>
      <c r="H1" s="18">
        <v>1897</v>
      </c>
      <c r="I1" s="19">
        <v>1897</v>
      </c>
      <c r="J1" s="18">
        <v>4941</v>
      </c>
      <c r="K1" s="19">
        <v>1900</v>
      </c>
      <c r="L1" s="18">
        <v>1900</v>
      </c>
      <c r="M1" s="19">
        <v>1901</v>
      </c>
      <c r="N1" s="18">
        <v>1901</v>
      </c>
      <c r="O1" s="18">
        <v>4942</v>
      </c>
      <c r="P1" s="19">
        <v>1903</v>
      </c>
      <c r="Q1" s="18">
        <v>1903</v>
      </c>
      <c r="R1" s="19">
        <v>1904</v>
      </c>
      <c r="S1" s="18">
        <v>1904</v>
      </c>
      <c r="T1" s="19">
        <v>1906</v>
      </c>
      <c r="U1" s="18">
        <v>1906</v>
      </c>
      <c r="V1" s="18">
        <v>4946</v>
      </c>
      <c r="W1" s="19">
        <v>1908</v>
      </c>
      <c r="X1" s="18">
        <v>1908</v>
      </c>
      <c r="Y1" s="19">
        <v>1909</v>
      </c>
      <c r="Z1" s="18">
        <v>1909</v>
      </c>
      <c r="AA1" s="19">
        <v>1910</v>
      </c>
      <c r="AB1" s="18">
        <v>1910</v>
      </c>
      <c r="AC1" s="19">
        <v>5013</v>
      </c>
      <c r="AD1" s="19">
        <v>1915</v>
      </c>
      <c r="AE1" s="19">
        <v>1915</v>
      </c>
      <c r="AF1" s="19">
        <v>1913</v>
      </c>
      <c r="AG1" s="18">
        <v>1913</v>
      </c>
      <c r="AH1" s="19">
        <v>1914</v>
      </c>
      <c r="AI1" s="18">
        <v>1914</v>
      </c>
      <c r="AJ1" s="19">
        <v>1918</v>
      </c>
      <c r="AK1" s="18">
        <v>1918</v>
      </c>
      <c r="AL1" s="19">
        <v>1920</v>
      </c>
      <c r="AM1" s="18">
        <v>1920</v>
      </c>
      <c r="AN1" s="19">
        <v>1921</v>
      </c>
      <c r="AO1" s="18">
        <v>1921</v>
      </c>
      <c r="AP1" s="19">
        <v>1922</v>
      </c>
      <c r="AQ1" s="18">
        <v>1922</v>
      </c>
      <c r="AR1" s="19">
        <v>1924</v>
      </c>
      <c r="AS1" s="18">
        <v>1924</v>
      </c>
      <c r="AT1" s="19">
        <v>1923</v>
      </c>
      <c r="AU1" s="18">
        <v>1923</v>
      </c>
      <c r="AV1" s="19">
        <v>1925</v>
      </c>
      <c r="AW1" s="18">
        <v>1925</v>
      </c>
      <c r="AX1" s="19">
        <v>1926</v>
      </c>
      <c r="AY1" s="18">
        <v>1926</v>
      </c>
      <c r="AZ1" s="19">
        <v>1927</v>
      </c>
      <c r="BA1" s="18">
        <v>1927</v>
      </c>
      <c r="BB1" s="19">
        <v>1929</v>
      </c>
      <c r="BC1" s="18">
        <v>1929</v>
      </c>
      <c r="BD1" s="19">
        <v>5450</v>
      </c>
      <c r="BE1" s="18">
        <v>1931</v>
      </c>
      <c r="BF1" s="19">
        <v>1931</v>
      </c>
      <c r="BG1" s="19">
        <v>1932</v>
      </c>
      <c r="BH1" s="18">
        <v>1932</v>
      </c>
      <c r="BI1" s="19">
        <v>1937</v>
      </c>
      <c r="BJ1" s="18">
        <v>1937</v>
      </c>
      <c r="BK1" s="19">
        <v>5451</v>
      </c>
      <c r="BL1" s="18">
        <v>1933</v>
      </c>
      <c r="BM1" s="19">
        <v>1933</v>
      </c>
      <c r="BN1" s="19">
        <v>1934</v>
      </c>
      <c r="BO1" s="18">
        <v>1934</v>
      </c>
      <c r="BP1" s="19">
        <v>1936</v>
      </c>
      <c r="BQ1" s="18">
        <v>1936</v>
      </c>
      <c r="BR1" s="19">
        <v>1938</v>
      </c>
      <c r="BS1" s="18">
        <v>1938</v>
      </c>
    </row>
    <row r="2" spans="2:71" ht="62.25" thickBot="1" x14ac:dyDescent="0.4">
      <c r="B2" s="271" t="s">
        <v>55</v>
      </c>
      <c r="C2" s="272"/>
      <c r="D2" s="273"/>
      <c r="E2" s="20"/>
      <c r="F2" s="21" t="s">
        <v>56</v>
      </c>
      <c r="G2" s="22">
        <f>D32</f>
        <v>43132</v>
      </c>
      <c r="H2" s="23">
        <v>43140</v>
      </c>
      <c r="I2" s="24">
        <v>43150</v>
      </c>
      <c r="J2" s="23">
        <v>43158</v>
      </c>
      <c r="K2" s="24">
        <v>43166</v>
      </c>
      <c r="L2" s="23">
        <v>43174</v>
      </c>
      <c r="M2" s="24">
        <v>43182</v>
      </c>
      <c r="N2" s="23">
        <v>43193</v>
      </c>
      <c r="O2" s="23">
        <v>43200</v>
      </c>
      <c r="P2" s="24">
        <v>43208</v>
      </c>
      <c r="Q2" s="23">
        <v>43215</v>
      </c>
      <c r="R2" s="24">
        <v>43223</v>
      </c>
      <c r="S2" s="23">
        <v>43235</v>
      </c>
      <c r="T2" s="24">
        <v>43242</v>
      </c>
      <c r="U2" s="23">
        <v>43245</v>
      </c>
      <c r="V2" s="23">
        <v>43250</v>
      </c>
      <c r="W2" s="24">
        <v>43256</v>
      </c>
      <c r="X2" s="23">
        <v>43262</v>
      </c>
      <c r="Y2" s="24">
        <v>43265</v>
      </c>
      <c r="Z2" s="23">
        <v>43270</v>
      </c>
      <c r="AA2" s="24">
        <v>43276</v>
      </c>
      <c r="AB2" s="23">
        <v>43279</v>
      </c>
      <c r="AC2" s="24">
        <v>43284</v>
      </c>
      <c r="AD2" s="24">
        <v>43286</v>
      </c>
      <c r="AE2" s="24">
        <v>43291</v>
      </c>
      <c r="AF2" s="24"/>
      <c r="AG2" s="23">
        <v>43291</v>
      </c>
      <c r="AH2" s="24">
        <v>43294</v>
      </c>
      <c r="AI2" s="23">
        <v>43299</v>
      </c>
      <c r="AJ2" s="24">
        <v>43320</v>
      </c>
      <c r="AK2" s="23">
        <v>43329</v>
      </c>
      <c r="AL2" s="24">
        <v>43334</v>
      </c>
      <c r="AM2" s="23">
        <v>43336</v>
      </c>
      <c r="AN2" s="24">
        <v>43341</v>
      </c>
      <c r="AO2" s="23">
        <v>43343</v>
      </c>
      <c r="AP2" s="24">
        <v>43348</v>
      </c>
      <c r="AQ2" s="23">
        <v>43353</v>
      </c>
      <c r="AR2" s="24">
        <v>43355</v>
      </c>
      <c r="AS2" s="23">
        <v>43357</v>
      </c>
      <c r="AT2" s="24">
        <v>43362</v>
      </c>
      <c r="AU2" s="23">
        <v>43364</v>
      </c>
      <c r="AV2" s="24">
        <v>43369</v>
      </c>
      <c r="AW2" s="23">
        <v>43371</v>
      </c>
      <c r="AX2" s="24">
        <v>43376</v>
      </c>
      <c r="AY2" s="23">
        <v>43378</v>
      </c>
      <c r="AZ2" s="24">
        <v>43382</v>
      </c>
      <c r="BA2" s="23">
        <v>43385</v>
      </c>
      <c r="BB2" s="24">
        <v>43389</v>
      </c>
      <c r="BC2" s="23">
        <v>43391</v>
      </c>
      <c r="BD2" s="24">
        <v>43396</v>
      </c>
      <c r="BE2" s="23">
        <v>43399</v>
      </c>
      <c r="BF2" s="24">
        <v>43403</v>
      </c>
      <c r="BG2" s="24">
        <v>43410</v>
      </c>
      <c r="BH2" s="23">
        <v>43412</v>
      </c>
      <c r="BI2" s="24">
        <v>43416</v>
      </c>
      <c r="BJ2" s="23">
        <v>43419</v>
      </c>
      <c r="BK2" s="24">
        <v>43423</v>
      </c>
      <c r="BL2" s="23">
        <v>43425</v>
      </c>
      <c r="BM2" s="24">
        <v>43430</v>
      </c>
      <c r="BN2" s="24">
        <v>43432</v>
      </c>
      <c r="BO2" s="23">
        <v>43434</v>
      </c>
      <c r="BP2" s="24">
        <v>43439</v>
      </c>
      <c r="BQ2" s="23">
        <v>43441</v>
      </c>
      <c r="BR2" s="24">
        <v>43445</v>
      </c>
      <c r="BS2" s="23">
        <v>43447</v>
      </c>
    </row>
    <row r="3" spans="2:71" x14ac:dyDescent="0.2">
      <c r="B3" s="25" t="s">
        <v>57</v>
      </c>
      <c r="C3" s="26" t="s">
        <v>58</v>
      </c>
      <c r="D3" s="27">
        <f>VLOOKUP($C3,'[1]MB52-MAKE'!$U:$V,2,FALSE)-F3</f>
        <v>6</v>
      </c>
      <c r="E3" s="28" t="s">
        <v>59</v>
      </c>
      <c r="F3" s="102">
        <v>6</v>
      </c>
      <c r="G3" s="274"/>
      <c r="H3" s="275"/>
      <c r="I3" s="275"/>
      <c r="J3" s="275"/>
      <c r="K3" s="275"/>
      <c r="L3" s="275"/>
      <c r="M3" s="275"/>
      <c r="N3" s="275"/>
      <c r="O3" s="275"/>
      <c r="P3" s="275"/>
      <c r="Q3" s="275"/>
      <c r="R3" s="275"/>
      <c r="S3" s="275"/>
      <c r="T3" s="275"/>
      <c r="U3" s="275"/>
      <c r="V3" s="275"/>
      <c r="W3" s="275"/>
      <c r="X3" s="275"/>
      <c r="Y3" s="275"/>
      <c r="Z3" s="275"/>
      <c r="AA3" s="275"/>
      <c r="AB3" s="276"/>
      <c r="AC3" s="292"/>
      <c r="AD3" s="293"/>
      <c r="AE3" s="293"/>
      <c r="AF3" s="293"/>
      <c r="AG3" s="293"/>
      <c r="AH3" s="319"/>
      <c r="AI3" s="294"/>
      <c r="AJ3" s="295"/>
      <c r="AK3" s="295"/>
      <c r="AL3" s="296"/>
      <c r="AM3" s="104"/>
      <c r="AN3" s="294"/>
      <c r="AO3" s="295"/>
      <c r="AP3" s="295"/>
      <c r="AQ3" s="296"/>
      <c r="AR3" s="294"/>
      <c r="AS3" s="296"/>
      <c r="AT3" s="31"/>
      <c r="AU3" s="31"/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G3" s="31"/>
      <c r="BH3" s="31"/>
      <c r="BI3" s="31"/>
      <c r="BJ3" s="31"/>
      <c r="BK3" s="31"/>
      <c r="BL3" s="31"/>
      <c r="BM3" s="31"/>
      <c r="BN3" s="31"/>
      <c r="BO3" s="31"/>
      <c r="BP3" s="31"/>
      <c r="BQ3" s="31"/>
      <c r="BR3" s="31"/>
      <c r="BS3" s="31"/>
    </row>
    <row r="4" spans="2:71" x14ac:dyDescent="0.2">
      <c r="B4" s="32" t="s">
        <v>57</v>
      </c>
      <c r="C4" s="33" t="s">
        <v>60</v>
      </c>
      <c r="D4" s="27">
        <f>VLOOKUP($C4,'[1]MB52-MAKE'!$U:$V,2,FALSE)-F4</f>
        <v>1</v>
      </c>
      <c r="E4" s="28" t="s">
        <v>59</v>
      </c>
      <c r="F4" s="34">
        <v>6</v>
      </c>
      <c r="G4" s="277"/>
      <c r="H4" s="275"/>
      <c r="I4" s="275"/>
      <c r="J4" s="275"/>
      <c r="K4" s="275"/>
      <c r="L4" s="275"/>
      <c r="M4" s="275"/>
      <c r="N4" s="275"/>
      <c r="O4" s="275"/>
      <c r="P4" s="275"/>
      <c r="Q4" s="275"/>
      <c r="R4" s="275"/>
      <c r="S4" s="275"/>
      <c r="T4" s="275"/>
      <c r="U4" s="278"/>
      <c r="V4" s="278"/>
      <c r="W4" s="278"/>
      <c r="X4" s="278"/>
      <c r="Y4" s="278"/>
      <c r="Z4" s="278"/>
      <c r="AA4" s="278"/>
      <c r="AB4" s="278"/>
      <c r="AC4" s="278"/>
      <c r="AD4" s="279"/>
      <c r="AE4" s="321"/>
      <c r="AF4" s="322"/>
      <c r="AG4" s="322"/>
      <c r="AH4" s="323"/>
      <c r="AI4" s="321"/>
      <c r="AJ4" s="322"/>
      <c r="AK4" s="322"/>
      <c r="AL4" s="323"/>
      <c r="AM4" s="321"/>
      <c r="AN4" s="322"/>
      <c r="AO4" s="322"/>
      <c r="AP4" s="323"/>
      <c r="AQ4" s="321"/>
      <c r="AR4" s="322"/>
      <c r="AS4" s="322"/>
      <c r="AT4" s="323"/>
      <c r="AU4" s="321"/>
      <c r="AV4" s="322"/>
      <c r="AW4" s="322"/>
      <c r="AX4" s="323"/>
      <c r="AY4" s="321"/>
      <c r="AZ4" s="322"/>
      <c r="BA4" s="322"/>
      <c r="BB4" s="323"/>
      <c r="BC4" s="321"/>
      <c r="BD4" s="322"/>
      <c r="BE4" s="322"/>
      <c r="BF4" s="323"/>
      <c r="BG4" s="321"/>
      <c r="BH4" s="322"/>
      <c r="BI4" s="322"/>
      <c r="BJ4" s="323"/>
      <c r="BK4" s="6"/>
      <c r="BL4" s="6"/>
      <c r="BM4" s="6"/>
      <c r="BN4" s="6"/>
      <c r="BO4" s="6"/>
      <c r="BP4" s="6"/>
      <c r="BQ4" s="6"/>
      <c r="BR4" s="6"/>
      <c r="BS4" s="6"/>
    </row>
    <row r="5" spans="2:71" x14ac:dyDescent="0.2">
      <c r="B5" s="32" t="s">
        <v>57</v>
      </c>
      <c r="C5" s="33" t="s">
        <v>61</v>
      </c>
      <c r="D5" s="27">
        <f>VLOOKUP($C5,'[1]MB52-MAKE'!$U:$V,2,FALSE)-F5</f>
        <v>12</v>
      </c>
      <c r="E5" s="28" t="s">
        <v>59</v>
      </c>
      <c r="F5" s="34">
        <v>6</v>
      </c>
      <c r="G5" s="277"/>
      <c r="H5" s="275"/>
      <c r="I5" s="275"/>
      <c r="J5" s="275"/>
      <c r="K5" s="275"/>
      <c r="L5" s="275"/>
      <c r="M5" s="275"/>
      <c r="N5" s="275"/>
      <c r="O5" s="275"/>
      <c r="P5" s="275"/>
      <c r="Q5" s="275"/>
      <c r="R5" s="275"/>
      <c r="S5" s="275"/>
      <c r="T5" s="275"/>
      <c r="U5" s="275"/>
      <c r="V5" s="275"/>
      <c r="W5" s="275"/>
      <c r="X5" s="105"/>
      <c r="Y5" s="314" t="s">
        <v>62</v>
      </c>
      <c r="Z5" s="314"/>
      <c r="AA5" s="314"/>
      <c r="AB5" s="315"/>
      <c r="AC5" s="313" t="s">
        <v>62</v>
      </c>
      <c r="AD5" s="314"/>
      <c r="AE5" s="314"/>
      <c r="AF5" s="315"/>
      <c r="AG5" s="313" t="s">
        <v>62</v>
      </c>
      <c r="AH5" s="314"/>
      <c r="AI5" s="314"/>
      <c r="AJ5" s="315"/>
      <c r="AK5" s="313"/>
      <c r="AL5" s="314"/>
      <c r="AM5" s="314"/>
      <c r="AN5" s="315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</row>
    <row r="6" spans="2:71" x14ac:dyDescent="0.2">
      <c r="B6" s="32" t="s">
        <v>57</v>
      </c>
      <c r="C6" s="33" t="s">
        <v>63</v>
      </c>
      <c r="D6" s="27">
        <f>VLOOKUP($C6,'[1]MB52-MAKE'!$U:$V,2,FALSE)-F6</f>
        <v>10</v>
      </c>
      <c r="E6" s="28" t="s">
        <v>59</v>
      </c>
      <c r="F6" s="34">
        <v>6</v>
      </c>
      <c r="G6" s="277"/>
      <c r="H6" s="275"/>
      <c r="I6" s="275"/>
      <c r="J6" s="275"/>
      <c r="K6" s="275"/>
      <c r="L6" s="275"/>
      <c r="M6" s="275"/>
      <c r="N6" s="275"/>
      <c r="O6" s="275"/>
      <c r="P6" s="276"/>
      <c r="Q6" s="37" t="s">
        <v>62</v>
      </c>
      <c r="R6" s="37" t="s">
        <v>62</v>
      </c>
      <c r="S6" s="37" t="s">
        <v>62</v>
      </c>
      <c r="T6" s="37" t="s">
        <v>62</v>
      </c>
      <c r="U6" s="37" t="s">
        <v>62</v>
      </c>
      <c r="V6" s="37" t="s">
        <v>62</v>
      </c>
      <c r="W6" s="37" t="s">
        <v>62</v>
      </c>
      <c r="X6" s="37" t="s">
        <v>62</v>
      </c>
      <c r="Y6" s="37" t="s">
        <v>62</v>
      </c>
      <c r="Z6" s="37" t="s">
        <v>62</v>
      </c>
      <c r="AA6" s="37" t="s">
        <v>62</v>
      </c>
      <c r="AB6" s="37" t="s">
        <v>62</v>
      </c>
      <c r="AC6" s="37" t="s">
        <v>62</v>
      </c>
      <c r="AD6" s="37"/>
      <c r="AE6" s="37" t="s">
        <v>62</v>
      </c>
      <c r="AF6" s="37"/>
      <c r="AG6" s="37" t="s">
        <v>62</v>
      </c>
      <c r="AH6" s="37" t="s">
        <v>62</v>
      </c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</row>
    <row r="7" spans="2:71" x14ac:dyDescent="0.2">
      <c r="B7" s="32" t="s">
        <v>57</v>
      </c>
      <c r="C7" s="33" t="s">
        <v>64</v>
      </c>
      <c r="D7" s="27">
        <f>VLOOKUP($C7,'[1]MB52-MAKE'!$U:$V,2,FALSE)-F7</f>
        <v>1</v>
      </c>
      <c r="E7" s="28" t="s">
        <v>59</v>
      </c>
      <c r="F7" s="34">
        <v>6</v>
      </c>
      <c r="G7" s="316" t="s">
        <v>65</v>
      </c>
      <c r="H7" s="317"/>
      <c r="I7" s="317"/>
      <c r="J7" s="317"/>
      <c r="K7" s="317"/>
      <c r="L7" s="317"/>
      <c r="M7" s="317"/>
      <c r="N7" s="317"/>
      <c r="O7" s="317"/>
      <c r="P7" s="317"/>
      <c r="Q7" s="317"/>
      <c r="R7" s="317"/>
      <c r="S7" s="317"/>
      <c r="T7" s="317"/>
      <c r="U7" s="317"/>
      <c r="V7" s="317"/>
      <c r="W7" s="317"/>
      <c r="X7" s="317"/>
      <c r="Y7" s="317"/>
      <c r="Z7" s="317"/>
      <c r="AA7" s="317"/>
      <c r="AB7" s="317"/>
      <c r="AC7" s="317"/>
      <c r="AD7" s="317"/>
      <c r="AE7" s="318"/>
      <c r="AF7" s="313"/>
      <c r="AG7" s="314"/>
      <c r="AH7" s="314"/>
      <c r="AI7" s="315"/>
      <c r="AJ7" s="313"/>
      <c r="AK7" s="314"/>
      <c r="AL7" s="314"/>
      <c r="AM7" s="315"/>
      <c r="AN7" s="313"/>
      <c r="AO7" s="314"/>
      <c r="AP7" s="314"/>
      <c r="AQ7" s="315"/>
      <c r="AR7" s="313"/>
      <c r="AS7" s="314"/>
      <c r="AT7" s="314"/>
      <c r="AU7" s="315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</row>
    <row r="8" spans="2:71" ht="15" thickBot="1" x14ac:dyDescent="0.25">
      <c r="B8" s="39" t="s">
        <v>57</v>
      </c>
      <c r="C8" s="40" t="s">
        <v>66</v>
      </c>
      <c r="D8" s="41">
        <f>VLOOKUP($C8,'[1]MB52-MAKE'!$U:$V,2,FALSE)-F8</f>
        <v>7</v>
      </c>
      <c r="E8" s="28" t="s">
        <v>59</v>
      </c>
      <c r="F8" s="42">
        <v>6</v>
      </c>
      <c r="G8" s="43"/>
      <c r="H8" s="44"/>
      <c r="I8" s="44"/>
      <c r="J8" s="44"/>
      <c r="K8" s="44"/>
      <c r="L8" s="44"/>
      <c r="M8" s="44"/>
      <c r="N8" s="45" t="s">
        <v>67</v>
      </c>
      <c r="O8" s="45" t="s">
        <v>67</v>
      </c>
      <c r="P8" s="45" t="s">
        <v>67</v>
      </c>
      <c r="Q8" s="45" t="s">
        <v>67</v>
      </c>
      <c r="R8" s="45" t="s">
        <v>67</v>
      </c>
      <c r="S8" s="45" t="s">
        <v>67</v>
      </c>
      <c r="T8" s="45" t="s">
        <v>67</v>
      </c>
      <c r="U8" s="45" t="s">
        <v>67</v>
      </c>
      <c r="V8" s="45" t="s">
        <v>67</v>
      </c>
      <c r="W8" s="45" t="s">
        <v>67</v>
      </c>
      <c r="X8" s="45" t="s">
        <v>67</v>
      </c>
      <c r="Y8" s="45" t="s">
        <v>67</v>
      </c>
      <c r="Z8" s="45" t="s">
        <v>67</v>
      </c>
      <c r="AA8" s="45" t="s">
        <v>67</v>
      </c>
      <c r="AB8" s="45" t="s">
        <v>67</v>
      </c>
      <c r="AC8" s="45" t="s">
        <v>67</v>
      </c>
      <c r="AD8" s="45"/>
      <c r="AE8" s="45" t="s">
        <v>67</v>
      </c>
      <c r="AF8" s="45"/>
      <c r="AG8" s="45" t="s">
        <v>67</v>
      </c>
      <c r="AH8" s="45" t="s">
        <v>67</v>
      </c>
      <c r="AI8" s="45" t="s">
        <v>67</v>
      </c>
      <c r="AJ8" s="46"/>
      <c r="AK8" s="46"/>
      <c r="AL8" s="46"/>
      <c r="AM8" s="46"/>
      <c r="AN8" s="46"/>
      <c r="AO8" s="46"/>
      <c r="AP8" s="46"/>
      <c r="AQ8" s="46"/>
      <c r="AR8" s="46"/>
      <c r="AS8" s="46"/>
      <c r="AT8" s="46"/>
      <c r="AU8" s="46"/>
      <c r="AV8" s="46"/>
      <c r="AW8" s="46"/>
      <c r="AX8" s="46"/>
      <c r="AY8" s="46"/>
      <c r="AZ8" s="46"/>
      <c r="BA8" s="46"/>
      <c r="BB8" s="46"/>
      <c r="BC8" s="46"/>
      <c r="BD8" s="46"/>
      <c r="BE8" s="46"/>
      <c r="BF8" s="46"/>
      <c r="BG8" s="46"/>
      <c r="BH8" s="46"/>
      <c r="BI8" s="46"/>
      <c r="BJ8" s="46"/>
      <c r="BK8" s="46"/>
      <c r="BL8" s="46"/>
      <c r="BM8" s="46"/>
      <c r="BN8" s="46"/>
      <c r="BO8" s="46"/>
      <c r="BP8" s="46"/>
      <c r="BQ8" s="46"/>
      <c r="BR8" s="46"/>
      <c r="BS8" s="46"/>
    </row>
    <row r="9" spans="2:71" x14ac:dyDescent="0.2">
      <c r="B9" s="47" t="s">
        <v>68</v>
      </c>
      <c r="C9" s="48" t="s">
        <v>69</v>
      </c>
      <c r="D9" s="27">
        <f>VLOOKUP($C9,'[1]MB52-MAKE'!$U:$V,2,FALSE)</f>
        <v>1</v>
      </c>
      <c r="E9" s="28" t="s">
        <v>59</v>
      </c>
      <c r="F9" s="49">
        <v>5</v>
      </c>
      <c r="G9" s="29"/>
      <c r="H9" s="50" t="s">
        <v>70</v>
      </c>
      <c r="I9" s="50" t="s">
        <v>70</v>
      </c>
      <c r="J9" s="50" t="s">
        <v>70</v>
      </c>
      <c r="K9" s="50" t="s">
        <v>70</v>
      </c>
      <c r="L9" s="38" t="s">
        <v>71</v>
      </c>
      <c r="M9" s="38" t="s">
        <v>71</v>
      </c>
      <c r="N9" s="38" t="s">
        <v>71</v>
      </c>
      <c r="O9" s="38" t="s">
        <v>71</v>
      </c>
      <c r="P9" s="30"/>
      <c r="Q9" s="30"/>
      <c r="R9" s="30"/>
      <c r="S9" s="30"/>
      <c r="T9" s="30"/>
      <c r="U9" s="30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  <c r="BG9" s="31"/>
      <c r="BH9" s="31"/>
      <c r="BI9" s="31"/>
      <c r="BJ9" s="31"/>
      <c r="BK9" s="31"/>
      <c r="BL9" s="31"/>
      <c r="BM9" s="31"/>
      <c r="BN9" s="31"/>
      <c r="BO9" s="31"/>
      <c r="BP9" s="31"/>
      <c r="BQ9" s="31"/>
      <c r="BR9" s="31"/>
      <c r="BS9" s="31"/>
    </row>
    <row r="10" spans="2:71" x14ac:dyDescent="0.2">
      <c r="B10" s="32" t="s">
        <v>68</v>
      </c>
      <c r="C10" s="33" t="s">
        <v>72</v>
      </c>
      <c r="D10" s="27">
        <f>VLOOKUP($C10,'[1]MB52-MAKE'!$U:$V,2,FALSE)</f>
        <v>0</v>
      </c>
      <c r="E10" s="28" t="s">
        <v>59</v>
      </c>
      <c r="F10" s="51">
        <v>4</v>
      </c>
      <c r="G10" s="35"/>
      <c r="H10" s="36"/>
      <c r="I10" s="38" t="s">
        <v>73</v>
      </c>
      <c r="J10" s="38" t="s">
        <v>74</v>
      </c>
      <c r="K10" s="38" t="s">
        <v>74</v>
      </c>
      <c r="L10" s="38" t="s">
        <v>74</v>
      </c>
      <c r="M10" s="38" t="s">
        <v>74</v>
      </c>
      <c r="N10" s="38" t="s">
        <v>71</v>
      </c>
      <c r="O10" s="38" t="s">
        <v>71</v>
      </c>
      <c r="P10" s="38" t="s">
        <v>71</v>
      </c>
      <c r="Q10" s="38" t="s">
        <v>71</v>
      </c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</row>
    <row r="11" spans="2:71" x14ac:dyDescent="0.2">
      <c r="B11" s="32" t="s">
        <v>68</v>
      </c>
      <c r="C11" s="33" t="s">
        <v>75</v>
      </c>
      <c r="D11" s="27">
        <f>VLOOKUP($C11,'[1]MB52-MAKE'!$U:$V,2,FALSE)</f>
        <v>2</v>
      </c>
      <c r="E11" s="28" t="s">
        <v>59</v>
      </c>
      <c r="F11" s="51">
        <v>5</v>
      </c>
      <c r="G11" s="52"/>
      <c r="H11" s="53"/>
      <c r="I11" s="38" t="s">
        <v>76</v>
      </c>
      <c r="J11" s="38" t="s">
        <v>76</v>
      </c>
      <c r="K11" s="38" t="s">
        <v>76</v>
      </c>
      <c r="L11" s="38" t="s">
        <v>76</v>
      </c>
      <c r="M11" s="38" t="s">
        <v>74</v>
      </c>
      <c r="N11" s="38" t="s">
        <v>74</v>
      </c>
      <c r="O11" s="38" t="s">
        <v>74</v>
      </c>
      <c r="P11" s="38" t="s">
        <v>74</v>
      </c>
      <c r="Q11" s="53"/>
      <c r="R11" s="53"/>
      <c r="S11" s="53"/>
      <c r="T11" s="53"/>
      <c r="U11" s="53"/>
      <c r="V11" s="53"/>
      <c r="W11" s="36"/>
      <c r="X11" s="36"/>
      <c r="Y11" s="36"/>
      <c r="Z11" s="36"/>
      <c r="AA11" s="36"/>
      <c r="AB11" s="3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</row>
    <row r="12" spans="2:71" x14ac:dyDescent="0.2">
      <c r="B12" s="32" t="s">
        <v>68</v>
      </c>
      <c r="C12" s="33" t="s">
        <v>77</v>
      </c>
      <c r="D12" s="27">
        <f>VLOOKUP($C12,'[1]MB52-MAKE'!$U:$V,2,FALSE)</f>
        <v>1</v>
      </c>
      <c r="E12" s="28" t="s">
        <v>59</v>
      </c>
      <c r="F12" s="51">
        <v>4</v>
      </c>
      <c r="G12" s="54" t="s">
        <v>78</v>
      </c>
      <c r="H12" s="37" t="s">
        <v>78</v>
      </c>
      <c r="I12" s="37" t="s">
        <v>78</v>
      </c>
      <c r="J12" s="37" t="s">
        <v>79</v>
      </c>
      <c r="K12" s="38" t="s">
        <v>79</v>
      </c>
      <c r="L12" s="38" t="s">
        <v>79</v>
      </c>
      <c r="M12" s="38" t="s">
        <v>79</v>
      </c>
      <c r="N12" s="38" t="s">
        <v>74</v>
      </c>
      <c r="O12" s="38" t="s">
        <v>71</v>
      </c>
      <c r="P12" s="38" t="s">
        <v>71</v>
      </c>
      <c r="Q12" s="38" t="s">
        <v>71</v>
      </c>
      <c r="R12" s="38" t="s">
        <v>71</v>
      </c>
      <c r="S12" s="36"/>
      <c r="T12" s="36"/>
      <c r="U12" s="36"/>
      <c r="V12" s="36"/>
      <c r="W12" s="36"/>
      <c r="X12" s="36"/>
      <c r="Y12" s="36"/>
      <c r="Z12" s="36"/>
      <c r="AA12" s="3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</row>
    <row r="13" spans="2:71" x14ac:dyDescent="0.2">
      <c r="B13" s="32" t="s">
        <v>68</v>
      </c>
      <c r="C13" s="33" t="s">
        <v>80</v>
      </c>
      <c r="D13" s="27">
        <f>VLOOKUP($C13,'[1]MB52-MAKE'!$U:$V,2,FALSE)</f>
        <v>0</v>
      </c>
      <c r="E13" s="28" t="s">
        <v>59</v>
      </c>
      <c r="F13" s="51">
        <v>4</v>
      </c>
      <c r="G13" s="35"/>
      <c r="H13" s="36"/>
      <c r="I13" s="36"/>
      <c r="J13" s="36"/>
      <c r="K13" s="37" t="s">
        <v>74</v>
      </c>
      <c r="L13" s="37" t="s">
        <v>74</v>
      </c>
      <c r="M13" s="37" t="s">
        <v>74</v>
      </c>
      <c r="N13" s="37" t="s">
        <v>74</v>
      </c>
      <c r="O13" s="37" t="s">
        <v>67</v>
      </c>
      <c r="P13" s="37" t="s">
        <v>67</v>
      </c>
      <c r="Q13" s="37" t="s">
        <v>67</v>
      </c>
      <c r="R13" s="37" t="s">
        <v>67</v>
      </c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</row>
    <row r="14" spans="2:71" ht="15" thickBot="1" x14ac:dyDescent="0.25">
      <c r="B14" s="55" t="s">
        <v>68</v>
      </c>
      <c r="C14" s="56" t="s">
        <v>81</v>
      </c>
      <c r="D14" s="41">
        <f>VLOOKUP($C14,'[1]MB52-MAKE'!$U:$V,2,FALSE)</f>
        <v>1</v>
      </c>
      <c r="E14" s="28" t="s">
        <v>59</v>
      </c>
      <c r="F14" s="57">
        <v>5</v>
      </c>
      <c r="G14" s="43"/>
      <c r="H14" s="45" t="s">
        <v>65</v>
      </c>
      <c r="I14" s="45" t="s">
        <v>65</v>
      </c>
      <c r="J14" s="45" t="s">
        <v>65</v>
      </c>
      <c r="K14" s="45" t="s">
        <v>65</v>
      </c>
      <c r="L14" s="45" t="s">
        <v>65</v>
      </c>
      <c r="M14" s="45" t="s">
        <v>65</v>
      </c>
      <c r="N14" s="45" t="s">
        <v>65</v>
      </c>
      <c r="O14" s="45" t="s">
        <v>65</v>
      </c>
      <c r="P14" s="44"/>
      <c r="Q14" s="44"/>
      <c r="R14" s="44"/>
      <c r="S14" s="44"/>
      <c r="T14" s="44"/>
      <c r="U14" s="44"/>
      <c r="V14" s="44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6"/>
      <c r="AY14" s="46"/>
      <c r="AZ14" s="46"/>
      <c r="BA14" s="46"/>
      <c r="BB14" s="46"/>
      <c r="BC14" s="46"/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</row>
    <row r="15" spans="2:71" x14ac:dyDescent="0.2">
      <c r="B15" s="25" t="s">
        <v>82</v>
      </c>
      <c r="C15" s="26" t="s">
        <v>83</v>
      </c>
      <c r="D15" s="27">
        <f>VLOOKUP($C15,'[1]MB52-MAKE'!$U:$V,2,FALSE)</f>
        <v>4</v>
      </c>
      <c r="E15" s="28" t="s">
        <v>59</v>
      </c>
      <c r="F15" s="58">
        <v>0</v>
      </c>
      <c r="G15" s="59"/>
      <c r="H15" s="60"/>
      <c r="I15" s="60"/>
      <c r="J15" s="60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1"/>
      <c r="AG15" s="61"/>
      <c r="AH15" s="61"/>
      <c r="AI15" s="61"/>
      <c r="AJ15" s="61"/>
      <c r="AK15" s="61"/>
      <c r="AL15" s="61"/>
      <c r="AM15" s="61"/>
      <c r="AN15" s="61"/>
      <c r="AO15" s="61"/>
      <c r="AP15" s="61"/>
      <c r="AQ15" s="61"/>
      <c r="AR15" s="61"/>
      <c r="AS15" s="61"/>
      <c r="AT15" s="61"/>
      <c r="AU15" s="61"/>
      <c r="AV15" s="61"/>
      <c r="AW15" s="61"/>
      <c r="AX15" s="61"/>
      <c r="AY15" s="61"/>
      <c r="AZ15" s="61"/>
      <c r="BA15" s="61"/>
      <c r="BB15" s="61"/>
      <c r="BC15" s="61"/>
      <c r="BD15" s="61"/>
      <c r="BE15" s="61"/>
      <c r="BF15" s="61"/>
      <c r="BG15" s="61"/>
      <c r="BH15" s="61"/>
      <c r="BI15" s="61"/>
      <c r="BJ15" s="61"/>
      <c r="BK15" s="61"/>
      <c r="BL15" s="61"/>
      <c r="BM15" s="61"/>
      <c r="BN15" s="61"/>
      <c r="BO15" s="61"/>
      <c r="BP15" s="61"/>
      <c r="BQ15" s="61"/>
      <c r="BR15" s="61"/>
      <c r="BS15" s="61"/>
    </row>
    <row r="16" spans="2:71" x14ac:dyDescent="0.2">
      <c r="B16" s="32" t="s">
        <v>82</v>
      </c>
      <c r="C16" s="33" t="s">
        <v>84</v>
      </c>
      <c r="D16" s="27">
        <f>VLOOKUP($C16,'[1]MB52-MAKE'!$U:$V,2,FALSE)</f>
        <v>2</v>
      </c>
      <c r="E16" s="28" t="s">
        <v>59</v>
      </c>
      <c r="F16" s="34">
        <v>0</v>
      </c>
      <c r="G16" s="35"/>
      <c r="H16" s="3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</row>
    <row r="17" spans="2:71" ht="15" thickBot="1" x14ac:dyDescent="0.25">
      <c r="B17" s="39" t="s">
        <v>82</v>
      </c>
      <c r="C17" s="40" t="s">
        <v>85</v>
      </c>
      <c r="D17" s="41">
        <f>VLOOKUP($C17,'[1]MB52-MAKE'!$U:$V,2,FALSE)</f>
        <v>0</v>
      </c>
      <c r="E17" s="28" t="s">
        <v>59</v>
      </c>
      <c r="F17" s="42">
        <v>0</v>
      </c>
      <c r="G17" s="62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46"/>
      <c r="AH17" s="46"/>
      <c r="AI17" s="46"/>
      <c r="AJ17" s="46"/>
      <c r="AK17" s="46"/>
      <c r="AL17" s="46"/>
      <c r="AM17" s="46"/>
      <c r="AN17" s="46"/>
      <c r="AO17" s="46"/>
      <c r="AP17" s="46"/>
      <c r="AQ17" s="46"/>
      <c r="AR17" s="46"/>
      <c r="AS17" s="46"/>
      <c r="AT17" s="46"/>
      <c r="AU17" s="46"/>
      <c r="AV17" s="46"/>
      <c r="AW17" s="46"/>
      <c r="AX17" s="46"/>
      <c r="AY17" s="46"/>
      <c r="AZ17" s="46"/>
      <c r="BA17" s="46"/>
      <c r="BB17" s="46"/>
      <c r="BC17" s="46"/>
      <c r="BD17" s="46"/>
      <c r="BE17" s="46"/>
      <c r="BF17" s="46"/>
      <c r="BG17" s="46"/>
      <c r="BH17" s="46"/>
      <c r="BI17" s="46"/>
      <c r="BJ17" s="46"/>
      <c r="BK17" s="46"/>
      <c r="BL17" s="46"/>
      <c r="BM17" s="46"/>
      <c r="BN17" s="46"/>
      <c r="BO17" s="46"/>
      <c r="BP17" s="46"/>
      <c r="BQ17" s="46"/>
      <c r="BR17" s="46"/>
      <c r="BS17" s="46"/>
    </row>
    <row r="20" spans="2:71" ht="15" thickBot="1" x14ac:dyDescent="0.25"/>
    <row r="21" spans="2:71" ht="24" thickBot="1" x14ac:dyDescent="0.4">
      <c r="B21" s="271" t="s">
        <v>86</v>
      </c>
      <c r="C21" s="272"/>
      <c r="D21" s="273"/>
      <c r="E21" s="20"/>
      <c r="F21" s="20"/>
    </row>
    <row r="22" spans="2:71" x14ac:dyDescent="0.2">
      <c r="B22" s="63" t="s">
        <v>82</v>
      </c>
      <c r="C22" s="64" t="s">
        <v>87</v>
      </c>
      <c r="D22" s="27"/>
      <c r="E22" s="28"/>
      <c r="F22" s="28"/>
    </row>
    <row r="23" spans="2:71" x14ac:dyDescent="0.2">
      <c r="B23" s="63" t="s">
        <v>82</v>
      </c>
      <c r="C23" s="64" t="s">
        <v>88</v>
      </c>
      <c r="D23" s="27"/>
      <c r="E23" s="28"/>
      <c r="F23" s="28"/>
    </row>
    <row r="24" spans="2:71" ht="15" thickBot="1" x14ac:dyDescent="0.25">
      <c r="B24" s="65" t="s">
        <v>82</v>
      </c>
      <c r="C24" s="66" t="s">
        <v>89</v>
      </c>
      <c r="D24" s="41"/>
      <c r="E24" s="28"/>
      <c r="F24" s="28"/>
    </row>
    <row r="27" spans="2:71" ht="15" x14ac:dyDescent="0.25">
      <c r="B27" s="67"/>
      <c r="C27" s="68" t="s">
        <v>90</v>
      </c>
      <c r="E27" s="69"/>
      <c r="F27" s="70" t="s">
        <v>110</v>
      </c>
      <c r="J27" s="71">
        <f>+G27</f>
        <v>0</v>
      </c>
      <c r="K27" s="70" t="s">
        <v>91</v>
      </c>
    </row>
    <row r="29" spans="2:71" ht="6" customHeight="1" thickBot="1" x14ac:dyDescent="0.25"/>
    <row r="30" spans="2:71" ht="42" customHeight="1" thickBot="1" x14ac:dyDescent="0.25">
      <c r="B30" s="280" t="s">
        <v>92</v>
      </c>
      <c r="C30" s="281"/>
      <c r="D30" s="282"/>
      <c r="E30" s="286" t="s">
        <v>93</v>
      </c>
      <c r="F30" s="287"/>
      <c r="G30" s="287"/>
      <c r="H30" s="287"/>
      <c r="I30" s="287"/>
      <c r="J30" s="287"/>
      <c r="K30" s="287"/>
      <c r="L30" s="287"/>
      <c r="M30" s="287"/>
      <c r="N30" s="287"/>
      <c r="O30" s="288"/>
      <c r="P30" s="289"/>
      <c r="Q30" s="290" t="s">
        <v>53</v>
      </c>
      <c r="R30" s="291"/>
      <c r="S30" s="291"/>
      <c r="T30" s="291"/>
      <c r="U30" s="291"/>
      <c r="V30" s="291"/>
      <c r="W30" s="291"/>
      <c r="X30" s="291"/>
      <c r="Y30" s="291"/>
      <c r="Z30" s="291"/>
      <c r="AA30" s="291"/>
      <c r="AB30" s="291"/>
      <c r="AC30" s="309" t="s">
        <v>12</v>
      </c>
      <c r="AD30" s="310"/>
      <c r="AE30" s="310"/>
      <c r="AF30" s="310"/>
      <c r="AG30" s="310"/>
      <c r="AH30" s="311"/>
    </row>
    <row r="31" spans="2:71" ht="109.5" customHeight="1" thickBot="1" x14ac:dyDescent="0.25">
      <c r="B31" s="283"/>
      <c r="C31" s="284"/>
      <c r="D31" s="285"/>
      <c r="E31" s="97" t="s">
        <v>95</v>
      </c>
      <c r="F31" s="72" t="s">
        <v>94</v>
      </c>
      <c r="G31" s="97" t="s">
        <v>96</v>
      </c>
      <c r="H31" s="72" t="s">
        <v>94</v>
      </c>
      <c r="I31" s="97" t="s">
        <v>97</v>
      </c>
      <c r="J31" s="72" t="s">
        <v>94</v>
      </c>
      <c r="K31" s="97" t="s">
        <v>98</v>
      </c>
      <c r="L31" s="72" t="s">
        <v>94</v>
      </c>
      <c r="M31" s="97" t="s">
        <v>99</v>
      </c>
      <c r="N31" s="72" t="s">
        <v>94</v>
      </c>
      <c r="O31" s="98" t="s">
        <v>100</v>
      </c>
      <c r="P31" s="73" t="s">
        <v>94</v>
      </c>
      <c r="Q31" s="98" t="s">
        <v>101</v>
      </c>
      <c r="R31" s="73" t="s">
        <v>94</v>
      </c>
      <c r="S31" s="98" t="s">
        <v>102</v>
      </c>
      <c r="T31" s="73" t="s">
        <v>94</v>
      </c>
      <c r="U31" s="98" t="s">
        <v>103</v>
      </c>
      <c r="V31" s="73" t="s">
        <v>94</v>
      </c>
      <c r="W31" s="98" t="s">
        <v>104</v>
      </c>
      <c r="X31" s="73" t="s">
        <v>94</v>
      </c>
      <c r="Y31" s="98" t="s">
        <v>105</v>
      </c>
      <c r="Z31" s="73" t="s">
        <v>94</v>
      </c>
      <c r="AA31" s="98" t="s">
        <v>106</v>
      </c>
      <c r="AB31" s="73" t="s">
        <v>94</v>
      </c>
      <c r="AC31" s="98" t="s">
        <v>107</v>
      </c>
      <c r="AD31" s="73" t="s">
        <v>94</v>
      </c>
      <c r="AE31" s="98" t="s">
        <v>109</v>
      </c>
      <c r="AF31" s="73" t="s">
        <v>94</v>
      </c>
      <c r="AG31" s="98" t="s">
        <v>108</v>
      </c>
      <c r="AH31" s="73" t="s">
        <v>94</v>
      </c>
    </row>
    <row r="32" spans="2:71" ht="14.25" customHeight="1" x14ac:dyDescent="0.2">
      <c r="B32" s="130">
        <v>1</v>
      </c>
      <c r="C32" s="131">
        <v>1895</v>
      </c>
      <c r="D32" s="132">
        <v>43132</v>
      </c>
      <c r="E32" s="297" t="s">
        <v>117</v>
      </c>
      <c r="F32" s="298"/>
      <c r="G32" s="297" t="s">
        <v>111</v>
      </c>
      <c r="H32" s="298"/>
      <c r="I32" s="303" t="s">
        <v>112</v>
      </c>
      <c r="J32" s="304"/>
      <c r="K32" s="297" t="s">
        <v>120</v>
      </c>
      <c r="L32" s="298"/>
      <c r="M32" s="297" t="s">
        <v>113</v>
      </c>
      <c r="N32" s="298"/>
      <c r="O32" s="297" t="s">
        <v>117</v>
      </c>
      <c r="P32" s="298"/>
      <c r="Q32" s="303" t="s">
        <v>114</v>
      </c>
      <c r="R32" s="304"/>
      <c r="S32" s="297" t="s">
        <v>291</v>
      </c>
      <c r="T32" s="298"/>
      <c r="U32" s="303" t="s">
        <v>114</v>
      </c>
      <c r="V32" s="304"/>
      <c r="W32" s="297" t="s">
        <v>119</v>
      </c>
      <c r="X32" s="298"/>
      <c r="Y32" s="297" t="s">
        <v>290</v>
      </c>
      <c r="Z32" s="298"/>
      <c r="AA32" s="303" t="s">
        <v>114</v>
      </c>
      <c r="AB32" s="304"/>
      <c r="AC32" s="74"/>
      <c r="AD32" s="75"/>
      <c r="AE32" s="74"/>
      <c r="AF32" s="75"/>
      <c r="AG32" s="74"/>
      <c r="AH32" s="75"/>
    </row>
    <row r="33" spans="2:38" x14ac:dyDescent="0.2">
      <c r="B33" s="133">
        <v>2</v>
      </c>
      <c r="C33" s="134">
        <v>1897</v>
      </c>
      <c r="D33" s="135">
        <v>43140</v>
      </c>
      <c r="E33" s="299"/>
      <c r="F33" s="300"/>
      <c r="G33" s="299"/>
      <c r="H33" s="300"/>
      <c r="I33" s="305"/>
      <c r="J33" s="306"/>
      <c r="K33" s="299"/>
      <c r="L33" s="300"/>
      <c r="M33" s="299"/>
      <c r="N33" s="300"/>
      <c r="O33" s="299"/>
      <c r="P33" s="300"/>
      <c r="Q33" s="305"/>
      <c r="R33" s="306"/>
      <c r="S33" s="299"/>
      <c r="T33" s="300"/>
      <c r="U33" s="305"/>
      <c r="V33" s="306"/>
      <c r="W33" s="299"/>
      <c r="X33" s="300"/>
      <c r="Y33" s="299"/>
      <c r="Z33" s="300"/>
      <c r="AA33" s="305"/>
      <c r="AB33" s="306"/>
      <c r="AC33" s="79"/>
      <c r="AD33" s="80"/>
      <c r="AE33" s="82"/>
      <c r="AF33" s="312"/>
      <c r="AG33" s="79"/>
      <c r="AH33" s="80"/>
    </row>
    <row r="34" spans="2:38" ht="15" x14ac:dyDescent="0.25">
      <c r="B34" s="133">
        <v>3</v>
      </c>
      <c r="C34" s="134">
        <v>1897</v>
      </c>
      <c r="D34" s="135">
        <v>43150</v>
      </c>
      <c r="E34" s="299"/>
      <c r="F34" s="300"/>
      <c r="G34" s="299"/>
      <c r="H34" s="300"/>
      <c r="I34" s="305"/>
      <c r="J34" s="306"/>
      <c r="K34" s="299"/>
      <c r="L34" s="300"/>
      <c r="M34" s="299"/>
      <c r="N34" s="300"/>
      <c r="O34" s="299"/>
      <c r="P34" s="300"/>
      <c r="Q34" s="305"/>
      <c r="R34" s="306"/>
      <c r="S34" s="299"/>
      <c r="T34" s="300"/>
      <c r="U34" s="305"/>
      <c r="V34" s="306"/>
      <c r="W34" s="299"/>
      <c r="X34" s="300"/>
      <c r="Y34" s="299"/>
      <c r="Z34" s="300"/>
      <c r="AA34" s="305"/>
      <c r="AB34" s="306"/>
      <c r="AC34" s="95"/>
      <c r="AD34" s="96"/>
      <c r="AE34" s="82"/>
      <c r="AF34" s="312"/>
      <c r="AG34" s="79"/>
      <c r="AH34" s="80"/>
    </row>
    <row r="35" spans="2:38" ht="15" customHeight="1" thickBot="1" x14ac:dyDescent="0.25">
      <c r="B35" s="133">
        <v>4</v>
      </c>
      <c r="C35" s="134">
        <v>4941</v>
      </c>
      <c r="D35" s="135">
        <v>43158</v>
      </c>
      <c r="E35" s="301"/>
      <c r="F35" s="302"/>
      <c r="G35" s="301"/>
      <c r="H35" s="302"/>
      <c r="I35" s="307"/>
      <c r="J35" s="308"/>
      <c r="K35" s="301"/>
      <c r="L35" s="302"/>
      <c r="M35" s="301"/>
      <c r="N35" s="302"/>
      <c r="O35" s="301"/>
      <c r="P35" s="302"/>
      <c r="Q35" s="307"/>
      <c r="R35" s="308"/>
      <c r="S35" s="301"/>
      <c r="T35" s="302"/>
      <c r="U35" s="307"/>
      <c r="V35" s="308"/>
      <c r="W35" s="301"/>
      <c r="X35" s="302"/>
      <c r="Y35" s="301"/>
      <c r="Z35" s="302"/>
      <c r="AA35" s="307"/>
      <c r="AB35" s="308"/>
      <c r="AC35" s="79"/>
      <c r="AD35" s="80"/>
      <c r="AE35" s="99"/>
      <c r="AF35" s="103"/>
      <c r="AG35" s="79"/>
      <c r="AH35" s="80"/>
    </row>
    <row r="36" spans="2:38" ht="15" customHeight="1" x14ac:dyDescent="0.2">
      <c r="B36" s="139">
        <v>5</v>
      </c>
      <c r="C36" s="140">
        <v>1900</v>
      </c>
      <c r="D36" s="141">
        <v>43166</v>
      </c>
      <c r="E36" s="142"/>
      <c r="F36" s="143"/>
      <c r="G36" s="144"/>
      <c r="H36" s="144"/>
      <c r="I36" s="142"/>
      <c r="J36" s="143"/>
      <c r="K36" s="142"/>
      <c r="L36" s="143"/>
      <c r="M36" s="144"/>
      <c r="N36" s="144"/>
      <c r="O36" s="142"/>
      <c r="P36" s="143"/>
      <c r="Q36" s="145"/>
      <c r="R36" s="146"/>
      <c r="S36" s="145"/>
      <c r="T36" s="147"/>
      <c r="U36" s="145"/>
      <c r="V36" s="147"/>
      <c r="W36" s="145"/>
      <c r="X36" s="147"/>
      <c r="Y36" s="145"/>
      <c r="Z36" s="147"/>
      <c r="AA36" s="145"/>
      <c r="AB36" s="146"/>
      <c r="AC36" s="142"/>
      <c r="AD36" s="143"/>
      <c r="AE36" s="151"/>
      <c r="AF36" s="151"/>
      <c r="AG36" s="142"/>
      <c r="AH36" s="143"/>
      <c r="AJ36" s="88"/>
      <c r="AK36" s="88"/>
      <c r="AL36" s="88"/>
    </row>
    <row r="37" spans="2:38" ht="14.25" customHeight="1" x14ac:dyDescent="0.2">
      <c r="B37" s="139">
        <v>6</v>
      </c>
      <c r="C37" s="140">
        <v>1900</v>
      </c>
      <c r="D37" s="141">
        <v>43174</v>
      </c>
      <c r="E37" s="142"/>
      <c r="F37" s="143"/>
      <c r="G37" s="144"/>
      <c r="H37" s="144"/>
      <c r="I37" s="142"/>
      <c r="J37" s="143"/>
      <c r="K37" s="142"/>
      <c r="L37" s="143"/>
      <c r="M37" s="144"/>
      <c r="N37" s="144"/>
      <c r="O37" s="142"/>
      <c r="P37" s="143"/>
      <c r="Q37" s="145"/>
      <c r="R37" s="146"/>
      <c r="S37" s="145"/>
      <c r="T37" s="147"/>
      <c r="U37" s="145"/>
      <c r="V37" s="147"/>
      <c r="W37" s="145"/>
      <c r="X37" s="147"/>
      <c r="Y37" s="145"/>
      <c r="Z37" s="147"/>
      <c r="AA37" s="145"/>
      <c r="AB37" s="147"/>
      <c r="AC37" s="142"/>
      <c r="AD37" s="143"/>
      <c r="AE37" s="151"/>
      <c r="AF37" s="151"/>
      <c r="AG37" s="142"/>
      <c r="AH37" s="143"/>
      <c r="AJ37" s="88"/>
      <c r="AK37" s="88"/>
    </row>
    <row r="38" spans="2:38" ht="14.25" customHeight="1" x14ac:dyDescent="0.2">
      <c r="B38" s="140">
        <v>7</v>
      </c>
      <c r="C38" s="140">
        <v>1901</v>
      </c>
      <c r="D38" s="140">
        <v>43182</v>
      </c>
      <c r="E38" s="142"/>
      <c r="F38" s="143"/>
      <c r="G38" s="144"/>
      <c r="H38" s="144"/>
      <c r="I38" s="142"/>
      <c r="J38" s="143"/>
      <c r="K38" s="142"/>
      <c r="L38" s="143"/>
      <c r="M38" s="144"/>
      <c r="N38" s="144"/>
      <c r="O38" s="142"/>
      <c r="P38" s="143"/>
      <c r="Q38" s="145"/>
      <c r="R38" s="146"/>
      <c r="S38" s="145"/>
      <c r="T38" s="147"/>
      <c r="U38" s="145"/>
      <c r="V38" s="147"/>
      <c r="W38" s="145"/>
      <c r="X38" s="147"/>
      <c r="Y38" s="145"/>
      <c r="Z38" s="147"/>
      <c r="AA38" s="145"/>
      <c r="AB38" s="147"/>
      <c r="AC38" s="142"/>
      <c r="AD38" s="143"/>
      <c r="AE38" s="151"/>
      <c r="AF38" s="151"/>
      <c r="AG38" s="142"/>
      <c r="AH38" s="143"/>
      <c r="AJ38" s="88"/>
      <c r="AK38" s="88"/>
    </row>
    <row r="39" spans="2:38" ht="14.25" customHeight="1" x14ac:dyDescent="0.2">
      <c r="B39" s="139">
        <v>8</v>
      </c>
      <c r="C39" s="140">
        <v>1901</v>
      </c>
      <c r="D39" s="141">
        <v>43189</v>
      </c>
      <c r="E39" s="142"/>
      <c r="F39" s="143"/>
      <c r="G39" s="163"/>
      <c r="H39" s="144"/>
      <c r="I39" s="163"/>
      <c r="J39" s="143"/>
      <c r="K39" s="163"/>
      <c r="L39" s="143"/>
      <c r="M39" s="163"/>
      <c r="N39" s="144"/>
      <c r="O39" s="163"/>
      <c r="P39" s="143"/>
      <c r="Q39" s="145"/>
      <c r="R39" s="164"/>
      <c r="S39" s="163"/>
      <c r="T39" s="147"/>
      <c r="U39" s="163"/>
      <c r="V39" s="147"/>
      <c r="W39" s="163"/>
      <c r="X39" s="165"/>
      <c r="Y39" s="163"/>
      <c r="Z39" s="147"/>
      <c r="AA39" s="163"/>
      <c r="AB39" s="147"/>
      <c r="AC39" s="163"/>
      <c r="AD39" s="143"/>
      <c r="AE39" s="166"/>
      <c r="AF39" s="167"/>
      <c r="AG39" s="163"/>
      <c r="AH39" s="147"/>
      <c r="AJ39" s="88"/>
      <c r="AK39" s="88"/>
    </row>
    <row r="40" spans="2:38" ht="14.25" customHeight="1" x14ac:dyDescent="0.2">
      <c r="B40" s="76">
        <v>9</v>
      </c>
      <c r="C40" s="77">
        <v>4942</v>
      </c>
      <c r="D40" s="78">
        <v>43202</v>
      </c>
      <c r="E40" s="150" t="s">
        <v>122</v>
      </c>
      <c r="F40" s="80"/>
      <c r="G40" s="150" t="s">
        <v>122</v>
      </c>
      <c r="H40" s="81"/>
      <c r="I40" s="150" t="s">
        <v>122</v>
      </c>
      <c r="J40" s="80"/>
      <c r="K40" s="150" t="s">
        <v>122</v>
      </c>
      <c r="L40" s="80"/>
      <c r="M40" s="150" t="s">
        <v>122</v>
      </c>
      <c r="N40" s="81"/>
      <c r="O40" s="150" t="s">
        <v>122</v>
      </c>
      <c r="P40" s="80"/>
      <c r="Q40" s="150" t="s">
        <v>122</v>
      </c>
      <c r="R40" s="100"/>
      <c r="S40" s="150" t="s">
        <v>122</v>
      </c>
      <c r="T40" s="100"/>
      <c r="U40" s="150" t="s">
        <v>122</v>
      </c>
      <c r="V40" s="100"/>
      <c r="W40" s="150" t="s">
        <v>122</v>
      </c>
      <c r="X40" s="128"/>
      <c r="Y40" s="150" t="s">
        <v>122</v>
      </c>
      <c r="Z40" s="100"/>
      <c r="AA40" s="150" t="s">
        <v>122</v>
      </c>
      <c r="AB40" s="136"/>
      <c r="AC40" s="150" t="s">
        <v>122</v>
      </c>
      <c r="AD40" s="80"/>
      <c r="AE40" s="153" t="s">
        <v>122</v>
      </c>
      <c r="AF40" s="152"/>
      <c r="AG40" s="150" t="s">
        <v>122</v>
      </c>
      <c r="AH40" s="136"/>
    </row>
    <row r="41" spans="2:38" ht="14.25" customHeight="1" x14ac:dyDescent="0.2">
      <c r="B41" s="76">
        <v>10</v>
      </c>
      <c r="C41" s="84" t="s">
        <v>160</v>
      </c>
      <c r="D41" s="85">
        <v>43210</v>
      </c>
      <c r="E41" s="150" t="s">
        <v>122</v>
      </c>
      <c r="F41" s="80"/>
      <c r="G41" s="150" t="s">
        <v>122</v>
      </c>
      <c r="H41" s="81"/>
      <c r="I41" s="150" t="s">
        <v>122</v>
      </c>
      <c r="J41" s="80"/>
      <c r="K41" s="150" t="s">
        <v>122</v>
      </c>
      <c r="L41" s="80"/>
      <c r="M41" s="150" t="s">
        <v>122</v>
      </c>
      <c r="N41" s="81"/>
      <c r="O41" s="150" t="s">
        <v>122</v>
      </c>
      <c r="P41" s="80"/>
      <c r="Q41" s="150" t="s">
        <v>122</v>
      </c>
      <c r="R41" s="100"/>
      <c r="S41" s="150" t="s">
        <v>122</v>
      </c>
      <c r="T41" s="100"/>
      <c r="U41" s="150" t="s">
        <v>122</v>
      </c>
      <c r="V41" s="100"/>
      <c r="W41" s="150" t="s">
        <v>122</v>
      </c>
      <c r="X41" s="136"/>
      <c r="Y41" s="150" t="s">
        <v>122</v>
      </c>
      <c r="Z41" s="100"/>
      <c r="AA41" s="150" t="s">
        <v>122</v>
      </c>
      <c r="AB41" s="136"/>
      <c r="AC41" s="150" t="s">
        <v>122</v>
      </c>
      <c r="AD41" s="80"/>
      <c r="AE41" s="153" t="s">
        <v>122</v>
      </c>
      <c r="AF41" s="152"/>
      <c r="AG41" s="150" t="s">
        <v>122</v>
      </c>
      <c r="AH41" s="136"/>
    </row>
    <row r="42" spans="2:38" ht="14.25" customHeight="1" x14ac:dyDescent="0.2">
      <c r="B42" s="76">
        <v>11</v>
      </c>
      <c r="C42" s="77" t="s">
        <v>161</v>
      </c>
      <c r="D42" s="78">
        <v>43215</v>
      </c>
      <c r="E42" s="150" t="s">
        <v>122</v>
      </c>
      <c r="F42" s="80"/>
      <c r="G42" s="150" t="s">
        <v>122</v>
      </c>
      <c r="H42" s="81"/>
      <c r="I42" s="150" t="s">
        <v>122</v>
      </c>
      <c r="J42" s="80"/>
      <c r="K42" s="150" t="s">
        <v>122</v>
      </c>
      <c r="L42" s="80"/>
      <c r="M42" s="150" t="s">
        <v>122</v>
      </c>
      <c r="N42" s="81"/>
      <c r="O42" s="150" t="s">
        <v>122</v>
      </c>
      <c r="P42" s="80"/>
      <c r="Q42" s="150" t="s">
        <v>122</v>
      </c>
      <c r="R42" s="100"/>
      <c r="S42" s="150" t="s">
        <v>122</v>
      </c>
      <c r="T42" s="100"/>
      <c r="U42" s="122">
        <v>53367836</v>
      </c>
      <c r="V42" s="324" t="s">
        <v>115</v>
      </c>
      <c r="W42" s="150" t="s">
        <v>122</v>
      </c>
      <c r="X42" s="136"/>
      <c r="Y42" s="150" t="s">
        <v>122</v>
      </c>
      <c r="Z42" s="100"/>
      <c r="AA42" s="150" t="s">
        <v>122</v>
      </c>
      <c r="AB42" s="136"/>
      <c r="AC42" s="137">
        <v>53715672</v>
      </c>
      <c r="AD42" s="320" t="s">
        <v>115</v>
      </c>
      <c r="AE42" s="153" t="s">
        <v>122</v>
      </c>
      <c r="AF42" s="152"/>
      <c r="AG42" s="150" t="s">
        <v>122</v>
      </c>
      <c r="AH42" s="136"/>
    </row>
    <row r="43" spans="2:38" ht="14.25" customHeight="1" x14ac:dyDescent="0.25">
      <c r="B43" s="76">
        <v>12</v>
      </c>
      <c r="C43" s="84">
        <v>4946</v>
      </c>
      <c r="D43" s="85">
        <v>43227</v>
      </c>
      <c r="E43" s="150" t="s">
        <v>122</v>
      </c>
      <c r="F43" s="80"/>
      <c r="G43" s="150" t="s">
        <v>122</v>
      </c>
      <c r="H43" s="81"/>
      <c r="I43" s="150" t="s">
        <v>122</v>
      </c>
      <c r="J43" s="80"/>
      <c r="K43" s="150" t="s">
        <v>122</v>
      </c>
      <c r="L43" s="80"/>
      <c r="M43" s="150" t="s">
        <v>122</v>
      </c>
      <c r="N43" s="81"/>
      <c r="O43" s="150" t="s">
        <v>122</v>
      </c>
      <c r="P43" s="80"/>
      <c r="Q43" s="122">
        <v>53293621</v>
      </c>
      <c r="R43" s="168" t="s">
        <v>115</v>
      </c>
      <c r="S43" s="150" t="s">
        <v>122</v>
      </c>
      <c r="T43" s="100"/>
      <c r="U43" s="122">
        <v>53367836</v>
      </c>
      <c r="V43" s="324"/>
      <c r="W43" s="150" t="s">
        <v>122</v>
      </c>
      <c r="X43" s="136"/>
      <c r="Y43" s="150" t="s">
        <v>122</v>
      </c>
      <c r="Z43" s="100"/>
      <c r="AA43" s="137">
        <v>53445759</v>
      </c>
      <c r="AB43" s="161" t="s">
        <v>115</v>
      </c>
      <c r="AC43" s="137">
        <v>53715672</v>
      </c>
      <c r="AD43" s="320"/>
      <c r="AE43" s="153" t="s">
        <v>122</v>
      </c>
      <c r="AF43" s="152"/>
      <c r="AG43" s="150" t="s">
        <v>122</v>
      </c>
      <c r="AH43" s="136"/>
    </row>
    <row r="44" spans="2:38" ht="14.25" customHeight="1" x14ac:dyDescent="0.2">
      <c r="B44" s="76">
        <v>13</v>
      </c>
      <c r="C44" s="77" t="s">
        <v>162</v>
      </c>
      <c r="D44" s="78">
        <v>43238</v>
      </c>
      <c r="E44" s="150" t="s">
        <v>122</v>
      </c>
      <c r="F44" s="80"/>
      <c r="G44" s="150" t="s">
        <v>122</v>
      </c>
      <c r="H44" s="100"/>
      <c r="I44" s="150" t="s">
        <v>122</v>
      </c>
      <c r="J44" s="80"/>
      <c r="K44" s="150" t="s">
        <v>122</v>
      </c>
      <c r="L44" s="80"/>
      <c r="M44" s="150" t="s">
        <v>122</v>
      </c>
      <c r="N44" s="81"/>
      <c r="O44" s="150" t="s">
        <v>122</v>
      </c>
      <c r="P44" s="80"/>
      <c r="Q44" s="122">
        <v>53293609</v>
      </c>
      <c r="R44" s="320" t="s">
        <v>115</v>
      </c>
      <c r="S44" s="150" t="s">
        <v>122</v>
      </c>
      <c r="T44" s="189"/>
      <c r="U44" s="122">
        <v>53367836</v>
      </c>
      <c r="V44" s="324"/>
      <c r="W44" s="150" t="s">
        <v>122</v>
      </c>
      <c r="X44" s="138"/>
      <c r="Y44" s="122">
        <v>53183527</v>
      </c>
      <c r="Z44" s="160" t="s">
        <v>115</v>
      </c>
      <c r="AA44" s="137">
        <v>53712102</v>
      </c>
      <c r="AB44" s="320" t="s">
        <v>115</v>
      </c>
      <c r="AC44" s="137">
        <v>53715672</v>
      </c>
      <c r="AD44" s="320"/>
      <c r="AE44" s="153" t="s">
        <v>122</v>
      </c>
      <c r="AF44" s="152"/>
      <c r="AG44" s="154" t="s">
        <v>123</v>
      </c>
      <c r="AH44" s="120"/>
    </row>
    <row r="45" spans="2:38" ht="15" customHeight="1" x14ac:dyDescent="0.2">
      <c r="B45" s="76">
        <v>14</v>
      </c>
      <c r="C45" s="84" t="s">
        <v>226</v>
      </c>
      <c r="D45" s="85">
        <v>43245</v>
      </c>
      <c r="E45" s="150" t="s">
        <v>122</v>
      </c>
      <c r="F45" s="80"/>
      <c r="G45" s="150" t="s">
        <v>122</v>
      </c>
      <c r="H45" s="100"/>
      <c r="I45" s="150" t="s">
        <v>122</v>
      </c>
      <c r="J45" s="80"/>
      <c r="K45" s="150" t="s">
        <v>122</v>
      </c>
      <c r="L45" s="80"/>
      <c r="M45" s="150" t="s">
        <v>122</v>
      </c>
      <c r="N45" s="100"/>
      <c r="O45" s="150" t="s">
        <v>122</v>
      </c>
      <c r="P45" s="80"/>
      <c r="Q45" s="122">
        <v>53293609</v>
      </c>
      <c r="R45" s="320"/>
      <c r="S45" s="150" t="s">
        <v>122</v>
      </c>
      <c r="T45" s="189"/>
      <c r="U45" s="122">
        <v>53367836</v>
      </c>
      <c r="V45" s="324"/>
      <c r="W45" s="83">
        <v>53481070</v>
      </c>
      <c r="X45" s="320" t="s">
        <v>115</v>
      </c>
      <c r="Y45" s="122">
        <v>53647302</v>
      </c>
      <c r="Z45" s="327" t="s">
        <v>115</v>
      </c>
      <c r="AA45" s="137">
        <v>53712102</v>
      </c>
      <c r="AB45" s="320"/>
      <c r="AC45" s="137">
        <v>53715672</v>
      </c>
      <c r="AD45" s="320"/>
      <c r="AE45" s="154" t="s">
        <v>123</v>
      </c>
      <c r="AF45" s="87"/>
      <c r="AG45" s="154" t="s">
        <v>123</v>
      </c>
      <c r="AH45" s="120"/>
    </row>
    <row r="46" spans="2:38" ht="14.25" customHeight="1" x14ac:dyDescent="0.2">
      <c r="B46" s="76">
        <v>15</v>
      </c>
      <c r="C46" s="77" t="s">
        <v>163</v>
      </c>
      <c r="D46" s="78">
        <v>43250</v>
      </c>
      <c r="E46" s="150" t="s">
        <v>122</v>
      </c>
      <c r="F46" s="80"/>
      <c r="G46" s="150" t="s">
        <v>122</v>
      </c>
      <c r="H46" s="100"/>
      <c r="I46" s="150" t="s">
        <v>122</v>
      </c>
      <c r="J46" s="80"/>
      <c r="K46" s="150" t="s">
        <v>122</v>
      </c>
      <c r="L46" s="80"/>
      <c r="M46" s="150" t="s">
        <v>122</v>
      </c>
      <c r="N46" s="100"/>
      <c r="O46" s="150" t="s">
        <v>122</v>
      </c>
      <c r="P46" s="80"/>
      <c r="Q46" s="122">
        <v>53293609</v>
      </c>
      <c r="R46" s="320"/>
      <c r="S46" s="83">
        <v>53408056</v>
      </c>
      <c r="T46" s="190" t="s">
        <v>115</v>
      </c>
      <c r="U46" s="122">
        <v>53481069</v>
      </c>
      <c r="V46" s="324" t="s">
        <v>115</v>
      </c>
      <c r="W46" s="83">
        <v>53481070</v>
      </c>
      <c r="X46" s="320"/>
      <c r="Y46" s="122">
        <v>53647302</v>
      </c>
      <c r="Z46" s="327"/>
      <c r="AA46" s="137">
        <v>53712102</v>
      </c>
      <c r="AB46" s="320"/>
      <c r="AC46" s="154" t="s">
        <v>123</v>
      </c>
      <c r="AD46" s="87"/>
      <c r="AE46" s="154" t="s">
        <v>123</v>
      </c>
      <c r="AF46" s="87"/>
      <c r="AG46" s="154" t="s">
        <v>123</v>
      </c>
      <c r="AH46" s="120"/>
    </row>
    <row r="47" spans="2:38" ht="14.25" customHeight="1" x14ac:dyDescent="0.2">
      <c r="B47" s="76">
        <v>16</v>
      </c>
      <c r="C47" s="77" t="s">
        <v>227</v>
      </c>
      <c r="D47" s="78">
        <v>43255</v>
      </c>
      <c r="E47" s="150" t="s">
        <v>122</v>
      </c>
      <c r="F47" s="80"/>
      <c r="G47" s="150" t="s">
        <v>122</v>
      </c>
      <c r="H47" s="100"/>
      <c r="I47" s="150" t="s">
        <v>122</v>
      </c>
      <c r="J47" s="80"/>
      <c r="K47" s="150" t="s">
        <v>122</v>
      </c>
      <c r="L47" s="80"/>
      <c r="M47" s="150" t="s">
        <v>122</v>
      </c>
      <c r="N47" s="100"/>
      <c r="O47" s="150" t="s">
        <v>122</v>
      </c>
      <c r="P47" s="80"/>
      <c r="Q47" s="122">
        <v>53293609</v>
      </c>
      <c r="R47" s="320"/>
      <c r="S47" s="83">
        <v>53573751</v>
      </c>
      <c r="T47" s="327" t="s">
        <v>115</v>
      </c>
      <c r="U47" s="122">
        <v>53481069</v>
      </c>
      <c r="V47" s="324"/>
      <c r="W47" s="122">
        <v>53367838</v>
      </c>
      <c r="X47" s="320" t="s">
        <v>115</v>
      </c>
      <c r="Y47" s="122">
        <v>53647302</v>
      </c>
      <c r="Z47" s="327"/>
      <c r="AA47" s="137">
        <v>53521141</v>
      </c>
      <c r="AB47" s="325" t="s">
        <v>115</v>
      </c>
      <c r="AC47" s="154" t="s">
        <v>123</v>
      </c>
      <c r="AD47" s="87"/>
      <c r="AE47" s="154" t="s">
        <v>123</v>
      </c>
      <c r="AF47" s="87"/>
      <c r="AG47" s="154" t="s">
        <v>123</v>
      </c>
      <c r="AH47" s="120"/>
    </row>
    <row r="48" spans="2:38" ht="14.25" customHeight="1" x14ac:dyDescent="0.2">
      <c r="B48" s="76">
        <v>17</v>
      </c>
      <c r="C48" s="84" t="s">
        <v>164</v>
      </c>
      <c r="D48" s="85">
        <v>43259</v>
      </c>
      <c r="E48" s="150" t="s">
        <v>122</v>
      </c>
      <c r="F48" s="80"/>
      <c r="G48" s="150" t="s">
        <v>122</v>
      </c>
      <c r="H48" s="100"/>
      <c r="I48" s="150" t="s">
        <v>122</v>
      </c>
      <c r="J48" s="80"/>
      <c r="K48" s="150" t="s">
        <v>122</v>
      </c>
      <c r="L48" s="80"/>
      <c r="M48" s="83">
        <v>52308409</v>
      </c>
      <c r="N48" s="327" t="s">
        <v>115</v>
      </c>
      <c r="O48" s="150" t="s">
        <v>122</v>
      </c>
      <c r="P48" s="100"/>
      <c r="Q48" s="83">
        <v>53521139</v>
      </c>
      <c r="R48" s="320" t="s">
        <v>115</v>
      </c>
      <c r="S48" s="83">
        <v>53573751</v>
      </c>
      <c r="T48" s="327"/>
      <c r="U48" s="122">
        <v>53481069</v>
      </c>
      <c r="V48" s="324"/>
      <c r="W48" s="83">
        <v>53367838</v>
      </c>
      <c r="X48" s="320"/>
      <c r="Y48" s="122">
        <v>53521140</v>
      </c>
      <c r="Z48" s="320" t="s">
        <v>116</v>
      </c>
      <c r="AA48" s="137">
        <v>53521141</v>
      </c>
      <c r="AB48" s="325"/>
      <c r="AC48" s="154" t="s">
        <v>123</v>
      </c>
      <c r="AD48" s="87"/>
      <c r="AE48" s="154" t="s">
        <v>123</v>
      </c>
      <c r="AF48" s="87"/>
      <c r="AG48" s="154" t="s">
        <v>123</v>
      </c>
      <c r="AH48" s="120"/>
    </row>
    <row r="49" spans="2:34" ht="14.25" customHeight="1" x14ac:dyDescent="0.2">
      <c r="B49" s="76">
        <v>18</v>
      </c>
      <c r="C49" s="77" t="s">
        <v>228</v>
      </c>
      <c r="D49" s="78">
        <v>43264</v>
      </c>
      <c r="E49" s="150" t="s">
        <v>122</v>
      </c>
      <c r="F49" s="100"/>
      <c r="G49" s="83">
        <v>52308410</v>
      </c>
      <c r="H49" s="188" t="s">
        <v>115</v>
      </c>
      <c r="I49" s="150" t="s">
        <v>122</v>
      </c>
      <c r="J49" s="80"/>
      <c r="K49" s="150" t="s">
        <v>122</v>
      </c>
      <c r="L49" s="80"/>
      <c r="M49" s="83">
        <v>52308409</v>
      </c>
      <c r="N49" s="327"/>
      <c r="O49" s="150" t="s">
        <v>122</v>
      </c>
      <c r="P49" s="100"/>
      <c r="Q49" s="83">
        <v>53521139</v>
      </c>
      <c r="R49" s="320"/>
      <c r="S49" s="83">
        <v>53481068</v>
      </c>
      <c r="T49" s="327" t="s">
        <v>116</v>
      </c>
      <c r="U49" s="122">
        <v>53481069</v>
      </c>
      <c r="V49" s="324"/>
      <c r="W49" s="83">
        <v>53367838</v>
      </c>
      <c r="X49" s="320"/>
      <c r="Y49" s="122">
        <v>53521140</v>
      </c>
      <c r="Z49" s="320"/>
      <c r="AA49" s="137">
        <v>53521141</v>
      </c>
      <c r="AB49" s="325"/>
      <c r="AC49" s="154" t="s">
        <v>123</v>
      </c>
      <c r="AD49" s="87"/>
      <c r="AE49" s="154" t="s">
        <v>123</v>
      </c>
      <c r="AF49" s="87"/>
      <c r="AG49" s="154" t="s">
        <v>123</v>
      </c>
      <c r="AH49" s="120"/>
    </row>
    <row r="50" spans="2:34" ht="14.25" customHeight="1" x14ac:dyDescent="0.2">
      <c r="B50" s="76">
        <v>19</v>
      </c>
      <c r="C50" s="84">
        <v>5013</v>
      </c>
      <c r="D50" s="85">
        <v>43269</v>
      </c>
      <c r="E50" s="150" t="s">
        <v>122</v>
      </c>
      <c r="F50" s="100"/>
      <c r="G50" s="83">
        <v>52308412</v>
      </c>
      <c r="H50" s="327" t="s">
        <v>115</v>
      </c>
      <c r="I50" s="150" t="s">
        <v>122</v>
      </c>
      <c r="J50" s="80"/>
      <c r="K50" s="150" t="s">
        <v>122</v>
      </c>
      <c r="L50" s="80"/>
      <c r="M50" s="83">
        <v>52308409</v>
      </c>
      <c r="N50" s="327"/>
      <c r="O50" s="150" t="s">
        <v>122</v>
      </c>
      <c r="P50" s="100"/>
      <c r="Q50" s="83">
        <v>53521139</v>
      </c>
      <c r="R50" s="320"/>
      <c r="S50" s="83">
        <v>53481068</v>
      </c>
      <c r="T50" s="327"/>
      <c r="U50" s="122">
        <v>53670321</v>
      </c>
      <c r="V50" s="330" t="s">
        <v>118</v>
      </c>
      <c r="W50" s="83">
        <v>53367838</v>
      </c>
      <c r="X50" s="320"/>
      <c r="Y50" s="122">
        <v>53521140</v>
      </c>
      <c r="Z50" s="320"/>
      <c r="AA50" s="137">
        <v>53521141</v>
      </c>
      <c r="AB50" s="325"/>
      <c r="AC50" s="154" t="s">
        <v>123</v>
      </c>
      <c r="AD50" s="87"/>
      <c r="AE50" s="154" t="s">
        <v>123</v>
      </c>
      <c r="AF50" s="87"/>
      <c r="AG50" s="154" t="s">
        <v>123</v>
      </c>
      <c r="AH50" s="120"/>
    </row>
    <row r="51" spans="2:34" ht="14.25" customHeight="1" x14ac:dyDescent="0.2">
      <c r="B51" s="76">
        <v>20</v>
      </c>
      <c r="C51" s="77" t="s">
        <v>165</v>
      </c>
      <c r="D51" s="78">
        <v>43273</v>
      </c>
      <c r="E51" s="150" t="s">
        <v>122</v>
      </c>
      <c r="F51" s="100"/>
      <c r="G51" s="83">
        <v>52308412</v>
      </c>
      <c r="H51" s="327"/>
      <c r="I51" s="150" t="s">
        <v>122</v>
      </c>
      <c r="J51" s="80"/>
      <c r="K51" s="150" t="s">
        <v>122</v>
      </c>
      <c r="L51" s="80"/>
      <c r="M51" s="83">
        <v>52308409</v>
      </c>
      <c r="N51" s="327"/>
      <c r="O51" s="137">
        <v>53264332</v>
      </c>
      <c r="P51" s="326" t="s">
        <v>115</v>
      </c>
      <c r="Q51" s="83">
        <v>53521139</v>
      </c>
      <c r="R51" s="320"/>
      <c r="S51" s="83">
        <v>53481068</v>
      </c>
      <c r="T51" s="327"/>
      <c r="U51" s="122">
        <v>53670321</v>
      </c>
      <c r="V51" s="330"/>
      <c r="W51" s="83">
        <v>53633973</v>
      </c>
      <c r="X51" s="320" t="s">
        <v>115</v>
      </c>
      <c r="Y51" s="122">
        <v>53521140</v>
      </c>
      <c r="Z51" s="320"/>
      <c r="AA51" s="137">
        <v>53715673</v>
      </c>
      <c r="AB51" s="325" t="s">
        <v>116</v>
      </c>
      <c r="AC51" s="154" t="s">
        <v>123</v>
      </c>
      <c r="AD51" s="87"/>
      <c r="AE51" s="154" t="s">
        <v>123</v>
      </c>
      <c r="AF51" s="87"/>
      <c r="AG51" s="154" t="s">
        <v>123</v>
      </c>
      <c r="AH51" s="120"/>
    </row>
    <row r="52" spans="2:34" ht="14.25" customHeight="1" x14ac:dyDescent="0.2">
      <c r="B52" s="76">
        <v>21</v>
      </c>
      <c r="C52" s="84" t="s">
        <v>229</v>
      </c>
      <c r="D52" s="85">
        <v>43278</v>
      </c>
      <c r="E52" s="83">
        <v>53264328</v>
      </c>
      <c r="F52" s="327" t="s">
        <v>115</v>
      </c>
      <c r="G52" s="83">
        <v>52308412</v>
      </c>
      <c r="H52" s="327"/>
      <c r="I52" s="150" t="s">
        <v>122</v>
      </c>
      <c r="J52" s="80"/>
      <c r="K52" s="150" t="s">
        <v>122</v>
      </c>
      <c r="L52" s="80"/>
      <c r="M52" s="83">
        <v>52308411</v>
      </c>
      <c r="N52" s="327" t="s">
        <v>115</v>
      </c>
      <c r="O52" s="137">
        <v>53264332</v>
      </c>
      <c r="P52" s="326"/>
      <c r="Q52" s="83">
        <v>53715674</v>
      </c>
      <c r="R52" s="320" t="s">
        <v>116</v>
      </c>
      <c r="S52" s="83">
        <v>53481068</v>
      </c>
      <c r="T52" s="327"/>
      <c r="U52" s="122">
        <v>53670321</v>
      </c>
      <c r="V52" s="330"/>
      <c r="W52" s="83">
        <v>53633973</v>
      </c>
      <c r="X52" s="320"/>
      <c r="Y52" s="122">
        <v>53670320</v>
      </c>
      <c r="Z52" s="320" t="s">
        <v>116</v>
      </c>
      <c r="AA52" s="137">
        <v>53715673</v>
      </c>
      <c r="AB52" s="325"/>
      <c r="AC52" s="148"/>
      <c r="AD52" s="87"/>
      <c r="AE52" s="154" t="s">
        <v>123</v>
      </c>
      <c r="AF52" s="87"/>
      <c r="AG52" s="154" t="s">
        <v>123</v>
      </c>
      <c r="AH52" s="120"/>
    </row>
    <row r="53" spans="2:34" ht="14.25" customHeight="1" x14ac:dyDescent="0.2">
      <c r="B53" s="76">
        <v>22</v>
      </c>
      <c r="C53" s="77" t="s">
        <v>166</v>
      </c>
      <c r="D53" s="78">
        <v>43283</v>
      </c>
      <c r="E53" s="83">
        <v>53264328</v>
      </c>
      <c r="F53" s="327"/>
      <c r="G53" s="83">
        <v>52308412</v>
      </c>
      <c r="H53" s="327"/>
      <c r="I53" s="150" t="s">
        <v>122</v>
      </c>
      <c r="J53" s="80"/>
      <c r="K53" s="150" t="s">
        <v>122</v>
      </c>
      <c r="L53" s="80"/>
      <c r="M53" s="83">
        <v>52308411</v>
      </c>
      <c r="N53" s="327"/>
      <c r="O53" s="137">
        <v>53264332</v>
      </c>
      <c r="P53" s="326"/>
      <c r="Q53" s="83">
        <v>53715674</v>
      </c>
      <c r="R53" s="320"/>
      <c r="S53" s="83">
        <v>53598088</v>
      </c>
      <c r="T53" s="327" t="s">
        <v>116</v>
      </c>
      <c r="U53" s="122">
        <v>53670321</v>
      </c>
      <c r="V53" s="330"/>
      <c r="W53" s="83">
        <v>53633973</v>
      </c>
      <c r="X53" s="320"/>
      <c r="Y53" s="122">
        <v>53670320</v>
      </c>
      <c r="Z53" s="320"/>
      <c r="AA53" s="137">
        <v>53715673</v>
      </c>
      <c r="AB53" s="325"/>
      <c r="AC53" s="148"/>
      <c r="AD53" s="87"/>
      <c r="AE53" s="154" t="s">
        <v>123</v>
      </c>
      <c r="AF53" s="87"/>
      <c r="AG53" s="154" t="s">
        <v>123</v>
      </c>
      <c r="AH53" s="120"/>
    </row>
    <row r="54" spans="2:34" ht="14.25" customHeight="1" x14ac:dyDescent="0.2">
      <c r="B54" s="76">
        <v>23</v>
      </c>
      <c r="C54" s="84" t="s">
        <v>230</v>
      </c>
      <c r="D54" s="85">
        <v>43286</v>
      </c>
      <c r="E54" s="83">
        <v>53264328</v>
      </c>
      <c r="F54" s="327"/>
      <c r="G54" s="83">
        <v>52308414</v>
      </c>
      <c r="H54" s="327" t="s">
        <v>115</v>
      </c>
      <c r="I54" s="137">
        <v>53290983</v>
      </c>
      <c r="J54" s="326" t="s">
        <v>115</v>
      </c>
      <c r="K54" s="150" t="s">
        <v>122</v>
      </c>
      <c r="L54" s="100"/>
      <c r="M54" s="83">
        <v>52308411</v>
      </c>
      <c r="N54" s="327"/>
      <c r="O54" s="137">
        <v>53264346</v>
      </c>
      <c r="P54" s="326" t="s">
        <v>115</v>
      </c>
      <c r="Q54" s="83">
        <v>53715674</v>
      </c>
      <c r="R54" s="320"/>
      <c r="S54" s="83">
        <v>53598088</v>
      </c>
      <c r="T54" s="327"/>
      <c r="U54" s="154" t="s">
        <v>123</v>
      </c>
      <c r="V54" s="87"/>
      <c r="W54" s="83">
        <v>53633973</v>
      </c>
      <c r="X54" s="320"/>
      <c r="Y54" s="122">
        <v>53670320</v>
      </c>
      <c r="Z54" s="320"/>
      <c r="AA54" s="137">
        <v>53715673</v>
      </c>
      <c r="AB54" s="325"/>
      <c r="AC54" s="148"/>
      <c r="AD54" s="87"/>
      <c r="AE54" s="154" t="s">
        <v>123</v>
      </c>
      <c r="AF54" s="87"/>
      <c r="AG54" s="86"/>
      <c r="AH54" s="120"/>
    </row>
    <row r="55" spans="2:34" ht="14.25" customHeight="1" x14ac:dyDescent="0.2">
      <c r="B55" s="76">
        <v>24</v>
      </c>
      <c r="C55" s="84" t="s">
        <v>167</v>
      </c>
      <c r="D55" s="85">
        <v>43292</v>
      </c>
      <c r="E55" s="83">
        <v>53264333</v>
      </c>
      <c r="F55" s="327" t="s">
        <v>115</v>
      </c>
      <c r="G55" s="83">
        <v>52308414</v>
      </c>
      <c r="H55" s="327"/>
      <c r="I55" s="137">
        <v>53290983</v>
      </c>
      <c r="J55" s="326"/>
      <c r="K55" s="150" t="s">
        <v>122</v>
      </c>
      <c r="L55" s="100"/>
      <c r="M55" s="83">
        <v>52308411</v>
      </c>
      <c r="N55" s="327"/>
      <c r="O55" s="137">
        <v>53264346</v>
      </c>
      <c r="P55" s="326"/>
      <c r="Q55" s="83">
        <v>53715674</v>
      </c>
      <c r="R55" s="320"/>
      <c r="S55" s="83">
        <v>53598088</v>
      </c>
      <c r="T55" s="327"/>
      <c r="U55" s="154" t="s">
        <v>123</v>
      </c>
      <c r="V55" s="87"/>
      <c r="W55" s="83">
        <v>53670322</v>
      </c>
      <c r="X55" s="320" t="s">
        <v>115</v>
      </c>
      <c r="Y55" s="122">
        <v>53670320</v>
      </c>
      <c r="Z55" s="320"/>
      <c r="AA55" s="154" t="s">
        <v>123</v>
      </c>
      <c r="AB55" s="88"/>
      <c r="AC55" s="148"/>
      <c r="AD55" s="87"/>
      <c r="AE55" s="86"/>
      <c r="AF55" s="87"/>
      <c r="AG55" s="86"/>
      <c r="AH55" s="120"/>
    </row>
    <row r="56" spans="2:34" ht="14.25" customHeight="1" x14ac:dyDescent="0.2">
      <c r="B56" s="76">
        <v>25</v>
      </c>
      <c r="C56" s="77" t="s">
        <v>231</v>
      </c>
      <c r="D56" s="78">
        <v>43297</v>
      </c>
      <c r="E56" s="83">
        <v>53264333</v>
      </c>
      <c r="F56" s="327"/>
      <c r="G56" s="83">
        <v>52308414</v>
      </c>
      <c r="H56" s="327"/>
      <c r="I56" s="137">
        <v>53290983</v>
      </c>
      <c r="J56" s="326"/>
      <c r="K56" s="150" t="s">
        <v>122</v>
      </c>
      <c r="L56" s="100"/>
      <c r="M56" s="122">
        <v>52308413</v>
      </c>
      <c r="N56" s="327" t="s">
        <v>115</v>
      </c>
      <c r="O56" s="137">
        <v>53264346</v>
      </c>
      <c r="P56" s="326"/>
      <c r="Q56" s="154" t="s">
        <v>123</v>
      </c>
      <c r="R56" s="87"/>
      <c r="S56" s="83">
        <v>53598088</v>
      </c>
      <c r="T56" s="327"/>
      <c r="U56" s="154" t="s">
        <v>123</v>
      </c>
      <c r="V56" s="87"/>
      <c r="W56" s="83">
        <v>53670322</v>
      </c>
      <c r="X56" s="320"/>
      <c r="Y56" s="122">
        <v>53671585</v>
      </c>
      <c r="Z56" s="320" t="s">
        <v>116</v>
      </c>
      <c r="AA56" s="154" t="s">
        <v>123</v>
      </c>
      <c r="AB56" s="88"/>
      <c r="AC56" s="148"/>
      <c r="AD56" s="87"/>
      <c r="AE56" s="86"/>
      <c r="AF56" s="87"/>
      <c r="AG56" s="86"/>
      <c r="AH56" s="120"/>
    </row>
    <row r="57" spans="2:34" ht="14.25" customHeight="1" x14ac:dyDescent="0.2">
      <c r="B57" s="76">
        <v>26</v>
      </c>
      <c r="C57" s="84" t="s">
        <v>168</v>
      </c>
      <c r="D57" s="85">
        <v>43301</v>
      </c>
      <c r="E57" s="83">
        <v>53264333</v>
      </c>
      <c r="F57" s="327"/>
      <c r="G57" s="83">
        <v>52308414</v>
      </c>
      <c r="H57" s="327"/>
      <c r="I57" s="137">
        <v>53290983</v>
      </c>
      <c r="J57" s="326"/>
      <c r="K57" s="150" t="s">
        <v>122</v>
      </c>
      <c r="L57" s="100"/>
      <c r="M57" s="122">
        <v>52308413</v>
      </c>
      <c r="N57" s="327"/>
      <c r="O57" s="137">
        <v>53264346</v>
      </c>
      <c r="P57" s="326"/>
      <c r="Q57" s="154" t="s">
        <v>123</v>
      </c>
      <c r="R57" s="87"/>
      <c r="S57" s="83">
        <v>53715675</v>
      </c>
      <c r="T57" s="327" t="s">
        <v>116</v>
      </c>
      <c r="U57" s="154" t="s">
        <v>123</v>
      </c>
      <c r="V57" s="87"/>
      <c r="W57" s="83">
        <v>53670322</v>
      </c>
      <c r="X57" s="320"/>
      <c r="Y57" s="122">
        <v>53671585</v>
      </c>
      <c r="Z57" s="320"/>
      <c r="AA57" s="154" t="s">
        <v>123</v>
      </c>
      <c r="AB57" s="88"/>
      <c r="AC57" s="148"/>
      <c r="AD57" s="87"/>
      <c r="AE57" s="86"/>
      <c r="AF57" s="87"/>
      <c r="AG57" s="86"/>
      <c r="AH57" s="120"/>
    </row>
    <row r="58" spans="2:34" ht="14.25" customHeight="1" x14ac:dyDescent="0.2">
      <c r="B58" s="76">
        <v>27</v>
      </c>
      <c r="C58" s="77" t="s">
        <v>232</v>
      </c>
      <c r="D58" s="78">
        <v>43307</v>
      </c>
      <c r="E58" s="83">
        <v>53264333</v>
      </c>
      <c r="F58" s="327"/>
      <c r="G58" s="83">
        <v>52308406</v>
      </c>
      <c r="H58" s="327" t="s">
        <v>115</v>
      </c>
      <c r="I58" s="137">
        <v>53291127</v>
      </c>
      <c r="J58" s="326" t="s">
        <v>115</v>
      </c>
      <c r="K58" s="150" t="s">
        <v>122</v>
      </c>
      <c r="L58" s="100"/>
      <c r="M58" s="122">
        <v>52308413</v>
      </c>
      <c r="N58" s="327"/>
      <c r="O58" s="137">
        <v>53264334</v>
      </c>
      <c r="P58" s="326" t="s">
        <v>115</v>
      </c>
      <c r="Q58" s="154" t="s">
        <v>123</v>
      </c>
      <c r="R58" s="87"/>
      <c r="S58" s="83">
        <v>53715675</v>
      </c>
      <c r="T58" s="327"/>
      <c r="U58" s="154" t="s">
        <v>123</v>
      </c>
      <c r="V58" s="87"/>
      <c r="W58" s="83">
        <v>53670322</v>
      </c>
      <c r="X58" s="320"/>
      <c r="Y58" s="122">
        <v>53671585</v>
      </c>
      <c r="Z58" s="320"/>
      <c r="AA58" s="154" t="s">
        <v>123</v>
      </c>
      <c r="AB58" s="88"/>
      <c r="AC58" s="148"/>
      <c r="AD58" s="87"/>
      <c r="AE58" s="86"/>
      <c r="AF58" s="87"/>
      <c r="AG58" s="86"/>
      <c r="AH58" s="120"/>
    </row>
    <row r="59" spans="2:34" ht="14.25" customHeight="1" x14ac:dyDescent="0.2">
      <c r="B59" s="76">
        <v>28</v>
      </c>
      <c r="C59" s="84" t="s">
        <v>169</v>
      </c>
      <c r="D59" s="85">
        <v>43334</v>
      </c>
      <c r="E59" s="83">
        <v>53264322</v>
      </c>
      <c r="F59" s="327" t="s">
        <v>115</v>
      </c>
      <c r="G59" s="83">
        <v>52308406</v>
      </c>
      <c r="H59" s="327"/>
      <c r="I59" s="137">
        <v>53291127</v>
      </c>
      <c r="J59" s="326"/>
      <c r="K59" s="83">
        <v>53291064</v>
      </c>
      <c r="L59" s="327" t="s">
        <v>115</v>
      </c>
      <c r="M59" s="122">
        <v>52308413</v>
      </c>
      <c r="N59" s="327"/>
      <c r="O59" s="137">
        <v>53264334</v>
      </c>
      <c r="P59" s="326"/>
      <c r="Q59" s="154" t="s">
        <v>123</v>
      </c>
      <c r="R59" s="87"/>
      <c r="S59" s="83">
        <v>53715675</v>
      </c>
      <c r="T59" s="327"/>
      <c r="U59" s="154" t="s">
        <v>123</v>
      </c>
      <c r="V59" s="87"/>
      <c r="W59" s="154" t="s">
        <v>123</v>
      </c>
      <c r="X59" s="87"/>
      <c r="Y59" s="122">
        <v>53671585</v>
      </c>
      <c r="Z59" s="320"/>
      <c r="AA59" s="154" t="s">
        <v>123</v>
      </c>
      <c r="AB59" s="88"/>
      <c r="AC59" s="86"/>
      <c r="AD59" s="87"/>
      <c r="AE59" s="86"/>
      <c r="AF59" s="87"/>
      <c r="AG59" s="86"/>
      <c r="AH59" s="120"/>
    </row>
    <row r="60" spans="2:34" ht="14.25" customHeight="1" x14ac:dyDescent="0.2">
      <c r="B60" s="76">
        <v>29</v>
      </c>
      <c r="C60" s="77" t="s">
        <v>233</v>
      </c>
      <c r="D60" s="78">
        <v>43340</v>
      </c>
      <c r="E60" s="83">
        <v>53264322</v>
      </c>
      <c r="F60" s="327"/>
      <c r="G60" s="83">
        <v>52308406</v>
      </c>
      <c r="H60" s="327"/>
      <c r="I60" s="137">
        <v>53291127</v>
      </c>
      <c r="J60" s="326"/>
      <c r="K60" s="83">
        <v>53291064</v>
      </c>
      <c r="L60" s="327"/>
      <c r="M60" s="83">
        <v>52308415</v>
      </c>
      <c r="N60" s="327" t="s">
        <v>115</v>
      </c>
      <c r="O60" s="137">
        <v>53264334</v>
      </c>
      <c r="P60" s="326"/>
      <c r="Q60" s="154" t="s">
        <v>123</v>
      </c>
      <c r="R60" s="87"/>
      <c r="S60" s="83">
        <v>53715675</v>
      </c>
      <c r="T60" s="327"/>
      <c r="U60" s="154" t="s">
        <v>123</v>
      </c>
      <c r="V60" s="87"/>
      <c r="W60" s="154" t="s">
        <v>123</v>
      </c>
      <c r="X60" s="87"/>
      <c r="Y60" s="154" t="s">
        <v>123</v>
      </c>
      <c r="Z60" s="87"/>
      <c r="AA60" s="154" t="s">
        <v>123</v>
      </c>
      <c r="AB60" s="88"/>
      <c r="AC60" s="86"/>
      <c r="AD60" s="87"/>
      <c r="AE60" s="86"/>
      <c r="AF60" s="87"/>
      <c r="AG60" s="86"/>
      <c r="AH60" s="120"/>
    </row>
    <row r="61" spans="2:34" x14ac:dyDescent="0.2">
      <c r="B61" s="76">
        <v>30</v>
      </c>
      <c r="C61" s="84" t="s">
        <v>170</v>
      </c>
      <c r="D61" s="85">
        <v>43342</v>
      </c>
      <c r="E61" s="83">
        <v>53264322</v>
      </c>
      <c r="F61" s="327"/>
      <c r="G61" s="83">
        <v>52308406</v>
      </c>
      <c r="H61" s="327"/>
      <c r="I61" s="137">
        <v>53291127</v>
      </c>
      <c r="J61" s="326"/>
      <c r="K61" s="83">
        <v>53291129</v>
      </c>
      <c r="L61" s="327" t="s">
        <v>115</v>
      </c>
      <c r="M61" s="83">
        <v>52308415</v>
      </c>
      <c r="N61" s="327"/>
      <c r="O61" s="137">
        <v>53264334</v>
      </c>
      <c r="P61" s="326"/>
      <c r="Q61" s="154" t="s">
        <v>123</v>
      </c>
      <c r="R61" s="87"/>
      <c r="S61" s="154" t="s">
        <v>123</v>
      </c>
      <c r="T61" s="87"/>
      <c r="U61" s="154" t="s">
        <v>123</v>
      </c>
      <c r="V61" s="87"/>
      <c r="W61" s="154" t="s">
        <v>123</v>
      </c>
      <c r="X61" s="87"/>
      <c r="Y61" s="154" t="s">
        <v>123</v>
      </c>
      <c r="Z61" s="87"/>
      <c r="AA61" s="86"/>
      <c r="AB61" s="88"/>
      <c r="AC61" s="86"/>
      <c r="AD61" s="87"/>
      <c r="AE61" s="86"/>
      <c r="AF61" s="87"/>
      <c r="AG61" s="86"/>
      <c r="AH61" s="120"/>
    </row>
    <row r="62" spans="2:34" x14ac:dyDescent="0.2">
      <c r="B62" s="76">
        <v>31</v>
      </c>
      <c r="C62" s="77" t="s">
        <v>234</v>
      </c>
      <c r="D62" s="78">
        <v>43347</v>
      </c>
      <c r="E62" s="83">
        <v>53264322</v>
      </c>
      <c r="F62" s="327"/>
      <c r="G62" s="83">
        <v>53490769</v>
      </c>
      <c r="H62" s="327" t="s">
        <v>115</v>
      </c>
      <c r="I62" s="137">
        <v>53291195</v>
      </c>
      <c r="J62" s="326" t="s">
        <v>115</v>
      </c>
      <c r="K62" s="83">
        <v>53291129</v>
      </c>
      <c r="L62" s="327"/>
      <c r="M62" s="83">
        <v>52308415</v>
      </c>
      <c r="N62" s="327"/>
      <c r="O62" s="137">
        <v>53539932</v>
      </c>
      <c r="P62" s="329" t="s">
        <v>115</v>
      </c>
      <c r="Q62" s="83"/>
      <c r="R62" s="87"/>
      <c r="S62" s="154" t="s">
        <v>123</v>
      </c>
      <c r="T62" s="87"/>
      <c r="U62" s="154" t="s">
        <v>123</v>
      </c>
      <c r="V62" s="87"/>
      <c r="W62" s="154" t="s">
        <v>123</v>
      </c>
      <c r="X62" s="87"/>
      <c r="Y62" s="154" t="s">
        <v>123</v>
      </c>
      <c r="Z62" s="87"/>
      <c r="AA62" s="86"/>
      <c r="AB62" s="88"/>
      <c r="AC62" s="86"/>
      <c r="AD62" s="87"/>
      <c r="AE62" s="86"/>
      <c r="AF62" s="87"/>
      <c r="AG62" s="86"/>
      <c r="AH62" s="120"/>
    </row>
    <row r="63" spans="2:34" x14ac:dyDescent="0.2">
      <c r="B63" s="76">
        <v>32</v>
      </c>
      <c r="C63" s="84" t="s">
        <v>171</v>
      </c>
      <c r="D63" s="85">
        <v>43349</v>
      </c>
      <c r="E63" s="83">
        <v>53539924</v>
      </c>
      <c r="F63" s="328" t="s">
        <v>115</v>
      </c>
      <c r="G63" s="83">
        <v>53490769</v>
      </c>
      <c r="H63" s="327"/>
      <c r="I63" s="137">
        <v>53291195</v>
      </c>
      <c r="J63" s="326"/>
      <c r="K63" s="83">
        <v>53291129</v>
      </c>
      <c r="L63" s="327"/>
      <c r="M63" s="83">
        <v>52308415</v>
      </c>
      <c r="N63" s="327"/>
      <c r="O63" s="137">
        <v>53539932</v>
      </c>
      <c r="P63" s="329"/>
      <c r="Q63" s="148"/>
      <c r="R63" s="87"/>
      <c r="S63" s="154" t="s">
        <v>123</v>
      </c>
      <c r="T63" s="87"/>
      <c r="U63" s="154" t="s">
        <v>123</v>
      </c>
      <c r="V63" s="87"/>
      <c r="W63" s="154" t="s">
        <v>123</v>
      </c>
      <c r="X63" s="87"/>
      <c r="Y63" s="154" t="s">
        <v>123</v>
      </c>
      <c r="Z63" s="87"/>
      <c r="AA63" s="86"/>
      <c r="AB63" s="88"/>
      <c r="AC63" s="86"/>
      <c r="AD63" s="87"/>
      <c r="AE63" s="86"/>
      <c r="AF63" s="87"/>
      <c r="AG63" s="86"/>
      <c r="AH63" s="120"/>
    </row>
    <row r="64" spans="2:34" x14ac:dyDescent="0.2">
      <c r="B64" s="76">
        <v>33</v>
      </c>
      <c r="C64" s="77" t="s">
        <v>235</v>
      </c>
      <c r="D64" s="78">
        <v>43354</v>
      </c>
      <c r="E64" s="83">
        <v>53539924</v>
      </c>
      <c r="F64" s="328"/>
      <c r="G64" s="83">
        <v>53490769</v>
      </c>
      <c r="H64" s="327"/>
      <c r="I64" s="137">
        <v>53291195</v>
      </c>
      <c r="J64" s="326"/>
      <c r="K64" s="83">
        <v>53291129</v>
      </c>
      <c r="L64" s="327"/>
      <c r="M64" s="83">
        <v>52308407</v>
      </c>
      <c r="N64" s="327" t="s">
        <v>115</v>
      </c>
      <c r="O64" s="154" t="s">
        <v>123</v>
      </c>
      <c r="P64" s="88"/>
      <c r="Q64" s="148"/>
      <c r="R64" s="87"/>
      <c r="S64" s="154" t="s">
        <v>123</v>
      </c>
      <c r="T64" s="87"/>
      <c r="U64" s="86"/>
      <c r="V64" s="87"/>
      <c r="W64" s="154" t="s">
        <v>123</v>
      </c>
      <c r="X64" s="87"/>
      <c r="Y64" s="154" t="s">
        <v>123</v>
      </c>
      <c r="Z64" s="87"/>
      <c r="AA64" s="86"/>
      <c r="AB64" s="88"/>
      <c r="AC64" s="86"/>
      <c r="AD64" s="87"/>
      <c r="AE64" s="86"/>
      <c r="AF64" s="87"/>
      <c r="AG64" s="86"/>
      <c r="AH64" s="120"/>
    </row>
    <row r="65" spans="2:34" x14ac:dyDescent="0.2">
      <c r="B65" s="76">
        <v>34</v>
      </c>
      <c r="C65" s="84" t="s">
        <v>172</v>
      </c>
      <c r="D65" s="85">
        <v>43356</v>
      </c>
      <c r="E65" s="154" t="s">
        <v>123</v>
      </c>
      <c r="F65" s="127"/>
      <c r="G65" s="83">
        <v>53490769</v>
      </c>
      <c r="H65" s="327"/>
      <c r="I65" s="137">
        <v>53291195</v>
      </c>
      <c r="J65" s="326"/>
      <c r="K65" s="83">
        <v>53291196</v>
      </c>
      <c r="L65" s="327" t="s">
        <v>115</v>
      </c>
      <c r="M65" s="83">
        <v>52308407</v>
      </c>
      <c r="N65" s="327"/>
      <c r="O65" s="154" t="s">
        <v>123</v>
      </c>
      <c r="P65" s="120"/>
      <c r="R65" s="87"/>
      <c r="T65" s="87"/>
      <c r="U65" s="86"/>
      <c r="V65" s="87"/>
      <c r="W65" s="154" t="s">
        <v>123</v>
      </c>
      <c r="X65" s="87"/>
      <c r="Y65" s="154" t="s">
        <v>123</v>
      </c>
      <c r="Z65" s="87"/>
      <c r="AA65" s="86"/>
      <c r="AB65" s="88"/>
      <c r="AC65" s="86"/>
      <c r="AD65" s="87"/>
      <c r="AE65" s="86"/>
      <c r="AF65" s="87"/>
      <c r="AG65" s="86"/>
      <c r="AH65" s="120"/>
    </row>
    <row r="66" spans="2:34" x14ac:dyDescent="0.2">
      <c r="B66" s="76">
        <v>35</v>
      </c>
      <c r="C66" s="77" t="s">
        <v>236</v>
      </c>
      <c r="D66" s="78">
        <v>43360</v>
      </c>
      <c r="E66" s="154" t="s">
        <v>123</v>
      </c>
      <c r="F66" s="127"/>
      <c r="G66" s="83">
        <v>53490878</v>
      </c>
      <c r="H66" s="327" t="s">
        <v>115</v>
      </c>
      <c r="I66" s="137">
        <v>53290856</v>
      </c>
      <c r="J66" s="326" t="s">
        <v>115</v>
      </c>
      <c r="K66" s="83">
        <v>53291196</v>
      </c>
      <c r="L66" s="327"/>
      <c r="M66" s="83">
        <v>52308407</v>
      </c>
      <c r="N66" s="327"/>
      <c r="O66" s="154" t="s">
        <v>123</v>
      </c>
      <c r="P66" s="120"/>
      <c r="R66" s="87"/>
      <c r="S66" s="122"/>
      <c r="T66" s="87"/>
      <c r="U66" s="86"/>
      <c r="V66" s="87"/>
      <c r="W66" s="154" t="s">
        <v>123</v>
      </c>
      <c r="X66" s="87"/>
      <c r="Y66" s="154" t="s">
        <v>123</v>
      </c>
      <c r="Z66" s="87"/>
      <c r="AA66" s="86"/>
      <c r="AB66" s="88"/>
      <c r="AC66" s="86"/>
      <c r="AD66" s="87"/>
      <c r="AE66" s="86"/>
      <c r="AF66" s="87"/>
      <c r="AG66" s="86"/>
      <c r="AH66" s="120"/>
    </row>
    <row r="67" spans="2:34" x14ac:dyDescent="0.2">
      <c r="B67" s="76">
        <v>36</v>
      </c>
      <c r="C67" s="84" t="s">
        <v>173</v>
      </c>
      <c r="D67" s="85">
        <v>43362</v>
      </c>
      <c r="E67" s="154" t="s">
        <v>123</v>
      </c>
      <c r="F67" s="127"/>
      <c r="G67" s="83">
        <v>53490878</v>
      </c>
      <c r="H67" s="327"/>
      <c r="I67" s="137">
        <v>53290856</v>
      </c>
      <c r="J67" s="326"/>
      <c r="K67" s="83">
        <v>53291196</v>
      </c>
      <c r="L67" s="327"/>
      <c r="M67" s="83">
        <v>52308407</v>
      </c>
      <c r="N67" s="327"/>
      <c r="O67" s="154" t="s">
        <v>123</v>
      </c>
      <c r="P67" s="120"/>
      <c r="R67" s="87"/>
      <c r="T67" s="87"/>
      <c r="U67" s="86"/>
      <c r="V67" s="87"/>
      <c r="W67" s="154" t="s">
        <v>123</v>
      </c>
      <c r="X67" s="87"/>
      <c r="Y67" s="154" t="s">
        <v>123</v>
      </c>
      <c r="Z67" s="87"/>
      <c r="AA67" s="86"/>
      <c r="AB67" s="88"/>
      <c r="AC67" s="86"/>
      <c r="AD67" s="87"/>
      <c r="AE67" s="86"/>
      <c r="AF67" s="87"/>
      <c r="AG67" s="86"/>
      <c r="AH67" s="120"/>
    </row>
    <row r="68" spans="2:34" x14ac:dyDescent="0.2">
      <c r="B68" s="76">
        <v>37</v>
      </c>
      <c r="C68" s="77" t="s">
        <v>237</v>
      </c>
      <c r="D68" s="78">
        <v>43367</v>
      </c>
      <c r="E68" s="154" t="s">
        <v>123</v>
      </c>
      <c r="F68" s="127"/>
      <c r="G68" s="83">
        <v>53490878</v>
      </c>
      <c r="H68" s="327"/>
      <c r="I68" s="137">
        <v>53290856</v>
      </c>
      <c r="J68" s="326"/>
      <c r="K68" s="83">
        <v>53291196</v>
      </c>
      <c r="L68" s="327"/>
      <c r="M68" s="83">
        <v>53490771</v>
      </c>
      <c r="N68" s="327" t="s">
        <v>115</v>
      </c>
      <c r="O68" s="154" t="s">
        <v>123</v>
      </c>
      <c r="P68" s="149"/>
      <c r="R68" s="87"/>
      <c r="T68" s="87"/>
      <c r="U68" s="86"/>
      <c r="V68" s="87"/>
      <c r="W68" s="154" t="s">
        <v>123</v>
      </c>
      <c r="X68" s="87"/>
      <c r="Y68" s="154" t="s">
        <v>123</v>
      </c>
      <c r="Z68" s="87"/>
      <c r="AA68" s="86"/>
      <c r="AB68" s="88"/>
      <c r="AC68" s="86"/>
      <c r="AD68" s="87"/>
      <c r="AE68" s="86"/>
      <c r="AF68" s="87"/>
      <c r="AG68" s="86"/>
      <c r="AH68" s="120"/>
    </row>
    <row r="69" spans="2:34" x14ac:dyDescent="0.2">
      <c r="B69" s="76">
        <v>38</v>
      </c>
      <c r="C69" s="84" t="s">
        <v>174</v>
      </c>
      <c r="D69" s="85">
        <v>43369</v>
      </c>
      <c r="E69" s="154" t="s">
        <v>123</v>
      </c>
      <c r="F69" s="127"/>
      <c r="G69" s="83">
        <v>53490878</v>
      </c>
      <c r="H69" s="327"/>
      <c r="I69" s="137">
        <v>53290856</v>
      </c>
      <c r="J69" s="326"/>
      <c r="K69" s="154" t="s">
        <v>123</v>
      </c>
      <c r="L69" s="101"/>
      <c r="M69" s="83">
        <v>53490771</v>
      </c>
      <c r="N69" s="327"/>
      <c r="O69" s="154" t="s">
        <v>123</v>
      </c>
      <c r="P69" s="87"/>
      <c r="R69" s="87"/>
      <c r="T69" s="87"/>
      <c r="U69" s="86"/>
      <c r="V69" s="87"/>
      <c r="X69" s="87"/>
      <c r="Y69" s="154" t="s">
        <v>123</v>
      </c>
      <c r="Z69" s="87"/>
      <c r="AA69" s="86"/>
      <c r="AB69" s="88"/>
      <c r="AC69" s="86"/>
      <c r="AD69" s="87"/>
      <c r="AE69" s="86"/>
      <c r="AF69" s="87"/>
      <c r="AG69" s="86"/>
      <c r="AH69" s="120"/>
    </row>
    <row r="70" spans="2:34" x14ac:dyDescent="0.2">
      <c r="B70" s="76">
        <v>39</v>
      </c>
      <c r="C70" s="77" t="s">
        <v>238</v>
      </c>
      <c r="D70" s="78">
        <v>43371</v>
      </c>
      <c r="E70" s="154" t="s">
        <v>123</v>
      </c>
      <c r="F70" s="127"/>
      <c r="G70" s="83">
        <v>53491007</v>
      </c>
      <c r="H70" s="327" t="s">
        <v>115</v>
      </c>
      <c r="I70" s="154" t="s">
        <v>123</v>
      </c>
      <c r="J70" s="87"/>
      <c r="K70" s="154" t="s">
        <v>123</v>
      </c>
      <c r="L70" s="101"/>
      <c r="M70" s="83">
        <v>53490771</v>
      </c>
      <c r="N70" s="327"/>
      <c r="O70" s="154" t="s">
        <v>123</v>
      </c>
      <c r="P70" s="87"/>
      <c r="R70" s="87"/>
      <c r="T70" s="87"/>
      <c r="U70" s="86"/>
      <c r="V70" s="87"/>
      <c r="X70" s="87"/>
      <c r="Y70" s="86"/>
      <c r="Z70" s="87"/>
      <c r="AB70" s="88"/>
      <c r="AC70" s="86"/>
      <c r="AD70" s="87"/>
      <c r="AE70" s="86"/>
      <c r="AF70" s="87"/>
      <c r="AG70" s="86"/>
      <c r="AH70" s="120"/>
    </row>
    <row r="71" spans="2:34" x14ac:dyDescent="0.2">
      <c r="B71" s="76">
        <v>40</v>
      </c>
      <c r="C71" s="84" t="s">
        <v>175</v>
      </c>
      <c r="D71" s="85">
        <v>43375</v>
      </c>
      <c r="E71" s="154" t="s">
        <v>123</v>
      </c>
      <c r="F71" s="127"/>
      <c r="G71" s="83">
        <v>53491007</v>
      </c>
      <c r="H71" s="327"/>
      <c r="I71" s="154" t="s">
        <v>123</v>
      </c>
      <c r="J71" s="87"/>
      <c r="K71" s="154" t="s">
        <v>123</v>
      </c>
      <c r="L71" s="101"/>
      <c r="M71" s="83">
        <v>53490771</v>
      </c>
      <c r="N71" s="327"/>
      <c r="O71" s="154" t="s">
        <v>123</v>
      </c>
      <c r="P71" s="87"/>
      <c r="R71" s="87"/>
      <c r="T71" s="87"/>
      <c r="U71" s="86"/>
      <c r="V71" s="87"/>
      <c r="X71" s="87"/>
      <c r="Y71" s="86"/>
      <c r="Z71" s="87"/>
      <c r="AB71" s="88"/>
      <c r="AC71" s="86"/>
      <c r="AD71" s="87"/>
      <c r="AE71" s="86"/>
      <c r="AF71" s="87"/>
      <c r="AG71" s="86"/>
      <c r="AH71" s="120"/>
    </row>
    <row r="72" spans="2:34" x14ac:dyDescent="0.2">
      <c r="B72" s="76">
        <v>41</v>
      </c>
      <c r="C72" s="77" t="s">
        <v>239</v>
      </c>
      <c r="D72" s="78">
        <v>43377</v>
      </c>
      <c r="E72" s="154" t="s">
        <v>123</v>
      </c>
      <c r="F72" s="87"/>
      <c r="G72" s="83">
        <v>53491007</v>
      </c>
      <c r="H72" s="327"/>
      <c r="I72" s="154" t="s">
        <v>123</v>
      </c>
      <c r="J72" s="87"/>
      <c r="K72" s="154" t="s">
        <v>123</v>
      </c>
      <c r="L72" s="87"/>
      <c r="M72" s="83">
        <v>53490879</v>
      </c>
      <c r="N72" s="327" t="s">
        <v>115</v>
      </c>
      <c r="O72" s="154" t="s">
        <v>123</v>
      </c>
      <c r="P72" s="87"/>
      <c r="R72" s="87"/>
      <c r="T72" s="87"/>
      <c r="U72" s="86"/>
      <c r="V72" s="87"/>
      <c r="X72" s="87"/>
      <c r="Y72" s="86"/>
      <c r="Z72" s="87"/>
      <c r="AB72" s="88"/>
      <c r="AC72" s="86"/>
      <c r="AD72" s="87"/>
      <c r="AE72" s="86"/>
      <c r="AF72" s="87"/>
      <c r="AG72" s="86"/>
      <c r="AH72" s="120"/>
    </row>
    <row r="73" spans="2:34" x14ac:dyDescent="0.2">
      <c r="B73" s="76">
        <v>42</v>
      </c>
      <c r="C73" s="84" t="s">
        <v>176</v>
      </c>
      <c r="D73" s="85">
        <v>43381</v>
      </c>
      <c r="E73" s="154" t="s">
        <v>123</v>
      </c>
      <c r="F73" s="87"/>
      <c r="G73" s="83">
        <v>53491007</v>
      </c>
      <c r="H73" s="327"/>
      <c r="I73" s="154" t="s">
        <v>123</v>
      </c>
      <c r="J73" s="87"/>
      <c r="K73" s="154" t="s">
        <v>123</v>
      </c>
      <c r="L73" s="87"/>
      <c r="M73" s="83">
        <v>53490879</v>
      </c>
      <c r="N73" s="327"/>
      <c r="O73" s="154" t="s">
        <v>123</v>
      </c>
      <c r="P73" s="87"/>
      <c r="R73" s="87"/>
      <c r="T73" s="87"/>
      <c r="U73" s="86"/>
      <c r="V73" s="87"/>
      <c r="X73" s="87"/>
      <c r="Y73" s="86"/>
      <c r="Z73" s="87"/>
      <c r="AB73" s="88"/>
      <c r="AC73" s="86"/>
      <c r="AD73" s="87"/>
      <c r="AE73" s="86"/>
      <c r="AF73" s="87"/>
      <c r="AG73" s="86"/>
      <c r="AH73" s="120"/>
    </row>
    <row r="74" spans="2:34" x14ac:dyDescent="0.2">
      <c r="B74" s="76">
        <v>43</v>
      </c>
      <c r="C74" s="77" t="s">
        <v>240</v>
      </c>
      <c r="D74" s="78">
        <v>43383</v>
      </c>
      <c r="E74" s="154" t="s">
        <v>123</v>
      </c>
      <c r="F74" s="87"/>
      <c r="G74" s="83">
        <v>53491061</v>
      </c>
      <c r="H74" s="327" t="s">
        <v>115</v>
      </c>
      <c r="I74" s="154" t="s">
        <v>123</v>
      </c>
      <c r="J74" s="87"/>
      <c r="K74" s="154" t="s">
        <v>123</v>
      </c>
      <c r="L74" s="87"/>
      <c r="M74" s="83">
        <v>53490879</v>
      </c>
      <c r="N74" s="327"/>
      <c r="O74" s="86"/>
      <c r="P74" s="87"/>
      <c r="Q74" s="122">
        <v>53445758</v>
      </c>
      <c r="R74" s="320" t="s">
        <v>115</v>
      </c>
      <c r="T74" s="87"/>
      <c r="U74" s="86"/>
      <c r="V74" s="87"/>
      <c r="X74" s="87"/>
      <c r="Y74" s="86"/>
      <c r="Z74" s="87"/>
      <c r="AB74" s="88"/>
      <c r="AC74" s="86"/>
      <c r="AD74" s="87"/>
      <c r="AE74" s="86"/>
      <c r="AF74" s="87"/>
      <c r="AG74" s="86"/>
      <c r="AH74" s="120"/>
    </row>
    <row r="75" spans="2:34" x14ac:dyDescent="0.2">
      <c r="B75" s="76">
        <v>44</v>
      </c>
      <c r="C75" s="84">
        <v>5450</v>
      </c>
      <c r="D75" s="85">
        <v>43388</v>
      </c>
      <c r="F75" s="87"/>
      <c r="G75" s="83">
        <v>53491061</v>
      </c>
      <c r="H75" s="327"/>
      <c r="I75" s="154" t="s">
        <v>123</v>
      </c>
      <c r="J75" s="87"/>
      <c r="K75" s="154" t="s">
        <v>123</v>
      </c>
      <c r="L75" s="87"/>
      <c r="M75" s="83">
        <v>53490879</v>
      </c>
      <c r="N75" s="327"/>
      <c r="O75" s="86"/>
      <c r="P75" s="87"/>
      <c r="Q75" s="122">
        <v>53445758</v>
      </c>
      <c r="R75" s="320"/>
      <c r="T75" s="87"/>
      <c r="X75" s="87"/>
      <c r="Y75" s="86"/>
      <c r="Z75" s="87"/>
      <c r="AB75" s="88"/>
      <c r="AC75" s="86"/>
      <c r="AD75" s="87"/>
      <c r="AE75" s="86"/>
      <c r="AF75" s="87"/>
      <c r="AG75" s="86"/>
      <c r="AH75" s="120"/>
    </row>
    <row r="76" spans="2:34" x14ac:dyDescent="0.2">
      <c r="B76" s="76">
        <v>45</v>
      </c>
      <c r="C76" s="77" t="s">
        <v>177</v>
      </c>
      <c r="D76" s="78">
        <v>43390</v>
      </c>
      <c r="F76" s="87"/>
      <c r="G76" s="83">
        <v>53491061</v>
      </c>
      <c r="H76" s="327"/>
      <c r="I76" s="154" t="s">
        <v>123</v>
      </c>
      <c r="J76" s="87"/>
      <c r="K76" s="154" t="s">
        <v>123</v>
      </c>
      <c r="L76" s="87"/>
      <c r="M76" s="83">
        <v>53491008</v>
      </c>
      <c r="N76" s="327" t="s">
        <v>115</v>
      </c>
      <c r="O76" s="86"/>
      <c r="P76" s="87"/>
      <c r="Q76" s="122">
        <v>53445758</v>
      </c>
      <c r="R76" s="320"/>
      <c r="T76" s="87"/>
      <c r="X76" s="87"/>
      <c r="Y76" s="86"/>
      <c r="Z76" s="87"/>
      <c r="AB76" s="88"/>
      <c r="AC76" s="86"/>
      <c r="AD76" s="87"/>
      <c r="AE76" s="86"/>
      <c r="AF76" s="87"/>
      <c r="AG76" s="86"/>
      <c r="AH76" s="120"/>
    </row>
    <row r="77" spans="2:34" x14ac:dyDescent="0.2">
      <c r="B77" s="76">
        <v>46</v>
      </c>
      <c r="C77" s="84" t="s">
        <v>241</v>
      </c>
      <c r="D77" s="85">
        <v>43392</v>
      </c>
      <c r="F77" s="87"/>
      <c r="G77" s="83">
        <v>53491061</v>
      </c>
      <c r="H77" s="327"/>
      <c r="I77" s="154" t="s">
        <v>123</v>
      </c>
      <c r="J77" s="87"/>
      <c r="K77" s="154" t="s">
        <v>123</v>
      </c>
      <c r="L77" s="87"/>
      <c r="M77" s="83">
        <v>53491008</v>
      </c>
      <c r="N77" s="327"/>
      <c r="O77" s="86"/>
      <c r="P77" s="87"/>
      <c r="Q77" s="122">
        <v>53445758</v>
      </c>
      <c r="R77" s="320"/>
      <c r="T77" s="87"/>
      <c r="X77" s="87"/>
      <c r="Y77" s="86"/>
      <c r="Z77" s="87"/>
      <c r="AB77" s="88"/>
      <c r="AC77" s="86"/>
      <c r="AD77" s="87"/>
      <c r="AE77" s="86"/>
      <c r="AF77" s="87"/>
      <c r="AG77" s="86"/>
      <c r="AH77" s="120"/>
    </row>
    <row r="78" spans="2:34" x14ac:dyDescent="0.2">
      <c r="B78" s="76">
        <v>47</v>
      </c>
      <c r="C78" s="77" t="s">
        <v>178</v>
      </c>
      <c r="D78" s="78">
        <v>43396</v>
      </c>
      <c r="F78" s="87"/>
      <c r="G78" s="83">
        <v>53491116</v>
      </c>
      <c r="H78" s="327" t="s">
        <v>115</v>
      </c>
      <c r="I78" s="154" t="s">
        <v>123</v>
      </c>
      <c r="J78" s="87"/>
      <c r="K78" s="154" t="s">
        <v>123</v>
      </c>
      <c r="L78" s="87"/>
      <c r="M78" s="83">
        <v>53491008</v>
      </c>
      <c r="N78" s="327"/>
      <c r="O78" s="86"/>
      <c r="P78" s="87"/>
      <c r="T78" s="87"/>
      <c r="X78" s="87"/>
      <c r="Y78" s="86"/>
      <c r="Z78" s="87"/>
      <c r="AB78" s="88"/>
      <c r="AC78" s="86"/>
      <c r="AD78" s="87"/>
      <c r="AE78" s="86"/>
      <c r="AF78" s="87"/>
      <c r="AG78" s="86"/>
      <c r="AH78" s="120"/>
    </row>
    <row r="79" spans="2:34" x14ac:dyDescent="0.2">
      <c r="B79" s="76">
        <v>48</v>
      </c>
      <c r="C79" s="84" t="s">
        <v>242</v>
      </c>
      <c r="D79" s="85">
        <v>43398</v>
      </c>
      <c r="F79" s="87"/>
      <c r="G79" s="83">
        <v>53491116</v>
      </c>
      <c r="H79" s="327"/>
      <c r="I79" s="154" t="s">
        <v>123</v>
      </c>
      <c r="J79" s="87"/>
      <c r="K79" s="83"/>
      <c r="L79" s="87"/>
      <c r="M79" s="83">
        <v>53491008</v>
      </c>
      <c r="N79" s="327"/>
      <c r="O79" s="86"/>
      <c r="P79" s="87"/>
      <c r="T79" s="87"/>
      <c r="X79" s="87"/>
      <c r="Y79" s="86"/>
      <c r="Z79" s="87"/>
      <c r="AB79" s="88"/>
      <c r="AC79" s="86"/>
      <c r="AD79" s="87"/>
      <c r="AE79" s="86"/>
      <c r="AF79" s="87"/>
      <c r="AG79" s="86"/>
      <c r="AH79" s="120"/>
    </row>
    <row r="80" spans="2:34" x14ac:dyDescent="0.2">
      <c r="B80" s="76">
        <v>49</v>
      </c>
      <c r="C80" s="77" t="s">
        <v>179</v>
      </c>
      <c r="D80" s="78">
        <v>43403</v>
      </c>
      <c r="F80" s="87"/>
      <c r="G80" s="83">
        <v>53491116</v>
      </c>
      <c r="H80" s="327"/>
      <c r="I80" s="86"/>
      <c r="J80" s="87"/>
      <c r="K80" s="83"/>
      <c r="L80" s="87"/>
      <c r="M80" s="83">
        <v>53491063</v>
      </c>
      <c r="N80" s="327" t="s">
        <v>115</v>
      </c>
      <c r="O80" s="86"/>
      <c r="P80" s="87"/>
      <c r="T80" s="87"/>
      <c r="W80" s="86"/>
      <c r="X80" s="87"/>
      <c r="Y80" s="86"/>
      <c r="Z80" s="87"/>
      <c r="AB80" s="88"/>
      <c r="AC80" s="86"/>
      <c r="AD80" s="87"/>
      <c r="AE80" s="86"/>
      <c r="AF80" s="87"/>
      <c r="AG80" s="86"/>
      <c r="AH80" s="120"/>
    </row>
    <row r="81" spans="2:34" x14ac:dyDescent="0.2">
      <c r="B81" s="76">
        <v>50</v>
      </c>
      <c r="C81" s="84" t="s">
        <v>243</v>
      </c>
      <c r="D81" s="85">
        <v>43409</v>
      </c>
      <c r="E81" s="83"/>
      <c r="F81" s="87"/>
      <c r="G81" s="83">
        <v>53491116</v>
      </c>
      <c r="H81" s="327"/>
      <c r="I81" s="86"/>
      <c r="J81" s="87"/>
      <c r="K81" s="83"/>
      <c r="L81" s="87"/>
      <c r="M81" s="83">
        <v>53491063</v>
      </c>
      <c r="N81" s="327"/>
      <c r="O81" s="86"/>
      <c r="P81" s="87"/>
      <c r="T81" s="87"/>
      <c r="W81" s="86"/>
      <c r="X81" s="87"/>
      <c r="Y81" s="86"/>
      <c r="Z81" s="87"/>
      <c r="AB81" s="88"/>
      <c r="AC81" s="86"/>
      <c r="AD81" s="87"/>
      <c r="AE81" s="86"/>
      <c r="AF81" s="87"/>
      <c r="AG81" s="86"/>
      <c r="AH81" s="120"/>
    </row>
    <row r="82" spans="2:34" x14ac:dyDescent="0.2">
      <c r="B82" s="76">
        <v>51</v>
      </c>
      <c r="C82" s="84">
        <v>5451</v>
      </c>
      <c r="D82" s="85">
        <v>43411</v>
      </c>
      <c r="F82" s="87"/>
      <c r="G82" s="83">
        <v>53491173</v>
      </c>
      <c r="H82" s="327" t="s">
        <v>115</v>
      </c>
      <c r="I82" s="86"/>
      <c r="J82" s="87"/>
      <c r="K82" s="83"/>
      <c r="L82" s="87"/>
      <c r="M82" s="83">
        <v>53491063</v>
      </c>
      <c r="N82" s="327"/>
      <c r="O82" s="86"/>
      <c r="P82" s="87"/>
      <c r="T82" s="87"/>
      <c r="W82" s="86"/>
      <c r="X82" s="87"/>
      <c r="Y82" s="86"/>
      <c r="Z82" s="87"/>
      <c r="AA82" s="86"/>
      <c r="AB82" s="88"/>
      <c r="AC82" s="86"/>
      <c r="AD82" s="87"/>
      <c r="AE82" s="86"/>
      <c r="AF82" s="87"/>
      <c r="AG82" s="86"/>
      <c r="AH82" s="120"/>
    </row>
    <row r="83" spans="2:34" x14ac:dyDescent="0.2">
      <c r="B83" s="76">
        <v>52</v>
      </c>
      <c r="C83" s="77" t="s">
        <v>180</v>
      </c>
      <c r="D83" s="78">
        <v>43413</v>
      </c>
      <c r="F83" s="87"/>
      <c r="G83" s="83">
        <v>53491173</v>
      </c>
      <c r="H83" s="327"/>
      <c r="I83" s="86"/>
      <c r="J83" s="87"/>
      <c r="K83" s="83"/>
      <c r="L83" s="87"/>
      <c r="M83" s="83">
        <v>53491063</v>
      </c>
      <c r="N83" s="327"/>
      <c r="O83" s="86"/>
      <c r="P83" s="87"/>
      <c r="T83" s="87"/>
      <c r="W83" s="86"/>
      <c r="X83" s="87"/>
      <c r="Y83" s="86"/>
      <c r="Z83" s="87"/>
      <c r="AA83" s="86"/>
      <c r="AB83" s="88"/>
      <c r="AC83" s="86"/>
      <c r="AD83" s="87"/>
      <c r="AE83" s="86"/>
      <c r="AF83" s="87"/>
      <c r="AG83" s="86"/>
      <c r="AH83" s="120"/>
    </row>
    <row r="84" spans="2:34" x14ac:dyDescent="0.2">
      <c r="B84" s="76">
        <v>53</v>
      </c>
      <c r="C84" s="84" t="s">
        <v>244</v>
      </c>
      <c r="D84" s="85">
        <v>43417</v>
      </c>
      <c r="F84" s="87"/>
      <c r="G84" s="83">
        <v>53491173</v>
      </c>
      <c r="H84" s="327"/>
      <c r="J84" s="87"/>
      <c r="K84" s="83"/>
      <c r="L84" s="87"/>
      <c r="M84" s="83">
        <v>53491118</v>
      </c>
      <c r="N84" s="327" t="s">
        <v>115</v>
      </c>
      <c r="O84" s="86"/>
      <c r="P84" s="87"/>
      <c r="T84" s="87"/>
      <c r="W84" s="86"/>
      <c r="X84" s="87"/>
      <c r="Y84" s="86"/>
      <c r="Z84" s="87"/>
      <c r="AA84" s="86"/>
      <c r="AB84" s="88"/>
      <c r="AC84" s="86"/>
      <c r="AD84" s="87"/>
      <c r="AE84" s="86"/>
      <c r="AF84" s="87"/>
      <c r="AG84" s="86"/>
      <c r="AH84" s="120"/>
    </row>
    <row r="85" spans="2:34" x14ac:dyDescent="0.2">
      <c r="B85" s="76">
        <v>54</v>
      </c>
      <c r="C85" s="77" t="s">
        <v>181</v>
      </c>
      <c r="D85" s="78">
        <v>43419</v>
      </c>
      <c r="F85" s="87"/>
      <c r="G85" s="83">
        <v>53491173</v>
      </c>
      <c r="H85" s="327"/>
      <c r="J85" s="87"/>
      <c r="K85" s="83"/>
      <c r="L85" s="87"/>
      <c r="M85" s="83">
        <v>53491118</v>
      </c>
      <c r="N85" s="327"/>
      <c r="O85" s="86"/>
      <c r="P85" s="87"/>
      <c r="T85" s="87"/>
      <c r="W85" s="86"/>
      <c r="X85" s="87"/>
      <c r="Y85" s="86"/>
      <c r="Z85" s="87"/>
      <c r="AA85" s="86"/>
      <c r="AB85" s="88"/>
      <c r="AC85" s="86"/>
      <c r="AD85" s="87"/>
      <c r="AE85" s="86"/>
      <c r="AF85" s="87"/>
      <c r="AG85" s="86"/>
      <c r="AH85" s="120"/>
    </row>
    <row r="86" spans="2:34" x14ac:dyDescent="0.2">
      <c r="B86" s="76">
        <v>55</v>
      </c>
      <c r="C86" s="84" t="s">
        <v>245</v>
      </c>
      <c r="D86" s="85">
        <v>43423</v>
      </c>
      <c r="F86" s="87"/>
      <c r="G86" s="154" t="s">
        <v>123</v>
      </c>
      <c r="H86" s="101"/>
      <c r="J86" s="87"/>
      <c r="K86" s="83"/>
      <c r="L86" s="87"/>
      <c r="M86" s="83">
        <v>53491118</v>
      </c>
      <c r="N86" s="327"/>
      <c r="O86" s="86"/>
      <c r="P86" s="87"/>
      <c r="Q86" s="86"/>
      <c r="R86" s="87"/>
      <c r="T86" s="87"/>
      <c r="W86" s="86"/>
      <c r="X86" s="87"/>
      <c r="Y86" s="86"/>
      <c r="Z86" s="87"/>
      <c r="AA86" s="86"/>
      <c r="AB86" s="88"/>
      <c r="AC86" s="86"/>
      <c r="AD86" s="87"/>
      <c r="AE86" s="86"/>
      <c r="AF86" s="87"/>
      <c r="AG86" s="86"/>
      <c r="AH86" s="120"/>
    </row>
    <row r="87" spans="2:34" x14ac:dyDescent="0.2">
      <c r="B87" s="76">
        <v>56</v>
      </c>
      <c r="C87" s="77" t="s">
        <v>182</v>
      </c>
      <c r="D87" s="78">
        <v>43425</v>
      </c>
      <c r="F87" s="87"/>
      <c r="G87" s="154" t="s">
        <v>123</v>
      </c>
      <c r="H87" s="101"/>
      <c r="J87" s="87"/>
      <c r="K87" s="86"/>
      <c r="L87" s="87"/>
      <c r="M87" s="83">
        <v>53491118</v>
      </c>
      <c r="N87" s="327"/>
      <c r="P87" s="87"/>
      <c r="Q87" s="86"/>
      <c r="R87" s="87"/>
      <c r="S87" s="86"/>
      <c r="T87" s="87"/>
      <c r="U87" s="86"/>
      <c r="V87" s="87"/>
      <c r="W87" s="86"/>
      <c r="X87" s="87"/>
      <c r="Y87" s="86"/>
      <c r="Z87" s="87"/>
      <c r="AA87" s="86"/>
      <c r="AB87" s="88"/>
      <c r="AC87" s="86"/>
      <c r="AD87" s="87"/>
      <c r="AE87" s="86"/>
      <c r="AF87" s="87"/>
      <c r="AG87" s="86"/>
      <c r="AH87" s="120"/>
    </row>
    <row r="88" spans="2:34" x14ac:dyDescent="0.2">
      <c r="B88" s="76">
        <v>57</v>
      </c>
      <c r="C88" s="84" t="s">
        <v>246</v>
      </c>
      <c r="D88" s="85">
        <v>43426</v>
      </c>
      <c r="E88" s="86"/>
      <c r="F88" s="87"/>
      <c r="G88" s="154" t="s">
        <v>123</v>
      </c>
      <c r="H88" s="101"/>
      <c r="J88" s="87"/>
      <c r="K88" s="86"/>
      <c r="L88" s="87"/>
      <c r="M88" s="83">
        <v>53491175</v>
      </c>
      <c r="N88" s="327" t="s">
        <v>115</v>
      </c>
      <c r="P88" s="87"/>
      <c r="Q88" s="86"/>
      <c r="R88" s="87"/>
      <c r="S88" s="86"/>
      <c r="T88" s="87"/>
      <c r="U88" s="86"/>
      <c r="V88" s="87"/>
      <c r="W88" s="86"/>
      <c r="X88" s="87"/>
      <c r="Y88" s="86"/>
      <c r="Z88" s="87"/>
      <c r="AA88" s="86"/>
      <c r="AB88" s="88"/>
      <c r="AC88" s="86"/>
      <c r="AD88" s="87"/>
      <c r="AE88" s="86"/>
      <c r="AF88" s="87"/>
      <c r="AG88" s="86"/>
      <c r="AH88" s="120"/>
    </row>
    <row r="89" spans="2:34" x14ac:dyDescent="0.2">
      <c r="B89" s="76">
        <v>58</v>
      </c>
      <c r="C89" s="84" t="s">
        <v>183</v>
      </c>
      <c r="D89" s="85">
        <v>43430</v>
      </c>
      <c r="E89" s="86"/>
      <c r="F89" s="87"/>
      <c r="G89" s="154" t="s">
        <v>123</v>
      </c>
      <c r="H89" s="101"/>
      <c r="J89" s="87"/>
      <c r="K89" s="86"/>
      <c r="L89" s="87"/>
      <c r="M89" s="83">
        <v>53491175</v>
      </c>
      <c r="N89" s="327"/>
      <c r="P89" s="87"/>
      <c r="Q89" s="86"/>
      <c r="R89" s="87"/>
      <c r="S89" s="86"/>
      <c r="T89" s="87"/>
      <c r="U89" s="86"/>
      <c r="V89" s="87"/>
      <c r="W89" s="86"/>
      <c r="X89" s="87"/>
      <c r="Y89" s="86"/>
      <c r="Z89" s="87"/>
      <c r="AA89" s="86"/>
      <c r="AB89" s="88"/>
      <c r="AC89" s="86"/>
      <c r="AD89" s="87"/>
      <c r="AE89" s="86"/>
      <c r="AF89" s="87"/>
      <c r="AG89" s="86"/>
      <c r="AH89" s="120"/>
    </row>
    <row r="90" spans="2:34" x14ac:dyDescent="0.2">
      <c r="B90" s="76">
        <v>59</v>
      </c>
      <c r="C90" s="77" t="s">
        <v>247</v>
      </c>
      <c r="D90" s="78">
        <v>43432</v>
      </c>
      <c r="E90" s="86"/>
      <c r="F90" s="87"/>
      <c r="G90" s="154" t="s">
        <v>123</v>
      </c>
      <c r="H90" s="101"/>
      <c r="J90" s="87"/>
      <c r="K90" s="86"/>
      <c r="L90" s="87"/>
      <c r="M90" s="83">
        <v>53491175</v>
      </c>
      <c r="N90" s="327"/>
      <c r="P90" s="87"/>
      <c r="Q90" s="86"/>
      <c r="R90" s="87"/>
      <c r="S90" s="86"/>
      <c r="T90" s="87"/>
      <c r="U90" s="86"/>
      <c r="V90" s="87"/>
      <c r="W90" s="86"/>
      <c r="X90" s="87"/>
      <c r="Y90" s="86"/>
      <c r="Z90" s="87"/>
      <c r="AA90" s="86"/>
      <c r="AB90" s="88"/>
      <c r="AC90" s="86"/>
      <c r="AD90" s="87"/>
      <c r="AE90" s="86"/>
      <c r="AF90" s="87"/>
      <c r="AG90" s="86"/>
      <c r="AH90" s="120"/>
    </row>
    <row r="91" spans="2:34" x14ac:dyDescent="0.2">
      <c r="B91" s="76">
        <v>60</v>
      </c>
      <c r="C91" s="84" t="s">
        <v>184</v>
      </c>
      <c r="D91" s="85">
        <v>43434</v>
      </c>
      <c r="E91" s="86"/>
      <c r="F91" s="87"/>
      <c r="G91" s="154" t="s">
        <v>123</v>
      </c>
      <c r="H91" s="101"/>
      <c r="J91" s="87"/>
      <c r="K91" s="86"/>
      <c r="L91" s="87"/>
      <c r="M91" s="83">
        <v>53491175</v>
      </c>
      <c r="N91" s="327"/>
      <c r="P91" s="87"/>
      <c r="Q91" s="86"/>
      <c r="R91" s="87"/>
      <c r="S91" s="86"/>
      <c r="T91" s="87"/>
      <c r="U91" s="86"/>
      <c r="V91" s="87"/>
      <c r="W91" s="86"/>
      <c r="X91" s="87"/>
      <c r="Y91" s="86"/>
      <c r="Z91" s="87"/>
      <c r="AA91" s="86"/>
      <c r="AB91" s="88"/>
      <c r="AC91" s="86"/>
      <c r="AD91" s="87"/>
      <c r="AE91" s="86"/>
      <c r="AF91" s="87"/>
      <c r="AG91" s="86"/>
      <c r="AH91" s="120"/>
    </row>
    <row r="92" spans="2:34" x14ac:dyDescent="0.2">
      <c r="B92" s="76">
        <v>61</v>
      </c>
      <c r="C92" s="77" t="s">
        <v>248</v>
      </c>
      <c r="D92" s="78">
        <v>43438</v>
      </c>
      <c r="E92" s="86"/>
      <c r="F92" s="87"/>
      <c r="G92" s="154" t="s">
        <v>123</v>
      </c>
      <c r="H92" s="101"/>
      <c r="J92" s="87"/>
      <c r="K92" s="86"/>
      <c r="L92" s="87"/>
      <c r="M92" s="154" t="s">
        <v>123</v>
      </c>
      <c r="N92" s="87"/>
      <c r="P92" s="87"/>
      <c r="Q92" s="86"/>
      <c r="R92" s="87"/>
      <c r="S92" s="86"/>
      <c r="T92" s="87"/>
      <c r="U92" s="86"/>
      <c r="V92" s="87"/>
      <c r="W92" s="86"/>
      <c r="X92" s="87"/>
      <c r="Y92" s="86"/>
      <c r="Z92" s="87"/>
      <c r="AA92" s="86"/>
      <c r="AB92" s="88"/>
      <c r="AC92" s="86"/>
      <c r="AD92" s="87"/>
      <c r="AE92" s="86"/>
      <c r="AF92" s="87"/>
      <c r="AG92" s="86"/>
      <c r="AH92" s="120"/>
    </row>
    <row r="93" spans="2:34" x14ac:dyDescent="0.2">
      <c r="B93" s="76">
        <v>62</v>
      </c>
      <c r="C93" s="84" t="s">
        <v>185</v>
      </c>
      <c r="D93" s="85">
        <v>43440</v>
      </c>
      <c r="E93" s="86"/>
      <c r="F93" s="87"/>
      <c r="G93" s="154" t="s">
        <v>123</v>
      </c>
      <c r="H93" s="101"/>
      <c r="J93" s="87"/>
      <c r="K93" s="86"/>
      <c r="L93" s="87"/>
      <c r="M93" s="154" t="s">
        <v>123</v>
      </c>
      <c r="N93" s="87"/>
      <c r="P93" s="87"/>
      <c r="Q93" s="86"/>
      <c r="R93" s="87"/>
      <c r="S93" s="86"/>
      <c r="T93" s="87"/>
      <c r="U93" s="86"/>
      <c r="V93" s="87"/>
      <c r="W93" s="86"/>
      <c r="X93" s="87"/>
      <c r="Y93" s="86"/>
      <c r="Z93" s="87"/>
      <c r="AA93" s="86"/>
      <c r="AB93" s="88"/>
      <c r="AC93" s="86"/>
      <c r="AD93" s="87"/>
      <c r="AE93" s="86"/>
      <c r="AF93" s="87"/>
      <c r="AG93" s="86"/>
      <c r="AH93" s="120"/>
    </row>
    <row r="94" spans="2:34" x14ac:dyDescent="0.2">
      <c r="B94" s="76">
        <v>63</v>
      </c>
      <c r="C94" s="77" t="s">
        <v>249</v>
      </c>
      <c r="D94" s="78">
        <v>43444</v>
      </c>
      <c r="E94" s="86"/>
      <c r="F94" s="87"/>
      <c r="G94" s="86"/>
      <c r="H94" s="101"/>
      <c r="J94" s="87"/>
      <c r="K94" s="86"/>
      <c r="L94" s="87"/>
      <c r="M94" s="154" t="s">
        <v>123</v>
      </c>
      <c r="N94" s="87"/>
      <c r="P94" s="87"/>
      <c r="Q94" s="86"/>
      <c r="R94" s="87"/>
      <c r="S94" s="86"/>
      <c r="T94" s="87"/>
      <c r="U94" s="86"/>
      <c r="V94" s="87"/>
      <c r="W94" s="86"/>
      <c r="X94" s="87"/>
      <c r="Y94" s="86"/>
      <c r="Z94" s="87"/>
      <c r="AA94" s="86"/>
      <c r="AB94" s="88"/>
      <c r="AC94" s="86"/>
      <c r="AD94" s="87"/>
      <c r="AE94" s="86"/>
      <c r="AF94" s="87"/>
      <c r="AG94" s="86"/>
      <c r="AH94" s="120"/>
    </row>
    <row r="95" spans="2:34" x14ac:dyDescent="0.2">
      <c r="B95" s="76">
        <v>64</v>
      </c>
      <c r="C95" s="84" t="s">
        <v>186</v>
      </c>
      <c r="D95" s="85">
        <v>43445</v>
      </c>
      <c r="F95" s="87"/>
      <c r="G95" s="86"/>
      <c r="H95" s="101"/>
      <c r="J95" s="87"/>
      <c r="K95" s="86"/>
      <c r="L95" s="87"/>
      <c r="M95" s="154" t="s">
        <v>123</v>
      </c>
      <c r="N95" s="87"/>
      <c r="P95" s="87"/>
      <c r="Q95" s="86"/>
      <c r="R95" s="87"/>
      <c r="S95" s="86"/>
      <c r="T95" s="87"/>
      <c r="U95" s="86"/>
      <c r="V95" s="87"/>
      <c r="W95" s="86"/>
      <c r="X95" s="87"/>
      <c r="Y95" s="86"/>
      <c r="Z95" s="87"/>
      <c r="AA95" s="86"/>
      <c r="AB95" s="88"/>
      <c r="AC95" s="86"/>
      <c r="AD95" s="87"/>
      <c r="AE95" s="86"/>
      <c r="AF95" s="87"/>
      <c r="AG95" s="86"/>
      <c r="AH95" s="120"/>
    </row>
    <row r="96" spans="2:34" ht="15" thickBot="1" x14ac:dyDescent="0.25">
      <c r="B96" s="89">
        <v>65</v>
      </c>
      <c r="C96" s="90" t="s">
        <v>250</v>
      </c>
      <c r="D96" s="91">
        <v>43447</v>
      </c>
      <c r="F96" s="87"/>
      <c r="G96" s="86"/>
      <c r="H96" s="101"/>
      <c r="J96" s="87"/>
      <c r="K96" s="86"/>
      <c r="L96" s="87"/>
      <c r="M96" s="154" t="s">
        <v>123</v>
      </c>
      <c r="N96" s="87"/>
      <c r="P96" s="87"/>
      <c r="Q96" s="86"/>
      <c r="R96" s="87"/>
      <c r="S96" s="86"/>
      <c r="T96" s="87"/>
      <c r="U96" s="86"/>
      <c r="V96" s="87"/>
      <c r="W96" s="86"/>
      <c r="X96" s="87"/>
      <c r="Y96" s="86"/>
      <c r="Z96" s="87"/>
      <c r="AA96" s="86"/>
      <c r="AB96" s="88"/>
      <c r="AC96" s="86"/>
      <c r="AD96" s="87"/>
      <c r="AE96" s="86"/>
      <c r="AF96" s="87"/>
      <c r="AG96" s="86"/>
      <c r="AH96" s="120"/>
    </row>
    <row r="97" spans="2:34" x14ac:dyDescent="0.2">
      <c r="B97" s="76">
        <v>66</v>
      </c>
      <c r="C97" s="84" t="s">
        <v>187</v>
      </c>
      <c r="D97" s="85">
        <v>43452</v>
      </c>
      <c r="F97" s="87"/>
      <c r="G97" s="86"/>
      <c r="H97" s="87"/>
      <c r="J97" s="87"/>
      <c r="K97" s="86"/>
      <c r="L97" s="87"/>
      <c r="M97" s="154" t="s">
        <v>123</v>
      </c>
      <c r="N97" s="87"/>
      <c r="P97" s="87"/>
      <c r="Q97" s="86"/>
      <c r="R97" s="87"/>
      <c r="S97" s="86"/>
      <c r="T97" s="87"/>
      <c r="U97" s="86"/>
      <c r="V97" s="87"/>
      <c r="W97" s="86"/>
      <c r="X97" s="87"/>
      <c r="Y97" s="86"/>
      <c r="Z97" s="87"/>
      <c r="AA97" s="86"/>
      <c r="AB97" s="88"/>
      <c r="AC97" s="86"/>
      <c r="AD97" s="87"/>
      <c r="AE97" s="86"/>
      <c r="AF97" s="87"/>
      <c r="AG97" s="86"/>
      <c r="AH97" s="120"/>
    </row>
    <row r="98" spans="2:34" ht="15" thickBot="1" x14ac:dyDescent="0.25">
      <c r="B98" s="89">
        <v>67</v>
      </c>
      <c r="C98" s="90" t="s">
        <v>251</v>
      </c>
      <c r="D98" s="91">
        <v>43454</v>
      </c>
      <c r="F98" s="87"/>
      <c r="G98" s="86"/>
      <c r="H98" s="87"/>
      <c r="J98" s="87"/>
      <c r="K98" s="86"/>
      <c r="L98" s="87"/>
      <c r="M98" s="86"/>
      <c r="N98" s="87"/>
      <c r="P98" s="87"/>
      <c r="Q98" s="86"/>
      <c r="R98" s="87"/>
      <c r="S98" s="86"/>
      <c r="T98" s="87"/>
      <c r="U98" s="86"/>
      <c r="V98" s="87"/>
      <c r="W98" s="86"/>
      <c r="X98" s="87"/>
      <c r="Y98" s="86"/>
      <c r="Z98" s="87"/>
      <c r="AA98" s="86"/>
      <c r="AB98" s="88"/>
      <c r="AC98" s="86"/>
      <c r="AD98" s="87"/>
      <c r="AE98" s="86"/>
      <c r="AF98" s="87"/>
      <c r="AG98" s="86"/>
      <c r="AH98" s="120"/>
    </row>
    <row r="99" spans="2:34" x14ac:dyDescent="0.2">
      <c r="B99" s="76">
        <v>68</v>
      </c>
      <c r="C99" s="84" t="s">
        <v>188</v>
      </c>
      <c r="D99" s="85">
        <v>43467</v>
      </c>
      <c r="F99" s="87"/>
      <c r="G99" s="86"/>
      <c r="H99" s="87"/>
      <c r="J99" s="87"/>
      <c r="K99" s="86"/>
      <c r="L99" s="87"/>
      <c r="M99" s="86"/>
      <c r="N99" s="87"/>
      <c r="P99" s="87"/>
      <c r="Q99" s="86"/>
      <c r="R99" s="87"/>
      <c r="S99" s="86"/>
      <c r="T99" s="87"/>
      <c r="U99" s="86"/>
      <c r="V99" s="87"/>
      <c r="W99" s="86"/>
      <c r="X99" s="87"/>
      <c r="Y99" s="86"/>
      <c r="Z99" s="87"/>
      <c r="AA99" s="86"/>
      <c r="AB99" s="88"/>
      <c r="AC99" s="86"/>
      <c r="AD99" s="87"/>
      <c r="AE99" s="86"/>
      <c r="AF99" s="87"/>
      <c r="AG99" s="86"/>
      <c r="AH99" s="120"/>
    </row>
    <row r="100" spans="2:34" ht="15" thickBot="1" x14ac:dyDescent="0.25">
      <c r="B100" s="89">
        <v>69</v>
      </c>
      <c r="C100" s="90" t="s">
        <v>252</v>
      </c>
      <c r="D100" s="91">
        <v>43469</v>
      </c>
      <c r="F100" s="87"/>
      <c r="G100" s="86"/>
      <c r="H100" s="87"/>
      <c r="I100" s="86"/>
      <c r="J100" s="87"/>
      <c r="K100" s="86"/>
      <c r="L100" s="87"/>
      <c r="M100" s="86"/>
      <c r="N100" s="87"/>
      <c r="O100" s="88"/>
      <c r="P100" s="87"/>
      <c r="Q100" s="86"/>
      <c r="R100" s="87"/>
      <c r="S100" s="86"/>
      <c r="T100" s="87"/>
      <c r="U100" s="86"/>
      <c r="V100" s="87"/>
      <c r="W100" s="86"/>
      <c r="X100" s="87"/>
      <c r="Y100" s="86"/>
      <c r="Z100" s="87"/>
      <c r="AA100" s="86"/>
      <c r="AB100" s="88"/>
      <c r="AC100" s="86"/>
      <c r="AD100" s="87"/>
      <c r="AE100" s="86"/>
      <c r="AF100" s="87"/>
      <c r="AG100" s="86"/>
      <c r="AH100" s="120"/>
    </row>
    <row r="101" spans="2:34" x14ac:dyDescent="0.2">
      <c r="B101" s="76">
        <v>70</v>
      </c>
      <c r="C101" s="84" t="s">
        <v>189</v>
      </c>
      <c r="D101" s="85">
        <v>43473</v>
      </c>
      <c r="F101" s="87"/>
      <c r="G101" s="86"/>
      <c r="H101" s="87"/>
      <c r="I101" s="86"/>
      <c r="J101" s="87"/>
      <c r="K101" s="86"/>
      <c r="L101" s="87"/>
      <c r="M101" s="86"/>
      <c r="N101" s="87"/>
      <c r="O101" s="88"/>
      <c r="P101" s="87"/>
      <c r="Q101" s="86"/>
      <c r="R101" s="87"/>
      <c r="S101" s="86"/>
      <c r="T101" s="87"/>
      <c r="U101" s="86"/>
      <c r="V101" s="87"/>
      <c r="W101" s="86"/>
      <c r="X101" s="87"/>
      <c r="Y101" s="86"/>
      <c r="Z101" s="87"/>
      <c r="AA101" s="86"/>
      <c r="AB101" s="88"/>
      <c r="AC101" s="86"/>
      <c r="AD101" s="87"/>
      <c r="AE101" s="86"/>
      <c r="AF101" s="87"/>
      <c r="AG101" s="86"/>
      <c r="AH101" s="120"/>
    </row>
    <row r="102" spans="2:34" ht="15" thickBot="1" x14ac:dyDescent="0.25">
      <c r="B102" s="89">
        <v>71</v>
      </c>
      <c r="C102" s="90" t="s">
        <v>253</v>
      </c>
      <c r="D102" s="91">
        <v>43475</v>
      </c>
      <c r="F102" s="87"/>
      <c r="G102" s="86"/>
      <c r="H102" s="87"/>
      <c r="I102" s="86"/>
      <c r="J102" s="87"/>
      <c r="K102" s="86"/>
      <c r="L102" s="87"/>
      <c r="M102" s="86"/>
      <c r="N102" s="88"/>
      <c r="O102" s="86"/>
      <c r="P102" s="87"/>
      <c r="Q102" s="86"/>
      <c r="R102" s="87"/>
      <c r="S102" s="86"/>
      <c r="T102" s="87"/>
      <c r="U102" s="86"/>
      <c r="V102" s="87"/>
      <c r="W102" s="86"/>
      <c r="X102" s="87"/>
      <c r="Y102" s="86"/>
      <c r="Z102" s="87"/>
      <c r="AA102" s="86"/>
      <c r="AB102" s="88"/>
      <c r="AC102" s="86"/>
      <c r="AD102" s="87"/>
      <c r="AE102" s="86"/>
      <c r="AF102" s="87"/>
      <c r="AG102" s="86"/>
      <c r="AH102" s="120"/>
    </row>
    <row r="103" spans="2:34" x14ac:dyDescent="0.2">
      <c r="B103" s="76">
        <v>72</v>
      </c>
      <c r="C103" s="84" t="s">
        <v>190</v>
      </c>
      <c r="D103" s="85">
        <v>43479</v>
      </c>
      <c r="F103" s="87"/>
      <c r="G103" s="86"/>
      <c r="H103" s="87"/>
      <c r="I103" s="86"/>
      <c r="J103" s="87"/>
      <c r="K103" s="86"/>
      <c r="L103" s="87"/>
      <c r="M103" s="86"/>
      <c r="N103" s="88"/>
      <c r="O103" s="86"/>
      <c r="P103" s="87"/>
      <c r="Q103" s="86"/>
      <c r="R103" s="87"/>
      <c r="S103" s="86"/>
      <c r="T103" s="87"/>
      <c r="U103" s="86"/>
      <c r="V103" s="87"/>
      <c r="W103" s="86"/>
      <c r="X103" s="87"/>
      <c r="Y103" s="86"/>
      <c r="Z103" s="87"/>
      <c r="AA103" s="86"/>
      <c r="AB103" s="88"/>
      <c r="AC103" s="86"/>
      <c r="AD103" s="87"/>
      <c r="AE103" s="86"/>
      <c r="AF103" s="87"/>
      <c r="AG103" s="86"/>
      <c r="AH103" s="120"/>
    </row>
    <row r="104" spans="2:34" ht="15" thickBot="1" x14ac:dyDescent="0.25">
      <c r="B104" s="89">
        <v>73</v>
      </c>
      <c r="C104" s="90" t="s">
        <v>254</v>
      </c>
      <c r="D104" s="91">
        <v>43481</v>
      </c>
      <c r="F104" s="87"/>
      <c r="G104" s="86"/>
      <c r="H104" s="87"/>
      <c r="I104" s="86"/>
      <c r="J104" s="87"/>
      <c r="K104" s="86"/>
      <c r="L104" s="87"/>
      <c r="M104" s="86"/>
      <c r="N104" s="88"/>
      <c r="O104" s="86"/>
      <c r="P104" s="87"/>
      <c r="Q104" s="86"/>
      <c r="R104" s="87"/>
      <c r="S104" s="86"/>
      <c r="T104" s="87"/>
      <c r="U104" s="86"/>
      <c r="V104" s="87"/>
      <c r="W104" s="86"/>
      <c r="X104" s="87"/>
      <c r="Y104" s="86"/>
      <c r="Z104" s="87"/>
      <c r="AA104" s="86"/>
      <c r="AB104" s="88"/>
      <c r="AC104" s="86"/>
      <c r="AD104" s="87"/>
      <c r="AE104" s="86"/>
      <c r="AF104" s="87"/>
      <c r="AG104" s="86"/>
      <c r="AH104" s="120"/>
    </row>
    <row r="105" spans="2:34" x14ac:dyDescent="0.2">
      <c r="B105" s="76">
        <v>74</v>
      </c>
      <c r="C105" s="84">
        <v>5452</v>
      </c>
      <c r="D105" s="85">
        <v>43482</v>
      </c>
      <c r="F105" s="87"/>
      <c r="G105" s="86"/>
      <c r="H105" s="87"/>
      <c r="I105" s="86"/>
      <c r="J105" s="87"/>
      <c r="K105" s="86"/>
      <c r="L105" s="87"/>
      <c r="M105" s="86"/>
      <c r="N105" s="88"/>
      <c r="O105" s="86"/>
      <c r="P105" s="87"/>
      <c r="Q105" s="86"/>
      <c r="R105" s="87"/>
      <c r="S105" s="86"/>
      <c r="T105" s="87"/>
      <c r="U105" s="86"/>
      <c r="V105" s="87"/>
      <c r="W105" s="86"/>
      <c r="X105" s="87"/>
      <c r="Y105" s="86"/>
      <c r="Z105" s="87"/>
      <c r="AA105" s="86"/>
      <c r="AB105" s="88"/>
      <c r="AC105" s="86"/>
      <c r="AD105" s="87"/>
      <c r="AE105" s="86"/>
      <c r="AF105" s="87"/>
      <c r="AG105" s="86"/>
      <c r="AH105" s="120"/>
    </row>
    <row r="106" spans="2:34" ht="15" thickBot="1" x14ac:dyDescent="0.25">
      <c r="B106" s="89">
        <v>75</v>
      </c>
      <c r="C106" s="90" t="s">
        <v>191</v>
      </c>
      <c r="D106" s="91">
        <v>43487</v>
      </c>
      <c r="F106" s="87"/>
      <c r="G106" s="86"/>
      <c r="H106" s="87"/>
      <c r="I106" s="86"/>
      <c r="J106" s="87"/>
      <c r="K106" s="86"/>
      <c r="L106" s="87"/>
      <c r="M106" s="86"/>
      <c r="N106" s="88"/>
      <c r="O106" s="86"/>
      <c r="P106" s="87"/>
      <c r="Q106" s="86"/>
      <c r="R106" s="87"/>
      <c r="S106" s="86"/>
      <c r="T106" s="87"/>
      <c r="U106" s="86"/>
      <c r="V106" s="87"/>
      <c r="W106" s="86"/>
      <c r="X106" s="87"/>
      <c r="Y106" s="86"/>
      <c r="Z106" s="87"/>
      <c r="AA106" s="86"/>
      <c r="AB106" s="88"/>
      <c r="AC106" s="86"/>
      <c r="AD106" s="87"/>
      <c r="AE106" s="86"/>
      <c r="AF106" s="87"/>
      <c r="AG106" s="86"/>
      <c r="AH106" s="120"/>
    </row>
    <row r="107" spans="2:34" x14ac:dyDescent="0.2">
      <c r="B107" s="76">
        <v>76</v>
      </c>
      <c r="C107" s="84" t="s">
        <v>255</v>
      </c>
      <c r="D107" s="85">
        <v>43488</v>
      </c>
      <c r="F107" s="87"/>
      <c r="G107" s="86"/>
      <c r="H107" s="87"/>
      <c r="I107" s="86"/>
      <c r="J107" s="87"/>
      <c r="K107" s="86"/>
      <c r="L107" s="87"/>
      <c r="M107" s="86"/>
      <c r="N107" s="88"/>
      <c r="O107" s="86"/>
      <c r="P107" s="87"/>
      <c r="Q107" s="86"/>
      <c r="R107" s="87"/>
      <c r="S107" s="86"/>
      <c r="T107" s="87"/>
      <c r="U107" s="86"/>
      <c r="V107" s="87"/>
      <c r="W107" s="86"/>
      <c r="X107" s="87"/>
      <c r="Y107" s="86"/>
      <c r="Z107" s="87"/>
      <c r="AA107" s="86"/>
      <c r="AB107" s="88"/>
      <c r="AC107" s="86"/>
      <c r="AD107" s="87"/>
      <c r="AE107" s="86"/>
      <c r="AF107" s="87"/>
      <c r="AG107" s="86"/>
      <c r="AH107" s="120"/>
    </row>
    <row r="108" spans="2:34" ht="15" thickBot="1" x14ac:dyDescent="0.25">
      <c r="B108" s="89">
        <v>77</v>
      </c>
      <c r="C108" s="90" t="s">
        <v>192</v>
      </c>
      <c r="D108" s="91">
        <v>43490</v>
      </c>
      <c r="F108" s="87"/>
      <c r="G108" s="86"/>
      <c r="H108" s="87"/>
      <c r="I108" s="86"/>
      <c r="J108" s="87"/>
      <c r="K108" s="86"/>
      <c r="L108" s="87"/>
      <c r="M108" s="86"/>
      <c r="N108" s="88"/>
      <c r="O108" s="86"/>
      <c r="P108" s="87"/>
      <c r="Q108" s="86"/>
      <c r="R108" s="87"/>
      <c r="S108" s="86"/>
      <c r="T108" s="87"/>
      <c r="U108" s="86"/>
      <c r="V108" s="87"/>
      <c r="W108" s="86"/>
      <c r="X108" s="87"/>
      <c r="Y108" s="86"/>
      <c r="Z108" s="87"/>
      <c r="AA108" s="86"/>
      <c r="AB108" s="88"/>
      <c r="AC108" s="86"/>
      <c r="AD108" s="87"/>
      <c r="AE108" s="86"/>
      <c r="AF108" s="87"/>
      <c r="AG108" s="86"/>
      <c r="AH108" s="120"/>
    </row>
    <row r="109" spans="2:34" ht="15" thickBot="1" x14ac:dyDescent="0.25">
      <c r="B109" s="89">
        <v>78</v>
      </c>
      <c r="C109" s="84" t="s">
        <v>256</v>
      </c>
      <c r="D109" s="126">
        <v>43494</v>
      </c>
      <c r="F109" s="87"/>
      <c r="G109" s="86"/>
      <c r="H109" s="87"/>
      <c r="I109" s="86"/>
      <c r="J109" s="87"/>
      <c r="K109" s="86"/>
      <c r="L109" s="87"/>
      <c r="M109" s="86"/>
      <c r="N109" s="88"/>
      <c r="O109" s="86"/>
      <c r="P109" s="87"/>
      <c r="Q109" s="86"/>
      <c r="R109" s="87"/>
      <c r="S109" s="86"/>
      <c r="T109" s="87"/>
      <c r="U109" s="86"/>
      <c r="V109" s="87"/>
      <c r="W109" s="86"/>
      <c r="X109" s="87"/>
      <c r="Y109" s="86"/>
      <c r="Z109" s="87"/>
      <c r="AA109" s="86"/>
      <c r="AB109" s="88"/>
      <c r="AC109" s="86"/>
      <c r="AD109" s="87"/>
      <c r="AE109" s="86"/>
      <c r="AF109" s="87"/>
      <c r="AG109" s="86"/>
      <c r="AH109" s="120"/>
    </row>
    <row r="110" spans="2:34" ht="15" thickBot="1" x14ac:dyDescent="0.25">
      <c r="B110" s="76">
        <v>79</v>
      </c>
      <c r="C110" s="90" t="s">
        <v>193</v>
      </c>
      <c r="D110" s="124">
        <v>43496</v>
      </c>
      <c r="F110" s="87"/>
      <c r="G110" s="86"/>
      <c r="H110" s="87"/>
      <c r="I110" s="86"/>
      <c r="J110" s="87"/>
      <c r="K110" s="86"/>
      <c r="L110" s="87"/>
      <c r="M110" s="86"/>
      <c r="N110" s="88"/>
      <c r="O110" s="86"/>
      <c r="P110" s="87"/>
      <c r="Q110" s="86"/>
      <c r="R110" s="87"/>
      <c r="S110" s="86"/>
      <c r="T110" s="87"/>
      <c r="U110" s="86"/>
      <c r="V110" s="87"/>
      <c r="W110" s="86"/>
      <c r="X110" s="87"/>
      <c r="Y110" s="86"/>
      <c r="Z110" s="87"/>
      <c r="AA110" s="86"/>
      <c r="AB110" s="88"/>
      <c r="AC110" s="86"/>
      <c r="AD110" s="87"/>
      <c r="AE110" s="86"/>
      <c r="AF110" s="87"/>
      <c r="AG110" s="86"/>
      <c r="AH110" s="120"/>
    </row>
    <row r="111" spans="2:34" ht="15" thickBot="1" x14ac:dyDescent="0.25">
      <c r="B111" s="89">
        <v>80</v>
      </c>
      <c r="C111" s="84" t="s">
        <v>257</v>
      </c>
      <c r="D111" s="125">
        <v>43500</v>
      </c>
      <c r="F111" s="87"/>
      <c r="G111" s="86"/>
      <c r="H111" s="87"/>
      <c r="I111" s="86"/>
      <c r="J111" s="87"/>
      <c r="K111" s="86"/>
      <c r="L111" s="87"/>
      <c r="M111" s="86"/>
      <c r="N111" s="88"/>
      <c r="O111" s="86"/>
      <c r="P111" s="87"/>
      <c r="Q111" s="86"/>
      <c r="R111" s="87"/>
      <c r="S111" s="86"/>
      <c r="T111" s="87"/>
      <c r="U111" s="86"/>
      <c r="V111" s="87"/>
      <c r="W111" s="86"/>
      <c r="X111" s="87"/>
      <c r="Y111" s="86"/>
      <c r="Z111" s="87"/>
      <c r="AA111" s="86"/>
      <c r="AB111" s="88"/>
      <c r="AC111" s="86"/>
      <c r="AD111" s="87"/>
      <c r="AE111" s="86"/>
      <c r="AF111" s="87"/>
      <c r="AG111" s="86"/>
      <c r="AH111" s="120"/>
    </row>
    <row r="112" spans="2:34" ht="15" thickBot="1" x14ac:dyDescent="0.25">
      <c r="B112" s="76">
        <v>81</v>
      </c>
      <c r="C112" s="90" t="s">
        <v>194</v>
      </c>
      <c r="D112" s="124">
        <v>43502</v>
      </c>
      <c r="F112" s="87"/>
      <c r="G112" s="86"/>
      <c r="H112" s="87"/>
      <c r="I112" s="86"/>
      <c r="J112" s="87"/>
      <c r="K112" s="86"/>
      <c r="L112" s="87"/>
      <c r="M112" s="86"/>
      <c r="N112" s="88"/>
      <c r="O112" s="86"/>
      <c r="P112" s="87"/>
      <c r="Q112" s="86"/>
      <c r="R112" s="87"/>
      <c r="S112" s="86"/>
      <c r="T112" s="87"/>
      <c r="U112" s="86"/>
      <c r="V112" s="87"/>
      <c r="W112" s="86"/>
      <c r="X112" s="87"/>
      <c r="Y112" s="86"/>
      <c r="Z112" s="87"/>
      <c r="AA112" s="86"/>
      <c r="AB112" s="88"/>
      <c r="AC112" s="86"/>
      <c r="AD112" s="87"/>
      <c r="AE112" s="86"/>
      <c r="AF112" s="87"/>
      <c r="AG112" s="86"/>
      <c r="AH112" s="120"/>
    </row>
    <row r="113" spans="2:34" ht="15" thickBot="1" x14ac:dyDescent="0.25">
      <c r="B113" s="89">
        <v>82</v>
      </c>
      <c r="C113" s="84" t="s">
        <v>258</v>
      </c>
      <c r="D113" s="125">
        <v>43503</v>
      </c>
      <c r="F113" s="87"/>
      <c r="G113" s="86"/>
      <c r="H113" s="87"/>
      <c r="I113" s="86"/>
      <c r="J113" s="87"/>
      <c r="K113" s="86"/>
      <c r="L113" s="87"/>
      <c r="M113" s="86"/>
      <c r="N113" s="88"/>
      <c r="O113" s="86"/>
      <c r="P113" s="87"/>
      <c r="Q113" s="86"/>
      <c r="R113" s="87"/>
      <c r="S113" s="86"/>
      <c r="T113" s="87"/>
      <c r="U113" s="86"/>
      <c r="V113" s="87"/>
      <c r="W113" s="86"/>
      <c r="X113" s="87"/>
      <c r="Y113" s="86"/>
      <c r="Z113" s="87"/>
      <c r="AA113" s="86"/>
      <c r="AB113" s="88"/>
      <c r="AC113" s="86"/>
      <c r="AD113" s="87"/>
      <c r="AE113" s="86"/>
      <c r="AF113" s="87"/>
      <c r="AG113" s="86"/>
      <c r="AH113" s="120"/>
    </row>
    <row r="114" spans="2:34" ht="15" thickBot="1" x14ac:dyDescent="0.25">
      <c r="B114" s="89">
        <v>83</v>
      </c>
      <c r="C114" s="90" t="s">
        <v>195</v>
      </c>
      <c r="D114" s="124">
        <v>43507</v>
      </c>
      <c r="F114" s="87"/>
      <c r="G114" s="86"/>
      <c r="H114" s="87"/>
      <c r="I114" s="86"/>
      <c r="J114" s="87"/>
      <c r="K114" s="86"/>
      <c r="L114" s="87"/>
      <c r="N114" s="88"/>
      <c r="O114" s="86"/>
      <c r="P114" s="87"/>
      <c r="Q114" s="86"/>
      <c r="R114" s="87"/>
      <c r="S114" s="86"/>
      <c r="T114" s="87"/>
      <c r="U114" s="86"/>
      <c r="V114" s="87"/>
      <c r="W114" s="86"/>
      <c r="X114" s="87"/>
      <c r="Y114" s="86"/>
      <c r="Z114" s="87"/>
      <c r="AA114" s="86"/>
      <c r="AB114" s="88"/>
      <c r="AC114" s="86"/>
      <c r="AD114" s="87"/>
      <c r="AE114" s="86"/>
      <c r="AF114" s="87"/>
      <c r="AG114" s="86"/>
      <c r="AH114" s="120"/>
    </row>
    <row r="115" spans="2:34" x14ac:dyDescent="0.2">
      <c r="B115" s="76">
        <v>84</v>
      </c>
      <c r="C115" s="84" t="s">
        <v>259</v>
      </c>
      <c r="D115" s="125">
        <v>43509</v>
      </c>
      <c r="F115" s="87"/>
      <c r="G115" s="86"/>
      <c r="H115" s="87"/>
      <c r="I115" s="86"/>
      <c r="J115" s="87"/>
      <c r="K115" s="86"/>
      <c r="L115" s="87"/>
      <c r="N115" s="88"/>
      <c r="O115" s="86"/>
      <c r="P115" s="87"/>
      <c r="Q115" s="86"/>
      <c r="R115" s="87"/>
      <c r="S115" s="86"/>
      <c r="T115" s="87"/>
      <c r="U115" s="86"/>
      <c r="V115" s="87"/>
      <c r="W115" s="86"/>
      <c r="X115" s="87"/>
      <c r="Y115" s="86"/>
      <c r="Z115" s="87"/>
      <c r="AA115" s="86"/>
      <c r="AB115" s="88"/>
      <c r="AC115" s="86"/>
      <c r="AD115" s="87"/>
      <c r="AE115" s="86"/>
      <c r="AF115" s="87"/>
      <c r="AG115" s="86"/>
      <c r="AH115" s="120"/>
    </row>
    <row r="116" spans="2:34" ht="15" thickBot="1" x14ac:dyDescent="0.25">
      <c r="B116" s="89">
        <v>85</v>
      </c>
      <c r="C116" s="90" t="s">
        <v>196</v>
      </c>
      <c r="D116" s="124">
        <v>43511</v>
      </c>
      <c r="F116" s="87"/>
      <c r="G116" s="86"/>
      <c r="H116" s="87"/>
      <c r="I116" s="86"/>
      <c r="J116" s="87"/>
      <c r="K116" s="86"/>
      <c r="L116" s="87"/>
      <c r="N116" s="88"/>
      <c r="O116" s="86"/>
      <c r="P116" s="87"/>
      <c r="Q116" s="86"/>
      <c r="R116" s="87"/>
      <c r="S116" s="86"/>
      <c r="T116" s="87"/>
      <c r="U116" s="86"/>
      <c r="V116" s="87"/>
      <c r="W116" s="86"/>
      <c r="X116" s="87"/>
      <c r="Y116" s="86"/>
      <c r="Z116" s="87"/>
      <c r="AA116" s="86"/>
      <c r="AB116" s="88"/>
      <c r="AC116" s="86"/>
      <c r="AD116" s="87"/>
      <c r="AE116" s="86"/>
      <c r="AF116" s="87"/>
      <c r="AG116" s="86"/>
      <c r="AH116" s="120"/>
    </row>
    <row r="117" spans="2:34" x14ac:dyDescent="0.2">
      <c r="B117" s="76">
        <v>86</v>
      </c>
      <c r="C117" s="84" t="s">
        <v>260</v>
      </c>
      <c r="D117" s="125">
        <v>43515</v>
      </c>
      <c r="F117" s="87"/>
      <c r="G117" s="86"/>
      <c r="H117" s="87"/>
      <c r="I117" s="86"/>
      <c r="J117" s="87"/>
      <c r="K117" s="86"/>
      <c r="L117" s="87"/>
      <c r="N117" s="88"/>
      <c r="O117" s="86"/>
      <c r="P117" s="87"/>
      <c r="Q117" s="86"/>
      <c r="R117" s="87"/>
      <c r="S117" s="86"/>
      <c r="T117" s="87"/>
      <c r="U117" s="86"/>
      <c r="V117" s="87"/>
      <c r="W117" s="86"/>
      <c r="X117" s="87"/>
      <c r="Y117" s="86"/>
      <c r="Z117" s="87"/>
      <c r="AA117" s="86"/>
      <c r="AB117" s="88"/>
      <c r="AC117" s="86"/>
      <c r="AD117" s="87"/>
      <c r="AE117" s="86"/>
      <c r="AF117" s="87"/>
      <c r="AG117" s="86"/>
      <c r="AH117" s="120"/>
    </row>
    <row r="118" spans="2:34" ht="15" thickBot="1" x14ac:dyDescent="0.25">
      <c r="B118" s="89">
        <v>87</v>
      </c>
      <c r="C118" s="90" t="s">
        <v>197</v>
      </c>
      <c r="D118" s="124">
        <v>43517</v>
      </c>
      <c r="F118" s="87"/>
      <c r="G118" s="86"/>
      <c r="H118" s="87"/>
      <c r="I118" s="86"/>
      <c r="J118" s="87"/>
      <c r="K118" s="86"/>
      <c r="L118" s="87"/>
      <c r="N118" s="88"/>
      <c r="O118" s="86"/>
      <c r="P118" s="87"/>
      <c r="Q118" s="86"/>
      <c r="R118" s="87"/>
      <c r="S118" s="86"/>
      <c r="T118" s="87"/>
      <c r="U118" s="86"/>
      <c r="V118" s="87"/>
      <c r="W118" s="86"/>
      <c r="X118" s="87"/>
      <c r="Y118" s="86"/>
      <c r="Z118" s="87"/>
      <c r="AA118" s="86"/>
      <c r="AB118" s="88"/>
      <c r="AC118" s="86"/>
      <c r="AD118" s="87"/>
      <c r="AE118" s="86"/>
      <c r="AF118" s="87"/>
      <c r="AG118" s="86"/>
      <c r="AH118" s="120"/>
    </row>
    <row r="119" spans="2:34" ht="15" thickBot="1" x14ac:dyDescent="0.25">
      <c r="B119" s="89">
        <v>88</v>
      </c>
      <c r="C119" s="84" t="s">
        <v>261</v>
      </c>
      <c r="D119" s="125">
        <v>43521</v>
      </c>
      <c r="F119" s="87"/>
      <c r="G119" s="86"/>
      <c r="H119" s="87"/>
      <c r="I119" s="86"/>
      <c r="J119" s="87"/>
      <c r="K119" s="86"/>
      <c r="L119" s="87"/>
      <c r="N119" s="88"/>
      <c r="O119" s="86"/>
      <c r="P119" s="87"/>
      <c r="Q119" s="86"/>
      <c r="R119" s="87"/>
      <c r="S119" s="86"/>
      <c r="T119" s="87"/>
      <c r="U119" s="86"/>
      <c r="V119" s="87"/>
      <c r="W119" s="86"/>
      <c r="X119" s="87"/>
      <c r="Y119" s="86"/>
      <c r="Z119" s="87"/>
      <c r="AA119" s="86"/>
      <c r="AB119" s="88"/>
      <c r="AC119" s="86"/>
      <c r="AD119" s="87"/>
      <c r="AE119" s="86"/>
      <c r="AF119" s="87"/>
      <c r="AG119" s="86"/>
      <c r="AH119" s="120"/>
    </row>
    <row r="120" spans="2:34" ht="15" thickBot="1" x14ac:dyDescent="0.25">
      <c r="B120" s="76">
        <v>89</v>
      </c>
      <c r="C120" s="90" t="s">
        <v>198</v>
      </c>
      <c r="D120" s="124">
        <v>43523</v>
      </c>
      <c r="F120" s="87"/>
      <c r="G120" s="86"/>
      <c r="H120" s="87"/>
      <c r="I120" s="86"/>
      <c r="J120" s="87"/>
      <c r="K120" s="86"/>
      <c r="L120" s="87"/>
      <c r="N120" s="88"/>
      <c r="O120" s="86"/>
      <c r="P120" s="87"/>
      <c r="Q120" s="86"/>
      <c r="R120" s="87"/>
      <c r="S120" s="86"/>
      <c r="T120" s="87"/>
      <c r="U120" s="86"/>
      <c r="V120" s="87"/>
      <c r="W120" s="86"/>
      <c r="X120" s="87"/>
      <c r="Y120" s="86"/>
      <c r="Z120" s="87"/>
      <c r="AA120" s="86"/>
      <c r="AB120" s="88"/>
      <c r="AC120" s="86"/>
      <c r="AD120" s="87"/>
      <c r="AE120" s="86"/>
      <c r="AF120" s="87"/>
      <c r="AG120" s="86"/>
      <c r="AH120" s="120"/>
    </row>
    <row r="121" spans="2:34" ht="15" thickBot="1" x14ac:dyDescent="0.25">
      <c r="B121" s="89">
        <v>90</v>
      </c>
      <c r="C121" s="84" t="s">
        <v>262</v>
      </c>
      <c r="D121" s="125">
        <v>43525</v>
      </c>
      <c r="F121" s="87"/>
      <c r="G121" s="86"/>
      <c r="H121" s="87"/>
      <c r="I121" s="86"/>
      <c r="J121" s="87"/>
      <c r="K121" s="86"/>
      <c r="L121" s="87"/>
      <c r="N121" s="88"/>
      <c r="O121" s="86"/>
      <c r="P121" s="87"/>
      <c r="Q121" s="86"/>
      <c r="R121" s="87"/>
      <c r="S121" s="86"/>
      <c r="T121" s="87"/>
      <c r="U121" s="86"/>
      <c r="V121" s="87"/>
      <c r="W121" s="86"/>
      <c r="X121" s="87"/>
      <c r="Y121" s="86"/>
      <c r="Z121" s="87"/>
      <c r="AA121" s="86"/>
      <c r="AB121" s="88"/>
      <c r="AC121" s="86"/>
      <c r="AD121" s="87"/>
      <c r="AE121" s="86"/>
      <c r="AF121" s="87"/>
      <c r="AG121" s="86"/>
      <c r="AH121" s="120"/>
    </row>
    <row r="122" spans="2:34" ht="15" thickBot="1" x14ac:dyDescent="0.25">
      <c r="B122" s="76">
        <v>91</v>
      </c>
      <c r="C122" s="90" t="s">
        <v>199</v>
      </c>
      <c r="D122" s="124">
        <v>43529</v>
      </c>
      <c r="F122" s="87"/>
      <c r="G122" s="86"/>
      <c r="H122" s="87"/>
      <c r="I122" s="86"/>
      <c r="J122" s="87"/>
      <c r="K122" s="86"/>
      <c r="L122" s="87"/>
      <c r="N122" s="88"/>
      <c r="O122" s="86"/>
      <c r="P122" s="87"/>
      <c r="Q122" s="86"/>
      <c r="R122" s="87"/>
      <c r="S122" s="86"/>
      <c r="T122" s="87"/>
      <c r="U122" s="86"/>
      <c r="V122" s="87"/>
      <c r="W122" s="86"/>
      <c r="X122" s="87"/>
      <c r="Y122" s="86"/>
      <c r="Z122" s="87"/>
      <c r="AA122" s="86"/>
      <c r="AB122" s="88"/>
      <c r="AC122" s="86"/>
      <c r="AD122" s="87"/>
      <c r="AE122" s="86"/>
      <c r="AF122" s="87"/>
      <c r="AG122" s="86"/>
      <c r="AH122" s="120"/>
    </row>
    <row r="123" spans="2:34" ht="15" thickBot="1" x14ac:dyDescent="0.25">
      <c r="B123" s="89">
        <v>92</v>
      </c>
      <c r="C123" s="84" t="s">
        <v>263</v>
      </c>
      <c r="D123" s="125">
        <v>43531</v>
      </c>
      <c r="F123" s="87"/>
      <c r="G123" s="86"/>
      <c r="H123" s="87"/>
      <c r="I123" s="86"/>
      <c r="J123" s="87"/>
      <c r="K123" s="86"/>
      <c r="L123" s="87"/>
      <c r="N123" s="88"/>
      <c r="O123" s="86"/>
      <c r="P123" s="87"/>
      <c r="Q123" s="86"/>
      <c r="R123" s="87"/>
      <c r="S123" s="86"/>
      <c r="T123" s="87"/>
      <c r="U123" s="86"/>
      <c r="V123" s="87"/>
      <c r="W123" s="86"/>
      <c r="X123" s="87"/>
      <c r="Y123" s="86"/>
      <c r="Z123" s="87"/>
      <c r="AA123" s="86"/>
      <c r="AB123" s="88"/>
      <c r="AC123" s="86"/>
      <c r="AD123" s="87"/>
      <c r="AE123" s="86"/>
      <c r="AF123" s="87"/>
      <c r="AG123" s="86"/>
      <c r="AH123" s="120"/>
    </row>
    <row r="124" spans="2:34" ht="15" thickBot="1" x14ac:dyDescent="0.25">
      <c r="B124" s="89">
        <v>93</v>
      </c>
      <c r="C124" s="90" t="s">
        <v>200</v>
      </c>
      <c r="D124" s="124">
        <v>43535</v>
      </c>
      <c r="F124" s="87"/>
      <c r="G124" s="86"/>
      <c r="H124" s="87"/>
      <c r="I124" s="86"/>
      <c r="J124" s="87"/>
      <c r="K124" s="86"/>
      <c r="L124" s="87"/>
      <c r="N124" s="88"/>
      <c r="O124" s="86"/>
      <c r="P124" s="87"/>
      <c r="Q124" s="86"/>
      <c r="R124" s="87"/>
      <c r="S124" s="86"/>
      <c r="T124" s="87"/>
      <c r="U124" s="86"/>
      <c r="V124" s="87"/>
      <c r="W124" s="86"/>
      <c r="X124" s="87"/>
      <c r="Y124" s="86"/>
      <c r="Z124" s="87"/>
      <c r="AA124" s="86"/>
      <c r="AB124" s="88"/>
      <c r="AC124" s="86"/>
      <c r="AD124" s="87"/>
      <c r="AE124" s="86"/>
      <c r="AF124" s="87"/>
      <c r="AG124" s="86"/>
      <c r="AH124" s="120"/>
    </row>
    <row r="125" spans="2:34" x14ac:dyDescent="0.2">
      <c r="B125" s="76">
        <v>94</v>
      </c>
      <c r="C125" s="84" t="s">
        <v>264</v>
      </c>
      <c r="D125" s="125">
        <v>43536</v>
      </c>
      <c r="F125" s="87"/>
      <c r="H125" s="87"/>
      <c r="I125" s="86"/>
      <c r="J125" s="87"/>
      <c r="K125" s="86"/>
      <c r="L125" s="87"/>
      <c r="N125" s="88"/>
      <c r="O125" s="86"/>
      <c r="P125" s="87"/>
      <c r="Q125" s="86"/>
      <c r="R125" s="87"/>
      <c r="S125" s="86"/>
      <c r="T125" s="87"/>
      <c r="U125" s="86"/>
      <c r="V125" s="87"/>
      <c r="W125" s="86"/>
      <c r="X125" s="87"/>
      <c r="Y125" s="86"/>
      <c r="Z125" s="87"/>
      <c r="AA125" s="86"/>
      <c r="AB125" s="88"/>
      <c r="AC125" s="86"/>
      <c r="AD125" s="87"/>
      <c r="AE125" s="86"/>
      <c r="AF125" s="87"/>
      <c r="AG125" s="86"/>
      <c r="AH125" s="120"/>
    </row>
    <row r="126" spans="2:34" ht="15" thickBot="1" x14ac:dyDescent="0.25">
      <c r="B126" s="89">
        <v>95</v>
      </c>
      <c r="C126" s="90">
        <v>5453</v>
      </c>
      <c r="D126" s="124">
        <v>43538</v>
      </c>
      <c r="F126" s="87"/>
      <c r="H126" s="87"/>
      <c r="I126" s="86"/>
      <c r="J126" s="87"/>
      <c r="K126" s="86"/>
      <c r="L126" s="87"/>
      <c r="N126" s="88"/>
      <c r="O126" s="86"/>
      <c r="P126" s="87"/>
      <c r="Q126" s="86"/>
      <c r="R126" s="87"/>
      <c r="S126" s="86"/>
      <c r="T126" s="87"/>
      <c r="U126" s="86"/>
      <c r="V126" s="87"/>
      <c r="W126" s="86"/>
      <c r="X126" s="87"/>
      <c r="Y126" s="86"/>
      <c r="Z126" s="87"/>
      <c r="AA126" s="86"/>
      <c r="AB126" s="88"/>
      <c r="AC126" s="86"/>
      <c r="AD126" s="87"/>
      <c r="AE126" s="86"/>
      <c r="AF126" s="87"/>
      <c r="AG126" s="86"/>
      <c r="AH126" s="120"/>
    </row>
    <row r="127" spans="2:34" x14ac:dyDescent="0.2">
      <c r="B127" s="76">
        <v>96</v>
      </c>
      <c r="C127" s="84" t="s">
        <v>201</v>
      </c>
      <c r="D127" s="125">
        <v>43542</v>
      </c>
      <c r="F127" s="87"/>
      <c r="H127" s="87"/>
      <c r="I127" s="86"/>
      <c r="J127" s="87"/>
      <c r="K127" s="86"/>
      <c r="L127" s="87"/>
      <c r="N127" s="88"/>
      <c r="O127" s="86"/>
      <c r="P127" s="87"/>
      <c r="Q127" s="86"/>
      <c r="R127" s="87"/>
      <c r="S127" s="86"/>
      <c r="T127" s="87"/>
      <c r="U127" s="86"/>
      <c r="V127" s="87"/>
      <c r="W127" s="86"/>
      <c r="X127" s="87"/>
      <c r="Y127" s="86"/>
      <c r="Z127" s="87"/>
      <c r="AA127" s="86"/>
      <c r="AB127" s="88"/>
      <c r="AC127" s="86"/>
      <c r="AD127" s="87"/>
      <c r="AE127" s="86"/>
      <c r="AF127" s="87"/>
      <c r="AG127" s="86"/>
      <c r="AH127" s="120"/>
    </row>
    <row r="128" spans="2:34" ht="15" thickBot="1" x14ac:dyDescent="0.25">
      <c r="B128" s="89">
        <v>97</v>
      </c>
      <c r="C128" s="90" t="s">
        <v>265</v>
      </c>
      <c r="D128" s="124">
        <v>43544</v>
      </c>
      <c r="F128" s="87"/>
      <c r="H128" s="87"/>
      <c r="I128" s="86"/>
      <c r="J128" s="87"/>
      <c r="K128" s="86"/>
      <c r="L128" s="87"/>
      <c r="N128" s="88"/>
      <c r="O128" s="86"/>
      <c r="P128" s="87"/>
      <c r="Q128" s="86"/>
      <c r="R128" s="87"/>
      <c r="S128" s="86"/>
      <c r="T128" s="87"/>
      <c r="U128" s="86"/>
      <c r="V128" s="87"/>
      <c r="W128" s="86"/>
      <c r="X128" s="87"/>
      <c r="Y128" s="86"/>
      <c r="Z128" s="87"/>
      <c r="AA128" s="86"/>
      <c r="AB128" s="88"/>
      <c r="AC128" s="86"/>
      <c r="AD128" s="87"/>
      <c r="AE128" s="86"/>
      <c r="AF128" s="87"/>
      <c r="AG128" s="86"/>
      <c r="AH128" s="120"/>
    </row>
    <row r="129" spans="2:34" ht="15" thickBot="1" x14ac:dyDescent="0.25">
      <c r="B129" s="89">
        <v>98</v>
      </c>
      <c r="C129" s="84" t="s">
        <v>202</v>
      </c>
      <c r="D129" s="125">
        <v>43546</v>
      </c>
      <c r="F129" s="87"/>
      <c r="H129" s="87"/>
      <c r="I129" s="86"/>
      <c r="J129" s="87"/>
      <c r="K129" s="86"/>
      <c r="L129" s="87"/>
      <c r="N129" s="88"/>
      <c r="O129" s="86"/>
      <c r="P129" s="87"/>
      <c r="Q129" s="86"/>
      <c r="R129" s="87"/>
      <c r="S129" s="86"/>
      <c r="T129" s="87"/>
      <c r="U129" s="86"/>
      <c r="V129" s="87"/>
      <c r="W129" s="86"/>
      <c r="X129" s="87"/>
      <c r="Y129" s="86"/>
      <c r="Z129" s="87"/>
      <c r="AA129" s="86"/>
      <c r="AB129" s="88"/>
      <c r="AC129" s="86"/>
      <c r="AD129" s="87"/>
      <c r="AE129" s="86"/>
      <c r="AF129" s="87"/>
      <c r="AG129" s="86"/>
      <c r="AH129" s="120"/>
    </row>
    <row r="130" spans="2:34" ht="15" thickBot="1" x14ac:dyDescent="0.25">
      <c r="B130" s="76">
        <v>99</v>
      </c>
      <c r="C130" s="90" t="s">
        <v>266</v>
      </c>
      <c r="D130" s="124">
        <v>43550</v>
      </c>
      <c r="F130" s="87"/>
      <c r="H130" s="87"/>
      <c r="I130" s="86"/>
      <c r="J130" s="87"/>
      <c r="K130" s="86"/>
      <c r="L130" s="87"/>
      <c r="M130" s="83"/>
      <c r="N130" s="88"/>
      <c r="O130" s="86"/>
      <c r="P130" s="87"/>
      <c r="Q130" s="86"/>
      <c r="R130" s="87"/>
      <c r="S130" s="86"/>
      <c r="T130" s="87"/>
      <c r="U130" s="86"/>
      <c r="V130" s="87"/>
      <c r="W130" s="86"/>
      <c r="X130" s="87"/>
      <c r="Y130" s="86"/>
      <c r="Z130" s="87"/>
      <c r="AA130" s="86"/>
      <c r="AB130" s="88"/>
      <c r="AC130" s="86"/>
      <c r="AD130" s="87"/>
      <c r="AE130" s="86"/>
      <c r="AF130" s="87"/>
      <c r="AG130" s="86"/>
      <c r="AH130" s="120"/>
    </row>
    <row r="131" spans="2:34" ht="15" thickBot="1" x14ac:dyDescent="0.25">
      <c r="B131" s="89">
        <v>100</v>
      </c>
      <c r="C131" s="84" t="s">
        <v>203</v>
      </c>
      <c r="D131" s="125">
        <v>43551</v>
      </c>
      <c r="F131" s="87"/>
      <c r="H131" s="87"/>
      <c r="I131" s="86"/>
      <c r="J131" s="87"/>
      <c r="K131" s="86"/>
      <c r="L131" s="87"/>
      <c r="M131" s="83"/>
      <c r="N131" s="88"/>
      <c r="O131" s="86"/>
      <c r="P131" s="87"/>
      <c r="Q131" s="86"/>
      <c r="R131" s="87"/>
      <c r="S131" s="86"/>
      <c r="T131" s="87"/>
      <c r="U131" s="86"/>
      <c r="V131" s="87"/>
      <c r="W131" s="86"/>
      <c r="X131" s="87"/>
      <c r="Y131" s="86"/>
      <c r="Z131" s="87"/>
      <c r="AA131" s="86"/>
      <c r="AB131" s="88"/>
      <c r="AC131" s="86"/>
      <c r="AD131" s="87"/>
      <c r="AE131" s="86"/>
      <c r="AF131" s="87"/>
      <c r="AG131" s="86"/>
      <c r="AH131" s="120"/>
    </row>
    <row r="132" spans="2:34" ht="15" thickBot="1" x14ac:dyDescent="0.25">
      <c r="B132" s="76">
        <v>101</v>
      </c>
      <c r="C132" s="90" t="s">
        <v>267</v>
      </c>
      <c r="D132" s="124">
        <v>43553</v>
      </c>
      <c r="F132" s="87"/>
      <c r="H132" s="87"/>
      <c r="I132" s="86"/>
      <c r="J132" s="87"/>
      <c r="K132" s="86"/>
      <c r="L132" s="87"/>
      <c r="N132" s="88"/>
      <c r="O132" s="86"/>
      <c r="P132" s="87"/>
      <c r="Q132" s="86"/>
      <c r="R132" s="87"/>
      <c r="S132" s="86"/>
      <c r="T132" s="87"/>
      <c r="U132" s="86"/>
      <c r="V132" s="87"/>
      <c r="W132" s="86"/>
      <c r="X132" s="87"/>
      <c r="Y132" s="86"/>
      <c r="Z132" s="87"/>
      <c r="AA132" s="86"/>
      <c r="AB132" s="88"/>
      <c r="AC132" s="86"/>
      <c r="AD132" s="87"/>
      <c r="AE132" s="86"/>
      <c r="AF132" s="87"/>
      <c r="AG132" s="86"/>
      <c r="AH132" s="120"/>
    </row>
    <row r="133" spans="2:34" ht="15" thickBot="1" x14ac:dyDescent="0.25">
      <c r="B133" s="89">
        <v>102</v>
      </c>
      <c r="C133" s="84" t="s">
        <v>204</v>
      </c>
      <c r="D133" s="125">
        <v>43557</v>
      </c>
      <c r="F133" s="87"/>
      <c r="H133" s="87"/>
      <c r="I133" s="86"/>
      <c r="J133" s="87"/>
      <c r="K133" s="86"/>
      <c r="L133" s="87"/>
      <c r="N133" s="88"/>
      <c r="O133" s="86"/>
      <c r="P133" s="87"/>
      <c r="Q133" s="86"/>
      <c r="R133" s="87"/>
      <c r="S133" s="86"/>
      <c r="T133" s="87"/>
      <c r="U133" s="86"/>
      <c r="V133" s="87"/>
      <c r="W133" s="86"/>
      <c r="X133" s="87"/>
      <c r="Y133" s="86"/>
      <c r="Z133" s="87"/>
      <c r="AA133" s="86"/>
      <c r="AB133" s="88"/>
      <c r="AC133" s="86"/>
      <c r="AD133" s="87"/>
      <c r="AE133" s="86"/>
      <c r="AF133" s="87"/>
      <c r="AG133" s="86"/>
      <c r="AH133" s="120"/>
    </row>
    <row r="134" spans="2:34" ht="15" thickBot="1" x14ac:dyDescent="0.25">
      <c r="B134" s="89">
        <v>103</v>
      </c>
      <c r="C134" s="90" t="s">
        <v>268</v>
      </c>
      <c r="D134" s="124">
        <v>43559</v>
      </c>
      <c r="F134" s="87"/>
      <c r="H134" s="87"/>
      <c r="I134" s="86"/>
      <c r="J134" s="87"/>
      <c r="K134" s="86"/>
      <c r="L134" s="87"/>
      <c r="N134" s="88"/>
      <c r="O134" s="86"/>
      <c r="P134" s="87"/>
      <c r="Q134" s="86"/>
      <c r="R134" s="87"/>
      <c r="S134" s="86"/>
      <c r="T134" s="87"/>
      <c r="U134" s="86"/>
      <c r="V134" s="87"/>
      <c r="W134" s="86"/>
      <c r="X134" s="87"/>
      <c r="Y134" s="86"/>
      <c r="Z134" s="87"/>
      <c r="AA134" s="86"/>
      <c r="AB134" s="88"/>
      <c r="AC134" s="86"/>
      <c r="AD134" s="87"/>
      <c r="AE134" s="86"/>
      <c r="AF134" s="87"/>
      <c r="AG134" s="86"/>
      <c r="AH134" s="120"/>
    </row>
    <row r="135" spans="2:34" x14ac:dyDescent="0.2">
      <c r="B135" s="76">
        <v>104</v>
      </c>
      <c r="C135" s="84">
        <v>5454</v>
      </c>
      <c r="D135" s="125">
        <v>43563</v>
      </c>
      <c r="F135" s="87"/>
      <c r="G135" s="83"/>
      <c r="H135" s="87"/>
      <c r="I135" s="86"/>
      <c r="J135" s="87"/>
      <c r="K135" s="86"/>
      <c r="L135" s="87"/>
      <c r="N135" s="88"/>
      <c r="O135" s="86"/>
      <c r="P135" s="87"/>
      <c r="Q135" s="86"/>
      <c r="R135" s="87"/>
      <c r="S135" s="86"/>
      <c r="T135" s="87"/>
      <c r="U135" s="86"/>
      <c r="V135" s="87"/>
      <c r="W135" s="86"/>
      <c r="X135" s="87"/>
      <c r="Y135" s="86"/>
      <c r="Z135" s="87"/>
      <c r="AA135" s="86"/>
      <c r="AB135" s="88"/>
      <c r="AC135" s="86"/>
      <c r="AD135" s="87"/>
      <c r="AE135" s="86"/>
      <c r="AF135" s="87"/>
      <c r="AG135" s="86"/>
      <c r="AH135" s="120"/>
    </row>
    <row r="136" spans="2:34" ht="15" thickBot="1" x14ac:dyDescent="0.25">
      <c r="B136" s="89">
        <v>105</v>
      </c>
      <c r="C136" s="90" t="s">
        <v>205</v>
      </c>
      <c r="D136" s="124">
        <v>43565</v>
      </c>
      <c r="F136" s="87"/>
      <c r="G136" s="83"/>
      <c r="H136" s="87"/>
      <c r="I136" s="86"/>
      <c r="J136" s="87"/>
      <c r="K136" s="86"/>
      <c r="L136" s="87"/>
      <c r="N136" s="88"/>
      <c r="O136" s="86"/>
      <c r="P136" s="87"/>
      <c r="Q136" s="86"/>
      <c r="R136" s="87"/>
      <c r="S136" s="86"/>
      <c r="T136" s="87"/>
      <c r="U136" s="86"/>
      <c r="V136" s="87"/>
      <c r="W136" s="86"/>
      <c r="X136" s="87"/>
      <c r="Y136" s="86"/>
      <c r="Z136" s="87"/>
      <c r="AA136" s="86"/>
      <c r="AB136" s="88"/>
      <c r="AC136" s="86"/>
      <c r="AD136" s="87"/>
      <c r="AE136" s="86"/>
      <c r="AF136" s="87"/>
      <c r="AG136" s="86"/>
      <c r="AH136" s="120"/>
    </row>
    <row r="137" spans="2:34" x14ac:dyDescent="0.2">
      <c r="B137" s="76">
        <v>106</v>
      </c>
      <c r="C137" s="84" t="s">
        <v>269</v>
      </c>
      <c r="D137" s="125">
        <v>43567</v>
      </c>
      <c r="F137" s="87"/>
      <c r="G137" s="83"/>
      <c r="H137" s="87"/>
      <c r="I137" s="86"/>
      <c r="J137" s="87"/>
      <c r="K137" s="86"/>
      <c r="L137" s="87"/>
      <c r="N137" s="88"/>
      <c r="O137" s="86"/>
      <c r="P137" s="87"/>
      <c r="Q137" s="86"/>
      <c r="R137" s="87"/>
      <c r="S137" s="86"/>
      <c r="T137" s="87"/>
      <c r="U137" s="86"/>
      <c r="V137" s="87"/>
      <c r="W137" s="86"/>
      <c r="X137" s="87"/>
      <c r="Y137" s="86"/>
      <c r="Z137" s="87"/>
      <c r="AA137" s="86"/>
      <c r="AB137" s="88"/>
      <c r="AC137" s="86"/>
      <c r="AD137" s="87"/>
      <c r="AE137" s="86"/>
      <c r="AF137" s="87"/>
      <c r="AG137" s="86"/>
      <c r="AH137" s="120"/>
    </row>
    <row r="138" spans="2:34" ht="15" thickBot="1" x14ac:dyDescent="0.25">
      <c r="B138" s="89">
        <v>107</v>
      </c>
      <c r="C138" s="90" t="s">
        <v>206</v>
      </c>
      <c r="D138" s="124">
        <v>43571</v>
      </c>
      <c r="F138" s="87"/>
      <c r="G138" s="83"/>
      <c r="H138" s="87"/>
      <c r="I138" s="86"/>
      <c r="J138" s="87"/>
      <c r="K138" s="86"/>
      <c r="L138" s="87"/>
      <c r="N138" s="88"/>
      <c r="O138" s="86"/>
      <c r="P138" s="87"/>
      <c r="Q138" s="86"/>
      <c r="R138" s="87"/>
      <c r="S138" s="86"/>
      <c r="T138" s="87"/>
      <c r="U138" s="86"/>
      <c r="V138" s="87"/>
      <c r="W138" s="86"/>
      <c r="X138" s="87"/>
      <c r="Y138" s="86"/>
      <c r="Z138" s="87"/>
      <c r="AA138" s="86"/>
      <c r="AB138" s="88"/>
      <c r="AC138" s="86"/>
      <c r="AD138" s="87"/>
      <c r="AE138" s="86"/>
      <c r="AF138" s="87"/>
      <c r="AG138" s="86"/>
      <c r="AH138" s="120"/>
    </row>
    <row r="139" spans="2:34" ht="15" thickBot="1" x14ac:dyDescent="0.25">
      <c r="B139" s="89">
        <v>108</v>
      </c>
      <c r="C139" s="84" t="s">
        <v>270</v>
      </c>
      <c r="D139" s="125">
        <v>43573</v>
      </c>
      <c r="F139" s="87"/>
      <c r="G139" s="83"/>
      <c r="H139" s="87"/>
      <c r="I139" s="86"/>
      <c r="J139" s="87"/>
      <c r="K139" s="86"/>
      <c r="L139" s="87"/>
      <c r="N139" s="88"/>
      <c r="O139" s="86"/>
      <c r="P139" s="87"/>
      <c r="Q139" s="86"/>
      <c r="R139" s="87"/>
      <c r="S139" s="86"/>
      <c r="T139" s="87"/>
      <c r="U139" s="86"/>
      <c r="V139" s="87"/>
      <c r="W139" s="86"/>
      <c r="X139" s="87"/>
      <c r="Y139" s="86"/>
      <c r="Z139" s="87"/>
      <c r="AA139" s="86"/>
      <c r="AB139" s="88"/>
      <c r="AC139" s="86"/>
      <c r="AD139" s="87"/>
      <c r="AE139" s="86"/>
      <c r="AF139" s="87"/>
      <c r="AG139" s="86"/>
      <c r="AH139" s="120"/>
    </row>
    <row r="140" spans="2:34" ht="15" thickBot="1" x14ac:dyDescent="0.25">
      <c r="B140" s="76">
        <v>109</v>
      </c>
      <c r="C140" s="90" t="s">
        <v>207</v>
      </c>
      <c r="D140" s="124">
        <v>43578</v>
      </c>
      <c r="F140" s="87"/>
      <c r="G140" s="83"/>
      <c r="H140" s="87"/>
      <c r="I140" s="86"/>
      <c r="J140" s="87"/>
      <c r="K140" s="86"/>
      <c r="L140" s="87"/>
      <c r="N140" s="88"/>
      <c r="O140" s="86"/>
      <c r="P140" s="87"/>
      <c r="Q140" s="86"/>
      <c r="R140" s="87"/>
      <c r="S140" s="86"/>
      <c r="T140" s="87"/>
      <c r="U140" s="86"/>
      <c r="V140" s="87"/>
      <c r="W140" s="86"/>
      <c r="X140" s="87"/>
      <c r="Y140" s="86"/>
      <c r="Z140" s="87"/>
      <c r="AA140" s="86"/>
      <c r="AB140" s="88"/>
      <c r="AC140" s="86"/>
      <c r="AD140" s="87"/>
      <c r="AE140" s="86"/>
      <c r="AF140" s="87"/>
      <c r="AG140" s="86"/>
      <c r="AH140" s="120"/>
    </row>
    <row r="141" spans="2:34" ht="15" thickBot="1" x14ac:dyDescent="0.25">
      <c r="B141" s="89">
        <v>110</v>
      </c>
      <c r="C141" s="84" t="s">
        <v>271</v>
      </c>
      <c r="D141" s="125">
        <v>43580</v>
      </c>
      <c r="F141" s="87"/>
      <c r="H141" s="87"/>
      <c r="I141" s="86"/>
      <c r="J141" s="87"/>
      <c r="K141" s="86"/>
      <c r="L141" s="87"/>
      <c r="N141" s="88"/>
      <c r="O141" s="86"/>
      <c r="P141" s="87"/>
      <c r="Q141" s="86"/>
      <c r="R141" s="87"/>
      <c r="S141" s="86"/>
      <c r="T141" s="87"/>
      <c r="U141" s="86"/>
      <c r="V141" s="87"/>
      <c r="W141" s="86"/>
      <c r="X141" s="87"/>
      <c r="Y141" s="86"/>
      <c r="Z141" s="87"/>
      <c r="AA141" s="86"/>
      <c r="AB141" s="88"/>
      <c r="AC141" s="86"/>
      <c r="AD141" s="87"/>
      <c r="AE141" s="86"/>
      <c r="AF141" s="87"/>
      <c r="AG141" s="86"/>
      <c r="AH141" s="120"/>
    </row>
    <row r="142" spans="2:34" ht="15" thickBot="1" x14ac:dyDescent="0.25">
      <c r="B142" s="76">
        <v>111</v>
      </c>
      <c r="C142" s="90" t="s">
        <v>208</v>
      </c>
      <c r="D142" s="124">
        <v>43584</v>
      </c>
      <c r="F142" s="87"/>
      <c r="H142" s="87"/>
      <c r="I142" s="86"/>
      <c r="J142" s="87"/>
      <c r="K142" s="86"/>
      <c r="L142" s="87"/>
      <c r="N142" s="88"/>
      <c r="O142" s="86"/>
      <c r="P142" s="87"/>
      <c r="Q142" s="86"/>
      <c r="R142" s="87"/>
      <c r="S142" s="86"/>
      <c r="T142" s="87"/>
      <c r="U142" s="86"/>
      <c r="V142" s="87"/>
      <c r="W142" s="86"/>
      <c r="X142" s="87"/>
      <c r="Y142" s="86"/>
      <c r="Z142" s="87"/>
      <c r="AA142" s="86"/>
      <c r="AB142" s="88"/>
      <c r="AC142" s="86"/>
      <c r="AD142" s="87"/>
      <c r="AE142" s="86"/>
      <c r="AF142" s="87"/>
      <c r="AG142" s="86"/>
      <c r="AH142" s="120"/>
    </row>
    <row r="143" spans="2:34" ht="15" thickBot="1" x14ac:dyDescent="0.25">
      <c r="B143" s="89">
        <v>112</v>
      </c>
      <c r="C143" s="84" t="s">
        <v>272</v>
      </c>
      <c r="D143" s="125">
        <v>43585</v>
      </c>
      <c r="F143" s="87"/>
      <c r="H143" s="87"/>
      <c r="I143" s="86"/>
      <c r="J143" s="87"/>
      <c r="K143" s="86"/>
      <c r="L143" s="87"/>
      <c r="N143" s="88"/>
      <c r="O143" s="86"/>
      <c r="P143" s="87"/>
      <c r="Q143" s="86"/>
      <c r="R143" s="87"/>
      <c r="S143" s="86"/>
      <c r="T143" s="87"/>
      <c r="U143" s="86"/>
      <c r="V143" s="87"/>
      <c r="W143" s="86"/>
      <c r="X143" s="87"/>
      <c r="Y143" s="86"/>
      <c r="Z143" s="87"/>
      <c r="AA143" s="86"/>
      <c r="AB143" s="88"/>
      <c r="AC143" s="86"/>
      <c r="AD143" s="87"/>
      <c r="AE143" s="86"/>
      <c r="AF143" s="87"/>
      <c r="AG143" s="86"/>
      <c r="AH143" s="120"/>
    </row>
    <row r="144" spans="2:34" ht="15" thickBot="1" x14ac:dyDescent="0.25">
      <c r="B144" s="89">
        <v>113</v>
      </c>
      <c r="C144" s="90" t="s">
        <v>209</v>
      </c>
      <c r="D144" s="124">
        <v>43591</v>
      </c>
      <c r="F144" s="87"/>
      <c r="H144" s="87"/>
      <c r="I144" s="86"/>
      <c r="J144" s="87"/>
      <c r="K144" s="86"/>
      <c r="L144" s="87"/>
      <c r="N144" s="88"/>
      <c r="O144" s="86"/>
      <c r="P144" s="87"/>
      <c r="Q144" s="86"/>
      <c r="R144" s="87"/>
      <c r="S144" s="86"/>
      <c r="T144" s="87"/>
      <c r="U144" s="86"/>
      <c r="V144" s="87"/>
      <c r="W144" s="86"/>
      <c r="X144" s="87"/>
      <c r="Y144" s="86"/>
      <c r="Z144" s="87"/>
      <c r="AA144" s="86"/>
      <c r="AB144" s="88"/>
      <c r="AC144" s="86"/>
      <c r="AD144" s="87"/>
      <c r="AE144" s="86"/>
      <c r="AF144" s="87"/>
      <c r="AG144" s="86"/>
      <c r="AH144" s="120"/>
    </row>
    <row r="145" spans="2:34" x14ac:dyDescent="0.2">
      <c r="B145" s="76">
        <v>114</v>
      </c>
      <c r="C145" s="84" t="s">
        <v>273</v>
      </c>
      <c r="D145" s="125">
        <v>43595</v>
      </c>
      <c r="F145" s="87"/>
      <c r="H145" s="87"/>
      <c r="I145" s="86"/>
      <c r="J145" s="87"/>
      <c r="K145" s="86"/>
      <c r="L145" s="87"/>
      <c r="N145" s="88"/>
      <c r="O145" s="86"/>
      <c r="P145" s="87"/>
      <c r="Q145" s="86"/>
      <c r="R145" s="87"/>
      <c r="S145" s="86"/>
      <c r="T145" s="87"/>
      <c r="U145" s="86"/>
      <c r="V145" s="87"/>
      <c r="W145" s="86"/>
      <c r="X145" s="87"/>
      <c r="Y145" s="86"/>
      <c r="Z145" s="87"/>
      <c r="AA145" s="86"/>
      <c r="AB145" s="88"/>
      <c r="AC145" s="86"/>
      <c r="AD145" s="87"/>
      <c r="AE145" s="86"/>
      <c r="AF145" s="87"/>
      <c r="AG145" s="86"/>
      <c r="AH145" s="120"/>
    </row>
    <row r="146" spans="2:34" ht="15" thickBot="1" x14ac:dyDescent="0.25">
      <c r="B146" s="89">
        <v>115</v>
      </c>
      <c r="C146" s="90" t="s">
        <v>210</v>
      </c>
      <c r="D146" s="124">
        <v>43599</v>
      </c>
      <c r="F146" s="87"/>
      <c r="H146" s="87"/>
      <c r="I146" s="86"/>
      <c r="J146" s="87"/>
      <c r="K146" s="86"/>
      <c r="L146" s="87"/>
      <c r="N146" s="88"/>
      <c r="O146" s="86"/>
      <c r="P146" s="87"/>
      <c r="Q146" s="86"/>
      <c r="R146" s="87"/>
      <c r="S146" s="86"/>
      <c r="T146" s="87"/>
      <c r="U146" s="86"/>
      <c r="V146" s="87"/>
      <c r="W146" s="86"/>
      <c r="X146" s="87"/>
      <c r="Y146" s="86"/>
      <c r="Z146" s="87"/>
      <c r="AA146" s="86"/>
      <c r="AB146" s="88"/>
      <c r="AC146" s="86"/>
      <c r="AD146" s="87"/>
      <c r="AE146" s="86"/>
      <c r="AF146" s="87"/>
      <c r="AG146" s="86"/>
      <c r="AH146" s="120"/>
    </row>
    <row r="147" spans="2:34" x14ac:dyDescent="0.2">
      <c r="B147" s="76">
        <v>116</v>
      </c>
      <c r="C147" s="84" t="s">
        <v>274</v>
      </c>
      <c r="D147" s="125">
        <v>43601</v>
      </c>
      <c r="F147" s="87"/>
      <c r="H147" s="87"/>
      <c r="I147" s="86"/>
      <c r="J147" s="87"/>
      <c r="K147" s="86"/>
      <c r="L147" s="87"/>
      <c r="N147" s="88"/>
      <c r="O147" s="86"/>
      <c r="P147" s="87"/>
      <c r="Q147" s="86"/>
      <c r="R147" s="87"/>
      <c r="S147" s="86"/>
      <c r="T147" s="87"/>
      <c r="U147" s="86"/>
      <c r="V147" s="87"/>
      <c r="W147" s="86"/>
      <c r="X147" s="87"/>
      <c r="Y147" s="86"/>
      <c r="Z147" s="87"/>
      <c r="AA147" s="86"/>
      <c r="AB147" s="88"/>
      <c r="AC147" s="86"/>
      <c r="AD147" s="87"/>
      <c r="AE147" s="86"/>
      <c r="AF147" s="87"/>
      <c r="AG147" s="86"/>
      <c r="AH147" s="120"/>
    </row>
    <row r="148" spans="2:34" ht="15" thickBot="1" x14ac:dyDescent="0.25">
      <c r="B148" s="89">
        <v>117</v>
      </c>
      <c r="C148" s="90" t="s">
        <v>211</v>
      </c>
      <c r="D148" s="124">
        <v>43605</v>
      </c>
      <c r="F148" s="87"/>
      <c r="H148" s="87"/>
      <c r="I148" s="86"/>
      <c r="J148" s="87"/>
      <c r="K148" s="86"/>
      <c r="L148" s="87"/>
      <c r="N148" s="88"/>
      <c r="O148" s="86"/>
      <c r="P148" s="87"/>
      <c r="Q148" s="86"/>
      <c r="R148" s="87"/>
      <c r="S148" s="86"/>
      <c r="T148" s="87"/>
      <c r="U148" s="86"/>
      <c r="V148" s="87"/>
      <c r="W148" s="86"/>
      <c r="X148" s="87"/>
      <c r="Y148" s="86"/>
      <c r="Z148" s="87"/>
      <c r="AA148" s="86"/>
      <c r="AB148" s="88"/>
      <c r="AC148" s="86"/>
      <c r="AD148" s="87"/>
      <c r="AE148" s="86"/>
      <c r="AF148" s="87"/>
      <c r="AG148" s="86"/>
      <c r="AH148" s="120"/>
    </row>
    <row r="149" spans="2:34" ht="15" thickBot="1" x14ac:dyDescent="0.25">
      <c r="B149" s="89">
        <v>118</v>
      </c>
      <c r="C149" s="84" t="s">
        <v>275</v>
      </c>
      <c r="D149" s="125">
        <v>43607</v>
      </c>
      <c r="F149" s="87"/>
      <c r="H149" s="87"/>
      <c r="I149" s="86"/>
      <c r="J149" s="87"/>
      <c r="K149" s="86"/>
      <c r="L149" s="87"/>
      <c r="N149" s="88"/>
      <c r="O149" s="86"/>
      <c r="P149" s="87"/>
      <c r="Q149" s="86"/>
      <c r="R149" s="87"/>
      <c r="S149" s="86"/>
      <c r="T149" s="87"/>
      <c r="U149" s="86"/>
      <c r="V149" s="87"/>
      <c r="W149" s="86"/>
      <c r="X149" s="87"/>
      <c r="Y149" s="86"/>
      <c r="Z149" s="87"/>
      <c r="AA149" s="86"/>
      <c r="AB149" s="88"/>
      <c r="AC149" s="86"/>
      <c r="AD149" s="87"/>
      <c r="AE149" s="86"/>
      <c r="AF149" s="87"/>
      <c r="AG149" s="86"/>
      <c r="AH149" s="120"/>
    </row>
    <row r="150" spans="2:34" ht="15" thickBot="1" x14ac:dyDescent="0.25">
      <c r="B150" s="76">
        <v>119</v>
      </c>
      <c r="C150" s="90" t="s">
        <v>212</v>
      </c>
      <c r="D150" s="124">
        <v>43608</v>
      </c>
      <c r="F150" s="87"/>
      <c r="H150" s="87"/>
      <c r="I150" s="86"/>
      <c r="J150" s="87"/>
      <c r="K150" s="86"/>
      <c r="L150" s="87"/>
      <c r="N150" s="88"/>
      <c r="O150" s="86"/>
      <c r="P150" s="87"/>
      <c r="Q150" s="86"/>
      <c r="R150" s="87"/>
      <c r="S150" s="86"/>
      <c r="T150" s="87"/>
      <c r="U150" s="86"/>
      <c r="V150" s="87"/>
      <c r="W150" s="86"/>
      <c r="X150" s="87"/>
      <c r="Y150" s="86"/>
      <c r="Z150" s="87"/>
      <c r="AA150" s="86"/>
      <c r="AB150" s="88"/>
      <c r="AC150" s="86"/>
      <c r="AD150" s="87"/>
      <c r="AE150" s="86"/>
      <c r="AF150" s="87"/>
      <c r="AG150" s="86"/>
      <c r="AH150" s="120"/>
    </row>
    <row r="151" spans="2:34" ht="15" thickBot="1" x14ac:dyDescent="0.25">
      <c r="B151" s="89">
        <v>120</v>
      </c>
      <c r="C151" s="84" t="s">
        <v>276</v>
      </c>
      <c r="D151" s="125">
        <v>43612</v>
      </c>
      <c r="F151" s="87"/>
      <c r="H151" s="87"/>
      <c r="I151" s="86"/>
      <c r="J151" s="87"/>
      <c r="K151" s="86"/>
      <c r="L151" s="87"/>
      <c r="N151" s="88"/>
      <c r="O151" s="86"/>
      <c r="P151" s="87"/>
      <c r="Q151" s="86"/>
      <c r="R151" s="87"/>
      <c r="S151" s="86"/>
      <c r="T151" s="87"/>
      <c r="U151" s="86"/>
      <c r="V151" s="87"/>
      <c r="W151" s="86"/>
      <c r="X151" s="87"/>
      <c r="Y151" s="86"/>
      <c r="Z151" s="87"/>
      <c r="AA151" s="86"/>
      <c r="AB151" s="88"/>
      <c r="AC151" s="86"/>
      <c r="AD151" s="87"/>
      <c r="AE151" s="86"/>
      <c r="AF151" s="87"/>
      <c r="AG151" s="86"/>
      <c r="AH151" s="120"/>
    </row>
    <row r="152" spans="2:34" ht="15" thickBot="1" x14ac:dyDescent="0.25">
      <c r="B152" s="76">
        <v>121</v>
      </c>
      <c r="C152" s="90" t="s">
        <v>213</v>
      </c>
      <c r="D152" s="124">
        <v>43614</v>
      </c>
      <c r="F152" s="87"/>
      <c r="H152" s="87"/>
      <c r="I152" s="86"/>
      <c r="J152" s="87"/>
      <c r="K152" s="86"/>
      <c r="L152" s="87"/>
      <c r="N152" s="88"/>
      <c r="O152" s="86"/>
      <c r="P152" s="87"/>
      <c r="Q152" s="86"/>
      <c r="R152" s="87"/>
      <c r="S152" s="86"/>
      <c r="T152" s="87"/>
      <c r="U152" s="86"/>
      <c r="V152" s="87"/>
      <c r="W152" s="86"/>
      <c r="X152" s="87"/>
      <c r="Y152" s="86"/>
      <c r="Z152" s="87"/>
      <c r="AA152" s="86"/>
      <c r="AB152" s="88"/>
      <c r="AC152" s="86"/>
      <c r="AD152" s="87"/>
      <c r="AE152" s="86"/>
      <c r="AF152" s="87"/>
      <c r="AG152" s="86"/>
      <c r="AH152" s="120"/>
    </row>
    <row r="153" spans="2:34" ht="15" thickBot="1" x14ac:dyDescent="0.25">
      <c r="B153" s="89">
        <v>122</v>
      </c>
      <c r="C153" s="84" t="s">
        <v>277</v>
      </c>
      <c r="D153" s="125">
        <v>43620</v>
      </c>
      <c r="F153" s="87"/>
      <c r="H153" s="87"/>
      <c r="I153" s="86"/>
      <c r="J153" s="87"/>
      <c r="K153" s="86"/>
      <c r="L153" s="87"/>
      <c r="N153" s="88"/>
      <c r="O153" s="86"/>
      <c r="P153" s="87"/>
      <c r="Q153" s="86"/>
      <c r="R153" s="87"/>
      <c r="S153" s="86"/>
      <c r="T153" s="87"/>
      <c r="U153" s="86"/>
      <c r="V153" s="87"/>
      <c r="W153" s="86"/>
      <c r="X153" s="87"/>
      <c r="Y153" s="86"/>
      <c r="Z153" s="87"/>
      <c r="AA153" s="86"/>
      <c r="AB153" s="88"/>
      <c r="AC153" s="86"/>
      <c r="AD153" s="87"/>
      <c r="AE153" s="86"/>
      <c r="AF153" s="87"/>
      <c r="AG153" s="86"/>
      <c r="AH153" s="120"/>
    </row>
    <row r="154" spans="2:34" ht="15" thickBot="1" x14ac:dyDescent="0.25">
      <c r="B154" s="89">
        <v>123</v>
      </c>
      <c r="C154" s="90" t="s">
        <v>214</v>
      </c>
      <c r="D154" s="124">
        <v>43621</v>
      </c>
      <c r="F154" s="87"/>
      <c r="H154" s="87"/>
      <c r="I154" s="86"/>
      <c r="J154" s="87"/>
      <c r="K154" s="86"/>
      <c r="L154" s="87"/>
      <c r="N154" s="88"/>
      <c r="O154" s="86"/>
      <c r="P154" s="87"/>
      <c r="Q154" s="86"/>
      <c r="R154" s="87"/>
      <c r="S154" s="86"/>
      <c r="T154" s="87"/>
      <c r="U154" s="86"/>
      <c r="V154" s="87"/>
      <c r="W154" s="86"/>
      <c r="X154" s="87"/>
      <c r="Y154" s="86"/>
      <c r="Z154" s="87"/>
      <c r="AA154" s="86"/>
      <c r="AB154" s="88"/>
      <c r="AC154" s="86"/>
      <c r="AD154" s="87"/>
      <c r="AE154" s="86"/>
      <c r="AF154" s="87"/>
      <c r="AG154" s="86"/>
      <c r="AH154" s="120"/>
    </row>
    <row r="155" spans="2:34" x14ac:dyDescent="0.2">
      <c r="B155" s="76">
        <v>124</v>
      </c>
      <c r="C155" s="84" t="s">
        <v>278</v>
      </c>
      <c r="D155" s="125">
        <v>43623</v>
      </c>
      <c r="F155" s="87"/>
      <c r="H155" s="87"/>
      <c r="I155" s="86"/>
      <c r="J155" s="87"/>
      <c r="K155" s="86"/>
      <c r="L155" s="87"/>
      <c r="N155" s="88"/>
      <c r="O155" s="86"/>
      <c r="P155" s="87"/>
      <c r="Q155" s="86"/>
      <c r="R155" s="87"/>
      <c r="S155" s="86"/>
      <c r="T155" s="87"/>
      <c r="U155" s="86"/>
      <c r="V155" s="87"/>
      <c r="W155" s="86"/>
      <c r="X155" s="87"/>
      <c r="Y155" s="86"/>
      <c r="Z155" s="87"/>
      <c r="AA155" s="86"/>
      <c r="AB155" s="88"/>
      <c r="AC155" s="86"/>
      <c r="AD155" s="87"/>
      <c r="AE155" s="86"/>
      <c r="AF155" s="87"/>
      <c r="AG155" s="86"/>
      <c r="AH155" s="120"/>
    </row>
    <row r="156" spans="2:34" ht="15" thickBot="1" x14ac:dyDescent="0.25">
      <c r="B156" s="89">
        <v>125</v>
      </c>
      <c r="C156" s="90" t="s">
        <v>215</v>
      </c>
      <c r="D156" s="124">
        <v>43628</v>
      </c>
      <c r="F156" s="87"/>
      <c r="H156" s="87"/>
      <c r="I156" s="86"/>
      <c r="J156" s="87"/>
      <c r="K156" s="86"/>
      <c r="L156" s="87"/>
      <c r="M156" s="86"/>
      <c r="N156" s="88"/>
      <c r="O156" s="86"/>
      <c r="P156" s="87"/>
      <c r="Q156" s="86"/>
      <c r="R156" s="87"/>
      <c r="S156" s="86"/>
      <c r="T156" s="87"/>
      <c r="U156" s="86"/>
      <c r="V156" s="87"/>
      <c r="W156" s="86"/>
      <c r="X156" s="87"/>
      <c r="Y156" s="86"/>
      <c r="Z156" s="87"/>
      <c r="AA156" s="86"/>
      <c r="AB156" s="88"/>
      <c r="AC156" s="86"/>
      <c r="AD156" s="87"/>
      <c r="AE156" s="86"/>
      <c r="AF156" s="87"/>
      <c r="AG156" s="86"/>
      <c r="AH156" s="120"/>
    </row>
    <row r="157" spans="2:34" x14ac:dyDescent="0.2">
      <c r="B157" s="76">
        <v>126</v>
      </c>
      <c r="C157" s="84" t="s">
        <v>279</v>
      </c>
      <c r="D157" s="125">
        <v>43630</v>
      </c>
      <c r="F157" s="87"/>
      <c r="H157" s="87"/>
      <c r="I157" s="86"/>
      <c r="J157" s="87"/>
      <c r="K157" s="86"/>
      <c r="L157" s="87"/>
      <c r="M157" s="86"/>
      <c r="N157" s="88"/>
      <c r="O157" s="86"/>
      <c r="P157" s="87"/>
      <c r="Q157" s="86"/>
      <c r="R157" s="87"/>
      <c r="S157" s="86"/>
      <c r="T157" s="87"/>
      <c r="U157" s="86"/>
      <c r="V157" s="87"/>
      <c r="W157" s="86"/>
      <c r="X157" s="87"/>
      <c r="Y157" s="86"/>
      <c r="Z157" s="87"/>
      <c r="AA157" s="86"/>
      <c r="AB157" s="88"/>
      <c r="AC157" s="86"/>
      <c r="AD157" s="87"/>
      <c r="AE157" s="86"/>
      <c r="AF157" s="87"/>
      <c r="AG157" s="86"/>
      <c r="AH157" s="120"/>
    </row>
    <row r="158" spans="2:34" ht="15" thickBot="1" x14ac:dyDescent="0.25">
      <c r="B158" s="89">
        <v>127</v>
      </c>
      <c r="C158" s="90" t="s">
        <v>216</v>
      </c>
      <c r="D158" s="124">
        <v>43634</v>
      </c>
      <c r="F158" s="87"/>
      <c r="H158" s="87"/>
      <c r="I158" s="86"/>
      <c r="J158" s="87"/>
      <c r="K158" s="86"/>
      <c r="L158" s="87"/>
      <c r="M158" s="86"/>
      <c r="N158" s="88"/>
      <c r="O158" s="86"/>
      <c r="P158" s="87"/>
      <c r="Q158" s="86"/>
      <c r="R158" s="87"/>
      <c r="S158" s="86"/>
      <c r="T158" s="87"/>
      <c r="U158" s="86"/>
      <c r="V158" s="87"/>
      <c r="W158" s="86"/>
      <c r="X158" s="87"/>
      <c r="Y158" s="86"/>
      <c r="Z158" s="87"/>
      <c r="AA158" s="86"/>
      <c r="AB158" s="88"/>
      <c r="AC158" s="86"/>
      <c r="AD158" s="87"/>
      <c r="AE158" s="86"/>
      <c r="AF158" s="87"/>
      <c r="AG158" s="86"/>
      <c r="AH158" s="120"/>
    </row>
    <row r="159" spans="2:34" ht="15" thickBot="1" x14ac:dyDescent="0.25">
      <c r="B159" s="89">
        <v>128</v>
      </c>
      <c r="C159" s="84" t="s">
        <v>280</v>
      </c>
      <c r="D159" s="125">
        <v>43636</v>
      </c>
      <c r="F159" s="87"/>
      <c r="H159" s="87"/>
      <c r="I159" s="86"/>
      <c r="J159" s="87"/>
      <c r="K159" s="86"/>
      <c r="L159" s="87"/>
      <c r="M159" s="86"/>
      <c r="N159" s="88"/>
      <c r="O159" s="86"/>
      <c r="P159" s="87"/>
      <c r="Q159" s="86"/>
      <c r="R159" s="87"/>
      <c r="S159" s="86"/>
      <c r="T159" s="87"/>
      <c r="U159" s="86"/>
      <c r="V159" s="87"/>
      <c r="W159" s="86"/>
      <c r="X159" s="87"/>
      <c r="Y159" s="86"/>
      <c r="Z159" s="87"/>
      <c r="AA159" s="86"/>
      <c r="AB159" s="88"/>
      <c r="AC159" s="86"/>
      <c r="AD159" s="87"/>
      <c r="AE159" s="86"/>
      <c r="AF159" s="87"/>
      <c r="AG159" s="86"/>
      <c r="AH159" s="120"/>
    </row>
    <row r="160" spans="2:34" ht="15" thickBot="1" x14ac:dyDescent="0.25">
      <c r="B160" s="76">
        <v>129</v>
      </c>
      <c r="C160" s="90">
        <v>5455</v>
      </c>
      <c r="D160" s="124">
        <v>43640</v>
      </c>
      <c r="F160" s="87"/>
      <c r="H160" s="87"/>
      <c r="I160" s="86"/>
      <c r="J160" s="87"/>
      <c r="K160" s="86"/>
      <c r="L160" s="87"/>
      <c r="M160" s="86"/>
      <c r="N160" s="88"/>
      <c r="O160" s="86"/>
      <c r="P160" s="87"/>
      <c r="Q160" s="86"/>
      <c r="R160" s="87"/>
      <c r="S160" s="86"/>
      <c r="T160" s="87"/>
      <c r="U160" s="86"/>
      <c r="V160" s="87"/>
      <c r="W160" s="86"/>
      <c r="X160" s="87"/>
      <c r="Y160" s="86"/>
      <c r="Z160" s="87"/>
      <c r="AA160" s="86"/>
      <c r="AB160" s="88"/>
      <c r="AC160" s="86"/>
      <c r="AD160" s="87"/>
      <c r="AE160" s="86"/>
      <c r="AF160" s="87"/>
      <c r="AG160" s="86"/>
      <c r="AH160" s="120"/>
    </row>
    <row r="161" spans="2:34" ht="15" thickBot="1" x14ac:dyDescent="0.25">
      <c r="B161" s="89">
        <v>130</v>
      </c>
      <c r="C161" s="84" t="s">
        <v>217</v>
      </c>
      <c r="D161" s="125">
        <v>43642</v>
      </c>
      <c r="F161" s="87"/>
      <c r="H161" s="87"/>
      <c r="I161" s="86"/>
      <c r="J161" s="87"/>
      <c r="K161" s="86"/>
      <c r="L161" s="87"/>
      <c r="M161" s="86"/>
      <c r="N161" s="88"/>
      <c r="O161" s="86"/>
      <c r="P161" s="87"/>
      <c r="Q161" s="86"/>
      <c r="R161" s="87"/>
      <c r="S161" s="86"/>
      <c r="T161" s="87"/>
      <c r="U161" s="86"/>
      <c r="V161" s="87"/>
      <c r="W161" s="86"/>
      <c r="X161" s="87"/>
      <c r="Y161" s="86"/>
      <c r="Z161" s="87"/>
      <c r="AA161" s="86"/>
      <c r="AB161" s="88"/>
      <c r="AC161" s="86"/>
      <c r="AD161" s="87"/>
      <c r="AE161" s="86"/>
      <c r="AF161" s="87"/>
      <c r="AG161" s="86"/>
      <c r="AH161" s="120"/>
    </row>
    <row r="162" spans="2:34" ht="15" thickBot="1" x14ac:dyDescent="0.25">
      <c r="B162" s="76">
        <v>131</v>
      </c>
      <c r="C162" s="90" t="s">
        <v>281</v>
      </c>
      <c r="D162" s="124">
        <v>43644</v>
      </c>
      <c r="F162" s="87"/>
      <c r="H162" s="87"/>
      <c r="I162" s="86"/>
      <c r="J162" s="87"/>
      <c r="K162" s="86"/>
      <c r="L162" s="87"/>
      <c r="M162" s="86"/>
      <c r="N162" s="88"/>
      <c r="O162" s="86"/>
      <c r="P162" s="87"/>
      <c r="Q162" s="86"/>
      <c r="R162" s="87"/>
      <c r="S162" s="86"/>
      <c r="T162" s="87"/>
      <c r="U162" s="86"/>
      <c r="V162" s="87"/>
      <c r="W162" s="86"/>
      <c r="X162" s="87"/>
      <c r="Y162" s="86"/>
      <c r="Z162" s="87"/>
      <c r="AA162" s="86"/>
      <c r="AB162" s="88"/>
      <c r="AC162" s="86"/>
      <c r="AD162" s="87"/>
      <c r="AE162" s="86"/>
      <c r="AF162" s="87"/>
      <c r="AG162" s="86"/>
      <c r="AH162" s="120"/>
    </row>
    <row r="163" spans="2:34" ht="15" thickBot="1" x14ac:dyDescent="0.25">
      <c r="B163" s="89">
        <v>132</v>
      </c>
      <c r="C163" s="84" t="s">
        <v>218</v>
      </c>
      <c r="D163" s="125">
        <v>43648</v>
      </c>
      <c r="F163" s="87"/>
      <c r="H163" s="87"/>
      <c r="I163" s="86"/>
      <c r="J163" s="87"/>
      <c r="K163" s="86"/>
      <c r="L163" s="87"/>
      <c r="M163" s="86"/>
      <c r="N163" s="88"/>
      <c r="O163" s="86"/>
      <c r="P163" s="87"/>
      <c r="Q163" s="86"/>
      <c r="R163" s="87"/>
      <c r="S163" s="86"/>
      <c r="T163" s="87"/>
      <c r="U163" s="86"/>
      <c r="V163" s="87"/>
      <c r="W163" s="86"/>
      <c r="X163" s="87"/>
      <c r="Y163" s="86"/>
      <c r="Z163" s="87"/>
      <c r="AA163" s="86"/>
      <c r="AB163" s="88"/>
      <c r="AC163" s="86"/>
      <c r="AD163" s="87"/>
      <c r="AE163" s="86"/>
      <c r="AF163" s="87"/>
      <c r="AG163" s="86"/>
      <c r="AH163" s="120"/>
    </row>
    <row r="164" spans="2:34" ht="15" thickBot="1" x14ac:dyDescent="0.25">
      <c r="B164" s="89">
        <v>133</v>
      </c>
      <c r="C164" s="90" t="s">
        <v>282</v>
      </c>
      <c r="D164" s="124">
        <v>43650</v>
      </c>
      <c r="F164" s="87"/>
      <c r="G164" s="86"/>
      <c r="H164" s="87"/>
      <c r="I164" s="86"/>
      <c r="J164" s="87"/>
      <c r="K164" s="86"/>
      <c r="L164" s="87"/>
      <c r="M164" s="86"/>
      <c r="N164" s="88"/>
      <c r="O164" s="86"/>
      <c r="P164" s="87"/>
      <c r="Q164" s="86"/>
      <c r="R164" s="87"/>
      <c r="S164" s="86"/>
      <c r="T164" s="87"/>
      <c r="U164" s="86"/>
      <c r="V164" s="87"/>
      <c r="W164" s="86"/>
      <c r="X164" s="87"/>
      <c r="Y164" s="86"/>
      <c r="Z164" s="87"/>
      <c r="AA164" s="86"/>
      <c r="AB164" s="88"/>
      <c r="AC164" s="86"/>
      <c r="AD164" s="87"/>
      <c r="AE164" s="86"/>
      <c r="AF164" s="87"/>
      <c r="AG164" s="86"/>
      <c r="AH164" s="120"/>
    </row>
    <row r="165" spans="2:34" x14ac:dyDescent="0.2">
      <c r="B165" s="76">
        <v>134</v>
      </c>
      <c r="C165" s="84" t="s">
        <v>219</v>
      </c>
      <c r="D165" s="125">
        <v>43654</v>
      </c>
      <c r="F165" s="87"/>
      <c r="G165" s="86"/>
      <c r="H165" s="87"/>
      <c r="I165" s="86"/>
      <c r="J165" s="87"/>
      <c r="K165" s="86"/>
      <c r="L165" s="87"/>
      <c r="M165" s="86"/>
      <c r="N165" s="88"/>
      <c r="O165" s="86"/>
      <c r="P165" s="87"/>
      <c r="Q165" s="86"/>
      <c r="R165" s="87"/>
      <c r="S165" s="86"/>
      <c r="T165" s="87"/>
      <c r="U165" s="86"/>
      <c r="V165" s="87"/>
      <c r="W165" s="86"/>
      <c r="X165" s="87"/>
      <c r="Y165" s="86"/>
      <c r="Z165" s="87"/>
      <c r="AA165" s="86"/>
      <c r="AB165" s="88"/>
      <c r="AC165" s="86"/>
      <c r="AD165" s="87"/>
      <c r="AE165" s="86"/>
      <c r="AF165" s="87"/>
      <c r="AG165" s="86"/>
      <c r="AH165" s="120"/>
    </row>
    <row r="166" spans="2:34" ht="15" thickBot="1" x14ac:dyDescent="0.25">
      <c r="B166" s="89">
        <v>135</v>
      </c>
      <c r="C166" s="90" t="s">
        <v>283</v>
      </c>
      <c r="D166" s="124">
        <v>43655</v>
      </c>
      <c r="F166" s="87"/>
      <c r="G166" s="86"/>
      <c r="H166" s="87"/>
      <c r="I166" s="86"/>
      <c r="J166" s="87"/>
      <c r="K166" s="86"/>
      <c r="L166" s="87"/>
      <c r="M166" s="86"/>
      <c r="N166" s="88"/>
      <c r="O166" s="86"/>
      <c r="P166" s="87"/>
      <c r="Q166" s="86"/>
      <c r="R166" s="87"/>
      <c r="S166" s="86"/>
      <c r="T166" s="87"/>
      <c r="U166" s="86"/>
      <c r="V166" s="87"/>
      <c r="W166" s="86"/>
      <c r="X166" s="87"/>
      <c r="Y166" s="86"/>
      <c r="Z166" s="87"/>
      <c r="AA166" s="86"/>
      <c r="AB166" s="88"/>
      <c r="AC166" s="86"/>
      <c r="AD166" s="87"/>
      <c r="AE166" s="86"/>
      <c r="AF166" s="87"/>
      <c r="AG166" s="86"/>
      <c r="AH166" s="120"/>
    </row>
    <row r="167" spans="2:34" x14ac:dyDescent="0.2">
      <c r="B167" s="76">
        <v>136</v>
      </c>
      <c r="C167" s="84" t="s">
        <v>220</v>
      </c>
      <c r="D167" s="125">
        <v>43657</v>
      </c>
      <c r="F167" s="87"/>
      <c r="G167" s="86"/>
      <c r="H167" s="87"/>
      <c r="I167" s="86"/>
      <c r="J167" s="87"/>
      <c r="K167" s="86"/>
      <c r="L167" s="87"/>
      <c r="M167" s="86"/>
      <c r="N167" s="88"/>
      <c r="O167" s="86"/>
      <c r="P167" s="87"/>
      <c r="Q167" s="86"/>
      <c r="R167" s="87"/>
      <c r="S167" s="86"/>
      <c r="T167" s="87"/>
      <c r="U167" s="86"/>
      <c r="V167" s="87"/>
      <c r="W167" s="86"/>
      <c r="X167" s="87"/>
      <c r="Y167" s="86"/>
      <c r="Z167" s="87"/>
      <c r="AA167" s="86"/>
      <c r="AB167" s="88"/>
      <c r="AC167" s="86"/>
      <c r="AD167" s="87"/>
      <c r="AE167" s="86"/>
      <c r="AF167" s="87"/>
      <c r="AG167" s="86"/>
      <c r="AH167" s="120"/>
    </row>
    <row r="168" spans="2:34" ht="15" thickBot="1" x14ac:dyDescent="0.25">
      <c r="B168" s="89">
        <v>137</v>
      </c>
      <c r="C168" s="90" t="s">
        <v>284</v>
      </c>
      <c r="D168" s="124">
        <v>43662</v>
      </c>
      <c r="F168" s="87"/>
      <c r="G168" s="86"/>
      <c r="H168" s="87"/>
      <c r="I168" s="86"/>
      <c r="J168" s="87"/>
      <c r="K168" s="86"/>
      <c r="L168" s="87"/>
      <c r="M168" s="86"/>
      <c r="N168" s="88"/>
      <c r="O168" s="86"/>
      <c r="P168" s="87"/>
      <c r="Q168" s="86"/>
      <c r="R168" s="87"/>
      <c r="S168" s="86"/>
      <c r="T168" s="87"/>
      <c r="U168" s="86"/>
      <c r="V168" s="87"/>
      <c r="W168" s="86"/>
      <c r="X168" s="87"/>
      <c r="Y168" s="86"/>
      <c r="Z168" s="87"/>
      <c r="AA168" s="86"/>
      <c r="AB168" s="88"/>
      <c r="AC168" s="86"/>
      <c r="AD168" s="87"/>
      <c r="AE168" s="86"/>
      <c r="AF168" s="87"/>
      <c r="AG168" s="86"/>
      <c r="AH168" s="120"/>
    </row>
    <row r="169" spans="2:34" ht="15" thickBot="1" x14ac:dyDescent="0.25">
      <c r="B169" s="89">
        <v>138</v>
      </c>
      <c r="C169" s="84" t="s">
        <v>221</v>
      </c>
      <c r="D169" s="125">
        <v>43664</v>
      </c>
      <c r="F169" s="87"/>
      <c r="G169" s="86"/>
      <c r="H169" s="87"/>
      <c r="I169" s="86"/>
      <c r="J169" s="87"/>
      <c r="K169" s="86"/>
      <c r="L169" s="87"/>
      <c r="M169" s="86"/>
      <c r="N169" s="88"/>
      <c r="O169" s="86"/>
      <c r="P169" s="87"/>
      <c r="Q169" s="86"/>
      <c r="R169" s="87"/>
      <c r="S169" s="86"/>
      <c r="T169" s="87"/>
      <c r="U169" s="86"/>
      <c r="V169" s="87"/>
      <c r="W169" s="86"/>
      <c r="X169" s="87"/>
      <c r="Y169" s="86"/>
      <c r="Z169" s="87"/>
      <c r="AA169" s="86"/>
      <c r="AB169" s="88"/>
      <c r="AC169" s="86"/>
      <c r="AD169" s="87"/>
      <c r="AE169" s="86"/>
      <c r="AF169" s="87"/>
      <c r="AG169" s="86"/>
      <c r="AH169" s="120"/>
    </row>
    <row r="170" spans="2:34" ht="15" thickBot="1" x14ac:dyDescent="0.25">
      <c r="B170" s="76">
        <v>139</v>
      </c>
      <c r="C170" s="90" t="s">
        <v>285</v>
      </c>
      <c r="D170" s="124">
        <v>43669</v>
      </c>
      <c r="F170" s="87"/>
      <c r="G170" s="86"/>
      <c r="H170" s="87"/>
      <c r="I170" s="86"/>
      <c r="J170" s="87"/>
      <c r="K170" s="86"/>
      <c r="L170" s="87"/>
      <c r="M170" s="86"/>
      <c r="N170" s="88"/>
      <c r="O170" s="86"/>
      <c r="P170" s="87"/>
      <c r="Q170" s="86"/>
      <c r="R170" s="87"/>
      <c r="S170" s="86"/>
      <c r="T170" s="87"/>
      <c r="U170" s="86"/>
      <c r="V170" s="87"/>
      <c r="W170" s="86"/>
      <c r="X170" s="87"/>
      <c r="Y170" s="86"/>
      <c r="Z170" s="87"/>
      <c r="AA170" s="86"/>
      <c r="AB170" s="88"/>
      <c r="AC170" s="86"/>
      <c r="AD170" s="87"/>
      <c r="AE170" s="86"/>
      <c r="AF170" s="87"/>
      <c r="AG170" s="86"/>
      <c r="AH170" s="120"/>
    </row>
    <row r="171" spans="2:34" ht="15" thickBot="1" x14ac:dyDescent="0.25">
      <c r="B171" s="89">
        <v>140</v>
      </c>
      <c r="C171" s="84" t="s">
        <v>222</v>
      </c>
      <c r="D171" s="125">
        <v>43671</v>
      </c>
      <c r="F171" s="87"/>
      <c r="G171" s="86"/>
      <c r="H171" s="87"/>
      <c r="I171" s="86"/>
      <c r="J171" s="87"/>
      <c r="K171" s="86"/>
      <c r="L171" s="87"/>
      <c r="M171" s="86"/>
      <c r="N171" s="88"/>
      <c r="O171" s="86"/>
      <c r="P171" s="87"/>
      <c r="Q171" s="86"/>
      <c r="R171" s="87"/>
      <c r="S171" s="86"/>
      <c r="T171" s="87"/>
      <c r="U171" s="86"/>
      <c r="V171" s="87"/>
      <c r="W171" s="86"/>
      <c r="X171" s="87"/>
      <c r="Y171" s="86"/>
      <c r="Z171" s="87"/>
      <c r="AA171" s="86"/>
      <c r="AB171" s="88"/>
      <c r="AC171" s="86"/>
      <c r="AD171" s="87"/>
      <c r="AE171" s="86"/>
      <c r="AF171" s="87"/>
      <c r="AG171" s="86"/>
      <c r="AH171" s="120"/>
    </row>
    <row r="172" spans="2:34" ht="15" thickBot="1" x14ac:dyDescent="0.25">
      <c r="B172" s="76">
        <v>141</v>
      </c>
      <c r="C172" s="90" t="s">
        <v>286</v>
      </c>
      <c r="D172" s="124">
        <v>43691</v>
      </c>
      <c r="F172" s="87"/>
      <c r="G172" s="86"/>
      <c r="H172" s="87"/>
      <c r="I172" s="86"/>
      <c r="J172" s="87"/>
      <c r="K172" s="86"/>
      <c r="L172" s="87"/>
      <c r="M172" s="86"/>
      <c r="N172" s="88"/>
      <c r="O172" s="86"/>
      <c r="P172" s="87"/>
      <c r="Q172" s="86"/>
      <c r="R172" s="87"/>
      <c r="S172" s="86"/>
      <c r="T172" s="87"/>
      <c r="U172" s="86"/>
      <c r="V172" s="87"/>
      <c r="W172" s="86"/>
      <c r="X172" s="87"/>
      <c r="Y172" s="86"/>
      <c r="Z172" s="87"/>
      <c r="AA172" s="86"/>
      <c r="AB172" s="88"/>
      <c r="AC172" s="86"/>
      <c r="AD172" s="87"/>
      <c r="AE172" s="86"/>
      <c r="AF172" s="87"/>
      <c r="AG172" s="86"/>
      <c r="AH172" s="120"/>
    </row>
    <row r="173" spans="2:34" ht="15" thickBot="1" x14ac:dyDescent="0.25">
      <c r="B173" s="89">
        <v>142</v>
      </c>
      <c r="C173" s="84" t="s">
        <v>223</v>
      </c>
      <c r="D173" s="125">
        <v>43698</v>
      </c>
      <c r="F173" s="87"/>
      <c r="G173" s="86"/>
      <c r="H173" s="87"/>
      <c r="I173" s="86"/>
      <c r="J173" s="87"/>
      <c r="K173" s="86"/>
      <c r="L173" s="87"/>
      <c r="M173" s="86"/>
      <c r="N173" s="88"/>
      <c r="O173" s="86"/>
      <c r="P173" s="87"/>
      <c r="Q173" s="86"/>
      <c r="R173" s="87"/>
      <c r="S173" s="86"/>
      <c r="T173" s="87"/>
      <c r="U173" s="86"/>
      <c r="V173" s="87"/>
      <c r="W173" s="86"/>
      <c r="X173" s="87"/>
      <c r="Y173" s="86"/>
      <c r="Z173" s="87"/>
      <c r="AA173" s="86"/>
      <c r="AB173" s="88"/>
      <c r="AC173" s="86"/>
      <c r="AD173" s="87"/>
      <c r="AE173" s="86"/>
      <c r="AF173" s="87"/>
      <c r="AG173" s="86"/>
      <c r="AH173" s="120"/>
    </row>
    <row r="174" spans="2:34" ht="15" thickBot="1" x14ac:dyDescent="0.25">
      <c r="B174" s="89">
        <v>143</v>
      </c>
      <c r="C174" s="90" t="s">
        <v>287</v>
      </c>
      <c r="D174" s="124">
        <v>43703</v>
      </c>
      <c r="F174" s="87"/>
      <c r="G174" s="86"/>
      <c r="H174" s="87"/>
      <c r="I174" s="86"/>
      <c r="J174" s="87"/>
      <c r="K174" s="86"/>
      <c r="L174" s="87"/>
      <c r="M174" s="86"/>
      <c r="N174" s="88"/>
      <c r="O174" s="86"/>
      <c r="P174" s="87"/>
      <c r="Q174" s="86"/>
      <c r="R174" s="87"/>
      <c r="S174" s="86"/>
      <c r="T174" s="87"/>
      <c r="U174" s="86"/>
      <c r="V174" s="87"/>
      <c r="W174" s="86"/>
      <c r="X174" s="87"/>
      <c r="Y174" s="86"/>
      <c r="Z174" s="87"/>
      <c r="AA174" s="86"/>
      <c r="AB174" s="88"/>
      <c r="AC174" s="86"/>
      <c r="AD174" s="87"/>
      <c r="AE174" s="86"/>
      <c r="AF174" s="87"/>
      <c r="AG174" s="86"/>
      <c r="AH174" s="120"/>
    </row>
    <row r="175" spans="2:34" x14ac:dyDescent="0.2">
      <c r="B175" s="76">
        <v>144</v>
      </c>
      <c r="C175" s="84" t="s">
        <v>224</v>
      </c>
      <c r="D175" s="125">
        <v>43704</v>
      </c>
      <c r="F175" s="87"/>
      <c r="G175" s="86"/>
      <c r="H175" s="87"/>
      <c r="I175" s="86"/>
      <c r="J175" s="87"/>
      <c r="K175" s="86"/>
      <c r="L175" s="87"/>
      <c r="M175" s="86"/>
      <c r="N175" s="88"/>
      <c r="O175" s="86"/>
      <c r="P175" s="87"/>
      <c r="Q175" s="86"/>
      <c r="R175" s="87"/>
      <c r="S175" s="86"/>
      <c r="T175" s="87"/>
      <c r="U175" s="86"/>
      <c r="V175" s="87"/>
      <c r="W175" s="86"/>
      <c r="X175" s="87"/>
      <c r="Y175" s="86"/>
      <c r="Z175" s="87"/>
      <c r="AA175" s="86"/>
      <c r="AB175" s="88"/>
      <c r="AC175" s="86"/>
      <c r="AD175" s="87"/>
      <c r="AE175" s="86"/>
      <c r="AF175" s="87"/>
      <c r="AG175" s="86"/>
      <c r="AH175" s="120"/>
    </row>
    <row r="176" spans="2:34" ht="15" thickBot="1" x14ac:dyDescent="0.25">
      <c r="B176" s="89">
        <v>145</v>
      </c>
      <c r="C176" s="90" t="s">
        <v>288</v>
      </c>
      <c r="D176" s="124">
        <v>43706</v>
      </c>
      <c r="F176" s="87"/>
      <c r="G176" s="92"/>
      <c r="H176" s="87"/>
      <c r="I176" s="92"/>
      <c r="J176" s="93"/>
      <c r="K176" s="86"/>
      <c r="L176" s="87"/>
      <c r="M176" s="86"/>
      <c r="N176" s="88"/>
      <c r="O176" s="86"/>
      <c r="P176" s="87"/>
      <c r="Q176" s="86"/>
      <c r="R176" s="87"/>
      <c r="S176" s="86"/>
      <c r="T176" s="87"/>
      <c r="U176" s="86"/>
      <c r="V176" s="87"/>
      <c r="W176" s="86"/>
      <c r="X176" s="87"/>
      <c r="Y176" s="86"/>
      <c r="Z176" s="87"/>
      <c r="AA176" s="86"/>
      <c r="AB176" s="88"/>
      <c r="AC176" s="86"/>
      <c r="AD176" s="87"/>
      <c r="AE176" s="86"/>
      <c r="AF176" s="87"/>
      <c r="AG176" s="86"/>
      <c r="AH176" s="120"/>
    </row>
    <row r="177" spans="2:34" ht="15" thickBot="1" x14ac:dyDescent="0.25">
      <c r="B177" s="76">
        <v>146</v>
      </c>
      <c r="C177" s="84" t="s">
        <v>225</v>
      </c>
      <c r="D177" s="125">
        <v>43710</v>
      </c>
      <c r="F177" s="87"/>
      <c r="H177" s="87"/>
      <c r="K177" s="86"/>
      <c r="L177" s="87"/>
      <c r="M177" s="86"/>
      <c r="N177" s="88"/>
      <c r="O177" s="86"/>
      <c r="P177" s="87"/>
      <c r="Q177" s="86"/>
      <c r="R177" s="87"/>
      <c r="S177" s="92"/>
      <c r="T177" s="93"/>
      <c r="U177" s="86"/>
      <c r="V177" s="87"/>
      <c r="W177" s="86"/>
      <c r="X177" s="87"/>
      <c r="Y177" s="86"/>
      <c r="Z177" s="87"/>
      <c r="AA177" s="86"/>
      <c r="AB177" s="88"/>
      <c r="AC177" s="86"/>
      <c r="AD177" s="87"/>
      <c r="AE177" s="86"/>
      <c r="AF177" s="87"/>
      <c r="AG177" s="86"/>
      <c r="AH177" s="120"/>
    </row>
    <row r="178" spans="2:34" ht="15" thickBot="1" x14ac:dyDescent="0.25">
      <c r="B178" s="89">
        <v>147</v>
      </c>
      <c r="C178" s="90" t="s">
        <v>289</v>
      </c>
      <c r="D178" s="124">
        <v>43712</v>
      </c>
      <c r="F178" s="87"/>
      <c r="H178" s="87"/>
      <c r="K178" s="92"/>
      <c r="L178" s="87"/>
      <c r="M178" s="92"/>
      <c r="N178" s="88"/>
      <c r="O178" s="86"/>
      <c r="P178" s="87"/>
      <c r="Q178" s="86"/>
      <c r="R178" s="87"/>
      <c r="U178" s="86"/>
      <c r="V178" s="87"/>
      <c r="W178" s="92"/>
      <c r="X178" s="93"/>
      <c r="Y178" s="86"/>
      <c r="Z178" s="87"/>
      <c r="AA178" s="86"/>
      <c r="AB178" s="88"/>
      <c r="AC178" s="86"/>
      <c r="AD178" s="87"/>
      <c r="AE178" s="86"/>
      <c r="AF178" s="87"/>
      <c r="AG178" s="86"/>
      <c r="AH178" s="120"/>
    </row>
    <row r="179" spans="2:34" ht="15" thickBot="1" x14ac:dyDescent="0.25">
      <c r="B179" s="89">
        <v>148</v>
      </c>
      <c r="C179" s="84">
        <v>5456</v>
      </c>
      <c r="D179" s="125">
        <v>43738</v>
      </c>
      <c r="E179" s="92"/>
      <c r="F179" s="93"/>
      <c r="H179" s="87"/>
      <c r="L179" s="87"/>
      <c r="N179" s="88"/>
      <c r="O179" s="86"/>
      <c r="P179" s="87"/>
      <c r="Q179" s="92"/>
      <c r="R179" s="87"/>
      <c r="U179" s="86"/>
      <c r="V179" s="87"/>
      <c r="Y179" s="86"/>
      <c r="Z179" s="87"/>
      <c r="AA179" s="86"/>
      <c r="AB179" s="88"/>
      <c r="AC179" s="86"/>
      <c r="AD179" s="87"/>
      <c r="AE179" s="86"/>
      <c r="AF179" s="87"/>
      <c r="AG179" s="86"/>
      <c r="AH179" s="120"/>
    </row>
    <row r="180" spans="2:34" ht="15" thickBot="1" x14ac:dyDescent="0.25">
      <c r="B180" s="76">
        <v>149</v>
      </c>
      <c r="C180" s="90">
        <v>2012</v>
      </c>
      <c r="D180" s="124">
        <v>43745</v>
      </c>
      <c r="H180" s="93"/>
      <c r="L180" s="93"/>
      <c r="N180" s="94"/>
      <c r="O180" s="92"/>
      <c r="P180" s="93"/>
      <c r="R180" s="93"/>
      <c r="U180" s="92"/>
      <c r="V180" s="93"/>
      <c r="Y180" s="92"/>
      <c r="Z180" s="93"/>
      <c r="AA180" s="92"/>
      <c r="AB180" s="94"/>
      <c r="AC180" s="92"/>
      <c r="AD180" s="93"/>
      <c r="AE180" s="92"/>
      <c r="AF180" s="93"/>
      <c r="AG180" s="92"/>
      <c r="AH180" s="121"/>
    </row>
  </sheetData>
  <mergeCells count="106">
    <mergeCell ref="N56:N59"/>
    <mergeCell ref="N60:N63"/>
    <mergeCell ref="N68:N71"/>
    <mergeCell ref="N72:N75"/>
    <mergeCell ref="N76:N79"/>
    <mergeCell ref="N80:N83"/>
    <mergeCell ref="N84:N87"/>
    <mergeCell ref="N88:N91"/>
    <mergeCell ref="H50:H53"/>
    <mergeCell ref="H54:H57"/>
    <mergeCell ref="H58:H61"/>
    <mergeCell ref="H62:H65"/>
    <mergeCell ref="H66:H69"/>
    <mergeCell ref="H70:H73"/>
    <mergeCell ref="H74:H77"/>
    <mergeCell ref="H78:H81"/>
    <mergeCell ref="H82:H85"/>
    <mergeCell ref="J54:J57"/>
    <mergeCell ref="J58:J61"/>
    <mergeCell ref="L59:L60"/>
    <mergeCell ref="L61:L64"/>
    <mergeCell ref="L65:L68"/>
    <mergeCell ref="J66:J69"/>
    <mergeCell ref="F63:F64"/>
    <mergeCell ref="P58:P61"/>
    <mergeCell ref="P62:P63"/>
    <mergeCell ref="P51:P53"/>
    <mergeCell ref="P54:P57"/>
    <mergeCell ref="Z45:Z47"/>
    <mergeCell ref="V50:V53"/>
    <mergeCell ref="F52:F54"/>
    <mergeCell ref="F55:F58"/>
    <mergeCell ref="F59:F62"/>
    <mergeCell ref="Z56:Z59"/>
    <mergeCell ref="Z52:Z55"/>
    <mergeCell ref="Z48:Z51"/>
    <mergeCell ref="X45:X46"/>
    <mergeCell ref="X47:X50"/>
    <mergeCell ref="X51:X54"/>
    <mergeCell ref="X55:X58"/>
    <mergeCell ref="N64:N67"/>
    <mergeCell ref="T47:T48"/>
    <mergeCell ref="T49:T52"/>
    <mergeCell ref="T53:T56"/>
    <mergeCell ref="T57:T60"/>
    <mergeCell ref="R52:R55"/>
    <mergeCell ref="N48:N51"/>
    <mergeCell ref="R74:R77"/>
    <mergeCell ref="AY4:BB4"/>
    <mergeCell ref="BC4:BF4"/>
    <mergeCell ref="BG4:BJ4"/>
    <mergeCell ref="G5:W5"/>
    <mergeCell ref="Y5:AB5"/>
    <mergeCell ref="AC5:AF5"/>
    <mergeCell ref="AG5:AJ5"/>
    <mergeCell ref="AK5:AN5"/>
    <mergeCell ref="AE4:AH4"/>
    <mergeCell ref="AI4:AL4"/>
    <mergeCell ref="AM4:AP4"/>
    <mergeCell ref="AQ4:AT4"/>
    <mergeCell ref="AU4:AX4"/>
    <mergeCell ref="V42:V45"/>
    <mergeCell ref="V46:V49"/>
    <mergeCell ref="R44:R47"/>
    <mergeCell ref="R48:R51"/>
    <mergeCell ref="AB47:AB50"/>
    <mergeCell ref="J62:J65"/>
    <mergeCell ref="AB44:AB46"/>
    <mergeCell ref="AD42:AD45"/>
    <mergeCell ref="AB51:AB54"/>
    <mergeCell ref="N52:N55"/>
    <mergeCell ref="AI3:AL3"/>
    <mergeCell ref="AN3:AQ3"/>
    <mergeCell ref="AR3:AS3"/>
    <mergeCell ref="W32:X35"/>
    <mergeCell ref="E32:F35"/>
    <mergeCell ref="G32:H35"/>
    <mergeCell ref="I32:J35"/>
    <mergeCell ref="K32:L35"/>
    <mergeCell ref="M32:N35"/>
    <mergeCell ref="AC30:AH30"/>
    <mergeCell ref="AF33:AF34"/>
    <mergeCell ref="AA32:AB35"/>
    <mergeCell ref="Q32:R35"/>
    <mergeCell ref="S32:T35"/>
    <mergeCell ref="U32:V35"/>
    <mergeCell ref="AR7:AU7"/>
    <mergeCell ref="G7:AE7"/>
    <mergeCell ref="G6:P6"/>
    <mergeCell ref="AF7:AI7"/>
    <mergeCell ref="AJ7:AM7"/>
    <mergeCell ref="AN7:AQ7"/>
    <mergeCell ref="O32:P35"/>
    <mergeCell ref="AE3:AH3"/>
    <mergeCell ref="Y32:Z35"/>
    <mergeCell ref="B2:D2"/>
    <mergeCell ref="G3:AB3"/>
    <mergeCell ref="G4:T4"/>
    <mergeCell ref="U4:V4"/>
    <mergeCell ref="W4:Z4"/>
    <mergeCell ref="AA4:AD4"/>
    <mergeCell ref="B21:D21"/>
    <mergeCell ref="B30:D31"/>
    <mergeCell ref="E30:P30"/>
    <mergeCell ref="Q30:AB30"/>
    <mergeCell ref="AC3:AD3"/>
  </mergeCells>
  <pageMargins left="0.70866141732283472" right="0.70866141732283472" top="0.74803149606299213" bottom="0.74803149606299213" header="0.31496062992125984" footer="0.31496062992125984"/>
  <pageSetup paperSize="8" scale="27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3"/>
  <sheetViews>
    <sheetView workbookViewId="0">
      <selection activeCell="C5" sqref="C5"/>
    </sheetView>
  </sheetViews>
  <sheetFormatPr defaultColWidth="11" defaultRowHeight="14.25" x14ac:dyDescent="0.2"/>
  <cols>
    <col min="1" max="1" width="17.125" bestFit="1" customWidth="1"/>
    <col min="2" max="2" width="12.875" bestFit="1" customWidth="1"/>
    <col min="3" max="3" width="14" bestFit="1" customWidth="1"/>
    <col min="4" max="4" width="12.375" bestFit="1" customWidth="1"/>
    <col min="5" max="5" width="11.625" bestFit="1" customWidth="1"/>
    <col min="6" max="6" width="11.625" customWidth="1"/>
    <col min="7" max="7" width="21.25" bestFit="1" customWidth="1"/>
  </cols>
  <sheetData>
    <row r="1" spans="1:7" x14ac:dyDescent="0.2">
      <c r="A1" s="332" t="s">
        <v>148</v>
      </c>
      <c r="B1" s="332" t="s">
        <v>149</v>
      </c>
      <c r="C1" s="332" t="s">
        <v>150</v>
      </c>
      <c r="D1" s="331" t="s">
        <v>155</v>
      </c>
      <c r="E1" s="331" t="s">
        <v>156</v>
      </c>
      <c r="F1" s="331" t="s">
        <v>157</v>
      </c>
      <c r="G1" s="331" t="s">
        <v>158</v>
      </c>
    </row>
    <row r="2" spans="1:7" ht="15" thickBot="1" x14ac:dyDescent="0.25">
      <c r="A2" s="332"/>
      <c r="B2" s="332"/>
      <c r="C2" s="332"/>
      <c r="D2" s="331"/>
      <c r="E2" s="331"/>
      <c r="F2" s="331"/>
      <c r="G2" s="331"/>
    </row>
    <row r="3" spans="1:7" x14ac:dyDescent="0.2">
      <c r="A3" s="191" t="s">
        <v>123</v>
      </c>
      <c r="B3" s="195"/>
      <c r="C3" s="195"/>
      <c r="D3" s="195"/>
      <c r="E3" s="195"/>
      <c r="F3" s="195"/>
      <c r="G3" s="192">
        <v>0</v>
      </c>
    </row>
    <row r="4" spans="1:7" ht="15" thickBot="1" x14ac:dyDescent="0.25">
      <c r="A4" s="193" t="s">
        <v>122</v>
      </c>
      <c r="B4" s="333" t="s">
        <v>295</v>
      </c>
      <c r="C4" s="333" t="s">
        <v>295</v>
      </c>
      <c r="D4" s="196"/>
      <c r="E4" s="196"/>
      <c r="F4" s="196"/>
      <c r="G4" s="194">
        <v>1</v>
      </c>
    </row>
    <row r="5" spans="1:7" x14ac:dyDescent="0.2">
      <c r="A5">
        <v>51072319</v>
      </c>
      <c r="B5">
        <v>50</v>
      </c>
      <c r="C5" s="157" t="s">
        <v>124</v>
      </c>
      <c r="D5">
        <v>0</v>
      </c>
      <c r="E5">
        <v>2</v>
      </c>
      <c r="F5">
        <f>D5-E5</f>
        <v>-2</v>
      </c>
      <c r="G5" s="169" t="e">
        <f>F5/D5</f>
        <v>#DIV/0!</v>
      </c>
    </row>
    <row r="6" spans="1:7" x14ac:dyDescent="0.2">
      <c r="A6">
        <v>53399054</v>
      </c>
      <c r="B6">
        <v>21</v>
      </c>
      <c r="C6" s="157" t="s">
        <v>125</v>
      </c>
      <c r="D6">
        <v>32</v>
      </c>
      <c r="E6">
        <v>55</v>
      </c>
      <c r="F6">
        <f t="shared" ref="F6:F69" si="0">D6-E6</f>
        <v>-23</v>
      </c>
      <c r="G6" s="169">
        <f t="shared" ref="G6:G69" si="1">F6/D6</f>
        <v>-0.71875</v>
      </c>
    </row>
    <row r="7" spans="1:7" x14ac:dyDescent="0.2">
      <c r="A7">
        <v>52042367</v>
      </c>
      <c r="B7">
        <v>55</v>
      </c>
      <c r="C7" s="157" t="s">
        <v>126</v>
      </c>
      <c r="D7">
        <v>64</v>
      </c>
      <c r="E7">
        <v>73</v>
      </c>
      <c r="F7">
        <f t="shared" si="0"/>
        <v>-9</v>
      </c>
      <c r="G7" s="169">
        <f t="shared" si="1"/>
        <v>-0.140625</v>
      </c>
    </row>
    <row r="8" spans="1:7" x14ac:dyDescent="0.2">
      <c r="A8">
        <v>53251672</v>
      </c>
      <c r="B8">
        <v>66</v>
      </c>
      <c r="C8" s="157" t="s">
        <v>153</v>
      </c>
      <c r="D8">
        <v>64</v>
      </c>
      <c r="E8">
        <v>60</v>
      </c>
      <c r="F8">
        <f t="shared" si="0"/>
        <v>4</v>
      </c>
      <c r="G8" s="169">
        <f t="shared" si="1"/>
        <v>6.25E-2</v>
      </c>
    </row>
    <row r="9" spans="1:7" x14ac:dyDescent="0.2">
      <c r="A9">
        <v>53408056</v>
      </c>
      <c r="B9">
        <v>10</v>
      </c>
      <c r="C9" s="157" t="s">
        <v>133</v>
      </c>
      <c r="D9">
        <v>39</v>
      </c>
      <c r="E9">
        <v>40</v>
      </c>
      <c r="F9">
        <f t="shared" si="0"/>
        <v>-1</v>
      </c>
      <c r="G9" s="169">
        <f t="shared" si="1"/>
        <v>-2.564102564102564E-2</v>
      </c>
    </row>
    <row r="10" spans="1:7" x14ac:dyDescent="0.2">
      <c r="A10">
        <v>53452758</v>
      </c>
      <c r="B10">
        <v>60</v>
      </c>
      <c r="C10" s="157" t="s">
        <v>127</v>
      </c>
      <c r="D10">
        <v>32</v>
      </c>
      <c r="E10">
        <v>26</v>
      </c>
      <c r="F10">
        <f t="shared" si="0"/>
        <v>6</v>
      </c>
      <c r="G10" s="169">
        <f t="shared" si="1"/>
        <v>0.1875</v>
      </c>
    </row>
    <row r="11" spans="1:7" x14ac:dyDescent="0.2">
      <c r="A11">
        <v>53367786</v>
      </c>
      <c r="B11">
        <v>80</v>
      </c>
      <c r="C11" s="157" t="s">
        <v>136</v>
      </c>
      <c r="D11">
        <v>64</v>
      </c>
      <c r="E11">
        <v>21</v>
      </c>
      <c r="F11">
        <f t="shared" si="0"/>
        <v>43</v>
      </c>
      <c r="G11" s="169">
        <f t="shared" si="1"/>
        <v>0.671875</v>
      </c>
    </row>
    <row r="12" spans="1:7" x14ac:dyDescent="0.2">
      <c r="A12">
        <v>53430886</v>
      </c>
      <c r="B12">
        <v>100</v>
      </c>
      <c r="C12" s="157" t="s">
        <v>134</v>
      </c>
      <c r="D12">
        <v>32</v>
      </c>
      <c r="E12">
        <v>12</v>
      </c>
      <c r="F12">
        <f t="shared" si="0"/>
        <v>20</v>
      </c>
      <c r="G12" s="169">
        <f t="shared" si="1"/>
        <v>0.625</v>
      </c>
    </row>
    <row r="13" spans="1:7" x14ac:dyDescent="0.2">
      <c r="A13">
        <v>53293621</v>
      </c>
      <c r="B13">
        <v>130</v>
      </c>
      <c r="C13" s="157" t="s">
        <v>154</v>
      </c>
      <c r="D13">
        <v>39</v>
      </c>
      <c r="E13">
        <v>5</v>
      </c>
      <c r="F13">
        <f t="shared" si="0"/>
        <v>34</v>
      </c>
      <c r="G13" s="169">
        <f t="shared" si="1"/>
        <v>0.87179487179487181</v>
      </c>
    </row>
    <row r="14" spans="1:7" x14ac:dyDescent="0.2">
      <c r="A14">
        <v>53146288</v>
      </c>
      <c r="B14">
        <v>110</v>
      </c>
      <c r="C14" s="157">
        <v>110106</v>
      </c>
      <c r="D14">
        <v>61</v>
      </c>
      <c r="E14">
        <v>24</v>
      </c>
      <c r="F14">
        <f t="shared" si="0"/>
        <v>37</v>
      </c>
      <c r="G14" s="169">
        <f t="shared" si="1"/>
        <v>0.60655737704918034</v>
      </c>
    </row>
    <row r="15" spans="1:7" x14ac:dyDescent="0.2">
      <c r="A15">
        <v>53293619</v>
      </c>
      <c r="B15">
        <v>50</v>
      </c>
      <c r="C15" s="157" t="s">
        <v>129</v>
      </c>
      <c r="D15">
        <v>64</v>
      </c>
      <c r="E15">
        <v>68</v>
      </c>
      <c r="F15">
        <f t="shared" si="0"/>
        <v>-4</v>
      </c>
      <c r="G15" s="169">
        <f t="shared" si="1"/>
        <v>-6.25E-2</v>
      </c>
    </row>
    <row r="16" spans="1:7" x14ac:dyDescent="0.2">
      <c r="A16">
        <v>53661193</v>
      </c>
      <c r="B16">
        <v>10</v>
      </c>
      <c r="C16" s="157" t="s">
        <v>130</v>
      </c>
      <c r="D16">
        <v>64</v>
      </c>
      <c r="E16">
        <v>58</v>
      </c>
      <c r="F16">
        <f t="shared" si="0"/>
        <v>6</v>
      </c>
      <c r="G16" s="169">
        <f t="shared" si="1"/>
        <v>9.375E-2</v>
      </c>
    </row>
    <row r="17" spans="1:7" x14ac:dyDescent="0.2">
      <c r="A17">
        <v>53251678</v>
      </c>
      <c r="B17">
        <v>80</v>
      </c>
      <c r="C17" s="157" t="s">
        <v>130</v>
      </c>
      <c r="D17">
        <v>64</v>
      </c>
      <c r="E17">
        <v>58</v>
      </c>
      <c r="F17">
        <f t="shared" si="0"/>
        <v>6</v>
      </c>
      <c r="G17" s="169">
        <f t="shared" si="1"/>
        <v>9.375E-2</v>
      </c>
    </row>
    <row r="18" spans="1:7" x14ac:dyDescent="0.2">
      <c r="A18">
        <v>53333904</v>
      </c>
      <c r="B18">
        <v>71</v>
      </c>
      <c r="C18" s="157" t="s">
        <v>128</v>
      </c>
      <c r="D18">
        <v>39</v>
      </c>
      <c r="E18">
        <v>17</v>
      </c>
      <c r="F18">
        <f t="shared" si="0"/>
        <v>22</v>
      </c>
      <c r="G18" s="169">
        <f t="shared" si="1"/>
        <v>0.5641025641025641</v>
      </c>
    </row>
    <row r="19" spans="1:7" x14ac:dyDescent="0.2">
      <c r="A19">
        <v>53251667</v>
      </c>
      <c r="B19">
        <v>110</v>
      </c>
      <c r="C19" s="157">
        <v>110106</v>
      </c>
      <c r="D19">
        <v>61</v>
      </c>
      <c r="E19">
        <v>22</v>
      </c>
      <c r="F19">
        <f t="shared" si="0"/>
        <v>39</v>
      </c>
      <c r="G19" s="169">
        <f t="shared" si="1"/>
        <v>0.63934426229508201</v>
      </c>
    </row>
    <row r="20" spans="1:7" x14ac:dyDescent="0.2">
      <c r="A20">
        <v>53293613</v>
      </c>
      <c r="B20">
        <v>80</v>
      </c>
      <c r="C20" s="157" t="s">
        <v>132</v>
      </c>
      <c r="D20">
        <v>36</v>
      </c>
      <c r="E20">
        <v>14</v>
      </c>
      <c r="F20">
        <f t="shared" si="0"/>
        <v>22</v>
      </c>
      <c r="G20" s="169">
        <f t="shared" si="1"/>
        <v>0.61111111111111116</v>
      </c>
    </row>
    <row r="21" spans="1:7" x14ac:dyDescent="0.2">
      <c r="A21">
        <v>53481070</v>
      </c>
      <c r="B21">
        <v>70</v>
      </c>
      <c r="C21" s="157" t="s">
        <v>134</v>
      </c>
      <c r="D21">
        <v>36</v>
      </c>
      <c r="E21">
        <v>19</v>
      </c>
      <c r="F21">
        <f t="shared" si="0"/>
        <v>17</v>
      </c>
      <c r="G21" s="169">
        <f t="shared" si="1"/>
        <v>0.47222222222222221</v>
      </c>
    </row>
    <row r="22" spans="1:7" x14ac:dyDescent="0.2">
      <c r="A22">
        <v>53367836</v>
      </c>
      <c r="B22">
        <v>40</v>
      </c>
      <c r="C22" s="157" t="s">
        <v>135</v>
      </c>
      <c r="D22">
        <v>39</v>
      </c>
      <c r="E22">
        <v>30</v>
      </c>
      <c r="F22">
        <f t="shared" si="0"/>
        <v>9</v>
      </c>
      <c r="G22" s="169">
        <f t="shared" si="1"/>
        <v>0.23076923076923078</v>
      </c>
    </row>
    <row r="23" spans="1:7" x14ac:dyDescent="0.2">
      <c r="A23">
        <v>53573751</v>
      </c>
      <c r="B23">
        <v>10</v>
      </c>
      <c r="C23" s="157">
        <v>110106</v>
      </c>
      <c r="D23">
        <v>39</v>
      </c>
      <c r="E23">
        <v>21</v>
      </c>
      <c r="F23">
        <f t="shared" si="0"/>
        <v>18</v>
      </c>
      <c r="G23" s="169">
        <f t="shared" si="1"/>
        <v>0.46153846153846156</v>
      </c>
    </row>
    <row r="24" spans="1:7" x14ac:dyDescent="0.2">
      <c r="A24">
        <v>53521140</v>
      </c>
      <c r="B24">
        <v>10</v>
      </c>
      <c r="C24" s="157"/>
      <c r="D24">
        <v>36</v>
      </c>
      <c r="E24">
        <v>36</v>
      </c>
      <c r="F24">
        <f t="shared" si="0"/>
        <v>0</v>
      </c>
      <c r="G24" s="169">
        <f t="shared" si="1"/>
        <v>0</v>
      </c>
    </row>
    <row r="25" spans="1:7" x14ac:dyDescent="0.2">
      <c r="A25">
        <v>52904846</v>
      </c>
      <c r="B25">
        <v>152</v>
      </c>
      <c r="C25" s="157" t="s">
        <v>140</v>
      </c>
      <c r="D25">
        <v>59</v>
      </c>
      <c r="E25">
        <v>9</v>
      </c>
      <c r="F25">
        <f t="shared" si="0"/>
        <v>50</v>
      </c>
      <c r="G25" s="169">
        <f t="shared" si="1"/>
        <v>0.84745762711864403</v>
      </c>
    </row>
    <row r="26" spans="1:7" x14ac:dyDescent="0.2">
      <c r="A26">
        <v>53251673</v>
      </c>
      <c r="B26">
        <v>145</v>
      </c>
      <c r="C26" s="157" t="s">
        <v>139</v>
      </c>
      <c r="D26">
        <v>64</v>
      </c>
      <c r="E26">
        <v>38</v>
      </c>
      <c r="F26">
        <f t="shared" si="0"/>
        <v>26</v>
      </c>
      <c r="G26" s="169">
        <f t="shared" si="1"/>
        <v>0.40625</v>
      </c>
    </row>
    <row r="27" spans="1:7" x14ac:dyDescent="0.2">
      <c r="A27">
        <v>53293614</v>
      </c>
      <c r="B27">
        <v>120</v>
      </c>
      <c r="C27" s="157" t="s">
        <v>127</v>
      </c>
      <c r="D27">
        <v>64</v>
      </c>
      <c r="E27">
        <v>19</v>
      </c>
      <c r="F27">
        <f t="shared" si="0"/>
        <v>45</v>
      </c>
      <c r="G27" s="169">
        <f t="shared" si="1"/>
        <v>0.703125</v>
      </c>
    </row>
    <row r="28" spans="1:7" x14ac:dyDescent="0.2">
      <c r="A28">
        <v>53367828</v>
      </c>
      <c r="B28">
        <v>40</v>
      </c>
      <c r="C28" s="157" t="s">
        <v>129</v>
      </c>
      <c r="D28">
        <v>64</v>
      </c>
      <c r="E28">
        <v>65</v>
      </c>
      <c r="F28">
        <f t="shared" si="0"/>
        <v>-1</v>
      </c>
      <c r="G28" s="169">
        <f t="shared" si="1"/>
        <v>-1.5625E-2</v>
      </c>
    </row>
    <row r="29" spans="1:7" x14ac:dyDescent="0.2">
      <c r="A29">
        <v>53597927</v>
      </c>
      <c r="B29">
        <v>40</v>
      </c>
      <c r="C29" s="157" t="s">
        <v>136</v>
      </c>
      <c r="D29">
        <v>36</v>
      </c>
      <c r="E29">
        <v>21</v>
      </c>
      <c r="F29">
        <f t="shared" si="0"/>
        <v>15</v>
      </c>
      <c r="G29" s="169">
        <f t="shared" si="1"/>
        <v>0.41666666666666669</v>
      </c>
    </row>
    <row r="30" spans="1:7" x14ac:dyDescent="0.2">
      <c r="A30">
        <v>53598112</v>
      </c>
      <c r="B30">
        <v>60</v>
      </c>
      <c r="C30" s="157" t="s">
        <v>134</v>
      </c>
      <c r="D30">
        <v>37</v>
      </c>
      <c r="E30">
        <v>12</v>
      </c>
      <c r="F30">
        <f t="shared" si="0"/>
        <v>25</v>
      </c>
      <c r="G30" s="169">
        <f t="shared" si="1"/>
        <v>0.67567567567567566</v>
      </c>
    </row>
    <row r="31" spans="1:7" x14ac:dyDescent="0.2">
      <c r="A31">
        <v>53647302</v>
      </c>
      <c r="B31">
        <v>10</v>
      </c>
      <c r="C31" s="157" t="s">
        <v>126</v>
      </c>
      <c r="D31">
        <v>36</v>
      </c>
      <c r="E31">
        <v>34</v>
      </c>
      <c r="F31">
        <f t="shared" si="0"/>
        <v>2</v>
      </c>
      <c r="G31" s="169">
        <f t="shared" si="1"/>
        <v>5.5555555555555552E-2</v>
      </c>
    </row>
    <row r="32" spans="1:7" x14ac:dyDescent="0.2">
      <c r="A32">
        <v>53183527</v>
      </c>
      <c r="B32">
        <v>40</v>
      </c>
      <c r="C32" s="157" t="s">
        <v>137</v>
      </c>
      <c r="D32">
        <v>36</v>
      </c>
      <c r="E32">
        <v>29</v>
      </c>
      <c r="F32">
        <f t="shared" si="0"/>
        <v>7</v>
      </c>
      <c r="G32" s="169">
        <f t="shared" si="1"/>
        <v>0.19444444444444445</v>
      </c>
    </row>
    <row r="33" spans="1:7" x14ac:dyDescent="0.2">
      <c r="A33">
        <v>53521141</v>
      </c>
      <c r="B33">
        <v>10</v>
      </c>
      <c r="C33" s="157" t="s">
        <v>133</v>
      </c>
      <c r="D33">
        <v>39</v>
      </c>
      <c r="E33">
        <v>46</v>
      </c>
      <c r="F33">
        <f t="shared" si="0"/>
        <v>-7</v>
      </c>
      <c r="G33" s="169">
        <f t="shared" si="1"/>
        <v>-0.17948717948717949</v>
      </c>
    </row>
    <row r="34" spans="1:7" x14ac:dyDescent="0.2">
      <c r="A34">
        <v>53333905</v>
      </c>
      <c r="B34">
        <v>70</v>
      </c>
      <c r="C34" s="157">
        <v>110106</v>
      </c>
      <c r="D34">
        <v>32</v>
      </c>
      <c r="E34">
        <v>18</v>
      </c>
      <c r="F34">
        <f t="shared" si="0"/>
        <v>14</v>
      </c>
      <c r="G34" s="169">
        <f t="shared" si="1"/>
        <v>0.4375</v>
      </c>
    </row>
    <row r="35" spans="1:7" x14ac:dyDescent="0.2">
      <c r="A35">
        <v>53575409</v>
      </c>
      <c r="B35">
        <v>10</v>
      </c>
      <c r="C35" s="157" t="s">
        <v>135</v>
      </c>
      <c r="D35">
        <v>64</v>
      </c>
      <c r="E35">
        <v>27</v>
      </c>
      <c r="F35">
        <f t="shared" si="0"/>
        <v>37</v>
      </c>
      <c r="G35" s="169">
        <f t="shared" si="1"/>
        <v>0.578125</v>
      </c>
    </row>
    <row r="36" spans="1:7" x14ac:dyDescent="0.2">
      <c r="A36">
        <v>53146290</v>
      </c>
      <c r="B36">
        <v>100</v>
      </c>
      <c r="C36" s="157" t="s">
        <v>135</v>
      </c>
      <c r="D36">
        <v>59</v>
      </c>
      <c r="E36">
        <v>26</v>
      </c>
      <c r="F36">
        <f t="shared" si="0"/>
        <v>33</v>
      </c>
      <c r="G36" s="169">
        <f t="shared" si="1"/>
        <v>0.55932203389830504</v>
      </c>
    </row>
    <row r="37" spans="1:7" x14ac:dyDescent="0.2">
      <c r="A37">
        <v>53670320</v>
      </c>
      <c r="B37">
        <v>10</v>
      </c>
      <c r="C37" s="157"/>
      <c r="D37">
        <v>36</v>
      </c>
      <c r="E37">
        <v>43</v>
      </c>
      <c r="F37">
        <f t="shared" si="0"/>
        <v>-7</v>
      </c>
      <c r="G37" s="169">
        <f t="shared" si="1"/>
        <v>-0.19444444444444445</v>
      </c>
    </row>
    <row r="38" spans="1:7" x14ac:dyDescent="0.2">
      <c r="A38">
        <v>53521133</v>
      </c>
      <c r="B38">
        <v>60</v>
      </c>
      <c r="C38" s="157" t="s">
        <v>127</v>
      </c>
      <c r="D38">
        <v>32</v>
      </c>
      <c r="E38">
        <v>24</v>
      </c>
      <c r="F38">
        <f t="shared" si="0"/>
        <v>8</v>
      </c>
      <c r="G38" s="169">
        <f t="shared" si="1"/>
        <v>0.25</v>
      </c>
    </row>
    <row r="39" spans="1:7" x14ac:dyDescent="0.2">
      <c r="A39">
        <v>53367792</v>
      </c>
      <c r="B39">
        <v>35</v>
      </c>
      <c r="C39" s="157" t="s">
        <v>128</v>
      </c>
      <c r="D39">
        <v>64</v>
      </c>
      <c r="E39">
        <v>40</v>
      </c>
      <c r="F39">
        <f t="shared" si="0"/>
        <v>24</v>
      </c>
      <c r="G39" s="169">
        <f t="shared" si="1"/>
        <v>0.375</v>
      </c>
    </row>
    <row r="40" spans="1:7" x14ac:dyDescent="0.2">
      <c r="A40">
        <v>53445759</v>
      </c>
      <c r="B40">
        <v>63</v>
      </c>
      <c r="C40" s="157" t="s">
        <v>293</v>
      </c>
      <c r="D40">
        <v>39</v>
      </c>
      <c r="E40">
        <v>20</v>
      </c>
      <c r="F40">
        <f t="shared" si="0"/>
        <v>19</v>
      </c>
      <c r="G40" s="169">
        <f t="shared" si="1"/>
        <v>0.48717948717948717</v>
      </c>
    </row>
    <row r="41" spans="1:7" x14ac:dyDescent="0.2">
      <c r="A41">
        <v>53521134</v>
      </c>
      <c r="B41">
        <v>60</v>
      </c>
      <c r="C41" s="157" t="s">
        <v>127</v>
      </c>
      <c r="D41">
        <v>32</v>
      </c>
      <c r="E41">
        <v>23</v>
      </c>
      <c r="F41">
        <f t="shared" si="0"/>
        <v>9</v>
      </c>
      <c r="G41" s="169">
        <f t="shared" si="1"/>
        <v>0.28125</v>
      </c>
    </row>
    <row r="42" spans="1:7" x14ac:dyDescent="0.2">
      <c r="A42">
        <v>53597932</v>
      </c>
      <c r="B42">
        <v>25</v>
      </c>
      <c r="C42" s="157" t="s">
        <v>293</v>
      </c>
      <c r="D42">
        <v>32</v>
      </c>
      <c r="E42">
        <v>44</v>
      </c>
      <c r="F42">
        <f t="shared" si="0"/>
        <v>-12</v>
      </c>
      <c r="G42" s="169">
        <f t="shared" si="1"/>
        <v>-0.375</v>
      </c>
    </row>
    <row r="43" spans="1:7" x14ac:dyDescent="0.2">
      <c r="A43">
        <v>53598088</v>
      </c>
      <c r="B43">
        <v>10</v>
      </c>
      <c r="C43" s="157"/>
      <c r="D43">
        <v>39</v>
      </c>
      <c r="E43">
        <v>41</v>
      </c>
      <c r="F43">
        <f t="shared" si="0"/>
        <v>-2</v>
      </c>
      <c r="G43" s="169">
        <f t="shared" si="1"/>
        <v>-5.128205128205128E-2</v>
      </c>
    </row>
    <row r="44" spans="1:7" x14ac:dyDescent="0.2">
      <c r="A44">
        <v>53598095</v>
      </c>
      <c r="B44">
        <v>40</v>
      </c>
      <c r="C44" s="157" t="s">
        <v>124</v>
      </c>
      <c r="D44">
        <v>24</v>
      </c>
      <c r="E44">
        <v>10</v>
      </c>
      <c r="F44">
        <f t="shared" si="0"/>
        <v>14</v>
      </c>
      <c r="G44" s="169">
        <f t="shared" si="1"/>
        <v>0.58333333333333337</v>
      </c>
    </row>
    <row r="45" spans="1:7" x14ac:dyDescent="0.2">
      <c r="A45">
        <v>53293609</v>
      </c>
      <c r="B45">
        <v>70</v>
      </c>
      <c r="C45" s="157" t="s">
        <v>134</v>
      </c>
      <c r="D45">
        <v>39</v>
      </c>
      <c r="E45">
        <v>18</v>
      </c>
      <c r="F45">
        <f t="shared" si="0"/>
        <v>21</v>
      </c>
      <c r="G45" s="169">
        <f t="shared" si="1"/>
        <v>0.53846153846153844</v>
      </c>
    </row>
    <row r="46" spans="1:7" x14ac:dyDescent="0.2">
      <c r="A46">
        <v>52911849</v>
      </c>
      <c r="B46">
        <v>110</v>
      </c>
      <c r="C46" s="157" t="s">
        <v>135</v>
      </c>
      <c r="D46">
        <v>59</v>
      </c>
      <c r="E46">
        <v>31</v>
      </c>
      <c r="F46">
        <f t="shared" si="0"/>
        <v>28</v>
      </c>
      <c r="G46" s="169">
        <f t="shared" si="1"/>
        <v>0.47457627118644069</v>
      </c>
    </row>
    <row r="47" spans="1:7" x14ac:dyDescent="0.2">
      <c r="A47">
        <v>53598086</v>
      </c>
      <c r="B47">
        <v>30</v>
      </c>
      <c r="C47" s="157" t="s">
        <v>140</v>
      </c>
      <c r="D47">
        <v>64</v>
      </c>
      <c r="E47">
        <v>40</v>
      </c>
      <c r="F47">
        <f t="shared" si="0"/>
        <v>24</v>
      </c>
      <c r="G47" s="169">
        <f t="shared" si="1"/>
        <v>0.375</v>
      </c>
    </row>
    <row r="48" spans="1:7" x14ac:dyDescent="0.2">
      <c r="A48">
        <v>53367832</v>
      </c>
      <c r="B48">
        <v>130</v>
      </c>
      <c r="C48" s="157">
        <v>110106</v>
      </c>
      <c r="D48">
        <v>67</v>
      </c>
      <c r="E48">
        <v>30</v>
      </c>
      <c r="F48">
        <f t="shared" si="0"/>
        <v>37</v>
      </c>
      <c r="G48" s="169">
        <f t="shared" si="1"/>
        <v>0.55223880597014929</v>
      </c>
    </row>
    <row r="49" spans="1:7" x14ac:dyDescent="0.2">
      <c r="A49">
        <v>53492916</v>
      </c>
      <c r="B49">
        <v>10</v>
      </c>
      <c r="C49" s="157" t="s">
        <v>134</v>
      </c>
      <c r="D49">
        <v>32</v>
      </c>
      <c r="E49">
        <v>7</v>
      </c>
      <c r="F49">
        <f t="shared" si="0"/>
        <v>25</v>
      </c>
      <c r="G49" s="169">
        <f t="shared" si="1"/>
        <v>0.78125</v>
      </c>
    </row>
    <row r="50" spans="1:7" x14ac:dyDescent="0.2">
      <c r="A50">
        <v>53712102</v>
      </c>
      <c r="B50">
        <v>10</v>
      </c>
      <c r="C50" s="157" t="s">
        <v>294</v>
      </c>
      <c r="D50">
        <v>39</v>
      </c>
      <c r="E50">
        <v>16</v>
      </c>
      <c r="F50">
        <f t="shared" si="0"/>
        <v>23</v>
      </c>
      <c r="G50" s="169">
        <f t="shared" si="1"/>
        <v>0.58974358974358976</v>
      </c>
    </row>
    <row r="51" spans="1:7" x14ac:dyDescent="0.2">
      <c r="A51">
        <v>53367838</v>
      </c>
      <c r="B51">
        <v>80</v>
      </c>
      <c r="C51" s="157" t="s">
        <v>132</v>
      </c>
      <c r="D51">
        <v>36</v>
      </c>
      <c r="E51">
        <v>17</v>
      </c>
      <c r="F51">
        <f t="shared" si="0"/>
        <v>19</v>
      </c>
      <c r="G51" s="169">
        <f t="shared" si="1"/>
        <v>0.52777777777777779</v>
      </c>
    </row>
    <row r="52" spans="1:7" x14ac:dyDescent="0.2">
      <c r="A52">
        <v>53521172</v>
      </c>
      <c r="B52">
        <v>30</v>
      </c>
      <c r="C52" s="157">
        <v>110106</v>
      </c>
      <c r="D52">
        <v>24</v>
      </c>
      <c r="E52">
        <v>14</v>
      </c>
      <c r="F52">
        <f t="shared" si="0"/>
        <v>10</v>
      </c>
      <c r="G52" s="169">
        <f t="shared" si="1"/>
        <v>0.41666666666666669</v>
      </c>
    </row>
    <row r="53" spans="1:7" x14ac:dyDescent="0.2">
      <c r="A53">
        <v>53597943</v>
      </c>
      <c r="B53">
        <v>30</v>
      </c>
      <c r="C53" s="157" t="s">
        <v>152</v>
      </c>
      <c r="D53">
        <v>64</v>
      </c>
      <c r="E53">
        <v>64</v>
      </c>
      <c r="F53">
        <f t="shared" si="0"/>
        <v>0</v>
      </c>
      <c r="G53" s="169">
        <f t="shared" si="1"/>
        <v>0</v>
      </c>
    </row>
    <row r="54" spans="1:7" x14ac:dyDescent="0.2">
      <c r="A54">
        <v>53481068</v>
      </c>
      <c r="B54">
        <v>10</v>
      </c>
      <c r="C54" s="157"/>
      <c r="D54">
        <v>39</v>
      </c>
      <c r="E54">
        <v>40</v>
      </c>
      <c r="F54">
        <f t="shared" si="0"/>
        <v>-1</v>
      </c>
      <c r="G54" s="169">
        <f t="shared" si="1"/>
        <v>-2.564102564102564E-2</v>
      </c>
    </row>
    <row r="55" spans="1:7" x14ac:dyDescent="0.2">
      <c r="A55">
        <v>53521139</v>
      </c>
      <c r="B55">
        <v>10</v>
      </c>
      <c r="C55" s="157" t="s">
        <v>133</v>
      </c>
      <c r="D55">
        <v>39</v>
      </c>
      <c r="E55">
        <v>40</v>
      </c>
      <c r="F55">
        <f t="shared" si="0"/>
        <v>-1</v>
      </c>
      <c r="G55" s="169">
        <f t="shared" si="1"/>
        <v>-2.564102564102564E-2</v>
      </c>
    </row>
    <row r="56" spans="1:7" x14ac:dyDescent="0.2">
      <c r="A56">
        <v>53521173</v>
      </c>
      <c r="B56">
        <v>50</v>
      </c>
      <c r="C56" s="157">
        <v>110106</v>
      </c>
      <c r="D56">
        <v>39</v>
      </c>
      <c r="E56">
        <v>22</v>
      </c>
      <c r="F56">
        <f t="shared" si="0"/>
        <v>17</v>
      </c>
      <c r="G56" s="169">
        <f t="shared" si="1"/>
        <v>0.4358974358974359</v>
      </c>
    </row>
    <row r="57" spans="1:7" x14ac:dyDescent="0.2">
      <c r="A57">
        <v>53598089</v>
      </c>
      <c r="B57">
        <v>30</v>
      </c>
      <c r="C57" s="157">
        <v>110106</v>
      </c>
      <c r="D57">
        <v>32</v>
      </c>
      <c r="E57">
        <v>43</v>
      </c>
      <c r="F57">
        <f t="shared" si="0"/>
        <v>-11</v>
      </c>
      <c r="G57" s="169">
        <f t="shared" si="1"/>
        <v>-0.34375</v>
      </c>
    </row>
    <row r="58" spans="1:7" x14ac:dyDescent="0.2">
      <c r="A58">
        <v>53633973</v>
      </c>
      <c r="B58">
        <v>40</v>
      </c>
      <c r="C58" s="157" t="s">
        <v>135</v>
      </c>
      <c r="D58">
        <v>36</v>
      </c>
      <c r="E58">
        <v>34</v>
      </c>
      <c r="F58">
        <f t="shared" si="0"/>
        <v>2</v>
      </c>
      <c r="G58" s="169">
        <f t="shared" si="1"/>
        <v>5.5555555555555552E-2</v>
      </c>
    </row>
    <row r="59" spans="1:7" x14ac:dyDescent="0.2">
      <c r="A59">
        <v>53481069</v>
      </c>
      <c r="B59">
        <v>40</v>
      </c>
      <c r="C59" s="157" t="s">
        <v>135</v>
      </c>
      <c r="D59">
        <v>39</v>
      </c>
      <c r="E59">
        <v>32</v>
      </c>
      <c r="F59">
        <f t="shared" si="0"/>
        <v>7</v>
      </c>
      <c r="G59" s="169">
        <f t="shared" si="1"/>
        <v>0.17948717948717949</v>
      </c>
    </row>
    <row r="60" spans="1:7" x14ac:dyDescent="0.2">
      <c r="A60">
        <v>53556978</v>
      </c>
      <c r="B60">
        <v>20</v>
      </c>
      <c r="C60" s="157" t="s">
        <v>139</v>
      </c>
      <c r="D60">
        <v>32</v>
      </c>
      <c r="E60">
        <v>37</v>
      </c>
      <c r="F60">
        <f t="shared" si="0"/>
        <v>-5</v>
      </c>
      <c r="G60" s="169">
        <f t="shared" si="1"/>
        <v>-0.15625</v>
      </c>
    </row>
    <row r="61" spans="1:7" x14ac:dyDescent="0.2">
      <c r="A61">
        <v>53670317</v>
      </c>
      <c r="B61">
        <v>20</v>
      </c>
      <c r="C61" s="157" t="s">
        <v>141</v>
      </c>
      <c r="D61">
        <v>12</v>
      </c>
      <c r="E61">
        <v>7</v>
      </c>
      <c r="F61">
        <f t="shared" si="0"/>
        <v>5</v>
      </c>
      <c r="G61" s="169">
        <f t="shared" si="1"/>
        <v>0.41666666666666669</v>
      </c>
    </row>
    <row r="62" spans="1:7" x14ac:dyDescent="0.2">
      <c r="A62">
        <v>53670318</v>
      </c>
      <c r="B62">
        <v>10</v>
      </c>
      <c r="C62" s="157" t="s">
        <v>292</v>
      </c>
      <c r="D62">
        <v>12</v>
      </c>
      <c r="E62">
        <v>9</v>
      </c>
      <c r="F62">
        <f t="shared" si="0"/>
        <v>3</v>
      </c>
      <c r="G62" s="169">
        <f t="shared" si="1"/>
        <v>0.25</v>
      </c>
    </row>
    <row r="63" spans="1:7" x14ac:dyDescent="0.2">
      <c r="A63">
        <v>53670319</v>
      </c>
      <c r="B63">
        <v>20</v>
      </c>
      <c r="C63" s="157" t="s">
        <v>141</v>
      </c>
      <c r="D63">
        <v>12</v>
      </c>
      <c r="E63">
        <v>7</v>
      </c>
      <c r="F63">
        <f t="shared" si="0"/>
        <v>5</v>
      </c>
      <c r="G63" s="169">
        <f t="shared" si="1"/>
        <v>0.41666666666666669</v>
      </c>
    </row>
    <row r="64" spans="1:7" x14ac:dyDescent="0.2">
      <c r="A64">
        <v>53367790</v>
      </c>
      <c r="B64">
        <v>110</v>
      </c>
      <c r="C64" s="157" t="s">
        <v>134</v>
      </c>
      <c r="D64">
        <v>32</v>
      </c>
      <c r="E64">
        <v>7</v>
      </c>
      <c r="F64">
        <f t="shared" si="0"/>
        <v>25</v>
      </c>
      <c r="G64" s="169">
        <f t="shared" si="1"/>
        <v>0.78125</v>
      </c>
    </row>
    <row r="65" spans="1:7" x14ac:dyDescent="0.2">
      <c r="A65">
        <v>53367801</v>
      </c>
      <c r="B65">
        <v>90</v>
      </c>
      <c r="C65" s="157" t="s">
        <v>142</v>
      </c>
      <c r="D65">
        <v>32</v>
      </c>
      <c r="E65">
        <v>11</v>
      </c>
      <c r="F65">
        <f t="shared" si="0"/>
        <v>21</v>
      </c>
      <c r="G65" s="169">
        <f t="shared" si="1"/>
        <v>0.65625</v>
      </c>
    </row>
    <row r="66" spans="1:7" x14ac:dyDescent="0.2">
      <c r="A66">
        <v>53633977</v>
      </c>
      <c r="B66">
        <v>20</v>
      </c>
      <c r="C66" s="157" t="s">
        <v>152</v>
      </c>
      <c r="D66">
        <v>61</v>
      </c>
      <c r="E66">
        <v>60</v>
      </c>
      <c r="F66">
        <f t="shared" si="0"/>
        <v>1</v>
      </c>
      <c r="G66" s="169">
        <f t="shared" si="1"/>
        <v>1.6393442622950821E-2</v>
      </c>
    </row>
    <row r="67" spans="1:7" x14ac:dyDescent="0.2">
      <c r="A67">
        <v>53669239</v>
      </c>
      <c r="B67">
        <v>10</v>
      </c>
      <c r="C67" s="157" t="s">
        <v>139</v>
      </c>
      <c r="D67">
        <v>32</v>
      </c>
      <c r="E67">
        <v>18</v>
      </c>
      <c r="F67">
        <f t="shared" si="0"/>
        <v>14</v>
      </c>
      <c r="G67" s="169">
        <f t="shared" si="1"/>
        <v>0.4375</v>
      </c>
    </row>
    <row r="68" spans="1:7" x14ac:dyDescent="0.2">
      <c r="A68">
        <v>53007227</v>
      </c>
      <c r="B68">
        <v>30</v>
      </c>
      <c r="C68" s="157">
        <v>110106</v>
      </c>
      <c r="D68">
        <v>24</v>
      </c>
      <c r="E68">
        <v>14</v>
      </c>
      <c r="F68">
        <f t="shared" si="0"/>
        <v>10</v>
      </c>
      <c r="G68" s="169">
        <f t="shared" si="1"/>
        <v>0.41666666666666669</v>
      </c>
    </row>
    <row r="69" spans="1:7" x14ac:dyDescent="0.2">
      <c r="A69">
        <v>53521137</v>
      </c>
      <c r="B69">
        <v>60</v>
      </c>
      <c r="C69" s="157" t="s">
        <v>132</v>
      </c>
      <c r="D69">
        <v>59</v>
      </c>
      <c r="E69">
        <v>54</v>
      </c>
      <c r="F69">
        <f t="shared" si="0"/>
        <v>5</v>
      </c>
      <c r="G69" s="169">
        <f t="shared" si="1"/>
        <v>8.4745762711864403E-2</v>
      </c>
    </row>
    <row r="70" spans="1:7" x14ac:dyDescent="0.2">
      <c r="A70">
        <v>53598090</v>
      </c>
      <c r="B70">
        <v>50</v>
      </c>
      <c r="C70" s="157" t="s">
        <v>135</v>
      </c>
      <c r="D70">
        <v>32</v>
      </c>
      <c r="E70">
        <v>28</v>
      </c>
      <c r="F70">
        <f t="shared" ref="F70:F122" si="2">D70-E70</f>
        <v>4</v>
      </c>
      <c r="G70" s="169">
        <f t="shared" ref="G70:G122" si="3">F70/D70</f>
        <v>0.125</v>
      </c>
    </row>
    <row r="71" spans="1:7" x14ac:dyDescent="0.2">
      <c r="A71">
        <v>53633979</v>
      </c>
      <c r="B71">
        <v>10</v>
      </c>
      <c r="C71" s="157" t="s">
        <v>143</v>
      </c>
      <c r="D71">
        <v>47</v>
      </c>
      <c r="E71">
        <v>53</v>
      </c>
      <c r="F71">
        <f t="shared" si="2"/>
        <v>-6</v>
      </c>
      <c r="G71" s="169">
        <f t="shared" si="3"/>
        <v>-0.1276595744680851</v>
      </c>
    </row>
    <row r="72" spans="1:7" x14ac:dyDescent="0.2">
      <c r="A72">
        <v>53670323</v>
      </c>
      <c r="B72">
        <v>20</v>
      </c>
      <c r="C72" s="157" t="s">
        <v>129</v>
      </c>
      <c r="D72">
        <v>64</v>
      </c>
      <c r="E72">
        <v>72</v>
      </c>
      <c r="F72">
        <f t="shared" si="2"/>
        <v>-8</v>
      </c>
      <c r="G72" s="169">
        <f t="shared" si="3"/>
        <v>-0.125</v>
      </c>
    </row>
    <row r="73" spans="1:7" x14ac:dyDescent="0.2">
      <c r="A73">
        <v>53671588</v>
      </c>
      <c r="B73">
        <v>10</v>
      </c>
      <c r="C73" s="157" t="s">
        <v>143</v>
      </c>
      <c r="D73">
        <v>24</v>
      </c>
      <c r="E73">
        <v>22</v>
      </c>
      <c r="F73">
        <f t="shared" si="2"/>
        <v>2</v>
      </c>
      <c r="G73" s="169">
        <f t="shared" si="3"/>
        <v>8.3333333333333329E-2</v>
      </c>
    </row>
    <row r="74" spans="1:7" x14ac:dyDescent="0.2">
      <c r="A74">
        <v>53597931</v>
      </c>
      <c r="B74">
        <v>60</v>
      </c>
      <c r="C74" s="157" t="s">
        <v>127</v>
      </c>
      <c r="D74">
        <v>32</v>
      </c>
      <c r="E74">
        <v>26</v>
      </c>
      <c r="F74">
        <f t="shared" si="2"/>
        <v>6</v>
      </c>
      <c r="G74" s="169">
        <f t="shared" si="3"/>
        <v>0.1875</v>
      </c>
    </row>
    <row r="75" spans="1:7" x14ac:dyDescent="0.2">
      <c r="A75">
        <v>53598085</v>
      </c>
      <c r="B75">
        <v>20</v>
      </c>
      <c r="C75" s="157" t="s">
        <v>129</v>
      </c>
      <c r="D75">
        <v>64</v>
      </c>
      <c r="E75">
        <v>72</v>
      </c>
      <c r="F75">
        <f t="shared" si="2"/>
        <v>-8</v>
      </c>
      <c r="G75" s="169">
        <f t="shared" si="3"/>
        <v>-0.125</v>
      </c>
    </row>
    <row r="76" spans="1:7" x14ac:dyDescent="0.2">
      <c r="A76">
        <v>53598087</v>
      </c>
      <c r="B76">
        <v>10</v>
      </c>
      <c r="C76" s="157" t="s">
        <v>144</v>
      </c>
      <c r="D76">
        <v>64</v>
      </c>
      <c r="E76">
        <v>76</v>
      </c>
      <c r="F76">
        <f t="shared" si="2"/>
        <v>-12</v>
      </c>
      <c r="G76" s="169">
        <f t="shared" si="3"/>
        <v>-0.1875</v>
      </c>
    </row>
    <row r="77" spans="1:7" x14ac:dyDescent="0.2">
      <c r="A77">
        <v>53670321</v>
      </c>
      <c r="B77">
        <v>30</v>
      </c>
      <c r="C77" s="157">
        <v>110106</v>
      </c>
      <c r="D77">
        <v>39</v>
      </c>
      <c r="E77">
        <v>41</v>
      </c>
      <c r="F77">
        <f t="shared" si="2"/>
        <v>-2</v>
      </c>
      <c r="G77" s="169">
        <f t="shared" si="3"/>
        <v>-5.128205128205128E-2</v>
      </c>
    </row>
    <row r="78" spans="1:7" x14ac:dyDescent="0.2">
      <c r="A78">
        <v>53671589</v>
      </c>
      <c r="B78">
        <v>10</v>
      </c>
      <c r="C78" s="157" t="s">
        <v>143</v>
      </c>
      <c r="D78">
        <v>24</v>
      </c>
      <c r="E78">
        <v>26</v>
      </c>
      <c r="F78">
        <f t="shared" si="2"/>
        <v>-2</v>
      </c>
      <c r="G78" s="169">
        <f t="shared" si="3"/>
        <v>-8.3333333333333329E-2</v>
      </c>
    </row>
    <row r="79" spans="1:7" x14ac:dyDescent="0.2">
      <c r="A79">
        <v>53671590</v>
      </c>
      <c r="B79">
        <v>10</v>
      </c>
      <c r="C79" s="157" t="s">
        <v>143</v>
      </c>
      <c r="D79">
        <v>24</v>
      </c>
      <c r="E79">
        <v>24</v>
      </c>
      <c r="F79">
        <f t="shared" si="2"/>
        <v>0</v>
      </c>
      <c r="G79" s="169">
        <f t="shared" si="3"/>
        <v>0</v>
      </c>
    </row>
    <row r="80" spans="1:7" x14ac:dyDescent="0.2">
      <c r="A80">
        <v>53715673</v>
      </c>
      <c r="B80">
        <v>10</v>
      </c>
      <c r="C80" s="157" t="s">
        <v>133</v>
      </c>
      <c r="D80">
        <v>39</v>
      </c>
      <c r="E80">
        <v>40</v>
      </c>
      <c r="F80">
        <f t="shared" si="2"/>
        <v>-1</v>
      </c>
      <c r="G80" s="169">
        <f t="shared" si="3"/>
        <v>-2.564102564102564E-2</v>
      </c>
    </row>
    <row r="81" spans="1:7" x14ac:dyDescent="0.2">
      <c r="A81">
        <v>53715672</v>
      </c>
      <c r="B81">
        <v>10</v>
      </c>
      <c r="C81" s="157" t="s">
        <v>292</v>
      </c>
      <c r="D81">
        <v>12</v>
      </c>
      <c r="E81">
        <v>9</v>
      </c>
      <c r="F81">
        <f t="shared" si="2"/>
        <v>3</v>
      </c>
      <c r="G81" s="169">
        <f t="shared" si="3"/>
        <v>0.25</v>
      </c>
    </row>
    <row r="82" spans="1:7" x14ac:dyDescent="0.2">
      <c r="A82">
        <v>53597934</v>
      </c>
      <c r="B82">
        <v>10</v>
      </c>
      <c r="C82" s="157"/>
      <c r="D82">
        <v>50</v>
      </c>
      <c r="E82">
        <v>52</v>
      </c>
      <c r="F82">
        <f t="shared" si="2"/>
        <v>-2</v>
      </c>
      <c r="G82" s="169">
        <f t="shared" si="3"/>
        <v>-0.04</v>
      </c>
    </row>
    <row r="83" spans="1:7" x14ac:dyDescent="0.2">
      <c r="A83">
        <v>53670322</v>
      </c>
      <c r="B83">
        <v>40</v>
      </c>
      <c r="C83" s="157" t="s">
        <v>135</v>
      </c>
      <c r="D83">
        <v>36</v>
      </c>
      <c r="E83">
        <v>38</v>
      </c>
      <c r="F83">
        <f t="shared" si="2"/>
        <v>-2</v>
      </c>
      <c r="G83" s="169">
        <f t="shared" si="3"/>
        <v>-5.5555555555555552E-2</v>
      </c>
    </row>
    <row r="84" spans="1:7" x14ac:dyDescent="0.2">
      <c r="A84">
        <v>53715676</v>
      </c>
      <c r="B84">
        <v>10</v>
      </c>
      <c r="C84" s="157"/>
      <c r="D84">
        <v>24</v>
      </c>
      <c r="E84">
        <v>27</v>
      </c>
      <c r="F84">
        <f t="shared" si="2"/>
        <v>-3</v>
      </c>
      <c r="G84" s="169">
        <f t="shared" si="3"/>
        <v>-0.125</v>
      </c>
    </row>
    <row r="85" spans="1:7" x14ac:dyDescent="0.2">
      <c r="A85">
        <v>53715677</v>
      </c>
      <c r="B85">
        <v>10</v>
      </c>
      <c r="C85" s="157"/>
      <c r="D85">
        <v>24</v>
      </c>
      <c r="E85">
        <v>27</v>
      </c>
      <c r="F85">
        <f t="shared" si="2"/>
        <v>-3</v>
      </c>
      <c r="G85" s="169">
        <f t="shared" si="3"/>
        <v>-0.125</v>
      </c>
    </row>
    <row r="86" spans="1:7" x14ac:dyDescent="0.2">
      <c r="A86">
        <v>51997966</v>
      </c>
      <c r="B86">
        <v>40</v>
      </c>
      <c r="C86" s="157">
        <v>2359184</v>
      </c>
      <c r="D86">
        <v>51</v>
      </c>
      <c r="E86">
        <v>38</v>
      </c>
      <c r="F86">
        <f t="shared" si="2"/>
        <v>13</v>
      </c>
      <c r="G86" s="169">
        <f t="shared" si="3"/>
        <v>0.25490196078431371</v>
      </c>
    </row>
    <row r="87" spans="1:7" x14ac:dyDescent="0.2">
      <c r="A87">
        <v>53597933</v>
      </c>
      <c r="B87">
        <v>10</v>
      </c>
      <c r="C87" s="157"/>
      <c r="D87">
        <v>50</v>
      </c>
      <c r="E87">
        <v>51</v>
      </c>
      <c r="F87">
        <f t="shared" si="2"/>
        <v>-1</v>
      </c>
      <c r="G87" s="169">
        <f t="shared" si="3"/>
        <v>-0.02</v>
      </c>
    </row>
    <row r="88" spans="1:7" x14ac:dyDescent="0.2">
      <c r="A88">
        <v>53598091</v>
      </c>
      <c r="B88">
        <v>30</v>
      </c>
      <c r="C88" s="157" t="s">
        <v>145</v>
      </c>
      <c r="D88">
        <v>67</v>
      </c>
      <c r="E88">
        <v>62</v>
      </c>
      <c r="F88">
        <f t="shared" si="2"/>
        <v>5</v>
      </c>
      <c r="G88" s="169">
        <f t="shared" si="3"/>
        <v>7.4626865671641784E-2</v>
      </c>
    </row>
    <row r="89" spans="1:7" x14ac:dyDescent="0.2">
      <c r="A89">
        <v>53633974</v>
      </c>
      <c r="B89">
        <v>10</v>
      </c>
      <c r="C89" s="157"/>
      <c r="D89">
        <v>51</v>
      </c>
      <c r="E89">
        <v>58</v>
      </c>
      <c r="F89">
        <f t="shared" si="2"/>
        <v>-7</v>
      </c>
      <c r="G89" s="169">
        <f t="shared" si="3"/>
        <v>-0.13725490196078433</v>
      </c>
    </row>
    <row r="90" spans="1:7" x14ac:dyDescent="0.2">
      <c r="A90">
        <v>53633975</v>
      </c>
      <c r="B90">
        <v>10</v>
      </c>
      <c r="C90" s="157"/>
      <c r="D90">
        <v>51</v>
      </c>
      <c r="E90">
        <v>58</v>
      </c>
      <c r="F90">
        <f t="shared" si="2"/>
        <v>-7</v>
      </c>
      <c r="G90" s="169">
        <f t="shared" si="3"/>
        <v>-0.13725490196078433</v>
      </c>
    </row>
    <row r="91" spans="1:7" x14ac:dyDescent="0.2">
      <c r="A91">
        <v>53715674</v>
      </c>
      <c r="B91">
        <v>10</v>
      </c>
      <c r="C91" s="157"/>
      <c r="D91">
        <v>39</v>
      </c>
      <c r="E91">
        <v>41</v>
      </c>
      <c r="F91">
        <f t="shared" si="2"/>
        <v>-2</v>
      </c>
      <c r="G91" s="169">
        <f t="shared" si="3"/>
        <v>-5.128205128205128E-2</v>
      </c>
    </row>
    <row r="92" spans="1:7" x14ac:dyDescent="0.2">
      <c r="A92">
        <v>53715675</v>
      </c>
      <c r="B92">
        <v>10</v>
      </c>
      <c r="C92" s="157"/>
      <c r="D92">
        <v>39</v>
      </c>
      <c r="E92">
        <v>41</v>
      </c>
      <c r="F92">
        <f t="shared" si="2"/>
        <v>-2</v>
      </c>
      <c r="G92" s="169">
        <f t="shared" si="3"/>
        <v>-5.128205128205128E-2</v>
      </c>
    </row>
    <row r="93" spans="1:7" x14ac:dyDescent="0.2">
      <c r="A93">
        <v>53715678</v>
      </c>
      <c r="B93">
        <v>10</v>
      </c>
      <c r="C93" s="157"/>
      <c r="D93">
        <v>64</v>
      </c>
      <c r="E93">
        <v>87</v>
      </c>
      <c r="F93">
        <f t="shared" si="2"/>
        <v>-23</v>
      </c>
      <c r="G93" s="169">
        <f t="shared" si="3"/>
        <v>-0.359375</v>
      </c>
    </row>
    <row r="94" spans="1:7" x14ac:dyDescent="0.2">
      <c r="A94">
        <v>53715679</v>
      </c>
      <c r="B94">
        <v>10</v>
      </c>
      <c r="C94" s="157"/>
      <c r="D94">
        <v>64</v>
      </c>
      <c r="E94">
        <v>76</v>
      </c>
      <c r="F94">
        <f t="shared" si="2"/>
        <v>-12</v>
      </c>
      <c r="G94" s="169">
        <f t="shared" si="3"/>
        <v>-0.1875</v>
      </c>
    </row>
    <row r="95" spans="1:7" x14ac:dyDescent="0.2">
      <c r="A95">
        <v>53715680</v>
      </c>
      <c r="B95">
        <v>10</v>
      </c>
      <c r="C95" s="157"/>
      <c r="D95">
        <v>64</v>
      </c>
      <c r="E95">
        <v>76</v>
      </c>
      <c r="F95">
        <f t="shared" si="2"/>
        <v>-12</v>
      </c>
      <c r="G95" s="169">
        <f t="shared" si="3"/>
        <v>-0.1875</v>
      </c>
    </row>
    <row r="96" spans="1:7" x14ac:dyDescent="0.2">
      <c r="A96">
        <v>53715681</v>
      </c>
      <c r="B96">
        <v>10</v>
      </c>
      <c r="C96" s="157"/>
      <c r="D96">
        <v>59</v>
      </c>
      <c r="E96">
        <v>59</v>
      </c>
      <c r="F96">
        <f t="shared" si="2"/>
        <v>0</v>
      </c>
      <c r="G96" s="169">
        <f t="shared" si="3"/>
        <v>0</v>
      </c>
    </row>
    <row r="97" spans="1:7" x14ac:dyDescent="0.2">
      <c r="A97">
        <v>53556980</v>
      </c>
      <c r="B97">
        <v>50</v>
      </c>
      <c r="C97" s="157" t="s">
        <v>136</v>
      </c>
      <c r="D97">
        <v>39</v>
      </c>
      <c r="E97">
        <v>28</v>
      </c>
      <c r="F97">
        <f t="shared" si="2"/>
        <v>11</v>
      </c>
      <c r="G97" s="169">
        <f t="shared" si="3"/>
        <v>0.28205128205128205</v>
      </c>
    </row>
    <row r="98" spans="1:7" x14ac:dyDescent="0.2">
      <c r="A98">
        <v>53556981</v>
      </c>
      <c r="B98">
        <v>50</v>
      </c>
      <c r="C98" s="157" t="s">
        <v>136</v>
      </c>
      <c r="D98">
        <v>39</v>
      </c>
      <c r="E98">
        <v>28</v>
      </c>
      <c r="F98">
        <f t="shared" si="2"/>
        <v>11</v>
      </c>
      <c r="G98" s="169">
        <f t="shared" si="3"/>
        <v>0.28205128205128205</v>
      </c>
    </row>
    <row r="99" spans="1:7" x14ac:dyDescent="0.2">
      <c r="A99">
        <v>53633980</v>
      </c>
      <c r="B99">
        <v>25</v>
      </c>
      <c r="C99" s="157" t="s">
        <v>131</v>
      </c>
      <c r="D99">
        <v>24</v>
      </c>
      <c r="E99">
        <v>14</v>
      </c>
      <c r="F99">
        <f t="shared" si="2"/>
        <v>10</v>
      </c>
      <c r="G99" s="169">
        <f t="shared" si="3"/>
        <v>0.41666666666666669</v>
      </c>
    </row>
    <row r="100" spans="1:7" x14ac:dyDescent="0.2">
      <c r="A100">
        <v>53715682</v>
      </c>
      <c r="B100">
        <v>10</v>
      </c>
      <c r="C100" s="157"/>
      <c r="D100">
        <v>58</v>
      </c>
      <c r="E100">
        <v>52</v>
      </c>
      <c r="F100">
        <f t="shared" si="2"/>
        <v>6</v>
      </c>
      <c r="G100" s="169">
        <f t="shared" si="3"/>
        <v>0.10344827586206896</v>
      </c>
    </row>
    <row r="101" spans="1:7" x14ac:dyDescent="0.2">
      <c r="A101">
        <v>53408058</v>
      </c>
      <c r="B101">
        <v>10</v>
      </c>
      <c r="C101" s="157"/>
      <c r="D101">
        <v>58</v>
      </c>
      <c r="E101">
        <v>51</v>
      </c>
      <c r="F101">
        <f t="shared" si="2"/>
        <v>7</v>
      </c>
      <c r="G101" s="169">
        <f t="shared" si="3"/>
        <v>0.1206896551724138</v>
      </c>
    </row>
    <row r="102" spans="1:7" x14ac:dyDescent="0.2">
      <c r="A102">
        <v>53715683</v>
      </c>
      <c r="B102">
        <v>10</v>
      </c>
      <c r="C102" s="157"/>
      <c r="D102">
        <v>32</v>
      </c>
      <c r="E102">
        <v>42</v>
      </c>
      <c r="F102">
        <f t="shared" si="2"/>
        <v>-10</v>
      </c>
      <c r="G102" s="169">
        <f t="shared" si="3"/>
        <v>-0.3125</v>
      </c>
    </row>
    <row r="103" spans="1:7" x14ac:dyDescent="0.2">
      <c r="A103">
        <v>53717004</v>
      </c>
      <c r="B103">
        <v>10</v>
      </c>
      <c r="C103" s="157"/>
      <c r="D103">
        <v>32</v>
      </c>
      <c r="E103">
        <v>42</v>
      </c>
      <c r="F103">
        <f t="shared" si="2"/>
        <v>-10</v>
      </c>
      <c r="G103" s="169">
        <f t="shared" si="3"/>
        <v>-0.3125</v>
      </c>
    </row>
    <row r="104" spans="1:7" x14ac:dyDescent="0.2">
      <c r="A104">
        <v>53717005</v>
      </c>
      <c r="B104">
        <v>10</v>
      </c>
      <c r="C104" s="157"/>
      <c r="D104">
        <v>61</v>
      </c>
      <c r="E104">
        <v>60</v>
      </c>
      <c r="F104">
        <f t="shared" si="2"/>
        <v>1</v>
      </c>
      <c r="G104" s="169">
        <f t="shared" si="3"/>
        <v>1.6393442622950821E-2</v>
      </c>
    </row>
    <row r="105" spans="1:7" x14ac:dyDescent="0.2">
      <c r="A105">
        <v>53717006</v>
      </c>
      <c r="B105">
        <v>10</v>
      </c>
      <c r="C105" s="157"/>
      <c r="D105">
        <v>47</v>
      </c>
      <c r="E105">
        <v>50</v>
      </c>
      <c r="F105">
        <f t="shared" si="2"/>
        <v>-3</v>
      </c>
      <c r="G105" s="169">
        <f t="shared" si="3"/>
        <v>-6.3829787234042548E-2</v>
      </c>
    </row>
    <row r="106" spans="1:7" x14ac:dyDescent="0.2">
      <c r="A106">
        <v>53481067</v>
      </c>
      <c r="B106">
        <v>75</v>
      </c>
      <c r="C106" s="157" t="s">
        <v>131</v>
      </c>
      <c r="D106">
        <v>51</v>
      </c>
      <c r="E106">
        <v>22</v>
      </c>
      <c r="F106">
        <f t="shared" si="2"/>
        <v>29</v>
      </c>
      <c r="G106" s="169">
        <f t="shared" si="3"/>
        <v>0.56862745098039214</v>
      </c>
    </row>
    <row r="107" spans="1:7" x14ac:dyDescent="0.2">
      <c r="A107">
        <v>53556979</v>
      </c>
      <c r="B107">
        <v>10</v>
      </c>
      <c r="C107" s="157"/>
      <c r="D107">
        <v>32</v>
      </c>
      <c r="E107">
        <v>36</v>
      </c>
      <c r="F107">
        <f t="shared" si="2"/>
        <v>-4</v>
      </c>
      <c r="G107" s="169">
        <f t="shared" si="3"/>
        <v>-0.125</v>
      </c>
    </row>
    <row r="108" spans="1:7" x14ac:dyDescent="0.2">
      <c r="A108">
        <v>53557565</v>
      </c>
      <c r="B108">
        <v>10</v>
      </c>
      <c r="C108" s="157"/>
      <c r="D108">
        <v>58</v>
      </c>
      <c r="E108">
        <v>51</v>
      </c>
      <c r="F108">
        <f t="shared" si="2"/>
        <v>7</v>
      </c>
      <c r="G108" s="169">
        <f t="shared" si="3"/>
        <v>0.1206896551724138</v>
      </c>
    </row>
    <row r="109" spans="1:7" x14ac:dyDescent="0.2">
      <c r="A109">
        <v>53671585</v>
      </c>
      <c r="B109">
        <v>10</v>
      </c>
      <c r="C109" s="157"/>
      <c r="D109">
        <v>36</v>
      </c>
      <c r="E109">
        <v>38</v>
      </c>
      <c r="F109">
        <f t="shared" si="2"/>
        <v>-2</v>
      </c>
      <c r="G109" s="169">
        <f t="shared" si="3"/>
        <v>-5.5555555555555552E-2</v>
      </c>
    </row>
    <row r="110" spans="1:7" x14ac:dyDescent="0.2">
      <c r="A110">
        <v>53717007</v>
      </c>
      <c r="B110">
        <v>10</v>
      </c>
      <c r="C110" s="157"/>
      <c r="D110">
        <v>32</v>
      </c>
      <c r="E110">
        <v>37</v>
      </c>
      <c r="F110">
        <f t="shared" si="2"/>
        <v>-5</v>
      </c>
      <c r="G110" s="169">
        <f t="shared" si="3"/>
        <v>-0.15625</v>
      </c>
    </row>
    <row r="111" spans="1:7" x14ac:dyDescent="0.2">
      <c r="A111">
        <v>53717008</v>
      </c>
      <c r="B111">
        <v>10</v>
      </c>
      <c r="C111" s="157"/>
      <c r="D111">
        <v>32</v>
      </c>
      <c r="E111">
        <v>38</v>
      </c>
      <c r="F111">
        <f t="shared" si="2"/>
        <v>-6</v>
      </c>
      <c r="G111" s="169">
        <f t="shared" si="3"/>
        <v>-0.1875</v>
      </c>
    </row>
    <row r="112" spans="1:7" x14ac:dyDescent="0.2">
      <c r="A112">
        <v>53146293</v>
      </c>
      <c r="B112">
        <v>75</v>
      </c>
      <c r="C112" s="157" t="s">
        <v>139</v>
      </c>
      <c r="D112">
        <v>59</v>
      </c>
      <c r="E112">
        <v>34</v>
      </c>
      <c r="F112">
        <f t="shared" si="2"/>
        <v>25</v>
      </c>
      <c r="G112" s="169">
        <f t="shared" si="3"/>
        <v>0.42372881355932202</v>
      </c>
    </row>
    <row r="113" spans="1:7" x14ac:dyDescent="0.2">
      <c r="A113">
        <v>53251676</v>
      </c>
      <c r="B113">
        <v>115</v>
      </c>
      <c r="C113" s="157" t="s">
        <v>139</v>
      </c>
      <c r="D113">
        <v>61</v>
      </c>
      <c r="E113">
        <v>16</v>
      </c>
      <c r="F113">
        <f t="shared" si="2"/>
        <v>45</v>
      </c>
      <c r="G113" s="169">
        <f t="shared" si="3"/>
        <v>0.73770491803278693</v>
      </c>
    </row>
    <row r="114" spans="1:7" x14ac:dyDescent="0.2">
      <c r="A114">
        <v>53146294</v>
      </c>
      <c r="B114">
        <v>75</v>
      </c>
      <c r="C114" s="157" t="s">
        <v>139</v>
      </c>
      <c r="D114">
        <v>59</v>
      </c>
      <c r="E114">
        <v>37</v>
      </c>
      <c r="F114">
        <f t="shared" si="2"/>
        <v>22</v>
      </c>
      <c r="G114" s="169">
        <f t="shared" si="3"/>
        <v>0.3728813559322034</v>
      </c>
    </row>
    <row r="115" spans="1:7" x14ac:dyDescent="0.2">
      <c r="A115">
        <v>53445761</v>
      </c>
      <c r="B115">
        <v>75</v>
      </c>
      <c r="C115" s="157" t="s">
        <v>139</v>
      </c>
      <c r="D115">
        <v>61</v>
      </c>
      <c r="E115">
        <v>37</v>
      </c>
      <c r="F115">
        <f t="shared" si="2"/>
        <v>24</v>
      </c>
      <c r="G115" s="169">
        <f t="shared" si="3"/>
        <v>0.39344262295081966</v>
      </c>
    </row>
    <row r="116" spans="1:7" x14ac:dyDescent="0.2">
      <c r="A116">
        <v>53598094</v>
      </c>
      <c r="B116">
        <v>30</v>
      </c>
      <c r="C116" s="157" t="s">
        <v>127</v>
      </c>
      <c r="D116">
        <v>47</v>
      </c>
      <c r="E116">
        <v>41</v>
      </c>
      <c r="F116">
        <f t="shared" si="2"/>
        <v>6</v>
      </c>
      <c r="G116" s="169">
        <f t="shared" si="3"/>
        <v>0.1276595744680851</v>
      </c>
    </row>
    <row r="117" spans="1:7" x14ac:dyDescent="0.2">
      <c r="A117">
        <v>53625137</v>
      </c>
      <c r="B117">
        <v>10</v>
      </c>
      <c r="C117" s="157" t="s">
        <v>139</v>
      </c>
      <c r="D117">
        <v>32</v>
      </c>
      <c r="E117">
        <v>21</v>
      </c>
      <c r="F117">
        <f t="shared" si="2"/>
        <v>11</v>
      </c>
      <c r="G117" s="169">
        <f t="shared" si="3"/>
        <v>0.34375</v>
      </c>
    </row>
    <row r="118" spans="1:7" x14ac:dyDescent="0.2">
      <c r="A118">
        <v>53597935</v>
      </c>
      <c r="B118">
        <v>10</v>
      </c>
      <c r="C118" s="157"/>
      <c r="D118">
        <v>50</v>
      </c>
      <c r="E118">
        <v>52</v>
      </c>
      <c r="F118">
        <f t="shared" si="2"/>
        <v>-2</v>
      </c>
      <c r="G118" s="169">
        <f t="shared" si="3"/>
        <v>-0.04</v>
      </c>
    </row>
    <row r="119" spans="1:7" x14ac:dyDescent="0.2">
      <c r="A119">
        <v>53521135</v>
      </c>
      <c r="B119">
        <v>75</v>
      </c>
      <c r="C119" s="157" t="s">
        <v>131</v>
      </c>
      <c r="D119">
        <v>47</v>
      </c>
      <c r="E119">
        <v>19</v>
      </c>
      <c r="F119">
        <f t="shared" si="2"/>
        <v>28</v>
      </c>
      <c r="G119" s="169">
        <f t="shared" si="3"/>
        <v>0.5957446808510638</v>
      </c>
    </row>
    <row r="120" spans="1:7" x14ac:dyDescent="0.2">
      <c r="A120">
        <v>53333906</v>
      </c>
      <c r="B120">
        <v>115</v>
      </c>
      <c r="C120" s="157" t="s">
        <v>139</v>
      </c>
      <c r="D120">
        <v>61</v>
      </c>
      <c r="E120">
        <v>20</v>
      </c>
      <c r="F120">
        <f t="shared" si="2"/>
        <v>41</v>
      </c>
      <c r="G120" s="169">
        <f t="shared" si="3"/>
        <v>0.67213114754098358</v>
      </c>
    </row>
    <row r="121" spans="1:7" x14ac:dyDescent="0.2">
      <c r="A121">
        <v>51997967</v>
      </c>
      <c r="B121">
        <v>40</v>
      </c>
      <c r="C121" s="157">
        <v>2359184</v>
      </c>
      <c r="D121">
        <v>51</v>
      </c>
      <c r="E121">
        <v>36</v>
      </c>
      <c r="F121">
        <f t="shared" si="2"/>
        <v>15</v>
      </c>
      <c r="G121" s="169">
        <f t="shared" si="3"/>
        <v>0.29411764705882354</v>
      </c>
    </row>
    <row r="122" spans="1:7" x14ac:dyDescent="0.2">
      <c r="A122">
        <v>53029636</v>
      </c>
      <c r="B122">
        <v>40</v>
      </c>
      <c r="C122" s="157">
        <v>2359184</v>
      </c>
      <c r="D122">
        <v>51</v>
      </c>
      <c r="E122">
        <v>40</v>
      </c>
      <c r="F122">
        <f t="shared" si="2"/>
        <v>11</v>
      </c>
      <c r="G122" s="169">
        <f t="shared" si="3"/>
        <v>0.21568627450980393</v>
      </c>
    </row>
    <row r="123" spans="1:7" x14ac:dyDescent="0.2">
      <c r="A123">
        <v>53597936</v>
      </c>
      <c r="B123">
        <v>10</v>
      </c>
      <c r="D123">
        <v>50</v>
      </c>
      <c r="E123">
        <v>50</v>
      </c>
    </row>
    <row r="124" spans="1:7" x14ac:dyDescent="0.2">
      <c r="A124">
        <v>53030309</v>
      </c>
      <c r="B124">
        <v>40</v>
      </c>
      <c r="C124">
        <v>2359184</v>
      </c>
      <c r="D124">
        <v>51</v>
      </c>
      <c r="E124">
        <v>40</v>
      </c>
    </row>
    <row r="125" spans="1:7" x14ac:dyDescent="0.2">
      <c r="A125">
        <v>53597937</v>
      </c>
      <c r="B125">
        <v>10</v>
      </c>
      <c r="D125">
        <v>50</v>
      </c>
      <c r="E125">
        <v>63</v>
      </c>
    </row>
    <row r="126" spans="1:7" x14ac:dyDescent="0.2">
      <c r="A126">
        <v>53557757</v>
      </c>
      <c r="B126">
        <v>50</v>
      </c>
      <c r="C126" t="s">
        <v>138</v>
      </c>
      <c r="D126">
        <v>35</v>
      </c>
      <c r="E126">
        <v>14</v>
      </c>
    </row>
    <row r="127" spans="1:7" x14ac:dyDescent="0.2">
      <c r="A127">
        <v>53597938</v>
      </c>
      <c r="B127">
        <v>10</v>
      </c>
      <c r="D127">
        <v>50</v>
      </c>
      <c r="E127">
        <v>51</v>
      </c>
    </row>
    <row r="128" spans="1:7" x14ac:dyDescent="0.2">
      <c r="A128">
        <v>53597939</v>
      </c>
      <c r="B128">
        <v>10</v>
      </c>
      <c r="D128">
        <v>50</v>
      </c>
      <c r="E128">
        <v>51</v>
      </c>
    </row>
    <row r="129" spans="1:5" x14ac:dyDescent="0.2">
      <c r="A129">
        <v>53597940</v>
      </c>
      <c r="B129">
        <v>10</v>
      </c>
      <c r="D129">
        <v>50</v>
      </c>
      <c r="E129">
        <v>56</v>
      </c>
    </row>
    <row r="130" spans="1:5" x14ac:dyDescent="0.2">
      <c r="A130">
        <v>53597941</v>
      </c>
      <c r="B130">
        <v>10</v>
      </c>
      <c r="D130">
        <v>50</v>
      </c>
      <c r="E130">
        <v>51</v>
      </c>
    </row>
    <row r="131" spans="1:5" x14ac:dyDescent="0.2">
      <c r="A131">
        <v>53597942</v>
      </c>
      <c r="B131">
        <v>10</v>
      </c>
      <c r="D131">
        <v>50</v>
      </c>
      <c r="E131">
        <v>51</v>
      </c>
    </row>
    <row r="132" spans="1:5" x14ac:dyDescent="0.2">
      <c r="A132">
        <v>52721424</v>
      </c>
      <c r="B132">
        <v>55</v>
      </c>
      <c r="C132" t="s">
        <v>146</v>
      </c>
      <c r="D132">
        <v>52</v>
      </c>
      <c r="E132">
        <v>48</v>
      </c>
    </row>
    <row r="133" spans="1:5" x14ac:dyDescent="0.2">
      <c r="A133">
        <v>52721425</v>
      </c>
      <c r="B133">
        <v>55</v>
      </c>
      <c r="C133" t="s">
        <v>146</v>
      </c>
      <c r="D133">
        <v>52</v>
      </c>
      <c r="E133">
        <v>48</v>
      </c>
    </row>
  </sheetData>
  <mergeCells count="7">
    <mergeCell ref="G1:G2"/>
    <mergeCell ref="F1:F2"/>
    <mergeCell ref="C1:C2"/>
    <mergeCell ref="A1:A2"/>
    <mergeCell ref="B1:B2"/>
    <mergeCell ref="D1:D2"/>
    <mergeCell ref="E1:E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2</vt:i4>
      </vt:variant>
    </vt:vector>
  </HeadingPairs>
  <TitlesOfParts>
    <vt:vector size="8" baseType="lpstr">
      <vt:lpstr>Livré &amp; complet</vt:lpstr>
      <vt:lpstr>Références</vt:lpstr>
      <vt:lpstr>Besoins1</vt:lpstr>
      <vt:lpstr>Besoins2</vt:lpstr>
      <vt:lpstr>Stock</vt:lpstr>
      <vt:lpstr>ZZ93</vt:lpstr>
      <vt:lpstr>Besoins1!Print_Area</vt:lpstr>
      <vt:lpstr>Besoins2!Print_Area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TARSITANO, Jordan (AKKA INGENIERIE PRODUIT)</dc:creator>
  <cp:lastModifiedBy>h2so4</cp:lastModifiedBy>
  <cp:lastPrinted>2018-04-03T07:50:15Z</cp:lastPrinted>
  <dcterms:created xsi:type="dcterms:W3CDTF">2018-02-12T09:23:31Z</dcterms:created>
  <dcterms:modified xsi:type="dcterms:W3CDTF">2018-04-04T12:03:16Z</dcterms:modified>
</cp:coreProperties>
</file>