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4E390EC-BF20-4770-8A55-6FF2F1871FAC}" xr6:coauthVersionLast="45" xr6:coauthVersionMax="45" xr10:uidLastSave="{00000000-0000-0000-0000-000000000000}"/>
  <bookViews>
    <workbookView xWindow="2340" yWindow="615" windowWidth="20880" windowHeight="1558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5" i="1" l="1"/>
  <c r="C16" i="1"/>
  <c r="C14" i="1"/>
  <c r="E16" i="1"/>
  <c r="E14" i="1"/>
  <c r="E15" i="1"/>
  <c r="L12" i="1" l="1"/>
  <c r="L13" i="1"/>
  <c r="L14" i="1"/>
  <c r="C13" i="1"/>
  <c r="D7" i="1" s="1"/>
  <c r="T12" i="1"/>
  <c r="K12" i="1" a="1"/>
  <c r="K13" i="1"/>
  <c r="K14" i="1"/>
  <c r="S12" i="1"/>
  <c r="D9" i="1" l="1"/>
  <c r="D5" i="1"/>
  <c r="D12" i="1"/>
  <c r="D8" i="1"/>
  <c r="D10" i="1"/>
  <c r="D6" i="1"/>
  <c r="D4" i="1"/>
  <c r="E4" i="1" s="1"/>
  <c r="D11" i="1"/>
  <c r="K12" i="1"/>
  <c r="O12" i="1"/>
  <c r="N12" i="1" a="1"/>
  <c r="N12" i="1" l="1"/>
  <c r="D13" i="1"/>
  <c r="E5" i="1"/>
  <c r="E6" i="1" s="1"/>
  <c r="E7" i="1" s="1"/>
  <c r="E8" i="1" l="1"/>
  <c r="E9" i="1" l="1"/>
  <c r="E10" i="1" s="1"/>
  <c r="E11" i="1" s="1"/>
  <c r="E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<sst xmlns="http://schemas.openxmlformats.org/spreadsheetml/2006/main" count="10" uniqueCount="10">
  <si>
    <t>Tamis</t>
  </si>
  <si>
    <t>gr</t>
  </si>
  <si>
    <t>%</t>
  </si>
  <si>
    <t>% cum</t>
  </si>
  <si>
    <t>0</t>
  </si>
  <si>
    <t>Total</t>
  </si>
  <si>
    <t>D10</t>
  </si>
  <si>
    <t>D50</t>
  </si>
  <si>
    <t>D90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</si>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</sst>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2">
    <xf numFmtId="0" fontId="0" fillId="0" borderId="0" xfId="0"/>
    <xf numFmtId="0" fontId="0" fillId="4" borderId="2" xfId="0" applyFill="1" applyBorder="1" applyAlignment="1">
      <alignment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1" fillId="5" borderId="0" xfId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3" borderId="10" xfId="0" applyNumberFormat="1" applyFill="1" applyBorder="1" applyAlignment="1">
      <alignment horizontal="center" vertical="center"/>
    </xf>
    <xf numFmtId="1" fontId="0" fillId="0" borderId="0" xfId="0" applyNumberFormat="1"/>
    <xf numFmtId="0" fontId="0" fillId="0" borderId="11" xfId="0" applyBorder="1" applyAlignment="1">
      <alignment horizontal="center"/>
    </xf>
    <xf numFmtId="49" fontId="4" fillId="7" borderId="12" xfId="0" applyNumberFormat="1" applyFont="1" applyFill="1" applyBorder="1" applyAlignment="1">
      <alignment horizontal="center" vertical="center"/>
    </xf>
    <xf numFmtId="0" fontId="0" fillId="6" borderId="13" xfId="0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164" fontId="0" fillId="3" borderId="16" xfId="0" applyNumberFormat="1" applyFill="1" applyBorder="1" applyAlignment="1">
      <alignment horizontal="center" vertical="center"/>
    </xf>
    <xf numFmtId="164" fontId="0" fillId="6" borderId="15" xfId="0" applyNumberForma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" fontId="0" fillId="9" borderId="20" xfId="0" applyNumberFormat="1" applyFill="1" applyBorder="1"/>
    <xf numFmtId="1" fontId="0" fillId="10" borderId="20" xfId="0" applyNumberFormat="1" applyFill="1" applyBorder="1"/>
    <xf numFmtId="0" fontId="0" fillId="7" borderId="21" xfId="0" applyFill="1" applyBorder="1" applyAlignment="1">
      <alignment horizontal="center" vertical="center"/>
    </xf>
    <xf numFmtId="0" fontId="1" fillId="10" borderId="8" xfId="1" applyNumberFormat="1" applyFill="1" applyBorder="1" applyAlignment="1">
      <alignment horizontal="center" vertical="center"/>
    </xf>
    <xf numFmtId="0" fontId="0" fillId="10" borderId="8" xfId="0" applyFill="1" applyBorder="1"/>
    <xf numFmtId="164" fontId="0" fillId="7" borderId="22" xfId="0" applyNumberFormat="1" applyFill="1" applyBorder="1" applyAlignment="1">
      <alignment horizontal="center" vertical="center"/>
    </xf>
    <xf numFmtId="0" fontId="0" fillId="8" borderId="8" xfId="0" applyFill="1" applyBorder="1"/>
    <xf numFmtId="1" fontId="0" fillId="9" borderId="8" xfId="0" applyNumberFormat="1" applyFill="1" applyBorder="1" applyAlignment="1">
      <alignment horizontal="center"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11</xdr:row>
      <xdr:rowOff>114300</xdr:rowOff>
    </xdr:from>
    <xdr:to>
      <xdr:col>9</xdr:col>
      <xdr:colOff>695325</xdr:colOff>
      <xdr:row>14</xdr:row>
      <xdr:rowOff>133350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3848100" y="2228850"/>
          <a:ext cx="3705225" cy="619125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T16"/>
  <sheetViews>
    <sheetView tabSelected="1" workbookViewId="0">
      <selection activeCell="E16" sqref="E16"/>
    </sheetView>
  </sheetViews>
  <sheetFormatPr defaultColWidth="11.42578125" defaultRowHeight="15" x14ac:dyDescent="0.25"/>
  <sheetData>
    <row r="1" spans="2:20" x14ac:dyDescent="0.25">
      <c r="B1" s="6" t="s">
        <v>0</v>
      </c>
      <c r="C1" s="1"/>
      <c r="D1" s="1"/>
      <c r="E1" s="1"/>
      <c r="J1">
        <v>710</v>
      </c>
      <c r="K1">
        <v>0</v>
      </c>
      <c r="M1">
        <v>710</v>
      </c>
      <c r="N1">
        <v>0</v>
      </c>
      <c r="R1">
        <v>710</v>
      </c>
      <c r="S1">
        <v>0</v>
      </c>
    </row>
    <row r="2" spans="2:20" x14ac:dyDescent="0.25">
      <c r="B2" s="7"/>
      <c r="C2" s="8" t="s">
        <v>9</v>
      </c>
      <c r="D2" s="8"/>
      <c r="E2" s="9"/>
      <c r="J2">
        <v>500</v>
      </c>
      <c r="K2">
        <v>0.1</v>
      </c>
      <c r="M2">
        <v>500</v>
      </c>
      <c r="N2">
        <v>5.9</v>
      </c>
      <c r="R2">
        <v>500</v>
      </c>
      <c r="S2">
        <v>0</v>
      </c>
    </row>
    <row r="3" spans="2:20" ht="15.75" thickBot="1" x14ac:dyDescent="0.3">
      <c r="B3" s="10"/>
      <c r="C3" s="2" t="s">
        <v>1</v>
      </c>
      <c r="D3" s="3" t="s">
        <v>2</v>
      </c>
      <c r="E3" s="3" t="s">
        <v>3</v>
      </c>
      <c r="J3">
        <v>355</v>
      </c>
      <c r="K3">
        <v>0.8</v>
      </c>
      <c r="M3">
        <v>355</v>
      </c>
      <c r="N3">
        <v>23</v>
      </c>
      <c r="R3">
        <v>355</v>
      </c>
      <c r="S3">
        <v>0.7</v>
      </c>
    </row>
    <row r="4" spans="2:20" x14ac:dyDescent="0.25">
      <c r="B4" s="14">
        <v>710</v>
      </c>
      <c r="C4" s="16">
        <v>0</v>
      </c>
      <c r="D4" s="12">
        <f t="shared" ref="D4:D12" si="0">C4/$C$13*100</f>
        <v>0</v>
      </c>
      <c r="E4" s="17">
        <f>D4</f>
        <v>0</v>
      </c>
      <c r="J4">
        <v>250</v>
      </c>
      <c r="K4">
        <v>14.7</v>
      </c>
      <c r="M4">
        <v>250</v>
      </c>
      <c r="N4">
        <v>44</v>
      </c>
      <c r="R4">
        <v>250</v>
      </c>
      <c r="S4">
        <v>1.9</v>
      </c>
    </row>
    <row r="5" spans="2:20" x14ac:dyDescent="0.25">
      <c r="B5" s="14">
        <v>500</v>
      </c>
      <c r="C5" s="18">
        <v>0.1</v>
      </c>
      <c r="D5" s="11">
        <f t="shared" si="0"/>
        <v>9.9900099900099917E-2</v>
      </c>
      <c r="E5" s="19">
        <f t="shared" ref="E5:E11" si="1">E4+D5</f>
        <v>9.9900099900099917E-2</v>
      </c>
      <c r="J5">
        <v>180</v>
      </c>
      <c r="K5">
        <v>31.4</v>
      </c>
      <c r="M5">
        <v>180</v>
      </c>
      <c r="N5">
        <v>54.9</v>
      </c>
      <c r="R5">
        <v>180</v>
      </c>
      <c r="S5">
        <v>8.61</v>
      </c>
    </row>
    <row r="6" spans="2:20" x14ac:dyDescent="0.25">
      <c r="B6" s="14">
        <v>355</v>
      </c>
      <c r="C6" s="18">
        <v>0.7</v>
      </c>
      <c r="D6" s="11">
        <f t="shared" si="0"/>
        <v>0.69930069930069927</v>
      </c>
      <c r="E6" s="19">
        <f t="shared" si="1"/>
        <v>0.79920079920079923</v>
      </c>
      <c r="J6">
        <v>125</v>
      </c>
      <c r="K6">
        <v>47.6</v>
      </c>
      <c r="M6">
        <v>125</v>
      </c>
      <c r="N6">
        <v>65.599999999999994</v>
      </c>
      <c r="R6">
        <v>125</v>
      </c>
      <c r="S6">
        <v>25.43</v>
      </c>
    </row>
    <row r="7" spans="2:20" x14ac:dyDescent="0.25">
      <c r="B7" s="14">
        <v>250</v>
      </c>
      <c r="C7" s="20">
        <v>13.9</v>
      </c>
      <c r="D7" s="11">
        <f t="shared" si="0"/>
        <v>13.886113886113888</v>
      </c>
      <c r="E7" s="19">
        <f t="shared" si="1"/>
        <v>14.685314685314687</v>
      </c>
      <c r="J7">
        <v>90</v>
      </c>
      <c r="K7">
        <v>62.7</v>
      </c>
      <c r="M7">
        <v>90</v>
      </c>
      <c r="N7">
        <v>75.5</v>
      </c>
      <c r="R7">
        <v>90</v>
      </c>
      <c r="S7">
        <v>44.24</v>
      </c>
    </row>
    <row r="8" spans="2:20" x14ac:dyDescent="0.25">
      <c r="B8" s="14">
        <v>180</v>
      </c>
      <c r="C8" s="18">
        <v>16.7</v>
      </c>
      <c r="D8" s="11">
        <f t="shared" si="0"/>
        <v>16.683316683316683</v>
      </c>
      <c r="E8" s="19">
        <f t="shared" si="1"/>
        <v>31.36863136863137</v>
      </c>
      <c r="J8">
        <v>63</v>
      </c>
      <c r="K8">
        <v>75.099999999999994</v>
      </c>
      <c r="M8">
        <v>63</v>
      </c>
      <c r="N8">
        <v>83.7</v>
      </c>
      <c r="R8">
        <v>63</v>
      </c>
      <c r="S8">
        <v>64.06</v>
      </c>
    </row>
    <row r="9" spans="2:20" x14ac:dyDescent="0.25">
      <c r="B9" s="14">
        <v>125</v>
      </c>
      <c r="C9" s="18">
        <v>16.2</v>
      </c>
      <c r="D9" s="11">
        <f t="shared" si="0"/>
        <v>16.183816183816184</v>
      </c>
      <c r="E9" s="19">
        <f t="shared" si="1"/>
        <v>47.552447552447553</v>
      </c>
      <c r="J9">
        <v>0</v>
      </c>
      <c r="K9">
        <v>100</v>
      </c>
      <c r="M9">
        <v>0</v>
      </c>
      <c r="N9">
        <v>100</v>
      </c>
      <c r="R9">
        <v>0</v>
      </c>
      <c r="S9">
        <v>100</v>
      </c>
    </row>
    <row r="10" spans="2:20" x14ac:dyDescent="0.25">
      <c r="B10" s="14">
        <v>90</v>
      </c>
      <c r="C10" s="18">
        <v>15.2</v>
      </c>
      <c r="D10" s="11">
        <f t="shared" si="0"/>
        <v>15.184815184815184</v>
      </c>
      <c r="E10" s="19">
        <f t="shared" si="1"/>
        <v>62.737262737262739</v>
      </c>
    </row>
    <row r="11" spans="2:20" ht="15.75" thickBot="1" x14ac:dyDescent="0.3">
      <c r="B11" s="14">
        <v>63</v>
      </c>
      <c r="C11" s="18">
        <v>12.4</v>
      </c>
      <c r="D11" s="11">
        <f t="shared" si="0"/>
        <v>12.387612387612389</v>
      </c>
      <c r="E11" s="19">
        <f t="shared" si="1"/>
        <v>75.124875124875132</v>
      </c>
    </row>
    <row r="12" spans="2:20" ht="15.75" thickBot="1" x14ac:dyDescent="0.3">
      <c r="B12" s="15" t="s">
        <v>4</v>
      </c>
      <c r="C12" s="21">
        <v>24.9</v>
      </c>
      <c r="D12" s="22">
        <f t="shared" si="0"/>
        <v>24.875124875124875</v>
      </c>
      <c r="E12" s="23">
        <f>E11+D12</f>
        <v>100</v>
      </c>
      <c r="J12" t="s">
        <v>7</v>
      </c>
      <c r="K12" s="24" cm="1">
        <f t="array" aca="1" ref="K12" ca="1">(50-(INDIRECT("K"&amp;L12+1)-INDIRECT("J"&amp;L12+1)*((INDIRECT("K"&amp;L12)-INDIRECT("K"&amp;L12+1))/(INDIRECT("J"&amp;L12)-INDIRECT("J"&amp;L12+1)))))/((INDIRECT("K"&amp;L12)-INDIRECT("K"&amp;L12+1))/(INDIRECT("J"&amp;L12)-INDIRECT("J"&amp;L12+1)))</f>
        <v>119.43708609271523</v>
      </c>
      <c r="L12" s="28">
        <f>MATCH(50,K1:K9,1)</f>
        <v>6</v>
      </c>
      <c r="N12" s="13" cm="1">
        <f t="array" aca="1" ref="N12" ca="1">(50-(INDIRECT("N"&amp;O12+1)-INDIRECT("M"&amp;O12+1)*((INDIRECT("N"&amp;O12)-INDIRECT("N"&amp;O12+1))/(INDIRECT("M"&amp;O12)-INDIRECT("M"&amp;O12+1)))))/((INDIRECT("N"&amp;O12)-INDIRECT("N"&amp;O12+1))/(INDIRECT("M"&amp;O12)-INDIRECT("M"&amp;O12+1)))</f>
        <v>211.46788990825684</v>
      </c>
      <c r="O12">
        <f>MATCH(50,N1:N9,1)</f>
        <v>4</v>
      </c>
      <c r="S12" s="13">
        <f ca="1">(50-(INDIRECT("S"&amp;T12+1)-INDIRECT("R"&amp;T12+1)*((INDIRECT("S"&amp;T12)-INDIRECT("S"&amp;T12+1))/(INDIRECT("R"&amp;T12)-INDIRECT("R"&amp;T12+1)))))/((INDIRECT("S"&amp;T12)-INDIRECT("S"&amp;T12+1))/(INDIRECT("R"&amp;T12)-INDIRECT("R"&amp;T12+1)))</f>
        <v>82.153380423814326</v>
      </c>
      <c r="T12">
        <f>MATCH(50,S1:S9,1)</f>
        <v>7</v>
      </c>
    </row>
    <row r="13" spans="2:20" ht="15.75" thickBot="1" x14ac:dyDescent="0.3">
      <c r="B13" s="4" t="s">
        <v>5</v>
      </c>
      <c r="C13" s="26">
        <f>SUM(C4:C12)</f>
        <v>100.1</v>
      </c>
      <c r="D13" s="29">
        <f>SUM(D4:D12)</f>
        <v>100</v>
      </c>
      <c r="E13" s="30"/>
      <c r="J13" t="s">
        <v>6</v>
      </c>
      <c r="K13" s="25">
        <f ca="1">(90-(INDIRECT("K"&amp;L13+1)-INDIRECT("J"&amp;L13+1)*((INDIRECT("K"&amp;L13)-INDIRECT("K"&amp;L13+1))/(INDIRECT("J"&amp;L13)-INDIRECT("J"&amp;L13+1)))))/((INDIRECT("K"&amp;L13)-INDIRECT("K"&amp;L13+1))/(INDIRECT("J"&amp;L13)-INDIRECT("J"&amp;L13+1)))</f>
        <v>25.301204819277103</v>
      </c>
      <c r="L13" s="28">
        <f>MATCH(90,K1:K9,1)</f>
        <v>8</v>
      </c>
    </row>
    <row r="14" spans="2:20" ht="15.75" thickBot="1" x14ac:dyDescent="0.3">
      <c r="B14" s="5"/>
      <c r="C14" s="27">
        <f>MATCH(D14,$E$1:$E$12,1)</f>
        <v>6</v>
      </c>
      <c r="D14" s="5">
        <v>10</v>
      </c>
      <c r="E14" s="31">
        <f ca="1">(D14-(INDIRECT("E"&amp;C14+1)-INDIRECT("B"&amp;C14+1)*((INDIRECT("E"&amp;C14)-INDIRECT("E"&amp;C14+1))/(INDIRECT("B"&amp;C14)-INDIRECT("B"&amp;C14+1)))))/((INDIRECT("E"&amp;C14)-INDIRECT("E"&amp;C14+1))/(INDIRECT("B"&amp;C14)-INDIRECT("B"&amp;C14+1)))</f>
        <v>285.42805755395688</v>
      </c>
      <c r="J14" t="s">
        <v>8</v>
      </c>
      <c r="K14" s="25">
        <f ca="1">(10-(INDIRECT("K"&amp;L14+1)-INDIRECT("J"&amp;L14+1)*((INDIRECT("K"&amp;L14)-INDIRECT("K"&amp;L14+1))/(INDIRECT("J"&amp;L14)-INDIRECT("J"&amp;L14+1)))))/((INDIRECT("K"&amp;L14)-INDIRECT("K"&amp;L14+1))/(INDIRECT("J"&amp;L14)-INDIRECT("J"&amp;L14+1)))</f>
        <v>285.50359712230215</v>
      </c>
      <c r="L14" s="28">
        <f>MATCH(10,K1:K9,1)</f>
        <v>3</v>
      </c>
    </row>
    <row r="15" spans="2:20" ht="15.75" thickBot="1" x14ac:dyDescent="0.3">
      <c r="B15" s="5"/>
      <c r="C15" s="27">
        <f t="shared" ref="C15:C16" si="2">MATCH(D15,$E$1:$E$12,1)</f>
        <v>9</v>
      </c>
      <c r="D15" s="5">
        <v>50</v>
      </c>
      <c r="E15" s="31">
        <f ca="1">(D15-(INDIRECT("E"&amp;C15+1)-INDIRECT("B"&amp;C15+1)*((INDIRECT("E"&amp;C15)-INDIRECT("E"&amp;C15+1))/(INDIRECT("B"&amp;C15)-INDIRECT("B"&amp;C15+1)))))/((INDIRECT("E"&amp;C15)-INDIRECT("E"&amp;C15+1))/(INDIRECT("B"&amp;C15)-INDIRECT("B"&amp;C15+1)))</f>
        <v>119.35855263157895</v>
      </c>
    </row>
    <row r="16" spans="2:20" ht="15.75" thickBot="1" x14ac:dyDescent="0.3">
      <c r="B16" s="5"/>
      <c r="C16" s="27">
        <f t="shared" si="2"/>
        <v>11</v>
      </c>
      <c r="D16" s="5">
        <v>90</v>
      </c>
      <c r="E16" s="31">
        <f ca="1">(D16-(INDIRECT("E"&amp;C16+1)-INDIRECT("B"&amp;C16+1)*((INDIRECT("E"&amp;C16)-INDIRECT("E"&amp;C16+1))/(INDIRECT("B"&amp;C16)-INDIRECT("B"&amp;C16+1)))))/((INDIRECT("E"&amp;C16)-INDIRECT("E"&amp;C16+1))/(INDIRECT("B"&amp;C16)-INDIRECT("B"&amp;C16+1)))</f>
        <v>25.326506024096393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Lecomte</dc:creator>
  <cp:lastModifiedBy>h2so4</cp:lastModifiedBy>
  <dcterms:created xsi:type="dcterms:W3CDTF">2020-03-12T09:36:37Z</dcterms:created>
  <dcterms:modified xsi:type="dcterms:W3CDTF">2020-03-13T10:12:13Z</dcterms:modified>
</cp:coreProperties>
</file>