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trlProps/ctrlProp1.xml" ContentType="application/vnd.ms-excel.controlproperties+xml"/>
  <Override PartName="/xl/ctrlProps/ctrlProp2.xml" ContentType="application/vnd.ms-excel.controlproperties+xml"/>
  <Override PartName="/xl/tables/table1.xml" ContentType="application/vnd.openxmlformats-officedocument.spreadsheetml.table+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codeName="{7A2D7E96-6E34-419A-AE5F-296B3A7E7977}"/>
  <workbookPr codeName="ThisWorkbook"/>
  <mc:AlternateContent xmlns:mc="http://schemas.openxmlformats.org/markup-compatibility/2006">
    <mc:Choice Requires="x15">
      <x15ac:absPath xmlns:x15ac="http://schemas.microsoft.com/office/spreadsheetml/2010/11/ac" url="D:\downloads\"/>
    </mc:Choice>
  </mc:AlternateContent>
  <bookViews>
    <workbookView xWindow="0" yWindow="0" windowWidth="28800" windowHeight="13020"/>
  </bookViews>
  <sheets>
    <sheet name="Fiche technique" sheetId="1" r:id="rId1"/>
    <sheet name="Mercuriale" sheetId="2" r:id="rId2"/>
    <sheet name="Bon d'économat" sheetId="3" r:id="rId3"/>
  </sheet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J39" i="1" l="1"/>
  <c r="K39" i="1"/>
  <c r="L39" i="1"/>
  <c r="J40" i="1"/>
  <c r="K40" i="1"/>
  <c r="L40" i="1"/>
  <c r="J41" i="1"/>
  <c r="K41" i="1"/>
  <c r="L41" i="1"/>
  <c r="J42" i="1"/>
  <c r="K42" i="1"/>
  <c r="L42" i="1"/>
  <c r="J43" i="1"/>
  <c r="K43" i="1"/>
  <c r="L43" i="1"/>
  <c r="J44" i="1"/>
  <c r="K44" i="1"/>
  <c r="L44" i="1"/>
  <c r="J45" i="1"/>
  <c r="K45" i="1"/>
  <c r="L45" i="1"/>
  <c r="J46" i="1"/>
  <c r="K46" i="1"/>
  <c r="L46" i="1"/>
  <c r="J47" i="1"/>
  <c r="K47" i="1"/>
  <c r="L47" i="1"/>
  <c r="J48" i="1"/>
  <c r="K48" i="1"/>
  <c r="L48" i="1"/>
  <c r="J49" i="1"/>
  <c r="K49" i="1"/>
  <c r="L49" i="1"/>
  <c r="J50" i="1"/>
  <c r="K50" i="1"/>
  <c r="L50" i="1"/>
  <c r="J51" i="1"/>
  <c r="K51" i="1"/>
  <c r="L51" i="1"/>
  <c r="J52" i="1"/>
  <c r="K52" i="1"/>
  <c r="L52" i="1"/>
  <c r="J53" i="1"/>
  <c r="K53" i="1"/>
  <c r="L53" i="1"/>
  <c r="J54" i="1"/>
  <c r="K54" i="1"/>
  <c r="L54" i="1"/>
  <c r="J55" i="1"/>
  <c r="K55" i="1"/>
  <c r="L55" i="1"/>
  <c r="J56" i="1"/>
  <c r="K56" i="1"/>
  <c r="L56" i="1"/>
  <c r="J57" i="1"/>
  <c r="K57" i="1"/>
  <c r="L57" i="1"/>
  <c r="J58" i="1"/>
  <c r="K58" i="1"/>
  <c r="L58" i="1"/>
  <c r="J59" i="1"/>
  <c r="K59" i="1"/>
  <c r="L59" i="1"/>
  <c r="J38" i="1"/>
  <c r="K38" i="1"/>
  <c r="L38" i="1"/>
  <c r="J16" i="1"/>
  <c r="J17" i="1"/>
  <c r="J18" i="1"/>
  <c r="J19" i="1"/>
  <c r="J20" i="1"/>
  <c r="J21" i="1"/>
  <c r="J22" i="1"/>
  <c r="J23" i="1"/>
  <c r="J24" i="1"/>
  <c r="J25" i="1"/>
  <c r="J26" i="1"/>
  <c r="J27" i="1"/>
  <c r="J28" i="1"/>
  <c r="J29" i="1"/>
  <c r="J30" i="1"/>
  <c r="J31" i="1"/>
  <c r="J32" i="1"/>
  <c r="J33" i="1"/>
  <c r="J34" i="1"/>
  <c r="J35" i="1"/>
  <c r="J36" i="1"/>
  <c r="J37" i="1"/>
  <c r="K20" i="1" l="1"/>
  <c r="D24" i="1" l="1"/>
  <c r="K19" i="1"/>
  <c r="N17" i="1"/>
  <c r="N18" i="1"/>
  <c r="N19" i="1"/>
  <c r="N20" i="1"/>
  <c r="N21" i="1"/>
  <c r="N22" i="1"/>
  <c r="N23" i="1"/>
  <c r="N24" i="1"/>
  <c r="N25" i="1"/>
  <c r="N26" i="1"/>
  <c r="N27" i="1"/>
  <c r="N28" i="1"/>
  <c r="N29" i="1"/>
  <c r="N30" i="1"/>
  <c r="N31" i="1"/>
  <c r="N32" i="1"/>
  <c r="N33" i="1"/>
  <c r="N34" i="1"/>
  <c r="N35" i="1"/>
  <c r="N36" i="1"/>
  <c r="N37" i="1"/>
  <c r="N38" i="1"/>
  <c r="N39" i="1"/>
  <c r="N40" i="1"/>
  <c r="N41" i="1"/>
  <c r="N42" i="1"/>
  <c r="N43" i="1"/>
  <c r="N44" i="1"/>
  <c r="N45" i="1"/>
  <c r="N46" i="1"/>
  <c r="N47" i="1"/>
  <c r="N48" i="1"/>
  <c r="N49" i="1"/>
  <c r="N50" i="1"/>
  <c r="N51" i="1"/>
  <c r="N16" i="1"/>
  <c r="L34" i="1"/>
  <c r="K27" i="1"/>
  <c r="K28" i="1"/>
  <c r="K29" i="1"/>
  <c r="K30" i="1"/>
  <c r="K31" i="1"/>
  <c r="K32" i="1"/>
  <c r="K33" i="1"/>
  <c r="K34" i="1"/>
  <c r="K35" i="1"/>
  <c r="L35" i="1" s="1"/>
  <c r="K36" i="1"/>
  <c r="K37" i="1"/>
  <c r="K17" i="1"/>
  <c r="K18" i="1"/>
  <c r="K21" i="1"/>
  <c r="K22" i="1"/>
  <c r="K24" i="1"/>
  <c r="K25" i="1"/>
  <c r="K26" i="1"/>
  <c r="K16" i="1"/>
  <c r="D17" i="1"/>
  <c r="D18" i="1"/>
  <c r="D19" i="1"/>
  <c r="D20" i="1"/>
  <c r="D21" i="1"/>
  <c r="D22" i="1"/>
  <c r="D25" i="1"/>
  <c r="D26" i="1"/>
  <c r="D27" i="1"/>
  <c r="D28" i="1"/>
  <c r="D29" i="1"/>
  <c r="D30" i="1"/>
  <c r="D31" i="1"/>
  <c r="D32" i="1"/>
  <c r="D33" i="1"/>
  <c r="D34" i="1"/>
  <c r="D35" i="1"/>
  <c r="D36" i="1"/>
  <c r="D37" i="1"/>
  <c r="D46" i="1"/>
  <c r="D47" i="1"/>
  <c r="D48" i="1"/>
  <c r="D49" i="1"/>
  <c r="D50" i="1"/>
  <c r="D51" i="1"/>
  <c r="D52" i="1"/>
  <c r="D53" i="1"/>
  <c r="D54" i="1"/>
  <c r="D55" i="1"/>
  <c r="D56" i="1"/>
  <c r="D57" i="1"/>
  <c r="D58" i="1"/>
  <c r="D59" i="1"/>
  <c r="D16" i="1"/>
  <c r="L37" i="1" l="1"/>
  <c r="L36" i="1"/>
  <c r="L33" i="1"/>
  <c r="L32" i="1"/>
  <c r="L20" i="1"/>
  <c r="L26" i="1"/>
  <c r="L31" i="1"/>
  <c r="L30" i="1"/>
  <c r="L25" i="1"/>
  <c r="L24" i="1"/>
  <c r="L22" i="1"/>
  <c r="L28" i="1"/>
  <c r="L21" i="1"/>
  <c r="O17" i="1"/>
  <c r="L27" i="1"/>
  <c r="L29" i="1"/>
  <c r="L16" i="1"/>
  <c r="L23" i="1"/>
  <c r="L18" i="1"/>
  <c r="L19" i="1"/>
  <c r="L17" i="1"/>
  <c r="F207" i="2"/>
  <c r="F206" i="2"/>
  <c r="F204" i="2"/>
  <c r="F203" i="2"/>
  <c r="F205" i="2"/>
  <c r="F505" i="2" l="1"/>
  <c r="F167" i="2"/>
  <c r="F20" i="2"/>
  <c r="F410" i="2"/>
  <c r="F375" i="2"/>
  <c r="F371" i="2"/>
  <c r="F369" i="2"/>
  <c r="F363" i="2"/>
  <c r="F358" i="2"/>
  <c r="F356" i="2"/>
  <c r="O23" i="1" l="1"/>
  <c r="O24" i="1"/>
  <c r="O25" i="1"/>
  <c r="O26" i="1"/>
  <c r="O27" i="1"/>
  <c r="O28" i="1"/>
  <c r="O29" i="1"/>
  <c r="O30" i="1"/>
  <c r="O31" i="1"/>
  <c r="O32" i="1"/>
  <c r="O33" i="1"/>
  <c r="O34" i="1"/>
  <c r="O35" i="1"/>
  <c r="O36" i="1"/>
  <c r="O37" i="1"/>
  <c r="O38" i="1"/>
  <c r="O39" i="1"/>
  <c r="O40" i="1"/>
  <c r="O41" i="1"/>
  <c r="O42" i="1"/>
  <c r="O43" i="1"/>
  <c r="O44" i="1"/>
  <c r="O45" i="1"/>
  <c r="O46" i="1"/>
  <c r="O47" i="1"/>
  <c r="O48" i="1"/>
  <c r="O49" i="1"/>
  <c r="O50" i="1"/>
  <c r="C8" i="3"/>
  <c r="B6" i="3"/>
  <c r="B38" i="3"/>
  <c r="B39" i="3"/>
  <c r="B34" i="3"/>
  <c r="B35" i="3"/>
  <c r="B36" i="3"/>
  <c r="B37" i="3"/>
  <c r="B31" i="3"/>
  <c r="B32" i="3"/>
  <c r="B33" i="3"/>
  <c r="B23" i="3"/>
  <c r="B24" i="3"/>
  <c r="B25" i="3"/>
  <c r="B26" i="3"/>
  <c r="B27" i="3"/>
  <c r="B28" i="3"/>
  <c r="B29" i="3"/>
  <c r="B30" i="3"/>
  <c r="C40" i="3"/>
  <c r="B9" i="3"/>
  <c r="B10" i="3"/>
  <c r="B11" i="3"/>
  <c r="B12" i="3"/>
  <c r="B13" i="3"/>
  <c r="B14" i="3"/>
  <c r="B15" i="3"/>
  <c r="B16" i="3"/>
  <c r="B17" i="3"/>
  <c r="B18" i="3"/>
  <c r="B19" i="3"/>
  <c r="B20" i="3"/>
  <c r="B21" i="3"/>
  <c r="B22" i="3"/>
  <c r="B7" i="3"/>
  <c r="C4" i="3"/>
  <c r="B4" i="3"/>
  <c r="D11" i="3"/>
  <c r="D12" i="3"/>
  <c r="D13" i="3"/>
  <c r="D14" i="3"/>
  <c r="D15" i="3"/>
  <c r="D16" i="3"/>
  <c r="D17" i="3"/>
  <c r="D18" i="3"/>
  <c r="D19" i="3"/>
  <c r="D20" i="3"/>
  <c r="D21" i="3"/>
  <c r="D22" i="3"/>
  <c r="D23" i="3"/>
  <c r="D24" i="3"/>
  <c r="D25" i="3"/>
  <c r="D26" i="3"/>
  <c r="D27" i="3"/>
  <c r="D28" i="3"/>
  <c r="D29" i="3"/>
  <c r="D30" i="3"/>
  <c r="D31" i="3"/>
  <c r="D32" i="3"/>
  <c r="D33" i="3"/>
  <c r="D34" i="3"/>
  <c r="D35" i="3"/>
  <c r="D36" i="3"/>
  <c r="D37" i="3"/>
  <c r="D38" i="3"/>
  <c r="D39" i="3"/>
  <c r="C10" i="3"/>
  <c r="C15" i="3"/>
  <c r="C16" i="3"/>
  <c r="C17" i="3"/>
  <c r="C18" i="3"/>
  <c r="C19" i="3"/>
  <c r="C20" i="3"/>
  <c r="C21" i="3"/>
  <c r="C22" i="3"/>
  <c r="C23" i="3"/>
  <c r="C24" i="3"/>
  <c r="C25" i="3"/>
  <c r="C26" i="3"/>
  <c r="C27" i="3"/>
  <c r="C28" i="3"/>
  <c r="C29" i="3"/>
  <c r="C30" i="3"/>
  <c r="C31" i="3"/>
  <c r="C32" i="3"/>
  <c r="C33" i="3"/>
  <c r="C34" i="3"/>
  <c r="C35" i="3"/>
  <c r="C36" i="3"/>
  <c r="C37" i="3"/>
  <c r="C38" i="3"/>
  <c r="C39" i="3"/>
  <c r="C9" i="3"/>
  <c r="C11" i="3"/>
  <c r="C12" i="3"/>
  <c r="C13" i="3"/>
  <c r="C14" i="3"/>
  <c r="C7" i="3"/>
  <c r="B8" i="3" l="1"/>
  <c r="O22" i="1"/>
  <c r="D40" i="3"/>
  <c r="B40" i="3"/>
  <c r="B5" i="3"/>
  <c r="D8" i="3"/>
  <c r="O18" i="1"/>
  <c r="D10" i="3"/>
  <c r="D9" i="3"/>
  <c r="C5" i="3"/>
  <c r="C6" i="3"/>
  <c r="O21" i="1" l="1"/>
  <c r="O20" i="1"/>
  <c r="O19" i="1"/>
  <c r="O16" i="1"/>
  <c r="O51" i="1"/>
  <c r="D7" i="3"/>
  <c r="D6" i="3"/>
  <c r="D5" i="3"/>
  <c r="O52" i="1" l="1"/>
  <c r="B12" i="1" s="1"/>
  <c r="L60" i="1"/>
  <c r="L61" i="1" s="1"/>
  <c r="L62" i="1" l="1"/>
  <c r="F11" i="1" s="1"/>
  <c r="F13" i="1" s="1"/>
</calcChain>
</file>

<file path=xl/sharedStrings.xml><?xml version="1.0" encoding="utf-8"?>
<sst xmlns="http://schemas.openxmlformats.org/spreadsheetml/2006/main" count="2255" uniqueCount="619">
  <si>
    <t xml:space="preserve"> </t>
  </si>
  <si>
    <t>Date création</t>
  </si>
  <si>
    <t>Type</t>
  </si>
  <si>
    <t>Auteur</t>
  </si>
  <si>
    <t>Coeff multiplicateur</t>
  </si>
  <si>
    <t>Prix de vente / Portion HT</t>
  </si>
  <si>
    <t>TECHNIQUES</t>
  </si>
  <si>
    <t>NATURE</t>
  </si>
  <si>
    <t>U</t>
  </si>
  <si>
    <t>Total</t>
  </si>
  <si>
    <t>PUHT</t>
  </si>
  <si>
    <t>PTHT</t>
  </si>
  <si>
    <t>BOUCHERIE</t>
  </si>
  <si>
    <t>POISSONERIE</t>
  </si>
  <si>
    <t>BOF</t>
  </si>
  <si>
    <t>ECONOMAT</t>
  </si>
  <si>
    <t>Total denrées:</t>
  </si>
  <si>
    <t>Assaisonnement 2%:</t>
  </si>
  <si>
    <t>Coût matières total:</t>
  </si>
  <si>
    <t>Pour</t>
  </si>
  <si>
    <t xml:space="preserve"> DENREES</t>
  </si>
  <si>
    <t>VALORISATION</t>
  </si>
  <si>
    <t>B</t>
  </si>
  <si>
    <t>PHT/U</t>
  </si>
  <si>
    <t>Bœuf</t>
  </si>
  <si>
    <t>Aiguillette rumsteak</t>
  </si>
  <si>
    <t>Kg</t>
  </si>
  <si>
    <t>Bavette</t>
  </si>
  <si>
    <t>Contrefilet</t>
  </si>
  <si>
    <t>Côte de bœuf 600 gr</t>
  </si>
  <si>
    <t>Entrecote 400 gr</t>
  </si>
  <si>
    <t>Faux filet</t>
  </si>
  <si>
    <t>Filet de bœuf 3 kg</t>
  </si>
  <si>
    <t>Gîte à la noix</t>
  </si>
  <si>
    <t>Gîte-gîte</t>
  </si>
  <si>
    <t>Jumeau</t>
  </si>
  <si>
    <t>Macreuse</t>
  </si>
  <si>
    <t>Onglet</t>
  </si>
  <si>
    <t>Os à moelle bœuf</t>
  </si>
  <si>
    <t>Paleron</t>
  </si>
  <si>
    <t>Plat côtes avec os</t>
  </si>
  <si>
    <t>Rumsteak</t>
  </si>
  <si>
    <t>T-bone 400 gr</t>
  </si>
  <si>
    <t>Agneau</t>
  </si>
  <si>
    <t>Veau</t>
  </si>
  <si>
    <t>Blanquette veau</t>
  </si>
  <si>
    <t>Carré de veau 4 côtes</t>
  </si>
  <si>
    <t>Côte de veau</t>
  </si>
  <si>
    <t>Epaule de veau + os</t>
  </si>
  <si>
    <t>Escalope de veau 150 gr</t>
  </si>
  <si>
    <t>Filet mignon de veau</t>
  </si>
  <si>
    <t>Jarret de veau 1,5 kg</t>
  </si>
  <si>
    <t>Longe de veau</t>
  </si>
  <si>
    <t>Noix de veau</t>
  </si>
  <si>
    <t>Osso bucco 250g</t>
  </si>
  <si>
    <t>Pied de veau</t>
  </si>
  <si>
    <t>Poitrine de veau</t>
  </si>
  <si>
    <t>Quasi de veau</t>
  </si>
  <si>
    <t>Baron d'agneau 6 kg</t>
  </si>
  <si>
    <t>Carré d'agneau 6 côtes 800 gr</t>
  </si>
  <si>
    <t xml:space="preserve">Côte d'agneau découverte </t>
  </si>
  <si>
    <t>Côte d'agneau première</t>
  </si>
  <si>
    <t>Epaule d'agneau</t>
  </si>
  <si>
    <t>Epaule d'agneau désossée</t>
  </si>
  <si>
    <t>Gigot d'agneau 2 kg</t>
  </si>
  <si>
    <t>Selle anglaise 1,5 kg</t>
  </si>
  <si>
    <t>Filet d'agneau</t>
  </si>
  <si>
    <t>Porc</t>
  </si>
  <si>
    <t>Carré de porc 1,5 kg</t>
  </si>
  <si>
    <t>kg</t>
  </si>
  <si>
    <t>Côte de porc</t>
  </si>
  <si>
    <t>Filet mignon de porc</t>
  </si>
  <si>
    <t>Jambon frais 10 kg</t>
  </si>
  <si>
    <t>Lard gras</t>
  </si>
  <si>
    <t>Longe de porc</t>
  </si>
  <si>
    <t>Poitrine de porc fraîche</t>
  </si>
  <si>
    <t>Rôti de porc</t>
  </si>
  <si>
    <t>Saindoux</t>
  </si>
  <si>
    <t>Sauté porc</t>
  </si>
  <si>
    <t>Abats</t>
  </si>
  <si>
    <t>Andouille</t>
  </si>
  <si>
    <t>Foie de veau</t>
  </si>
  <si>
    <t>Joue de bœuf</t>
  </si>
  <si>
    <t>Langue de bœuf</t>
  </si>
  <si>
    <t>Ris de veau</t>
  </si>
  <si>
    <t>Rognon d'agneau 100g</t>
  </si>
  <si>
    <t>Rognon de veau 300g</t>
  </si>
  <si>
    <t>Volaille</t>
  </si>
  <si>
    <t>Blanc de volaille</t>
  </si>
  <si>
    <t>Coq PAC</t>
  </si>
  <si>
    <t>Coquelet blanc 550/600 gr</t>
  </si>
  <si>
    <t>Cuisse de poulet</t>
  </si>
  <si>
    <t>Chapon 4 kg</t>
  </si>
  <si>
    <t>Poulet effilé 1,2 kg</t>
  </si>
  <si>
    <t>Poulet labellisé 1,4 kg</t>
  </si>
  <si>
    <t>Poule PAC</t>
  </si>
  <si>
    <t>Foies de volaille</t>
  </si>
  <si>
    <t>Abattis de volaille</t>
  </si>
  <si>
    <t>Cuisse de dinde</t>
  </si>
  <si>
    <t>Dinde</t>
  </si>
  <si>
    <t>Filet de dinde</t>
  </si>
  <si>
    <t>Filet de canard 250 gr</t>
  </si>
  <si>
    <t>Cuisse de canette</t>
  </si>
  <si>
    <t>Magret de canard</t>
  </si>
  <si>
    <t>Magret de canard fumé</t>
  </si>
  <si>
    <t>Manchon de canard frais</t>
  </si>
  <si>
    <t>Manchon de canard cuit</t>
  </si>
  <si>
    <t>Gésier de canard</t>
  </si>
  <si>
    <t>Gésier de canard confit</t>
  </si>
  <si>
    <t>Graisse de canard</t>
  </si>
  <si>
    <t>Graisse d'oie</t>
  </si>
  <si>
    <t>Caille</t>
  </si>
  <si>
    <t>Cuisse lapin</t>
  </si>
  <si>
    <t>Lapereau 1,5 kg</t>
  </si>
  <si>
    <t>Râble de lapin</t>
  </si>
  <si>
    <t>Pigeon d'élevage 450g</t>
  </si>
  <si>
    <t>Pintadeau effilé 1,2 kg</t>
  </si>
  <si>
    <t>Suprême de pintadeau</t>
  </si>
  <si>
    <t>Gibier</t>
  </si>
  <si>
    <t>Canard Colvert</t>
  </si>
  <si>
    <t>Chevreau</t>
  </si>
  <si>
    <t>Cuisse de liévre</t>
  </si>
  <si>
    <t>Cuissot de chevreuil</t>
  </si>
  <si>
    <t>Cuissot de sanglier</t>
  </si>
  <si>
    <t>Epaule de chevreuil</t>
  </si>
  <si>
    <t>Epaule de marcassin</t>
  </si>
  <si>
    <t>Faisan PAC 800 g</t>
  </si>
  <si>
    <t>Filet de biche</t>
  </si>
  <si>
    <t>Filet de chevreuil</t>
  </si>
  <si>
    <t>Filet de sanglier</t>
  </si>
  <si>
    <t>Gigue de chevreuil</t>
  </si>
  <si>
    <t>Perdrix</t>
  </si>
  <si>
    <t>Rable de lapin</t>
  </si>
  <si>
    <t>Selle de chevreuil</t>
  </si>
  <si>
    <t>Charcuterie</t>
  </si>
  <si>
    <t>Andouille de Guéméné</t>
  </si>
  <si>
    <t>Bacon tranche</t>
  </si>
  <si>
    <t>Barde lard</t>
  </si>
  <si>
    <t>Boudin blanc</t>
  </si>
  <si>
    <t>Boudin noir</t>
  </si>
  <si>
    <t>Chair à saucisse</t>
  </si>
  <si>
    <t>Couenne de porc</t>
  </si>
  <si>
    <t>Crépine</t>
  </si>
  <si>
    <t>Jambon blanc</t>
  </si>
  <si>
    <t>Jambon cru</t>
  </si>
  <si>
    <t>Jambon de bayonne</t>
  </si>
  <si>
    <t>Jambon fumé</t>
  </si>
  <si>
    <t>Poitrine de porc 1/2 sel</t>
  </si>
  <si>
    <t>Poitrine de porc fumée</t>
  </si>
  <si>
    <t>Poisson</t>
  </si>
  <si>
    <t>Anguille</t>
  </si>
  <si>
    <t>Arête de poisson</t>
  </si>
  <si>
    <t>Bar</t>
  </si>
  <si>
    <t>Bar en filet 800 gr</t>
  </si>
  <si>
    <t>Barbue 1/2 kg</t>
  </si>
  <si>
    <t>Brochet filet</t>
  </si>
  <si>
    <t>Cabillaud dos</t>
  </si>
  <si>
    <t>Cabillaud en filet</t>
  </si>
  <si>
    <t>Calamar</t>
  </si>
  <si>
    <t>Carpe</t>
  </si>
  <si>
    <t>Carrelet 1,5 kg</t>
  </si>
  <si>
    <t>Colin 2 kg</t>
  </si>
  <si>
    <t>Colin (darne)</t>
  </si>
  <si>
    <t>Congre</t>
  </si>
  <si>
    <t>Daurade grise</t>
  </si>
  <si>
    <t>Daurade rose</t>
  </si>
  <si>
    <t>Eperlan</t>
  </si>
  <si>
    <t>Hoki</t>
  </si>
  <si>
    <t>Julienne</t>
  </si>
  <si>
    <t>Limande</t>
  </si>
  <si>
    <t>Queue de lotte</t>
  </si>
  <si>
    <t>Maquereau</t>
  </si>
  <si>
    <t>Merlan 250g</t>
  </si>
  <si>
    <t>Merlan filet</t>
  </si>
  <si>
    <t>Morue</t>
  </si>
  <si>
    <t>Raie</t>
  </si>
  <si>
    <t>Rouget barbet 250g</t>
  </si>
  <si>
    <t xml:space="preserve">Rouget </t>
  </si>
  <si>
    <t>Rouget grondin</t>
  </si>
  <si>
    <t>Saint-Pierre</t>
  </si>
  <si>
    <t>Sandre</t>
  </si>
  <si>
    <t>Sandre filet</t>
  </si>
  <si>
    <t>Sardine</t>
  </si>
  <si>
    <t>Saumon entier</t>
  </si>
  <si>
    <t>Saumon (darne)</t>
  </si>
  <si>
    <t>Saumon (filet de 1,5 kg)</t>
  </si>
  <si>
    <t>Sole filet 600 gr</t>
  </si>
  <si>
    <t>Sole portion 250/300 gr</t>
  </si>
  <si>
    <t>Sole portion 600/700 gr</t>
  </si>
  <si>
    <t>Truite 250 gr</t>
  </si>
  <si>
    <t>Truite de mer</t>
  </si>
  <si>
    <t>Turbot 2/3 kg</t>
  </si>
  <si>
    <t>Turbot filet</t>
  </si>
  <si>
    <t>Turbotin 1/2 kg</t>
  </si>
  <si>
    <t>Crustacés</t>
  </si>
  <si>
    <t>Crabe miettes</t>
  </si>
  <si>
    <t>Crevette grise</t>
  </si>
  <si>
    <t>Crevette rose</t>
  </si>
  <si>
    <t>Crevette rose en saumure</t>
  </si>
  <si>
    <t>Ecrevisse vivante</t>
  </si>
  <si>
    <t>Ecrevisse queue</t>
  </si>
  <si>
    <t>Etrille</t>
  </si>
  <si>
    <t>Gambas</t>
  </si>
  <si>
    <t>Homard 600 gr</t>
  </si>
  <si>
    <t>Langoustine 15/20  100 gr</t>
  </si>
  <si>
    <t>Tourteau</t>
  </si>
  <si>
    <t>Mollusques</t>
  </si>
  <si>
    <t>Bigorneau</t>
  </si>
  <si>
    <t>Bulot</t>
  </si>
  <si>
    <t>Clams</t>
  </si>
  <si>
    <t>Coque</t>
  </si>
  <si>
    <t>Encornet petit</t>
  </si>
  <si>
    <t>Encre de seiche</t>
  </si>
  <si>
    <t>Huître Belon</t>
  </si>
  <si>
    <t>Huître bretonne</t>
  </si>
  <si>
    <t>Moule de bouchot</t>
  </si>
  <si>
    <t>Noix de pétoncle</t>
  </si>
  <si>
    <t>Noix de saint-Jacques</t>
  </si>
  <si>
    <t>Poulpe</t>
  </si>
  <si>
    <t>Praire</t>
  </si>
  <si>
    <t>Blanc de seiche</t>
  </si>
  <si>
    <t>Fumaisons</t>
  </si>
  <si>
    <t>Anguille fumée</t>
  </si>
  <si>
    <t>Flétan fumé filet</t>
  </si>
  <si>
    <t>Haddock filet</t>
  </si>
  <si>
    <t>Hareng fumé</t>
  </si>
  <si>
    <t>Saumon fumé tranché filet</t>
  </si>
  <si>
    <t>Œufs poisson</t>
  </si>
  <si>
    <t>Caviar Osciétre</t>
  </si>
  <si>
    <t>Caviar sévruga 50 gr</t>
  </si>
  <si>
    <t>P</t>
  </si>
  <si>
    <t>Oeuf de saumon</t>
  </si>
  <si>
    <t>Beurre</t>
  </si>
  <si>
    <t>Beurre demi-sel</t>
  </si>
  <si>
    <t>Comté</t>
  </si>
  <si>
    <t>L</t>
  </si>
  <si>
    <t>Emmental</t>
  </si>
  <si>
    <t>Emmental râpé</t>
  </si>
  <si>
    <t>Lait demi-écrémé</t>
  </si>
  <si>
    <t>Lait entier</t>
  </si>
  <si>
    <t>Margarine à feuilletage</t>
  </si>
  <si>
    <t>Mascarpone</t>
  </si>
  <si>
    <t>Piéce</t>
  </si>
  <si>
    <t>Parmesan râpé</t>
  </si>
  <si>
    <t>Roquefort</t>
  </si>
  <si>
    <t>Coût matières portion HT</t>
  </si>
  <si>
    <t>Légumes</t>
  </si>
  <si>
    <t>Ail</t>
  </si>
  <si>
    <t>Artichaud</t>
  </si>
  <si>
    <t>Asperge blanche</t>
  </si>
  <si>
    <t>Asperge verte</t>
  </si>
  <si>
    <t>Aubergine</t>
  </si>
  <si>
    <t>Avocat</t>
  </si>
  <si>
    <t>Betterave rouge crue</t>
  </si>
  <si>
    <t>Betterave rouge cuite</t>
  </si>
  <si>
    <t>Blette</t>
  </si>
  <si>
    <t>Brocoli</t>
  </si>
  <si>
    <t>Cardon</t>
  </si>
  <si>
    <t>Carotte</t>
  </si>
  <si>
    <t>Céleri branche</t>
  </si>
  <si>
    <t>Célerie rave</t>
  </si>
  <si>
    <t>Châtaigne</t>
  </si>
  <si>
    <t>Chou blanc</t>
  </si>
  <si>
    <t>Chou chinois</t>
  </si>
  <si>
    <t>Chou de Bruxelles</t>
  </si>
  <si>
    <t>Chou fleur</t>
  </si>
  <si>
    <t>Chou rouge</t>
  </si>
  <si>
    <t>Chou vert frisé</t>
  </si>
  <si>
    <t>Choucroute fraîche</t>
  </si>
  <si>
    <t>Concombre</t>
  </si>
  <si>
    <t>Courge</t>
  </si>
  <si>
    <t>Courgette</t>
  </si>
  <si>
    <t>Cresson</t>
  </si>
  <si>
    <t>Endive</t>
  </si>
  <si>
    <t>Epinard</t>
  </si>
  <si>
    <t>Fenouil</t>
  </si>
  <si>
    <t>Fèves</t>
  </si>
  <si>
    <t>Haricot vert extra fin</t>
  </si>
  <si>
    <t>Navet long</t>
  </si>
  <si>
    <t>Navet rond</t>
  </si>
  <si>
    <t>Oignon grelot</t>
  </si>
  <si>
    <t>Oignon rouge</t>
  </si>
  <si>
    <t>Panais</t>
  </si>
  <si>
    <t>Patate douce</t>
  </si>
  <si>
    <t>Pâtisson</t>
  </si>
  <si>
    <t>Petit pois</t>
  </si>
  <si>
    <t>Piment rouge</t>
  </si>
  <si>
    <t>Piment vert</t>
  </si>
  <si>
    <t>Poireau</t>
  </si>
  <si>
    <t>Pois gourmand</t>
  </si>
  <si>
    <t>Poivron jaune</t>
  </si>
  <si>
    <t>Poivron rouge</t>
  </si>
  <si>
    <t>Poivron vert</t>
  </si>
  <si>
    <t>Pomme de terre (PDT)</t>
  </si>
  <si>
    <t>PDT Bintje</t>
  </si>
  <si>
    <t>PDT Charlotte</t>
  </si>
  <si>
    <t>PDT Ratte</t>
  </si>
  <si>
    <t>Potimarron</t>
  </si>
  <si>
    <t>Potiron</t>
  </si>
  <si>
    <t>Radis noir</t>
  </si>
  <si>
    <t>Radis rose</t>
  </si>
  <si>
    <t>Salade Batavia</t>
  </si>
  <si>
    <t>Salade Chicorée frisée</t>
  </si>
  <si>
    <t>Salade feuille de chêne</t>
  </si>
  <si>
    <t>Salade laitue</t>
  </si>
  <si>
    <t>Salade mâche</t>
  </si>
  <si>
    <t>Salade mesclun</t>
  </si>
  <si>
    <t>Salade Scarole</t>
  </si>
  <si>
    <t>Salicorne</t>
  </si>
  <si>
    <t>Salsifis</t>
  </si>
  <si>
    <t>Soja</t>
  </si>
  <si>
    <t>Topinambour</t>
  </si>
  <si>
    <t xml:space="preserve">Tomate cerise  </t>
  </si>
  <si>
    <t>Tomate garniture 60 gr</t>
  </si>
  <si>
    <t>Tomate grosse</t>
  </si>
  <si>
    <t>LEGUMERIE</t>
  </si>
  <si>
    <t>Herbes</t>
  </si>
  <si>
    <t>Aneth</t>
  </si>
  <si>
    <t>Basilic</t>
  </si>
  <si>
    <t>Cerfeuil</t>
  </si>
  <si>
    <t>Ciboulette</t>
  </si>
  <si>
    <t>Citronelle</t>
  </si>
  <si>
    <t>Coriandre</t>
  </si>
  <si>
    <t>Honny cress</t>
  </si>
  <si>
    <t>Estragon</t>
  </si>
  <si>
    <t>Laurier</t>
  </si>
  <si>
    <t>Menthe</t>
  </si>
  <si>
    <t>Oseille</t>
  </si>
  <si>
    <t>Persil plat</t>
  </si>
  <si>
    <t>Persil frisée</t>
  </si>
  <si>
    <t>Romarin</t>
  </si>
  <si>
    <t>Sauge</t>
  </si>
  <si>
    <t>Thym</t>
  </si>
  <si>
    <t>Champignons</t>
  </si>
  <si>
    <t>Cèpe</t>
  </si>
  <si>
    <t>Chanterelle grise</t>
  </si>
  <si>
    <t>Chanterelle jaune</t>
  </si>
  <si>
    <t>Champignon de paris</t>
  </si>
  <si>
    <t>Girolle</t>
  </si>
  <si>
    <t>Morille</t>
  </si>
  <si>
    <t>Mousseron</t>
  </si>
  <si>
    <t>Pieds de mouton</t>
  </si>
  <si>
    <t>Pleurote</t>
  </si>
  <si>
    <t>Trompette de la mort</t>
  </si>
  <si>
    <t>Fruits</t>
  </si>
  <si>
    <t>Abricot</t>
  </si>
  <si>
    <t>Ananas</t>
  </si>
  <si>
    <t>Banane</t>
  </si>
  <si>
    <t>Carambole</t>
  </si>
  <si>
    <t>Cerise</t>
  </si>
  <si>
    <t>Citron jaune</t>
  </si>
  <si>
    <t>Citron vert</t>
  </si>
  <si>
    <t>Clémentine</t>
  </si>
  <si>
    <t>Coing</t>
  </si>
  <si>
    <t>Datte</t>
  </si>
  <si>
    <t>Figue fraîche</t>
  </si>
  <si>
    <t>Fraise</t>
  </si>
  <si>
    <t>Framboise bqt 125 gr</t>
  </si>
  <si>
    <t>Fruits de la passion</t>
  </si>
  <si>
    <t>Gimgembre</t>
  </si>
  <si>
    <t>Goyave</t>
  </si>
  <si>
    <t>Grenade</t>
  </si>
  <si>
    <t>Groseille bqt 125 gr</t>
  </si>
  <si>
    <t>Kaki 100 gr</t>
  </si>
  <si>
    <t>Kumquat</t>
  </si>
  <si>
    <t>Litchi</t>
  </si>
  <si>
    <t>Mandarine</t>
  </si>
  <si>
    <t>Mangoustan</t>
  </si>
  <si>
    <t>Mangue 300 gr</t>
  </si>
  <si>
    <t>Melon 1 kg</t>
  </si>
  <si>
    <t>Mûre bqt 125 gr</t>
  </si>
  <si>
    <t>Myrtille</t>
  </si>
  <si>
    <t>Noix de coco</t>
  </si>
  <si>
    <t>Orange</t>
  </si>
  <si>
    <t>Pamplemousse 300 g</t>
  </si>
  <si>
    <t>Pamplemousse rose 300g</t>
  </si>
  <si>
    <t xml:space="preserve">Raisin </t>
  </si>
  <si>
    <t>Rhubarbe</t>
  </si>
  <si>
    <t>Papaye</t>
  </si>
  <si>
    <t>Pastéque</t>
  </si>
  <si>
    <t>Pêche</t>
  </si>
  <si>
    <t>Physalis</t>
  </si>
  <si>
    <t>Poire</t>
  </si>
  <si>
    <t>Pomme Golden</t>
  </si>
  <si>
    <t>Pomme Granny Smith</t>
  </si>
  <si>
    <t>Pomme Reinette</t>
  </si>
  <si>
    <t>Prune rouge</t>
  </si>
  <si>
    <t>Questche</t>
  </si>
  <si>
    <t>Conserves</t>
  </si>
  <si>
    <t>Cerises griottes alcool</t>
  </si>
  <si>
    <t>Cerises griottes amaréna</t>
  </si>
  <si>
    <t>Cerises griottes naturel</t>
  </si>
  <si>
    <t>Compote de pomme</t>
  </si>
  <si>
    <t>Escargots (douzaine)</t>
  </si>
  <si>
    <t>Gelée de groseilles</t>
  </si>
  <si>
    <t>Litchees au sirop</t>
  </si>
  <si>
    <t>Olives noires dénoyautées</t>
  </si>
  <si>
    <t>Olives vertes dénoyautées</t>
  </si>
  <si>
    <t>Pêches au sirop</t>
  </si>
  <si>
    <t>Poires au sirop</t>
  </si>
  <si>
    <t xml:space="preserve">Pois chiches </t>
  </si>
  <si>
    <t>Tomates pelées entiéres</t>
  </si>
  <si>
    <t>Truffes jus</t>
  </si>
  <si>
    <t>Truffes pelures</t>
  </si>
  <si>
    <t>Vinaigre, huile et condiment</t>
  </si>
  <si>
    <t>Câpres</t>
  </si>
  <si>
    <t>Cornichons</t>
  </si>
  <si>
    <t>Huile d'arachide</t>
  </si>
  <si>
    <t>Huile de friture</t>
  </si>
  <si>
    <t>Huile de tournesol</t>
  </si>
  <si>
    <t>Huile d'olive vierge</t>
  </si>
  <si>
    <t>Ketchup</t>
  </si>
  <si>
    <t>Moutarde</t>
  </si>
  <si>
    <t>Moutarde de Meaux</t>
  </si>
  <si>
    <t>Tabasco</t>
  </si>
  <si>
    <t>Vinaigre alcool blanc</t>
  </si>
  <si>
    <t>Vinaigre alcool coloré</t>
  </si>
  <si>
    <t>Vinaigre balsamique</t>
  </si>
  <si>
    <t>Vinaigre de cidre</t>
  </si>
  <si>
    <t>Vinaigre de framboise</t>
  </si>
  <si>
    <t>Vinaigre de vin</t>
  </si>
  <si>
    <t>Vinaigre de Xérés</t>
  </si>
  <si>
    <t>Fruits et légumes secs</t>
  </si>
  <si>
    <t>Abricots secs</t>
  </si>
  <si>
    <t>Figue séche</t>
  </si>
  <si>
    <t>Haricots cocos secs</t>
  </si>
  <si>
    <t>Lentilles vertes</t>
  </si>
  <si>
    <t>Lingots (haricots sec)</t>
  </si>
  <si>
    <t>Morilles séches</t>
  </si>
  <si>
    <t>Pois cassés</t>
  </si>
  <si>
    <t>Pruneaux dénoyautés</t>
  </si>
  <si>
    <t>Raisins secs</t>
  </si>
  <si>
    <t>Sauces déshy.</t>
  </si>
  <si>
    <t>Fond blanc de volaille</t>
  </si>
  <si>
    <t>Fond blanc agneau</t>
  </si>
  <si>
    <t>Fond blanc clair</t>
  </si>
  <si>
    <t>Fond brun lié</t>
  </si>
  <si>
    <t>Fumet de crustacés</t>
  </si>
  <si>
    <t>Fumet de poisson</t>
  </si>
  <si>
    <t>Pâtisserie</t>
  </si>
  <si>
    <t>Amande amére (liquide)</t>
  </si>
  <si>
    <t>Amande concassée</t>
  </si>
  <si>
    <t>Amande effilée</t>
  </si>
  <si>
    <t>Amande en poudre</t>
  </si>
  <si>
    <t>Angélique confite</t>
  </si>
  <si>
    <t>Biscuit cuiller</t>
  </si>
  <si>
    <t>Cacao poudre non sucré</t>
  </si>
  <si>
    <t>Café (liquide)</t>
  </si>
  <si>
    <t>Cerise confite</t>
  </si>
  <si>
    <t>Chicorée liquide</t>
  </si>
  <si>
    <t>Chocolat couverture blanc</t>
  </si>
  <si>
    <t>Chocolat couverture lacté</t>
  </si>
  <si>
    <t>Chocolat couverture noir</t>
  </si>
  <si>
    <t>Chocolat gianduja</t>
  </si>
  <si>
    <t>Fleur d'oranger</t>
  </si>
  <si>
    <t>Fondant blanc</t>
  </si>
  <si>
    <t>Fruits confits cubes</t>
  </si>
  <si>
    <t>Gélatine feuille</t>
  </si>
  <si>
    <t>Glucose</t>
  </si>
  <si>
    <t>Levure chimique</t>
  </si>
  <si>
    <t>Miel</t>
  </si>
  <si>
    <t>Nappage blond</t>
  </si>
  <si>
    <t>Nappage rouge</t>
  </si>
  <si>
    <t>Noisettes entiéres</t>
  </si>
  <si>
    <t>Noisettes poudre</t>
  </si>
  <si>
    <t>Noix (cerveaux)</t>
  </si>
  <si>
    <t>Noix de coco râpée</t>
  </si>
  <si>
    <t>Pain d'épices 400 gr</t>
  </si>
  <si>
    <t>Pâte d'amande décor</t>
  </si>
  <si>
    <t>Pâte de cacao</t>
  </si>
  <si>
    <t>Pâte de noisette</t>
  </si>
  <si>
    <t>Pâte de pistache</t>
  </si>
  <si>
    <t>Pistaches émondées</t>
  </si>
  <si>
    <t xml:space="preserve">Poudre crème </t>
  </si>
  <si>
    <t>Pralin</t>
  </si>
  <si>
    <t>Pralines rouges</t>
  </si>
  <si>
    <t>Spéculos</t>
  </si>
  <si>
    <t>Sucre cassonade</t>
  </si>
  <si>
    <t>Sucre glace</t>
  </si>
  <si>
    <t>Sucre grains</t>
  </si>
  <si>
    <t>Sucre semoule</t>
  </si>
  <si>
    <t>Sucre vanillé</t>
  </si>
  <si>
    <t>Sucre vergeoise</t>
  </si>
  <si>
    <t>Vanille extrait liquide</t>
  </si>
  <si>
    <t>Vanille gousse 20 gr</t>
  </si>
  <si>
    <t>Violettes cristalisées</t>
  </si>
  <si>
    <t>Epices</t>
  </si>
  <si>
    <t>Anis étoilé ou badiane</t>
  </si>
  <si>
    <t>Baies roses</t>
  </si>
  <si>
    <t>Canelle bâton</t>
  </si>
  <si>
    <t>Canelle poudre</t>
  </si>
  <si>
    <t>Curry poudre</t>
  </si>
  <si>
    <t>Fenouil graines</t>
  </si>
  <si>
    <t>Geniévre baies</t>
  </si>
  <si>
    <t>Gingembre poudre</t>
  </si>
  <si>
    <t>Herbes de provence</t>
  </si>
  <si>
    <t>Muscade poudre</t>
  </si>
  <si>
    <t>Noix de muscade</t>
  </si>
  <si>
    <t>Origan</t>
  </si>
  <si>
    <t>Paprika</t>
  </si>
  <si>
    <t>Piment de Cayenne</t>
  </si>
  <si>
    <t>Poivre blanc grains</t>
  </si>
  <si>
    <t>Poivre blanc moulu</t>
  </si>
  <si>
    <t>Poivre mignonette</t>
  </si>
  <si>
    <t>Poivre vert</t>
  </si>
  <si>
    <t>Quatre épices</t>
  </si>
  <si>
    <t>Safran filaments</t>
  </si>
  <si>
    <t>Safran poudre</t>
  </si>
  <si>
    <t>g</t>
  </si>
  <si>
    <t>Sel fin</t>
  </si>
  <si>
    <t>Sel (fleur de)</t>
  </si>
  <si>
    <t>Sel gros</t>
  </si>
  <si>
    <t>Autres</t>
  </si>
  <si>
    <t>Bouillon de bœuf</t>
  </si>
  <si>
    <t>Café moulu</t>
  </si>
  <si>
    <t>Farine type 45</t>
  </si>
  <si>
    <t>Fécule de PDT</t>
  </si>
  <si>
    <t>Feuilles de brick</t>
  </si>
  <si>
    <t>Gelée claire</t>
  </si>
  <si>
    <t>Lait de coco</t>
  </si>
  <si>
    <t>Lait poudre</t>
  </si>
  <si>
    <t>Maizena</t>
  </si>
  <si>
    <t>Nuoc-mam</t>
  </si>
  <si>
    <t>Pâtes</t>
  </si>
  <si>
    <t>Riz long</t>
  </si>
  <si>
    <t>Riz rond</t>
  </si>
  <si>
    <t>Riz sauvage</t>
  </si>
  <si>
    <t>Sauce soja</t>
  </si>
  <si>
    <t>Semoule couscous</t>
  </si>
  <si>
    <t>Semoule de blé fine</t>
  </si>
  <si>
    <t>Polenta</t>
  </si>
  <si>
    <t>Sésame</t>
  </si>
  <si>
    <t>Sorbitol</t>
  </si>
  <si>
    <t>Feuillantine</t>
  </si>
  <si>
    <t>Chapelure blanche</t>
  </si>
  <si>
    <t>Levure de boulanger</t>
  </si>
  <si>
    <t>Pain baguette 250gr</t>
  </si>
  <si>
    <t>Pain de mie entier</t>
  </si>
  <si>
    <t>Cave</t>
  </si>
  <si>
    <t>Armagnac</t>
  </si>
  <si>
    <t>Banyuls</t>
  </si>
  <si>
    <t>Bénédictine</t>
  </si>
  <si>
    <t>Biére ordinaire</t>
  </si>
  <si>
    <t>Biére Kriek</t>
  </si>
  <si>
    <t>Calvados</t>
  </si>
  <si>
    <t>Champagne</t>
  </si>
  <si>
    <t>Cidre</t>
  </si>
  <si>
    <t>Cognac</t>
  </si>
  <si>
    <t>Cointreau</t>
  </si>
  <si>
    <t>Eau de vie framboise</t>
  </si>
  <si>
    <t>Eau de vie mirabelle</t>
  </si>
  <si>
    <t>Eau de vie poire</t>
  </si>
  <si>
    <t>Grand Marnier rouge</t>
  </si>
  <si>
    <t>Jus d'orange</t>
  </si>
  <si>
    <t>Kirsch</t>
  </si>
  <si>
    <t>Madére</t>
  </si>
  <si>
    <t>Malibu</t>
  </si>
  <si>
    <t>Marasquin</t>
  </si>
  <si>
    <t>Marc de bourgogne</t>
  </si>
  <si>
    <t>Muscat</t>
  </si>
  <si>
    <t>Pineau des charentes</t>
  </si>
  <si>
    <t>Porto blanc</t>
  </si>
  <si>
    <t>Porto rouge</t>
  </si>
  <si>
    <t>Pulco citron jaune</t>
  </si>
  <si>
    <t>Rhum ambré</t>
  </si>
  <si>
    <t>Ricard</t>
  </si>
  <si>
    <t>Vin blanc ordinaire</t>
  </si>
  <si>
    <t>Vin rouge ordinaire</t>
  </si>
  <si>
    <t>Vodka</t>
  </si>
  <si>
    <t>Whisky</t>
  </si>
  <si>
    <t>Total kcal</t>
  </si>
  <si>
    <t>Apport nutritionnel par portion</t>
  </si>
  <si>
    <t>Kcal/recette</t>
  </si>
  <si>
    <t>Kcal/kg total</t>
  </si>
  <si>
    <t>Echalote</t>
  </si>
  <si>
    <t>TOTAL</t>
  </si>
  <si>
    <t>BON D'ECONOMAT</t>
  </si>
  <si>
    <t>Kappa carraghénane</t>
  </si>
  <si>
    <t>FAMILLE</t>
  </si>
  <si>
    <t>SOUS-FAMILLE</t>
  </si>
  <si>
    <t>INTITULE</t>
  </si>
  <si>
    <t>UNITE</t>
  </si>
  <si>
    <t>APPORT NUTRITIONNEL EN KCAL</t>
  </si>
  <si>
    <t>Collier agneau</t>
  </si>
  <si>
    <t>Noilly Prat</t>
  </si>
  <si>
    <t>Andouille de Vire</t>
  </si>
  <si>
    <t>Saucisse de Strasbourg</t>
  </si>
  <si>
    <t>Tendron de veau</t>
  </si>
  <si>
    <t>Huile de noisette</t>
  </si>
  <si>
    <t>Huile de noix</t>
  </si>
  <si>
    <t>Supréme de poularde</t>
  </si>
  <si>
    <t>Abricots sirop</t>
  </si>
  <si>
    <t>Airelles</t>
  </si>
  <si>
    <t>Ananas sirop</t>
  </si>
  <si>
    <t>Anchois</t>
  </si>
  <si>
    <t>Mais</t>
  </si>
  <si>
    <t>Marron créme</t>
  </si>
  <si>
    <t>Marron purée</t>
  </si>
  <si>
    <t>Mirabelles au sirop</t>
  </si>
  <si>
    <t>Tomate concentré</t>
  </si>
  <si>
    <t>Thon naturel</t>
  </si>
  <si>
    <t>POISSONNERIE</t>
  </si>
  <si>
    <t>APP</t>
  </si>
  <si>
    <t>Eau</t>
  </si>
  <si>
    <t>Crème double</t>
  </si>
  <si>
    <t>Crème liquide</t>
  </si>
  <si>
    <t>Oeufs</t>
  </si>
  <si>
    <t>Oeufs (blanc liquide)</t>
  </si>
  <si>
    <t>Oeufs de caille</t>
  </si>
  <si>
    <t>Oeuf entier (liquide)</t>
  </si>
  <si>
    <t xml:space="preserve">Oeuf extra frais </t>
  </si>
  <si>
    <t>Oeuf (jaune liquide)</t>
  </si>
  <si>
    <t>Oeuf de lump noir/rouge</t>
  </si>
  <si>
    <t>CAVE</t>
  </si>
  <si>
    <t>AUTRE</t>
  </si>
  <si>
    <t>Escalopes de dinde sautées chasseur</t>
  </si>
  <si>
    <t>VI</t>
  </si>
  <si>
    <t>M. GALLET</t>
  </si>
  <si>
    <t>Oignon</t>
  </si>
</sst>
</file>

<file path=xl/styles.xml><?xml version="1.0" encoding="utf-8"?>
<styleSheet xmlns="http://schemas.openxmlformats.org/spreadsheetml/2006/main" xmlns:mc="http://schemas.openxmlformats.org/markup-compatibility/2006" xmlns:x14ac="http://schemas.microsoft.com/office/spreadsheetml/2009/9/ac" mc:Ignorable="x14ac">
  <numFmts count="8">
    <numFmt numFmtId="164" formatCode="#,##0.00\ &quot;€&quot;;\-#,##0.00\ &quot;€&quot;"/>
    <numFmt numFmtId="165" formatCode="#,##0.00\ &quot;€&quot;;[Red]\-#,##0.00\ &quot;€&quot;"/>
    <numFmt numFmtId="166" formatCode="_-* #,##0.00\ &quot;€&quot;_-;\-* #,##0.00\ &quot;€&quot;_-;_-* &quot;-&quot;??\ &quot;€&quot;_-;_-@_-"/>
    <numFmt numFmtId="167" formatCode="#,##0.00\ &quot;€&quot;"/>
    <numFmt numFmtId="168" formatCode="0.00&quot; €&quot;"/>
    <numFmt numFmtId="169" formatCode="#,##0&quot; cvts&quot;"/>
    <numFmt numFmtId="170" formatCode="#,##0&quot; kcal&quot;"/>
    <numFmt numFmtId="171" formatCode="0.000"/>
  </numFmts>
  <fonts count="23">
    <font>
      <sz val="11"/>
      <color theme="1"/>
      <name val="Calibri"/>
      <family val="2"/>
      <scheme val="minor"/>
    </font>
    <font>
      <b/>
      <sz val="11"/>
      <color theme="1"/>
      <name val="Calibri"/>
      <family val="2"/>
      <scheme val="minor"/>
    </font>
    <font>
      <b/>
      <u/>
      <sz val="10"/>
      <name val="Arial"/>
      <family val="2"/>
    </font>
    <font>
      <sz val="10"/>
      <name val="Arial"/>
      <family val="2"/>
    </font>
    <font>
      <b/>
      <sz val="8"/>
      <name val="Arial"/>
      <family val="2"/>
    </font>
    <font>
      <b/>
      <sz val="10"/>
      <name val="Arial"/>
      <family val="2"/>
    </font>
    <font>
      <sz val="10"/>
      <color theme="1"/>
      <name val="Arial"/>
      <family val="2"/>
    </font>
    <font>
      <b/>
      <sz val="10"/>
      <color theme="1"/>
      <name val="Arial"/>
      <family val="2"/>
    </font>
    <font>
      <b/>
      <sz val="10"/>
      <color theme="4" tint="-0.249977111117893"/>
      <name val="Arial"/>
      <family val="2"/>
    </font>
    <font>
      <sz val="11"/>
      <color theme="1"/>
      <name val="Arial"/>
      <family val="2"/>
    </font>
    <font>
      <sz val="11"/>
      <color theme="1"/>
      <name val="Calibri"/>
      <family val="2"/>
      <scheme val="minor"/>
    </font>
    <font>
      <sz val="11"/>
      <name val="Calibri"/>
      <family val="2"/>
      <scheme val="minor"/>
    </font>
    <font>
      <b/>
      <sz val="14"/>
      <color theme="4" tint="-0.249977111117893"/>
      <name val="Arial"/>
      <family val="2"/>
    </font>
    <font>
      <b/>
      <sz val="12"/>
      <color theme="4" tint="-0.249977111117893"/>
      <name val="Arial"/>
      <family val="2"/>
    </font>
    <font>
      <sz val="26"/>
      <color rgb="FFC00000"/>
      <name val="Abadi MT Condensed Light"/>
      <family val="2"/>
    </font>
    <font>
      <b/>
      <sz val="16"/>
      <color theme="0"/>
      <name val="Abadi MT Condensed Light"/>
      <family val="2"/>
    </font>
    <font>
      <b/>
      <sz val="16"/>
      <color theme="4" tint="-0.249977111117893"/>
      <name val="Abadi MT Condensed Light"/>
      <family val="2"/>
    </font>
    <font>
      <b/>
      <sz val="16"/>
      <name val="Abadi MT Condensed Light"/>
      <family val="2"/>
    </font>
    <font>
      <sz val="16"/>
      <color theme="0"/>
      <name val="Abadi MT Condensed Light"/>
      <family val="2"/>
    </font>
    <font>
      <sz val="16"/>
      <color theme="1"/>
      <name val="Abadi MT Condensed Light"/>
      <family val="2"/>
    </font>
    <font>
      <sz val="16"/>
      <name val="Abadi MT Condensed Light"/>
      <family val="2"/>
    </font>
    <font>
      <b/>
      <sz val="16"/>
      <color rgb="FFC00000"/>
      <name val="Abadi MT Condensed Light"/>
      <family val="2"/>
    </font>
    <font>
      <b/>
      <sz val="11"/>
      <color rgb="FF000000"/>
      <name val="Calibri"/>
      <family val="2"/>
    </font>
  </fonts>
  <fills count="6">
    <fill>
      <patternFill patternType="none"/>
    </fill>
    <fill>
      <patternFill patternType="gray125"/>
    </fill>
    <fill>
      <patternFill patternType="solid">
        <fgColor rgb="FFFFFF00"/>
        <bgColor indexed="64"/>
      </patternFill>
    </fill>
    <fill>
      <patternFill patternType="solid">
        <fgColor rgb="FFC00000"/>
        <bgColor indexed="64"/>
      </patternFill>
    </fill>
    <fill>
      <patternFill patternType="solid">
        <fgColor rgb="FFF47571"/>
        <bgColor indexed="64"/>
      </patternFill>
    </fill>
    <fill>
      <patternFill patternType="solid">
        <fgColor theme="0"/>
        <bgColor indexed="64"/>
      </patternFill>
    </fill>
  </fills>
  <borders count="63">
    <border>
      <left/>
      <right/>
      <top/>
      <bottom/>
      <diagonal/>
    </border>
    <border>
      <left/>
      <right style="medium">
        <color indexed="64"/>
      </right>
      <top/>
      <bottom/>
      <diagonal/>
    </border>
    <border>
      <left style="medium">
        <color indexed="64"/>
      </left>
      <right/>
      <top/>
      <bottom/>
      <diagonal/>
    </border>
    <border>
      <left/>
      <right/>
      <top/>
      <bottom style="medium">
        <color indexed="64"/>
      </bottom>
      <diagonal/>
    </border>
    <border>
      <left/>
      <right style="medium">
        <color indexed="64"/>
      </right>
      <top/>
      <bottom style="medium">
        <color indexed="64"/>
      </bottom>
      <diagonal/>
    </border>
    <border>
      <left style="medium">
        <color indexed="64"/>
      </left>
      <right/>
      <top/>
      <bottom style="medium">
        <color indexed="64"/>
      </bottom>
      <diagonal/>
    </border>
    <border>
      <left style="medium">
        <color indexed="64"/>
      </left>
      <right/>
      <top style="medium">
        <color indexed="64"/>
      </top>
      <bottom style="dotted">
        <color indexed="64"/>
      </bottom>
      <diagonal/>
    </border>
    <border>
      <left/>
      <right/>
      <top style="medium">
        <color indexed="64"/>
      </top>
      <bottom style="dotted">
        <color indexed="64"/>
      </bottom>
      <diagonal/>
    </border>
    <border>
      <left/>
      <right style="thin">
        <color indexed="64"/>
      </right>
      <top style="medium">
        <color indexed="64"/>
      </top>
      <bottom style="dotted">
        <color indexed="64"/>
      </bottom>
      <diagonal/>
    </border>
    <border>
      <left style="thin">
        <color indexed="64"/>
      </left>
      <right/>
      <top style="medium">
        <color indexed="64"/>
      </top>
      <bottom style="dotted">
        <color indexed="64"/>
      </bottom>
      <diagonal/>
    </border>
    <border>
      <left/>
      <right style="medium">
        <color indexed="64"/>
      </right>
      <top style="medium">
        <color indexed="64"/>
      </top>
      <bottom style="dotted">
        <color indexed="64"/>
      </bottom>
      <diagonal/>
    </border>
    <border>
      <left style="medium">
        <color indexed="64"/>
      </left>
      <right/>
      <top style="dotted">
        <color indexed="64"/>
      </top>
      <bottom style="dotted">
        <color indexed="64"/>
      </bottom>
      <diagonal/>
    </border>
    <border>
      <left/>
      <right/>
      <top style="dotted">
        <color indexed="64"/>
      </top>
      <bottom style="dotted">
        <color indexed="64"/>
      </bottom>
      <diagonal/>
    </border>
    <border>
      <left/>
      <right style="thin">
        <color indexed="64"/>
      </right>
      <top style="dotted">
        <color indexed="64"/>
      </top>
      <bottom style="dotted">
        <color indexed="64"/>
      </bottom>
      <diagonal/>
    </border>
    <border>
      <left/>
      <right style="medium">
        <color indexed="64"/>
      </right>
      <top style="dotted">
        <color indexed="64"/>
      </top>
      <bottom style="dotted">
        <color indexed="64"/>
      </bottom>
      <diagonal/>
    </border>
    <border>
      <left/>
      <right style="thin">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thin">
        <color indexed="64"/>
      </right>
      <top/>
      <bottom/>
      <diagonal/>
    </border>
    <border>
      <left style="medium">
        <color indexed="64"/>
      </left>
      <right/>
      <top style="medium">
        <color indexed="64"/>
      </top>
      <bottom/>
      <diagonal/>
    </border>
    <border>
      <left/>
      <right style="medium">
        <color indexed="64"/>
      </right>
      <top style="medium">
        <color indexed="64"/>
      </top>
      <bottom/>
      <diagonal/>
    </border>
    <border>
      <left style="thin">
        <color indexed="64"/>
      </left>
      <right style="thin">
        <color indexed="64"/>
      </right>
      <top/>
      <bottom/>
      <diagonal/>
    </border>
    <border>
      <left/>
      <right/>
      <top style="medium">
        <color indexed="64"/>
      </top>
      <bottom/>
      <diagonal/>
    </border>
    <border>
      <left style="double">
        <color indexed="64"/>
      </left>
      <right/>
      <top/>
      <bottom style="double">
        <color indexed="64"/>
      </bottom>
      <diagonal/>
    </border>
    <border>
      <left style="double">
        <color indexed="64"/>
      </left>
      <right/>
      <top style="double">
        <color indexed="64"/>
      </top>
      <bottom/>
      <diagonal/>
    </border>
    <border>
      <left style="thin">
        <color indexed="64"/>
      </left>
      <right style="thin">
        <color indexed="64"/>
      </right>
      <top/>
      <bottom style="medium">
        <color indexed="64"/>
      </bottom>
      <diagonal/>
    </border>
    <border>
      <left style="medium">
        <color indexed="64"/>
      </left>
      <right style="thin">
        <color indexed="64"/>
      </right>
      <top style="medium">
        <color indexed="64"/>
      </top>
      <bottom style="hair">
        <color indexed="64"/>
      </bottom>
      <diagonal/>
    </border>
    <border>
      <left style="thin">
        <color indexed="64"/>
      </left>
      <right/>
      <top style="medium">
        <color indexed="64"/>
      </top>
      <bottom style="hair">
        <color indexed="64"/>
      </bottom>
      <diagonal/>
    </border>
    <border>
      <left style="medium">
        <color indexed="64"/>
      </left>
      <right/>
      <top style="medium">
        <color indexed="64"/>
      </top>
      <bottom style="hair">
        <color indexed="64"/>
      </bottom>
      <diagonal/>
    </border>
    <border>
      <left style="thin">
        <color indexed="64"/>
      </left>
      <right style="thin">
        <color indexed="64"/>
      </right>
      <top style="medium">
        <color indexed="64"/>
      </top>
      <bottom style="hair">
        <color indexed="64"/>
      </bottom>
      <diagonal/>
    </border>
    <border>
      <left/>
      <right style="double">
        <color indexed="64"/>
      </right>
      <top style="medium">
        <color indexed="64"/>
      </top>
      <bottom style="hair">
        <color indexed="64"/>
      </bottom>
      <diagonal/>
    </border>
    <border>
      <left style="medium">
        <color indexed="64"/>
      </left>
      <right style="thin">
        <color indexed="64"/>
      </right>
      <top style="hair">
        <color indexed="64"/>
      </top>
      <bottom style="hair">
        <color indexed="64"/>
      </bottom>
      <diagonal/>
    </border>
    <border>
      <left style="thin">
        <color indexed="64"/>
      </left>
      <right/>
      <top style="hair">
        <color indexed="64"/>
      </top>
      <bottom style="hair">
        <color indexed="64"/>
      </bottom>
      <diagonal/>
    </border>
    <border>
      <left style="medium">
        <color indexed="64"/>
      </left>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right style="double">
        <color indexed="64"/>
      </right>
      <top style="hair">
        <color indexed="64"/>
      </top>
      <bottom style="hair">
        <color indexed="64"/>
      </bottom>
      <diagonal/>
    </border>
    <border>
      <left style="thin">
        <color indexed="64"/>
      </left>
      <right/>
      <top style="hair">
        <color indexed="64"/>
      </top>
      <bottom style="medium">
        <color indexed="64"/>
      </bottom>
      <diagonal/>
    </border>
    <border>
      <left style="medium">
        <color indexed="64"/>
      </left>
      <right/>
      <top style="hair">
        <color indexed="64"/>
      </top>
      <bottom style="medium">
        <color indexed="64"/>
      </bottom>
      <diagonal/>
    </border>
    <border>
      <left style="thin">
        <color indexed="64"/>
      </left>
      <right style="thin">
        <color indexed="64"/>
      </right>
      <top style="hair">
        <color indexed="64"/>
      </top>
      <bottom style="medium">
        <color indexed="64"/>
      </bottom>
      <diagonal/>
    </border>
    <border>
      <left/>
      <right style="double">
        <color indexed="64"/>
      </right>
      <top style="hair">
        <color indexed="64"/>
      </top>
      <bottom style="medium">
        <color indexed="64"/>
      </bottom>
      <diagonal/>
    </border>
    <border>
      <left/>
      <right style="double">
        <color indexed="64"/>
      </right>
      <top/>
      <bottom style="double">
        <color indexed="64"/>
      </bottom>
      <diagonal/>
    </border>
    <border>
      <left/>
      <right style="double">
        <color indexed="64"/>
      </right>
      <top style="double">
        <color indexed="64"/>
      </top>
      <bottom/>
      <diagonal/>
    </border>
    <border>
      <left style="thin">
        <color indexed="64"/>
      </left>
      <right style="medium">
        <color indexed="64"/>
      </right>
      <top style="hair">
        <color indexed="64"/>
      </top>
      <bottom style="hair">
        <color indexed="64"/>
      </bottom>
      <diagonal/>
    </border>
    <border>
      <left style="medium">
        <color indexed="64"/>
      </left>
      <right style="thin">
        <color indexed="64"/>
      </right>
      <top style="hair">
        <color indexed="64"/>
      </top>
      <bottom style="medium">
        <color indexed="64"/>
      </bottom>
      <diagonal/>
    </border>
    <border>
      <left style="thin">
        <color indexed="64"/>
      </left>
      <right style="medium">
        <color indexed="64"/>
      </right>
      <top style="hair">
        <color indexed="64"/>
      </top>
      <bottom style="medium">
        <color indexed="64"/>
      </bottom>
      <diagonal/>
    </border>
    <border>
      <left style="medium">
        <color indexed="64"/>
      </left>
      <right style="thin">
        <color indexed="64"/>
      </right>
      <top/>
      <bottom style="hair">
        <color indexed="64"/>
      </bottom>
      <diagonal/>
    </border>
    <border>
      <left style="thin">
        <color indexed="64"/>
      </left>
      <right style="thin">
        <color indexed="64"/>
      </right>
      <top/>
      <bottom style="hair">
        <color indexed="64"/>
      </bottom>
      <diagonal/>
    </border>
    <border>
      <left style="thin">
        <color indexed="64"/>
      </left>
      <right style="medium">
        <color indexed="64"/>
      </right>
      <top/>
      <bottom style="hair">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thin">
        <color indexed="64"/>
      </left>
      <right style="medium">
        <color indexed="64"/>
      </right>
      <top style="thin">
        <color indexed="64"/>
      </top>
      <bottom style="medium">
        <color indexed="64"/>
      </bottom>
      <diagonal/>
    </border>
    <border>
      <left style="medium">
        <color indexed="64"/>
      </left>
      <right style="medium">
        <color indexed="64"/>
      </right>
      <top/>
      <bottom/>
      <diagonal/>
    </border>
    <border>
      <left style="thin">
        <color indexed="64"/>
      </left>
      <right style="medium">
        <color indexed="64"/>
      </right>
      <top style="medium">
        <color indexed="64"/>
      </top>
      <bottom style="hair">
        <color indexed="64"/>
      </bottom>
      <diagonal/>
    </border>
    <border>
      <left style="medium">
        <color indexed="64"/>
      </left>
      <right style="medium">
        <color indexed="64"/>
      </right>
      <top/>
      <bottom style="medium">
        <color indexed="64"/>
      </bottom>
      <diagonal/>
    </border>
    <border>
      <left style="thin">
        <color indexed="64"/>
      </left>
      <right style="thin">
        <color indexed="64"/>
      </right>
      <top style="medium">
        <color indexed="64"/>
      </top>
      <bottom style="dotted">
        <color indexed="64"/>
      </bottom>
      <diagonal/>
    </border>
    <border>
      <left style="medium">
        <color indexed="64"/>
      </left>
      <right style="medium">
        <color indexed="64"/>
      </right>
      <top style="dotted">
        <color indexed="64"/>
      </top>
      <bottom/>
      <diagonal/>
    </border>
    <border>
      <left/>
      <right style="medium">
        <color indexed="64"/>
      </right>
      <top style="medium">
        <color indexed="64"/>
      </top>
      <bottom style="hair">
        <color indexed="64"/>
      </bottom>
      <diagonal/>
    </border>
    <border>
      <left/>
      <right style="medium">
        <color indexed="64"/>
      </right>
      <top style="hair">
        <color indexed="64"/>
      </top>
      <bottom style="hair">
        <color indexed="64"/>
      </bottom>
      <diagonal/>
    </border>
  </borders>
  <cellStyleXfs count="2">
    <xf numFmtId="0" fontId="0" fillId="0" borderId="0"/>
    <xf numFmtId="166" fontId="10" fillId="0" borderId="0" applyFont="0" applyFill="0" applyBorder="0" applyAlignment="0" applyProtection="0"/>
  </cellStyleXfs>
  <cellXfs count="165">
    <xf numFmtId="0" fontId="0" fillId="0" borderId="0" xfId="0"/>
    <xf numFmtId="0" fontId="3" fillId="0" borderId="0" xfId="0" applyFont="1" applyBorder="1"/>
    <xf numFmtId="0" fontId="0" fillId="0" borderId="0" xfId="0" applyBorder="1"/>
    <xf numFmtId="0" fontId="0" fillId="0" borderId="0" xfId="0" applyAlignment="1">
      <alignment horizontal="center" vertical="center" wrapText="1"/>
    </xf>
    <xf numFmtId="165" fontId="0" fillId="0" borderId="0" xfId="0" applyNumberFormat="1" applyBorder="1"/>
    <xf numFmtId="164" fontId="3" fillId="0" borderId="0" xfId="0" applyNumberFormat="1" applyFont="1" applyBorder="1"/>
    <xf numFmtId="165" fontId="0" fillId="0" borderId="0" xfId="0" applyNumberFormat="1"/>
    <xf numFmtId="0" fontId="3" fillId="0" borderId="0" xfId="0" applyFont="1" applyFill="1" applyBorder="1"/>
    <xf numFmtId="168" fontId="0" fillId="0" borderId="0" xfId="0" applyNumberFormat="1" applyBorder="1"/>
    <xf numFmtId="0" fontId="0" fillId="0" borderId="0" xfId="0" applyProtection="1"/>
    <xf numFmtId="0" fontId="9" fillId="0" borderId="0" xfId="0" applyFont="1" applyBorder="1" applyProtection="1"/>
    <xf numFmtId="0" fontId="3" fillId="0" borderId="0" xfId="0" applyFont="1" applyBorder="1" applyProtection="1"/>
    <xf numFmtId="0" fontId="5" fillId="0" borderId="0" xfId="0" applyFont="1" applyBorder="1" applyAlignment="1" applyProtection="1">
      <alignment horizontal="centerContinuous"/>
    </xf>
    <xf numFmtId="0" fontId="9" fillId="0" borderId="1" xfId="0" applyFont="1" applyBorder="1" applyProtection="1"/>
    <xf numFmtId="0" fontId="0" fillId="0" borderId="28" xfId="0" applyBorder="1" applyProtection="1"/>
    <xf numFmtId="0" fontId="0" fillId="0" borderId="45" xfId="0" applyBorder="1" applyProtection="1"/>
    <xf numFmtId="0" fontId="0" fillId="0" borderId="36" xfId="0" applyBorder="1"/>
    <xf numFmtId="171" fontId="0" fillId="0" borderId="47" xfId="0" applyNumberFormat="1" applyBorder="1"/>
    <xf numFmtId="0" fontId="0" fillId="0" borderId="48" xfId="0" applyBorder="1"/>
    <xf numFmtId="171" fontId="0" fillId="0" borderId="49" xfId="0" applyNumberFormat="1" applyBorder="1"/>
    <xf numFmtId="0" fontId="0" fillId="0" borderId="50" xfId="0" applyBorder="1"/>
    <xf numFmtId="171" fontId="0" fillId="0" borderId="52" xfId="0" applyNumberFormat="1" applyBorder="1"/>
    <xf numFmtId="0" fontId="1" fillId="0" borderId="20" xfId="0" applyFont="1" applyBorder="1" applyAlignment="1">
      <alignment horizontal="center"/>
    </xf>
    <xf numFmtId="0" fontId="1" fillId="0" borderId="21" xfId="0" applyFont="1" applyBorder="1" applyAlignment="1">
      <alignment horizontal="center"/>
    </xf>
    <xf numFmtId="0" fontId="1" fillId="0" borderId="22" xfId="0" applyFont="1" applyBorder="1" applyAlignment="1">
      <alignment horizontal="center"/>
    </xf>
    <xf numFmtId="0" fontId="0" fillId="0" borderId="51" xfId="0" applyBorder="1" applyAlignment="1">
      <alignment horizontal="center"/>
    </xf>
    <xf numFmtId="0" fontId="0" fillId="0" borderId="39" xfId="0" applyBorder="1" applyAlignment="1">
      <alignment horizontal="center"/>
    </xf>
    <xf numFmtId="0" fontId="0" fillId="0" borderId="43" xfId="0" applyBorder="1" applyAlignment="1">
      <alignment horizontal="center"/>
    </xf>
    <xf numFmtId="166" fontId="0" fillId="0" borderId="0" xfId="1" applyFont="1" applyBorder="1"/>
    <xf numFmtId="0" fontId="11" fillId="0" borderId="0" xfId="0" applyFont="1" applyBorder="1"/>
    <xf numFmtId="0" fontId="4" fillId="0" borderId="24" xfId="0" applyFont="1" applyBorder="1" applyAlignment="1" applyProtection="1">
      <alignment vertical="center"/>
      <protection locked="0"/>
    </xf>
    <xf numFmtId="0" fontId="4" fillId="0" borderId="27" xfId="0" applyFont="1" applyBorder="1" applyAlignment="1" applyProtection="1">
      <alignment vertical="center"/>
      <protection locked="0"/>
    </xf>
    <xf numFmtId="0" fontId="4" fillId="0" borderId="2" xfId="0" applyFont="1" applyBorder="1" applyAlignment="1" applyProtection="1">
      <alignment vertical="center"/>
      <protection locked="0"/>
    </xf>
    <xf numFmtId="0" fontId="4" fillId="0" borderId="0" xfId="0" applyFont="1" applyBorder="1" applyAlignment="1" applyProtection="1">
      <alignment vertical="center"/>
      <protection locked="0"/>
    </xf>
    <xf numFmtId="165" fontId="0" fillId="0" borderId="0" xfId="0" applyNumberFormat="1" applyAlignment="1">
      <alignment horizontal="center" vertical="center" wrapText="1"/>
    </xf>
    <xf numFmtId="0" fontId="1" fillId="0" borderId="0" xfId="0" applyFont="1" applyAlignment="1">
      <alignment horizontal="left" vertical="center" wrapText="1"/>
    </xf>
    <xf numFmtId="0" fontId="5" fillId="0" borderId="29" xfId="0" applyFont="1" applyFill="1" applyBorder="1" applyAlignment="1" applyProtection="1">
      <alignment horizontal="center"/>
    </xf>
    <xf numFmtId="0" fontId="5" fillId="0" borderId="46" xfId="0" applyFont="1" applyFill="1" applyBorder="1" applyAlignment="1" applyProtection="1">
      <alignment horizontal="center"/>
    </xf>
    <xf numFmtId="0" fontId="0" fillId="0" borderId="33" xfId="0" applyBorder="1" applyProtection="1"/>
    <xf numFmtId="0" fontId="0" fillId="0" borderId="35" xfId="0" applyBorder="1" applyProtection="1"/>
    <xf numFmtId="0" fontId="0" fillId="0" borderId="38" xfId="0" applyBorder="1" applyProtection="1"/>
    <xf numFmtId="0" fontId="0" fillId="0" borderId="40" xfId="0" applyBorder="1" applyProtection="1"/>
    <xf numFmtId="0" fontId="0" fillId="0" borderId="42" xfId="0" applyBorder="1" applyProtection="1"/>
    <xf numFmtId="0" fontId="0" fillId="0" borderId="44" xfId="0" applyBorder="1" applyProtection="1"/>
    <xf numFmtId="0" fontId="1" fillId="0" borderId="0" xfId="0" applyFont="1"/>
    <xf numFmtId="0" fontId="0" fillId="0" borderId="0" xfId="0" applyBorder="1" applyProtection="1"/>
    <xf numFmtId="0" fontId="5" fillId="0" borderId="56" xfId="0" applyFont="1" applyBorder="1" applyAlignment="1" applyProtection="1"/>
    <xf numFmtId="0" fontId="6" fillId="0" borderId="56" xfId="0" applyFont="1" applyBorder="1" applyAlignment="1" applyProtection="1">
      <alignment wrapText="1"/>
    </xf>
    <xf numFmtId="0" fontId="9" fillId="0" borderId="56" xfId="0" applyFont="1" applyBorder="1" applyProtection="1"/>
    <xf numFmtId="0" fontId="5" fillId="0" borderId="56" xfId="0" applyFont="1" applyBorder="1" applyProtection="1"/>
    <xf numFmtId="0" fontId="5" fillId="0" borderId="56" xfId="0" applyFont="1" applyBorder="1" applyAlignment="1" applyProtection="1">
      <alignment wrapText="1"/>
    </xf>
    <xf numFmtId="0" fontId="3" fillId="0" borderId="56" xfId="0" applyFont="1" applyBorder="1" applyAlignment="1" applyProtection="1">
      <alignment wrapText="1"/>
    </xf>
    <xf numFmtId="0" fontId="7" fillId="0" borderId="56" xfId="0" applyFont="1" applyFill="1" applyBorder="1" applyAlignment="1" applyProtection="1">
      <alignment wrapText="1"/>
    </xf>
    <xf numFmtId="0" fontId="6" fillId="0" borderId="56" xfId="0" applyFont="1" applyFill="1" applyBorder="1" applyAlignment="1" applyProtection="1">
      <alignment wrapText="1"/>
    </xf>
    <xf numFmtId="0" fontId="3" fillId="0" borderId="56" xfId="0" applyFont="1" applyBorder="1" applyProtection="1"/>
    <xf numFmtId="0" fontId="9" fillId="0" borderId="58" xfId="0" applyFont="1" applyBorder="1" applyProtection="1"/>
    <xf numFmtId="0" fontId="2" fillId="0" borderId="2" xfId="0" applyFont="1" applyBorder="1" applyProtection="1"/>
    <xf numFmtId="0" fontId="9" fillId="0" borderId="2" xfId="0" applyFont="1" applyBorder="1" applyProtection="1"/>
    <xf numFmtId="167" fontId="13" fillId="0" borderId="10" xfId="0" applyNumberFormat="1" applyFont="1" applyBorder="1" applyAlignment="1" applyProtection="1">
      <alignment vertical="center"/>
    </xf>
    <xf numFmtId="167" fontId="13" fillId="0" borderId="14" xfId="0" applyNumberFormat="1" applyFont="1" applyBorder="1" applyAlignment="1" applyProtection="1">
      <alignment vertical="center"/>
    </xf>
    <xf numFmtId="167" fontId="13" fillId="0" borderId="4" xfId="0" applyNumberFormat="1" applyFont="1" applyBorder="1" applyAlignment="1" applyProtection="1">
      <alignment vertical="center"/>
    </xf>
    <xf numFmtId="0" fontId="15" fillId="3" borderId="7" xfId="0" applyFont="1" applyFill="1" applyBorder="1" applyAlignment="1" applyProtection="1">
      <alignment horizontal="center"/>
    </xf>
    <xf numFmtId="0" fontId="15" fillId="3" borderId="59" xfId="0" applyFont="1" applyFill="1" applyBorder="1" applyAlignment="1" applyProtection="1">
      <alignment horizontal="center"/>
    </xf>
    <xf numFmtId="0" fontId="15" fillId="3" borderId="10" xfId="0" applyFont="1" applyFill="1" applyBorder="1" applyAlignment="1" applyProtection="1">
      <alignment horizontal="center"/>
    </xf>
    <xf numFmtId="0" fontId="15" fillId="3" borderId="24" xfId="0" applyFont="1" applyFill="1" applyBorder="1" applyAlignment="1" applyProtection="1">
      <alignment horizontal="center"/>
    </xf>
    <xf numFmtId="0" fontId="17" fillId="0" borderId="2" xfId="0" applyFont="1" applyBorder="1" applyAlignment="1" applyProtection="1">
      <alignment vertical="center"/>
      <protection locked="0"/>
    </xf>
    <xf numFmtId="0" fontId="17" fillId="0" borderId="0" xfId="0" applyFont="1" applyBorder="1" applyAlignment="1" applyProtection="1">
      <alignment vertical="center"/>
      <protection locked="0"/>
    </xf>
    <xf numFmtId="0" fontId="17" fillId="0" borderId="5" xfId="0" applyFont="1" applyBorder="1" applyAlignment="1" applyProtection="1">
      <alignment vertical="center"/>
      <protection locked="0"/>
    </xf>
    <xf numFmtId="0" fontId="17" fillId="0" borderId="3" xfId="0" applyFont="1" applyBorder="1" applyAlignment="1" applyProtection="1">
      <alignment vertical="center"/>
      <protection locked="0"/>
    </xf>
    <xf numFmtId="0" fontId="15" fillId="3" borderId="53" xfId="0" applyFont="1" applyFill="1" applyBorder="1" applyAlignment="1" applyProtection="1">
      <alignment horizontal="center"/>
    </xf>
    <xf numFmtId="0" fontId="17" fillId="0" borderId="54" xfId="0" applyFont="1" applyBorder="1" applyAlignment="1" applyProtection="1"/>
    <xf numFmtId="0" fontId="15" fillId="3" borderId="6" xfId="0" applyFont="1" applyFill="1" applyBorder="1" applyAlignment="1" applyProtection="1">
      <alignment vertical="center"/>
    </xf>
    <xf numFmtId="0" fontId="18" fillId="3" borderId="7" xfId="0" applyFont="1" applyFill="1" applyBorder="1" applyAlignment="1" applyProtection="1">
      <alignment vertical="center"/>
    </xf>
    <xf numFmtId="0" fontId="15" fillId="3" borderId="11" xfId="0" applyFont="1" applyFill="1" applyBorder="1" applyAlignment="1" applyProtection="1">
      <alignment vertical="center"/>
    </xf>
    <xf numFmtId="0" fontId="18" fillId="3" borderId="12" xfId="0" applyFont="1" applyFill="1" applyBorder="1" applyAlignment="1" applyProtection="1">
      <alignment vertical="center"/>
    </xf>
    <xf numFmtId="0" fontId="15" fillId="3" borderId="5" xfId="0" applyFont="1" applyFill="1" applyBorder="1" applyAlignment="1" applyProtection="1">
      <alignment vertical="center"/>
    </xf>
    <xf numFmtId="0" fontId="18" fillId="3" borderId="3" xfId="0" applyFont="1" applyFill="1" applyBorder="1" applyAlignment="1" applyProtection="1">
      <alignment vertical="center"/>
    </xf>
    <xf numFmtId="0" fontId="15" fillId="4" borderId="18" xfId="0" applyFont="1" applyFill="1" applyBorder="1" applyAlignment="1" applyProtection="1">
      <alignment horizontal="center"/>
    </xf>
    <xf numFmtId="0" fontId="15" fillId="4" borderId="19" xfId="0" applyFont="1" applyFill="1" applyBorder="1" applyAlignment="1" applyProtection="1">
      <alignment horizontal="center"/>
    </xf>
    <xf numFmtId="0" fontId="15" fillId="4" borderId="55" xfId="0" applyFont="1" applyFill="1" applyBorder="1" applyAlignment="1" applyProtection="1">
      <alignment horizontal="center"/>
    </xf>
    <xf numFmtId="0" fontId="15" fillId="4" borderId="20" xfId="0" applyFont="1" applyFill="1" applyBorder="1" applyAlignment="1" applyProtection="1">
      <alignment horizontal="center"/>
    </xf>
    <xf numFmtId="0" fontId="15" fillId="4" borderId="21" xfId="0" applyFont="1" applyFill="1" applyBorder="1" applyAlignment="1" applyProtection="1">
      <alignment horizontal="center"/>
    </xf>
    <xf numFmtId="0" fontId="15" fillId="4" borderId="22" xfId="0" applyFont="1" applyFill="1" applyBorder="1" applyAlignment="1" applyProtection="1">
      <alignment horizontal="center"/>
    </xf>
    <xf numFmtId="0" fontId="0" fillId="3" borderId="0" xfId="0" applyFill="1" applyAlignment="1">
      <alignment horizontal="center" vertical="center" wrapText="1"/>
    </xf>
    <xf numFmtId="0" fontId="19" fillId="0" borderId="32" xfId="0" applyFont="1" applyBorder="1" applyAlignment="1" applyProtection="1">
      <alignment horizontal="center"/>
      <protection locked="0"/>
    </xf>
    <xf numFmtId="171" fontId="19" fillId="0" borderId="32" xfId="0" applyNumberFormat="1" applyFont="1" applyBorder="1" applyProtection="1">
      <protection locked="0"/>
    </xf>
    <xf numFmtId="171" fontId="19" fillId="0" borderId="57" xfId="0" applyNumberFormat="1" applyFont="1" applyBorder="1" applyProtection="1">
      <protection locked="0"/>
    </xf>
    <xf numFmtId="2" fontId="19" fillId="0" borderId="34" xfId="0" applyNumberFormat="1" applyFont="1" applyBorder="1" applyProtection="1">
      <protection locked="0"/>
    </xf>
    <xf numFmtId="167" fontId="19" fillId="0" borderId="61" xfId="0" applyNumberFormat="1" applyFont="1" applyBorder="1" applyProtection="1"/>
    <xf numFmtId="0" fontId="20" fillId="0" borderId="36" xfId="0" applyFont="1" applyBorder="1" applyProtection="1">
      <protection locked="0"/>
    </xf>
    <xf numFmtId="0" fontId="19" fillId="0" borderId="37" xfId="0" applyFont="1" applyBorder="1" applyAlignment="1" applyProtection="1">
      <alignment horizontal="center"/>
      <protection locked="0"/>
    </xf>
    <xf numFmtId="171" fontId="19" fillId="0" borderId="37" xfId="0" applyNumberFormat="1" applyFont="1" applyBorder="1" applyProtection="1">
      <protection locked="0"/>
    </xf>
    <xf numFmtId="171" fontId="19" fillId="0" borderId="47" xfId="0" applyNumberFormat="1" applyFont="1" applyBorder="1" applyProtection="1">
      <protection locked="0"/>
    </xf>
    <xf numFmtId="171" fontId="19" fillId="0" borderId="38" xfId="0" applyNumberFormat="1" applyFont="1" applyBorder="1" applyProtection="1"/>
    <xf numFmtId="2" fontId="19" fillId="0" borderId="39" xfId="0" applyNumberFormat="1" applyFont="1" applyBorder="1" applyProtection="1">
      <protection locked="0"/>
    </xf>
    <xf numFmtId="167" fontId="19" fillId="0" borderId="62" xfId="0" applyNumberFormat="1" applyFont="1" applyBorder="1" applyProtection="1"/>
    <xf numFmtId="0" fontId="17" fillId="0" borderId="36" xfId="0" applyFont="1" applyBorder="1" applyProtection="1">
      <protection locked="0"/>
    </xf>
    <xf numFmtId="0" fontId="17" fillId="0" borderId="48" xfId="0" applyFont="1" applyBorder="1" applyProtection="1">
      <protection locked="0"/>
    </xf>
    <xf numFmtId="0" fontId="19" fillId="0" borderId="41" xfId="0" applyFont="1" applyBorder="1" applyAlignment="1" applyProtection="1">
      <alignment horizontal="center"/>
      <protection locked="0"/>
    </xf>
    <xf numFmtId="171" fontId="19" fillId="0" borderId="41" xfId="0" applyNumberFormat="1" applyFont="1" applyBorder="1" applyProtection="1">
      <protection locked="0"/>
    </xf>
    <xf numFmtId="171" fontId="19" fillId="0" borderId="49" xfId="0" applyNumberFormat="1" applyFont="1" applyBorder="1" applyProtection="1">
      <protection locked="0"/>
    </xf>
    <xf numFmtId="0" fontId="4" fillId="3" borderId="27" xfId="0" applyFont="1" applyFill="1" applyBorder="1" applyAlignment="1" applyProtection="1">
      <alignment vertical="center"/>
      <protection locked="0"/>
    </xf>
    <xf numFmtId="0" fontId="4" fillId="3" borderId="25" xfId="0" applyFont="1" applyFill="1" applyBorder="1" applyAlignment="1" applyProtection="1">
      <alignment vertical="center"/>
      <protection locked="0"/>
    </xf>
    <xf numFmtId="0" fontId="4" fillId="3" borderId="0" xfId="0" applyFont="1" applyFill="1" applyBorder="1" applyAlignment="1" applyProtection="1">
      <alignment vertical="center"/>
      <protection locked="0"/>
    </xf>
    <xf numFmtId="0" fontId="4" fillId="3" borderId="1" xfId="0" applyFont="1" applyFill="1" applyBorder="1" applyAlignment="1" applyProtection="1">
      <alignment vertical="center"/>
      <protection locked="0"/>
    </xf>
    <xf numFmtId="0" fontId="17" fillId="3" borderId="0" xfId="0" applyFont="1" applyFill="1" applyBorder="1" applyAlignment="1" applyProtection="1">
      <alignment vertical="center"/>
      <protection locked="0"/>
    </xf>
    <xf numFmtId="0" fontId="17" fillId="3" borderId="1" xfId="0" applyFont="1" applyFill="1" applyBorder="1" applyAlignment="1" applyProtection="1">
      <alignment vertical="center"/>
      <protection locked="0"/>
    </xf>
    <xf numFmtId="0" fontId="17" fillId="3" borderId="3" xfId="0" applyFont="1" applyFill="1" applyBorder="1" applyAlignment="1" applyProtection="1">
      <alignment vertical="center"/>
      <protection locked="0"/>
    </xf>
    <xf numFmtId="0" fontId="17" fillId="3" borderId="4" xfId="0" applyFont="1" applyFill="1" applyBorder="1" applyAlignment="1" applyProtection="1">
      <alignment vertical="center"/>
      <protection locked="0"/>
    </xf>
    <xf numFmtId="0" fontId="0" fillId="5" borderId="0" xfId="0" applyFill="1" applyProtection="1"/>
    <xf numFmtId="0" fontId="21" fillId="0" borderId="36" xfId="0" applyFont="1" applyBorder="1" applyProtection="1">
      <protection locked="0"/>
    </xf>
    <xf numFmtId="164" fontId="21" fillId="0" borderId="31" xfId="0" applyNumberFormat="1" applyFont="1" applyBorder="1" applyProtection="1">
      <protection locked="0"/>
    </xf>
    <xf numFmtId="0" fontId="13" fillId="0" borderId="26" xfId="0" applyFont="1" applyBorder="1" applyAlignment="1" applyProtection="1">
      <alignment horizontal="center" vertical="center"/>
      <protection locked="0"/>
    </xf>
    <xf numFmtId="0" fontId="13" fillId="0" borderId="30" xfId="0" applyFont="1" applyBorder="1" applyAlignment="1" applyProtection="1">
      <alignment horizontal="center" vertical="center"/>
      <protection locked="0"/>
    </xf>
    <xf numFmtId="0" fontId="15" fillId="3" borderId="16" xfId="0" applyFont="1" applyFill="1" applyBorder="1" applyAlignment="1" applyProtection="1">
      <alignment horizontal="center"/>
    </xf>
    <xf numFmtId="0" fontId="15" fillId="3" borderId="17" xfId="0" applyFont="1" applyFill="1" applyBorder="1" applyAlignment="1" applyProtection="1">
      <alignment horizontal="center"/>
    </xf>
    <xf numFmtId="0" fontId="15" fillId="3" borderId="18" xfId="0" applyFont="1" applyFill="1" applyBorder="1" applyAlignment="1" applyProtection="1">
      <alignment horizontal="center"/>
    </xf>
    <xf numFmtId="169" fontId="12" fillId="0" borderId="26" xfId="0" applyNumberFormat="1" applyFont="1" applyBorder="1" applyAlignment="1" applyProtection="1">
      <alignment horizontal="center" vertical="center"/>
      <protection locked="0"/>
    </xf>
    <xf numFmtId="169" fontId="12" fillId="0" borderId="30" xfId="0" applyNumberFormat="1" applyFont="1" applyBorder="1" applyAlignment="1" applyProtection="1">
      <alignment horizontal="center" vertical="center"/>
      <protection locked="0"/>
    </xf>
    <xf numFmtId="14" fontId="12" fillId="0" borderId="2" xfId="0" applyNumberFormat="1" applyFont="1" applyBorder="1" applyAlignment="1" applyProtection="1">
      <alignment horizontal="center" vertical="center"/>
    </xf>
    <xf numFmtId="14" fontId="12" fillId="0" borderId="23" xfId="0" applyNumberFormat="1" applyFont="1" applyBorder="1" applyAlignment="1" applyProtection="1">
      <alignment horizontal="center" vertical="center"/>
    </xf>
    <xf numFmtId="14" fontId="12" fillId="0" borderId="5" xfId="0" applyNumberFormat="1" applyFont="1" applyBorder="1" applyAlignment="1" applyProtection="1">
      <alignment horizontal="center" vertical="center"/>
    </xf>
    <xf numFmtId="14" fontId="12" fillId="0" borderId="15" xfId="0" applyNumberFormat="1" applyFont="1" applyBorder="1" applyAlignment="1" applyProtection="1">
      <alignment horizontal="center" vertical="center"/>
    </xf>
    <xf numFmtId="0" fontId="8" fillId="0" borderId="1" xfId="0" applyFont="1" applyBorder="1" applyAlignment="1" applyProtection="1">
      <alignment horizontal="center" vertical="center" wrapText="1"/>
      <protection locked="0"/>
    </xf>
    <xf numFmtId="0" fontId="8" fillId="0" borderId="4" xfId="0" applyFont="1" applyBorder="1" applyAlignment="1" applyProtection="1">
      <alignment horizontal="center" vertical="center" wrapText="1"/>
      <protection locked="0"/>
    </xf>
    <xf numFmtId="0" fontId="15" fillId="3" borderId="6" xfId="0" applyFont="1" applyFill="1" applyBorder="1" applyAlignment="1" applyProtection="1">
      <alignment horizontal="center" vertical="center"/>
    </xf>
    <xf numFmtId="0" fontId="15" fillId="3" borderId="7" xfId="0" applyFont="1" applyFill="1" applyBorder="1" applyAlignment="1" applyProtection="1">
      <alignment horizontal="center" vertical="center"/>
    </xf>
    <xf numFmtId="0" fontId="15" fillId="3" borderId="8" xfId="0" applyFont="1" applyFill="1" applyBorder="1" applyAlignment="1" applyProtection="1">
      <alignment horizontal="center" vertical="center"/>
    </xf>
    <xf numFmtId="167" fontId="16" fillId="0" borderId="9" xfId="0" applyNumberFormat="1" applyFont="1" applyBorder="1" applyAlignment="1" applyProtection="1">
      <alignment horizontal="center" vertical="center"/>
    </xf>
    <xf numFmtId="167" fontId="16" fillId="0" borderId="10" xfId="0" applyNumberFormat="1" applyFont="1" applyBorder="1" applyAlignment="1" applyProtection="1">
      <alignment horizontal="center" vertical="center"/>
    </xf>
    <xf numFmtId="0" fontId="14" fillId="0" borderId="24" xfId="0" applyFont="1" applyBorder="1" applyAlignment="1" applyProtection="1">
      <alignment horizontal="center" vertical="center" wrapText="1"/>
      <protection locked="0"/>
    </xf>
    <xf numFmtId="0" fontId="14" fillId="0" borderId="27" xfId="0" applyFont="1" applyBorder="1" applyAlignment="1" applyProtection="1">
      <alignment horizontal="center" vertical="center" wrapText="1"/>
      <protection locked="0"/>
    </xf>
    <xf numFmtId="0" fontId="14" fillId="0" borderId="25" xfId="0" applyFont="1" applyBorder="1" applyAlignment="1" applyProtection="1">
      <alignment horizontal="center" vertical="center" wrapText="1"/>
      <protection locked="0"/>
    </xf>
    <xf numFmtId="0" fontId="14" fillId="0" borderId="2" xfId="0" applyFont="1" applyBorder="1" applyAlignment="1" applyProtection="1">
      <alignment horizontal="center" vertical="center" wrapText="1"/>
      <protection locked="0"/>
    </xf>
    <xf numFmtId="0" fontId="14" fillId="0" borderId="0" xfId="0" applyFont="1" applyBorder="1" applyAlignment="1" applyProtection="1">
      <alignment horizontal="center" vertical="center" wrapText="1"/>
      <protection locked="0"/>
    </xf>
    <xf numFmtId="0" fontId="14" fillId="0" borderId="1" xfId="0" applyFont="1" applyBorder="1" applyAlignment="1" applyProtection="1">
      <alignment horizontal="center" vertical="center" wrapText="1"/>
      <protection locked="0"/>
    </xf>
    <xf numFmtId="0" fontId="14" fillId="0" borderId="5" xfId="0" applyFont="1" applyBorder="1" applyAlignment="1" applyProtection="1">
      <alignment horizontal="center" vertical="center" wrapText="1"/>
      <protection locked="0"/>
    </xf>
    <xf numFmtId="0" fontId="14" fillId="0" borderId="3" xfId="0" applyFont="1" applyBorder="1" applyAlignment="1" applyProtection="1">
      <alignment horizontal="center" vertical="center" wrapText="1"/>
      <protection locked="0"/>
    </xf>
    <xf numFmtId="0" fontId="14" fillId="0" borderId="4" xfId="0" applyFont="1" applyBorder="1" applyAlignment="1" applyProtection="1">
      <alignment horizontal="center" vertical="center" wrapText="1"/>
      <protection locked="0"/>
    </xf>
    <xf numFmtId="0" fontId="15" fillId="3" borderId="6" xfId="0" applyFont="1" applyFill="1" applyBorder="1" applyAlignment="1" applyProtection="1">
      <alignment horizontal="center"/>
    </xf>
    <xf numFmtId="0" fontId="15" fillId="3" borderId="8" xfId="0" applyFont="1" applyFill="1" applyBorder="1" applyAlignment="1" applyProtection="1">
      <alignment horizontal="center"/>
    </xf>
    <xf numFmtId="0" fontId="5" fillId="0" borderId="24" xfId="0" applyFont="1" applyBorder="1" applyAlignment="1" applyProtection="1">
      <alignment horizontal="center"/>
    </xf>
    <xf numFmtId="0" fontId="5" fillId="0" borderId="27" xfId="0" applyFont="1" applyBorder="1" applyAlignment="1" applyProtection="1">
      <alignment horizontal="center"/>
    </xf>
    <xf numFmtId="0" fontId="5" fillId="0" borderId="25" xfId="0" applyFont="1" applyBorder="1" applyAlignment="1" applyProtection="1">
      <alignment horizontal="center"/>
    </xf>
    <xf numFmtId="0" fontId="5" fillId="0" borderId="2" xfId="0" applyFont="1" applyBorder="1" applyAlignment="1" applyProtection="1">
      <alignment horizontal="center"/>
    </xf>
    <xf numFmtId="0" fontId="5" fillId="0" borderId="0" xfId="0" applyFont="1" applyBorder="1" applyAlignment="1" applyProtection="1">
      <alignment horizontal="center"/>
    </xf>
    <xf numFmtId="0" fontId="5" fillId="0" borderId="1" xfId="0" applyFont="1" applyBorder="1" applyAlignment="1" applyProtection="1">
      <alignment horizontal="center"/>
    </xf>
    <xf numFmtId="0" fontId="5" fillId="0" borderId="5" xfId="0" applyFont="1" applyBorder="1" applyAlignment="1" applyProtection="1">
      <alignment horizontal="center"/>
    </xf>
    <xf numFmtId="0" fontId="5" fillId="0" borderId="3" xfId="0" applyFont="1" applyBorder="1" applyAlignment="1" applyProtection="1">
      <alignment horizontal="center"/>
    </xf>
    <xf numFmtId="0" fontId="5" fillId="0" borderId="4" xfId="0" applyFont="1" applyBorder="1" applyAlignment="1" applyProtection="1">
      <alignment horizontal="center"/>
    </xf>
    <xf numFmtId="170" fontId="16" fillId="0" borderId="60" xfId="0" applyNumberFormat="1" applyFont="1" applyBorder="1" applyAlignment="1" applyProtection="1">
      <alignment horizontal="center" vertical="center" wrapText="1"/>
    </xf>
    <xf numFmtId="170" fontId="16" fillId="0" borderId="58" xfId="0" applyNumberFormat="1" applyFont="1" applyBorder="1" applyAlignment="1" applyProtection="1">
      <alignment horizontal="center" vertical="center" wrapText="1"/>
    </xf>
    <xf numFmtId="0" fontId="15" fillId="3" borderId="11" xfId="0" applyFont="1" applyFill="1" applyBorder="1" applyAlignment="1" applyProtection="1">
      <alignment horizontal="center" vertical="center"/>
    </xf>
    <xf numFmtId="0" fontId="15" fillId="3" borderId="12" xfId="0" applyFont="1" applyFill="1" applyBorder="1" applyAlignment="1" applyProtection="1">
      <alignment horizontal="center" vertical="center"/>
    </xf>
    <xf numFmtId="0" fontId="15" fillId="3" borderId="13" xfId="0" applyFont="1" applyFill="1" applyBorder="1" applyAlignment="1" applyProtection="1">
      <alignment horizontal="center" vertical="center"/>
    </xf>
    <xf numFmtId="4" fontId="16" fillId="0" borderId="12" xfId="0" applyNumberFormat="1" applyFont="1" applyBorder="1" applyAlignment="1" applyProtection="1">
      <alignment horizontal="center" vertical="center"/>
      <protection locked="0"/>
    </xf>
    <xf numFmtId="4" fontId="16" fillId="0" borderId="14" xfId="0" applyNumberFormat="1" applyFont="1" applyBorder="1" applyAlignment="1" applyProtection="1">
      <alignment horizontal="center" vertical="center"/>
      <protection locked="0"/>
    </xf>
    <xf numFmtId="0" fontId="15" fillId="3" borderId="5" xfId="0" applyFont="1" applyFill="1" applyBorder="1" applyAlignment="1" applyProtection="1">
      <alignment horizontal="center" vertical="center"/>
    </xf>
    <xf numFmtId="0" fontId="15" fillId="3" borderId="3" xfId="0" applyFont="1" applyFill="1" applyBorder="1" applyAlignment="1" applyProtection="1">
      <alignment horizontal="center" vertical="center"/>
    </xf>
    <xf numFmtId="0" fontId="15" fillId="3" borderId="15" xfId="0" applyFont="1" applyFill="1" applyBorder="1" applyAlignment="1" applyProtection="1">
      <alignment horizontal="center" vertical="center"/>
    </xf>
    <xf numFmtId="167" fontId="16" fillId="0" borderId="3" xfId="0" applyNumberFormat="1" applyFont="1" applyBorder="1" applyAlignment="1" applyProtection="1">
      <alignment horizontal="center" vertical="center"/>
    </xf>
    <xf numFmtId="167" fontId="16" fillId="0" borderId="4" xfId="0" applyNumberFormat="1" applyFont="1" applyBorder="1" applyAlignment="1" applyProtection="1">
      <alignment horizontal="center" vertical="center"/>
    </xf>
    <xf numFmtId="0" fontId="1" fillId="2" borderId="16" xfId="0" applyFont="1" applyFill="1" applyBorder="1" applyAlignment="1">
      <alignment horizontal="center"/>
    </xf>
    <xf numFmtId="0" fontId="1" fillId="2" borderId="17" xfId="0" applyFont="1" applyFill="1" applyBorder="1" applyAlignment="1">
      <alignment horizontal="center"/>
    </xf>
    <xf numFmtId="0" fontId="1" fillId="2" borderId="18" xfId="0" applyFont="1" applyFill="1" applyBorder="1" applyAlignment="1">
      <alignment horizontal="center"/>
    </xf>
  </cellXfs>
  <cellStyles count="2">
    <cellStyle name="Currency" xfId="1" builtinId="4"/>
    <cellStyle name="Normal" xfId="0" builtinId="0"/>
  </cellStyles>
  <dxfs count="2">
    <dxf>
      <numFmt numFmtId="165" formatCode="#,##0.00\ &quot;€&quot;;[Red]\-#,##0.00\ &quot;€&quot;"/>
    </dxf>
    <dxf>
      <fill>
        <patternFill patternType="solid">
          <fgColor indexed="64"/>
          <bgColor rgb="FFC00000"/>
        </patternFill>
      </fill>
      <alignment horizontal="center" vertical="center" textRotation="0" wrapText="1" indent="0" justifyLastLine="0" shrinkToFit="0" readingOrder="0"/>
    </dxf>
  </dxfs>
  <tableStyles count="0" defaultTableStyle="TableStyleMedium2" defaultPivotStyle="PivotStyleLight16"/>
  <colors>
    <mruColors>
      <color rgb="FFF47571"/>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xdr:col>
      <xdr:colOff>19049</xdr:colOff>
      <xdr:row>59</xdr:row>
      <xdr:rowOff>19707</xdr:rowOff>
    </xdr:from>
    <xdr:to>
      <xdr:col>8</xdr:col>
      <xdr:colOff>481852</xdr:colOff>
      <xdr:row>61</xdr:row>
      <xdr:rowOff>170793</xdr:rowOff>
    </xdr:to>
    <xdr:sp macro="" textlink="" fLocksText="0">
      <xdr:nvSpPr>
        <xdr:cNvPr id="2" name="Texte 3">
          <a:extLst>
            <a:ext uri="{FF2B5EF4-FFF2-40B4-BE49-F238E27FC236}">
              <a16:creationId xmlns="" xmlns:a16="http://schemas.microsoft.com/office/drawing/2014/main" id="{00000000-0008-0000-0000-000002000000}"/>
            </a:ext>
          </a:extLst>
        </xdr:cNvPr>
        <xdr:cNvSpPr txBox="1">
          <a:spLocks noChangeArrowheads="1"/>
        </xdr:cNvSpPr>
      </xdr:nvSpPr>
      <xdr:spPr bwMode="auto">
        <a:xfrm>
          <a:off x="234949" y="13164207"/>
          <a:ext cx="8247903" cy="557486"/>
        </a:xfrm>
        <a:prstGeom prst="rect">
          <a:avLst/>
        </a:prstGeom>
        <a:solidFill>
          <a:srgbClr val="FFFFFF"/>
        </a:solidFill>
        <a:ln>
          <a:noFill/>
        </a:ln>
        <a:extLst/>
      </xdr:spPr>
      <xdr:txBody>
        <a:bodyPr vertOverflow="clip" wrap="square" lIns="27432" tIns="22860" rIns="27432" bIns="0" anchor="t" upright="1"/>
        <a:lstStyle/>
        <a:p>
          <a:pPr algn="just" rtl="0">
            <a:defRPr sz="1000"/>
          </a:pPr>
          <a:r>
            <a:rPr lang="fr-FR" sz="1600" b="1" i="0" u="sng" strike="noStrike" baseline="0">
              <a:solidFill>
                <a:srgbClr val="000000"/>
              </a:solidFill>
              <a:latin typeface="Abadi MT Condensed Light" panose="020B0306030101010103" pitchFamily="34" charset="77"/>
              <a:cs typeface="Arial"/>
            </a:rPr>
            <a:t>DRESSAGE:</a:t>
          </a:r>
          <a:r>
            <a:rPr lang="fr-FR" sz="1600" b="1" i="0" u="none" strike="noStrike" baseline="0">
              <a:solidFill>
                <a:srgbClr val="000000"/>
              </a:solidFill>
              <a:latin typeface="Abadi MT Condensed Light" panose="020B0306030101010103" pitchFamily="34" charset="77"/>
              <a:cs typeface="Arial"/>
            </a:rPr>
            <a:t> </a:t>
          </a:r>
          <a:r>
            <a:rPr lang="fr-FR" sz="1600" b="0" i="0" u="none" strike="noStrike" baseline="0">
              <a:solidFill>
                <a:srgbClr val="000000"/>
              </a:solidFill>
              <a:latin typeface="Abadi MT Condensed Light" panose="020B0306030101010103" pitchFamily="34" charset="77"/>
              <a:cs typeface="Arial"/>
            </a:rPr>
            <a:t>Dans une assiette plate, dresser le riz pilaf à l'aide d'un emporte pièce sur le coté droit. A gauche placer l'escalope nappée de sauce chasseur. Décorer avec une pluche de cerfeuil.</a:t>
          </a:r>
        </a:p>
        <a:p>
          <a:pPr algn="just" rtl="0">
            <a:defRPr sz="1000"/>
          </a:pPr>
          <a:endParaRPr lang="fr-FR" sz="1600" b="0" i="0" u="none" strike="noStrike" baseline="0">
            <a:solidFill>
              <a:srgbClr val="000000"/>
            </a:solidFill>
            <a:latin typeface="Abadi MT Condensed Light" panose="020B0306030101010103" pitchFamily="34" charset="77"/>
            <a:cs typeface="Arial"/>
          </a:endParaRPr>
        </a:p>
        <a:p>
          <a:pPr algn="just" rtl="0">
            <a:defRPr sz="1000"/>
          </a:pPr>
          <a:endParaRPr lang="fr-FR" sz="1600" b="0" i="0" u="none" strike="noStrike" baseline="0">
            <a:solidFill>
              <a:srgbClr val="000000"/>
            </a:solidFill>
            <a:latin typeface="Abadi MT Condensed Light" panose="020B0306030101010103" pitchFamily="34" charset="77"/>
            <a:cs typeface="Arial"/>
          </a:endParaRPr>
        </a:p>
        <a:p>
          <a:pPr algn="just" rtl="0">
            <a:defRPr sz="1000"/>
          </a:pPr>
          <a:endParaRPr lang="fr-FR"/>
        </a:p>
      </xdr:txBody>
    </xdr:sp>
    <xdr:clientData/>
  </xdr:twoCellAnchor>
  <xdr:twoCellAnchor>
    <xdr:from>
      <xdr:col>1</xdr:col>
      <xdr:colOff>18272</xdr:colOff>
      <xdr:row>4</xdr:row>
      <xdr:rowOff>47626</xdr:rowOff>
    </xdr:from>
    <xdr:to>
      <xdr:col>6</xdr:col>
      <xdr:colOff>476249</xdr:colOff>
      <xdr:row>9</xdr:row>
      <xdr:rowOff>155324</xdr:rowOff>
    </xdr:to>
    <xdr:sp macro="" textlink="" fLocksText="0">
      <xdr:nvSpPr>
        <xdr:cNvPr id="3" name="Texte 2">
          <a:extLst>
            <a:ext uri="{FF2B5EF4-FFF2-40B4-BE49-F238E27FC236}">
              <a16:creationId xmlns="" xmlns:a16="http://schemas.microsoft.com/office/drawing/2014/main" id="{00000000-0008-0000-0000-000003000000}"/>
            </a:ext>
          </a:extLst>
        </xdr:cNvPr>
        <xdr:cNvSpPr txBox="1">
          <a:spLocks noChangeArrowheads="1"/>
        </xdr:cNvSpPr>
      </xdr:nvSpPr>
      <xdr:spPr bwMode="auto">
        <a:xfrm>
          <a:off x="237553" y="906475"/>
          <a:ext cx="7072941" cy="1067050"/>
        </a:xfrm>
        <a:prstGeom prst="rect">
          <a:avLst/>
        </a:prstGeom>
        <a:solidFill>
          <a:srgbClr val="FFFFFF"/>
        </a:solidFill>
        <a:ln>
          <a:noFill/>
        </a:ln>
        <a:extLst/>
      </xdr:spPr>
      <xdr:txBody>
        <a:bodyPr vertOverflow="clip" wrap="square" lIns="27432" tIns="22860" rIns="27432" bIns="0" anchor="t" upright="1"/>
        <a:lstStyle/>
        <a:p>
          <a:pPr algn="just" rtl="0">
            <a:defRPr sz="1000"/>
          </a:pPr>
          <a:r>
            <a:rPr lang="fr-FR" sz="1400" b="1" i="0" u="sng" strike="noStrike" baseline="0">
              <a:solidFill>
                <a:srgbClr val="000000"/>
              </a:solidFill>
              <a:latin typeface="Abadi MT Condensed Light" panose="020B0306030101010103" pitchFamily="34" charset="77"/>
              <a:cs typeface="Arial"/>
            </a:rPr>
            <a:t>DESCRIPTIF:</a:t>
          </a:r>
          <a:r>
            <a:rPr lang="fr-FR" sz="1400" b="1" i="0" u="none" strike="noStrike" baseline="0">
              <a:solidFill>
                <a:srgbClr val="000000"/>
              </a:solidFill>
              <a:latin typeface="Abadi MT Condensed Light" panose="020B0306030101010103" pitchFamily="34" charset="77"/>
              <a:cs typeface="Arial"/>
            </a:rPr>
            <a:t> </a:t>
          </a:r>
          <a:r>
            <a:rPr lang="fr-FR" sz="1600" b="0" i="0" u="none" strike="noStrike" baseline="0">
              <a:solidFill>
                <a:srgbClr val="000000"/>
              </a:solidFill>
              <a:latin typeface="Abadi MT Condensed Light" panose="020B0306030101010103" pitchFamily="34" charset="77"/>
              <a:cs typeface="Arial"/>
            </a:rPr>
            <a:t>Escalope de dinde "sautée à brun". La sauce est réalisée par déglaçage à partir de cognac, de vin blanc réduit et de fond brun de volaille légèrement lié. La sauce comporte aussi des échalotes ciselées, des champignons de Paris, du cerfeuil et de l'estragon haché. Cette escalope est accompagnée d'un riz pilaf. Ce riz est nacré avec des oignons ciselés et cuit dans du fond blanc.</a:t>
          </a:r>
          <a:endParaRPr lang="fr-FR" sz="1600">
            <a:latin typeface="Abadi MT Condensed Light" panose="020B0306030101010103" pitchFamily="34" charset="77"/>
          </a:endParaRPr>
        </a:p>
      </xdr:txBody>
    </xdr:sp>
    <xdr:clientData/>
  </xdr:twoCellAnchor>
  <xdr:twoCellAnchor>
    <xdr:from>
      <xdr:col>1</xdr:col>
      <xdr:colOff>25067</xdr:colOff>
      <xdr:row>14</xdr:row>
      <xdr:rowOff>19049</xdr:rowOff>
    </xdr:from>
    <xdr:to>
      <xdr:col>1</xdr:col>
      <xdr:colOff>2981327</xdr:colOff>
      <xdr:row>58</xdr:row>
      <xdr:rowOff>203201</xdr:rowOff>
    </xdr:to>
    <xdr:sp macro="" textlink="" fLocksText="0">
      <xdr:nvSpPr>
        <xdr:cNvPr id="5" name="ZoneTexte 4">
          <a:extLst>
            <a:ext uri="{FF2B5EF4-FFF2-40B4-BE49-F238E27FC236}">
              <a16:creationId xmlns="" xmlns:a16="http://schemas.microsoft.com/office/drawing/2014/main" id="{00000000-0008-0000-0000-000005000000}"/>
            </a:ext>
          </a:extLst>
        </xdr:cNvPr>
        <xdr:cNvSpPr txBox="1"/>
      </xdr:nvSpPr>
      <xdr:spPr>
        <a:xfrm>
          <a:off x="240967" y="3130549"/>
          <a:ext cx="2956260" cy="10344152"/>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lang="fr-FR" sz="1600">
              <a:latin typeface="Abadi MT Condensed Light" panose="020B0306030101010103" pitchFamily="34" charset="77"/>
            </a:rPr>
            <a:t>Mise en place du poste de travail</a:t>
          </a:r>
          <a:r>
            <a:rPr lang="fr-FR" sz="1600" baseline="0">
              <a:latin typeface="Abadi MT Condensed Light" panose="020B0306030101010103" pitchFamily="34" charset="77"/>
            </a:rPr>
            <a:t> (MEPPT)</a:t>
          </a:r>
        </a:p>
        <a:p>
          <a:endParaRPr lang="fr-FR" sz="1600" baseline="0">
            <a:latin typeface="Abadi MT Condensed Light" panose="020B0306030101010103" pitchFamily="34" charset="77"/>
          </a:endParaRPr>
        </a:p>
        <a:p>
          <a:pPr lvl="0"/>
          <a:r>
            <a:rPr lang="fr-FR" sz="1600" b="1" baseline="0">
              <a:latin typeface="Abadi MT Condensed Light" panose="020B0306030101010103" pitchFamily="34" charset="77"/>
            </a:rPr>
            <a:t>1) </a:t>
          </a:r>
          <a:r>
            <a:rPr lang="fr-FR" sz="1600" b="1" baseline="0">
              <a:solidFill>
                <a:srgbClr val="00B050"/>
              </a:solidFill>
              <a:latin typeface="Abadi MT Condensed Light" panose="020B0306030101010103" pitchFamily="34" charset="77"/>
            </a:rPr>
            <a:t>Réaliser les préparations préliminaires</a:t>
          </a:r>
        </a:p>
        <a:p>
          <a:r>
            <a:rPr lang="fr-FR" sz="1600" baseline="0">
              <a:solidFill>
                <a:schemeClr val="tx1"/>
              </a:solidFill>
              <a:latin typeface="Abadi MT Condensed Light" panose="020B0306030101010103" pitchFamily="34" charset="77"/>
            </a:rPr>
            <a:t>-Laver, éplucher les légumes.</a:t>
          </a:r>
        </a:p>
        <a:p>
          <a:endParaRPr lang="fr-FR" sz="1600" baseline="0">
            <a:latin typeface="Abadi MT Condensed Light" panose="020B0306030101010103" pitchFamily="34" charset="77"/>
          </a:endParaRPr>
        </a:p>
        <a:p>
          <a:pPr lvl="0"/>
          <a:r>
            <a:rPr lang="fr-FR" sz="1600" b="1" baseline="0">
              <a:latin typeface="Abadi MT Condensed Light" panose="020B0306030101010103" pitchFamily="34" charset="77"/>
            </a:rPr>
            <a:t>2) </a:t>
          </a:r>
          <a:r>
            <a:rPr lang="fr-FR" sz="1600" b="1" baseline="0">
              <a:solidFill>
                <a:srgbClr val="0070C0"/>
              </a:solidFill>
              <a:latin typeface="Abadi MT Condensed Light" panose="020B0306030101010103" pitchFamily="34" charset="77"/>
            </a:rPr>
            <a:t>Tailler les légumes</a:t>
          </a:r>
        </a:p>
        <a:p>
          <a:pPr lvl="0"/>
          <a:r>
            <a:rPr lang="fr-FR" sz="1600" b="1" baseline="0">
              <a:solidFill>
                <a:schemeClr val="tx1"/>
              </a:solidFill>
              <a:latin typeface="Abadi MT Condensed Light" panose="020B0306030101010103" pitchFamily="34" charset="77"/>
            </a:rPr>
            <a:t>-</a:t>
          </a:r>
          <a:r>
            <a:rPr lang="fr-FR" sz="1600" b="0" baseline="0">
              <a:solidFill>
                <a:schemeClr val="tx1"/>
              </a:solidFill>
              <a:latin typeface="Abadi MT Condensed Light" panose="020B0306030101010103" pitchFamily="34" charset="77"/>
            </a:rPr>
            <a:t>Ciseler les échalotes et les oignons</a:t>
          </a:r>
        </a:p>
        <a:p>
          <a:pPr lvl="0"/>
          <a:r>
            <a:rPr lang="fr-FR" sz="1600" b="0" baseline="0">
              <a:solidFill>
                <a:schemeClr val="tx1"/>
              </a:solidFill>
              <a:latin typeface="Abadi MT Condensed Light" panose="020B0306030101010103" pitchFamily="34" charset="77"/>
            </a:rPr>
            <a:t>-Emincer les champignons</a:t>
          </a:r>
        </a:p>
        <a:p>
          <a:pPr lvl="0"/>
          <a:r>
            <a:rPr lang="fr-FR" sz="1600" b="0" baseline="0">
              <a:solidFill>
                <a:schemeClr val="tx1"/>
              </a:solidFill>
              <a:latin typeface="Abadi MT Condensed Light" panose="020B0306030101010103" pitchFamily="34" charset="77"/>
            </a:rPr>
            <a:t>-Hacher l'estragon et le cerfeuil</a:t>
          </a:r>
          <a:endParaRPr lang="fr-FR" sz="1600" baseline="0">
            <a:latin typeface="Abadi MT Condensed Light" panose="020B0306030101010103" pitchFamily="34" charset="77"/>
          </a:endParaRPr>
        </a:p>
        <a:p>
          <a:endParaRPr lang="fr-FR" sz="1600" baseline="0">
            <a:latin typeface="Abadi MT Condensed Light" panose="020B0306030101010103" pitchFamily="34" charset="77"/>
          </a:endParaRPr>
        </a:p>
        <a:p>
          <a:pPr lvl="0"/>
          <a:r>
            <a:rPr lang="fr-FR" sz="1600" b="1" baseline="0">
              <a:latin typeface="Abadi MT Condensed Light" panose="020B0306030101010103" pitchFamily="34" charset="77"/>
            </a:rPr>
            <a:t>3) </a:t>
          </a:r>
          <a:r>
            <a:rPr lang="fr-FR" sz="1600" b="1" baseline="0">
              <a:solidFill>
                <a:srgbClr val="C00000"/>
              </a:solidFill>
              <a:latin typeface="Abadi MT Condensed Light" panose="020B0306030101010103" pitchFamily="34" charset="77"/>
            </a:rPr>
            <a:t>Marquer en cuisson le riz pilaf</a:t>
          </a:r>
        </a:p>
        <a:p>
          <a:pPr lvl="0"/>
          <a:r>
            <a:rPr lang="fr-FR" sz="1600" b="0" baseline="0">
              <a:solidFill>
                <a:schemeClr val="tx1"/>
              </a:solidFill>
              <a:latin typeface="Abadi MT Condensed Light" panose="020B0306030101010103" pitchFamily="34" charset="77"/>
            </a:rPr>
            <a:t>-Suer les oignons au beurre</a:t>
          </a:r>
        </a:p>
        <a:p>
          <a:pPr lvl="0"/>
          <a:r>
            <a:rPr lang="fr-FR" sz="1600" b="0" baseline="0">
              <a:solidFill>
                <a:schemeClr val="tx1"/>
              </a:solidFill>
              <a:latin typeface="Abadi MT Condensed Light" panose="020B0306030101010103" pitchFamily="34" charset="77"/>
            </a:rPr>
            <a:t>-Nacrer le riz</a:t>
          </a:r>
        </a:p>
        <a:p>
          <a:pPr lvl="0"/>
          <a:r>
            <a:rPr lang="fr-FR" sz="1600" b="0" baseline="0">
              <a:solidFill>
                <a:schemeClr val="tx1"/>
              </a:solidFill>
              <a:latin typeface="Abadi MT Condensed Light" panose="020B0306030101010103" pitchFamily="34" charset="77"/>
            </a:rPr>
            <a:t>-Mouiller au fond blanc de volaille</a:t>
          </a:r>
        </a:p>
        <a:p>
          <a:pPr lvl="0"/>
          <a:r>
            <a:rPr lang="fr-FR" sz="1600" b="0" baseline="0">
              <a:solidFill>
                <a:schemeClr val="tx1"/>
              </a:solidFill>
              <a:latin typeface="Abadi MT Condensed Light" panose="020B0306030101010103" pitchFamily="34" charset="77"/>
            </a:rPr>
            <a:t>-Ajouter le bouquet garni</a:t>
          </a:r>
        </a:p>
        <a:p>
          <a:pPr lvl="0"/>
          <a:r>
            <a:rPr lang="fr-FR" sz="1600" b="0" baseline="0">
              <a:solidFill>
                <a:schemeClr val="tx1"/>
              </a:solidFill>
              <a:latin typeface="Abadi MT Condensed Light" panose="020B0306030101010103" pitchFamily="34" charset="77"/>
            </a:rPr>
            <a:t>-Cuire au four 20' à 180°c</a:t>
          </a:r>
        </a:p>
        <a:p>
          <a:endParaRPr lang="fr-FR" sz="1600" baseline="0">
            <a:latin typeface="Abadi MT Condensed Light" panose="020B0306030101010103" pitchFamily="34" charset="77"/>
          </a:endParaRPr>
        </a:p>
        <a:p>
          <a:pPr lvl="0"/>
          <a:r>
            <a:rPr lang="fr-FR" sz="1600" b="1" baseline="0">
              <a:latin typeface="Abadi MT Condensed Light" panose="020B0306030101010103" pitchFamily="34" charset="77"/>
            </a:rPr>
            <a:t>4) </a:t>
          </a:r>
          <a:r>
            <a:rPr lang="fr-FR" sz="1600" b="1" baseline="0">
              <a:solidFill>
                <a:srgbClr val="C00000"/>
              </a:solidFill>
              <a:latin typeface="Abadi MT Condensed Light" panose="020B0306030101010103" pitchFamily="34" charset="77"/>
            </a:rPr>
            <a:t>Sauter les escalopes</a:t>
          </a:r>
        </a:p>
        <a:p>
          <a:pPr lvl="0"/>
          <a:r>
            <a:rPr lang="fr-FR" sz="1600" b="0" baseline="0">
              <a:solidFill>
                <a:schemeClr val="tx1"/>
              </a:solidFill>
              <a:latin typeface="Abadi MT Condensed Light" panose="020B0306030101010103" pitchFamily="34" charset="77"/>
            </a:rPr>
            <a:t>-Sauter à l'huile les escalopes de dinde</a:t>
          </a:r>
        </a:p>
        <a:p>
          <a:pPr lvl="0"/>
          <a:r>
            <a:rPr lang="fr-FR" sz="1600" b="0" baseline="0">
              <a:solidFill>
                <a:schemeClr val="tx1"/>
              </a:solidFill>
              <a:latin typeface="Abadi MT Condensed Light" panose="020B0306030101010103" pitchFamily="34" charset="77"/>
            </a:rPr>
            <a:t>-Décanter les escalopes</a:t>
          </a:r>
        </a:p>
        <a:p>
          <a:pPr lvl="0"/>
          <a:r>
            <a:rPr lang="fr-FR" sz="1600" b="0" baseline="0">
              <a:solidFill>
                <a:schemeClr val="tx1"/>
              </a:solidFill>
              <a:latin typeface="Abadi MT Condensed Light" panose="020B0306030101010103" pitchFamily="34" charset="77"/>
            </a:rPr>
            <a:t>-Concerver les sucs de cuisson</a:t>
          </a:r>
        </a:p>
        <a:p>
          <a:endParaRPr lang="fr-FR" sz="1600" baseline="0">
            <a:latin typeface="Abadi MT Condensed Light" panose="020B0306030101010103" pitchFamily="34" charset="77"/>
          </a:endParaRPr>
        </a:p>
        <a:p>
          <a:pPr lvl="0"/>
          <a:r>
            <a:rPr lang="fr-FR" sz="1600" b="1" baseline="0">
              <a:latin typeface="Abadi MT Condensed Light" panose="020B0306030101010103" pitchFamily="34" charset="77"/>
            </a:rPr>
            <a:t>5) </a:t>
          </a:r>
          <a:r>
            <a:rPr lang="fr-FR" sz="1600" b="1" baseline="0">
              <a:solidFill>
                <a:srgbClr val="C00000"/>
              </a:solidFill>
              <a:latin typeface="Abadi MT Condensed Light" panose="020B0306030101010103" pitchFamily="34" charset="77"/>
            </a:rPr>
            <a:t>Réaliser la sauce chasseur</a:t>
          </a:r>
        </a:p>
        <a:p>
          <a:pPr lvl="0"/>
          <a:r>
            <a:rPr lang="fr-FR" sz="1600" b="0" baseline="0">
              <a:solidFill>
                <a:schemeClr val="tx1"/>
              </a:solidFill>
              <a:latin typeface="Abadi MT Condensed Light" panose="020B0306030101010103" pitchFamily="34" charset="77"/>
            </a:rPr>
            <a:t>-Suer les champignons, dégraisser</a:t>
          </a:r>
        </a:p>
        <a:p>
          <a:pPr lvl="0"/>
          <a:r>
            <a:rPr lang="fr-FR" sz="1600" b="0" baseline="0">
              <a:solidFill>
                <a:schemeClr val="tx1"/>
              </a:solidFill>
              <a:latin typeface="Abadi MT Condensed Light" panose="020B0306030101010103" pitchFamily="34" charset="77"/>
            </a:rPr>
            <a:t>-Suer les échalotes</a:t>
          </a:r>
        </a:p>
        <a:p>
          <a:pPr lvl="0"/>
          <a:r>
            <a:rPr lang="fr-FR" sz="1600" b="0" baseline="0">
              <a:solidFill>
                <a:schemeClr val="tx1"/>
              </a:solidFill>
              <a:latin typeface="Abadi MT Condensed Light" panose="020B0306030101010103" pitchFamily="34" charset="77"/>
            </a:rPr>
            <a:t>-Flamber au cognac, </a:t>
          </a:r>
        </a:p>
        <a:p>
          <a:pPr lvl="0"/>
          <a:r>
            <a:rPr lang="fr-FR" sz="1600" b="0" baseline="0">
              <a:solidFill>
                <a:schemeClr val="tx1"/>
              </a:solidFill>
              <a:latin typeface="Abadi MT Condensed Light" panose="020B0306030101010103" pitchFamily="34" charset="77"/>
            </a:rPr>
            <a:t>-Déglacer au vin blanc</a:t>
          </a:r>
        </a:p>
        <a:p>
          <a:pPr lvl="0"/>
          <a:r>
            <a:rPr lang="fr-FR" sz="1600" b="0" baseline="0">
              <a:solidFill>
                <a:schemeClr val="tx1"/>
              </a:solidFill>
              <a:latin typeface="Abadi MT Condensed Light" panose="020B0306030101010103" pitchFamily="34" charset="77"/>
            </a:rPr>
            <a:t>-Mouiller au fond brun de volaille lié, réduire</a:t>
          </a:r>
        </a:p>
        <a:p>
          <a:pPr lvl="0"/>
          <a:endParaRPr lang="fr-FR" sz="1600" b="1" baseline="0">
            <a:solidFill>
              <a:srgbClr val="C00000"/>
            </a:solidFill>
            <a:latin typeface="Abadi MT Condensed Light" panose="020B0306030101010103" pitchFamily="34" charset="77"/>
          </a:endParaRPr>
        </a:p>
        <a:p>
          <a:pPr lvl="0"/>
          <a:r>
            <a:rPr lang="fr-FR" sz="1600" b="1" baseline="0">
              <a:solidFill>
                <a:schemeClr val="tx1"/>
              </a:solidFill>
              <a:latin typeface="Abadi MT Condensed Light" panose="020B0306030101010103" pitchFamily="34" charset="77"/>
            </a:rPr>
            <a:t>6) Finition</a:t>
          </a:r>
        </a:p>
        <a:p>
          <a:pPr lvl="0"/>
          <a:r>
            <a:rPr lang="fr-FR" sz="1600" b="0" baseline="0">
              <a:solidFill>
                <a:schemeClr val="tx1"/>
              </a:solidFill>
              <a:latin typeface="Abadi MT Condensed Light" panose="020B0306030101010103" pitchFamily="34" charset="77"/>
            </a:rPr>
            <a:t>-Monter au beurre la sauce et ajouter le cerfeuil et l'estragon</a:t>
          </a:r>
        </a:p>
        <a:p>
          <a:pPr lvl="0"/>
          <a:endParaRPr lang="fr-FR" sz="1600" b="1" baseline="0">
            <a:solidFill>
              <a:schemeClr val="tx1"/>
            </a:solidFill>
            <a:latin typeface="Abadi MT Condensed Light" panose="020B0306030101010103" pitchFamily="34" charset="77"/>
          </a:endParaRPr>
        </a:p>
        <a:p>
          <a:pPr lvl="0"/>
          <a:r>
            <a:rPr lang="fr-FR" sz="1600" b="1" baseline="0">
              <a:solidFill>
                <a:schemeClr val="tx1"/>
              </a:solidFill>
              <a:latin typeface="Abadi MT Condensed Light" panose="020B0306030101010103" pitchFamily="34" charset="77"/>
            </a:rPr>
            <a:t>7) Dressage</a:t>
          </a:r>
          <a:endParaRPr lang="fr-FR" sz="1600" b="1">
            <a:solidFill>
              <a:schemeClr val="tx1"/>
            </a:solidFill>
            <a:latin typeface="Abadi MT Condensed Light" panose="020B0306030101010103" pitchFamily="34" charset="77"/>
          </a:endParaRPr>
        </a:p>
        <a:p>
          <a:r>
            <a:rPr lang="fr-FR" sz="1600">
              <a:latin typeface="Abadi MT Condensed Light" panose="020B0306030101010103" pitchFamily="34" charset="77"/>
            </a:rPr>
            <a:t>-Placer les escalopes</a:t>
          </a:r>
          <a:r>
            <a:rPr lang="fr-FR" sz="1600" baseline="0">
              <a:latin typeface="Abadi MT Condensed Light" panose="020B0306030101010103" pitchFamily="34" charset="77"/>
            </a:rPr>
            <a:t> de dinde dans la sauce</a:t>
          </a:r>
          <a:endParaRPr lang="fr-FR" sz="1600">
            <a:latin typeface="Abadi MT Condensed Light" panose="020B0306030101010103" pitchFamily="34" charset="77"/>
          </a:endParaRPr>
        </a:p>
        <a:p>
          <a:endParaRPr lang="fr-FR" sz="1600">
            <a:latin typeface="Abadi MT Condensed Light" panose="020B0306030101010103" pitchFamily="34" charset="77"/>
          </a:endParaRPr>
        </a:p>
        <a:p>
          <a:endParaRPr lang="fr-FR" sz="1600">
            <a:latin typeface="Abadi MT Condensed Light" panose="020B0306030101010103" pitchFamily="34" charset="77"/>
          </a:endParaRPr>
        </a:p>
        <a:p>
          <a:endParaRPr lang="fr-FR" sz="1600">
            <a:latin typeface="Abadi MT Condensed Light" panose="020B0306030101010103" pitchFamily="34" charset="77"/>
          </a:endParaRPr>
        </a:p>
        <a:p>
          <a:endParaRPr lang="fr-FR" sz="1600">
            <a:latin typeface="Abadi MT Condensed Light" panose="020B0306030101010103" pitchFamily="34" charset="77"/>
          </a:endParaRPr>
        </a:p>
        <a:p>
          <a:endParaRPr lang="fr-FR" sz="1600">
            <a:latin typeface="Abadi MT Condensed Light" panose="020B0306030101010103" pitchFamily="34" charset="77"/>
          </a:endParaRPr>
        </a:p>
        <a:p>
          <a:endParaRPr lang="fr-FR" sz="1600">
            <a:latin typeface="Abadi MT Condensed Light" panose="020B0306030101010103" pitchFamily="34" charset="77"/>
          </a:endParaRPr>
        </a:p>
        <a:p>
          <a:endParaRPr lang="fr-FR" sz="1600">
            <a:latin typeface="Abadi MT Condensed Light" panose="020B0306030101010103" pitchFamily="34" charset="77"/>
          </a:endParaRPr>
        </a:p>
        <a:p>
          <a:endParaRPr lang="fr-FR" sz="1600">
            <a:latin typeface="Abadi MT Condensed Light" panose="020B0306030101010103" pitchFamily="34" charset="77"/>
          </a:endParaRPr>
        </a:p>
        <a:p>
          <a:endParaRPr lang="fr-FR" sz="1600">
            <a:latin typeface="Abadi MT Condensed Light" panose="020B0306030101010103" pitchFamily="34" charset="77"/>
          </a:endParaRPr>
        </a:p>
        <a:p>
          <a:endParaRPr lang="fr-FR" sz="1600">
            <a:latin typeface="Abadi MT Condensed Light" panose="020B0306030101010103" pitchFamily="34" charset="77"/>
          </a:endParaRPr>
        </a:p>
        <a:p>
          <a:endParaRPr lang="fr-FR" sz="1600">
            <a:latin typeface="Abadi MT Condensed Light" panose="020B0306030101010103" pitchFamily="34" charset="77"/>
          </a:endParaRPr>
        </a:p>
        <a:p>
          <a:endParaRPr lang="fr-FR" sz="1600">
            <a:latin typeface="Abadi MT Condensed Light" panose="020B0306030101010103" pitchFamily="34" charset="77"/>
          </a:endParaRPr>
        </a:p>
        <a:p>
          <a:endParaRPr lang="fr-FR" sz="1600">
            <a:latin typeface="Abadi MT Condensed Light" panose="020B0306030101010103" pitchFamily="34" charset="77"/>
          </a:endParaRPr>
        </a:p>
        <a:p>
          <a:endParaRPr lang="fr-FR" sz="1600">
            <a:latin typeface="Abadi MT Condensed Light" panose="020B0306030101010103" pitchFamily="34" charset="77"/>
          </a:endParaRPr>
        </a:p>
        <a:p>
          <a:endParaRPr lang="fr-FR" sz="1600">
            <a:latin typeface="Abadi MT Condensed Light" panose="020B0306030101010103" pitchFamily="34" charset="77"/>
          </a:endParaRPr>
        </a:p>
        <a:p>
          <a:endParaRPr lang="fr-FR" sz="1600">
            <a:latin typeface="Abadi MT Condensed Light" panose="020B0306030101010103" pitchFamily="34" charset="77"/>
          </a:endParaRPr>
        </a:p>
        <a:p>
          <a:endParaRPr lang="fr-FR" sz="1600">
            <a:latin typeface="Abadi MT Condensed Light" panose="020B0306030101010103" pitchFamily="34" charset="77"/>
          </a:endParaRPr>
        </a:p>
        <a:p>
          <a:endParaRPr lang="fr-FR" sz="1000"/>
        </a:p>
      </xdr:txBody>
    </xdr:sp>
    <xdr:clientData/>
  </xdr:twoCellAnchor>
  <xdr:twoCellAnchor editAs="oneCell">
    <xdr:from>
      <xdr:col>7</xdr:col>
      <xdr:colOff>4076</xdr:colOff>
      <xdr:row>4</xdr:row>
      <xdr:rowOff>2156</xdr:rowOff>
    </xdr:from>
    <xdr:to>
      <xdr:col>9</xdr:col>
      <xdr:colOff>536098</xdr:colOff>
      <xdr:row>13</xdr:row>
      <xdr:rowOff>95</xdr:rowOff>
    </xdr:to>
    <xdr:pic>
      <xdr:nvPicPr>
        <xdr:cNvPr id="6" name="Image 5">
          <a:extLst>
            <a:ext uri="{FF2B5EF4-FFF2-40B4-BE49-F238E27FC236}">
              <a16:creationId xmlns="" xmlns:a16="http://schemas.microsoft.com/office/drawing/2014/main" id="{2F09BC31-8C41-B14A-9637-73ABB0C2BA81}"/>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7422031" y="864457"/>
          <a:ext cx="1961974" cy="1964179"/>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6</xdr:col>
          <xdr:colOff>333375</xdr:colOff>
          <xdr:row>0</xdr:row>
          <xdr:rowOff>180975</xdr:rowOff>
        </xdr:from>
        <xdr:to>
          <xdr:col>7</xdr:col>
          <xdr:colOff>466725</xdr:colOff>
          <xdr:row>0</xdr:row>
          <xdr:rowOff>428625</xdr:rowOff>
        </xdr:to>
        <xdr:sp macro="" textlink="">
          <xdr:nvSpPr>
            <xdr:cNvPr id="2051" name="Button 3" hidden="1">
              <a:extLst>
                <a:ext uri="{63B3BB69-23CF-44E3-9099-C40C66FF867C}">
                  <a14:compatExt spid="_x0000_s2051"/>
                </a:ext>
                <a:ext uri="{FF2B5EF4-FFF2-40B4-BE49-F238E27FC236}">
                  <a16:creationId xmlns="" xmlns:a16="http://schemas.microsoft.com/office/drawing/2014/main" id="{00000000-0008-0000-0100-0000030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GB" sz="1100" b="1" i="0" u="none" strike="noStrike" baseline="0">
                  <a:solidFill>
                    <a:srgbClr val="000000"/>
                  </a:solidFill>
                  <a:latin typeface="Calibri"/>
                  <a:cs typeface="Calibri"/>
                </a:rPr>
                <a:t>Recherche</a:t>
              </a:r>
            </a:p>
            <a:p>
              <a:pPr algn="ctr" rtl="0">
                <a:defRPr sz="1000"/>
              </a:pPr>
              <a:endParaRPr lang="en-GB" sz="1100" b="1" i="0" u="none" strike="noStrike" baseline="0">
                <a:solidFill>
                  <a:srgbClr val="000000"/>
                </a:solidFill>
                <a:latin typeface="Calibri"/>
                <a:cs typeface="Calibri"/>
              </a:endParaRP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7</xdr:col>
          <xdr:colOff>619125</xdr:colOff>
          <xdr:row>0</xdr:row>
          <xdr:rowOff>142875</xdr:rowOff>
        </xdr:from>
        <xdr:to>
          <xdr:col>9</xdr:col>
          <xdr:colOff>28575</xdr:colOff>
          <xdr:row>0</xdr:row>
          <xdr:rowOff>419100</xdr:rowOff>
        </xdr:to>
        <xdr:sp macro="" textlink="">
          <xdr:nvSpPr>
            <xdr:cNvPr id="2053" name="Button 5" hidden="1">
              <a:extLst>
                <a:ext uri="{63B3BB69-23CF-44E3-9099-C40C66FF867C}">
                  <a14:compatExt spid="_x0000_s2053"/>
                </a:ext>
                <a:ext uri="{FF2B5EF4-FFF2-40B4-BE49-F238E27FC236}">
                  <a16:creationId xmlns="" xmlns:a16="http://schemas.microsoft.com/office/drawing/2014/main" id="{00000000-0008-0000-0100-0000050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GB" sz="1100" b="1" i="0" u="none" strike="noStrike" baseline="0">
                  <a:solidFill>
                    <a:srgbClr val="000000"/>
                  </a:solidFill>
                  <a:latin typeface="Calibri"/>
                  <a:cs typeface="Calibri"/>
                </a:rPr>
                <a:t>Haut page</a:t>
              </a:r>
            </a:p>
          </xdr:txBody>
        </xdr:sp>
        <xdr:clientData fPrintsWithSheet="0"/>
      </xdr:twoCellAnchor>
    </mc:Choice>
    <mc:Fallback/>
  </mc:AlternateContent>
</xdr:wsDr>
</file>

<file path=xl/tables/table1.xml><?xml version="1.0" encoding="utf-8"?>
<table xmlns="http://schemas.openxmlformats.org/spreadsheetml/2006/main" id="1" name="Tableau1" displayName="Tableau1" ref="A1:F553" totalsRowShown="0" headerRowDxfId="1">
  <autoFilter ref="A1:F553">
    <filterColumn colId="1">
      <filters>
        <filter val="Cave"/>
      </filters>
    </filterColumn>
  </autoFilter>
  <sortState ref="A2:F551">
    <sortCondition ref="A1:A551"/>
  </sortState>
  <tableColumns count="6">
    <tableColumn id="1" name="FAMILLE"/>
    <tableColumn id="2" name="SOUS-FAMILLE"/>
    <tableColumn id="3" name="INTITULE"/>
    <tableColumn id="4" name="UNITE"/>
    <tableColumn id="5" name="PHT/U" dataDxfId="0"/>
    <tableColumn id="6" name="APPORT NUTRITIONNEL EN KCAL"/>
  </tableColumns>
  <tableStyleInfo name="TableStyleMedium21"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2.bin"/><Relationship Id="rId6" Type="http://schemas.openxmlformats.org/officeDocument/2006/relationships/table" Target="../tables/table1.xml"/><Relationship Id="rId5" Type="http://schemas.openxmlformats.org/officeDocument/2006/relationships/ctrlProp" Target="../ctrlProps/ctrlProp2.xml"/><Relationship Id="rId4" Type="http://schemas.openxmlformats.org/officeDocument/2006/relationships/ctrlProp" Target="../ctrlProps/ctrlProp1.x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pageSetUpPr fitToPage="1"/>
  </sheetPr>
  <dimension ref="A1:Q62"/>
  <sheetViews>
    <sheetView showGridLines="0" showZeros="0" tabSelected="1" topLeftCell="A23" zoomScale="144" zoomScaleNormal="100" workbookViewId="0">
      <selection activeCell="J37" sqref="J37:L59"/>
    </sheetView>
  </sheetViews>
  <sheetFormatPr defaultColWidth="11.42578125" defaultRowHeight="15"/>
  <cols>
    <col min="1" max="1" width="2.85546875" style="9" customWidth="1"/>
    <col min="2" max="2" width="39.28515625" style="9" customWidth="1"/>
    <col min="3" max="3" width="24.42578125" style="9" customWidth="1"/>
    <col min="4" max="6" width="7.7109375" style="9" customWidth="1"/>
    <col min="7" max="9" width="9" style="9" bestFit="1" customWidth="1"/>
    <col min="10" max="10" width="19.28515625" style="9" customWidth="1"/>
    <col min="11" max="11" width="11" style="9" customWidth="1"/>
    <col min="12" max="12" width="11.5703125" style="9" bestFit="1" customWidth="1"/>
    <col min="13" max="13" width="4.28515625" style="9" customWidth="1"/>
    <col min="14" max="15" width="11.42578125" style="9" hidden="1" customWidth="1"/>
    <col min="16" max="16384" width="11.42578125" style="9"/>
  </cols>
  <sheetData>
    <row r="1" spans="1:15" ht="15.75" thickBot="1">
      <c r="B1" s="45"/>
      <c r="C1" s="45"/>
      <c r="D1" s="45"/>
      <c r="E1" s="45"/>
      <c r="F1" s="45"/>
      <c r="G1" s="45"/>
      <c r="H1" s="45"/>
      <c r="I1" s="45"/>
      <c r="J1" s="45"/>
      <c r="K1" s="45"/>
      <c r="L1" s="45"/>
    </row>
    <row r="2" spans="1:15" ht="20.25">
      <c r="B2" s="130" t="s">
        <v>615</v>
      </c>
      <c r="C2" s="131"/>
      <c r="D2" s="131"/>
      <c r="E2" s="131"/>
      <c r="F2" s="131"/>
      <c r="G2" s="132"/>
      <c r="H2" s="139" t="s">
        <v>1</v>
      </c>
      <c r="I2" s="140"/>
      <c r="J2" s="61" t="s">
        <v>19</v>
      </c>
      <c r="K2" s="62" t="s">
        <v>2</v>
      </c>
      <c r="L2" s="63" t="s">
        <v>3</v>
      </c>
    </row>
    <row r="3" spans="1:15">
      <c r="B3" s="133"/>
      <c r="C3" s="134"/>
      <c r="D3" s="134"/>
      <c r="E3" s="134"/>
      <c r="F3" s="134"/>
      <c r="G3" s="135"/>
      <c r="H3" s="119">
        <v>43393</v>
      </c>
      <c r="I3" s="120"/>
      <c r="J3" s="117">
        <v>30</v>
      </c>
      <c r="K3" s="112" t="s">
        <v>616</v>
      </c>
      <c r="L3" s="123" t="s">
        <v>617</v>
      </c>
    </row>
    <row r="4" spans="1:15" ht="15.75" thickBot="1">
      <c r="B4" s="136"/>
      <c r="C4" s="137"/>
      <c r="D4" s="137"/>
      <c r="E4" s="137"/>
      <c r="F4" s="137"/>
      <c r="G4" s="138"/>
      <c r="H4" s="121"/>
      <c r="I4" s="122"/>
      <c r="J4" s="118"/>
      <c r="K4" s="113"/>
      <c r="L4" s="124"/>
    </row>
    <row r="5" spans="1:15">
      <c r="B5" s="56"/>
      <c r="C5" s="10"/>
      <c r="D5" s="11" t="s">
        <v>0</v>
      </c>
      <c r="E5" s="10"/>
      <c r="F5" s="10"/>
      <c r="G5" s="10"/>
      <c r="H5" s="30"/>
      <c r="I5" s="31"/>
      <c r="J5" s="31"/>
      <c r="K5" s="101"/>
      <c r="L5" s="102"/>
    </row>
    <row r="6" spans="1:15">
      <c r="B6" s="57"/>
      <c r="C6" s="10"/>
      <c r="D6" s="10"/>
      <c r="E6" s="10"/>
      <c r="F6" s="10"/>
      <c r="G6" s="10"/>
      <c r="H6" s="32"/>
      <c r="I6" s="33"/>
      <c r="J6" s="33"/>
      <c r="K6" s="103"/>
      <c r="L6" s="104"/>
      <c r="M6" s="45"/>
    </row>
    <row r="7" spans="1:15">
      <c r="B7" s="57"/>
      <c r="C7" s="10"/>
      <c r="D7" s="12"/>
      <c r="E7" s="12"/>
      <c r="F7" s="12"/>
      <c r="G7" s="10"/>
      <c r="H7" s="32"/>
      <c r="I7" s="33"/>
      <c r="J7" s="2"/>
      <c r="K7" s="103"/>
      <c r="L7" s="104"/>
      <c r="M7" s="45"/>
    </row>
    <row r="8" spans="1:15">
      <c r="B8" s="57"/>
      <c r="C8" s="10"/>
      <c r="D8" s="11" t="s">
        <v>0</v>
      </c>
      <c r="E8" s="10"/>
      <c r="F8" s="10"/>
      <c r="G8" s="13"/>
      <c r="H8" s="32"/>
      <c r="I8" s="2"/>
      <c r="J8" s="33"/>
      <c r="K8" s="103"/>
      <c r="L8" s="104"/>
      <c r="M8" s="45"/>
    </row>
    <row r="9" spans="1:15">
      <c r="B9" s="57"/>
      <c r="C9" s="10"/>
      <c r="D9" s="10"/>
      <c r="E9" s="10"/>
      <c r="F9" s="10"/>
      <c r="G9" s="13"/>
      <c r="H9" s="32"/>
      <c r="I9" s="33"/>
      <c r="J9" s="33"/>
      <c r="K9" s="103"/>
      <c r="L9" s="104"/>
      <c r="M9" s="45"/>
    </row>
    <row r="10" spans="1:15" ht="15.75" thickBot="1">
      <c r="B10" s="57"/>
      <c r="C10" s="10"/>
      <c r="D10" s="10"/>
      <c r="E10" s="10"/>
      <c r="F10" s="10"/>
      <c r="G10" s="13"/>
      <c r="H10" s="32"/>
      <c r="I10" s="33"/>
      <c r="J10" s="33"/>
      <c r="K10" s="103"/>
      <c r="L10" s="104"/>
      <c r="M10" s="45"/>
    </row>
    <row r="11" spans="1:15" ht="20.25">
      <c r="B11" s="64" t="s">
        <v>571</v>
      </c>
      <c r="C11" s="125" t="s">
        <v>245</v>
      </c>
      <c r="D11" s="126"/>
      <c r="E11" s="127"/>
      <c r="F11" s="128">
        <f>L62/J3</f>
        <v>1.3550869999999997</v>
      </c>
      <c r="G11" s="129"/>
      <c r="H11" s="65"/>
      <c r="I11" s="66"/>
      <c r="J11" s="66"/>
      <c r="K11" s="105"/>
      <c r="L11" s="106"/>
      <c r="M11" s="45"/>
    </row>
    <row r="12" spans="1:15" ht="20.25">
      <c r="B12" s="150">
        <f>O52/J3</f>
        <v>354.48499999999996</v>
      </c>
      <c r="C12" s="152" t="s">
        <v>4</v>
      </c>
      <c r="D12" s="153"/>
      <c r="E12" s="154"/>
      <c r="F12" s="155">
        <v>8</v>
      </c>
      <c r="G12" s="156"/>
      <c r="H12" s="65"/>
      <c r="I12" s="66"/>
      <c r="J12" s="66"/>
      <c r="K12" s="105"/>
      <c r="L12" s="106"/>
      <c r="M12" s="45"/>
    </row>
    <row r="13" spans="1:15" ht="21" thickBot="1">
      <c r="B13" s="151"/>
      <c r="C13" s="157" t="s">
        <v>5</v>
      </c>
      <c r="D13" s="158"/>
      <c r="E13" s="159"/>
      <c r="F13" s="160">
        <f xml:space="preserve"> F11*F12</f>
        <v>10.840695999999998</v>
      </c>
      <c r="G13" s="161"/>
      <c r="H13" s="67"/>
      <c r="I13" s="68"/>
      <c r="J13" s="68"/>
      <c r="K13" s="107"/>
      <c r="L13" s="108"/>
      <c r="M13" s="45"/>
    </row>
    <row r="14" spans="1:15" ht="21" thickBot="1">
      <c r="B14" s="69" t="s">
        <v>6</v>
      </c>
      <c r="C14" s="114" t="s">
        <v>20</v>
      </c>
      <c r="D14" s="115"/>
      <c r="E14" s="115"/>
      <c r="F14" s="115"/>
      <c r="G14" s="115"/>
      <c r="H14" s="115"/>
      <c r="I14" s="116"/>
      <c r="J14" s="114" t="s">
        <v>21</v>
      </c>
      <c r="K14" s="115"/>
      <c r="L14" s="116"/>
      <c r="M14" s="45"/>
    </row>
    <row r="15" spans="1:15" ht="21.75" thickTop="1" thickBot="1">
      <c r="A15" s="45"/>
      <c r="B15" s="70"/>
      <c r="C15" s="77" t="s">
        <v>7</v>
      </c>
      <c r="D15" s="78" t="s">
        <v>8</v>
      </c>
      <c r="E15" s="78">
        <v>1</v>
      </c>
      <c r="F15" s="78">
        <v>2</v>
      </c>
      <c r="G15" s="78">
        <v>3</v>
      </c>
      <c r="H15" s="78">
        <v>4</v>
      </c>
      <c r="I15" s="79">
        <v>5</v>
      </c>
      <c r="J15" s="80" t="s">
        <v>9</v>
      </c>
      <c r="K15" s="81" t="s">
        <v>10</v>
      </c>
      <c r="L15" s="82" t="s">
        <v>11</v>
      </c>
      <c r="M15" s="45"/>
      <c r="N15" s="36" t="s">
        <v>573</v>
      </c>
      <c r="O15" s="37" t="s">
        <v>572</v>
      </c>
    </row>
    <row r="16" spans="1:15" ht="20.25">
      <c r="A16" s="45"/>
      <c r="B16" s="46"/>
      <c r="C16" s="111" t="s">
        <v>12</v>
      </c>
      <c r="D16" s="84">
        <f>IF(ISNA(VLOOKUP(C16,Tableau1[[INTITULE]:[PHT/U]],2,FALSE)),0,VLOOKUP(C16,Tableau1[[INTITULE]:[PHT/U]],2,FALSE))</f>
        <v>0</v>
      </c>
      <c r="E16" s="85"/>
      <c r="F16" s="85"/>
      <c r="G16" s="85"/>
      <c r="H16" s="85"/>
      <c r="I16" s="86"/>
      <c r="J16" s="93">
        <f t="shared" ref="J16:J22" si="0">IF(C16="",0,IFERROR(I16+H16+G16+F16+E16,0))</f>
        <v>0</v>
      </c>
      <c r="K16" s="87">
        <f>IF(ISNA(VLOOKUP(C16,Tableau1[[INTITULE]:[PHT/U]],3,FALSE)),0,VLOOKUP(C16,Tableau1[[INTITULE]:[PHT/U]],3,FALSE))</f>
        <v>0</v>
      </c>
      <c r="L16" s="88">
        <f>IF(C16="",0,K16*J16)</f>
        <v>0</v>
      </c>
      <c r="N16" s="38">
        <f>IF(ISNA(VLOOKUP(C16,Mercuriale!C:F,4,FALSE)),0,VLOOKUP(C16,Mercuriale!C:F,4,FALSE))</f>
        <v>0</v>
      </c>
      <c r="O16" s="39">
        <f>IF(N16="","",N16*J16)</f>
        <v>0</v>
      </c>
    </row>
    <row r="17" spans="1:17" ht="20.25">
      <c r="A17" s="45"/>
      <c r="B17" s="46"/>
      <c r="C17" s="89" t="s">
        <v>100</v>
      </c>
      <c r="D17" s="90" t="str">
        <f>IF(ISNA(VLOOKUP(C17,Tableau1[[INTITULE]:[PHT/U]],2,FALSE)),0,VLOOKUP(C17,Tableau1[[INTITULE]:[PHT/U]],2,FALSE))</f>
        <v>Kg</v>
      </c>
      <c r="E17" s="91"/>
      <c r="F17" s="91"/>
      <c r="G17" s="91"/>
      <c r="H17" s="91">
        <v>3.6</v>
      </c>
      <c r="I17" s="92"/>
      <c r="J17" s="93">
        <f t="shared" si="0"/>
        <v>3.6</v>
      </c>
      <c r="K17" s="94">
        <f>IF(ISNA(VLOOKUP(C17,Tableau1[[INTITULE]:[PHT/U]],3,FALSE)),0,VLOOKUP(C17,Tableau1[[INTITULE]:[PHT/U]],3,FALSE))</f>
        <v>7.5</v>
      </c>
      <c r="L17" s="95">
        <f>IF(C17="",0,K17*J17)</f>
        <v>27</v>
      </c>
      <c r="M17" s="45"/>
      <c r="N17" s="40">
        <f>IF(ISNA(VLOOKUP(C17,Mercuriale!C:F,4,FALSE)),0,VLOOKUP(C17,Mercuriale!C:F,4,FALSE))</f>
        <v>1270</v>
      </c>
      <c r="O17" s="41">
        <f>IF(N17="","",N17*J17)</f>
        <v>4572</v>
      </c>
      <c r="Q17" s="109"/>
    </row>
    <row r="18" spans="1:17" ht="20.25">
      <c r="A18" s="45"/>
      <c r="B18" s="46"/>
      <c r="C18" s="89"/>
      <c r="D18" s="90">
        <f>IF(ISNA(VLOOKUP(C18,Tableau1[[INTITULE]:[PHT/U]],2,FALSE)),0,VLOOKUP(C18,Tableau1[[INTITULE]:[PHT/U]],2,FALSE))</f>
        <v>0</v>
      </c>
      <c r="E18" s="91"/>
      <c r="F18" s="91"/>
      <c r="G18" s="91"/>
      <c r="H18" s="91"/>
      <c r="I18" s="92"/>
      <c r="J18" s="93">
        <f t="shared" si="0"/>
        <v>0</v>
      </c>
      <c r="K18" s="94">
        <f>IF(ISNA(VLOOKUP(C18,Tableau1[[INTITULE]:[PHT/U]],3,FALSE)),0,VLOOKUP(C18,Tableau1[[INTITULE]:[PHT/U]],3,FALSE))</f>
        <v>0</v>
      </c>
      <c r="L18" s="95">
        <f>IF(C18="",0,K18*J18)</f>
        <v>0</v>
      </c>
      <c r="M18" s="45"/>
      <c r="N18" s="40">
        <f>IF(ISNA(VLOOKUP(C18,Mercuriale!C:F,4,FALSE)),0,VLOOKUP(C18,Mercuriale!C:F,4,FALSE))</f>
        <v>0</v>
      </c>
      <c r="O18" s="41">
        <f t="shared" ref="O18:O37" si="1">IF(N18="","",N18*J18)</f>
        <v>0</v>
      </c>
    </row>
    <row r="19" spans="1:17" ht="20.25">
      <c r="A19" s="45"/>
      <c r="B19" s="47"/>
      <c r="C19" s="110" t="s">
        <v>14</v>
      </c>
      <c r="D19" s="90">
        <f>IF(ISNA(VLOOKUP(C19,Tableau1[[INTITULE]:[PHT/U]],2,FALSE)),0,VLOOKUP(C19,Tableau1[[INTITULE]:[PHT/U]],2,FALSE))</f>
        <v>0</v>
      </c>
      <c r="E19" s="91"/>
      <c r="F19" s="91"/>
      <c r="G19" s="91"/>
      <c r="H19" s="91"/>
      <c r="I19" s="92"/>
      <c r="J19" s="93">
        <f t="shared" si="0"/>
        <v>0</v>
      </c>
      <c r="K19" s="94">
        <f>IF(ISNA(VLOOKUP(C19,Tableau1[[INTITULE]:[PHT/U]],3,FALSE)),0,VLOOKUP(C19,Tableau1[[INTITULE]:[PHT/U]],3,FALSE))</f>
        <v>0</v>
      </c>
      <c r="L19" s="95">
        <f>IF(C19="",0,K19*J19)</f>
        <v>0</v>
      </c>
      <c r="M19" s="45"/>
      <c r="N19" s="40">
        <f>IF(ISNA(VLOOKUP(C19,Mercuriale!C:F,4,FALSE)),0,VLOOKUP(C19,Mercuriale!C:F,4,FALSE))</f>
        <v>0</v>
      </c>
      <c r="O19" s="41">
        <f t="shared" si="1"/>
        <v>0</v>
      </c>
    </row>
    <row r="20" spans="1:17" ht="20.25">
      <c r="A20" s="45"/>
      <c r="B20" s="48"/>
      <c r="C20" s="89" t="s">
        <v>232</v>
      </c>
      <c r="D20" s="90" t="str">
        <f>IF(ISNA(VLOOKUP(C20,Tableau1[[INTITULE]:[PHT/U]],2,FALSE)),0,VLOOKUP(C20,Tableau1[[INTITULE]:[PHT/U]],2,FALSE))</f>
        <v>Kg</v>
      </c>
      <c r="E20" s="91"/>
      <c r="F20" s="91"/>
      <c r="G20" s="91">
        <v>0.1</v>
      </c>
      <c r="H20" s="91"/>
      <c r="I20" s="92">
        <v>0.05</v>
      </c>
      <c r="J20" s="93">
        <f t="shared" si="0"/>
        <v>0.15000000000000002</v>
      </c>
      <c r="K20" s="94">
        <f>IF(ISNA(VLOOKUP(C20,Tableau1[[INTITULE]:[PHT/U]],3,FALSE)),0,VLOOKUP(C20,Tableau1[[INTITULE]:[PHT/U]],3,FALSE))</f>
        <v>5.5</v>
      </c>
      <c r="L20" s="95">
        <f t="shared" ref="L20:L59" si="2">IF(C20="",0,K20*J20)</f>
        <v>0.82500000000000018</v>
      </c>
      <c r="M20" s="45"/>
      <c r="N20" s="40">
        <f>IF(ISNA(VLOOKUP(C20,Mercuriale!C:F,4,FALSE)),0,VLOOKUP(C20,Mercuriale!C:F,4,FALSE))</f>
        <v>7170</v>
      </c>
      <c r="O20" s="41">
        <f t="shared" si="1"/>
        <v>1075.5000000000002</v>
      </c>
    </row>
    <row r="21" spans="1:17" ht="20.25">
      <c r="A21" s="45"/>
      <c r="B21" s="49"/>
      <c r="C21" s="96"/>
      <c r="D21" s="90">
        <f>IF(ISNA(VLOOKUP(C21,Tableau1[[INTITULE]:[PHT/U]],2,FALSE)),0,VLOOKUP(C21,Tableau1[[INTITULE]:[PHT/U]],2,FALSE))</f>
        <v>0</v>
      </c>
      <c r="E21" s="91"/>
      <c r="F21" s="91"/>
      <c r="G21" s="91"/>
      <c r="H21" s="91"/>
      <c r="I21" s="92"/>
      <c r="J21" s="93">
        <f t="shared" si="0"/>
        <v>0</v>
      </c>
      <c r="K21" s="94">
        <f>IF(ISNA(VLOOKUP(C21,Tableau1[[INTITULE]:[PHT/U]],3,FALSE)),0,VLOOKUP(C21,Tableau1[[INTITULE]:[PHT/U]],3,FALSE))</f>
        <v>0</v>
      </c>
      <c r="L21" s="95">
        <f t="shared" ref="L21:L30" si="3">IF(C21="",0,K21*J21)</f>
        <v>0</v>
      </c>
      <c r="M21" s="45"/>
      <c r="N21" s="40">
        <f>IF(ISNA(VLOOKUP(C21,Mercuriale!C:F,4,FALSE)),0,VLOOKUP(C21,Mercuriale!C:F,4,FALSE))</f>
        <v>0</v>
      </c>
      <c r="O21" s="41">
        <f t="shared" si="1"/>
        <v>0</v>
      </c>
    </row>
    <row r="22" spans="1:17" ht="20.25">
      <c r="A22" s="45"/>
      <c r="B22" s="50"/>
      <c r="C22" s="110" t="s">
        <v>315</v>
      </c>
      <c r="D22" s="90">
        <f>IF(ISNA(VLOOKUP(C22,Tableau1[[INTITULE]:[PHT/U]],2,FALSE)),0,VLOOKUP(C22,Tableau1[[INTITULE]:[PHT/U]],2,FALSE))</f>
        <v>0</v>
      </c>
      <c r="E22" s="91"/>
      <c r="F22" s="91"/>
      <c r="G22" s="91"/>
      <c r="H22" s="91"/>
      <c r="I22" s="92"/>
      <c r="J22" s="93">
        <f t="shared" si="0"/>
        <v>0</v>
      </c>
      <c r="K22" s="94">
        <f>IF(ISNA(VLOOKUP(C22,Tableau1[[INTITULE]:[PHT/U]],3,FALSE)),0,VLOOKUP(C22,Tableau1[[INTITULE]:[PHT/U]],3,FALSE))</f>
        <v>0</v>
      </c>
      <c r="L22" s="95">
        <f t="shared" si="3"/>
        <v>0</v>
      </c>
      <c r="M22" s="45"/>
      <c r="N22" s="40">
        <f>IF(ISNA(VLOOKUP(C22,Mercuriale!C:F,4,FALSE)),0,VLOOKUP(C22,Mercuriale!C:F,4,FALSE))</f>
        <v>0</v>
      </c>
      <c r="O22" s="41">
        <f t="shared" si="1"/>
        <v>0</v>
      </c>
    </row>
    <row r="23" spans="1:17" ht="20.25">
      <c r="A23" s="45"/>
      <c r="B23" s="51"/>
      <c r="C23" s="89" t="s">
        <v>618</v>
      </c>
      <c r="D23" s="90" t="s">
        <v>26</v>
      </c>
      <c r="E23" s="91">
        <v>0.6</v>
      </c>
      <c r="F23" s="91"/>
      <c r="G23" s="91"/>
      <c r="H23" s="91"/>
      <c r="I23" s="92"/>
      <c r="J23" s="93">
        <f t="shared" ref="J23:J36" si="4">IF(C23="",0,IFERROR(I23+H23+G23+F23+E23,0))</f>
        <v>0.6</v>
      </c>
      <c r="K23" s="94">
        <v>1.5</v>
      </c>
      <c r="L23" s="95">
        <f t="shared" si="3"/>
        <v>0.89999999999999991</v>
      </c>
      <c r="M23" s="45"/>
      <c r="N23" s="40">
        <f>IF(ISNA(VLOOKUP(C23,Mercuriale!C:F,4,FALSE)),0,VLOOKUP(C23,Mercuriale!C:F,4,FALSE))</f>
        <v>0</v>
      </c>
      <c r="O23" s="41">
        <f t="shared" si="1"/>
        <v>0</v>
      </c>
    </row>
    <row r="24" spans="1:17" ht="20.25">
      <c r="A24" s="45"/>
      <c r="B24" s="51"/>
      <c r="C24" s="89" t="s">
        <v>574</v>
      </c>
      <c r="D24" s="90" t="str">
        <f>IF(ISNA(VLOOKUP(C24,Tableau1[[INTITULE]:[PHT/U]],2,FALSE)),0,VLOOKUP(C24,Tableau1[[INTITULE]:[PHT/U]],2,FALSE))</f>
        <v>Kg</v>
      </c>
      <c r="E24" s="91">
        <v>0.18</v>
      </c>
      <c r="F24" s="91"/>
      <c r="G24" s="91"/>
      <c r="H24" s="91"/>
      <c r="I24" s="92"/>
      <c r="J24" s="93">
        <f t="shared" si="4"/>
        <v>0.18</v>
      </c>
      <c r="K24" s="94">
        <f>IF(ISNA(VLOOKUP(C24,Tableau1[[INTITULE]:[PHT/U]],3,FALSE)),0,VLOOKUP(C24,Tableau1[[INTITULE]:[PHT/U]],3,FALSE))</f>
        <v>3.7</v>
      </c>
      <c r="L24" s="95">
        <f t="shared" si="3"/>
        <v>0.66600000000000004</v>
      </c>
      <c r="M24" s="45"/>
      <c r="N24" s="40">
        <f>IF(ISNA(VLOOKUP(C24,Mercuriale!C:F,4,FALSE)),0,VLOOKUP(C24,Mercuriale!C:F,4,FALSE))</f>
        <v>700</v>
      </c>
      <c r="O24" s="41">
        <f t="shared" si="1"/>
        <v>126</v>
      </c>
    </row>
    <row r="25" spans="1:17" ht="20.25">
      <c r="A25" s="45"/>
      <c r="B25" s="51"/>
      <c r="C25" s="89" t="s">
        <v>337</v>
      </c>
      <c r="D25" s="90" t="str">
        <f>IF(ISNA(VLOOKUP(C25,Tableau1[[INTITULE]:[PHT/U]],2,FALSE)),0,VLOOKUP(C25,Tableau1[[INTITULE]:[PHT/U]],2,FALSE))</f>
        <v>Kg</v>
      </c>
      <c r="E25" s="91">
        <v>0.75</v>
      </c>
      <c r="F25" s="91"/>
      <c r="G25" s="91"/>
      <c r="H25" s="91"/>
      <c r="I25" s="92"/>
      <c r="J25" s="93">
        <f t="shared" si="4"/>
        <v>0.75</v>
      </c>
      <c r="K25" s="94">
        <f>IF(ISNA(VLOOKUP(C25,Tableau1[[INTITULE]:[PHT/U]],3,FALSE)),0,VLOOKUP(C25,Tableau1[[INTITULE]:[PHT/U]],3,FALSE))</f>
        <v>2.84</v>
      </c>
      <c r="L25" s="95">
        <f t="shared" si="3"/>
        <v>2.13</v>
      </c>
      <c r="M25" s="45"/>
      <c r="N25" s="40">
        <f>IF(ISNA(VLOOKUP(C25,Mercuriale!C:F,4,FALSE)),0,VLOOKUP(C25,Mercuriale!C:F,4,FALSE))</f>
        <v>250</v>
      </c>
      <c r="O25" s="41">
        <f t="shared" si="1"/>
        <v>187.5</v>
      </c>
    </row>
    <row r="26" spans="1:17" ht="20.25">
      <c r="A26" s="45"/>
      <c r="B26" s="51"/>
      <c r="C26" s="89" t="s">
        <v>324</v>
      </c>
      <c r="D26" s="90" t="str">
        <f>IF(ISNA(VLOOKUP(C26,Tableau1[[INTITULE]:[PHT/U]],2,FALSE)),0,VLOOKUP(C26,Tableau1[[INTITULE]:[PHT/U]],2,FALSE))</f>
        <v>B</v>
      </c>
      <c r="E26" s="91">
        <v>0.6</v>
      </c>
      <c r="F26" s="91"/>
      <c r="G26" s="91"/>
      <c r="H26" s="91"/>
      <c r="I26" s="92"/>
      <c r="J26" s="93">
        <f t="shared" si="4"/>
        <v>0.6</v>
      </c>
      <c r="K26" s="94">
        <f>IF(ISNA(VLOOKUP(C26,Tableau1[[INTITULE]:[PHT/U]],3,FALSE)),0,VLOOKUP(C26,Tableau1[[INTITULE]:[PHT/U]],3,FALSE))</f>
        <v>0.57999999999999996</v>
      </c>
      <c r="L26" s="95">
        <f t="shared" si="3"/>
        <v>0.34799999999999998</v>
      </c>
      <c r="M26" s="45"/>
      <c r="N26" s="40">
        <f>IF(ISNA(VLOOKUP(C26,Mercuriale!C:F,4,FALSE)),0,VLOOKUP(C26,Mercuriale!C:F,4,FALSE))</f>
        <v>0</v>
      </c>
      <c r="O26" s="41">
        <f t="shared" si="1"/>
        <v>0</v>
      </c>
    </row>
    <row r="27" spans="1:17" ht="20.25">
      <c r="A27" s="45"/>
      <c r="B27" s="50"/>
      <c r="C27" s="89" t="s">
        <v>319</v>
      </c>
      <c r="D27" s="90" t="str">
        <f>IF(ISNA(VLOOKUP(C27,Tableau1[[INTITULE]:[PHT/U]],2,FALSE)),0,VLOOKUP(C27,Tableau1[[INTITULE]:[PHT/U]],2,FALSE))</f>
        <v>B</v>
      </c>
      <c r="E27" s="91">
        <v>0.6</v>
      </c>
      <c r="F27" s="91"/>
      <c r="G27" s="91"/>
      <c r="H27" s="91"/>
      <c r="I27" s="92"/>
      <c r="J27" s="93">
        <f t="shared" si="4"/>
        <v>0.6</v>
      </c>
      <c r="K27" s="94">
        <f>IF(ISNA(VLOOKUP(C27,Tableau1[[INTITULE]:[PHT/U]],3,FALSE)),0,VLOOKUP(C27,Tableau1[[INTITULE]:[PHT/U]],3,FALSE))</f>
        <v>0.74</v>
      </c>
      <c r="L27" s="95">
        <f t="shared" si="3"/>
        <v>0.44400000000000001</v>
      </c>
      <c r="M27" s="45"/>
      <c r="N27" s="40">
        <f>IF(ISNA(VLOOKUP(C27,Mercuriale!C:F,4,FALSE)),0,VLOOKUP(C27,Mercuriale!C:F,4,FALSE))</f>
        <v>48</v>
      </c>
      <c r="O27" s="41">
        <f t="shared" si="1"/>
        <v>28.799999999999997</v>
      </c>
    </row>
    <row r="28" spans="1:17" ht="20.25">
      <c r="A28" s="45"/>
      <c r="B28" s="52"/>
      <c r="C28" s="89"/>
      <c r="D28" s="90">
        <f>IF(ISNA(VLOOKUP(C28,Tableau1[[INTITULE]:[PHT/U]],2,FALSE)),0,VLOOKUP(C28,Tableau1[[INTITULE]:[PHT/U]],2,FALSE))</f>
        <v>0</v>
      </c>
      <c r="E28" s="91"/>
      <c r="F28" s="91"/>
      <c r="G28" s="91"/>
      <c r="H28" s="91"/>
      <c r="I28" s="92"/>
      <c r="J28" s="93">
        <f t="shared" si="4"/>
        <v>0</v>
      </c>
      <c r="K28" s="94">
        <f>IF(ISNA(VLOOKUP(C28,Tableau1[[INTITULE]:[PHT/U]],3,FALSE)),0,VLOOKUP(C28,Tableau1[[INTITULE]:[PHT/U]],3,FALSE))</f>
        <v>0</v>
      </c>
      <c r="L28" s="95">
        <f t="shared" si="3"/>
        <v>0</v>
      </c>
      <c r="M28" s="45"/>
      <c r="N28" s="40">
        <f>IF(ISNA(VLOOKUP(C28,Mercuriale!C:F,4,FALSE)),0,VLOOKUP(C28,Mercuriale!C:F,4,FALSE))</f>
        <v>0</v>
      </c>
      <c r="O28" s="41">
        <f t="shared" si="1"/>
        <v>0</v>
      </c>
    </row>
    <row r="29" spans="1:17" ht="20.25">
      <c r="A29" s="45"/>
      <c r="B29" s="53"/>
      <c r="C29" s="110" t="s">
        <v>15</v>
      </c>
      <c r="D29" s="90">
        <f>IF(ISNA(VLOOKUP(C29,Tableau1[[INTITULE]:[PHT/U]],2,FALSE)),0,VLOOKUP(C29,Tableau1[[INTITULE]:[PHT/U]],2,FALSE))</f>
        <v>0</v>
      </c>
      <c r="E29" s="91"/>
      <c r="F29" s="91"/>
      <c r="G29" s="91"/>
      <c r="H29" s="91"/>
      <c r="I29" s="92"/>
      <c r="J29" s="93">
        <f t="shared" si="4"/>
        <v>0</v>
      </c>
      <c r="K29" s="94">
        <f>IF(ISNA(VLOOKUP(C29,Tableau1[[INTITULE]:[PHT/U]],3,FALSE)),0,VLOOKUP(C29,Tableau1[[INTITULE]:[PHT/U]],3,FALSE))</f>
        <v>0</v>
      </c>
      <c r="L29" s="95">
        <f t="shared" si="3"/>
        <v>0</v>
      </c>
      <c r="M29" s="45"/>
      <c r="N29" s="40">
        <f>IF(ISNA(VLOOKUP(C29,Mercuriale!C:F,4,FALSE)),0,VLOOKUP(C29,Mercuriale!C:F,4,FALSE))</f>
        <v>0</v>
      </c>
      <c r="O29" s="41">
        <f t="shared" si="1"/>
        <v>0</v>
      </c>
    </row>
    <row r="30" spans="1:17" ht="20.25">
      <c r="A30" s="45"/>
      <c r="B30" s="53"/>
      <c r="C30" s="89" t="s">
        <v>433</v>
      </c>
      <c r="D30" s="90" t="str">
        <f>IF(ISNA(VLOOKUP(C30,Tableau1[[INTITULE]:[PHT/U]],2,FALSE)),0,VLOOKUP(C30,Tableau1[[INTITULE]:[PHT/U]],2,FALSE))</f>
        <v>Kg</v>
      </c>
      <c r="E30" s="91"/>
      <c r="F30" s="91"/>
      <c r="G30" s="91">
        <v>0.05</v>
      </c>
      <c r="H30" s="91"/>
      <c r="I30" s="92"/>
      <c r="J30" s="93">
        <f t="shared" si="4"/>
        <v>0.05</v>
      </c>
      <c r="K30" s="94">
        <f>IF(ISNA(VLOOKUP(C30,Tableau1[[INTITULE]:[PHT/U]],3,FALSE)),0,VLOOKUP(C30,Tableau1[[INTITULE]:[PHT/U]],3,FALSE))</f>
        <v>21.2</v>
      </c>
      <c r="L30" s="95">
        <f t="shared" si="3"/>
        <v>1.06</v>
      </c>
      <c r="M30" s="45"/>
      <c r="N30" s="40">
        <f>IF(ISNA(VLOOKUP(C30,Mercuriale!C:F,4,FALSE)),0,VLOOKUP(C30,Mercuriale!C:F,4,FALSE))</f>
        <v>3520</v>
      </c>
      <c r="O30" s="41">
        <f t="shared" si="1"/>
        <v>176</v>
      </c>
    </row>
    <row r="31" spans="1:17" ht="20.25">
      <c r="A31" s="45"/>
      <c r="B31" s="53"/>
      <c r="C31" s="89" t="s">
        <v>436</v>
      </c>
      <c r="D31" s="90" t="str">
        <f>IF(ISNA(VLOOKUP(C31,Tableau1[[INTITULE]:[PHT/U]],2,FALSE)),0,VLOOKUP(C31,Tableau1[[INTITULE]:[PHT/U]],2,FALSE))</f>
        <v>Kg</v>
      </c>
      <c r="E31" s="91"/>
      <c r="F31" s="91"/>
      <c r="G31" s="91"/>
      <c r="H31" s="91"/>
      <c r="I31" s="92">
        <v>0.05</v>
      </c>
      <c r="J31" s="93">
        <f t="shared" si="4"/>
        <v>0.05</v>
      </c>
      <c r="K31" s="94">
        <f>IF(ISNA(VLOOKUP(C31,Tableau1[[INTITULE]:[PHT/U]],3,FALSE)),0,VLOOKUP(C31,Tableau1[[INTITULE]:[PHT/U]],3,FALSE))</f>
        <v>15</v>
      </c>
      <c r="L31" s="95">
        <f t="shared" si="2"/>
        <v>0.75</v>
      </c>
      <c r="M31" s="45"/>
      <c r="N31" s="40">
        <f>IF(ISNA(VLOOKUP(C31,Mercuriale!C:F,4,FALSE)),0,VLOOKUP(C31,Mercuriale!C:F,4,FALSE))</f>
        <v>3150</v>
      </c>
      <c r="O31" s="41">
        <f t="shared" si="1"/>
        <v>157.5</v>
      </c>
    </row>
    <row r="32" spans="1:17" ht="20.25">
      <c r="A32" s="45"/>
      <c r="B32" s="51"/>
      <c r="C32" s="89" t="s">
        <v>524</v>
      </c>
      <c r="D32" s="90" t="str">
        <f>IF(ISNA(VLOOKUP(C32,Tableau1[[INTITULE]:[PHT/U]],2,FALSE)),0,VLOOKUP(C32,Tableau1[[INTITULE]:[PHT/U]],2,FALSE))</f>
        <v>Kg</v>
      </c>
      <c r="E32" s="91"/>
      <c r="F32" s="91"/>
      <c r="G32" s="91">
        <v>1.4</v>
      </c>
      <c r="H32" s="91"/>
      <c r="I32" s="92"/>
      <c r="J32" s="93">
        <f t="shared" si="4"/>
        <v>1.4</v>
      </c>
      <c r="K32" s="94">
        <f>IF(ISNA(VLOOKUP(C32,Tableau1[[INTITULE]:[PHT/U]],3,FALSE)),0,VLOOKUP(C32,Tableau1[[INTITULE]:[PHT/U]],3,FALSE))</f>
        <v>3.1</v>
      </c>
      <c r="L32" s="95">
        <f t="shared" si="2"/>
        <v>4.34</v>
      </c>
      <c r="M32" s="45"/>
      <c r="N32" s="40">
        <f>IF(ISNA(VLOOKUP(C32,Mercuriale!C:F,4,FALSE)),0,VLOOKUP(C32,Mercuriale!C:F,4,FALSE))</f>
        <v>1300</v>
      </c>
      <c r="O32" s="41">
        <f t="shared" si="1"/>
        <v>1819.9999999999998</v>
      </c>
    </row>
    <row r="33" spans="1:15" ht="20.25">
      <c r="A33" s="45"/>
      <c r="B33" s="49"/>
      <c r="C33" s="89" t="s">
        <v>407</v>
      </c>
      <c r="D33" s="90" t="str">
        <f>IF(ISNA(VLOOKUP(C33,Tableau1[[INTITULE]:[PHT/U]],2,FALSE)),0,VLOOKUP(C33,Tableau1[[INTITULE]:[PHT/U]],2,FALSE))</f>
        <v>L</v>
      </c>
      <c r="E33" s="91"/>
      <c r="F33" s="91"/>
      <c r="G33" s="91">
        <v>0.15</v>
      </c>
      <c r="H33" s="91">
        <v>0.1</v>
      </c>
      <c r="I33" s="92"/>
      <c r="J33" s="93">
        <f t="shared" si="4"/>
        <v>0.25</v>
      </c>
      <c r="K33" s="94">
        <f>IF(ISNA(VLOOKUP(C33,Tableau1[[INTITULE]:[PHT/U]],3,FALSE)),0,VLOOKUP(C33,Tableau1[[INTITULE]:[PHT/U]],3,FALSE))</f>
        <v>2.12</v>
      </c>
      <c r="L33" s="95">
        <f t="shared" si="2"/>
        <v>0.53</v>
      </c>
      <c r="M33" s="45"/>
      <c r="N33" s="40">
        <f>IF(ISNA(VLOOKUP(C33,Mercuriale!C:F,4,FALSE)),0,VLOOKUP(C33,Mercuriale!C:F,4,FALSE))</f>
        <v>8840</v>
      </c>
      <c r="O33" s="41">
        <f t="shared" si="1"/>
        <v>2210</v>
      </c>
    </row>
    <row r="34" spans="1:15" ht="20.25">
      <c r="A34" s="45"/>
      <c r="B34" s="50"/>
      <c r="C34" s="96"/>
      <c r="D34" s="90">
        <f>IF(ISNA(VLOOKUP(C34,Tableau1[[INTITULE]:[PHT/U]],2,FALSE)),0,VLOOKUP(C34,Tableau1[[INTITULE]:[PHT/U]],2,FALSE))</f>
        <v>0</v>
      </c>
      <c r="E34" s="91"/>
      <c r="F34" s="91"/>
      <c r="G34" s="91"/>
      <c r="H34" s="91"/>
      <c r="I34" s="92"/>
      <c r="J34" s="93">
        <f t="shared" si="4"/>
        <v>0</v>
      </c>
      <c r="K34" s="94">
        <f>IF(ISNA(VLOOKUP(C34,Tableau1[[INTITULE]:[PHT/U]],3,FALSE)),0,VLOOKUP(C34,Tableau1[[INTITULE]:[PHT/U]],3,FALSE))</f>
        <v>0</v>
      </c>
      <c r="L34" s="95">
        <f t="shared" si="2"/>
        <v>0</v>
      </c>
      <c r="M34" s="45"/>
      <c r="N34" s="40">
        <f>IF(ISNA(VLOOKUP(C34,Mercuriale!C:F,4,FALSE)),0,VLOOKUP(C34,Mercuriale!C:F,4,FALSE))</f>
        <v>0</v>
      </c>
      <c r="O34" s="41">
        <f t="shared" si="1"/>
        <v>0</v>
      </c>
    </row>
    <row r="35" spans="1:15" ht="20.25">
      <c r="A35" s="45"/>
      <c r="B35" s="51"/>
      <c r="C35" s="110" t="s">
        <v>613</v>
      </c>
      <c r="D35" s="90">
        <f>IF(ISNA(VLOOKUP(C35,Tableau1[[INTITULE]:[PHT/U]],2,FALSE)),0,VLOOKUP(C35,Tableau1[[INTITULE]:[PHT/U]],2,FALSE))</f>
        <v>0</v>
      </c>
      <c r="E35" s="91"/>
      <c r="F35" s="91"/>
      <c r="G35" s="91"/>
      <c r="H35" s="91"/>
      <c r="I35" s="92"/>
      <c r="J35" s="93">
        <f t="shared" si="4"/>
        <v>0</v>
      </c>
      <c r="K35" s="94">
        <f>IF(ISNA(VLOOKUP(C35,Tableau1[[INTITULE]:[PHT/U]],3,FALSE)),0,VLOOKUP(C35,Tableau1[[INTITULE]:[PHT/U]],3,FALSE))</f>
        <v>0</v>
      </c>
      <c r="L35" s="95">
        <f t="shared" si="2"/>
        <v>0</v>
      </c>
      <c r="M35" s="45"/>
      <c r="N35" s="40">
        <f>IF(ISNA(VLOOKUP(C35,Mercuriale!C:F,4,FALSE)),0,VLOOKUP(C35,Mercuriale!C:F,4,FALSE))</f>
        <v>0</v>
      </c>
      <c r="O35" s="41">
        <f t="shared" si="1"/>
        <v>0</v>
      </c>
    </row>
    <row r="36" spans="1:15" ht="20.25">
      <c r="A36" s="45"/>
      <c r="B36" s="51"/>
      <c r="C36" s="89" t="s">
        <v>547</v>
      </c>
      <c r="D36" s="90" t="str">
        <f>IF(ISNA(VLOOKUP(C36,Tableau1[[INTITULE]:[PHT/U]],2,FALSE)),0,VLOOKUP(C36,Tableau1[[INTITULE]:[PHT/U]],2,FALSE))</f>
        <v>L</v>
      </c>
      <c r="E36" s="91"/>
      <c r="F36" s="91"/>
      <c r="G36" s="91"/>
      <c r="H36" s="91"/>
      <c r="I36" s="92">
        <v>1.4999999999999991E-2</v>
      </c>
      <c r="J36" s="93">
        <f t="shared" si="4"/>
        <v>1.4999999999999991E-2</v>
      </c>
      <c r="K36" s="94">
        <f>IF(ISNA(VLOOKUP(C36,Tableau1[[INTITULE]:[PHT/U]],3,FALSE)),0,VLOOKUP(C36,Tableau1[[INTITULE]:[PHT/U]],3,FALSE))</f>
        <v>13.5</v>
      </c>
      <c r="L36" s="95">
        <f t="shared" si="2"/>
        <v>0.20249999999999987</v>
      </c>
      <c r="M36" s="45"/>
      <c r="N36" s="40">
        <f>IF(ISNA(VLOOKUP(C36,Mercuriale!C:F,4,FALSE)),0,VLOOKUP(C36,Mercuriale!C:F,4,FALSE))</f>
        <v>2350</v>
      </c>
      <c r="O36" s="41">
        <f t="shared" si="1"/>
        <v>35.249999999999979</v>
      </c>
    </row>
    <row r="37" spans="1:15" ht="20.25">
      <c r="A37" s="45"/>
      <c r="B37" s="48"/>
      <c r="C37" s="89" t="s">
        <v>566</v>
      </c>
      <c r="D37" s="90" t="str">
        <f>IF(ISNA(VLOOKUP(C37,Tableau1[[INTITULE]:[PHT/U]],2,FALSE)),0,VLOOKUP(C37,Tableau1[[INTITULE]:[PHT/U]],2,FALSE))</f>
        <v>L</v>
      </c>
      <c r="E37" s="91"/>
      <c r="F37" s="91"/>
      <c r="G37" s="91"/>
      <c r="H37" s="91"/>
      <c r="I37" s="92">
        <v>0.3</v>
      </c>
      <c r="J37" s="93">
        <f>IF(C37="",0,IFERROR(I37+H37+G37+F37+E37,0))</f>
        <v>0.3</v>
      </c>
      <c r="K37" s="94">
        <f>IF(ISNA(VLOOKUP(C37,Tableau1[[INTITULE]:[PHT/U]],3,FALSE)),0,VLOOKUP(C37,Tableau1[[INTITULE]:[PHT/U]],3,FALSE))</f>
        <v>2.2000000000000002</v>
      </c>
      <c r="L37" s="95">
        <f t="shared" si="2"/>
        <v>0.66</v>
      </c>
      <c r="M37" s="45"/>
      <c r="N37" s="40">
        <f>IF(ISNA(VLOOKUP(C37,Mercuriale!C:F,4,FALSE)),0,VLOOKUP(C37,Mercuriale!C:F,4,FALSE))</f>
        <v>820</v>
      </c>
      <c r="O37" s="41">
        <f t="shared" si="1"/>
        <v>246</v>
      </c>
    </row>
    <row r="38" spans="1:15" ht="20.25">
      <c r="A38" s="45"/>
      <c r="B38" s="48"/>
      <c r="C38" s="96"/>
      <c r="D38" s="90"/>
      <c r="E38" s="91"/>
      <c r="F38" s="91"/>
      <c r="G38" s="91"/>
      <c r="H38" s="91"/>
      <c r="I38" s="92"/>
      <c r="J38" s="93">
        <f>IF(C38="",0,IFERROR(I38+H38+G38+F38+E38,0))</f>
        <v>0</v>
      </c>
      <c r="K38" s="94">
        <f>IF(ISNA(VLOOKUP(C38,Tableau1[[INTITULE]:[PHT/U]],3,FALSE)),0,VLOOKUP(C38,Tableau1[[INTITULE]:[PHT/U]],3,FALSE))</f>
        <v>0</v>
      </c>
      <c r="L38" s="95">
        <f t="shared" ref="L38:L39" si="5">IF(C38="",0,K38*J38)</f>
        <v>0</v>
      </c>
      <c r="M38" s="45"/>
      <c r="N38" s="40">
        <f>IF(ISNA(VLOOKUP(C46,Mercuriale!C:F,4,FALSE)),0,VLOOKUP(C46,Mercuriale!C:F,4,FALSE))</f>
        <v>0</v>
      </c>
      <c r="O38" s="41">
        <f t="shared" ref="O38:O51" si="6">IF(N38="","",N38*J46)</f>
        <v>0</v>
      </c>
    </row>
    <row r="39" spans="1:15" ht="20.25">
      <c r="A39" s="45"/>
      <c r="B39" s="48"/>
      <c r="C39" s="96"/>
      <c r="D39" s="90"/>
      <c r="E39" s="91"/>
      <c r="F39" s="91"/>
      <c r="G39" s="91"/>
      <c r="H39" s="91"/>
      <c r="I39" s="92"/>
      <c r="J39" s="93">
        <f t="shared" ref="J39:J59" si="7">IF(C39="",0,IFERROR(I39+H39+G39+F39+E39,0))</f>
        <v>0</v>
      </c>
      <c r="K39" s="94">
        <f>IF(ISNA(VLOOKUP(C39,Tableau1[[INTITULE]:[PHT/U]],3,FALSE)),0,VLOOKUP(C39,Tableau1[[INTITULE]:[PHT/U]],3,FALSE))</f>
        <v>0</v>
      </c>
      <c r="L39" s="95">
        <f t="shared" si="5"/>
        <v>0</v>
      </c>
      <c r="M39" s="45"/>
      <c r="N39" s="40">
        <f>IF(ISNA(VLOOKUP(C47,Mercuriale!C:F,4,FALSE)),0,VLOOKUP(C47,Mercuriale!C:F,4,FALSE))</f>
        <v>0</v>
      </c>
      <c r="O39" s="41">
        <f t="shared" si="6"/>
        <v>0</v>
      </c>
    </row>
    <row r="40" spans="1:15" ht="20.25">
      <c r="A40" s="45"/>
      <c r="B40" s="48"/>
      <c r="C40" s="96"/>
      <c r="D40" s="90"/>
      <c r="E40" s="91"/>
      <c r="F40" s="91"/>
      <c r="G40" s="91"/>
      <c r="H40" s="91"/>
      <c r="I40" s="92"/>
      <c r="J40" s="93">
        <f t="shared" si="7"/>
        <v>0</v>
      </c>
      <c r="K40" s="94">
        <f>IF(ISNA(VLOOKUP(C40,Tableau1[[INTITULE]:[PHT/U]],3,FALSE)),0,VLOOKUP(C40,Tableau1[[INTITULE]:[PHT/U]],3,FALSE))</f>
        <v>0</v>
      </c>
      <c r="L40" s="95">
        <f t="shared" ref="L40:L59" si="8">IF(C40="",0,K40*J40)</f>
        <v>0</v>
      </c>
      <c r="M40" s="45"/>
      <c r="N40" s="40">
        <f>IF(ISNA(VLOOKUP(C48,Mercuriale!C:F,4,FALSE)),0,VLOOKUP(C48,Mercuriale!C:F,4,FALSE))</f>
        <v>0</v>
      </c>
      <c r="O40" s="41">
        <f t="shared" si="6"/>
        <v>0</v>
      </c>
    </row>
    <row r="41" spans="1:15" ht="20.25">
      <c r="A41" s="45"/>
      <c r="B41" s="48"/>
      <c r="C41" s="96"/>
      <c r="D41" s="90"/>
      <c r="E41" s="91"/>
      <c r="F41" s="91"/>
      <c r="G41" s="91"/>
      <c r="H41" s="91"/>
      <c r="I41" s="92"/>
      <c r="J41" s="93">
        <f t="shared" si="7"/>
        <v>0</v>
      </c>
      <c r="K41" s="94">
        <f>IF(ISNA(VLOOKUP(C41,Tableau1[[INTITULE]:[PHT/U]],3,FALSE)),0,VLOOKUP(C41,Tableau1[[INTITULE]:[PHT/U]],3,FALSE))</f>
        <v>0</v>
      </c>
      <c r="L41" s="95">
        <f t="shared" si="8"/>
        <v>0</v>
      </c>
      <c r="M41" s="45"/>
      <c r="N41" s="40">
        <f>IF(ISNA(VLOOKUP(C49,Mercuriale!C:F,4,FALSE)),0,VLOOKUP(C49,Mercuriale!C:F,4,FALSE))</f>
        <v>0</v>
      </c>
      <c r="O41" s="41">
        <f t="shared" si="6"/>
        <v>0</v>
      </c>
    </row>
    <row r="42" spans="1:15" ht="20.25">
      <c r="A42" s="45"/>
      <c r="B42" s="48"/>
      <c r="C42" s="96"/>
      <c r="D42" s="90"/>
      <c r="E42" s="91"/>
      <c r="F42" s="91"/>
      <c r="G42" s="91"/>
      <c r="H42" s="91"/>
      <c r="I42" s="92"/>
      <c r="J42" s="93">
        <f t="shared" si="7"/>
        <v>0</v>
      </c>
      <c r="K42" s="94">
        <f>IF(ISNA(VLOOKUP(C42,Tableau1[[INTITULE]:[PHT/U]],3,FALSE)),0,VLOOKUP(C42,Tableau1[[INTITULE]:[PHT/U]],3,FALSE))</f>
        <v>0</v>
      </c>
      <c r="L42" s="95">
        <f t="shared" si="8"/>
        <v>0</v>
      </c>
      <c r="M42" s="45"/>
      <c r="N42" s="40">
        <f>IF(ISNA(VLOOKUP(C50,Mercuriale!C:F,4,FALSE)),0,VLOOKUP(C50,Mercuriale!C:F,4,FALSE))</f>
        <v>0</v>
      </c>
      <c r="O42" s="41">
        <f t="shared" si="6"/>
        <v>0</v>
      </c>
    </row>
    <row r="43" spans="1:15" ht="20.25">
      <c r="A43" s="45"/>
      <c r="B43" s="48"/>
      <c r="C43" s="96"/>
      <c r="D43" s="90"/>
      <c r="E43" s="91"/>
      <c r="F43" s="91"/>
      <c r="G43" s="91"/>
      <c r="H43" s="91"/>
      <c r="I43" s="92"/>
      <c r="J43" s="93">
        <f t="shared" si="7"/>
        <v>0</v>
      </c>
      <c r="K43" s="94">
        <f>IF(ISNA(VLOOKUP(C43,Tableau1[[INTITULE]:[PHT/U]],3,FALSE)),0,VLOOKUP(C43,Tableau1[[INTITULE]:[PHT/U]],3,FALSE))</f>
        <v>0</v>
      </c>
      <c r="L43" s="95">
        <f t="shared" si="8"/>
        <v>0</v>
      </c>
      <c r="M43" s="45"/>
      <c r="N43" s="40">
        <f>IF(ISNA(VLOOKUP(C51,Mercuriale!C:F,4,FALSE)),0,VLOOKUP(C51,Mercuriale!C:F,4,FALSE))</f>
        <v>0</v>
      </c>
      <c r="O43" s="41">
        <f t="shared" si="6"/>
        <v>0</v>
      </c>
    </row>
    <row r="44" spans="1:15" ht="20.25">
      <c r="A44" s="45"/>
      <c r="B44" s="48"/>
      <c r="C44" s="96"/>
      <c r="D44" s="90"/>
      <c r="E44" s="91"/>
      <c r="F44" s="91"/>
      <c r="G44" s="91"/>
      <c r="H44" s="91"/>
      <c r="I44" s="92"/>
      <c r="J44" s="93">
        <f t="shared" si="7"/>
        <v>0</v>
      </c>
      <c r="K44" s="94">
        <f>IF(ISNA(VLOOKUP(C44,Tableau1[[INTITULE]:[PHT/U]],3,FALSE)),0,VLOOKUP(C44,Tableau1[[INTITULE]:[PHT/U]],3,FALSE))</f>
        <v>0</v>
      </c>
      <c r="L44" s="95">
        <f t="shared" si="8"/>
        <v>0</v>
      </c>
      <c r="M44" s="45"/>
      <c r="N44" s="40">
        <f>IF(ISNA(VLOOKUP(C52,Mercuriale!C:F,4,FALSE)),0,VLOOKUP(C52,Mercuriale!C:F,4,FALSE))</f>
        <v>0</v>
      </c>
      <c r="O44" s="41">
        <f t="shared" si="6"/>
        <v>0</v>
      </c>
    </row>
    <row r="45" spans="1:15" ht="20.25">
      <c r="A45" s="45"/>
      <c r="B45" s="48"/>
      <c r="C45" s="96"/>
      <c r="D45" s="90"/>
      <c r="E45" s="91"/>
      <c r="F45" s="91"/>
      <c r="G45" s="91"/>
      <c r="H45" s="91"/>
      <c r="I45" s="92"/>
      <c r="J45" s="93">
        <f t="shared" si="7"/>
        <v>0</v>
      </c>
      <c r="K45" s="94">
        <f>IF(ISNA(VLOOKUP(C45,Tableau1[[INTITULE]:[PHT/U]],3,FALSE)),0,VLOOKUP(C45,Tableau1[[INTITULE]:[PHT/U]],3,FALSE))</f>
        <v>0</v>
      </c>
      <c r="L45" s="95">
        <f t="shared" si="8"/>
        <v>0</v>
      </c>
      <c r="M45" s="45"/>
      <c r="N45" s="40">
        <f>IF(ISNA(VLOOKUP(C53,Mercuriale!C:F,4,FALSE)),0,VLOOKUP(C53,Mercuriale!C:F,4,FALSE))</f>
        <v>0</v>
      </c>
      <c r="O45" s="41">
        <f t="shared" si="6"/>
        <v>0</v>
      </c>
    </row>
    <row r="46" spans="1:15" ht="20.25">
      <c r="A46" s="45"/>
      <c r="B46" s="49"/>
      <c r="C46" s="96"/>
      <c r="D46" s="90">
        <f>IF(ISNA(VLOOKUP(C46,Tableau1[[INTITULE]:[PHT/U]],2,FALSE)),0,VLOOKUP(C46,Tableau1[[INTITULE]:[PHT/U]],2,FALSE))</f>
        <v>0</v>
      </c>
      <c r="E46" s="91"/>
      <c r="F46" s="91"/>
      <c r="G46" s="91"/>
      <c r="H46" s="91"/>
      <c r="I46" s="92"/>
      <c r="J46" s="93">
        <f t="shared" si="7"/>
        <v>0</v>
      </c>
      <c r="K46" s="94">
        <f>IF(ISNA(VLOOKUP(C46,Tableau1[[INTITULE]:[PHT/U]],3,FALSE)),0,VLOOKUP(C46,Tableau1[[INTITULE]:[PHT/U]],3,FALSE))</f>
        <v>0</v>
      </c>
      <c r="L46" s="95">
        <f t="shared" si="8"/>
        <v>0</v>
      </c>
      <c r="M46" s="45"/>
      <c r="N46" s="40">
        <f>IF(ISNA(VLOOKUP(C54,Mercuriale!C:F,4,FALSE)),0,VLOOKUP(C54,Mercuriale!C:F,4,FALSE))</f>
        <v>0</v>
      </c>
      <c r="O46" s="41">
        <f t="shared" si="6"/>
        <v>0</v>
      </c>
    </row>
    <row r="47" spans="1:15" ht="20.25">
      <c r="A47" s="45"/>
      <c r="B47" s="51"/>
      <c r="C47" s="96"/>
      <c r="D47" s="90">
        <f>IF(ISNA(VLOOKUP(C47,Tableau1[[INTITULE]:[PHT/U]],2,FALSE)),0,VLOOKUP(C47,Tableau1[[INTITULE]:[PHT/U]],2,FALSE))</f>
        <v>0</v>
      </c>
      <c r="E47" s="91"/>
      <c r="F47" s="91"/>
      <c r="G47" s="91"/>
      <c r="H47" s="91"/>
      <c r="I47" s="92"/>
      <c r="J47" s="93">
        <f t="shared" si="7"/>
        <v>0</v>
      </c>
      <c r="K47" s="94">
        <f>IF(ISNA(VLOOKUP(C47,Tableau1[[INTITULE]:[PHT/U]],3,FALSE)),0,VLOOKUP(C47,Tableau1[[INTITULE]:[PHT/U]],3,FALSE))</f>
        <v>0</v>
      </c>
      <c r="L47" s="95">
        <f t="shared" si="8"/>
        <v>0</v>
      </c>
      <c r="M47" s="45"/>
      <c r="N47" s="40">
        <f>IF(ISNA(VLOOKUP(C55,Mercuriale!C:F,4,FALSE)),0,VLOOKUP(C55,Mercuriale!C:F,4,FALSE))</f>
        <v>0</v>
      </c>
      <c r="O47" s="41">
        <f t="shared" si="6"/>
        <v>0</v>
      </c>
    </row>
    <row r="48" spans="1:15" ht="20.25">
      <c r="A48" s="45"/>
      <c r="B48" s="51"/>
      <c r="C48" s="96"/>
      <c r="D48" s="90">
        <f>IF(ISNA(VLOOKUP(C48,Tableau1[[INTITULE]:[PHT/U]],2,FALSE)),0,VLOOKUP(C48,Tableau1[[INTITULE]:[PHT/U]],2,FALSE))</f>
        <v>0</v>
      </c>
      <c r="E48" s="91"/>
      <c r="F48" s="91"/>
      <c r="G48" s="91"/>
      <c r="H48" s="91"/>
      <c r="I48" s="92"/>
      <c r="J48" s="93">
        <f t="shared" si="7"/>
        <v>0</v>
      </c>
      <c r="K48" s="94">
        <f>IF(ISNA(VLOOKUP(C48,Tableau1[[INTITULE]:[PHT/U]],3,FALSE)),0,VLOOKUP(C48,Tableau1[[INTITULE]:[PHT/U]],3,FALSE))</f>
        <v>0</v>
      </c>
      <c r="L48" s="95">
        <f t="shared" si="8"/>
        <v>0</v>
      </c>
      <c r="M48" s="45"/>
      <c r="N48" s="40">
        <f>IF(ISNA(VLOOKUP(C56,Mercuriale!C:F,4,FALSE)),0,VLOOKUP(C56,Mercuriale!C:F,4,FALSE))</f>
        <v>0</v>
      </c>
      <c r="O48" s="41">
        <f t="shared" si="6"/>
        <v>0</v>
      </c>
    </row>
    <row r="49" spans="1:15" ht="20.25">
      <c r="A49" s="45"/>
      <c r="B49" s="50"/>
      <c r="C49" s="96"/>
      <c r="D49" s="90">
        <f>IF(ISNA(VLOOKUP(C49,Tableau1[[INTITULE]:[PHT/U]],2,FALSE)),0,VLOOKUP(C49,Tableau1[[INTITULE]:[PHT/U]],2,FALSE))</f>
        <v>0</v>
      </c>
      <c r="E49" s="91"/>
      <c r="F49" s="91"/>
      <c r="G49" s="91"/>
      <c r="H49" s="91"/>
      <c r="I49" s="92"/>
      <c r="J49" s="93">
        <f t="shared" si="7"/>
        <v>0</v>
      </c>
      <c r="K49" s="94">
        <f>IF(ISNA(VLOOKUP(C49,Tableau1[[INTITULE]:[PHT/U]],3,FALSE)),0,VLOOKUP(C49,Tableau1[[INTITULE]:[PHT/U]],3,FALSE))</f>
        <v>0</v>
      </c>
      <c r="L49" s="95">
        <f t="shared" si="8"/>
        <v>0</v>
      </c>
      <c r="M49" s="45"/>
      <c r="N49" s="40">
        <f>IF(ISNA(VLOOKUP(C57,Mercuriale!C:F,4,FALSE)),0,VLOOKUP(C57,Mercuriale!C:F,4,FALSE))</f>
        <v>0</v>
      </c>
      <c r="O49" s="41">
        <f t="shared" si="6"/>
        <v>0</v>
      </c>
    </row>
    <row r="50" spans="1:15" ht="20.25">
      <c r="A50" s="45"/>
      <c r="B50" s="51"/>
      <c r="C50" s="96"/>
      <c r="D50" s="90">
        <f>IF(ISNA(VLOOKUP(C50,Tableau1[[INTITULE]:[PHT/U]],2,FALSE)),0,VLOOKUP(C50,Tableau1[[INTITULE]:[PHT/U]],2,FALSE))</f>
        <v>0</v>
      </c>
      <c r="E50" s="91"/>
      <c r="F50" s="91"/>
      <c r="G50" s="91"/>
      <c r="H50" s="91"/>
      <c r="I50" s="92"/>
      <c r="J50" s="93">
        <f t="shared" si="7"/>
        <v>0</v>
      </c>
      <c r="K50" s="94">
        <f>IF(ISNA(VLOOKUP(C50,Tableau1[[INTITULE]:[PHT/U]],3,FALSE)),0,VLOOKUP(C50,Tableau1[[INTITULE]:[PHT/U]],3,FALSE))</f>
        <v>0</v>
      </c>
      <c r="L50" s="95">
        <f t="shared" si="8"/>
        <v>0</v>
      </c>
      <c r="M50" s="45"/>
      <c r="N50" s="40">
        <f>IF(ISNA(VLOOKUP(C58,Mercuriale!C:F,4,FALSE)),0,VLOOKUP(C58,Mercuriale!C:F,4,FALSE))</f>
        <v>0</v>
      </c>
      <c r="O50" s="41">
        <f t="shared" si="6"/>
        <v>0</v>
      </c>
    </row>
    <row r="51" spans="1:15" ht="21" thickBot="1">
      <c r="A51" s="45"/>
      <c r="B51" s="51"/>
      <c r="C51" s="96"/>
      <c r="D51" s="90">
        <f>IF(ISNA(VLOOKUP(C51,Tableau1[[INTITULE]:[PHT/U]],2,FALSE)),0,VLOOKUP(C51,Tableau1[[INTITULE]:[PHT/U]],2,FALSE))</f>
        <v>0</v>
      </c>
      <c r="E51" s="91"/>
      <c r="F51" s="91"/>
      <c r="G51" s="91"/>
      <c r="H51" s="91"/>
      <c r="I51" s="92"/>
      <c r="J51" s="93">
        <f t="shared" si="7"/>
        <v>0</v>
      </c>
      <c r="K51" s="94">
        <f>IF(ISNA(VLOOKUP(C51,Tableau1[[INTITULE]:[PHT/U]],3,FALSE)),0,VLOOKUP(C51,Tableau1[[INTITULE]:[PHT/U]],3,FALSE))</f>
        <v>0</v>
      </c>
      <c r="L51" s="95">
        <f t="shared" si="8"/>
        <v>0</v>
      </c>
      <c r="M51" s="45"/>
      <c r="N51" s="42">
        <f>IF(ISNA(VLOOKUP(C59,Mercuriale!C:F,4,FALSE)),0,VLOOKUP(C59,Mercuriale!C:F,4,FALSE))</f>
        <v>0</v>
      </c>
      <c r="O51" s="43">
        <f t="shared" si="6"/>
        <v>0</v>
      </c>
    </row>
    <row r="52" spans="1:15" ht="21" thickBot="1">
      <c r="A52" s="45"/>
      <c r="B52" s="51"/>
      <c r="C52" s="96"/>
      <c r="D52" s="90">
        <f>IF(ISNA(VLOOKUP(C52,Tableau1[[INTITULE]:[PHT/U]],2,FALSE)),0,VLOOKUP(C52,Tableau1[[INTITULE]:[PHT/U]],2,FALSE))</f>
        <v>0</v>
      </c>
      <c r="E52" s="91"/>
      <c r="F52" s="91"/>
      <c r="G52" s="91"/>
      <c r="H52" s="91"/>
      <c r="I52" s="92"/>
      <c r="J52" s="93">
        <f t="shared" si="7"/>
        <v>0</v>
      </c>
      <c r="K52" s="94">
        <f>IF(ISNA(VLOOKUP(C52,Tableau1[[INTITULE]:[PHT/U]],3,FALSE)),0,VLOOKUP(C52,Tableau1[[INTITULE]:[PHT/U]],3,FALSE))</f>
        <v>0</v>
      </c>
      <c r="L52" s="95">
        <f t="shared" si="8"/>
        <v>0</v>
      </c>
      <c r="M52" s="45"/>
      <c r="N52" s="14" t="s">
        <v>570</v>
      </c>
      <c r="O52" s="15">
        <f>SUM(O16:O51)</f>
        <v>10634.55</v>
      </c>
    </row>
    <row r="53" spans="1:15" ht="21" thickTop="1">
      <c r="A53" s="45"/>
      <c r="B53" s="54"/>
      <c r="C53" s="96"/>
      <c r="D53" s="90">
        <f>IF(ISNA(VLOOKUP(C53,Tableau1[[INTITULE]:[PHT/U]],2,FALSE)),0,VLOOKUP(C53,Tableau1[[INTITULE]:[PHT/U]],2,FALSE))</f>
        <v>0</v>
      </c>
      <c r="E53" s="91"/>
      <c r="F53" s="91"/>
      <c r="G53" s="91"/>
      <c r="H53" s="91"/>
      <c r="I53" s="92"/>
      <c r="J53" s="93">
        <f t="shared" si="7"/>
        <v>0</v>
      </c>
      <c r="K53" s="94">
        <f>IF(ISNA(VLOOKUP(C53,Tableau1[[INTITULE]:[PHT/U]],3,FALSE)),0,VLOOKUP(C53,Tableau1[[INTITULE]:[PHT/U]],3,FALSE))</f>
        <v>0</v>
      </c>
      <c r="L53" s="95">
        <f t="shared" si="8"/>
        <v>0</v>
      </c>
      <c r="M53" s="45"/>
    </row>
    <row r="54" spans="1:15" ht="20.25">
      <c r="A54" s="45"/>
      <c r="B54" s="48"/>
      <c r="C54" s="96"/>
      <c r="D54" s="90">
        <f>IF(ISNA(VLOOKUP(C54,Tableau1[[INTITULE]:[PHT/U]],2,FALSE)),0,VLOOKUP(C54,Tableau1[[INTITULE]:[PHT/U]],2,FALSE))</f>
        <v>0</v>
      </c>
      <c r="E54" s="91"/>
      <c r="F54" s="91"/>
      <c r="G54" s="91"/>
      <c r="H54" s="91"/>
      <c r="I54" s="92"/>
      <c r="J54" s="93">
        <f t="shared" si="7"/>
        <v>0</v>
      </c>
      <c r="K54" s="94">
        <f>IF(ISNA(VLOOKUP(C54,Tableau1[[INTITULE]:[PHT/U]],3,FALSE)),0,VLOOKUP(C54,Tableau1[[INTITULE]:[PHT/U]],3,FALSE))</f>
        <v>0</v>
      </c>
      <c r="L54" s="95">
        <f t="shared" si="8"/>
        <v>0</v>
      </c>
    </row>
    <row r="55" spans="1:15" ht="20.25">
      <c r="B55" s="48"/>
      <c r="C55" s="96"/>
      <c r="D55" s="90">
        <f>IF(ISNA(VLOOKUP(C55,Tableau1[[INTITULE]:[PHT/U]],2,FALSE)),0,VLOOKUP(C55,Tableau1[[INTITULE]:[PHT/U]],2,FALSE))</f>
        <v>0</v>
      </c>
      <c r="E55" s="91"/>
      <c r="F55" s="91"/>
      <c r="G55" s="91"/>
      <c r="H55" s="91"/>
      <c r="I55" s="92"/>
      <c r="J55" s="93">
        <f t="shared" si="7"/>
        <v>0</v>
      </c>
      <c r="K55" s="94">
        <f>IF(ISNA(VLOOKUP(C55,Tableau1[[INTITULE]:[PHT/U]],3,FALSE)),0,VLOOKUP(C55,Tableau1[[INTITULE]:[PHT/U]],3,FALSE))</f>
        <v>0</v>
      </c>
      <c r="L55" s="95">
        <f t="shared" si="8"/>
        <v>0</v>
      </c>
    </row>
    <row r="56" spans="1:15" ht="20.25">
      <c r="B56" s="48"/>
      <c r="C56" s="96"/>
      <c r="D56" s="90">
        <f>IF(ISNA(VLOOKUP(C56,Tableau1[[INTITULE]:[PHT/U]],2,FALSE)),0,VLOOKUP(C56,Tableau1[[INTITULE]:[PHT/U]],2,FALSE))</f>
        <v>0</v>
      </c>
      <c r="E56" s="91"/>
      <c r="F56" s="91"/>
      <c r="G56" s="91"/>
      <c r="H56" s="91"/>
      <c r="I56" s="92"/>
      <c r="J56" s="93">
        <f t="shared" si="7"/>
        <v>0</v>
      </c>
      <c r="K56" s="94">
        <f>IF(ISNA(VLOOKUP(C56,Tableau1[[INTITULE]:[PHT/U]],3,FALSE)),0,VLOOKUP(C56,Tableau1[[INTITULE]:[PHT/U]],3,FALSE))</f>
        <v>0</v>
      </c>
      <c r="L56" s="95">
        <f t="shared" si="8"/>
        <v>0</v>
      </c>
    </row>
    <row r="57" spans="1:15" ht="20.25">
      <c r="B57" s="48"/>
      <c r="C57" s="96"/>
      <c r="D57" s="90">
        <f>IF(ISNA(VLOOKUP(C57,Tableau1[[INTITULE]:[PHT/U]],2,FALSE)),0,VLOOKUP(C57,Tableau1[[INTITULE]:[PHT/U]],2,FALSE))</f>
        <v>0</v>
      </c>
      <c r="E57" s="91"/>
      <c r="F57" s="91"/>
      <c r="G57" s="91"/>
      <c r="H57" s="91"/>
      <c r="I57" s="92"/>
      <c r="J57" s="93">
        <f t="shared" si="7"/>
        <v>0</v>
      </c>
      <c r="K57" s="94">
        <f>IF(ISNA(VLOOKUP(C57,Tableau1[[INTITULE]:[PHT/U]],3,FALSE)),0,VLOOKUP(C57,Tableau1[[INTITULE]:[PHT/U]],3,FALSE))</f>
        <v>0</v>
      </c>
      <c r="L57" s="95">
        <f t="shared" si="8"/>
        <v>0</v>
      </c>
    </row>
    <row r="58" spans="1:15" ht="20.25">
      <c r="B58" s="48"/>
      <c r="C58" s="96"/>
      <c r="D58" s="90">
        <f>IF(ISNA(VLOOKUP(C58,Tableau1[[INTITULE]:[PHT/U]],2,FALSE)),0,VLOOKUP(C58,Tableau1[[INTITULE]:[PHT/U]],2,FALSE))</f>
        <v>0</v>
      </c>
      <c r="E58" s="91"/>
      <c r="F58" s="91"/>
      <c r="G58" s="91"/>
      <c r="H58" s="91"/>
      <c r="I58" s="92"/>
      <c r="J58" s="93">
        <f t="shared" si="7"/>
        <v>0</v>
      </c>
      <c r="K58" s="94">
        <f>IF(ISNA(VLOOKUP(C58,Tableau1[[INTITULE]:[PHT/U]],3,FALSE)),0,VLOOKUP(C58,Tableau1[[INTITULE]:[PHT/U]],3,FALSE))</f>
        <v>0</v>
      </c>
      <c r="L58" s="95">
        <f t="shared" si="8"/>
        <v>0</v>
      </c>
    </row>
    <row r="59" spans="1:15" ht="21" thickBot="1">
      <c r="B59" s="55"/>
      <c r="C59" s="97"/>
      <c r="D59" s="98">
        <f>IF(ISNA(VLOOKUP(C59,Tableau1[[INTITULE]:[PHT/U]],2,FALSE)),0,VLOOKUP(C59,Tableau1[[INTITULE]:[PHT/U]],2,FALSE))</f>
        <v>0</v>
      </c>
      <c r="E59" s="99"/>
      <c r="F59" s="99"/>
      <c r="G59" s="99"/>
      <c r="H59" s="99"/>
      <c r="I59" s="100"/>
      <c r="J59" s="93">
        <f t="shared" si="7"/>
        <v>0</v>
      </c>
      <c r="K59" s="94">
        <f>IF(ISNA(VLOOKUP(C59,Tableau1[[INTITULE]:[PHT/U]],3,FALSE)),0,VLOOKUP(C59,Tableau1[[INTITULE]:[PHT/U]],3,FALSE))</f>
        <v>0</v>
      </c>
      <c r="L59" s="95">
        <f t="shared" si="8"/>
        <v>0</v>
      </c>
    </row>
    <row r="60" spans="1:15" ht="20.25">
      <c r="B60" s="141"/>
      <c r="C60" s="142"/>
      <c r="D60" s="142"/>
      <c r="E60" s="142"/>
      <c r="F60" s="142"/>
      <c r="G60" s="142"/>
      <c r="H60" s="142"/>
      <c r="I60" s="143"/>
      <c r="J60" s="71" t="s">
        <v>16</v>
      </c>
      <c r="K60" s="72"/>
      <c r="L60" s="58">
        <f>SUM(L16:L59)</f>
        <v>39.855499999999992</v>
      </c>
    </row>
    <row r="61" spans="1:15" ht="20.25">
      <c r="B61" s="144"/>
      <c r="C61" s="145"/>
      <c r="D61" s="145"/>
      <c r="E61" s="145"/>
      <c r="F61" s="145"/>
      <c r="G61" s="145"/>
      <c r="H61" s="145"/>
      <c r="I61" s="146"/>
      <c r="J61" s="73" t="s">
        <v>17</v>
      </c>
      <c r="K61" s="74"/>
      <c r="L61" s="59">
        <f>SUM(L60)*0.02</f>
        <v>0.79710999999999987</v>
      </c>
    </row>
    <row r="62" spans="1:15" ht="21" thickBot="1">
      <c r="B62" s="147"/>
      <c r="C62" s="148"/>
      <c r="D62" s="148"/>
      <c r="E62" s="148"/>
      <c r="F62" s="148"/>
      <c r="G62" s="148"/>
      <c r="H62" s="148"/>
      <c r="I62" s="149"/>
      <c r="J62" s="75" t="s">
        <v>18</v>
      </c>
      <c r="K62" s="76"/>
      <c r="L62" s="60">
        <f>SUM(L60:L61)</f>
        <v>40.652609999999989</v>
      </c>
    </row>
  </sheetData>
  <sheetProtection selectLockedCells="1"/>
  <mergeCells count="16">
    <mergeCell ref="B60:I62"/>
    <mergeCell ref="B12:B13"/>
    <mergeCell ref="C12:E12"/>
    <mergeCell ref="F12:G12"/>
    <mergeCell ref="C13:E13"/>
    <mergeCell ref="F13:G13"/>
    <mergeCell ref="K3:K4"/>
    <mergeCell ref="C14:I14"/>
    <mergeCell ref="J14:L14"/>
    <mergeCell ref="J3:J4"/>
    <mergeCell ref="H3:I4"/>
    <mergeCell ref="L3:L4"/>
    <mergeCell ref="C11:E11"/>
    <mergeCell ref="F11:G11"/>
    <mergeCell ref="B2:G4"/>
    <mergeCell ref="H2:I2"/>
  </mergeCells>
  <dataValidations xWindow="427" yWindow="473" count="6">
    <dataValidation allowBlank="1" showInputMessage="1" showErrorMessage="1" prompt="Rentrer l'appellation de la recette." sqref="B2:G4"/>
    <dataValidation allowBlank="1" showInputMessage="1" showErrorMessage="1" prompt="Saisir le nom de l'auteur." sqref="L3:L4"/>
    <dataValidation type="list" allowBlank="1" showInputMessage="1" showErrorMessage="1" promptTitle="Intitulés" prompt="AB : amuse-bouche_x000a_EN : entrée_x000a_PO : poisson_x000a_VI : viande_x000a_FR : fromage_x000a_DE dessert_x000a_MI : mignardise" sqref="K3:K4">
      <formula1>"AB,EN,PO,VI,FR,DE,MI"</formula1>
    </dataValidation>
    <dataValidation allowBlank="1" showInputMessage="1" showErrorMessage="1" prompt="Insérer une photographie ou réaliser un croquis." sqref="H5:H13 I9:I13 I5:I7 K5:L13 J5:J6 J8:J13"/>
    <dataValidation allowBlank="1" showInputMessage="1" showErrorMessage="1" prompt="Inscrire le nombre de couverts." sqref="J3:J4"/>
    <dataValidation allowBlank="1" showInputMessage="1" showErrorMessage="1" prompt="- Familles de produits : MAJUSCULE, GRAS et SOULIGNE_x000a_- Produits : sans mise en forme" sqref="C16:C59"/>
  </dataValidations>
  <printOptions horizontalCentered="1"/>
  <pageMargins left="0.23622047244094491" right="0.23622047244094491" top="0.74803149606299213" bottom="0.74803149606299213" header="0.31496062992125984" footer="0.31496062992125984"/>
  <pageSetup paperSize="9" scale="64" orientation="portrait" copies="7" r:id="rId1"/>
  <ignoredErrors>
    <ignoredError sqref="D16 D46:D59 K16:K19 D17:D22 K21:K22 D24:D37 K24:K37" unlockedFormula="1"/>
  </ignoredErrors>
  <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2"/>
  <dimension ref="A1:F553"/>
  <sheetViews>
    <sheetView showGridLines="0" zoomScaleNormal="100" workbookViewId="0">
      <pane xSplit="6" ySplit="1" topLeftCell="G170" activePane="bottomRight" state="frozen"/>
      <selection pane="topRight" activeCell="G1" sqref="G1"/>
      <selection pane="bottomLeft" activeCell="A2" sqref="A2"/>
      <selection pane="bottomRight" activeCell="C199" sqref="C199"/>
    </sheetView>
  </sheetViews>
  <sheetFormatPr defaultColWidth="11.42578125" defaultRowHeight="15"/>
  <cols>
    <col min="1" max="1" width="12.7109375" bestFit="1" customWidth="1"/>
    <col min="2" max="3" width="26.7109375" bestFit="1" customWidth="1"/>
    <col min="4" max="4" width="10.42578125" bestFit="1" customWidth="1"/>
    <col min="5" max="5" width="11.28515625" bestFit="1" customWidth="1"/>
    <col min="6" max="6" width="20.42578125" customWidth="1"/>
  </cols>
  <sheetData>
    <row r="1" spans="1:6" ht="45">
      <c r="A1" s="83" t="s">
        <v>578</v>
      </c>
      <c r="B1" s="83" t="s">
        <v>579</v>
      </c>
      <c r="C1" s="83" t="s">
        <v>580</v>
      </c>
      <c r="D1" s="83" t="s">
        <v>581</v>
      </c>
      <c r="E1" s="83" t="s">
        <v>23</v>
      </c>
      <c r="F1" s="83" t="s">
        <v>582</v>
      </c>
    </row>
    <row r="2" spans="1:6" hidden="1">
      <c r="A2" s="35" t="s">
        <v>602</v>
      </c>
      <c r="B2" s="35" t="s">
        <v>602</v>
      </c>
      <c r="C2" s="35" t="s">
        <v>14</v>
      </c>
      <c r="D2" s="3"/>
      <c r="E2" s="34"/>
      <c r="F2" s="3"/>
    </row>
    <row r="3" spans="1:6" hidden="1">
      <c r="A3" s="35" t="s">
        <v>602</v>
      </c>
      <c r="B3" s="35" t="s">
        <v>602</v>
      </c>
      <c r="C3" s="35" t="s">
        <v>12</v>
      </c>
      <c r="D3" s="3"/>
      <c r="E3" s="34"/>
      <c r="F3" s="3"/>
    </row>
    <row r="4" spans="1:6" hidden="1">
      <c r="A4" s="35" t="s">
        <v>602</v>
      </c>
      <c r="B4" s="35" t="s">
        <v>602</v>
      </c>
      <c r="C4" s="35" t="s">
        <v>15</v>
      </c>
      <c r="D4" s="3"/>
      <c r="E4" s="34"/>
      <c r="F4" s="3"/>
    </row>
    <row r="5" spans="1:6" hidden="1">
      <c r="A5" s="35" t="s">
        <v>602</v>
      </c>
      <c r="B5" s="35" t="s">
        <v>602</v>
      </c>
      <c r="C5" s="35" t="s">
        <v>315</v>
      </c>
      <c r="D5" s="3"/>
      <c r="E5" s="34"/>
      <c r="F5" s="3"/>
    </row>
    <row r="6" spans="1:6" hidden="1">
      <c r="A6" s="35" t="s">
        <v>602</v>
      </c>
      <c r="B6" s="35" t="s">
        <v>602</v>
      </c>
      <c r="C6" s="35" t="s">
        <v>601</v>
      </c>
      <c r="D6" s="3"/>
      <c r="E6" s="34"/>
      <c r="F6" s="3"/>
    </row>
    <row r="7" spans="1:6" hidden="1">
      <c r="A7" s="2" t="s">
        <v>14</v>
      </c>
      <c r="B7" s="2" t="s">
        <v>14</v>
      </c>
      <c r="C7" s="2" t="s">
        <v>232</v>
      </c>
      <c r="D7" s="2" t="s">
        <v>26</v>
      </c>
      <c r="E7" s="4">
        <v>5.5</v>
      </c>
      <c r="F7" s="2">
        <v>7170</v>
      </c>
    </row>
    <row r="8" spans="1:6" hidden="1">
      <c r="A8" s="2" t="s">
        <v>14</v>
      </c>
      <c r="B8" s="2" t="s">
        <v>14</v>
      </c>
      <c r="C8" s="2" t="s">
        <v>233</v>
      </c>
      <c r="D8" s="2" t="s">
        <v>26</v>
      </c>
      <c r="E8" s="4">
        <v>5.9</v>
      </c>
      <c r="F8" s="2">
        <v>7320</v>
      </c>
    </row>
    <row r="9" spans="1:6" hidden="1">
      <c r="A9" s="2" t="s">
        <v>14</v>
      </c>
      <c r="B9" s="2" t="s">
        <v>14</v>
      </c>
      <c r="C9" s="2" t="s">
        <v>234</v>
      </c>
      <c r="D9" s="2" t="s">
        <v>26</v>
      </c>
      <c r="E9" s="4">
        <v>9.9</v>
      </c>
      <c r="F9" s="2">
        <v>4170</v>
      </c>
    </row>
    <row r="10" spans="1:6" hidden="1">
      <c r="A10" s="2" t="s">
        <v>14</v>
      </c>
      <c r="B10" s="2" t="s">
        <v>14</v>
      </c>
      <c r="C10" s="2" t="s">
        <v>604</v>
      </c>
      <c r="D10" s="2" t="s">
        <v>235</v>
      </c>
      <c r="E10" s="4">
        <v>2.2000000000000002</v>
      </c>
      <c r="F10" s="2">
        <v>3470</v>
      </c>
    </row>
    <row r="11" spans="1:6" hidden="1">
      <c r="A11" s="2" t="s">
        <v>14</v>
      </c>
      <c r="B11" s="2" t="s">
        <v>14</v>
      </c>
      <c r="C11" s="2" t="s">
        <v>605</v>
      </c>
      <c r="D11" s="2" t="s">
        <v>235</v>
      </c>
      <c r="E11" s="4">
        <v>3.3</v>
      </c>
      <c r="F11" s="2">
        <v>3010</v>
      </c>
    </row>
    <row r="12" spans="1:6" hidden="1">
      <c r="A12" s="2" t="s">
        <v>14</v>
      </c>
      <c r="B12" s="2" t="s">
        <v>14</v>
      </c>
      <c r="C12" s="2" t="s">
        <v>236</v>
      </c>
      <c r="D12" s="2" t="s">
        <v>26</v>
      </c>
      <c r="E12" s="4">
        <v>5.8</v>
      </c>
      <c r="F12" s="2">
        <v>3830</v>
      </c>
    </row>
    <row r="13" spans="1:6" hidden="1">
      <c r="A13" s="2" t="s">
        <v>14</v>
      </c>
      <c r="B13" s="2" t="s">
        <v>14</v>
      </c>
      <c r="C13" s="2" t="s">
        <v>237</v>
      </c>
      <c r="D13" s="2" t="s">
        <v>26</v>
      </c>
      <c r="E13" s="4">
        <v>4.8</v>
      </c>
      <c r="F13" s="2">
        <v>3830</v>
      </c>
    </row>
    <row r="14" spans="1:6" hidden="1">
      <c r="A14" s="2" t="s">
        <v>14</v>
      </c>
      <c r="B14" s="2" t="s">
        <v>14</v>
      </c>
      <c r="C14" s="2" t="s">
        <v>238</v>
      </c>
      <c r="D14" s="2" t="s">
        <v>235</v>
      </c>
      <c r="E14" s="4">
        <v>0.53</v>
      </c>
      <c r="F14" s="2">
        <v>460</v>
      </c>
    </row>
    <row r="15" spans="1:6" hidden="1">
      <c r="A15" s="2" t="s">
        <v>14</v>
      </c>
      <c r="B15" s="2" t="s">
        <v>14</v>
      </c>
      <c r="C15" s="2" t="s">
        <v>239</v>
      </c>
      <c r="D15" s="2" t="s">
        <v>235</v>
      </c>
      <c r="E15" s="4">
        <v>0.73</v>
      </c>
      <c r="F15" s="2">
        <v>650</v>
      </c>
    </row>
    <row r="16" spans="1:6" hidden="1">
      <c r="A16" s="2" t="s">
        <v>14</v>
      </c>
      <c r="B16" s="2" t="s">
        <v>14</v>
      </c>
      <c r="C16" s="2" t="s">
        <v>240</v>
      </c>
      <c r="D16" s="2" t="s">
        <v>26</v>
      </c>
      <c r="E16" s="4">
        <v>2.0699999999999998</v>
      </c>
      <c r="F16" s="2">
        <v>7170</v>
      </c>
    </row>
    <row r="17" spans="1:6" hidden="1">
      <c r="A17" s="2" t="s">
        <v>14</v>
      </c>
      <c r="B17" s="2" t="s">
        <v>14</v>
      </c>
      <c r="C17" s="2" t="s">
        <v>241</v>
      </c>
      <c r="D17" s="2" t="s">
        <v>26</v>
      </c>
      <c r="E17" s="4">
        <v>3.5</v>
      </c>
      <c r="F17" s="2">
        <v>4120</v>
      </c>
    </row>
    <row r="18" spans="1:6" hidden="1">
      <c r="A18" s="2" t="s">
        <v>14</v>
      </c>
      <c r="B18" s="2" t="s">
        <v>14</v>
      </c>
      <c r="C18" s="2" t="s">
        <v>606</v>
      </c>
      <c r="D18" s="2" t="s">
        <v>242</v>
      </c>
      <c r="E18" s="4">
        <v>7.0000000000000007E-2</v>
      </c>
      <c r="F18" s="2">
        <v>77</v>
      </c>
    </row>
    <row r="19" spans="1:6" hidden="1">
      <c r="A19" s="2" t="s">
        <v>14</v>
      </c>
      <c r="B19" s="2" t="s">
        <v>14</v>
      </c>
      <c r="C19" s="2" t="s">
        <v>607</v>
      </c>
      <c r="D19" s="2" t="s">
        <v>235</v>
      </c>
      <c r="E19" s="4">
        <v>2.4</v>
      </c>
      <c r="F19" s="2">
        <v>520</v>
      </c>
    </row>
    <row r="20" spans="1:6" hidden="1">
      <c r="A20" s="2" t="s">
        <v>14</v>
      </c>
      <c r="B20" s="2" t="s">
        <v>14</v>
      </c>
      <c r="C20" s="2" t="s">
        <v>608</v>
      </c>
      <c r="D20" s="2" t="s">
        <v>242</v>
      </c>
      <c r="E20" s="4">
        <v>0.12</v>
      </c>
      <c r="F20" s="2">
        <f>1580/100</f>
        <v>15.8</v>
      </c>
    </row>
    <row r="21" spans="1:6" hidden="1">
      <c r="A21" s="2" t="s">
        <v>14</v>
      </c>
      <c r="B21" s="2" t="s">
        <v>14</v>
      </c>
      <c r="C21" s="2" t="s">
        <v>609</v>
      </c>
      <c r="D21" s="2" t="s">
        <v>235</v>
      </c>
      <c r="E21" s="4">
        <v>2.2999999999999998</v>
      </c>
      <c r="F21" s="2">
        <v>1550</v>
      </c>
    </row>
    <row r="22" spans="1:6" hidden="1">
      <c r="A22" s="2" t="s">
        <v>14</v>
      </c>
      <c r="B22" s="2" t="s">
        <v>14</v>
      </c>
      <c r="C22" s="2" t="s">
        <v>610</v>
      </c>
      <c r="D22" s="2" t="s">
        <v>242</v>
      </c>
      <c r="E22" s="4">
        <v>0.15</v>
      </c>
      <c r="F22" s="2">
        <v>77</v>
      </c>
    </row>
    <row r="23" spans="1:6" hidden="1">
      <c r="A23" s="2" t="s">
        <v>14</v>
      </c>
      <c r="B23" s="2" t="s">
        <v>14</v>
      </c>
      <c r="C23" s="2" t="s">
        <v>611</v>
      </c>
      <c r="D23" s="2" t="s">
        <v>235</v>
      </c>
      <c r="E23" s="4">
        <v>4.7300000000000004</v>
      </c>
      <c r="F23" s="2">
        <v>3390</v>
      </c>
    </row>
    <row r="24" spans="1:6" hidden="1">
      <c r="A24" s="2" t="s">
        <v>14</v>
      </c>
      <c r="B24" s="2" t="s">
        <v>14</v>
      </c>
      <c r="C24" s="2" t="s">
        <v>243</v>
      </c>
      <c r="D24" s="2" t="s">
        <v>26</v>
      </c>
      <c r="E24" s="4">
        <v>7.3</v>
      </c>
      <c r="F24" s="2">
        <v>4310</v>
      </c>
    </row>
    <row r="25" spans="1:6" hidden="1">
      <c r="A25" s="2" t="s">
        <v>14</v>
      </c>
      <c r="B25" s="2" t="s">
        <v>14</v>
      </c>
      <c r="C25" s="2" t="s">
        <v>244</v>
      </c>
      <c r="D25" s="2" t="s">
        <v>26</v>
      </c>
      <c r="E25" s="4">
        <v>7.2</v>
      </c>
      <c r="F25" s="2">
        <v>3790</v>
      </c>
    </row>
    <row r="26" spans="1:6" hidden="1">
      <c r="A26" s="2" t="s">
        <v>12</v>
      </c>
      <c r="B26" s="2" t="s">
        <v>79</v>
      </c>
      <c r="C26" s="2" t="s">
        <v>80</v>
      </c>
      <c r="D26" s="2" t="s">
        <v>26</v>
      </c>
      <c r="E26" s="4">
        <v>7</v>
      </c>
      <c r="F26" s="2">
        <v>2760</v>
      </c>
    </row>
    <row r="27" spans="1:6" hidden="1">
      <c r="A27" s="2" t="s">
        <v>12</v>
      </c>
      <c r="B27" s="2" t="s">
        <v>79</v>
      </c>
      <c r="C27" s="2" t="s">
        <v>81</v>
      </c>
      <c r="D27" s="2" t="s">
        <v>26</v>
      </c>
      <c r="E27" s="4">
        <v>28.6</v>
      </c>
      <c r="F27" s="2">
        <v>1420</v>
      </c>
    </row>
    <row r="28" spans="1:6" hidden="1">
      <c r="A28" s="2" t="s">
        <v>12</v>
      </c>
      <c r="B28" s="2" t="s">
        <v>79</v>
      </c>
      <c r="C28" s="2" t="s">
        <v>82</v>
      </c>
      <c r="D28" s="2" t="s">
        <v>26</v>
      </c>
      <c r="E28" s="4">
        <v>6.9</v>
      </c>
      <c r="F28" s="2">
        <v>1120</v>
      </c>
    </row>
    <row r="29" spans="1:6" hidden="1">
      <c r="A29" s="2" t="s">
        <v>12</v>
      </c>
      <c r="B29" s="2" t="s">
        <v>79</v>
      </c>
      <c r="C29" s="2" t="s">
        <v>83</v>
      </c>
      <c r="D29" s="2" t="s">
        <v>26</v>
      </c>
      <c r="E29" s="4">
        <v>7.9</v>
      </c>
      <c r="F29" s="2">
        <v>2240</v>
      </c>
    </row>
    <row r="30" spans="1:6" hidden="1">
      <c r="A30" s="2" t="s">
        <v>12</v>
      </c>
      <c r="B30" s="2" t="s">
        <v>79</v>
      </c>
      <c r="C30" s="2" t="s">
        <v>84</v>
      </c>
      <c r="D30" s="2" t="s">
        <v>26</v>
      </c>
      <c r="E30" s="4">
        <v>29.3</v>
      </c>
      <c r="F30" s="2">
        <v>2360</v>
      </c>
    </row>
    <row r="31" spans="1:6" hidden="1">
      <c r="A31" s="2" t="s">
        <v>12</v>
      </c>
      <c r="B31" s="2" t="s">
        <v>79</v>
      </c>
      <c r="C31" s="2" t="s">
        <v>85</v>
      </c>
      <c r="D31" s="2" t="s">
        <v>26</v>
      </c>
      <c r="E31" s="4">
        <v>3.5</v>
      </c>
      <c r="F31" s="2">
        <v>1410</v>
      </c>
    </row>
    <row r="32" spans="1:6" hidden="1">
      <c r="A32" s="2" t="s">
        <v>12</v>
      </c>
      <c r="B32" s="2" t="s">
        <v>79</v>
      </c>
      <c r="C32" s="2" t="s">
        <v>86</v>
      </c>
      <c r="D32" s="2" t="s">
        <v>26</v>
      </c>
      <c r="E32" s="4">
        <v>3.2</v>
      </c>
      <c r="F32" s="2">
        <v>1670</v>
      </c>
    </row>
    <row r="33" spans="1:6" hidden="1">
      <c r="A33" s="2" t="s">
        <v>12</v>
      </c>
      <c r="B33" s="2" t="s">
        <v>43</v>
      </c>
      <c r="C33" s="2" t="s">
        <v>58</v>
      </c>
      <c r="D33" s="2" t="s">
        <v>26</v>
      </c>
      <c r="E33" s="4">
        <v>9.6999999999999993</v>
      </c>
      <c r="F33" s="2">
        <v>2940</v>
      </c>
    </row>
    <row r="34" spans="1:6" hidden="1">
      <c r="A34" s="2" t="s">
        <v>12</v>
      </c>
      <c r="B34" s="2" t="s">
        <v>43</v>
      </c>
      <c r="C34" s="2" t="s">
        <v>59</v>
      </c>
      <c r="D34" s="2" t="s">
        <v>26</v>
      </c>
      <c r="E34" s="4">
        <v>14.2</v>
      </c>
      <c r="F34" s="2">
        <v>2930</v>
      </c>
    </row>
    <row r="35" spans="1:6" hidden="1">
      <c r="A35" s="2" t="s">
        <v>12</v>
      </c>
      <c r="B35" s="2" t="s">
        <v>43</v>
      </c>
      <c r="C35" s="2" t="s">
        <v>583</v>
      </c>
      <c r="D35" s="2" t="s">
        <v>26</v>
      </c>
      <c r="E35" s="4">
        <v>6.8</v>
      </c>
      <c r="F35" s="2">
        <v>2940</v>
      </c>
    </row>
    <row r="36" spans="1:6" hidden="1">
      <c r="A36" s="2" t="s">
        <v>12</v>
      </c>
      <c r="B36" s="2" t="s">
        <v>43</v>
      </c>
      <c r="C36" s="2" t="s">
        <v>60</v>
      </c>
      <c r="D36" s="2" t="s">
        <v>26</v>
      </c>
      <c r="E36" s="4">
        <v>9.3000000000000007</v>
      </c>
      <c r="F36" s="2">
        <v>2940</v>
      </c>
    </row>
    <row r="37" spans="1:6" hidden="1">
      <c r="A37" s="2" t="s">
        <v>12</v>
      </c>
      <c r="B37" s="2" t="s">
        <v>43</v>
      </c>
      <c r="C37" s="2" t="s">
        <v>61</v>
      </c>
      <c r="D37" s="2" t="s">
        <v>26</v>
      </c>
      <c r="E37" s="4">
        <v>6.9</v>
      </c>
      <c r="F37" s="2">
        <v>2940</v>
      </c>
    </row>
    <row r="38" spans="1:6" hidden="1">
      <c r="A38" s="2" t="s">
        <v>12</v>
      </c>
      <c r="B38" s="2" t="s">
        <v>43</v>
      </c>
      <c r="C38" s="2" t="s">
        <v>62</v>
      </c>
      <c r="D38" s="2" t="s">
        <v>26</v>
      </c>
      <c r="E38" s="4">
        <v>7.5</v>
      </c>
      <c r="F38" s="2">
        <v>2940</v>
      </c>
    </row>
    <row r="39" spans="1:6" hidden="1">
      <c r="A39" s="2" t="s">
        <v>12</v>
      </c>
      <c r="B39" s="2" t="s">
        <v>43</v>
      </c>
      <c r="C39" s="2" t="s">
        <v>63</v>
      </c>
      <c r="D39" s="2" t="s">
        <v>26</v>
      </c>
      <c r="E39" s="4">
        <v>7.9</v>
      </c>
      <c r="F39" s="2">
        <v>2940</v>
      </c>
    </row>
    <row r="40" spans="1:6" hidden="1">
      <c r="A40" s="2" t="s">
        <v>12</v>
      </c>
      <c r="B40" s="2" t="s">
        <v>43</v>
      </c>
      <c r="C40" s="2" t="s">
        <v>64</v>
      </c>
      <c r="D40" s="2" t="s">
        <v>26</v>
      </c>
      <c r="E40" s="4">
        <v>11.6</v>
      </c>
      <c r="F40" s="2">
        <v>2940</v>
      </c>
    </row>
    <row r="41" spans="1:6" hidden="1">
      <c r="A41" s="2" t="s">
        <v>12</v>
      </c>
      <c r="B41" s="2" t="s">
        <v>43</v>
      </c>
      <c r="C41" s="2" t="s">
        <v>65</v>
      </c>
      <c r="D41" s="2" t="s">
        <v>26</v>
      </c>
      <c r="E41" s="4">
        <v>11.7</v>
      </c>
      <c r="F41" s="2">
        <v>2940</v>
      </c>
    </row>
    <row r="42" spans="1:6" hidden="1">
      <c r="A42" s="2" t="s">
        <v>12</v>
      </c>
      <c r="B42" s="2" t="s">
        <v>43</v>
      </c>
      <c r="C42" s="2" t="s">
        <v>66</v>
      </c>
      <c r="D42" s="2" t="s">
        <v>26</v>
      </c>
      <c r="E42" s="4">
        <v>18</v>
      </c>
      <c r="F42" s="2">
        <v>2940</v>
      </c>
    </row>
    <row r="43" spans="1:6" hidden="1">
      <c r="A43" s="2" t="s">
        <v>12</v>
      </c>
      <c r="B43" s="2" t="s">
        <v>24</v>
      </c>
      <c r="C43" s="2" t="s">
        <v>25</v>
      </c>
      <c r="D43" s="2" t="s">
        <v>26</v>
      </c>
      <c r="E43" s="4">
        <v>12.5</v>
      </c>
      <c r="F43" s="2">
        <v>2000</v>
      </c>
    </row>
    <row r="44" spans="1:6" hidden="1">
      <c r="A44" s="2" t="s">
        <v>12</v>
      </c>
      <c r="B44" s="2" t="s">
        <v>24</v>
      </c>
      <c r="C44" s="2" t="s">
        <v>27</v>
      </c>
      <c r="D44" s="2" t="s">
        <v>26</v>
      </c>
      <c r="E44" s="4">
        <v>12.5</v>
      </c>
      <c r="F44" s="2">
        <v>1380</v>
      </c>
    </row>
    <row r="45" spans="1:6" hidden="1">
      <c r="A45" s="2" t="s">
        <v>12</v>
      </c>
      <c r="B45" s="2" t="s">
        <v>24</v>
      </c>
      <c r="C45" s="2" t="s">
        <v>28</v>
      </c>
      <c r="D45" s="2" t="s">
        <v>26</v>
      </c>
      <c r="E45" s="4">
        <v>12.88</v>
      </c>
      <c r="F45" s="2">
        <v>1700</v>
      </c>
    </row>
    <row r="46" spans="1:6" hidden="1">
      <c r="A46" s="2" t="s">
        <v>12</v>
      </c>
      <c r="B46" s="2" t="s">
        <v>24</v>
      </c>
      <c r="C46" s="2" t="s">
        <v>29</v>
      </c>
      <c r="D46" s="2" t="s">
        <v>26</v>
      </c>
      <c r="E46" s="4">
        <v>14.5</v>
      </c>
      <c r="F46" s="2">
        <v>2830</v>
      </c>
    </row>
    <row r="47" spans="1:6" hidden="1">
      <c r="A47" s="2" t="s">
        <v>12</v>
      </c>
      <c r="B47" s="2" t="s">
        <v>24</v>
      </c>
      <c r="C47" s="2" t="s">
        <v>30</v>
      </c>
      <c r="D47" s="2" t="s">
        <v>26</v>
      </c>
      <c r="E47" s="4">
        <v>14.9</v>
      </c>
      <c r="F47" s="2">
        <v>2030</v>
      </c>
    </row>
    <row r="48" spans="1:6" hidden="1">
      <c r="A48" s="2" t="s">
        <v>12</v>
      </c>
      <c r="B48" s="2" t="s">
        <v>24</v>
      </c>
      <c r="C48" s="2" t="s">
        <v>31</v>
      </c>
      <c r="D48" s="2" t="s">
        <v>26</v>
      </c>
      <c r="E48" s="4">
        <v>14.55</v>
      </c>
      <c r="F48" s="2">
        <v>1380</v>
      </c>
    </row>
    <row r="49" spans="1:6" hidden="1">
      <c r="A49" s="2" t="s">
        <v>12</v>
      </c>
      <c r="B49" s="2" t="s">
        <v>24</v>
      </c>
      <c r="C49" s="2" t="s">
        <v>32</v>
      </c>
      <c r="D49" s="2" t="s">
        <v>26</v>
      </c>
      <c r="E49" s="4">
        <v>29</v>
      </c>
      <c r="F49" s="2">
        <v>1560</v>
      </c>
    </row>
    <row r="50" spans="1:6" hidden="1">
      <c r="A50" s="2" t="s">
        <v>12</v>
      </c>
      <c r="B50" s="2" t="s">
        <v>24</v>
      </c>
      <c r="C50" s="2" t="s">
        <v>33</v>
      </c>
      <c r="D50" s="2" t="s">
        <v>26</v>
      </c>
      <c r="E50" s="4">
        <v>7</v>
      </c>
      <c r="F50" s="2">
        <v>1580</v>
      </c>
    </row>
    <row r="51" spans="1:6" hidden="1">
      <c r="A51" s="2" t="s">
        <v>12</v>
      </c>
      <c r="B51" s="2" t="s">
        <v>24</v>
      </c>
      <c r="C51" s="2" t="s">
        <v>34</v>
      </c>
      <c r="D51" s="2" t="s">
        <v>26</v>
      </c>
      <c r="E51" s="4">
        <v>7</v>
      </c>
      <c r="F51" s="2">
        <v>1580</v>
      </c>
    </row>
    <row r="52" spans="1:6" hidden="1">
      <c r="A52" s="2" t="s">
        <v>12</v>
      </c>
      <c r="B52" s="2" t="s">
        <v>24</v>
      </c>
      <c r="C52" s="2" t="s">
        <v>35</v>
      </c>
      <c r="D52" s="2" t="s">
        <v>26</v>
      </c>
      <c r="E52" s="4">
        <v>7.5</v>
      </c>
      <c r="F52" s="2">
        <v>1200</v>
      </c>
    </row>
    <row r="53" spans="1:6" hidden="1">
      <c r="A53" s="2" t="s">
        <v>12</v>
      </c>
      <c r="B53" s="2" t="s">
        <v>24</v>
      </c>
      <c r="C53" s="2" t="s">
        <v>36</v>
      </c>
      <c r="D53" s="2" t="s">
        <v>26</v>
      </c>
      <c r="E53" s="4">
        <v>7.2</v>
      </c>
      <c r="F53" s="2">
        <v>1090</v>
      </c>
    </row>
    <row r="54" spans="1:6" hidden="1">
      <c r="A54" s="2" t="s">
        <v>12</v>
      </c>
      <c r="B54" s="2" t="s">
        <v>24</v>
      </c>
      <c r="C54" s="2" t="s">
        <v>37</v>
      </c>
      <c r="D54" s="2" t="s">
        <v>26</v>
      </c>
      <c r="E54" s="4">
        <v>16.5</v>
      </c>
      <c r="F54" s="2">
        <v>2000</v>
      </c>
    </row>
    <row r="55" spans="1:6" hidden="1">
      <c r="A55" s="2" t="s">
        <v>12</v>
      </c>
      <c r="B55" s="2" t="s">
        <v>24</v>
      </c>
      <c r="C55" s="2" t="s">
        <v>38</v>
      </c>
      <c r="D55" s="2" t="s">
        <v>26</v>
      </c>
      <c r="E55" s="4">
        <v>1.9</v>
      </c>
      <c r="F55" s="2">
        <v>6000</v>
      </c>
    </row>
    <row r="56" spans="1:6" hidden="1">
      <c r="A56" s="2" t="s">
        <v>12</v>
      </c>
      <c r="B56" s="2" t="s">
        <v>24</v>
      </c>
      <c r="C56" s="2" t="s">
        <v>39</v>
      </c>
      <c r="D56" s="2" t="s">
        <v>26</v>
      </c>
      <c r="E56" s="4">
        <v>7.2</v>
      </c>
      <c r="F56" s="2">
        <v>1390</v>
      </c>
    </row>
    <row r="57" spans="1:6" hidden="1">
      <c r="A57" s="2" t="s">
        <v>12</v>
      </c>
      <c r="B57" s="2" t="s">
        <v>24</v>
      </c>
      <c r="C57" s="2" t="s">
        <v>40</v>
      </c>
      <c r="D57" s="2" t="s">
        <v>26</v>
      </c>
      <c r="E57" s="4">
        <v>6.5</v>
      </c>
      <c r="F57" s="2">
        <v>2830</v>
      </c>
    </row>
    <row r="58" spans="1:6" hidden="1">
      <c r="A58" s="2" t="s">
        <v>12</v>
      </c>
      <c r="B58" s="2" t="s">
        <v>24</v>
      </c>
      <c r="C58" s="2" t="s">
        <v>41</v>
      </c>
      <c r="D58" s="2" t="s">
        <v>26</v>
      </c>
      <c r="E58" s="4">
        <v>14.1</v>
      </c>
      <c r="F58" s="2">
        <v>1220</v>
      </c>
    </row>
    <row r="59" spans="1:6" hidden="1">
      <c r="A59" s="2" t="s">
        <v>12</v>
      </c>
      <c r="B59" s="2" t="s">
        <v>24</v>
      </c>
      <c r="C59" s="2" t="s">
        <v>42</v>
      </c>
      <c r="D59" s="2" t="s">
        <v>26</v>
      </c>
      <c r="E59" s="4">
        <v>10.6</v>
      </c>
      <c r="F59" s="2">
        <v>2470</v>
      </c>
    </row>
    <row r="60" spans="1:6" hidden="1">
      <c r="A60" s="2" t="s">
        <v>12</v>
      </c>
      <c r="B60" s="2" t="s">
        <v>134</v>
      </c>
      <c r="C60" s="2" t="s">
        <v>585</v>
      </c>
      <c r="D60" s="2" t="s">
        <v>26</v>
      </c>
      <c r="E60" s="4">
        <v>12.5</v>
      </c>
      <c r="F60" s="2">
        <v>2110</v>
      </c>
    </row>
    <row r="61" spans="1:6" hidden="1">
      <c r="A61" s="2" t="s">
        <v>12</v>
      </c>
      <c r="B61" s="2" t="s">
        <v>134</v>
      </c>
      <c r="C61" s="2" t="s">
        <v>135</v>
      </c>
      <c r="D61" s="2" t="s">
        <v>26</v>
      </c>
      <c r="E61" s="4">
        <v>18.100000000000001</v>
      </c>
      <c r="F61" s="2">
        <v>2500</v>
      </c>
    </row>
    <row r="62" spans="1:6" hidden="1">
      <c r="A62" s="2" t="s">
        <v>12</v>
      </c>
      <c r="B62" s="2" t="s">
        <v>134</v>
      </c>
      <c r="C62" s="2" t="s">
        <v>136</v>
      </c>
      <c r="D62" s="2" t="s">
        <v>26</v>
      </c>
      <c r="E62" s="4">
        <v>18.100000000000001</v>
      </c>
      <c r="F62" s="2">
        <v>1290</v>
      </c>
    </row>
    <row r="63" spans="1:6" hidden="1">
      <c r="A63" s="2" t="s">
        <v>12</v>
      </c>
      <c r="B63" s="2" t="s">
        <v>134</v>
      </c>
      <c r="C63" s="2" t="s">
        <v>137</v>
      </c>
      <c r="D63" s="2" t="s">
        <v>26</v>
      </c>
      <c r="E63" s="4">
        <v>3.8</v>
      </c>
      <c r="F63" s="2">
        <v>6700</v>
      </c>
    </row>
    <row r="64" spans="1:6" hidden="1">
      <c r="A64" s="2" t="s">
        <v>12</v>
      </c>
      <c r="B64" s="2" t="s">
        <v>134</v>
      </c>
      <c r="C64" s="2" t="s">
        <v>138</v>
      </c>
      <c r="D64" s="2" t="s">
        <v>26</v>
      </c>
      <c r="E64" s="4">
        <v>5.7</v>
      </c>
      <c r="F64" s="2">
        <v>1860</v>
      </c>
    </row>
    <row r="65" spans="1:6" hidden="1">
      <c r="A65" s="2" t="s">
        <v>12</v>
      </c>
      <c r="B65" s="2" t="s">
        <v>134</v>
      </c>
      <c r="C65" s="2" t="s">
        <v>139</v>
      </c>
      <c r="D65" s="2" t="s">
        <v>26</v>
      </c>
      <c r="E65" s="4">
        <v>3.8</v>
      </c>
      <c r="F65" s="2">
        <v>2610</v>
      </c>
    </row>
    <row r="66" spans="1:6" hidden="1">
      <c r="A66" s="2" t="s">
        <v>12</v>
      </c>
      <c r="B66" s="2" t="s">
        <v>134</v>
      </c>
      <c r="C66" s="2" t="s">
        <v>140</v>
      </c>
      <c r="D66" s="2" t="s">
        <v>26</v>
      </c>
      <c r="E66" s="4">
        <v>6.2</v>
      </c>
      <c r="F66" s="2">
        <v>3750</v>
      </c>
    </row>
    <row r="67" spans="1:6" hidden="1">
      <c r="A67" s="2" t="s">
        <v>12</v>
      </c>
      <c r="B67" s="2" t="s">
        <v>134</v>
      </c>
      <c r="C67" s="2" t="s">
        <v>141</v>
      </c>
      <c r="D67" s="2" t="s">
        <v>26</v>
      </c>
      <c r="E67" s="4">
        <v>2.2000000000000002</v>
      </c>
      <c r="F67" s="2">
        <v>5450</v>
      </c>
    </row>
    <row r="68" spans="1:6" hidden="1">
      <c r="A68" s="2" t="s">
        <v>12</v>
      </c>
      <c r="B68" s="2" t="s">
        <v>134</v>
      </c>
      <c r="C68" s="2" t="s">
        <v>142</v>
      </c>
      <c r="D68" s="2" t="s">
        <v>26</v>
      </c>
      <c r="E68" s="4">
        <v>4.8</v>
      </c>
      <c r="F68" s="2">
        <v>1050</v>
      </c>
    </row>
    <row r="69" spans="1:6" hidden="1">
      <c r="A69" s="2" t="s">
        <v>12</v>
      </c>
      <c r="B69" s="2" t="s">
        <v>134</v>
      </c>
      <c r="C69" s="2" t="s">
        <v>143</v>
      </c>
      <c r="D69" s="2" t="s">
        <v>26</v>
      </c>
      <c r="E69" s="4">
        <v>14.2</v>
      </c>
      <c r="F69" s="2">
        <v>1340</v>
      </c>
    </row>
    <row r="70" spans="1:6" hidden="1">
      <c r="A70" s="2" t="s">
        <v>12</v>
      </c>
      <c r="B70" s="2" t="s">
        <v>134</v>
      </c>
      <c r="C70" s="2" t="s">
        <v>144</v>
      </c>
      <c r="D70" s="2" t="s">
        <v>26</v>
      </c>
      <c r="E70" s="4">
        <v>8.1999999999999993</v>
      </c>
      <c r="F70" s="2">
        <v>2320</v>
      </c>
    </row>
    <row r="71" spans="1:6" hidden="1">
      <c r="A71" s="2" t="s">
        <v>12</v>
      </c>
      <c r="B71" s="2" t="s">
        <v>134</v>
      </c>
      <c r="C71" s="2" t="s">
        <v>145</v>
      </c>
      <c r="D71" s="2" t="s">
        <v>26</v>
      </c>
      <c r="E71" s="4">
        <v>21.5</v>
      </c>
      <c r="F71" s="2">
        <v>2320</v>
      </c>
    </row>
    <row r="72" spans="1:6" hidden="1">
      <c r="A72" s="2" t="s">
        <v>12</v>
      </c>
      <c r="B72" s="2" t="s">
        <v>134</v>
      </c>
      <c r="C72" s="2" t="s">
        <v>146</v>
      </c>
      <c r="D72" s="2" t="s">
        <v>26</v>
      </c>
      <c r="E72" s="4">
        <v>14</v>
      </c>
      <c r="F72" s="2">
        <v>2320</v>
      </c>
    </row>
    <row r="73" spans="1:6" hidden="1">
      <c r="A73" s="2" t="s">
        <v>12</v>
      </c>
      <c r="B73" s="2" t="s">
        <v>134</v>
      </c>
      <c r="C73" s="2" t="s">
        <v>147</v>
      </c>
      <c r="D73" s="2" t="s">
        <v>26</v>
      </c>
      <c r="E73" s="4">
        <v>7.3</v>
      </c>
      <c r="F73" s="2">
        <v>3120</v>
      </c>
    </row>
    <row r="74" spans="1:6" hidden="1">
      <c r="A74" s="2" t="s">
        <v>12</v>
      </c>
      <c r="B74" s="2" t="s">
        <v>134</v>
      </c>
      <c r="C74" s="2" t="s">
        <v>148</v>
      </c>
      <c r="D74" s="2" t="s">
        <v>26</v>
      </c>
      <c r="E74" s="4">
        <v>8.1999999999999993</v>
      </c>
      <c r="F74" s="2">
        <v>3120</v>
      </c>
    </row>
    <row r="75" spans="1:6" hidden="1">
      <c r="A75" s="2" t="s">
        <v>12</v>
      </c>
      <c r="B75" s="2" t="s">
        <v>134</v>
      </c>
      <c r="C75" s="2" t="s">
        <v>586</v>
      </c>
      <c r="D75" s="2" t="s">
        <v>26</v>
      </c>
      <c r="E75" s="4">
        <v>8.1999999999999993</v>
      </c>
      <c r="F75" s="2">
        <v>2780</v>
      </c>
    </row>
    <row r="76" spans="1:6" hidden="1">
      <c r="A76" s="2" t="s">
        <v>12</v>
      </c>
      <c r="B76" s="2" t="s">
        <v>118</v>
      </c>
      <c r="C76" s="2" t="s">
        <v>119</v>
      </c>
      <c r="D76" s="2" t="s">
        <v>26</v>
      </c>
      <c r="E76" s="4">
        <v>12</v>
      </c>
      <c r="F76" s="2">
        <v>2110</v>
      </c>
    </row>
    <row r="77" spans="1:6" hidden="1">
      <c r="A77" s="2" t="s">
        <v>12</v>
      </c>
      <c r="B77" s="2" t="s">
        <v>118</v>
      </c>
      <c r="C77" s="2" t="s">
        <v>120</v>
      </c>
      <c r="D77" s="2" t="s">
        <v>26</v>
      </c>
      <c r="E77" s="4">
        <v>14</v>
      </c>
      <c r="F77" s="2">
        <v>1600</v>
      </c>
    </row>
    <row r="78" spans="1:6" hidden="1">
      <c r="A78" s="2" t="s">
        <v>12</v>
      </c>
      <c r="B78" s="2" t="s">
        <v>118</v>
      </c>
      <c r="C78" s="2" t="s">
        <v>121</v>
      </c>
      <c r="D78" s="2" t="s">
        <v>26</v>
      </c>
      <c r="E78" s="4">
        <v>15</v>
      </c>
      <c r="F78" s="2">
        <v>1210</v>
      </c>
    </row>
    <row r="79" spans="1:6" hidden="1">
      <c r="A79" s="2" t="s">
        <v>12</v>
      </c>
      <c r="B79" s="2" t="s">
        <v>118</v>
      </c>
      <c r="C79" s="2" t="s">
        <v>122</v>
      </c>
      <c r="D79" s="2" t="s">
        <v>26</v>
      </c>
      <c r="E79" s="4">
        <v>24</v>
      </c>
      <c r="F79" s="2">
        <v>1600</v>
      </c>
    </row>
    <row r="80" spans="1:6" hidden="1">
      <c r="A80" s="2" t="s">
        <v>12</v>
      </c>
      <c r="B80" s="2" t="s">
        <v>118</v>
      </c>
      <c r="C80" s="2" t="s">
        <v>123</v>
      </c>
      <c r="D80" s="2" t="s">
        <v>26</v>
      </c>
      <c r="E80" s="4">
        <v>14</v>
      </c>
      <c r="F80" s="2">
        <v>1110</v>
      </c>
    </row>
    <row r="81" spans="1:6" hidden="1">
      <c r="A81" s="2" t="s">
        <v>12</v>
      </c>
      <c r="B81" s="2" t="s">
        <v>118</v>
      </c>
      <c r="C81" s="2" t="s">
        <v>124</v>
      </c>
      <c r="D81" s="2" t="s">
        <v>26</v>
      </c>
      <c r="E81" s="4">
        <v>12</v>
      </c>
      <c r="F81" s="2">
        <v>1600</v>
      </c>
    </row>
    <row r="82" spans="1:6" hidden="1">
      <c r="A82" s="2" t="s">
        <v>12</v>
      </c>
      <c r="B82" s="2" t="s">
        <v>118</v>
      </c>
      <c r="C82" s="2" t="s">
        <v>125</v>
      </c>
      <c r="D82" s="2" t="s">
        <v>26</v>
      </c>
      <c r="E82" s="4">
        <v>10</v>
      </c>
      <c r="F82" s="2">
        <v>1100</v>
      </c>
    </row>
    <row r="83" spans="1:6" hidden="1">
      <c r="A83" s="2" t="s">
        <v>12</v>
      </c>
      <c r="B83" s="2" t="s">
        <v>118</v>
      </c>
      <c r="C83" s="2" t="s">
        <v>126</v>
      </c>
      <c r="D83" s="2" t="s">
        <v>26</v>
      </c>
      <c r="E83" s="4">
        <v>12</v>
      </c>
      <c r="F83" s="2">
        <v>1060</v>
      </c>
    </row>
    <row r="84" spans="1:6" hidden="1">
      <c r="A84" s="2" t="s">
        <v>12</v>
      </c>
      <c r="B84" s="2" t="s">
        <v>118</v>
      </c>
      <c r="C84" s="2" t="s">
        <v>127</v>
      </c>
      <c r="D84" s="2" t="s">
        <v>26</v>
      </c>
      <c r="E84" s="4">
        <v>38</v>
      </c>
      <c r="F84" s="2">
        <v>1160</v>
      </c>
    </row>
    <row r="85" spans="1:6" hidden="1">
      <c r="A85" s="2" t="s">
        <v>12</v>
      </c>
      <c r="B85" s="2" t="s">
        <v>118</v>
      </c>
      <c r="C85" s="2" t="s">
        <v>128</v>
      </c>
      <c r="D85" s="2" t="s">
        <v>26</v>
      </c>
      <c r="E85" s="4">
        <v>42</v>
      </c>
      <c r="F85" s="2">
        <v>1600</v>
      </c>
    </row>
    <row r="86" spans="1:6" hidden="1">
      <c r="A86" s="2" t="s">
        <v>12</v>
      </c>
      <c r="B86" s="2" t="s">
        <v>118</v>
      </c>
      <c r="C86" s="2" t="s">
        <v>129</v>
      </c>
      <c r="D86" s="2" t="s">
        <v>26</v>
      </c>
      <c r="E86" s="4">
        <v>23.5</v>
      </c>
      <c r="F86" s="2">
        <v>1100</v>
      </c>
    </row>
    <row r="87" spans="1:6" hidden="1">
      <c r="A87" s="2" t="s">
        <v>12</v>
      </c>
      <c r="B87" s="2" t="s">
        <v>118</v>
      </c>
      <c r="C87" s="2" t="s">
        <v>130</v>
      </c>
      <c r="D87" s="2" t="s">
        <v>26</v>
      </c>
      <c r="E87" s="4">
        <v>24</v>
      </c>
      <c r="F87" s="2">
        <v>1600</v>
      </c>
    </row>
    <row r="88" spans="1:6" hidden="1">
      <c r="A88" s="2" t="s">
        <v>12</v>
      </c>
      <c r="B88" s="2" t="s">
        <v>118</v>
      </c>
      <c r="C88" s="2" t="s">
        <v>131</v>
      </c>
      <c r="D88" s="2" t="s">
        <v>26</v>
      </c>
      <c r="E88" s="4">
        <v>11</v>
      </c>
      <c r="F88" s="2">
        <v>1340</v>
      </c>
    </row>
    <row r="89" spans="1:6" hidden="1">
      <c r="A89" s="2" t="s">
        <v>12</v>
      </c>
      <c r="B89" s="2" t="s">
        <v>118</v>
      </c>
      <c r="C89" s="2" t="s">
        <v>132</v>
      </c>
      <c r="D89" s="2" t="s">
        <v>26</v>
      </c>
      <c r="E89" s="4">
        <v>19</v>
      </c>
      <c r="F89" s="2">
        <v>1290</v>
      </c>
    </row>
    <row r="90" spans="1:6" hidden="1">
      <c r="A90" s="2" t="s">
        <v>12</v>
      </c>
      <c r="B90" s="2" t="s">
        <v>118</v>
      </c>
      <c r="C90" s="2" t="s">
        <v>133</v>
      </c>
      <c r="D90" s="2" t="s">
        <v>26</v>
      </c>
      <c r="E90" s="4">
        <v>13.5</v>
      </c>
      <c r="F90" s="2">
        <v>1600</v>
      </c>
    </row>
    <row r="91" spans="1:6" hidden="1">
      <c r="A91" s="2" t="s">
        <v>12</v>
      </c>
      <c r="B91" s="2" t="s">
        <v>67</v>
      </c>
      <c r="C91" s="2" t="s">
        <v>68</v>
      </c>
      <c r="D91" s="2" t="s">
        <v>69</v>
      </c>
      <c r="E91" s="4">
        <v>7.2</v>
      </c>
      <c r="F91" s="2">
        <v>2030</v>
      </c>
    </row>
    <row r="92" spans="1:6" hidden="1">
      <c r="A92" s="2" t="s">
        <v>12</v>
      </c>
      <c r="B92" s="2" t="s">
        <v>67</v>
      </c>
      <c r="C92" s="2" t="s">
        <v>70</v>
      </c>
      <c r="D92" s="2" t="s">
        <v>69</v>
      </c>
      <c r="E92" s="4">
        <v>8.5</v>
      </c>
      <c r="F92" s="2">
        <v>2030</v>
      </c>
    </row>
    <row r="93" spans="1:6" hidden="1">
      <c r="A93" s="2" t="s">
        <v>12</v>
      </c>
      <c r="B93" s="2" t="s">
        <v>67</v>
      </c>
      <c r="C93" s="2" t="s">
        <v>71</v>
      </c>
      <c r="D93" s="2" t="s">
        <v>69</v>
      </c>
      <c r="E93" s="4">
        <v>13.5</v>
      </c>
      <c r="F93" s="2">
        <v>1680</v>
      </c>
    </row>
    <row r="94" spans="1:6" hidden="1">
      <c r="A94" s="2" t="s">
        <v>12</v>
      </c>
      <c r="B94" s="2" t="s">
        <v>67</v>
      </c>
      <c r="C94" s="2" t="s">
        <v>72</v>
      </c>
      <c r="D94" s="2" t="s">
        <v>69</v>
      </c>
      <c r="E94" s="4">
        <v>10</v>
      </c>
      <c r="F94" s="2">
        <v>1340</v>
      </c>
    </row>
    <row r="95" spans="1:6" hidden="1">
      <c r="A95" s="2" t="s">
        <v>12</v>
      </c>
      <c r="B95" s="2" t="s">
        <v>67</v>
      </c>
      <c r="C95" s="2" t="s">
        <v>73</v>
      </c>
      <c r="D95" s="2" t="s">
        <v>69</v>
      </c>
      <c r="E95" s="4">
        <v>3.3</v>
      </c>
      <c r="F95" s="2">
        <v>6540</v>
      </c>
    </row>
    <row r="96" spans="1:6" hidden="1">
      <c r="A96" s="2" t="s">
        <v>12</v>
      </c>
      <c r="B96" s="2" t="s">
        <v>67</v>
      </c>
      <c r="C96" s="2" t="s">
        <v>74</v>
      </c>
      <c r="D96" s="2" t="s">
        <v>69</v>
      </c>
      <c r="E96" s="4">
        <v>4.5</v>
      </c>
      <c r="F96" s="2">
        <v>2390</v>
      </c>
    </row>
    <row r="97" spans="1:6" hidden="1">
      <c r="A97" s="2" t="s">
        <v>12</v>
      </c>
      <c r="B97" s="2" t="s">
        <v>67</v>
      </c>
      <c r="C97" s="2" t="s">
        <v>75</v>
      </c>
      <c r="D97" s="2" t="s">
        <v>69</v>
      </c>
      <c r="E97" s="4">
        <v>4.5999999999999996</v>
      </c>
      <c r="F97" s="2">
        <v>3000</v>
      </c>
    </row>
    <row r="98" spans="1:6" hidden="1">
      <c r="A98" s="2" t="s">
        <v>12</v>
      </c>
      <c r="B98" s="2" t="s">
        <v>67</v>
      </c>
      <c r="C98" s="2" t="s">
        <v>76</v>
      </c>
      <c r="D98" s="2" t="s">
        <v>69</v>
      </c>
      <c r="E98" s="4">
        <v>7.8</v>
      </c>
      <c r="F98" s="2">
        <v>1950</v>
      </c>
    </row>
    <row r="99" spans="1:6" hidden="1">
      <c r="A99" s="2" t="s">
        <v>12</v>
      </c>
      <c r="B99" s="2" t="s">
        <v>67</v>
      </c>
      <c r="C99" s="2" t="s">
        <v>77</v>
      </c>
      <c r="D99" s="2" t="s">
        <v>69</v>
      </c>
      <c r="E99" s="4">
        <v>4.5</v>
      </c>
      <c r="F99" s="2">
        <v>9000</v>
      </c>
    </row>
    <row r="100" spans="1:6" hidden="1">
      <c r="A100" s="2" t="s">
        <v>12</v>
      </c>
      <c r="B100" s="2" t="s">
        <v>67</v>
      </c>
      <c r="C100" s="2" t="s">
        <v>78</v>
      </c>
      <c r="D100" s="2" t="s">
        <v>69</v>
      </c>
      <c r="E100" s="4">
        <v>4.9000000000000004</v>
      </c>
      <c r="F100" s="2">
        <v>1070</v>
      </c>
    </row>
    <row r="101" spans="1:6" hidden="1">
      <c r="A101" s="2" t="s">
        <v>12</v>
      </c>
      <c r="B101" s="2" t="s">
        <v>44</v>
      </c>
      <c r="C101" s="2" t="s">
        <v>45</v>
      </c>
      <c r="D101" s="2" t="s">
        <v>26</v>
      </c>
      <c r="E101" s="28">
        <v>10.9</v>
      </c>
      <c r="F101" s="2">
        <v>1150</v>
      </c>
    </row>
    <row r="102" spans="1:6" hidden="1">
      <c r="A102" s="2" t="s">
        <v>12</v>
      </c>
      <c r="B102" s="2" t="s">
        <v>44</v>
      </c>
      <c r="C102" s="2" t="s">
        <v>46</v>
      </c>
      <c r="D102" s="2" t="s">
        <v>26</v>
      </c>
      <c r="E102" s="4">
        <v>16.600000000000001</v>
      </c>
      <c r="F102" s="2">
        <v>2390</v>
      </c>
    </row>
    <row r="103" spans="1:6" hidden="1">
      <c r="A103" s="2" t="s">
        <v>12</v>
      </c>
      <c r="B103" s="2" t="s">
        <v>44</v>
      </c>
      <c r="C103" s="2" t="s">
        <v>47</v>
      </c>
      <c r="D103" s="2" t="s">
        <v>26</v>
      </c>
      <c r="E103" s="4">
        <v>18</v>
      </c>
      <c r="F103" s="2">
        <v>2390</v>
      </c>
    </row>
    <row r="104" spans="1:6" hidden="1">
      <c r="A104" s="2" t="s">
        <v>12</v>
      </c>
      <c r="B104" s="2" t="s">
        <v>44</v>
      </c>
      <c r="C104" s="2" t="s">
        <v>48</v>
      </c>
      <c r="D104" s="2" t="s">
        <v>26</v>
      </c>
      <c r="E104" s="4">
        <v>8.9</v>
      </c>
      <c r="F104" s="2">
        <v>1160</v>
      </c>
    </row>
    <row r="105" spans="1:6" hidden="1">
      <c r="A105" s="2" t="s">
        <v>12</v>
      </c>
      <c r="B105" s="2" t="s">
        <v>44</v>
      </c>
      <c r="C105" s="2" t="s">
        <v>49</v>
      </c>
      <c r="D105" s="2" t="s">
        <v>26</v>
      </c>
      <c r="E105" s="4">
        <v>15.2</v>
      </c>
      <c r="F105" s="2">
        <v>1490</v>
      </c>
    </row>
    <row r="106" spans="1:6" hidden="1">
      <c r="A106" s="2" t="s">
        <v>12</v>
      </c>
      <c r="B106" s="2" t="s">
        <v>44</v>
      </c>
      <c r="C106" s="2" t="s">
        <v>50</v>
      </c>
      <c r="D106" s="2" t="s">
        <v>26</v>
      </c>
      <c r="E106" s="4">
        <v>30</v>
      </c>
      <c r="F106" s="2">
        <v>1600</v>
      </c>
    </row>
    <row r="107" spans="1:6" hidden="1">
      <c r="A107" s="2" t="s">
        <v>12</v>
      </c>
      <c r="B107" s="2" t="s">
        <v>44</v>
      </c>
      <c r="C107" s="2" t="s">
        <v>51</v>
      </c>
      <c r="D107" s="2" t="s">
        <v>26</v>
      </c>
      <c r="E107" s="4">
        <v>14.5</v>
      </c>
      <c r="F107" s="2">
        <v>1090</v>
      </c>
    </row>
    <row r="108" spans="1:6" hidden="1">
      <c r="A108" s="2" t="s">
        <v>12</v>
      </c>
      <c r="B108" s="2" t="s">
        <v>44</v>
      </c>
      <c r="C108" s="2" t="s">
        <v>52</v>
      </c>
      <c r="D108" s="2" t="s">
        <v>26</v>
      </c>
      <c r="E108" s="4">
        <v>19.8</v>
      </c>
      <c r="F108" s="2">
        <v>1600</v>
      </c>
    </row>
    <row r="109" spans="1:6" hidden="1">
      <c r="A109" s="2" t="s">
        <v>12</v>
      </c>
      <c r="B109" s="2" t="s">
        <v>44</v>
      </c>
      <c r="C109" s="2" t="s">
        <v>53</v>
      </c>
      <c r="D109" s="2" t="s">
        <v>26</v>
      </c>
      <c r="E109" s="4">
        <v>17.5</v>
      </c>
      <c r="F109" s="2">
        <v>1020</v>
      </c>
    </row>
    <row r="110" spans="1:6" hidden="1">
      <c r="A110" s="2" t="s">
        <v>12</v>
      </c>
      <c r="B110" s="2" t="s">
        <v>44</v>
      </c>
      <c r="C110" s="2" t="s">
        <v>54</v>
      </c>
      <c r="D110" s="2" t="s">
        <v>26</v>
      </c>
      <c r="E110" s="4">
        <v>11</v>
      </c>
      <c r="F110" s="2">
        <v>1000</v>
      </c>
    </row>
    <row r="111" spans="1:6" hidden="1">
      <c r="A111" s="2" t="s">
        <v>12</v>
      </c>
      <c r="B111" s="2" t="s">
        <v>44</v>
      </c>
      <c r="C111" s="2" t="s">
        <v>55</v>
      </c>
      <c r="D111" s="2" t="s">
        <v>26</v>
      </c>
      <c r="E111" s="4">
        <v>1.22</v>
      </c>
      <c r="F111" s="2">
        <v>3590</v>
      </c>
    </row>
    <row r="112" spans="1:6" hidden="1">
      <c r="A112" s="2" t="s">
        <v>12</v>
      </c>
      <c r="B112" s="2" t="s">
        <v>44</v>
      </c>
      <c r="C112" s="2" t="s">
        <v>56</v>
      </c>
      <c r="D112" s="2" t="s">
        <v>26</v>
      </c>
      <c r="E112" s="4">
        <v>6.4</v>
      </c>
      <c r="F112" s="2">
        <v>1200</v>
      </c>
    </row>
    <row r="113" spans="1:6" hidden="1">
      <c r="A113" s="2" t="s">
        <v>12</v>
      </c>
      <c r="B113" s="2" t="s">
        <v>44</v>
      </c>
      <c r="C113" s="2" t="s">
        <v>57</v>
      </c>
      <c r="D113" s="2" t="s">
        <v>26</v>
      </c>
      <c r="E113" s="4">
        <v>15.2</v>
      </c>
      <c r="F113" s="2">
        <v>1710</v>
      </c>
    </row>
    <row r="114" spans="1:6" hidden="1">
      <c r="A114" s="2" t="s">
        <v>12</v>
      </c>
      <c r="B114" s="2" t="s">
        <v>44</v>
      </c>
      <c r="C114" s="2" t="s">
        <v>587</v>
      </c>
      <c r="D114" s="2" t="s">
        <v>26</v>
      </c>
      <c r="E114" s="4">
        <v>9.6999999999999993</v>
      </c>
      <c r="F114" s="2">
        <v>2100</v>
      </c>
    </row>
    <row r="115" spans="1:6" hidden="1">
      <c r="A115" s="2" t="s">
        <v>12</v>
      </c>
      <c r="B115" s="2" t="s">
        <v>87</v>
      </c>
      <c r="C115" s="2" t="s">
        <v>88</v>
      </c>
      <c r="D115" s="2" t="s">
        <v>26</v>
      </c>
      <c r="E115" s="4">
        <v>10.4</v>
      </c>
      <c r="F115" s="2">
        <v>1210</v>
      </c>
    </row>
    <row r="116" spans="1:6" hidden="1">
      <c r="A116" s="2" t="s">
        <v>12</v>
      </c>
      <c r="B116" s="2" t="s">
        <v>87</v>
      </c>
      <c r="C116" s="2" t="s">
        <v>89</v>
      </c>
      <c r="D116" s="2" t="s">
        <v>26</v>
      </c>
      <c r="E116" s="4">
        <v>4.8</v>
      </c>
      <c r="F116" s="2">
        <v>910</v>
      </c>
    </row>
    <row r="117" spans="1:6" hidden="1">
      <c r="A117" s="2" t="s">
        <v>12</v>
      </c>
      <c r="B117" s="2" t="s">
        <v>87</v>
      </c>
      <c r="C117" s="2" t="s">
        <v>90</v>
      </c>
      <c r="D117" s="2" t="s">
        <v>26</v>
      </c>
      <c r="E117" s="4">
        <v>3.3</v>
      </c>
      <c r="F117" s="2">
        <v>910</v>
      </c>
    </row>
    <row r="118" spans="1:6" hidden="1">
      <c r="A118" s="2" t="s">
        <v>12</v>
      </c>
      <c r="B118" s="2" t="s">
        <v>87</v>
      </c>
      <c r="C118" s="2" t="s">
        <v>91</v>
      </c>
      <c r="D118" s="2" t="s">
        <v>26</v>
      </c>
      <c r="E118" s="4">
        <v>4.5</v>
      </c>
      <c r="F118" s="2">
        <v>1610</v>
      </c>
    </row>
    <row r="119" spans="1:6" hidden="1">
      <c r="A119" s="2" t="s">
        <v>12</v>
      </c>
      <c r="B119" s="2" t="s">
        <v>87</v>
      </c>
      <c r="C119" s="1" t="s">
        <v>92</v>
      </c>
      <c r="D119" s="2" t="s">
        <v>26</v>
      </c>
      <c r="E119" s="4">
        <v>10.4</v>
      </c>
      <c r="F119" s="2">
        <v>2260</v>
      </c>
    </row>
    <row r="120" spans="1:6" hidden="1">
      <c r="A120" s="2" t="s">
        <v>12</v>
      </c>
      <c r="B120" s="2" t="s">
        <v>87</v>
      </c>
      <c r="C120" s="2" t="s">
        <v>590</v>
      </c>
      <c r="D120" s="2" t="s">
        <v>26</v>
      </c>
      <c r="E120" s="4">
        <v>9.8000000000000007</v>
      </c>
      <c r="F120" s="2">
        <v>1170</v>
      </c>
    </row>
    <row r="121" spans="1:6" hidden="1">
      <c r="A121" s="2" t="s">
        <v>12</v>
      </c>
      <c r="B121" s="2" t="s">
        <v>87</v>
      </c>
      <c r="C121" s="2" t="s">
        <v>93</v>
      </c>
      <c r="D121" s="2" t="s">
        <v>26</v>
      </c>
      <c r="E121" s="4">
        <v>4.5</v>
      </c>
      <c r="F121" s="2">
        <v>1500</v>
      </c>
    </row>
    <row r="122" spans="1:6" hidden="1">
      <c r="A122" s="2" t="s">
        <v>12</v>
      </c>
      <c r="B122" s="2" t="s">
        <v>87</v>
      </c>
      <c r="C122" s="2" t="s">
        <v>94</v>
      </c>
      <c r="D122" s="2" t="s">
        <v>26</v>
      </c>
      <c r="E122" s="4">
        <v>5.4</v>
      </c>
      <c r="F122" s="2">
        <v>1500</v>
      </c>
    </row>
    <row r="123" spans="1:6" hidden="1">
      <c r="A123" s="2" t="s">
        <v>12</v>
      </c>
      <c r="B123" s="2" t="s">
        <v>87</v>
      </c>
      <c r="C123" s="2" t="s">
        <v>95</v>
      </c>
      <c r="D123" s="2" t="s">
        <v>26</v>
      </c>
      <c r="E123" s="4">
        <v>3.8</v>
      </c>
      <c r="F123" s="2">
        <v>1500</v>
      </c>
    </row>
    <row r="124" spans="1:6" hidden="1">
      <c r="A124" s="2" t="s">
        <v>12</v>
      </c>
      <c r="B124" s="2" t="s">
        <v>87</v>
      </c>
      <c r="C124" s="5" t="s">
        <v>96</v>
      </c>
      <c r="D124" s="2" t="s">
        <v>26</v>
      </c>
      <c r="E124" s="4">
        <v>2.8</v>
      </c>
      <c r="F124" s="2">
        <v>1550</v>
      </c>
    </row>
    <row r="125" spans="1:6" hidden="1">
      <c r="A125" s="2" t="s">
        <v>12</v>
      </c>
      <c r="B125" s="2" t="s">
        <v>87</v>
      </c>
      <c r="C125" s="2" t="s">
        <v>97</v>
      </c>
      <c r="D125" s="2" t="s">
        <v>26</v>
      </c>
      <c r="E125" s="4">
        <v>1.2</v>
      </c>
      <c r="F125" s="2">
        <v>1200</v>
      </c>
    </row>
    <row r="126" spans="1:6" hidden="1">
      <c r="A126" s="2" t="s">
        <v>12</v>
      </c>
      <c r="B126" s="2" t="s">
        <v>87</v>
      </c>
      <c r="C126" s="2" t="s">
        <v>98</v>
      </c>
      <c r="D126" s="2" t="s">
        <v>26</v>
      </c>
      <c r="E126" s="4">
        <v>3.5</v>
      </c>
      <c r="F126" s="2">
        <v>1270</v>
      </c>
    </row>
    <row r="127" spans="1:6" hidden="1">
      <c r="A127" s="2" t="s">
        <v>12</v>
      </c>
      <c r="B127" s="2" t="s">
        <v>87</v>
      </c>
      <c r="C127" s="2" t="s">
        <v>99</v>
      </c>
      <c r="D127" s="2" t="s">
        <v>26</v>
      </c>
      <c r="E127" s="4">
        <v>4.0999999999999996</v>
      </c>
      <c r="F127" s="2">
        <v>1270</v>
      </c>
    </row>
    <row r="128" spans="1:6" hidden="1">
      <c r="A128" s="2" t="s">
        <v>12</v>
      </c>
      <c r="B128" s="2" t="s">
        <v>87</v>
      </c>
      <c r="C128" s="2" t="s">
        <v>100</v>
      </c>
      <c r="D128" s="2" t="s">
        <v>26</v>
      </c>
      <c r="E128" s="4">
        <v>7.5</v>
      </c>
      <c r="F128" s="2">
        <v>1270</v>
      </c>
    </row>
    <row r="129" spans="1:6" hidden="1">
      <c r="A129" s="2" t="s">
        <v>12</v>
      </c>
      <c r="B129" s="2" t="s">
        <v>87</v>
      </c>
      <c r="C129" s="2" t="s">
        <v>101</v>
      </c>
      <c r="D129" s="2" t="s">
        <v>26</v>
      </c>
      <c r="E129" s="4">
        <v>14.2</v>
      </c>
      <c r="F129" s="2">
        <v>1730</v>
      </c>
    </row>
    <row r="130" spans="1:6" hidden="1">
      <c r="A130" s="2" t="s">
        <v>12</v>
      </c>
      <c r="B130" s="2" t="s">
        <v>87</v>
      </c>
      <c r="C130" s="2" t="s">
        <v>102</v>
      </c>
      <c r="D130" s="2" t="s">
        <v>26</v>
      </c>
      <c r="E130" s="4">
        <v>7.1</v>
      </c>
      <c r="F130" s="2">
        <v>1730</v>
      </c>
    </row>
    <row r="131" spans="1:6" hidden="1">
      <c r="A131" s="2" t="s">
        <v>12</v>
      </c>
      <c r="B131" s="2" t="s">
        <v>87</v>
      </c>
      <c r="C131" s="2" t="s">
        <v>103</v>
      </c>
      <c r="D131" s="2" t="s">
        <v>26</v>
      </c>
      <c r="E131" s="4">
        <v>13.8</v>
      </c>
      <c r="F131" s="2">
        <v>2000</v>
      </c>
    </row>
    <row r="132" spans="1:6" hidden="1">
      <c r="A132" s="2" t="s">
        <v>12</v>
      </c>
      <c r="B132" s="2" t="s">
        <v>87</v>
      </c>
      <c r="C132" s="2" t="s">
        <v>104</v>
      </c>
      <c r="D132" s="2" t="s">
        <v>26</v>
      </c>
      <c r="E132" s="4">
        <v>27</v>
      </c>
      <c r="F132" s="2">
        <v>3400</v>
      </c>
    </row>
    <row r="133" spans="1:6" hidden="1">
      <c r="A133" s="2" t="s">
        <v>12</v>
      </c>
      <c r="B133" s="2" t="s">
        <v>87</v>
      </c>
      <c r="C133" s="2" t="s">
        <v>105</v>
      </c>
      <c r="D133" s="2" t="s">
        <v>26</v>
      </c>
      <c r="E133" s="4">
        <v>6</v>
      </c>
      <c r="F133" s="2">
        <v>1860</v>
      </c>
    </row>
    <row r="134" spans="1:6" hidden="1">
      <c r="A134" s="2" t="s">
        <v>12</v>
      </c>
      <c r="B134" s="2" t="s">
        <v>87</v>
      </c>
      <c r="C134" s="2" t="s">
        <v>106</v>
      </c>
      <c r="D134" s="2" t="s">
        <v>26</v>
      </c>
      <c r="E134" s="4">
        <v>8.5</v>
      </c>
      <c r="F134" s="2">
        <v>2170</v>
      </c>
    </row>
    <row r="135" spans="1:6" hidden="1">
      <c r="A135" s="2" t="s">
        <v>12</v>
      </c>
      <c r="B135" s="2" t="s">
        <v>87</v>
      </c>
      <c r="C135" s="2" t="s">
        <v>107</v>
      </c>
      <c r="D135" s="2" t="s">
        <v>26</v>
      </c>
      <c r="E135" s="4">
        <v>3.5</v>
      </c>
      <c r="F135" s="2">
        <v>1590</v>
      </c>
    </row>
    <row r="136" spans="1:6" hidden="1">
      <c r="A136" s="2" t="s">
        <v>12</v>
      </c>
      <c r="B136" s="2" t="s">
        <v>87</v>
      </c>
      <c r="C136" s="2" t="s">
        <v>108</v>
      </c>
      <c r="D136" s="2" t="s">
        <v>26</v>
      </c>
      <c r="E136" s="4">
        <v>4.5</v>
      </c>
      <c r="F136" s="2">
        <v>1520</v>
      </c>
    </row>
    <row r="137" spans="1:6" hidden="1">
      <c r="A137" s="2" t="s">
        <v>12</v>
      </c>
      <c r="B137" s="2" t="s">
        <v>87</v>
      </c>
      <c r="C137" s="2" t="s">
        <v>109</v>
      </c>
      <c r="D137" s="2" t="s">
        <v>26</v>
      </c>
      <c r="E137" s="4">
        <v>5.0999999999999996</v>
      </c>
      <c r="F137" s="2">
        <v>8980</v>
      </c>
    </row>
    <row r="138" spans="1:6" hidden="1">
      <c r="A138" s="2" t="s">
        <v>12</v>
      </c>
      <c r="B138" s="2" t="s">
        <v>87</v>
      </c>
      <c r="C138" s="2" t="s">
        <v>110</v>
      </c>
      <c r="D138" s="2" t="s">
        <v>26</v>
      </c>
      <c r="E138" s="4">
        <v>5.3</v>
      </c>
      <c r="F138" s="2">
        <v>8960</v>
      </c>
    </row>
    <row r="139" spans="1:6" hidden="1">
      <c r="A139" s="2" t="s">
        <v>12</v>
      </c>
      <c r="B139" s="2" t="s">
        <v>87</v>
      </c>
      <c r="C139" s="2" t="s">
        <v>111</v>
      </c>
      <c r="D139" s="2" t="s">
        <v>26</v>
      </c>
      <c r="E139" s="4">
        <v>2.2000000000000002</v>
      </c>
      <c r="F139" s="2">
        <v>1980</v>
      </c>
    </row>
    <row r="140" spans="1:6" hidden="1">
      <c r="A140" s="2" t="s">
        <v>12</v>
      </c>
      <c r="B140" s="2" t="s">
        <v>87</v>
      </c>
      <c r="C140" s="2" t="s">
        <v>112</v>
      </c>
      <c r="D140" s="2" t="s">
        <v>26</v>
      </c>
      <c r="E140" s="4">
        <v>13.9</v>
      </c>
      <c r="F140" s="2">
        <v>1300</v>
      </c>
    </row>
    <row r="141" spans="1:6" hidden="1">
      <c r="A141" s="2" t="s">
        <v>12</v>
      </c>
      <c r="B141" s="2" t="s">
        <v>87</v>
      </c>
      <c r="C141" s="2" t="s">
        <v>113</v>
      </c>
      <c r="D141" s="2" t="s">
        <v>26</v>
      </c>
      <c r="E141" s="4">
        <v>11</v>
      </c>
      <c r="F141" s="2">
        <v>1300</v>
      </c>
    </row>
    <row r="142" spans="1:6" hidden="1">
      <c r="A142" s="2" t="s">
        <v>12</v>
      </c>
      <c r="B142" s="2" t="s">
        <v>87</v>
      </c>
      <c r="C142" s="2" t="s">
        <v>114</v>
      </c>
      <c r="D142" s="2" t="s">
        <v>26</v>
      </c>
      <c r="E142" s="4">
        <v>11</v>
      </c>
      <c r="F142" s="2">
        <v>1300</v>
      </c>
    </row>
    <row r="143" spans="1:6" hidden="1">
      <c r="A143" s="2" t="s">
        <v>12</v>
      </c>
      <c r="B143" s="2" t="s">
        <v>87</v>
      </c>
      <c r="C143" s="2" t="s">
        <v>115</v>
      </c>
      <c r="D143" s="2" t="s">
        <v>26</v>
      </c>
      <c r="E143" s="4">
        <v>6.5</v>
      </c>
      <c r="F143" s="2">
        <v>2130</v>
      </c>
    </row>
    <row r="144" spans="1:6" hidden="1">
      <c r="A144" s="2" t="s">
        <v>12</v>
      </c>
      <c r="B144" s="2" t="s">
        <v>87</v>
      </c>
      <c r="C144" s="2" t="s">
        <v>116</v>
      </c>
      <c r="D144" s="2" t="s">
        <v>26</v>
      </c>
      <c r="E144" s="4">
        <v>5.3</v>
      </c>
      <c r="F144" s="2">
        <v>1550</v>
      </c>
    </row>
    <row r="145" spans="1:6" hidden="1">
      <c r="A145" s="2" t="s">
        <v>12</v>
      </c>
      <c r="B145" s="2" t="s">
        <v>87</v>
      </c>
      <c r="C145" s="2" t="s">
        <v>117</v>
      </c>
      <c r="D145" s="2" t="s">
        <v>26</v>
      </c>
      <c r="E145" s="4">
        <v>11.3</v>
      </c>
      <c r="F145" s="2">
        <v>1550</v>
      </c>
    </row>
    <row r="146" spans="1:6" hidden="1">
      <c r="A146" s="2" t="s">
        <v>15</v>
      </c>
      <c r="B146" s="2" t="s">
        <v>512</v>
      </c>
      <c r="C146" s="2" t="s">
        <v>513</v>
      </c>
      <c r="D146" s="2" t="s">
        <v>26</v>
      </c>
      <c r="E146" s="4">
        <v>9.5</v>
      </c>
      <c r="F146" s="2">
        <v>2430</v>
      </c>
    </row>
    <row r="147" spans="1:6" hidden="1">
      <c r="A147" s="2" t="s">
        <v>15</v>
      </c>
      <c r="B147" s="2" t="s">
        <v>512</v>
      </c>
      <c r="C147" s="2" t="s">
        <v>514</v>
      </c>
      <c r="D147" s="2" t="s">
        <v>26</v>
      </c>
      <c r="E147" s="4">
        <v>8.6</v>
      </c>
      <c r="F147" s="2">
        <v>0</v>
      </c>
    </row>
    <row r="148" spans="1:6" hidden="1">
      <c r="A148" s="2" t="s">
        <v>15</v>
      </c>
      <c r="B148" s="2" t="s">
        <v>512</v>
      </c>
      <c r="C148" s="2" t="s">
        <v>515</v>
      </c>
      <c r="D148" s="2" t="s">
        <v>26</v>
      </c>
      <c r="E148" s="4">
        <v>0.94</v>
      </c>
      <c r="F148" s="2">
        <v>3640</v>
      </c>
    </row>
    <row r="149" spans="1:6" hidden="1">
      <c r="A149" s="2" t="s">
        <v>15</v>
      </c>
      <c r="B149" s="2" t="s">
        <v>512</v>
      </c>
      <c r="C149" s="2" t="s">
        <v>516</v>
      </c>
      <c r="D149" s="2" t="s">
        <v>26</v>
      </c>
      <c r="E149" s="4">
        <v>1.6</v>
      </c>
      <c r="F149" s="2">
        <v>3570</v>
      </c>
    </row>
    <row r="150" spans="1:6" hidden="1">
      <c r="A150" s="2" t="s">
        <v>15</v>
      </c>
      <c r="B150" s="2" t="s">
        <v>512</v>
      </c>
      <c r="C150" s="2" t="s">
        <v>517</v>
      </c>
      <c r="D150" s="2" t="s">
        <v>230</v>
      </c>
      <c r="E150" s="4">
        <v>0.2</v>
      </c>
      <c r="F150" s="2">
        <v>3800</v>
      </c>
    </row>
    <row r="151" spans="1:6" hidden="1">
      <c r="A151" s="2" t="s">
        <v>15</v>
      </c>
      <c r="B151" s="2" t="s">
        <v>512</v>
      </c>
      <c r="C151" s="2" t="s">
        <v>518</v>
      </c>
      <c r="D151" s="2" t="s">
        <v>26</v>
      </c>
      <c r="E151" s="4">
        <v>17</v>
      </c>
      <c r="F151" s="2">
        <v>3100</v>
      </c>
    </row>
    <row r="152" spans="1:6" hidden="1">
      <c r="A152" s="2" t="s">
        <v>15</v>
      </c>
      <c r="B152" s="2" t="s">
        <v>512</v>
      </c>
      <c r="C152" s="2" t="s">
        <v>519</v>
      </c>
      <c r="D152" s="2" t="s">
        <v>235</v>
      </c>
      <c r="E152" s="4">
        <v>2</v>
      </c>
      <c r="F152" s="2">
        <v>2300</v>
      </c>
    </row>
    <row r="153" spans="1:6" hidden="1">
      <c r="A153" s="2" t="s">
        <v>15</v>
      </c>
      <c r="B153" s="2" t="s">
        <v>512</v>
      </c>
      <c r="C153" s="2" t="s">
        <v>520</v>
      </c>
      <c r="D153" s="2" t="s">
        <v>26</v>
      </c>
      <c r="E153" s="4">
        <v>3.5</v>
      </c>
      <c r="F153" s="2">
        <v>4960</v>
      </c>
    </row>
    <row r="154" spans="1:6" hidden="1">
      <c r="A154" s="2" t="s">
        <v>15</v>
      </c>
      <c r="B154" s="2" t="s">
        <v>512</v>
      </c>
      <c r="C154" s="2" t="s">
        <v>521</v>
      </c>
      <c r="D154" s="2" t="s">
        <v>26</v>
      </c>
      <c r="E154" s="4">
        <v>9.6</v>
      </c>
      <c r="F154" s="2">
        <v>3810</v>
      </c>
    </row>
    <row r="155" spans="1:6" hidden="1">
      <c r="A155" s="2" t="s">
        <v>15</v>
      </c>
      <c r="B155" s="2" t="s">
        <v>512</v>
      </c>
      <c r="C155" s="2" t="s">
        <v>522</v>
      </c>
      <c r="D155" s="2" t="s">
        <v>235</v>
      </c>
      <c r="E155" s="4">
        <v>6</v>
      </c>
      <c r="F155" s="2">
        <v>350</v>
      </c>
    </row>
    <row r="156" spans="1:6" hidden="1">
      <c r="A156" s="2" t="s">
        <v>15</v>
      </c>
      <c r="B156" s="2" t="s">
        <v>512</v>
      </c>
      <c r="C156" s="2" t="s">
        <v>523</v>
      </c>
      <c r="D156" s="2" t="s">
        <v>26</v>
      </c>
      <c r="E156" s="4">
        <v>2</v>
      </c>
      <c r="F156" s="2">
        <v>1310</v>
      </c>
    </row>
    <row r="157" spans="1:6" hidden="1">
      <c r="A157" s="2" t="s">
        <v>15</v>
      </c>
      <c r="B157" s="2" t="s">
        <v>512</v>
      </c>
      <c r="C157" s="2" t="s">
        <v>524</v>
      </c>
      <c r="D157" s="2" t="s">
        <v>26</v>
      </c>
      <c r="E157" s="4">
        <v>3.1</v>
      </c>
      <c r="F157" s="2">
        <v>1300</v>
      </c>
    </row>
    <row r="158" spans="1:6" hidden="1">
      <c r="A158" s="2" t="s">
        <v>15</v>
      </c>
      <c r="B158" s="2" t="s">
        <v>512</v>
      </c>
      <c r="C158" s="2" t="s">
        <v>525</v>
      </c>
      <c r="D158" s="2" t="s">
        <v>26</v>
      </c>
      <c r="E158" s="4">
        <v>1.3</v>
      </c>
      <c r="F158" s="2">
        <v>3470</v>
      </c>
    </row>
    <row r="159" spans="1:6" hidden="1">
      <c r="A159" s="2" t="s">
        <v>15</v>
      </c>
      <c r="B159" s="2" t="s">
        <v>512</v>
      </c>
      <c r="C159" s="2" t="s">
        <v>526</v>
      </c>
      <c r="D159" s="2" t="s">
        <v>26</v>
      </c>
      <c r="E159" s="4">
        <v>12</v>
      </c>
      <c r="F159" s="2">
        <v>880</v>
      </c>
    </row>
    <row r="160" spans="1:6" hidden="1">
      <c r="A160" s="2" t="s">
        <v>15</v>
      </c>
      <c r="B160" s="2" t="s">
        <v>512</v>
      </c>
      <c r="C160" s="2" t="s">
        <v>527</v>
      </c>
      <c r="D160" s="2" t="s">
        <v>235</v>
      </c>
      <c r="E160" s="4">
        <v>15</v>
      </c>
      <c r="F160" s="2">
        <v>440</v>
      </c>
    </row>
    <row r="161" spans="1:6" hidden="1">
      <c r="A161" s="2" t="s">
        <v>15</v>
      </c>
      <c r="B161" s="2" t="s">
        <v>512</v>
      </c>
      <c r="C161" s="2" t="s">
        <v>528</v>
      </c>
      <c r="D161" s="2" t="s">
        <v>26</v>
      </c>
      <c r="E161" s="4">
        <v>1.1000000000000001</v>
      </c>
      <c r="F161" s="2">
        <v>1100</v>
      </c>
    </row>
    <row r="162" spans="1:6" hidden="1">
      <c r="A162" s="2" t="s">
        <v>15</v>
      </c>
      <c r="B162" s="2" t="s">
        <v>512</v>
      </c>
      <c r="C162" s="2" t="s">
        <v>529</v>
      </c>
      <c r="D162" s="2" t="s">
        <v>26</v>
      </c>
      <c r="E162" s="4">
        <v>1</v>
      </c>
      <c r="F162" s="2">
        <v>1100</v>
      </c>
    </row>
    <row r="163" spans="1:6" hidden="1">
      <c r="A163" s="2" t="s">
        <v>15</v>
      </c>
      <c r="B163" s="2" t="s">
        <v>512</v>
      </c>
      <c r="C163" s="2" t="s">
        <v>530</v>
      </c>
      <c r="D163" s="2" t="s">
        <v>26</v>
      </c>
      <c r="E163" s="4">
        <v>2.5</v>
      </c>
      <c r="F163" s="2">
        <v>3530</v>
      </c>
    </row>
    <row r="164" spans="1:6" hidden="1">
      <c r="A164" s="2" t="s">
        <v>15</v>
      </c>
      <c r="B164" s="2" t="s">
        <v>512</v>
      </c>
      <c r="C164" s="2" t="s">
        <v>531</v>
      </c>
      <c r="D164" s="2" t="s">
        <v>26</v>
      </c>
      <c r="E164" s="4">
        <v>3.7</v>
      </c>
      <c r="F164" s="2">
        <v>6440</v>
      </c>
    </row>
    <row r="165" spans="1:6" hidden="1">
      <c r="A165" s="2" t="s">
        <v>15</v>
      </c>
      <c r="B165" s="2" t="s">
        <v>512</v>
      </c>
      <c r="C165" s="2" t="s">
        <v>534</v>
      </c>
      <c r="D165" s="2" t="s">
        <v>26</v>
      </c>
      <c r="E165" s="4">
        <v>1.9</v>
      </c>
      <c r="F165" s="2">
        <v>3950</v>
      </c>
    </row>
    <row r="166" spans="1:6" hidden="1">
      <c r="A166" s="2" t="s">
        <v>15</v>
      </c>
      <c r="B166" s="2" t="s">
        <v>512</v>
      </c>
      <c r="C166" s="2" t="s">
        <v>535</v>
      </c>
      <c r="D166" s="2" t="s">
        <v>26</v>
      </c>
      <c r="E166" s="4">
        <v>4.5</v>
      </c>
      <c r="F166" s="2">
        <v>3620</v>
      </c>
    </row>
    <row r="167" spans="1:6" hidden="1">
      <c r="A167" s="2" t="s">
        <v>15</v>
      </c>
      <c r="B167" s="2" t="s">
        <v>512</v>
      </c>
      <c r="C167" s="2" t="s">
        <v>536</v>
      </c>
      <c r="D167" s="2" t="s">
        <v>230</v>
      </c>
      <c r="E167" s="4">
        <v>0.85</v>
      </c>
      <c r="F167" s="2">
        <f>275*2.5</f>
        <v>687.5</v>
      </c>
    </row>
    <row r="168" spans="1:6" hidden="1">
      <c r="A168" s="2" t="s">
        <v>15</v>
      </c>
      <c r="B168" s="2" t="s">
        <v>512</v>
      </c>
      <c r="C168" s="2" t="s">
        <v>537</v>
      </c>
      <c r="D168" s="2" t="s">
        <v>26</v>
      </c>
      <c r="E168" s="4">
        <v>9.6</v>
      </c>
      <c r="F168" s="2">
        <v>2810</v>
      </c>
    </row>
    <row r="169" spans="1:6" hidden="1">
      <c r="A169" t="s">
        <v>15</v>
      </c>
      <c r="B169" t="s">
        <v>512</v>
      </c>
      <c r="C169" t="s">
        <v>577</v>
      </c>
      <c r="D169" t="s">
        <v>26</v>
      </c>
      <c r="E169" s="6">
        <v>157</v>
      </c>
      <c r="F169">
        <v>1180</v>
      </c>
    </row>
    <row r="170" spans="1:6">
      <c r="A170" s="2" t="s">
        <v>15</v>
      </c>
      <c r="B170" s="2" t="s">
        <v>538</v>
      </c>
      <c r="C170" s="2" t="s">
        <v>539</v>
      </c>
      <c r="D170" s="2" t="s">
        <v>235</v>
      </c>
      <c r="E170" s="4">
        <v>12.1</v>
      </c>
      <c r="F170" s="2">
        <v>2800</v>
      </c>
    </row>
    <row r="171" spans="1:6">
      <c r="A171" s="2" t="s">
        <v>15</v>
      </c>
      <c r="B171" s="2" t="s">
        <v>538</v>
      </c>
      <c r="C171" s="2" t="s">
        <v>540</v>
      </c>
      <c r="D171" s="2" t="s">
        <v>235</v>
      </c>
      <c r="E171" s="4">
        <v>8</v>
      </c>
      <c r="F171" s="2">
        <v>1490</v>
      </c>
    </row>
    <row r="172" spans="1:6">
      <c r="A172" s="2" t="s">
        <v>15</v>
      </c>
      <c r="B172" s="2" t="s">
        <v>538</v>
      </c>
      <c r="C172" s="2" t="s">
        <v>541</v>
      </c>
      <c r="D172" s="2" t="s">
        <v>235</v>
      </c>
      <c r="E172" s="4">
        <v>17.899999999999999</v>
      </c>
      <c r="F172" s="2">
        <v>3200</v>
      </c>
    </row>
    <row r="173" spans="1:6">
      <c r="A173" s="2" t="s">
        <v>15</v>
      </c>
      <c r="B173" s="2" t="s">
        <v>538</v>
      </c>
      <c r="C173" s="2" t="s">
        <v>542</v>
      </c>
      <c r="D173" s="2" t="s">
        <v>235</v>
      </c>
      <c r="E173" s="4">
        <v>1.1000000000000001</v>
      </c>
      <c r="F173" s="2">
        <v>430</v>
      </c>
    </row>
    <row r="174" spans="1:6">
      <c r="A174" s="2" t="s">
        <v>15</v>
      </c>
      <c r="B174" s="2" t="s">
        <v>538</v>
      </c>
      <c r="C174" s="2" t="s">
        <v>543</v>
      </c>
      <c r="D174" s="2" t="s">
        <v>235</v>
      </c>
      <c r="E174" s="4">
        <v>6.5</v>
      </c>
      <c r="F174" s="2">
        <v>500</v>
      </c>
    </row>
    <row r="175" spans="1:6">
      <c r="A175" s="2" t="s">
        <v>15</v>
      </c>
      <c r="B175" s="2" t="s">
        <v>538</v>
      </c>
      <c r="C175" s="2" t="s">
        <v>544</v>
      </c>
      <c r="D175" s="2" t="s">
        <v>235</v>
      </c>
      <c r="E175" s="4">
        <v>12.7</v>
      </c>
      <c r="F175" s="2">
        <v>2480</v>
      </c>
    </row>
    <row r="176" spans="1:6">
      <c r="A176" s="2" t="s">
        <v>15</v>
      </c>
      <c r="B176" s="2" t="s">
        <v>538</v>
      </c>
      <c r="C176" s="2" t="s">
        <v>545</v>
      </c>
      <c r="D176" s="2" t="s">
        <v>235</v>
      </c>
      <c r="E176" s="4">
        <v>13</v>
      </c>
      <c r="F176" s="2">
        <v>750</v>
      </c>
    </row>
    <row r="177" spans="1:6">
      <c r="A177" s="2" t="s">
        <v>15</v>
      </c>
      <c r="B177" s="2" t="s">
        <v>538</v>
      </c>
      <c r="C177" s="2" t="s">
        <v>546</v>
      </c>
      <c r="D177" s="2" t="s">
        <v>235</v>
      </c>
      <c r="E177" s="4">
        <v>2</v>
      </c>
      <c r="F177" s="2">
        <v>490</v>
      </c>
    </row>
    <row r="178" spans="1:6">
      <c r="A178" s="2" t="s">
        <v>15</v>
      </c>
      <c r="B178" s="2" t="s">
        <v>538</v>
      </c>
      <c r="C178" s="2" t="s">
        <v>547</v>
      </c>
      <c r="D178" s="2" t="s">
        <v>235</v>
      </c>
      <c r="E178" s="4">
        <v>13.5</v>
      </c>
      <c r="F178" s="2">
        <v>2350</v>
      </c>
    </row>
    <row r="179" spans="1:6">
      <c r="A179" s="2" t="s">
        <v>15</v>
      </c>
      <c r="B179" s="2" t="s">
        <v>538</v>
      </c>
      <c r="C179" s="2" t="s">
        <v>548</v>
      </c>
      <c r="D179" s="2" t="s">
        <v>235</v>
      </c>
      <c r="E179" s="4">
        <v>14.8</v>
      </c>
      <c r="F179" s="2">
        <v>3200</v>
      </c>
    </row>
    <row r="180" spans="1:6">
      <c r="A180" s="2" t="s">
        <v>15</v>
      </c>
      <c r="B180" s="2" t="s">
        <v>538</v>
      </c>
      <c r="C180" s="2" t="s">
        <v>549</v>
      </c>
      <c r="D180" s="2" t="s">
        <v>235</v>
      </c>
      <c r="E180" s="4">
        <v>22.1</v>
      </c>
      <c r="F180" s="2">
        <v>2350</v>
      </c>
    </row>
    <row r="181" spans="1:6">
      <c r="A181" s="2" t="s">
        <v>15</v>
      </c>
      <c r="B181" s="2" t="s">
        <v>538</v>
      </c>
      <c r="C181" s="2" t="s">
        <v>550</v>
      </c>
      <c r="D181" s="2" t="s">
        <v>235</v>
      </c>
      <c r="E181" s="4">
        <v>16.399999999999999</v>
      </c>
      <c r="F181" s="2">
        <v>2350</v>
      </c>
    </row>
    <row r="182" spans="1:6">
      <c r="A182" s="2" t="s">
        <v>15</v>
      </c>
      <c r="B182" s="2" t="s">
        <v>538</v>
      </c>
      <c r="C182" s="2" t="s">
        <v>551</v>
      </c>
      <c r="D182" s="2" t="s">
        <v>235</v>
      </c>
      <c r="E182" s="4">
        <v>17.3</v>
      </c>
      <c r="F182" s="2">
        <v>2350</v>
      </c>
    </row>
    <row r="183" spans="1:6">
      <c r="A183" s="2" t="s">
        <v>15</v>
      </c>
      <c r="B183" s="2" t="s">
        <v>538</v>
      </c>
      <c r="C183" s="2" t="s">
        <v>552</v>
      </c>
      <c r="D183" s="2" t="s">
        <v>235</v>
      </c>
      <c r="E183" s="4">
        <v>15</v>
      </c>
      <c r="F183" s="2">
        <v>2530</v>
      </c>
    </row>
    <row r="184" spans="1:6">
      <c r="A184" s="2" t="s">
        <v>15</v>
      </c>
      <c r="B184" s="2" t="s">
        <v>538</v>
      </c>
      <c r="C184" s="2" t="s">
        <v>553</v>
      </c>
      <c r="D184" s="2" t="s">
        <v>235</v>
      </c>
      <c r="E184" s="4">
        <v>1</v>
      </c>
      <c r="F184" s="2">
        <v>420</v>
      </c>
    </row>
    <row r="185" spans="1:6">
      <c r="A185" s="2" t="s">
        <v>15</v>
      </c>
      <c r="B185" s="2" t="s">
        <v>538</v>
      </c>
      <c r="C185" s="2" t="s">
        <v>603</v>
      </c>
      <c r="D185" s="2" t="s">
        <v>235</v>
      </c>
      <c r="E185" s="4">
        <v>0</v>
      </c>
      <c r="F185" s="2">
        <v>0</v>
      </c>
    </row>
    <row r="186" spans="1:6">
      <c r="A186" s="2" t="s">
        <v>15</v>
      </c>
      <c r="B186" s="2" t="s">
        <v>538</v>
      </c>
      <c r="C186" s="2" t="s">
        <v>554</v>
      </c>
      <c r="D186" s="2" t="s">
        <v>235</v>
      </c>
      <c r="E186" s="4">
        <v>17</v>
      </c>
      <c r="F186" s="2">
        <v>2170</v>
      </c>
    </row>
    <row r="187" spans="1:6">
      <c r="A187" s="2" t="s">
        <v>15</v>
      </c>
      <c r="B187" s="2" t="s">
        <v>538</v>
      </c>
      <c r="C187" s="2" t="s">
        <v>555</v>
      </c>
      <c r="D187" s="2" t="s">
        <v>235</v>
      </c>
      <c r="E187" s="4">
        <v>8.1999999999999993</v>
      </c>
      <c r="F187" s="2">
        <v>1570</v>
      </c>
    </row>
    <row r="188" spans="1:6">
      <c r="A188" s="2" t="s">
        <v>15</v>
      </c>
      <c r="B188" s="2" t="s">
        <v>538</v>
      </c>
      <c r="C188" s="2" t="s">
        <v>556</v>
      </c>
      <c r="D188" s="2" t="s">
        <v>235</v>
      </c>
      <c r="E188" s="4">
        <v>11.6</v>
      </c>
      <c r="F188" s="2">
        <v>1590</v>
      </c>
    </row>
    <row r="189" spans="1:6">
      <c r="A189" s="2" t="s">
        <v>15</v>
      </c>
      <c r="B189" s="2" t="s">
        <v>538</v>
      </c>
      <c r="C189" s="2" t="s">
        <v>557</v>
      </c>
      <c r="D189" s="2" t="s">
        <v>235</v>
      </c>
      <c r="E189" s="4">
        <v>9.6</v>
      </c>
      <c r="F189" s="2">
        <v>2940</v>
      </c>
    </row>
    <row r="190" spans="1:6">
      <c r="A190" s="2" t="s">
        <v>15</v>
      </c>
      <c r="B190" s="2" t="s">
        <v>538</v>
      </c>
      <c r="C190" s="2" t="s">
        <v>558</v>
      </c>
      <c r="D190" s="2" t="s">
        <v>235</v>
      </c>
      <c r="E190" s="4">
        <v>8.9</v>
      </c>
      <c r="F190" s="2">
        <v>2210</v>
      </c>
    </row>
    <row r="191" spans="1:6">
      <c r="A191" s="2" t="s">
        <v>15</v>
      </c>
      <c r="B191" s="2" t="s">
        <v>538</v>
      </c>
      <c r="C191" s="2" t="s">
        <v>559</v>
      </c>
      <c r="D191" s="2" t="s">
        <v>235</v>
      </c>
      <c r="E191" s="4">
        <v>8.5</v>
      </c>
      <c r="F191" s="2">
        <v>1600</v>
      </c>
    </row>
    <row r="192" spans="1:6">
      <c r="A192" s="2" t="s">
        <v>15</v>
      </c>
      <c r="B192" s="2" t="s">
        <v>538</v>
      </c>
      <c r="C192" s="2" t="s">
        <v>584</v>
      </c>
      <c r="D192" s="2" t="s">
        <v>235</v>
      </c>
      <c r="E192" s="4">
        <v>9.3000000000000007</v>
      </c>
      <c r="F192" s="2">
        <v>1150</v>
      </c>
    </row>
    <row r="193" spans="1:6">
      <c r="A193" s="2" t="s">
        <v>15</v>
      </c>
      <c r="B193" s="2" t="s">
        <v>538</v>
      </c>
      <c r="C193" s="2" t="s">
        <v>560</v>
      </c>
      <c r="D193" s="2" t="s">
        <v>235</v>
      </c>
      <c r="E193" s="4">
        <v>8.1</v>
      </c>
      <c r="F193" s="2">
        <v>1170</v>
      </c>
    </row>
    <row r="194" spans="1:6">
      <c r="A194" s="2" t="s">
        <v>15</v>
      </c>
      <c r="B194" s="2" t="s">
        <v>538</v>
      </c>
      <c r="C194" s="2" t="s">
        <v>561</v>
      </c>
      <c r="D194" s="2" t="s">
        <v>235</v>
      </c>
      <c r="E194" s="4">
        <v>7.6</v>
      </c>
      <c r="F194" s="2">
        <v>1580</v>
      </c>
    </row>
    <row r="195" spans="1:6">
      <c r="A195" s="2" t="s">
        <v>15</v>
      </c>
      <c r="B195" s="2" t="s">
        <v>538</v>
      </c>
      <c r="C195" s="2" t="s">
        <v>562</v>
      </c>
      <c r="D195" s="2" t="s">
        <v>235</v>
      </c>
      <c r="E195" s="4">
        <v>10.7</v>
      </c>
      <c r="F195" s="2">
        <v>1580</v>
      </c>
    </row>
    <row r="196" spans="1:6">
      <c r="A196" s="2" t="s">
        <v>15</v>
      </c>
      <c r="B196" s="2" t="s">
        <v>538</v>
      </c>
      <c r="C196" s="2" t="s">
        <v>563</v>
      </c>
      <c r="D196" s="2" t="s">
        <v>235</v>
      </c>
      <c r="E196" s="4">
        <v>2.5</v>
      </c>
      <c r="F196" s="2">
        <v>800</v>
      </c>
    </row>
    <row r="197" spans="1:6">
      <c r="A197" s="2" t="s">
        <v>15</v>
      </c>
      <c r="B197" s="2" t="s">
        <v>538</v>
      </c>
      <c r="C197" s="2" t="s">
        <v>564</v>
      </c>
      <c r="D197" s="2" t="s">
        <v>235</v>
      </c>
      <c r="E197" s="4">
        <v>8.6</v>
      </c>
      <c r="F197" s="2">
        <v>2310</v>
      </c>
    </row>
    <row r="198" spans="1:6">
      <c r="A198" s="2" t="s">
        <v>15</v>
      </c>
      <c r="B198" s="2" t="s">
        <v>538</v>
      </c>
      <c r="C198" s="2" t="s">
        <v>565</v>
      </c>
      <c r="D198" s="2" t="s">
        <v>235</v>
      </c>
      <c r="E198" s="4">
        <v>14</v>
      </c>
      <c r="F198" s="2">
        <v>3230</v>
      </c>
    </row>
    <row r="199" spans="1:6">
      <c r="A199" s="2" t="s">
        <v>15</v>
      </c>
      <c r="B199" s="2" t="s">
        <v>538</v>
      </c>
      <c r="C199" s="2" t="s">
        <v>566</v>
      </c>
      <c r="D199" s="2" t="s">
        <v>235</v>
      </c>
      <c r="E199" s="4">
        <v>2.2000000000000002</v>
      </c>
      <c r="F199" s="2">
        <v>820</v>
      </c>
    </row>
    <row r="200" spans="1:6">
      <c r="A200" s="2" t="s">
        <v>15</v>
      </c>
      <c r="B200" s="2" t="s">
        <v>538</v>
      </c>
      <c r="C200" s="2" t="s">
        <v>567</v>
      </c>
      <c r="D200" s="2" t="s">
        <v>235</v>
      </c>
      <c r="E200" s="4">
        <v>1.6</v>
      </c>
      <c r="F200" s="2">
        <v>850</v>
      </c>
    </row>
    <row r="201" spans="1:6">
      <c r="A201" s="2" t="s">
        <v>15</v>
      </c>
      <c r="B201" s="2" t="s">
        <v>538</v>
      </c>
      <c r="C201" s="2" t="s">
        <v>568</v>
      </c>
      <c r="D201" s="2" t="s">
        <v>235</v>
      </c>
      <c r="E201" s="4">
        <v>8.3000000000000007</v>
      </c>
      <c r="F201" s="2">
        <v>2310</v>
      </c>
    </row>
    <row r="202" spans="1:6">
      <c r="A202" s="2" t="s">
        <v>15</v>
      </c>
      <c r="B202" s="2" t="s">
        <v>538</v>
      </c>
      <c r="C202" s="2" t="s">
        <v>569</v>
      </c>
      <c r="D202" s="2" t="s">
        <v>235</v>
      </c>
      <c r="E202" s="4">
        <v>11</v>
      </c>
      <c r="F202" s="2">
        <v>2500</v>
      </c>
    </row>
    <row r="203" spans="1:6" hidden="1">
      <c r="A203" s="2" t="s">
        <v>15</v>
      </c>
      <c r="B203" s="2" t="s">
        <v>388</v>
      </c>
      <c r="C203" s="2" t="s">
        <v>591</v>
      </c>
      <c r="D203" s="2" t="s">
        <v>26</v>
      </c>
      <c r="E203" s="4">
        <v>1.6</v>
      </c>
      <c r="F203" s="2">
        <f>680</f>
        <v>680</v>
      </c>
    </row>
    <row r="204" spans="1:6" hidden="1">
      <c r="A204" s="2" t="s">
        <v>15</v>
      </c>
      <c r="B204" s="2" t="s">
        <v>388</v>
      </c>
      <c r="C204" s="2" t="s">
        <v>592</v>
      </c>
      <c r="D204" s="2" t="s">
        <v>69</v>
      </c>
      <c r="E204" s="4">
        <v>4</v>
      </c>
      <c r="F204" s="2">
        <f>250</f>
        <v>250</v>
      </c>
    </row>
    <row r="205" spans="1:6" hidden="1">
      <c r="A205" s="2" t="s">
        <v>15</v>
      </c>
      <c r="B205" s="2" t="s">
        <v>388</v>
      </c>
      <c r="C205" s="2" t="s">
        <v>346</v>
      </c>
      <c r="D205" s="2" t="s">
        <v>26</v>
      </c>
      <c r="E205" s="4">
        <v>2.15</v>
      </c>
      <c r="F205" s="2">
        <f>82*10</f>
        <v>820</v>
      </c>
    </row>
    <row r="206" spans="1:6" hidden="1">
      <c r="A206" s="2" t="s">
        <v>15</v>
      </c>
      <c r="B206" s="2" t="s">
        <v>388</v>
      </c>
      <c r="C206" s="2" t="s">
        <v>593</v>
      </c>
      <c r="D206" s="2" t="s">
        <v>69</v>
      </c>
      <c r="E206" s="4">
        <v>1</v>
      </c>
      <c r="F206" s="2">
        <f>82*10</f>
        <v>820</v>
      </c>
    </row>
    <row r="207" spans="1:6" hidden="1">
      <c r="A207" s="2" t="s">
        <v>15</v>
      </c>
      <c r="B207" s="2" t="s">
        <v>388</v>
      </c>
      <c r="C207" s="2" t="s">
        <v>594</v>
      </c>
      <c r="D207" s="2" t="s">
        <v>69</v>
      </c>
      <c r="E207" s="4">
        <v>4.7</v>
      </c>
      <c r="F207" s="2">
        <f>1820</f>
        <v>1820</v>
      </c>
    </row>
    <row r="208" spans="1:6" hidden="1">
      <c r="A208" s="2" t="s">
        <v>15</v>
      </c>
      <c r="B208" s="2" t="s">
        <v>388</v>
      </c>
      <c r="C208" s="1" t="s">
        <v>389</v>
      </c>
      <c r="D208" s="2" t="s">
        <v>26</v>
      </c>
      <c r="E208" s="4">
        <v>24.54</v>
      </c>
      <c r="F208" s="2">
        <v>2150</v>
      </c>
    </row>
    <row r="209" spans="1:6" hidden="1">
      <c r="A209" s="2" t="s">
        <v>15</v>
      </c>
      <c r="B209" s="2" t="s">
        <v>388</v>
      </c>
      <c r="C209" s="2" t="s">
        <v>390</v>
      </c>
      <c r="D209" s="2" t="s">
        <v>26</v>
      </c>
      <c r="E209" s="4">
        <v>20.27</v>
      </c>
      <c r="F209" s="2">
        <v>2220</v>
      </c>
    </row>
    <row r="210" spans="1:6" hidden="1">
      <c r="A210" s="2" t="s">
        <v>15</v>
      </c>
      <c r="B210" s="2" t="s">
        <v>388</v>
      </c>
      <c r="C210" s="2" t="s">
        <v>391</v>
      </c>
      <c r="D210" s="2" t="s">
        <v>26</v>
      </c>
      <c r="E210" s="4">
        <v>3</v>
      </c>
      <c r="F210" s="2">
        <v>590</v>
      </c>
    </row>
    <row r="211" spans="1:6" hidden="1">
      <c r="A211" s="2" t="s">
        <v>15</v>
      </c>
      <c r="B211" s="2" t="s">
        <v>388</v>
      </c>
      <c r="C211" s="2" t="s">
        <v>392</v>
      </c>
      <c r="D211" s="2" t="s">
        <v>26</v>
      </c>
      <c r="E211" s="4">
        <v>1.95</v>
      </c>
      <c r="F211" s="2">
        <v>700</v>
      </c>
    </row>
    <row r="212" spans="1:6" hidden="1">
      <c r="A212" s="2" t="s">
        <v>15</v>
      </c>
      <c r="B212" s="2" t="s">
        <v>388</v>
      </c>
      <c r="C212" s="2" t="s">
        <v>393</v>
      </c>
      <c r="D212" s="2" t="s">
        <v>26</v>
      </c>
      <c r="E212" s="4">
        <v>9.9499999999999993</v>
      </c>
      <c r="F212" s="2">
        <v>830</v>
      </c>
    </row>
    <row r="213" spans="1:6" hidden="1">
      <c r="A213" s="2" t="s">
        <v>15</v>
      </c>
      <c r="B213" s="2" t="s">
        <v>388</v>
      </c>
      <c r="C213" s="2" t="s">
        <v>394</v>
      </c>
      <c r="D213" s="2" t="s">
        <v>26</v>
      </c>
      <c r="E213" s="4">
        <v>3.69</v>
      </c>
      <c r="F213" s="2">
        <v>2460</v>
      </c>
    </row>
    <row r="214" spans="1:6" hidden="1">
      <c r="A214" s="2" t="s">
        <v>15</v>
      </c>
      <c r="B214" s="2" t="s">
        <v>388</v>
      </c>
      <c r="C214" s="2" t="s">
        <v>395</v>
      </c>
      <c r="D214" s="2" t="s">
        <v>26</v>
      </c>
      <c r="E214" s="4">
        <v>2.16</v>
      </c>
      <c r="F214" s="2">
        <v>1210</v>
      </c>
    </row>
    <row r="215" spans="1:6" hidden="1">
      <c r="A215" s="2" t="s">
        <v>15</v>
      </c>
      <c r="B215" s="2" t="s">
        <v>388</v>
      </c>
      <c r="C215" s="2" t="s">
        <v>595</v>
      </c>
      <c r="D215" s="2" t="s">
        <v>26</v>
      </c>
      <c r="E215" s="4">
        <v>4.7</v>
      </c>
      <c r="F215" s="2">
        <v>1000</v>
      </c>
    </row>
    <row r="216" spans="1:6" hidden="1">
      <c r="A216" s="2" t="s">
        <v>15</v>
      </c>
      <c r="B216" s="2" t="s">
        <v>388</v>
      </c>
      <c r="C216" s="2" t="s">
        <v>596</v>
      </c>
      <c r="D216" s="2" t="s">
        <v>26</v>
      </c>
      <c r="E216" s="4">
        <v>4.2</v>
      </c>
      <c r="F216" s="2">
        <v>2760</v>
      </c>
    </row>
    <row r="217" spans="1:6" hidden="1">
      <c r="A217" s="2" t="s">
        <v>15</v>
      </c>
      <c r="B217" s="2" t="s">
        <v>388</v>
      </c>
      <c r="C217" s="2" t="s">
        <v>597</v>
      </c>
      <c r="D217" s="2" t="s">
        <v>26</v>
      </c>
      <c r="E217" s="4">
        <v>6.7</v>
      </c>
      <c r="F217" s="2">
        <v>1020</v>
      </c>
    </row>
    <row r="218" spans="1:6" hidden="1">
      <c r="A218" s="2" t="s">
        <v>15</v>
      </c>
      <c r="B218" s="2" t="s">
        <v>388</v>
      </c>
      <c r="C218" s="2" t="s">
        <v>598</v>
      </c>
      <c r="D218" s="2" t="s">
        <v>26</v>
      </c>
      <c r="E218" s="4">
        <v>4.5</v>
      </c>
      <c r="F218" s="2">
        <v>820</v>
      </c>
    </row>
    <row r="219" spans="1:6" hidden="1">
      <c r="A219" s="2" t="s">
        <v>15</v>
      </c>
      <c r="B219" s="2" t="s">
        <v>388</v>
      </c>
      <c r="C219" s="2" t="s">
        <v>396</v>
      </c>
      <c r="D219" s="2" t="s">
        <v>26</v>
      </c>
      <c r="E219" s="4">
        <v>1.5</v>
      </c>
      <c r="F219" s="2">
        <v>1600</v>
      </c>
    </row>
    <row r="220" spans="1:6" hidden="1">
      <c r="A220" s="2" t="s">
        <v>15</v>
      </c>
      <c r="B220" s="2" t="s">
        <v>388</v>
      </c>
      <c r="C220" s="2" t="s">
        <v>397</v>
      </c>
      <c r="D220" s="2" t="s">
        <v>26</v>
      </c>
      <c r="E220" s="4">
        <v>1.5</v>
      </c>
      <c r="F220" s="2">
        <v>1450</v>
      </c>
    </row>
    <row r="221" spans="1:6" hidden="1">
      <c r="A221" s="2" t="s">
        <v>15</v>
      </c>
      <c r="B221" s="2" t="s">
        <v>388</v>
      </c>
      <c r="C221" s="2" t="s">
        <v>398</v>
      </c>
      <c r="D221" s="2" t="s">
        <v>26</v>
      </c>
      <c r="E221" s="4">
        <v>1.1499999999999999</v>
      </c>
      <c r="F221" s="2">
        <v>750</v>
      </c>
    </row>
    <row r="222" spans="1:6" hidden="1">
      <c r="A222" s="2" t="s">
        <v>15</v>
      </c>
      <c r="B222" s="2" t="s">
        <v>388</v>
      </c>
      <c r="C222" s="2" t="s">
        <v>399</v>
      </c>
      <c r="D222" s="2" t="s">
        <v>26</v>
      </c>
      <c r="E222" s="4">
        <v>2.2000000000000002</v>
      </c>
      <c r="F222" s="2">
        <v>620</v>
      </c>
    </row>
    <row r="223" spans="1:6" hidden="1">
      <c r="A223" s="2" t="s">
        <v>15</v>
      </c>
      <c r="B223" s="2" t="s">
        <v>388</v>
      </c>
      <c r="C223" s="2" t="s">
        <v>400</v>
      </c>
      <c r="D223" s="2" t="s">
        <v>26</v>
      </c>
      <c r="E223" s="4">
        <v>1</v>
      </c>
      <c r="F223" s="2">
        <v>1390</v>
      </c>
    </row>
    <row r="224" spans="1:6" hidden="1">
      <c r="A224" s="2" t="s">
        <v>15</v>
      </c>
      <c r="B224" s="2" t="s">
        <v>388</v>
      </c>
      <c r="C224" s="2" t="s">
        <v>600</v>
      </c>
      <c r="D224" s="2" t="s">
        <v>26</v>
      </c>
      <c r="E224" s="4">
        <v>6.8</v>
      </c>
      <c r="F224" s="2">
        <v>1060</v>
      </c>
    </row>
    <row r="225" spans="1:6" hidden="1">
      <c r="A225" s="2" t="s">
        <v>15</v>
      </c>
      <c r="B225" s="2" t="s">
        <v>388</v>
      </c>
      <c r="C225" s="2" t="s">
        <v>599</v>
      </c>
      <c r="D225" s="2" t="s">
        <v>26</v>
      </c>
      <c r="E225" s="4">
        <v>2.7</v>
      </c>
      <c r="F225" s="2">
        <v>920</v>
      </c>
    </row>
    <row r="226" spans="1:6" hidden="1">
      <c r="A226" s="2" t="s">
        <v>15</v>
      </c>
      <c r="B226" s="2" t="s">
        <v>388</v>
      </c>
      <c r="C226" s="2" t="s">
        <v>401</v>
      </c>
      <c r="D226" s="2" t="s">
        <v>26</v>
      </c>
      <c r="E226" s="4">
        <v>1.2</v>
      </c>
      <c r="F226" s="2">
        <v>680</v>
      </c>
    </row>
    <row r="227" spans="1:6" hidden="1">
      <c r="A227" s="2" t="s">
        <v>15</v>
      </c>
      <c r="B227" s="2" t="s">
        <v>388</v>
      </c>
      <c r="C227" s="2" t="s">
        <v>402</v>
      </c>
      <c r="D227" s="2" t="s">
        <v>26</v>
      </c>
      <c r="E227" s="4">
        <v>38.799999999999997</v>
      </c>
      <c r="F227" s="2">
        <v>170</v>
      </c>
    </row>
    <row r="228" spans="1:6" hidden="1">
      <c r="A228" s="2" t="s">
        <v>15</v>
      </c>
      <c r="B228" s="2" t="s">
        <v>388</v>
      </c>
      <c r="C228" s="2" t="s">
        <v>403</v>
      </c>
      <c r="D228" s="2" t="s">
        <v>26</v>
      </c>
      <c r="E228" s="4">
        <v>51.25</v>
      </c>
      <c r="F228" s="2">
        <v>561</v>
      </c>
    </row>
    <row r="229" spans="1:6" hidden="1">
      <c r="A229" s="2" t="s">
        <v>15</v>
      </c>
      <c r="B229" s="2" t="s">
        <v>486</v>
      </c>
      <c r="C229" s="2" t="s">
        <v>487</v>
      </c>
      <c r="D229" s="2" t="s">
        <v>26</v>
      </c>
      <c r="E229" s="4">
        <v>3.27</v>
      </c>
      <c r="F229" s="2">
        <v>4140</v>
      </c>
    </row>
    <row r="230" spans="1:6" hidden="1">
      <c r="A230" s="2" t="s">
        <v>15</v>
      </c>
      <c r="B230" s="2" t="s">
        <v>486</v>
      </c>
      <c r="C230" s="2" t="s">
        <v>488</v>
      </c>
      <c r="D230" s="2" t="s">
        <v>26</v>
      </c>
      <c r="E230" s="4">
        <v>12.45</v>
      </c>
      <c r="F230" s="2">
        <v>3690</v>
      </c>
    </row>
    <row r="231" spans="1:6" hidden="1">
      <c r="A231" s="2" t="s">
        <v>15</v>
      </c>
      <c r="B231" s="2" t="s">
        <v>486</v>
      </c>
      <c r="C231" s="2" t="s">
        <v>489</v>
      </c>
      <c r="D231" s="2" t="s">
        <v>26</v>
      </c>
      <c r="E231" s="4">
        <v>4.9000000000000004</v>
      </c>
      <c r="F231" s="2">
        <v>4410</v>
      </c>
    </row>
    <row r="232" spans="1:6" hidden="1">
      <c r="A232" s="2" t="s">
        <v>15</v>
      </c>
      <c r="B232" s="2" t="s">
        <v>486</v>
      </c>
      <c r="C232" s="2" t="s">
        <v>490</v>
      </c>
      <c r="D232" s="2" t="s">
        <v>26</v>
      </c>
      <c r="E232" s="4">
        <v>4.0999999999999996</v>
      </c>
      <c r="F232" s="2">
        <v>4410</v>
      </c>
    </row>
    <row r="233" spans="1:6" hidden="1">
      <c r="A233" s="2" t="s">
        <v>15</v>
      </c>
      <c r="B233" s="2" t="s">
        <v>486</v>
      </c>
      <c r="C233" s="2" t="s">
        <v>491</v>
      </c>
      <c r="D233" s="2" t="s">
        <v>26</v>
      </c>
      <c r="E233" s="4">
        <v>4.0999999999999996</v>
      </c>
      <c r="F233" s="2">
        <v>3420</v>
      </c>
    </row>
    <row r="234" spans="1:6" hidden="1">
      <c r="A234" s="2" t="s">
        <v>15</v>
      </c>
      <c r="B234" s="2" t="s">
        <v>486</v>
      </c>
      <c r="C234" s="2" t="s">
        <v>492</v>
      </c>
      <c r="D234" s="2" t="s">
        <v>26</v>
      </c>
      <c r="E234" s="4">
        <v>4</v>
      </c>
      <c r="F234" s="2">
        <v>3450</v>
      </c>
    </row>
    <row r="235" spans="1:6" hidden="1">
      <c r="A235" s="2" t="s">
        <v>15</v>
      </c>
      <c r="B235" s="2" t="s">
        <v>486</v>
      </c>
      <c r="C235" s="2" t="s">
        <v>493</v>
      </c>
      <c r="D235" s="2" t="s">
        <v>26</v>
      </c>
      <c r="E235" s="4">
        <v>4.0999999999999996</v>
      </c>
      <c r="F235" s="2">
        <v>3080</v>
      </c>
    </row>
    <row r="236" spans="1:6" hidden="1">
      <c r="A236" s="2" t="s">
        <v>15</v>
      </c>
      <c r="B236" s="2" t="s">
        <v>486</v>
      </c>
      <c r="C236" s="2" t="s">
        <v>494</v>
      </c>
      <c r="D236" s="2" t="s">
        <v>26</v>
      </c>
      <c r="E236" s="4">
        <v>1.6</v>
      </c>
      <c r="F236" s="2">
        <v>3470</v>
      </c>
    </row>
    <row r="237" spans="1:6" hidden="1">
      <c r="A237" s="2" t="s">
        <v>15</v>
      </c>
      <c r="B237" s="2" t="s">
        <v>486</v>
      </c>
      <c r="C237" s="2" t="s">
        <v>495</v>
      </c>
      <c r="D237" s="2" t="s">
        <v>26</v>
      </c>
      <c r="E237" s="4">
        <v>3.1</v>
      </c>
      <c r="F237" s="2">
        <v>0</v>
      </c>
    </row>
    <row r="238" spans="1:6" hidden="1">
      <c r="A238" s="2" t="s">
        <v>15</v>
      </c>
      <c r="B238" s="2" t="s">
        <v>486</v>
      </c>
      <c r="C238" s="2" t="s">
        <v>496</v>
      </c>
      <c r="D238" s="2" t="s">
        <v>26</v>
      </c>
      <c r="E238" s="4">
        <v>11.8</v>
      </c>
      <c r="F238" s="2">
        <v>0</v>
      </c>
    </row>
    <row r="239" spans="1:6" hidden="1">
      <c r="A239" s="2" t="s">
        <v>15</v>
      </c>
      <c r="B239" s="2" t="s">
        <v>486</v>
      </c>
      <c r="C239" s="2" t="s">
        <v>497</v>
      </c>
      <c r="D239" s="2" t="s">
        <v>26</v>
      </c>
      <c r="E239" s="4">
        <v>10.8</v>
      </c>
      <c r="F239" s="2">
        <v>0</v>
      </c>
    </row>
    <row r="240" spans="1:6" hidden="1">
      <c r="A240" s="2" t="s">
        <v>15</v>
      </c>
      <c r="B240" s="2" t="s">
        <v>486</v>
      </c>
      <c r="C240" s="2" t="s">
        <v>498</v>
      </c>
      <c r="D240" s="2" t="s">
        <v>26</v>
      </c>
      <c r="E240" s="4">
        <v>1.68</v>
      </c>
      <c r="F240" s="2">
        <v>2650</v>
      </c>
    </row>
    <row r="241" spans="1:6" hidden="1">
      <c r="A241" s="2" t="s">
        <v>15</v>
      </c>
      <c r="B241" s="2" t="s">
        <v>486</v>
      </c>
      <c r="C241" s="2" t="s">
        <v>499</v>
      </c>
      <c r="D241" s="2" t="s">
        <v>26</v>
      </c>
      <c r="E241" s="4">
        <v>5.36</v>
      </c>
      <c r="F241" s="2">
        <v>0</v>
      </c>
    </row>
    <row r="242" spans="1:6" hidden="1">
      <c r="A242" s="2" t="s">
        <v>15</v>
      </c>
      <c r="B242" s="2" t="s">
        <v>486</v>
      </c>
      <c r="C242" s="2" t="s">
        <v>500</v>
      </c>
      <c r="D242" s="2" t="s">
        <v>26</v>
      </c>
      <c r="E242" s="4">
        <v>22.8</v>
      </c>
      <c r="F242" s="2">
        <v>3180</v>
      </c>
    </row>
    <row r="243" spans="1:6" hidden="1">
      <c r="A243" s="2" t="s">
        <v>15</v>
      </c>
      <c r="B243" s="2" t="s">
        <v>486</v>
      </c>
      <c r="C243" s="2" t="s">
        <v>501</v>
      </c>
      <c r="D243" s="2" t="s">
        <v>26</v>
      </c>
      <c r="E243" s="4">
        <v>7.79</v>
      </c>
      <c r="F243" s="2">
        <v>3040</v>
      </c>
    </row>
    <row r="244" spans="1:6" hidden="1">
      <c r="A244" s="2" t="s">
        <v>15</v>
      </c>
      <c r="B244" s="2" t="s">
        <v>486</v>
      </c>
      <c r="C244" s="2" t="s">
        <v>502</v>
      </c>
      <c r="D244" s="2" t="s">
        <v>26</v>
      </c>
      <c r="E244" s="4">
        <v>6.09</v>
      </c>
      <c r="F244" s="2">
        <v>3040</v>
      </c>
    </row>
    <row r="245" spans="1:6" hidden="1">
      <c r="A245" s="2" t="s">
        <v>15</v>
      </c>
      <c r="B245" s="2" t="s">
        <v>486</v>
      </c>
      <c r="C245" s="2" t="s">
        <v>503</v>
      </c>
      <c r="D245" s="2" t="s">
        <v>26</v>
      </c>
      <c r="E245" s="4">
        <v>4.92</v>
      </c>
      <c r="F245" s="2">
        <v>3040</v>
      </c>
    </row>
    <row r="246" spans="1:6" hidden="1">
      <c r="A246" s="2" t="s">
        <v>15</v>
      </c>
      <c r="B246" s="2" t="s">
        <v>486</v>
      </c>
      <c r="C246" s="2" t="s">
        <v>504</v>
      </c>
      <c r="D246" s="2" t="s">
        <v>22</v>
      </c>
      <c r="E246" s="4">
        <v>4.18</v>
      </c>
      <c r="F246" s="2">
        <v>3040</v>
      </c>
    </row>
    <row r="247" spans="1:6" hidden="1">
      <c r="A247" s="2" t="s">
        <v>15</v>
      </c>
      <c r="B247" s="2" t="s">
        <v>486</v>
      </c>
      <c r="C247" s="2" t="s">
        <v>505</v>
      </c>
      <c r="D247" s="2" t="s">
        <v>26</v>
      </c>
      <c r="E247" s="4">
        <v>7.24</v>
      </c>
      <c r="F247" s="2">
        <v>0</v>
      </c>
    </row>
    <row r="248" spans="1:6" hidden="1">
      <c r="A248" s="2" t="s">
        <v>15</v>
      </c>
      <c r="B248" s="2" t="s">
        <v>486</v>
      </c>
      <c r="C248" s="2" t="s">
        <v>506</v>
      </c>
      <c r="D248" s="2" t="s">
        <v>230</v>
      </c>
      <c r="E248" s="4">
        <v>20.29</v>
      </c>
      <c r="F248" s="2">
        <v>0</v>
      </c>
    </row>
    <row r="249" spans="1:6" hidden="1">
      <c r="A249" s="2" t="s">
        <v>15</v>
      </c>
      <c r="B249" s="2" t="s">
        <v>486</v>
      </c>
      <c r="C249" s="2" t="s">
        <v>507</v>
      </c>
      <c r="D249" s="2" t="s">
        <v>508</v>
      </c>
      <c r="E249" s="4">
        <v>2.73</v>
      </c>
      <c r="F249" s="2">
        <v>0</v>
      </c>
    </row>
    <row r="250" spans="1:6" hidden="1">
      <c r="A250" s="2" t="s">
        <v>15</v>
      </c>
      <c r="B250" s="2" t="s">
        <v>486</v>
      </c>
      <c r="C250" s="2" t="s">
        <v>509</v>
      </c>
      <c r="D250" s="2" t="s">
        <v>26</v>
      </c>
      <c r="E250" s="4">
        <v>0.4</v>
      </c>
      <c r="F250" s="2">
        <v>0</v>
      </c>
    </row>
    <row r="251" spans="1:6" hidden="1">
      <c r="A251" s="2" t="s">
        <v>15</v>
      </c>
      <c r="B251" s="2" t="s">
        <v>486</v>
      </c>
      <c r="C251" s="2" t="s">
        <v>510</v>
      </c>
      <c r="D251" s="2" t="s">
        <v>26</v>
      </c>
      <c r="E251" s="4">
        <v>24</v>
      </c>
      <c r="F251" s="2">
        <v>0</v>
      </c>
    </row>
    <row r="252" spans="1:6" hidden="1">
      <c r="A252" s="2" t="s">
        <v>15</v>
      </c>
      <c r="B252" s="2" t="s">
        <v>486</v>
      </c>
      <c r="C252" s="2" t="s">
        <v>511</v>
      </c>
      <c r="D252" s="2" t="s">
        <v>26</v>
      </c>
      <c r="E252" s="4">
        <v>0.4</v>
      </c>
      <c r="F252" s="2">
        <v>0</v>
      </c>
    </row>
    <row r="253" spans="1:6" hidden="1">
      <c r="A253" s="2" t="s">
        <v>15</v>
      </c>
      <c r="B253" s="2" t="s">
        <v>422</v>
      </c>
      <c r="C253" s="2" t="s">
        <v>423</v>
      </c>
      <c r="D253" s="2" t="s">
        <v>26</v>
      </c>
      <c r="E253" s="4">
        <v>5.7</v>
      </c>
      <c r="F253" s="2">
        <v>2710</v>
      </c>
    </row>
    <row r="254" spans="1:6" hidden="1">
      <c r="A254" s="2" t="s">
        <v>15</v>
      </c>
      <c r="B254" s="2" t="s">
        <v>422</v>
      </c>
      <c r="C254" s="2" t="s">
        <v>424</v>
      </c>
      <c r="D254" s="2" t="s">
        <v>26</v>
      </c>
      <c r="E254" s="4">
        <v>9.1</v>
      </c>
      <c r="F254" s="2">
        <v>2520</v>
      </c>
    </row>
    <row r="255" spans="1:6" hidden="1">
      <c r="A255" s="2" t="s">
        <v>15</v>
      </c>
      <c r="B255" s="2" t="s">
        <v>422</v>
      </c>
      <c r="C255" s="2" t="s">
        <v>425</v>
      </c>
      <c r="D255" s="2" t="s">
        <v>26</v>
      </c>
      <c r="E255" s="4">
        <v>1.5</v>
      </c>
      <c r="F255" s="2">
        <v>1040</v>
      </c>
    </row>
    <row r="256" spans="1:6" hidden="1">
      <c r="A256" s="2" t="s">
        <v>15</v>
      </c>
      <c r="B256" s="2" t="s">
        <v>422</v>
      </c>
      <c r="C256" s="2" t="s">
        <v>426</v>
      </c>
      <c r="D256" s="2" t="s">
        <v>26</v>
      </c>
      <c r="E256" s="4">
        <v>1.5</v>
      </c>
      <c r="F256" s="2">
        <v>2700</v>
      </c>
    </row>
    <row r="257" spans="1:6" hidden="1">
      <c r="A257" s="2" t="s">
        <v>15</v>
      </c>
      <c r="B257" s="2" t="s">
        <v>422</v>
      </c>
      <c r="C257" s="2" t="s">
        <v>427</v>
      </c>
      <c r="D257" s="2" t="s">
        <v>26</v>
      </c>
      <c r="E257" s="4">
        <v>1.5</v>
      </c>
      <c r="F257" s="2">
        <v>1040</v>
      </c>
    </row>
    <row r="258" spans="1:6" hidden="1">
      <c r="A258" s="2" t="s">
        <v>15</v>
      </c>
      <c r="B258" s="2" t="s">
        <v>422</v>
      </c>
      <c r="C258" s="2" t="s">
        <v>428</v>
      </c>
      <c r="D258" s="2" t="s">
        <v>26</v>
      </c>
      <c r="E258" s="4">
        <v>144</v>
      </c>
      <c r="F258" s="2">
        <v>360</v>
      </c>
    </row>
    <row r="259" spans="1:6" hidden="1">
      <c r="A259" s="2" t="s">
        <v>15</v>
      </c>
      <c r="B259" s="2" t="s">
        <v>422</v>
      </c>
      <c r="C259" s="2" t="s">
        <v>429</v>
      </c>
      <c r="D259" s="2" t="s">
        <v>26</v>
      </c>
      <c r="E259" s="4">
        <v>1.05</v>
      </c>
      <c r="F259" s="2">
        <v>118</v>
      </c>
    </row>
    <row r="260" spans="1:6" hidden="1">
      <c r="A260" s="2" t="s">
        <v>15</v>
      </c>
      <c r="B260" s="2" t="s">
        <v>422</v>
      </c>
      <c r="C260" s="2" t="s">
        <v>430</v>
      </c>
      <c r="D260" s="2" t="s">
        <v>26</v>
      </c>
      <c r="E260" s="4">
        <v>6.7</v>
      </c>
      <c r="F260" s="2">
        <v>244</v>
      </c>
    </row>
    <row r="261" spans="1:6" hidden="1">
      <c r="A261" s="2" t="s">
        <v>15</v>
      </c>
      <c r="B261" s="2" t="s">
        <v>422</v>
      </c>
      <c r="C261" s="2" t="s">
        <v>343</v>
      </c>
      <c r="D261" s="2" t="s">
        <v>26</v>
      </c>
      <c r="E261" s="4">
        <v>23</v>
      </c>
      <c r="F261" s="2">
        <v>255</v>
      </c>
    </row>
    <row r="262" spans="1:6" hidden="1">
      <c r="A262" s="2" t="s">
        <v>15</v>
      </c>
      <c r="B262" s="2" t="s">
        <v>422</v>
      </c>
      <c r="C262" s="2" t="s">
        <v>431</v>
      </c>
      <c r="D262" s="2" t="s">
        <v>26</v>
      </c>
      <c r="E262" s="4">
        <v>3</v>
      </c>
      <c r="F262" s="2">
        <v>3030</v>
      </c>
    </row>
    <row r="263" spans="1:6" hidden="1">
      <c r="A263" s="2" t="s">
        <v>15</v>
      </c>
      <c r="B263" s="2" t="s">
        <v>439</v>
      </c>
      <c r="C263" s="2" t="s">
        <v>440</v>
      </c>
      <c r="D263" s="2" t="s">
        <v>235</v>
      </c>
      <c r="E263" s="4">
        <v>16.5</v>
      </c>
      <c r="F263" s="2">
        <v>640</v>
      </c>
    </row>
    <row r="264" spans="1:6" hidden="1">
      <c r="A264" s="2" t="s">
        <v>15</v>
      </c>
      <c r="B264" s="2" t="s">
        <v>439</v>
      </c>
      <c r="C264" s="2" t="s">
        <v>441</v>
      </c>
      <c r="D264" s="2" t="s">
        <v>26</v>
      </c>
      <c r="E264" s="4">
        <v>6.9</v>
      </c>
      <c r="F264" s="2">
        <v>6340</v>
      </c>
    </row>
    <row r="265" spans="1:6" hidden="1">
      <c r="A265" s="2" t="s">
        <v>15</v>
      </c>
      <c r="B265" s="2" t="s">
        <v>439</v>
      </c>
      <c r="C265" s="2" t="s">
        <v>442</v>
      </c>
      <c r="D265" s="2" t="s">
        <v>26</v>
      </c>
      <c r="E265" s="4">
        <v>7.2</v>
      </c>
      <c r="F265" s="2">
        <v>6340</v>
      </c>
    </row>
    <row r="266" spans="1:6" hidden="1">
      <c r="A266" s="2" t="s">
        <v>15</v>
      </c>
      <c r="B266" s="2" t="s">
        <v>439</v>
      </c>
      <c r="C266" s="2" t="s">
        <v>443</v>
      </c>
      <c r="D266" s="2" t="s">
        <v>26</v>
      </c>
      <c r="E266" s="4">
        <v>5.9</v>
      </c>
      <c r="F266" s="2">
        <v>6340</v>
      </c>
    </row>
    <row r="267" spans="1:6" hidden="1">
      <c r="A267" s="2" t="s">
        <v>15</v>
      </c>
      <c r="B267" s="2" t="s">
        <v>439</v>
      </c>
      <c r="C267" s="2" t="s">
        <v>444</v>
      </c>
      <c r="D267" s="2" t="s">
        <v>26</v>
      </c>
      <c r="E267" s="4">
        <v>8.9</v>
      </c>
      <c r="F267" s="2">
        <v>3000</v>
      </c>
    </row>
    <row r="268" spans="1:6" hidden="1">
      <c r="A268" s="2" t="s">
        <v>15</v>
      </c>
      <c r="B268" s="2" t="s">
        <v>439</v>
      </c>
      <c r="C268" s="2" t="s">
        <v>445</v>
      </c>
      <c r="D268" s="2" t="s">
        <v>26</v>
      </c>
      <c r="E268" s="4">
        <v>15.86</v>
      </c>
      <c r="F268" s="2">
        <v>3080</v>
      </c>
    </row>
    <row r="269" spans="1:6" hidden="1">
      <c r="A269" s="2" t="s">
        <v>15</v>
      </c>
      <c r="B269" s="2" t="s">
        <v>439</v>
      </c>
      <c r="C269" s="2" t="s">
        <v>446</v>
      </c>
      <c r="D269" s="2" t="s">
        <v>26</v>
      </c>
      <c r="E269" s="4">
        <v>6</v>
      </c>
      <c r="F269" s="2">
        <v>2280</v>
      </c>
    </row>
    <row r="270" spans="1:6" hidden="1">
      <c r="A270" s="2" t="s">
        <v>15</v>
      </c>
      <c r="B270" s="2" t="s">
        <v>439</v>
      </c>
      <c r="C270" s="2" t="s">
        <v>447</v>
      </c>
      <c r="D270" s="2" t="s">
        <v>235</v>
      </c>
      <c r="E270" s="4">
        <v>12.2</v>
      </c>
      <c r="F270" s="2">
        <v>0</v>
      </c>
    </row>
    <row r="271" spans="1:6" hidden="1">
      <c r="A271" s="2" t="s">
        <v>15</v>
      </c>
      <c r="B271" s="2" t="s">
        <v>439</v>
      </c>
      <c r="C271" s="2" t="s">
        <v>448</v>
      </c>
      <c r="D271" s="2" t="s">
        <v>26</v>
      </c>
      <c r="E271" s="4">
        <v>7.4</v>
      </c>
      <c r="F271" s="2">
        <v>3390</v>
      </c>
    </row>
    <row r="272" spans="1:6" hidden="1">
      <c r="A272" s="2" t="s">
        <v>15</v>
      </c>
      <c r="B272" s="2" t="s">
        <v>439</v>
      </c>
      <c r="C272" s="2" t="s">
        <v>449</v>
      </c>
      <c r="D272" s="2" t="s">
        <v>235</v>
      </c>
      <c r="E272" s="4">
        <v>10</v>
      </c>
      <c r="F272" s="2">
        <v>1560</v>
      </c>
    </row>
    <row r="273" spans="1:6" hidden="1">
      <c r="A273" s="2" t="s">
        <v>15</v>
      </c>
      <c r="B273" s="2" t="s">
        <v>439</v>
      </c>
      <c r="C273" s="2" t="s">
        <v>450</v>
      </c>
      <c r="D273" s="2" t="s">
        <v>26</v>
      </c>
      <c r="E273" s="4">
        <v>11</v>
      </c>
      <c r="F273" s="2">
        <v>5300</v>
      </c>
    </row>
    <row r="274" spans="1:6" hidden="1">
      <c r="A274" s="2" t="s">
        <v>15</v>
      </c>
      <c r="B274" s="2" t="s">
        <v>439</v>
      </c>
      <c r="C274" s="2" t="s">
        <v>451</v>
      </c>
      <c r="D274" s="2" t="s">
        <v>26</v>
      </c>
      <c r="E274" s="4">
        <v>10.1</v>
      </c>
      <c r="F274" s="2">
        <v>5820</v>
      </c>
    </row>
    <row r="275" spans="1:6" hidden="1">
      <c r="A275" s="2" t="s">
        <v>15</v>
      </c>
      <c r="B275" s="2" t="s">
        <v>439</v>
      </c>
      <c r="C275" s="2" t="s">
        <v>452</v>
      </c>
      <c r="D275" s="2" t="s">
        <v>26</v>
      </c>
      <c r="E275" s="4">
        <v>8.5</v>
      </c>
      <c r="F275" s="2">
        <v>5300</v>
      </c>
    </row>
    <row r="276" spans="1:6" hidden="1">
      <c r="A276" s="2" t="s">
        <v>15</v>
      </c>
      <c r="B276" s="2" t="s">
        <v>439</v>
      </c>
      <c r="C276" s="29" t="s">
        <v>453</v>
      </c>
      <c r="D276" s="2" t="s">
        <v>26</v>
      </c>
      <c r="E276" s="4">
        <v>6</v>
      </c>
      <c r="F276" s="2">
        <v>6050</v>
      </c>
    </row>
    <row r="277" spans="1:6" hidden="1">
      <c r="A277" s="2" t="s">
        <v>15</v>
      </c>
      <c r="B277" s="2" t="s">
        <v>439</v>
      </c>
      <c r="C277" s="2" t="s">
        <v>454</v>
      </c>
      <c r="D277" s="2" t="s">
        <v>235</v>
      </c>
      <c r="E277" s="4">
        <v>15</v>
      </c>
      <c r="F277" s="2">
        <v>0</v>
      </c>
    </row>
    <row r="278" spans="1:6" hidden="1">
      <c r="A278" s="2" t="s">
        <v>15</v>
      </c>
      <c r="B278" s="2" t="s">
        <v>439</v>
      </c>
      <c r="C278" s="2" t="s">
        <v>455</v>
      </c>
      <c r="D278" s="2" t="s">
        <v>26</v>
      </c>
      <c r="E278" s="4">
        <v>4.5999999999999996</v>
      </c>
      <c r="F278" s="2">
        <v>3470</v>
      </c>
    </row>
    <row r="279" spans="1:6" hidden="1">
      <c r="A279" s="2" t="s">
        <v>15</v>
      </c>
      <c r="B279" s="2" t="s">
        <v>439</v>
      </c>
      <c r="C279" s="2" t="s">
        <v>456</v>
      </c>
      <c r="D279" s="2" t="s">
        <v>26</v>
      </c>
      <c r="E279" s="4">
        <v>3.7</v>
      </c>
      <c r="F279" s="2">
        <v>3800</v>
      </c>
    </row>
    <row r="280" spans="1:6" hidden="1">
      <c r="A280" s="2" t="s">
        <v>15</v>
      </c>
      <c r="B280" s="2" t="s">
        <v>439</v>
      </c>
      <c r="C280" s="2" t="s">
        <v>457</v>
      </c>
      <c r="D280" s="2" t="s">
        <v>26</v>
      </c>
      <c r="E280" s="4">
        <v>22.9</v>
      </c>
      <c r="F280" s="2">
        <v>3510</v>
      </c>
    </row>
    <row r="281" spans="1:6" hidden="1">
      <c r="A281" s="2" t="s">
        <v>15</v>
      </c>
      <c r="B281" s="2" t="s">
        <v>439</v>
      </c>
      <c r="C281" s="2" t="s">
        <v>458</v>
      </c>
      <c r="D281" s="2" t="s">
        <v>26</v>
      </c>
      <c r="E281" s="4">
        <v>5.4</v>
      </c>
      <c r="F281" s="2">
        <v>3840</v>
      </c>
    </row>
    <row r="282" spans="1:6" hidden="1">
      <c r="A282" s="2" t="s">
        <v>15</v>
      </c>
      <c r="B282" s="2" t="s">
        <v>439</v>
      </c>
      <c r="C282" s="2" t="s">
        <v>459</v>
      </c>
      <c r="D282" s="2" t="s">
        <v>26</v>
      </c>
      <c r="E282" s="4">
        <v>1</v>
      </c>
      <c r="F282" s="2">
        <v>760</v>
      </c>
    </row>
    <row r="283" spans="1:6" hidden="1">
      <c r="A283" s="2" t="s">
        <v>15</v>
      </c>
      <c r="B283" s="2" t="s">
        <v>439</v>
      </c>
      <c r="C283" s="2" t="s">
        <v>460</v>
      </c>
      <c r="D283" s="2" t="s">
        <v>26</v>
      </c>
      <c r="E283" s="4">
        <v>4.4000000000000004</v>
      </c>
      <c r="F283" s="2">
        <v>3040</v>
      </c>
    </row>
    <row r="284" spans="1:6" hidden="1">
      <c r="A284" s="2" t="s">
        <v>15</v>
      </c>
      <c r="B284" s="2" t="s">
        <v>439</v>
      </c>
      <c r="C284" s="2" t="s">
        <v>461</v>
      </c>
      <c r="D284" s="2" t="s">
        <v>26</v>
      </c>
      <c r="E284" s="4">
        <v>5.6</v>
      </c>
      <c r="F284" s="2">
        <v>2340</v>
      </c>
    </row>
    <row r="285" spans="1:6" hidden="1">
      <c r="A285" s="2" t="s">
        <v>15</v>
      </c>
      <c r="B285" s="2" t="s">
        <v>439</v>
      </c>
      <c r="C285" s="2" t="s">
        <v>462</v>
      </c>
      <c r="D285" s="2" t="s">
        <v>26</v>
      </c>
      <c r="E285" s="4">
        <v>5.7</v>
      </c>
      <c r="F285" s="2">
        <v>2410</v>
      </c>
    </row>
    <row r="286" spans="1:6" hidden="1">
      <c r="A286" s="2" t="s">
        <v>15</v>
      </c>
      <c r="B286" s="2" t="s">
        <v>439</v>
      </c>
      <c r="C286" s="2" t="s">
        <v>463</v>
      </c>
      <c r="D286" s="2" t="s">
        <v>26</v>
      </c>
      <c r="E286" s="4">
        <v>11.7</v>
      </c>
      <c r="F286" s="2">
        <v>6830</v>
      </c>
    </row>
    <row r="287" spans="1:6" hidden="1">
      <c r="A287" s="2" t="s">
        <v>15</v>
      </c>
      <c r="B287" s="2" t="s">
        <v>439</v>
      </c>
      <c r="C287" s="2" t="s">
        <v>464</v>
      </c>
      <c r="D287" s="2" t="s">
        <v>26</v>
      </c>
      <c r="E287" s="4">
        <v>11.91</v>
      </c>
      <c r="F287" s="2">
        <v>6830</v>
      </c>
    </row>
    <row r="288" spans="1:6" hidden="1">
      <c r="A288" s="2" t="s">
        <v>15</v>
      </c>
      <c r="B288" s="2" t="s">
        <v>439</v>
      </c>
      <c r="C288" s="2" t="s">
        <v>465</v>
      </c>
      <c r="D288" s="2" t="s">
        <v>26</v>
      </c>
      <c r="E288" s="4">
        <v>19.5</v>
      </c>
      <c r="F288" s="2">
        <v>4600</v>
      </c>
    </row>
    <row r="289" spans="1:6" hidden="1">
      <c r="A289" s="2" t="s">
        <v>15</v>
      </c>
      <c r="B289" s="2" t="s">
        <v>439</v>
      </c>
      <c r="C289" s="2" t="s">
        <v>466</v>
      </c>
      <c r="D289" s="2" t="s">
        <v>26</v>
      </c>
      <c r="E289" s="4">
        <v>3.7</v>
      </c>
      <c r="F289" s="2">
        <v>5940</v>
      </c>
    </row>
    <row r="290" spans="1:6" hidden="1">
      <c r="A290" s="2" t="s">
        <v>15</v>
      </c>
      <c r="B290" s="2" t="s">
        <v>439</v>
      </c>
      <c r="C290" s="2" t="s">
        <v>467</v>
      </c>
      <c r="D290" s="2" t="s">
        <v>230</v>
      </c>
      <c r="E290" s="4">
        <v>44</v>
      </c>
      <c r="F290" s="2">
        <v>3200</v>
      </c>
    </row>
    <row r="291" spans="1:6" hidden="1">
      <c r="A291" s="2" t="s">
        <v>15</v>
      </c>
      <c r="B291" s="2" t="s">
        <v>439</v>
      </c>
      <c r="C291" s="2" t="s">
        <v>468</v>
      </c>
      <c r="D291" s="2" t="s">
        <v>26</v>
      </c>
      <c r="E291" s="4">
        <v>8.6</v>
      </c>
      <c r="F291" s="2">
        <v>4300</v>
      </c>
    </row>
    <row r="292" spans="1:6" hidden="1">
      <c r="A292" s="2" t="s">
        <v>15</v>
      </c>
      <c r="B292" s="2" t="s">
        <v>439</v>
      </c>
      <c r="C292" s="2" t="s">
        <v>469</v>
      </c>
      <c r="D292" s="2" t="s">
        <v>26</v>
      </c>
      <c r="E292" s="4">
        <v>7</v>
      </c>
      <c r="F292" s="2">
        <v>8910</v>
      </c>
    </row>
    <row r="293" spans="1:6" hidden="1">
      <c r="A293" s="2" t="s">
        <v>15</v>
      </c>
      <c r="B293" s="2" t="s">
        <v>439</v>
      </c>
      <c r="C293" s="2" t="s">
        <v>470</v>
      </c>
      <c r="D293" s="2" t="s">
        <v>26</v>
      </c>
      <c r="E293" s="4">
        <v>13.5</v>
      </c>
      <c r="F293" s="2">
        <v>4850</v>
      </c>
    </row>
    <row r="294" spans="1:6" hidden="1">
      <c r="A294" s="2" t="s">
        <v>15</v>
      </c>
      <c r="B294" s="2" t="s">
        <v>439</v>
      </c>
      <c r="C294" s="2" t="s">
        <v>471</v>
      </c>
      <c r="D294" s="2" t="s">
        <v>26</v>
      </c>
      <c r="E294" s="4">
        <v>28.1</v>
      </c>
      <c r="F294" s="2">
        <v>6400</v>
      </c>
    </row>
    <row r="295" spans="1:6" hidden="1">
      <c r="A295" s="2" t="s">
        <v>15</v>
      </c>
      <c r="B295" s="2" t="s">
        <v>439</v>
      </c>
      <c r="C295" s="2" t="s">
        <v>472</v>
      </c>
      <c r="D295" s="2" t="s">
        <v>26</v>
      </c>
      <c r="E295" s="4">
        <v>34</v>
      </c>
      <c r="F295" s="2">
        <v>6040</v>
      </c>
    </row>
    <row r="296" spans="1:6" hidden="1">
      <c r="A296" s="2" t="s">
        <v>15</v>
      </c>
      <c r="B296" s="2" t="s">
        <v>439</v>
      </c>
      <c r="C296" s="2" t="s">
        <v>473</v>
      </c>
      <c r="D296" s="2" t="s">
        <v>26</v>
      </c>
      <c r="E296" s="4">
        <v>5.37</v>
      </c>
      <c r="F296" s="2">
        <v>3510</v>
      </c>
    </row>
    <row r="297" spans="1:6" hidden="1">
      <c r="A297" s="2" t="s">
        <v>15</v>
      </c>
      <c r="B297" s="2" t="s">
        <v>439</v>
      </c>
      <c r="C297" s="2" t="s">
        <v>474</v>
      </c>
      <c r="D297" s="2" t="s">
        <v>26</v>
      </c>
      <c r="E297" s="4">
        <v>16.52</v>
      </c>
      <c r="F297" s="2">
        <v>4850</v>
      </c>
    </row>
    <row r="298" spans="1:6" hidden="1">
      <c r="A298" s="2" t="s">
        <v>15</v>
      </c>
      <c r="B298" s="2" t="s">
        <v>439</v>
      </c>
      <c r="C298" s="2" t="s">
        <v>475</v>
      </c>
      <c r="D298" s="2" t="s">
        <v>26</v>
      </c>
      <c r="E298" s="4">
        <v>9</v>
      </c>
      <c r="F298" s="2">
        <v>4120</v>
      </c>
    </row>
    <row r="299" spans="1:6" hidden="1">
      <c r="A299" s="2" t="s">
        <v>15</v>
      </c>
      <c r="B299" s="2" t="s">
        <v>439</v>
      </c>
      <c r="C299" s="2" t="s">
        <v>476</v>
      </c>
      <c r="D299" s="2" t="s">
        <v>26</v>
      </c>
      <c r="E299" s="4">
        <v>14.22</v>
      </c>
      <c r="F299" s="2">
        <v>4880</v>
      </c>
    </row>
    <row r="300" spans="1:6" hidden="1">
      <c r="A300" s="2" t="s">
        <v>15</v>
      </c>
      <c r="B300" s="2" t="s">
        <v>439</v>
      </c>
      <c r="C300" s="2" t="s">
        <v>477</v>
      </c>
      <c r="D300" s="2" t="s">
        <v>26</v>
      </c>
      <c r="E300" s="4">
        <v>2.69</v>
      </c>
      <c r="F300" s="2">
        <v>3960</v>
      </c>
    </row>
    <row r="301" spans="1:6" hidden="1">
      <c r="A301" s="2" t="s">
        <v>15</v>
      </c>
      <c r="B301" s="2" t="s">
        <v>439</v>
      </c>
      <c r="C301" s="2" t="s">
        <v>478</v>
      </c>
      <c r="D301" s="2" t="s">
        <v>26</v>
      </c>
      <c r="E301" s="4">
        <v>3.35</v>
      </c>
      <c r="F301" s="2">
        <v>3890</v>
      </c>
    </row>
    <row r="302" spans="1:6" hidden="1">
      <c r="A302" s="2" t="s">
        <v>15</v>
      </c>
      <c r="B302" s="2" t="s">
        <v>439</v>
      </c>
      <c r="C302" s="2" t="s">
        <v>479</v>
      </c>
      <c r="D302" s="2" t="s">
        <v>26</v>
      </c>
      <c r="E302" s="4">
        <v>2.1800000000000002</v>
      </c>
      <c r="F302" s="2">
        <v>3870</v>
      </c>
    </row>
    <row r="303" spans="1:6" hidden="1">
      <c r="A303" s="2" t="s">
        <v>15</v>
      </c>
      <c r="B303" s="2" t="s">
        <v>439</v>
      </c>
      <c r="C303" s="2" t="s">
        <v>480</v>
      </c>
      <c r="D303" s="2" t="s">
        <v>26</v>
      </c>
      <c r="E303" s="4">
        <v>2.16</v>
      </c>
      <c r="F303" s="2">
        <v>3870</v>
      </c>
    </row>
    <row r="304" spans="1:6" hidden="1">
      <c r="A304" s="2" t="s">
        <v>15</v>
      </c>
      <c r="B304" s="2" t="s">
        <v>439</v>
      </c>
      <c r="C304" s="2" t="s">
        <v>481</v>
      </c>
      <c r="D304" s="2" t="s">
        <v>26</v>
      </c>
      <c r="E304" s="4">
        <v>11.4</v>
      </c>
      <c r="F304" s="2">
        <v>4010</v>
      </c>
    </row>
    <row r="305" spans="1:6" hidden="1">
      <c r="A305" s="2" t="s">
        <v>15</v>
      </c>
      <c r="B305" s="2" t="s">
        <v>439</v>
      </c>
      <c r="C305" s="2" t="s">
        <v>482</v>
      </c>
      <c r="D305" s="2" t="s">
        <v>26</v>
      </c>
      <c r="E305" s="4">
        <v>3.98</v>
      </c>
      <c r="F305" s="2">
        <v>3800</v>
      </c>
    </row>
    <row r="306" spans="1:6" hidden="1">
      <c r="A306" s="2" t="s">
        <v>15</v>
      </c>
      <c r="B306" s="2" t="s">
        <v>439</v>
      </c>
      <c r="C306" s="2" t="s">
        <v>483</v>
      </c>
      <c r="D306" s="2" t="s">
        <v>235</v>
      </c>
      <c r="E306" s="4">
        <v>8.77</v>
      </c>
      <c r="F306" s="2">
        <v>2730</v>
      </c>
    </row>
    <row r="307" spans="1:6" hidden="1">
      <c r="A307" s="2" t="s">
        <v>15</v>
      </c>
      <c r="B307" s="2" t="s">
        <v>439</v>
      </c>
      <c r="C307" s="1" t="s">
        <v>532</v>
      </c>
      <c r="D307" s="1" t="s">
        <v>26</v>
      </c>
      <c r="E307" s="8">
        <v>10</v>
      </c>
      <c r="F307" s="2">
        <v>1700</v>
      </c>
    </row>
    <row r="308" spans="1:6" hidden="1">
      <c r="A308" s="2" t="s">
        <v>15</v>
      </c>
      <c r="B308" s="2" t="s">
        <v>439</v>
      </c>
      <c r="C308" s="1" t="s">
        <v>533</v>
      </c>
      <c r="D308" s="7" t="s">
        <v>26</v>
      </c>
      <c r="E308" s="8">
        <v>5</v>
      </c>
      <c r="F308" s="2">
        <v>3470</v>
      </c>
    </row>
    <row r="309" spans="1:6" hidden="1">
      <c r="A309" s="2" t="s">
        <v>15</v>
      </c>
      <c r="B309" s="2" t="s">
        <v>439</v>
      </c>
      <c r="C309" s="2" t="s">
        <v>484</v>
      </c>
      <c r="D309" s="2" t="s">
        <v>230</v>
      </c>
      <c r="E309" s="4">
        <v>0.43</v>
      </c>
      <c r="F309" s="2">
        <v>520</v>
      </c>
    </row>
    <row r="310" spans="1:6" hidden="1">
      <c r="A310" s="2" t="s">
        <v>15</v>
      </c>
      <c r="B310" s="2" t="s">
        <v>439</v>
      </c>
      <c r="C310" s="2" t="s">
        <v>485</v>
      </c>
      <c r="D310" s="2" t="s">
        <v>26</v>
      </c>
      <c r="E310" s="4">
        <v>24.65</v>
      </c>
      <c r="F310" s="2">
        <v>3150</v>
      </c>
    </row>
    <row r="311" spans="1:6" hidden="1">
      <c r="A311" s="2" t="s">
        <v>15</v>
      </c>
      <c r="B311" s="2" t="s">
        <v>432</v>
      </c>
      <c r="C311" s="2" t="s">
        <v>433</v>
      </c>
      <c r="D311" s="2" t="s">
        <v>26</v>
      </c>
      <c r="E311" s="4">
        <v>21.2</v>
      </c>
      <c r="F311" s="2">
        <v>3520</v>
      </c>
    </row>
    <row r="312" spans="1:6" hidden="1">
      <c r="A312" s="2" t="s">
        <v>15</v>
      </c>
      <c r="B312" s="2" t="s">
        <v>432</v>
      </c>
      <c r="C312" s="2" t="s">
        <v>434</v>
      </c>
      <c r="D312" s="2" t="s">
        <v>26</v>
      </c>
      <c r="E312" s="4">
        <v>24.2</v>
      </c>
      <c r="F312" s="2">
        <v>2250</v>
      </c>
    </row>
    <row r="313" spans="1:6" hidden="1">
      <c r="A313" s="2" t="s">
        <v>15</v>
      </c>
      <c r="B313" s="2" t="s">
        <v>432</v>
      </c>
      <c r="C313" s="2" t="s">
        <v>435</v>
      </c>
      <c r="D313" s="2" t="s">
        <v>26</v>
      </c>
      <c r="E313" s="4">
        <v>14.3</v>
      </c>
      <c r="F313" s="2">
        <v>3520</v>
      </c>
    </row>
    <row r="314" spans="1:6" hidden="1">
      <c r="A314" s="2" t="s">
        <v>15</v>
      </c>
      <c r="B314" s="2" t="s">
        <v>432</v>
      </c>
      <c r="C314" s="2" t="s">
        <v>436</v>
      </c>
      <c r="D314" s="2" t="s">
        <v>26</v>
      </c>
      <c r="E314" s="4">
        <v>15</v>
      </c>
      <c r="F314" s="2">
        <v>3150</v>
      </c>
    </row>
    <row r="315" spans="1:6" hidden="1">
      <c r="A315" s="2" t="s">
        <v>15</v>
      </c>
      <c r="B315" s="2" t="s">
        <v>432</v>
      </c>
      <c r="C315" s="2" t="s">
        <v>437</v>
      </c>
      <c r="D315" s="2" t="s">
        <v>26</v>
      </c>
      <c r="E315" s="4">
        <v>19</v>
      </c>
      <c r="F315" s="2">
        <v>3440</v>
      </c>
    </row>
    <row r="316" spans="1:6" hidden="1">
      <c r="A316" s="2" t="s">
        <v>15</v>
      </c>
      <c r="B316" s="2" t="s">
        <v>432</v>
      </c>
      <c r="C316" s="2" t="s">
        <v>438</v>
      </c>
      <c r="D316" s="2" t="s">
        <v>26</v>
      </c>
      <c r="E316" s="4">
        <v>15</v>
      </c>
      <c r="F316" s="2">
        <v>3080</v>
      </c>
    </row>
    <row r="317" spans="1:6" hidden="1">
      <c r="A317" s="2" t="s">
        <v>15</v>
      </c>
      <c r="B317" s="2" t="s">
        <v>404</v>
      </c>
      <c r="C317" s="2" t="s">
        <v>405</v>
      </c>
      <c r="D317" s="2" t="s">
        <v>22</v>
      </c>
      <c r="E317" s="4">
        <v>3.33</v>
      </c>
      <c r="F317" s="2">
        <v>290</v>
      </c>
    </row>
    <row r="318" spans="1:6" hidden="1">
      <c r="A318" s="2" t="s">
        <v>15</v>
      </c>
      <c r="B318" s="2" t="s">
        <v>404</v>
      </c>
      <c r="C318" s="2" t="s">
        <v>406</v>
      </c>
      <c r="D318" s="2" t="s">
        <v>22</v>
      </c>
      <c r="E318" s="4">
        <v>4.22</v>
      </c>
      <c r="F318" s="2">
        <v>160</v>
      </c>
    </row>
    <row r="319" spans="1:6" hidden="1">
      <c r="A319" s="2" t="s">
        <v>15</v>
      </c>
      <c r="B319" s="2" t="s">
        <v>404</v>
      </c>
      <c r="C319" s="2" t="s">
        <v>407</v>
      </c>
      <c r="D319" s="2" t="s">
        <v>235</v>
      </c>
      <c r="E319" s="4">
        <v>2.12</v>
      </c>
      <c r="F319" s="2">
        <v>8840</v>
      </c>
    </row>
    <row r="320" spans="1:6" hidden="1">
      <c r="A320" s="2" t="s">
        <v>15</v>
      </c>
      <c r="B320" s="2" t="s">
        <v>404</v>
      </c>
      <c r="C320" s="2" t="s">
        <v>408</v>
      </c>
      <c r="D320" s="2" t="s">
        <v>235</v>
      </c>
      <c r="E320" s="4">
        <v>3</v>
      </c>
      <c r="F320" s="2">
        <v>9000</v>
      </c>
    </row>
    <row r="321" spans="1:6" hidden="1">
      <c r="A321" s="2" t="s">
        <v>15</v>
      </c>
      <c r="B321" s="2" t="s">
        <v>404</v>
      </c>
      <c r="C321" s="2" t="s">
        <v>588</v>
      </c>
      <c r="D321" s="2" t="s">
        <v>235</v>
      </c>
      <c r="E321" s="4">
        <v>19.3</v>
      </c>
      <c r="F321" s="2">
        <v>9000</v>
      </c>
    </row>
    <row r="322" spans="1:6" hidden="1">
      <c r="A322" s="2" t="s">
        <v>15</v>
      </c>
      <c r="B322" s="2" t="s">
        <v>404</v>
      </c>
      <c r="C322" s="2" t="s">
        <v>589</v>
      </c>
      <c r="D322" s="2" t="s">
        <v>235</v>
      </c>
      <c r="E322" s="4">
        <v>19.3</v>
      </c>
      <c r="F322" s="2">
        <v>8840</v>
      </c>
    </row>
    <row r="323" spans="1:6" hidden="1">
      <c r="A323" s="2" t="s">
        <v>15</v>
      </c>
      <c r="B323" s="2" t="s">
        <v>404</v>
      </c>
      <c r="C323" s="2" t="s">
        <v>409</v>
      </c>
      <c r="D323" s="2" t="s">
        <v>235</v>
      </c>
      <c r="E323" s="4">
        <v>1.5</v>
      </c>
      <c r="F323" s="2">
        <v>8840</v>
      </c>
    </row>
    <row r="324" spans="1:6" hidden="1">
      <c r="A324" s="2" t="s">
        <v>15</v>
      </c>
      <c r="B324" s="2" t="s">
        <v>404</v>
      </c>
      <c r="C324" s="2" t="s">
        <v>410</v>
      </c>
      <c r="D324" s="2" t="s">
        <v>235</v>
      </c>
      <c r="E324" s="4">
        <v>5.0999999999999996</v>
      </c>
      <c r="F324" s="2">
        <v>8840</v>
      </c>
    </row>
    <row r="325" spans="1:6" hidden="1">
      <c r="A325" s="2" t="s">
        <v>15</v>
      </c>
      <c r="B325" s="2" t="s">
        <v>404</v>
      </c>
      <c r="C325" s="2" t="s">
        <v>411</v>
      </c>
      <c r="D325" s="2" t="s">
        <v>230</v>
      </c>
      <c r="E325" s="4">
        <v>1.8</v>
      </c>
      <c r="F325" s="2">
        <v>1200</v>
      </c>
    </row>
    <row r="326" spans="1:6" hidden="1">
      <c r="A326" s="2" t="s">
        <v>15</v>
      </c>
      <c r="B326" s="2" t="s">
        <v>404</v>
      </c>
      <c r="C326" s="2" t="s">
        <v>412</v>
      </c>
      <c r="D326" s="2" t="s">
        <v>26</v>
      </c>
      <c r="E326" s="4">
        <v>4.5999999999999996</v>
      </c>
      <c r="F326" s="2">
        <v>660</v>
      </c>
    </row>
    <row r="327" spans="1:6" hidden="1">
      <c r="A327" s="2" t="s">
        <v>15</v>
      </c>
      <c r="B327" s="2" t="s">
        <v>404</v>
      </c>
      <c r="C327" s="2" t="s">
        <v>413</v>
      </c>
      <c r="D327" s="2" t="s">
        <v>26</v>
      </c>
      <c r="E327" s="4">
        <v>8.8000000000000007</v>
      </c>
      <c r="F327" s="2">
        <v>660</v>
      </c>
    </row>
    <row r="328" spans="1:6" hidden="1">
      <c r="A328" s="2" t="s">
        <v>15</v>
      </c>
      <c r="B328" s="2" t="s">
        <v>404</v>
      </c>
      <c r="C328" s="2" t="s">
        <v>414</v>
      </c>
      <c r="D328" s="2" t="s">
        <v>230</v>
      </c>
      <c r="E328" s="4">
        <v>2.5</v>
      </c>
      <c r="F328" s="2">
        <v>120</v>
      </c>
    </row>
    <row r="329" spans="1:6" hidden="1">
      <c r="A329" s="2" t="s">
        <v>15</v>
      </c>
      <c r="B329" s="2" t="s">
        <v>404</v>
      </c>
      <c r="C329" s="2" t="s">
        <v>415</v>
      </c>
      <c r="D329" s="2" t="s">
        <v>235</v>
      </c>
      <c r="E329" s="4">
        <v>0.78</v>
      </c>
      <c r="F329" s="2">
        <v>10</v>
      </c>
    </row>
    <row r="330" spans="1:6" hidden="1">
      <c r="A330" s="2" t="s">
        <v>15</v>
      </c>
      <c r="B330" s="2" t="s">
        <v>404</v>
      </c>
      <c r="C330" s="2" t="s">
        <v>416</v>
      </c>
      <c r="D330" s="2" t="s">
        <v>235</v>
      </c>
      <c r="E330" s="4">
        <v>0.6</v>
      </c>
      <c r="F330" s="2">
        <v>10</v>
      </c>
    </row>
    <row r="331" spans="1:6" hidden="1">
      <c r="A331" s="2" t="s">
        <v>15</v>
      </c>
      <c r="B331" s="2" t="s">
        <v>404</v>
      </c>
      <c r="C331" s="2" t="s">
        <v>417</v>
      </c>
      <c r="D331" s="2" t="s">
        <v>235</v>
      </c>
      <c r="E331" s="4">
        <v>7.8</v>
      </c>
      <c r="F331" s="2">
        <v>880</v>
      </c>
    </row>
    <row r="332" spans="1:6" hidden="1">
      <c r="A332" s="2" t="s">
        <v>15</v>
      </c>
      <c r="B332" s="2" t="s">
        <v>404</v>
      </c>
      <c r="C332" s="2" t="s">
        <v>418</v>
      </c>
      <c r="D332" s="2" t="s">
        <v>235</v>
      </c>
      <c r="E332" s="4">
        <v>2.4</v>
      </c>
      <c r="F332" s="2">
        <v>220</v>
      </c>
    </row>
    <row r="333" spans="1:6" hidden="1">
      <c r="A333" s="2" t="s">
        <v>15</v>
      </c>
      <c r="B333" s="2" t="s">
        <v>404</v>
      </c>
      <c r="C333" s="2" t="s">
        <v>419</v>
      </c>
      <c r="D333" s="2" t="s">
        <v>235</v>
      </c>
      <c r="E333" s="4">
        <v>4.45</v>
      </c>
      <c r="F333" s="2">
        <v>79</v>
      </c>
    </row>
    <row r="334" spans="1:6" hidden="1">
      <c r="A334" s="2" t="s">
        <v>15</v>
      </c>
      <c r="B334" s="2" t="s">
        <v>404</v>
      </c>
      <c r="C334" s="2" t="s">
        <v>420</v>
      </c>
      <c r="D334" s="2" t="s">
        <v>235</v>
      </c>
      <c r="E334" s="4">
        <v>1.1000000000000001</v>
      </c>
      <c r="F334" s="2">
        <v>20</v>
      </c>
    </row>
    <row r="335" spans="1:6" hidden="1">
      <c r="A335" s="2" t="s">
        <v>15</v>
      </c>
      <c r="B335" s="2" t="s">
        <v>404</v>
      </c>
      <c r="C335" s="2" t="s">
        <v>421</v>
      </c>
      <c r="D335" s="2" t="s">
        <v>235</v>
      </c>
      <c r="E335" s="4">
        <v>6.75</v>
      </c>
      <c r="F335" s="2">
        <v>60</v>
      </c>
    </row>
    <row r="336" spans="1:6" hidden="1">
      <c r="A336" s="2" t="s">
        <v>315</v>
      </c>
      <c r="B336" s="2" t="s">
        <v>333</v>
      </c>
      <c r="C336" s="2" t="s">
        <v>334</v>
      </c>
      <c r="D336" s="2" t="s">
        <v>26</v>
      </c>
      <c r="E336" s="4">
        <v>35</v>
      </c>
      <c r="F336" s="2">
        <v>280</v>
      </c>
    </row>
    <row r="337" spans="1:6" hidden="1">
      <c r="A337" s="2" t="s">
        <v>315</v>
      </c>
      <c r="B337" s="2" t="s">
        <v>333</v>
      </c>
      <c r="C337" s="2" t="s">
        <v>335</v>
      </c>
      <c r="D337" s="2" t="s">
        <v>26</v>
      </c>
      <c r="E337" s="4">
        <v>8.52</v>
      </c>
      <c r="F337" s="2">
        <v>300</v>
      </c>
    </row>
    <row r="338" spans="1:6" hidden="1">
      <c r="A338" s="2" t="s">
        <v>315</v>
      </c>
      <c r="B338" s="2" t="s">
        <v>333</v>
      </c>
      <c r="C338" s="2" t="s">
        <v>336</v>
      </c>
      <c r="D338" s="2" t="s">
        <v>26</v>
      </c>
      <c r="E338" s="4">
        <v>16.5</v>
      </c>
      <c r="F338" s="2">
        <v>300</v>
      </c>
    </row>
    <row r="339" spans="1:6" hidden="1">
      <c r="A339" s="2" t="s">
        <v>315</v>
      </c>
      <c r="B339" s="2" t="s">
        <v>333</v>
      </c>
      <c r="C339" s="2" t="s">
        <v>337</v>
      </c>
      <c r="D339" s="2" t="s">
        <v>26</v>
      </c>
      <c r="E339" s="4">
        <v>2.84</v>
      </c>
      <c r="F339" s="2">
        <v>250</v>
      </c>
    </row>
    <row r="340" spans="1:6" hidden="1">
      <c r="A340" s="2" t="s">
        <v>315</v>
      </c>
      <c r="B340" s="2" t="s">
        <v>333</v>
      </c>
      <c r="C340" s="2" t="s">
        <v>338</v>
      </c>
      <c r="D340" s="2" t="s">
        <v>26</v>
      </c>
      <c r="E340" s="4">
        <v>9.85</v>
      </c>
      <c r="F340" s="2">
        <v>260</v>
      </c>
    </row>
    <row r="341" spans="1:6" hidden="1">
      <c r="A341" s="2" t="s">
        <v>315</v>
      </c>
      <c r="B341" s="2" t="s">
        <v>333</v>
      </c>
      <c r="C341" s="2" t="s">
        <v>339</v>
      </c>
      <c r="D341" s="2" t="s">
        <v>26</v>
      </c>
      <c r="E341" s="4">
        <v>133</v>
      </c>
      <c r="F341" s="2">
        <v>245</v>
      </c>
    </row>
    <row r="342" spans="1:6" hidden="1">
      <c r="A342" s="2" t="s">
        <v>315</v>
      </c>
      <c r="B342" s="2" t="s">
        <v>333</v>
      </c>
      <c r="C342" s="2" t="s">
        <v>340</v>
      </c>
      <c r="D342" s="2" t="s">
        <v>26</v>
      </c>
      <c r="E342" s="4">
        <v>15.6</v>
      </c>
      <c r="F342" s="2">
        <v>280</v>
      </c>
    </row>
    <row r="343" spans="1:6" hidden="1">
      <c r="A343" s="2" t="s">
        <v>315</v>
      </c>
      <c r="B343" s="2" t="s">
        <v>333</v>
      </c>
      <c r="C343" s="2" t="s">
        <v>341</v>
      </c>
      <c r="D343" s="2" t="s">
        <v>26</v>
      </c>
      <c r="E343" s="4">
        <v>11</v>
      </c>
      <c r="F343" s="2">
        <v>150</v>
      </c>
    </row>
    <row r="344" spans="1:6" hidden="1">
      <c r="A344" s="2" t="s">
        <v>315</v>
      </c>
      <c r="B344" s="2" t="s">
        <v>333</v>
      </c>
      <c r="C344" s="2" t="s">
        <v>342</v>
      </c>
      <c r="D344" s="2" t="s">
        <v>26</v>
      </c>
      <c r="E344" s="4">
        <v>7.55</v>
      </c>
      <c r="F344" s="2">
        <v>150</v>
      </c>
    </row>
    <row r="345" spans="1:6" hidden="1">
      <c r="A345" s="2" t="s">
        <v>315</v>
      </c>
      <c r="B345" s="2" t="s">
        <v>333</v>
      </c>
      <c r="C345" s="2" t="s">
        <v>343</v>
      </c>
      <c r="D345" s="2" t="s">
        <v>26</v>
      </c>
      <c r="E345" s="4">
        <v>12.05</v>
      </c>
      <c r="F345" s="2">
        <v>150</v>
      </c>
    </row>
    <row r="346" spans="1:6" hidden="1">
      <c r="A346" s="2" t="s">
        <v>315</v>
      </c>
      <c r="B346" s="2" t="s">
        <v>344</v>
      </c>
      <c r="C346" s="2" t="s">
        <v>345</v>
      </c>
      <c r="D346" s="2" t="s">
        <v>26</v>
      </c>
      <c r="E346" s="4">
        <v>4</v>
      </c>
      <c r="F346" s="2">
        <v>430</v>
      </c>
    </row>
    <row r="347" spans="1:6" hidden="1">
      <c r="A347" s="2" t="s">
        <v>315</v>
      </c>
      <c r="B347" s="2" t="s">
        <v>344</v>
      </c>
      <c r="C347" s="2" t="s">
        <v>346</v>
      </c>
      <c r="D347" s="2" t="s">
        <v>230</v>
      </c>
      <c r="E347" s="4">
        <v>1.56</v>
      </c>
      <c r="F347" s="2">
        <v>532</v>
      </c>
    </row>
    <row r="348" spans="1:6" hidden="1">
      <c r="A348" s="2" t="s">
        <v>315</v>
      </c>
      <c r="B348" s="2" t="s">
        <v>344</v>
      </c>
      <c r="C348" s="2" t="s">
        <v>347</v>
      </c>
      <c r="D348" s="2" t="s">
        <v>26</v>
      </c>
      <c r="E348" s="4">
        <v>1.36</v>
      </c>
      <c r="F348" s="2">
        <v>900</v>
      </c>
    </row>
    <row r="349" spans="1:6" hidden="1">
      <c r="A349" s="2" t="s">
        <v>315</v>
      </c>
      <c r="B349" s="2" t="s">
        <v>344</v>
      </c>
      <c r="C349" s="2" t="s">
        <v>348</v>
      </c>
      <c r="D349" s="2" t="s">
        <v>230</v>
      </c>
      <c r="E349" s="4">
        <v>2.88</v>
      </c>
      <c r="F349" s="2">
        <v>27</v>
      </c>
    </row>
    <row r="350" spans="1:6" hidden="1">
      <c r="A350" s="2" t="s">
        <v>315</v>
      </c>
      <c r="B350" s="2" t="s">
        <v>344</v>
      </c>
      <c r="C350" s="2" t="s">
        <v>349</v>
      </c>
      <c r="D350" s="2" t="s">
        <v>26</v>
      </c>
      <c r="E350" s="4">
        <v>4.05</v>
      </c>
      <c r="F350" s="2">
        <v>596</v>
      </c>
    </row>
    <row r="351" spans="1:6" hidden="1">
      <c r="A351" s="2" t="s">
        <v>315</v>
      </c>
      <c r="B351" s="2" t="s">
        <v>344</v>
      </c>
      <c r="C351" s="2" t="s">
        <v>350</v>
      </c>
      <c r="D351" s="2" t="s">
        <v>26</v>
      </c>
      <c r="E351" s="4">
        <v>1.1200000000000001</v>
      </c>
      <c r="F351" s="2">
        <v>391</v>
      </c>
    </row>
    <row r="352" spans="1:6" hidden="1">
      <c r="A352" s="2" t="s">
        <v>315</v>
      </c>
      <c r="B352" s="2" t="s">
        <v>344</v>
      </c>
      <c r="C352" s="2" t="s">
        <v>351</v>
      </c>
      <c r="D352" s="2" t="s">
        <v>26</v>
      </c>
      <c r="E352" s="4">
        <v>1.63</v>
      </c>
      <c r="F352" s="2">
        <v>328</v>
      </c>
    </row>
    <row r="353" spans="1:6" hidden="1">
      <c r="A353" s="2" t="s">
        <v>315</v>
      </c>
      <c r="B353" s="2" t="s">
        <v>344</v>
      </c>
      <c r="C353" s="2" t="s">
        <v>352</v>
      </c>
      <c r="D353" s="2" t="s">
        <v>26</v>
      </c>
      <c r="E353" s="4">
        <v>2.27</v>
      </c>
      <c r="F353" s="2">
        <v>440</v>
      </c>
    </row>
    <row r="354" spans="1:6" hidden="1">
      <c r="A354" s="2" t="s">
        <v>315</v>
      </c>
      <c r="B354" s="2" t="s">
        <v>344</v>
      </c>
      <c r="C354" s="2" t="s">
        <v>353</v>
      </c>
      <c r="D354" s="2" t="s">
        <v>26</v>
      </c>
      <c r="E354" s="4">
        <v>2.95</v>
      </c>
      <c r="F354" s="2">
        <v>580</v>
      </c>
    </row>
    <row r="355" spans="1:6" hidden="1">
      <c r="A355" s="2" t="s">
        <v>315</v>
      </c>
      <c r="B355" s="2" t="s">
        <v>344</v>
      </c>
      <c r="C355" s="2" t="s">
        <v>354</v>
      </c>
      <c r="D355" s="2" t="s">
        <v>26</v>
      </c>
      <c r="E355" s="4">
        <v>5.26</v>
      </c>
      <c r="F355" s="2">
        <v>2870</v>
      </c>
    </row>
    <row r="356" spans="1:6" hidden="1">
      <c r="A356" s="2" t="s">
        <v>315</v>
      </c>
      <c r="B356" s="2" t="s">
        <v>344</v>
      </c>
      <c r="C356" s="2" t="s">
        <v>355</v>
      </c>
      <c r="D356" s="2" t="s">
        <v>230</v>
      </c>
      <c r="E356" s="4">
        <v>0.8</v>
      </c>
      <c r="F356" s="2">
        <f>668/20</f>
        <v>33.4</v>
      </c>
    </row>
    <row r="357" spans="1:6" hidden="1">
      <c r="A357" s="2" t="s">
        <v>315</v>
      </c>
      <c r="B357" s="2" t="s">
        <v>344</v>
      </c>
      <c r="C357" s="2" t="s">
        <v>356</v>
      </c>
      <c r="D357" s="2" t="s">
        <v>26</v>
      </c>
      <c r="E357" s="4">
        <v>4.76</v>
      </c>
      <c r="F357" s="2">
        <v>349</v>
      </c>
    </row>
    <row r="358" spans="1:6" hidden="1">
      <c r="A358" s="2" t="s">
        <v>315</v>
      </c>
      <c r="B358" s="2" t="s">
        <v>344</v>
      </c>
      <c r="C358" s="2" t="s">
        <v>357</v>
      </c>
      <c r="D358" s="2" t="s">
        <v>22</v>
      </c>
      <c r="E358" s="4">
        <v>1.54</v>
      </c>
      <c r="F358" s="2">
        <f>437*0.15</f>
        <v>65.55</v>
      </c>
    </row>
    <row r="359" spans="1:6" hidden="1">
      <c r="A359" s="2" t="s">
        <v>315</v>
      </c>
      <c r="B359" s="2" t="s">
        <v>344</v>
      </c>
      <c r="C359" s="2" t="s">
        <v>358</v>
      </c>
      <c r="D359" s="2" t="s">
        <v>26</v>
      </c>
      <c r="E359" s="4">
        <v>6.39</v>
      </c>
      <c r="F359" s="2">
        <v>844</v>
      </c>
    </row>
    <row r="360" spans="1:6" hidden="1">
      <c r="A360" s="2" t="s">
        <v>315</v>
      </c>
      <c r="B360" s="2" t="s">
        <v>344</v>
      </c>
      <c r="C360" s="2" t="s">
        <v>359</v>
      </c>
      <c r="D360" s="2" t="s">
        <v>26</v>
      </c>
      <c r="E360" s="4">
        <v>2.56</v>
      </c>
      <c r="F360" s="2">
        <v>844</v>
      </c>
    </row>
    <row r="361" spans="1:6" hidden="1">
      <c r="A361" s="2" t="s">
        <v>315</v>
      </c>
      <c r="B361" s="2" t="s">
        <v>344</v>
      </c>
      <c r="C361" s="2" t="s">
        <v>360</v>
      </c>
      <c r="D361" s="2" t="s">
        <v>26</v>
      </c>
      <c r="E361" s="4">
        <v>7.77</v>
      </c>
      <c r="F361" s="2">
        <v>549</v>
      </c>
    </row>
    <row r="362" spans="1:6" hidden="1">
      <c r="A362" s="2" t="s">
        <v>315</v>
      </c>
      <c r="B362" s="2" t="s">
        <v>344</v>
      </c>
      <c r="C362" s="2" t="s">
        <v>361</v>
      </c>
      <c r="D362" s="2" t="s">
        <v>26</v>
      </c>
      <c r="E362" s="4">
        <v>0.8</v>
      </c>
      <c r="F362" s="2">
        <v>759</v>
      </c>
    </row>
    <row r="363" spans="1:6" hidden="1">
      <c r="A363" s="2" t="s">
        <v>315</v>
      </c>
      <c r="B363" s="2" t="s">
        <v>344</v>
      </c>
      <c r="C363" s="2" t="s">
        <v>362</v>
      </c>
      <c r="D363" s="2" t="s">
        <v>22</v>
      </c>
      <c r="E363" s="4">
        <v>2.84</v>
      </c>
      <c r="F363" s="2">
        <f>561*0.15</f>
        <v>84.149999999999991</v>
      </c>
    </row>
    <row r="364" spans="1:6" hidden="1">
      <c r="A364" s="2" t="s">
        <v>315</v>
      </c>
      <c r="B364" s="2" t="s">
        <v>344</v>
      </c>
      <c r="C364" s="2" t="s">
        <v>363</v>
      </c>
      <c r="D364" s="2" t="s">
        <v>26</v>
      </c>
      <c r="E364" s="4">
        <v>2.7</v>
      </c>
      <c r="F364" s="2">
        <v>677</v>
      </c>
    </row>
    <row r="365" spans="1:6" hidden="1">
      <c r="A365" s="2" t="s">
        <v>315</v>
      </c>
      <c r="B365" s="2" t="s">
        <v>344</v>
      </c>
      <c r="C365" s="2" t="s">
        <v>364</v>
      </c>
      <c r="D365" s="2" t="s">
        <v>26</v>
      </c>
      <c r="E365" s="4">
        <v>6.39</v>
      </c>
      <c r="F365" s="2">
        <v>710</v>
      </c>
    </row>
    <row r="366" spans="1:6" hidden="1">
      <c r="A366" s="2" t="s">
        <v>315</v>
      </c>
      <c r="B366" s="2" t="s">
        <v>344</v>
      </c>
      <c r="C366" s="2" t="s">
        <v>365</v>
      </c>
      <c r="D366" s="2" t="s">
        <v>26</v>
      </c>
      <c r="E366" s="4">
        <v>4.2</v>
      </c>
      <c r="F366" s="2">
        <v>660</v>
      </c>
    </row>
    <row r="367" spans="1:6" hidden="1">
      <c r="A367" s="2" t="s">
        <v>315</v>
      </c>
      <c r="B367" s="2" t="s">
        <v>344</v>
      </c>
      <c r="C367" s="2" t="s">
        <v>366</v>
      </c>
      <c r="D367" s="2" t="s">
        <v>26</v>
      </c>
      <c r="E367" s="4">
        <v>2.56</v>
      </c>
      <c r="F367" s="2">
        <v>530</v>
      </c>
    </row>
    <row r="368" spans="1:6" hidden="1">
      <c r="A368" s="2" t="s">
        <v>315</v>
      </c>
      <c r="B368" s="2" t="s">
        <v>344</v>
      </c>
      <c r="C368" s="2" t="s">
        <v>367</v>
      </c>
      <c r="D368" s="2" t="s">
        <v>26</v>
      </c>
      <c r="E368" s="4">
        <v>12.1</v>
      </c>
      <c r="F368" s="2">
        <v>730</v>
      </c>
    </row>
    <row r="369" spans="1:6" hidden="1">
      <c r="A369" s="2" t="s">
        <v>315</v>
      </c>
      <c r="B369" s="2" t="s">
        <v>344</v>
      </c>
      <c r="C369" s="2" t="s">
        <v>368</v>
      </c>
      <c r="D369" s="2" t="s">
        <v>230</v>
      </c>
      <c r="E369" s="4">
        <v>4.25</v>
      </c>
      <c r="F369" s="2">
        <f>600*0.3</f>
        <v>180</v>
      </c>
    </row>
    <row r="370" spans="1:6" hidden="1">
      <c r="A370" s="2" t="s">
        <v>315</v>
      </c>
      <c r="B370" s="2" t="s">
        <v>344</v>
      </c>
      <c r="C370" s="2" t="s">
        <v>369</v>
      </c>
      <c r="D370" s="2" t="s">
        <v>230</v>
      </c>
      <c r="E370" s="4">
        <v>4.54</v>
      </c>
      <c r="F370" s="2">
        <v>340</v>
      </c>
    </row>
    <row r="371" spans="1:6" hidden="1">
      <c r="A371" s="2" t="s">
        <v>315</v>
      </c>
      <c r="B371" s="2" t="s">
        <v>344</v>
      </c>
      <c r="C371" s="2" t="s">
        <v>370</v>
      </c>
      <c r="D371" s="2" t="s">
        <v>26</v>
      </c>
      <c r="E371" s="4">
        <v>1.7</v>
      </c>
      <c r="F371" s="2">
        <f>430*0.125</f>
        <v>53.75</v>
      </c>
    </row>
    <row r="372" spans="1:6" hidden="1">
      <c r="A372" s="2" t="s">
        <v>315</v>
      </c>
      <c r="B372" s="2" t="s">
        <v>344</v>
      </c>
      <c r="C372" s="2" t="s">
        <v>371</v>
      </c>
      <c r="D372" s="2" t="s">
        <v>26</v>
      </c>
      <c r="E372" s="4">
        <v>3.4</v>
      </c>
      <c r="F372" s="2">
        <v>577</v>
      </c>
    </row>
    <row r="373" spans="1:6" hidden="1">
      <c r="A373" s="2" t="s">
        <v>315</v>
      </c>
      <c r="B373" s="2" t="s">
        <v>344</v>
      </c>
      <c r="C373" s="2" t="s">
        <v>372</v>
      </c>
      <c r="D373" s="2" t="s">
        <v>230</v>
      </c>
      <c r="E373" s="4">
        <v>0.7</v>
      </c>
      <c r="F373" s="2">
        <v>3540</v>
      </c>
    </row>
    <row r="374" spans="1:6" hidden="1">
      <c r="A374" s="2" t="s">
        <v>315</v>
      </c>
      <c r="B374" s="2" t="s">
        <v>344</v>
      </c>
      <c r="C374" s="2" t="s">
        <v>373</v>
      </c>
      <c r="D374" s="2" t="s">
        <v>26</v>
      </c>
      <c r="E374" s="4">
        <v>1.38</v>
      </c>
      <c r="F374" s="2">
        <v>471</v>
      </c>
    </row>
    <row r="375" spans="1:6" hidden="1">
      <c r="A375" s="2" t="s">
        <v>315</v>
      </c>
      <c r="B375" s="2" t="s">
        <v>344</v>
      </c>
      <c r="C375" s="2" t="s">
        <v>374</v>
      </c>
      <c r="D375" s="2" t="s">
        <v>230</v>
      </c>
      <c r="E375" s="4">
        <v>1.63</v>
      </c>
      <c r="F375" s="2">
        <f>390*0.3</f>
        <v>117</v>
      </c>
    </row>
    <row r="376" spans="1:6" hidden="1">
      <c r="A376" s="2" t="s">
        <v>315</v>
      </c>
      <c r="B376" s="2" t="s">
        <v>344</v>
      </c>
      <c r="C376" s="2" t="s">
        <v>375</v>
      </c>
      <c r="D376" s="2" t="s">
        <v>230</v>
      </c>
      <c r="E376" s="4">
        <v>1.85</v>
      </c>
      <c r="F376" s="2">
        <v>117</v>
      </c>
    </row>
    <row r="377" spans="1:6" hidden="1">
      <c r="A377" s="2" t="s">
        <v>315</v>
      </c>
      <c r="B377" s="2" t="s">
        <v>344</v>
      </c>
      <c r="C377" s="2" t="s">
        <v>376</v>
      </c>
      <c r="D377" s="2" t="s">
        <v>26</v>
      </c>
      <c r="E377" s="4">
        <v>2.5</v>
      </c>
      <c r="F377" s="2">
        <v>670</v>
      </c>
    </row>
    <row r="378" spans="1:6" hidden="1">
      <c r="A378" s="2" t="s">
        <v>315</v>
      </c>
      <c r="B378" s="2" t="s">
        <v>344</v>
      </c>
      <c r="C378" s="2" t="s">
        <v>377</v>
      </c>
      <c r="D378" s="2" t="s">
        <v>26</v>
      </c>
      <c r="E378" s="4">
        <v>2.27</v>
      </c>
      <c r="F378" s="2">
        <v>150</v>
      </c>
    </row>
    <row r="379" spans="1:6" hidden="1">
      <c r="A379" s="2" t="s">
        <v>315</v>
      </c>
      <c r="B379" s="2" t="s">
        <v>344</v>
      </c>
      <c r="C379" s="2" t="s">
        <v>378</v>
      </c>
      <c r="D379" s="2" t="s">
        <v>26</v>
      </c>
      <c r="E379" s="4">
        <v>6.6</v>
      </c>
      <c r="F379" s="2">
        <v>430</v>
      </c>
    </row>
    <row r="380" spans="1:6" hidden="1">
      <c r="A380" s="2" t="s">
        <v>315</v>
      </c>
      <c r="B380" s="2" t="s">
        <v>344</v>
      </c>
      <c r="C380" s="2" t="s">
        <v>379</v>
      </c>
      <c r="D380" s="2" t="s">
        <v>26</v>
      </c>
      <c r="E380" s="4">
        <v>1.1000000000000001</v>
      </c>
      <c r="F380" s="2">
        <v>300</v>
      </c>
    </row>
    <row r="381" spans="1:6" hidden="1">
      <c r="A381" s="2" t="s">
        <v>315</v>
      </c>
      <c r="B381" s="2" t="s">
        <v>344</v>
      </c>
      <c r="C381" s="2" t="s">
        <v>380</v>
      </c>
      <c r="D381" s="2" t="s">
        <v>26</v>
      </c>
      <c r="E381" s="4">
        <v>2.2000000000000002</v>
      </c>
      <c r="F381" s="2">
        <v>534</v>
      </c>
    </row>
    <row r="382" spans="1:6" hidden="1">
      <c r="A382" s="2" t="s">
        <v>315</v>
      </c>
      <c r="B382" s="2" t="s">
        <v>344</v>
      </c>
      <c r="C382" s="2" t="s">
        <v>381</v>
      </c>
      <c r="D382" s="2" t="s">
        <v>26</v>
      </c>
      <c r="E382" s="4">
        <v>0.9</v>
      </c>
      <c r="F382" s="2">
        <v>530</v>
      </c>
    </row>
    <row r="383" spans="1:6" hidden="1">
      <c r="A383" s="2" t="s">
        <v>315</v>
      </c>
      <c r="B383" s="2" t="s">
        <v>344</v>
      </c>
      <c r="C383" s="2" t="s">
        <v>382</v>
      </c>
      <c r="D383" s="2" t="s">
        <v>26</v>
      </c>
      <c r="E383" s="4">
        <v>1.8</v>
      </c>
      <c r="F383" s="2">
        <v>500</v>
      </c>
    </row>
    <row r="384" spans="1:6" hidden="1">
      <c r="A384" s="2" t="s">
        <v>315</v>
      </c>
      <c r="B384" s="2" t="s">
        <v>344</v>
      </c>
      <c r="C384" s="2" t="s">
        <v>383</v>
      </c>
      <c r="D384" s="2" t="s">
        <v>26</v>
      </c>
      <c r="E384" s="4">
        <v>1.6</v>
      </c>
      <c r="F384" s="2">
        <v>520</v>
      </c>
    </row>
    <row r="385" spans="1:6" hidden="1">
      <c r="A385" s="2" t="s">
        <v>315</v>
      </c>
      <c r="B385" s="2" t="s">
        <v>344</v>
      </c>
      <c r="C385" s="2" t="s">
        <v>384</v>
      </c>
      <c r="D385" s="2" t="s">
        <v>26</v>
      </c>
      <c r="E385" s="4">
        <v>2.2000000000000002</v>
      </c>
      <c r="F385" s="2">
        <v>520</v>
      </c>
    </row>
    <row r="386" spans="1:6" hidden="1">
      <c r="A386" s="2" t="s">
        <v>315</v>
      </c>
      <c r="B386" s="2" t="s">
        <v>344</v>
      </c>
      <c r="C386" s="2" t="s">
        <v>385</v>
      </c>
      <c r="D386" s="2" t="s">
        <v>26</v>
      </c>
      <c r="E386" s="4">
        <v>1.8</v>
      </c>
      <c r="F386" s="2">
        <v>520</v>
      </c>
    </row>
    <row r="387" spans="1:6" hidden="1">
      <c r="A387" s="2" t="s">
        <v>315</v>
      </c>
      <c r="B387" s="2" t="s">
        <v>344</v>
      </c>
      <c r="C387" s="2" t="s">
        <v>386</v>
      </c>
      <c r="D387" s="2" t="s">
        <v>26</v>
      </c>
      <c r="E387" s="4">
        <v>4.4000000000000004</v>
      </c>
      <c r="F387" s="2">
        <v>750</v>
      </c>
    </row>
    <row r="388" spans="1:6" hidden="1">
      <c r="A388" s="2" t="s">
        <v>315</v>
      </c>
      <c r="B388" s="2" t="s">
        <v>344</v>
      </c>
      <c r="C388" s="2" t="s">
        <v>387</v>
      </c>
      <c r="D388" s="2" t="s">
        <v>26</v>
      </c>
      <c r="E388" s="4">
        <v>1.7</v>
      </c>
      <c r="F388" s="2">
        <v>750</v>
      </c>
    </row>
    <row r="389" spans="1:6" hidden="1">
      <c r="A389" s="2" t="s">
        <v>315</v>
      </c>
      <c r="B389" s="2" t="s">
        <v>316</v>
      </c>
      <c r="C389" s="2" t="s">
        <v>317</v>
      </c>
      <c r="D389" s="2" t="s">
        <v>22</v>
      </c>
      <c r="E389" s="4">
        <v>0.57999999999999996</v>
      </c>
      <c r="F389" s="2">
        <v>30</v>
      </c>
    </row>
    <row r="390" spans="1:6" hidden="1">
      <c r="A390" s="2" t="s">
        <v>315</v>
      </c>
      <c r="B390" s="2" t="s">
        <v>316</v>
      </c>
      <c r="C390" s="2" t="s">
        <v>318</v>
      </c>
      <c r="D390" s="2" t="s">
        <v>22</v>
      </c>
      <c r="E390" s="4">
        <v>0.57999999999999996</v>
      </c>
      <c r="F390" s="2">
        <v>27</v>
      </c>
    </row>
    <row r="391" spans="1:6" hidden="1">
      <c r="A391" s="2" t="s">
        <v>315</v>
      </c>
      <c r="B391" s="2" t="s">
        <v>316</v>
      </c>
      <c r="C391" s="2" t="s">
        <v>319</v>
      </c>
      <c r="D391" s="2" t="s">
        <v>22</v>
      </c>
      <c r="E391" s="4">
        <v>0.74</v>
      </c>
      <c r="F391" s="2">
        <v>48</v>
      </c>
    </row>
    <row r="392" spans="1:6" hidden="1">
      <c r="A392" s="2" t="s">
        <v>315</v>
      </c>
      <c r="B392" s="2" t="s">
        <v>316</v>
      </c>
      <c r="C392" s="2" t="s">
        <v>320</v>
      </c>
      <c r="D392" s="2" t="s">
        <v>22</v>
      </c>
      <c r="E392" s="4">
        <v>0.57999999999999996</v>
      </c>
      <c r="F392" s="2">
        <v>34</v>
      </c>
    </row>
    <row r="393" spans="1:6" hidden="1">
      <c r="A393" s="2" t="s">
        <v>315</v>
      </c>
      <c r="B393" s="2" t="s">
        <v>316</v>
      </c>
      <c r="C393" s="2" t="s">
        <v>321</v>
      </c>
      <c r="D393" s="2" t="s">
        <v>22</v>
      </c>
      <c r="E393" s="4">
        <v>0.74</v>
      </c>
      <c r="F393" s="2">
        <v>44</v>
      </c>
    </row>
    <row r="394" spans="1:6" hidden="1">
      <c r="A394" s="2" t="s">
        <v>315</v>
      </c>
      <c r="B394" s="2" t="s">
        <v>316</v>
      </c>
      <c r="C394" s="2" t="s">
        <v>322</v>
      </c>
      <c r="D394" s="2" t="s">
        <v>22</v>
      </c>
      <c r="E394" s="4">
        <v>0.57999999999999996</v>
      </c>
      <c r="F394" s="2">
        <v>35</v>
      </c>
    </row>
    <row r="395" spans="1:6" hidden="1">
      <c r="A395" s="2" t="s">
        <v>315</v>
      </c>
      <c r="B395" s="2" t="s">
        <v>316</v>
      </c>
      <c r="C395" s="1" t="s">
        <v>323</v>
      </c>
      <c r="D395" s="7" t="s">
        <v>22</v>
      </c>
      <c r="E395" s="4">
        <v>0.25</v>
      </c>
      <c r="F395" s="2">
        <v>40</v>
      </c>
    </row>
    <row r="396" spans="1:6" hidden="1">
      <c r="A396" s="2" t="s">
        <v>315</v>
      </c>
      <c r="B396" s="2" t="s">
        <v>316</v>
      </c>
      <c r="C396" s="2" t="s">
        <v>324</v>
      </c>
      <c r="D396" s="2" t="s">
        <v>22</v>
      </c>
      <c r="E396" s="4">
        <v>0.57999999999999996</v>
      </c>
      <c r="F396" s="2">
        <v>0</v>
      </c>
    </row>
    <row r="397" spans="1:6" hidden="1">
      <c r="A397" s="2" t="s">
        <v>315</v>
      </c>
      <c r="B397" s="2" t="s">
        <v>316</v>
      </c>
      <c r="C397" s="2" t="s">
        <v>325</v>
      </c>
      <c r="D397" s="2" t="s">
        <v>22</v>
      </c>
      <c r="E397" s="4">
        <v>0.57999999999999996</v>
      </c>
      <c r="F397" s="2">
        <v>0</v>
      </c>
    </row>
    <row r="398" spans="1:6" hidden="1">
      <c r="A398" s="2" t="s">
        <v>315</v>
      </c>
      <c r="B398" s="2" t="s">
        <v>316</v>
      </c>
      <c r="C398" s="2" t="s">
        <v>326</v>
      </c>
      <c r="D398" s="2" t="s">
        <v>22</v>
      </c>
      <c r="E398" s="4">
        <v>0.48</v>
      </c>
      <c r="F398" s="2">
        <v>47</v>
      </c>
    </row>
    <row r="399" spans="1:6" hidden="1">
      <c r="A399" s="2" t="s">
        <v>315</v>
      </c>
      <c r="B399" s="2" t="s">
        <v>316</v>
      </c>
      <c r="C399" s="2" t="s">
        <v>327</v>
      </c>
      <c r="D399" s="2" t="s">
        <v>22</v>
      </c>
      <c r="E399" s="4">
        <v>0.57999999999999996</v>
      </c>
      <c r="F399" s="2">
        <v>27</v>
      </c>
    </row>
    <row r="400" spans="1:6" hidden="1">
      <c r="A400" s="2" t="s">
        <v>315</v>
      </c>
      <c r="B400" s="2" t="s">
        <v>316</v>
      </c>
      <c r="C400" s="2" t="s">
        <v>328</v>
      </c>
      <c r="D400" s="2" t="s">
        <v>22</v>
      </c>
      <c r="E400" s="4">
        <v>0.54</v>
      </c>
      <c r="F400" s="2">
        <v>47</v>
      </c>
    </row>
    <row r="401" spans="1:6" hidden="1">
      <c r="A401" s="2" t="s">
        <v>315</v>
      </c>
      <c r="B401" s="2" t="s">
        <v>316</v>
      </c>
      <c r="C401" s="2" t="s">
        <v>329</v>
      </c>
      <c r="D401" s="2" t="s">
        <v>26</v>
      </c>
      <c r="E401" s="4">
        <v>2.84</v>
      </c>
      <c r="F401" s="2">
        <v>47</v>
      </c>
    </row>
    <row r="402" spans="1:6" hidden="1">
      <c r="A402" s="2" t="s">
        <v>315</v>
      </c>
      <c r="B402" s="2" t="s">
        <v>316</v>
      </c>
      <c r="C402" s="2" t="s">
        <v>330</v>
      </c>
      <c r="D402" s="2" t="s">
        <v>22</v>
      </c>
      <c r="E402" s="4">
        <v>0.66</v>
      </c>
      <c r="F402" s="2">
        <v>13</v>
      </c>
    </row>
    <row r="403" spans="1:6" hidden="1">
      <c r="A403" s="2" t="s">
        <v>315</v>
      </c>
      <c r="B403" s="2" t="s">
        <v>316</v>
      </c>
      <c r="C403" s="2" t="s">
        <v>331</v>
      </c>
      <c r="D403" s="2" t="s">
        <v>22</v>
      </c>
      <c r="E403" s="4">
        <v>0.69</v>
      </c>
      <c r="F403" s="2">
        <v>40</v>
      </c>
    </row>
    <row r="404" spans="1:6" hidden="1">
      <c r="A404" s="2" t="s">
        <v>315</v>
      </c>
      <c r="B404" s="2" t="s">
        <v>316</v>
      </c>
      <c r="C404" s="2" t="s">
        <v>332</v>
      </c>
      <c r="D404" s="2" t="s">
        <v>22</v>
      </c>
      <c r="E404" s="4">
        <v>0.69</v>
      </c>
      <c r="F404" s="2">
        <v>29</v>
      </c>
    </row>
    <row r="405" spans="1:6" hidden="1">
      <c r="A405" s="2" t="s">
        <v>315</v>
      </c>
      <c r="B405" s="2" t="s">
        <v>246</v>
      </c>
      <c r="C405" s="2" t="s">
        <v>247</v>
      </c>
      <c r="D405" s="2" t="s">
        <v>26</v>
      </c>
      <c r="E405" s="28">
        <v>3.9</v>
      </c>
      <c r="F405" s="2">
        <v>1310</v>
      </c>
    </row>
    <row r="406" spans="1:6" hidden="1">
      <c r="A406" s="2" t="s">
        <v>315</v>
      </c>
      <c r="B406" s="2" t="s">
        <v>246</v>
      </c>
      <c r="C406" s="2" t="s">
        <v>248</v>
      </c>
      <c r="D406" s="2" t="s">
        <v>230</v>
      </c>
      <c r="E406" s="28">
        <v>2.1</v>
      </c>
      <c r="F406" s="2">
        <v>470</v>
      </c>
    </row>
    <row r="407" spans="1:6" hidden="1">
      <c r="A407" s="2" t="s">
        <v>315</v>
      </c>
      <c r="B407" s="2" t="s">
        <v>246</v>
      </c>
      <c r="C407" s="2" t="s">
        <v>249</v>
      </c>
      <c r="D407" s="2" t="s">
        <v>26</v>
      </c>
      <c r="E407" s="28">
        <v>6.7</v>
      </c>
      <c r="F407" s="2">
        <v>200</v>
      </c>
    </row>
    <row r="408" spans="1:6" hidden="1">
      <c r="A408" s="2" t="s">
        <v>315</v>
      </c>
      <c r="B408" s="2" t="s">
        <v>246</v>
      </c>
      <c r="C408" s="2" t="s">
        <v>250</v>
      </c>
      <c r="D408" s="2" t="s">
        <v>26</v>
      </c>
      <c r="E408" s="28">
        <v>5.4</v>
      </c>
      <c r="F408" s="2">
        <v>200</v>
      </c>
    </row>
    <row r="409" spans="1:6" hidden="1">
      <c r="A409" s="2" t="s">
        <v>315</v>
      </c>
      <c r="B409" s="2" t="s">
        <v>246</v>
      </c>
      <c r="C409" s="2" t="s">
        <v>251</v>
      </c>
      <c r="D409" s="2" t="s">
        <v>26</v>
      </c>
      <c r="E409" s="28">
        <v>1.5</v>
      </c>
      <c r="F409" s="2">
        <v>250</v>
      </c>
    </row>
    <row r="410" spans="1:6" hidden="1">
      <c r="A410" s="2" t="s">
        <v>315</v>
      </c>
      <c r="B410" s="2" t="s">
        <v>246</v>
      </c>
      <c r="C410" s="2" t="s">
        <v>252</v>
      </c>
      <c r="D410" s="2" t="s">
        <v>230</v>
      </c>
      <c r="E410" s="28">
        <v>0.9</v>
      </c>
      <c r="F410" s="2">
        <f>0.2*1380</f>
        <v>276</v>
      </c>
    </row>
    <row r="411" spans="1:6" hidden="1">
      <c r="A411" s="2" t="s">
        <v>315</v>
      </c>
      <c r="B411" s="2" t="s">
        <v>246</v>
      </c>
      <c r="C411" s="2" t="s">
        <v>253</v>
      </c>
      <c r="D411" s="2" t="s">
        <v>26</v>
      </c>
      <c r="E411" s="28">
        <v>1.3</v>
      </c>
      <c r="F411" s="2">
        <v>190</v>
      </c>
    </row>
    <row r="412" spans="1:6" hidden="1">
      <c r="A412" s="2" t="s">
        <v>315</v>
      </c>
      <c r="B412" s="2" t="s">
        <v>246</v>
      </c>
      <c r="C412" s="2" t="s">
        <v>254</v>
      </c>
      <c r="D412" s="2" t="s">
        <v>26</v>
      </c>
      <c r="E412" s="28">
        <v>2.4</v>
      </c>
      <c r="F412" s="2">
        <v>190</v>
      </c>
    </row>
    <row r="413" spans="1:6" hidden="1">
      <c r="A413" s="2" t="s">
        <v>315</v>
      </c>
      <c r="B413" s="2" t="s">
        <v>246</v>
      </c>
      <c r="C413" s="2" t="s">
        <v>255</v>
      </c>
      <c r="D413" s="2" t="s">
        <v>26</v>
      </c>
      <c r="E413" s="28">
        <v>1.1000000000000001</v>
      </c>
      <c r="F413" s="2">
        <v>190</v>
      </c>
    </row>
    <row r="414" spans="1:6" hidden="1">
      <c r="A414" s="2" t="s">
        <v>315</v>
      </c>
      <c r="B414" s="2" t="s">
        <v>246</v>
      </c>
      <c r="C414" s="2" t="s">
        <v>256</v>
      </c>
      <c r="D414" s="2" t="s">
        <v>26</v>
      </c>
      <c r="E414" s="28">
        <v>1.6</v>
      </c>
      <c r="F414" s="2">
        <v>340</v>
      </c>
    </row>
    <row r="415" spans="1:6" hidden="1">
      <c r="A415" s="2" t="s">
        <v>315</v>
      </c>
      <c r="B415" s="2" t="s">
        <v>246</v>
      </c>
      <c r="C415" s="2" t="s">
        <v>257</v>
      </c>
      <c r="D415" s="2" t="s">
        <v>26</v>
      </c>
      <c r="E415" s="28">
        <v>2.2000000000000002</v>
      </c>
      <c r="F415" s="2">
        <v>190</v>
      </c>
    </row>
    <row r="416" spans="1:6" hidden="1">
      <c r="A416" s="2" t="s">
        <v>315</v>
      </c>
      <c r="B416" s="2" t="s">
        <v>246</v>
      </c>
      <c r="C416" s="2" t="s">
        <v>258</v>
      </c>
      <c r="D416" s="2" t="s">
        <v>26</v>
      </c>
      <c r="E416" s="28">
        <v>1.1000000000000001</v>
      </c>
      <c r="F416" s="2">
        <v>364</v>
      </c>
    </row>
    <row r="417" spans="1:6" hidden="1">
      <c r="A417" s="2" t="s">
        <v>315</v>
      </c>
      <c r="B417" s="2" t="s">
        <v>246</v>
      </c>
      <c r="C417" s="2" t="s">
        <v>259</v>
      </c>
      <c r="D417" s="2" t="s">
        <v>26</v>
      </c>
      <c r="E417" s="28">
        <v>3.8</v>
      </c>
      <c r="F417" s="2">
        <v>215</v>
      </c>
    </row>
    <row r="418" spans="1:6" hidden="1">
      <c r="A418" s="2" t="s">
        <v>315</v>
      </c>
      <c r="B418" s="2" t="s">
        <v>246</v>
      </c>
      <c r="C418" s="2" t="s">
        <v>260</v>
      </c>
      <c r="D418" s="2" t="s">
        <v>26</v>
      </c>
      <c r="E418" s="28">
        <v>0.8</v>
      </c>
      <c r="F418" s="2">
        <v>420</v>
      </c>
    </row>
    <row r="419" spans="1:6" hidden="1">
      <c r="A419" s="2" t="s">
        <v>315</v>
      </c>
      <c r="B419" s="2" t="s">
        <v>246</v>
      </c>
      <c r="C419" s="2" t="s">
        <v>261</v>
      </c>
      <c r="D419" s="2" t="s">
        <v>26</v>
      </c>
      <c r="E419" s="28">
        <v>2.5</v>
      </c>
      <c r="F419" s="2">
        <v>1330</v>
      </c>
    </row>
    <row r="420" spans="1:6" hidden="1">
      <c r="A420" s="2" t="s">
        <v>315</v>
      </c>
      <c r="B420" s="2" t="s">
        <v>246</v>
      </c>
      <c r="C420" s="2" t="s">
        <v>262</v>
      </c>
      <c r="D420" s="2" t="s">
        <v>26</v>
      </c>
      <c r="E420" s="28">
        <v>0.7</v>
      </c>
      <c r="F420" s="2">
        <v>250</v>
      </c>
    </row>
    <row r="421" spans="1:6" hidden="1">
      <c r="A421" s="2" t="s">
        <v>315</v>
      </c>
      <c r="B421" s="2" t="s">
        <v>246</v>
      </c>
      <c r="C421" s="2" t="s">
        <v>263</v>
      </c>
      <c r="D421" s="2" t="s">
        <v>26</v>
      </c>
      <c r="E421" s="28">
        <v>2.1</v>
      </c>
      <c r="F421" s="2">
        <v>120</v>
      </c>
    </row>
    <row r="422" spans="1:6" hidden="1">
      <c r="A422" s="2" t="s">
        <v>315</v>
      </c>
      <c r="B422" s="2" t="s">
        <v>246</v>
      </c>
      <c r="C422" s="2" t="s">
        <v>264</v>
      </c>
      <c r="D422" s="2" t="s">
        <v>26</v>
      </c>
      <c r="E422" s="28">
        <v>1.4</v>
      </c>
      <c r="F422" s="2">
        <v>430</v>
      </c>
    </row>
    <row r="423" spans="1:6" hidden="1">
      <c r="A423" s="2" t="s">
        <v>315</v>
      </c>
      <c r="B423" s="2" t="s">
        <v>246</v>
      </c>
      <c r="C423" s="2" t="s">
        <v>265</v>
      </c>
      <c r="D423" s="2" t="s">
        <v>26</v>
      </c>
      <c r="E423" s="28">
        <v>1.6</v>
      </c>
      <c r="F423" s="2">
        <v>250</v>
      </c>
    </row>
    <row r="424" spans="1:6" hidden="1">
      <c r="A424" s="2" t="s">
        <v>315</v>
      </c>
      <c r="B424" s="2" t="s">
        <v>246</v>
      </c>
      <c r="C424" s="2" t="s">
        <v>266</v>
      </c>
      <c r="D424" s="2" t="s">
        <v>26</v>
      </c>
      <c r="E424" s="28">
        <v>0.7</v>
      </c>
      <c r="F424" s="2">
        <v>310</v>
      </c>
    </row>
    <row r="425" spans="1:6" hidden="1">
      <c r="A425" s="2" t="s">
        <v>315</v>
      </c>
      <c r="B425" s="2" t="s">
        <v>246</v>
      </c>
      <c r="C425" s="2" t="s">
        <v>267</v>
      </c>
      <c r="D425" s="2" t="s">
        <v>26</v>
      </c>
      <c r="E425" s="28">
        <v>2</v>
      </c>
      <c r="F425" s="2">
        <v>490</v>
      </c>
    </row>
    <row r="426" spans="1:6" hidden="1">
      <c r="A426" s="2" t="s">
        <v>315</v>
      </c>
      <c r="B426" s="2" t="s">
        <v>246</v>
      </c>
      <c r="C426" s="2" t="s">
        <v>268</v>
      </c>
      <c r="D426" s="2" t="s">
        <v>26</v>
      </c>
      <c r="E426" s="28">
        <v>3.5</v>
      </c>
      <c r="F426" s="2">
        <v>190</v>
      </c>
    </row>
    <row r="427" spans="1:6" hidden="1">
      <c r="A427" s="2" t="s">
        <v>315</v>
      </c>
      <c r="B427" s="2" t="s">
        <v>246</v>
      </c>
      <c r="C427" s="2" t="s">
        <v>269</v>
      </c>
      <c r="D427" s="2" t="s">
        <v>230</v>
      </c>
      <c r="E427" s="28">
        <v>0.5</v>
      </c>
      <c r="F427" s="2">
        <v>136</v>
      </c>
    </row>
    <row r="428" spans="1:6" hidden="1">
      <c r="A428" s="2" t="s">
        <v>315</v>
      </c>
      <c r="B428" s="2" t="s">
        <v>246</v>
      </c>
      <c r="C428" s="2" t="s">
        <v>270</v>
      </c>
      <c r="D428" s="2" t="s">
        <v>230</v>
      </c>
      <c r="E428" s="28">
        <v>2.2999999999999998</v>
      </c>
      <c r="F428" s="2">
        <v>520</v>
      </c>
    </row>
    <row r="429" spans="1:6" hidden="1">
      <c r="A429" s="2" t="s">
        <v>315</v>
      </c>
      <c r="B429" s="2" t="s">
        <v>246</v>
      </c>
      <c r="C429" s="2" t="s">
        <v>271</v>
      </c>
      <c r="D429" s="2" t="s">
        <v>26</v>
      </c>
      <c r="E429" s="28">
        <v>1.1000000000000001</v>
      </c>
      <c r="F429" s="2">
        <v>170</v>
      </c>
    </row>
    <row r="430" spans="1:6" hidden="1">
      <c r="A430" s="2" t="s">
        <v>315</v>
      </c>
      <c r="B430" s="2" t="s">
        <v>246</v>
      </c>
      <c r="C430" s="2" t="s">
        <v>272</v>
      </c>
      <c r="D430" s="2" t="s">
        <v>22</v>
      </c>
      <c r="E430" s="28">
        <v>3</v>
      </c>
      <c r="F430" s="2">
        <v>110</v>
      </c>
    </row>
    <row r="431" spans="1:6" hidden="1">
      <c r="A431" s="2" t="s">
        <v>315</v>
      </c>
      <c r="B431" s="2" t="s">
        <v>246</v>
      </c>
      <c r="C431" s="2" t="s">
        <v>574</v>
      </c>
      <c r="D431" s="2" t="s">
        <v>26</v>
      </c>
      <c r="E431" s="28">
        <v>3.7</v>
      </c>
      <c r="F431" s="2">
        <v>700</v>
      </c>
    </row>
    <row r="432" spans="1:6" hidden="1">
      <c r="A432" s="2" t="s">
        <v>315</v>
      </c>
      <c r="B432" s="2" t="s">
        <v>246</v>
      </c>
      <c r="C432" s="2" t="s">
        <v>273</v>
      </c>
      <c r="D432" s="2" t="s">
        <v>26</v>
      </c>
      <c r="E432" s="28">
        <v>1.5</v>
      </c>
      <c r="F432" s="2">
        <v>170</v>
      </c>
    </row>
    <row r="433" spans="1:6" hidden="1">
      <c r="A433" s="2" t="s">
        <v>315</v>
      </c>
      <c r="B433" s="2" t="s">
        <v>246</v>
      </c>
      <c r="C433" s="2" t="s">
        <v>274</v>
      </c>
      <c r="D433" s="2" t="s">
        <v>26</v>
      </c>
      <c r="E433" s="28">
        <v>4</v>
      </c>
      <c r="F433" s="2">
        <v>270</v>
      </c>
    </row>
    <row r="434" spans="1:6" hidden="1">
      <c r="A434" s="2" t="s">
        <v>315</v>
      </c>
      <c r="B434" s="2" t="s">
        <v>246</v>
      </c>
      <c r="C434" s="2" t="s">
        <v>275</v>
      </c>
      <c r="D434" s="2" t="s">
        <v>26</v>
      </c>
      <c r="E434" s="28">
        <v>3.95</v>
      </c>
      <c r="F434" s="2">
        <v>310</v>
      </c>
    </row>
    <row r="435" spans="1:6" hidden="1">
      <c r="A435" s="2" t="s">
        <v>315</v>
      </c>
      <c r="B435" s="2" t="s">
        <v>246</v>
      </c>
      <c r="C435" s="2" t="s">
        <v>276</v>
      </c>
      <c r="D435" s="2" t="s">
        <v>26</v>
      </c>
      <c r="E435" s="28">
        <v>2.4</v>
      </c>
      <c r="F435" s="2">
        <v>786</v>
      </c>
    </row>
    <row r="436" spans="1:6" hidden="1">
      <c r="A436" s="2" t="s">
        <v>315</v>
      </c>
      <c r="B436" s="2" t="s">
        <v>246</v>
      </c>
      <c r="C436" s="2" t="s">
        <v>277</v>
      </c>
      <c r="D436" s="2" t="s">
        <v>26</v>
      </c>
      <c r="E436" s="28">
        <v>6</v>
      </c>
      <c r="F436" s="2">
        <v>310</v>
      </c>
    </row>
    <row r="437" spans="1:6" hidden="1">
      <c r="A437" s="2" t="s">
        <v>315</v>
      </c>
      <c r="B437" s="2" t="s">
        <v>246</v>
      </c>
      <c r="C437" s="2" t="s">
        <v>278</v>
      </c>
      <c r="D437" s="2" t="s">
        <v>26</v>
      </c>
      <c r="E437" s="28">
        <v>1</v>
      </c>
      <c r="F437" s="2">
        <v>280</v>
      </c>
    </row>
    <row r="438" spans="1:6" hidden="1">
      <c r="A438" s="2" t="s">
        <v>315</v>
      </c>
      <c r="B438" s="2" t="s">
        <v>246</v>
      </c>
      <c r="C438" s="2" t="s">
        <v>279</v>
      </c>
      <c r="D438" s="2" t="s">
        <v>26</v>
      </c>
      <c r="E438" s="28">
        <v>2.1</v>
      </c>
      <c r="F438" s="2">
        <v>280</v>
      </c>
    </row>
    <row r="439" spans="1:6" hidden="1">
      <c r="A439" s="2" t="s">
        <v>315</v>
      </c>
      <c r="B439" s="2" t="s">
        <v>246</v>
      </c>
      <c r="C439" s="2" t="s">
        <v>280</v>
      </c>
      <c r="D439" s="2" t="s">
        <v>26</v>
      </c>
      <c r="E439" s="28">
        <v>1.5</v>
      </c>
      <c r="F439" s="2">
        <v>400</v>
      </c>
    </row>
    <row r="440" spans="1:6" hidden="1">
      <c r="A440" s="2" t="s">
        <v>315</v>
      </c>
      <c r="B440" s="2" t="s">
        <v>246</v>
      </c>
      <c r="C440" s="2" t="s">
        <v>281</v>
      </c>
      <c r="D440" s="2" t="s">
        <v>26</v>
      </c>
      <c r="E440" s="28">
        <v>1.7</v>
      </c>
      <c r="F440" s="2">
        <v>400</v>
      </c>
    </row>
    <row r="441" spans="1:6" hidden="1">
      <c r="A441" s="2" t="s">
        <v>315</v>
      </c>
      <c r="B441" s="2" t="s">
        <v>246</v>
      </c>
      <c r="C441" s="2" t="s">
        <v>282</v>
      </c>
      <c r="D441" s="2" t="s">
        <v>26</v>
      </c>
      <c r="E441" s="28">
        <v>2.5</v>
      </c>
      <c r="F441" s="2">
        <v>750</v>
      </c>
    </row>
    <row r="442" spans="1:6" hidden="1">
      <c r="A442" s="2" t="s">
        <v>315</v>
      </c>
      <c r="B442" s="2" t="s">
        <v>246</v>
      </c>
      <c r="C442" s="2" t="s">
        <v>283</v>
      </c>
      <c r="D442" s="2" t="s">
        <v>26</v>
      </c>
      <c r="E442" s="28">
        <v>1.7</v>
      </c>
      <c r="F442" s="2">
        <v>860</v>
      </c>
    </row>
    <row r="443" spans="1:6" hidden="1">
      <c r="A443" s="2" t="s">
        <v>315</v>
      </c>
      <c r="B443" s="2" t="s">
        <v>246</v>
      </c>
      <c r="C443" s="2" t="s">
        <v>284</v>
      </c>
      <c r="D443" s="2" t="s">
        <v>26</v>
      </c>
      <c r="E443" s="28">
        <v>2.8</v>
      </c>
      <c r="F443" s="2">
        <v>190</v>
      </c>
    </row>
    <row r="444" spans="1:6" hidden="1">
      <c r="A444" s="2" t="s">
        <v>315</v>
      </c>
      <c r="B444" s="2" t="s">
        <v>246</v>
      </c>
      <c r="C444" s="2" t="s">
        <v>285</v>
      </c>
      <c r="D444" s="2" t="s">
        <v>26</v>
      </c>
      <c r="E444" s="28">
        <v>3</v>
      </c>
      <c r="F444" s="2">
        <v>614</v>
      </c>
    </row>
    <row r="445" spans="1:6" hidden="1">
      <c r="A445" s="2" t="s">
        <v>315</v>
      </c>
      <c r="B445" s="2" t="s">
        <v>246</v>
      </c>
      <c r="C445" s="2" t="s">
        <v>286</v>
      </c>
      <c r="D445" s="2" t="s">
        <v>26</v>
      </c>
      <c r="E445" s="28">
        <v>2.6</v>
      </c>
      <c r="F445" s="2">
        <v>230</v>
      </c>
    </row>
    <row r="446" spans="1:6" hidden="1">
      <c r="A446" s="2" t="s">
        <v>315</v>
      </c>
      <c r="B446" s="2" t="s">
        <v>246</v>
      </c>
      <c r="C446" s="2" t="s">
        <v>287</v>
      </c>
      <c r="D446" s="2" t="s">
        <v>26</v>
      </c>
      <c r="E446" s="28">
        <v>2</v>
      </c>
      <c r="F446" s="2">
        <v>230</v>
      </c>
    </row>
    <row r="447" spans="1:6" hidden="1">
      <c r="A447" s="2" t="s">
        <v>315</v>
      </c>
      <c r="B447" s="2" t="s">
        <v>246</v>
      </c>
      <c r="C447" s="2" t="s">
        <v>288</v>
      </c>
      <c r="D447" s="2" t="s">
        <v>26</v>
      </c>
      <c r="E447" s="28">
        <v>1.8</v>
      </c>
      <c r="F447" s="2">
        <v>610</v>
      </c>
    </row>
    <row r="448" spans="1:6" hidden="1">
      <c r="A448" s="2" t="s">
        <v>315</v>
      </c>
      <c r="B448" s="2" t="s">
        <v>246</v>
      </c>
      <c r="C448" s="2" t="s">
        <v>289</v>
      </c>
      <c r="D448" s="2" t="s">
        <v>26</v>
      </c>
      <c r="E448" s="28">
        <v>8</v>
      </c>
      <c r="F448" s="2">
        <v>288</v>
      </c>
    </row>
    <row r="449" spans="1:6" hidden="1">
      <c r="A449" s="2" t="s">
        <v>315</v>
      </c>
      <c r="B449" s="2" t="s">
        <v>246</v>
      </c>
      <c r="C449" s="2" t="s">
        <v>290</v>
      </c>
      <c r="D449" s="2" t="s">
        <v>26</v>
      </c>
      <c r="E449" s="28">
        <v>2</v>
      </c>
      <c r="F449" s="2">
        <v>294</v>
      </c>
    </row>
    <row r="450" spans="1:6" hidden="1">
      <c r="A450" s="2" t="s">
        <v>315</v>
      </c>
      <c r="B450" s="2" t="s">
        <v>246</v>
      </c>
      <c r="C450" s="2" t="s">
        <v>291</v>
      </c>
      <c r="D450" s="2" t="s">
        <v>26</v>
      </c>
      <c r="E450" s="28">
        <v>1.7</v>
      </c>
      <c r="F450" s="2">
        <v>230</v>
      </c>
    </row>
    <row r="451" spans="1:6" hidden="1">
      <c r="A451" s="2" t="s">
        <v>315</v>
      </c>
      <c r="B451" s="2" t="s">
        <v>246</v>
      </c>
      <c r="C451" s="2" t="s">
        <v>292</v>
      </c>
      <c r="D451" s="2" t="s">
        <v>26</v>
      </c>
      <c r="E451" s="28">
        <v>1.5</v>
      </c>
      <c r="F451" s="2">
        <v>188</v>
      </c>
    </row>
    <row r="452" spans="1:6" hidden="1">
      <c r="A452" s="2" t="s">
        <v>315</v>
      </c>
      <c r="B452" s="2" t="s">
        <v>246</v>
      </c>
      <c r="C452" s="2" t="s">
        <v>293</v>
      </c>
      <c r="D452" s="2" t="s">
        <v>26</v>
      </c>
      <c r="E452" s="28">
        <v>0.9</v>
      </c>
      <c r="F452" s="2">
        <v>805</v>
      </c>
    </row>
    <row r="453" spans="1:6" hidden="1">
      <c r="A453" s="2" t="s">
        <v>315</v>
      </c>
      <c r="B453" s="2" t="s">
        <v>246</v>
      </c>
      <c r="C453" s="2" t="s">
        <v>294</v>
      </c>
      <c r="D453" s="2" t="s">
        <v>26</v>
      </c>
      <c r="E453" s="28">
        <v>0.5</v>
      </c>
      <c r="F453" s="2">
        <v>805</v>
      </c>
    </row>
    <row r="454" spans="1:6" hidden="1">
      <c r="A454" s="2" t="s">
        <v>315</v>
      </c>
      <c r="B454" s="2" t="s">
        <v>246</v>
      </c>
      <c r="C454" s="2" t="s">
        <v>295</v>
      </c>
      <c r="D454" s="2" t="s">
        <v>26</v>
      </c>
      <c r="E454" s="28">
        <v>0.6</v>
      </c>
      <c r="F454" s="2">
        <v>805</v>
      </c>
    </row>
    <row r="455" spans="1:6" hidden="1">
      <c r="A455" s="2" t="s">
        <v>315</v>
      </c>
      <c r="B455" s="2" t="s">
        <v>246</v>
      </c>
      <c r="C455" s="2" t="s">
        <v>296</v>
      </c>
      <c r="D455" s="2" t="s">
        <v>26</v>
      </c>
      <c r="E455" s="28">
        <v>2.4</v>
      </c>
      <c r="F455" s="2">
        <v>805</v>
      </c>
    </row>
    <row r="456" spans="1:6" hidden="1">
      <c r="A456" s="2" t="s">
        <v>315</v>
      </c>
      <c r="B456" s="2" t="s">
        <v>246</v>
      </c>
      <c r="C456" s="2" t="s">
        <v>297</v>
      </c>
      <c r="D456" s="2" t="s">
        <v>26</v>
      </c>
      <c r="E456" s="28">
        <v>2.6</v>
      </c>
      <c r="F456" s="2">
        <v>310</v>
      </c>
    </row>
    <row r="457" spans="1:6" hidden="1">
      <c r="A457" s="2" t="s">
        <v>315</v>
      </c>
      <c r="B457" s="2" t="s">
        <v>246</v>
      </c>
      <c r="C457" s="2" t="s">
        <v>298</v>
      </c>
      <c r="D457" s="2" t="s">
        <v>26</v>
      </c>
      <c r="E457" s="28">
        <v>0.7</v>
      </c>
      <c r="F457" s="2">
        <v>259</v>
      </c>
    </row>
    <row r="458" spans="1:6" hidden="1">
      <c r="A458" s="2" t="s">
        <v>315</v>
      </c>
      <c r="B458" s="2" t="s">
        <v>246</v>
      </c>
      <c r="C458" s="2" t="s">
        <v>299</v>
      </c>
      <c r="D458" s="2" t="s">
        <v>26</v>
      </c>
      <c r="E458" s="28">
        <v>1.1000000000000001</v>
      </c>
      <c r="F458" s="2">
        <v>203</v>
      </c>
    </row>
    <row r="459" spans="1:6" hidden="1">
      <c r="A459" s="2" t="s">
        <v>315</v>
      </c>
      <c r="B459" s="2" t="s">
        <v>246</v>
      </c>
      <c r="C459" s="2" t="s">
        <v>300</v>
      </c>
      <c r="D459" s="2" t="s">
        <v>22</v>
      </c>
      <c r="E459" s="28">
        <v>1.21</v>
      </c>
      <c r="F459" s="2">
        <v>100</v>
      </c>
    </row>
    <row r="460" spans="1:6" hidden="1">
      <c r="A460" s="2" t="s">
        <v>315</v>
      </c>
      <c r="B460" s="2" t="s">
        <v>246</v>
      </c>
      <c r="C460" s="2" t="s">
        <v>301</v>
      </c>
      <c r="D460" s="2" t="s">
        <v>230</v>
      </c>
      <c r="E460" s="28">
        <v>0.47</v>
      </c>
      <c r="F460" s="2">
        <v>155</v>
      </c>
    </row>
    <row r="461" spans="1:6" hidden="1">
      <c r="A461" s="2" t="s">
        <v>315</v>
      </c>
      <c r="B461" s="2" t="s">
        <v>246</v>
      </c>
      <c r="C461" s="2" t="s">
        <v>302</v>
      </c>
      <c r="D461" s="2" t="s">
        <v>230</v>
      </c>
      <c r="E461" s="28">
        <v>1.28</v>
      </c>
      <c r="F461" s="2">
        <v>155</v>
      </c>
    </row>
    <row r="462" spans="1:6" hidden="1">
      <c r="A462" s="2" t="s">
        <v>315</v>
      </c>
      <c r="B462" s="2" t="s">
        <v>246</v>
      </c>
      <c r="C462" s="2" t="s">
        <v>303</v>
      </c>
      <c r="D462" s="2" t="s">
        <v>230</v>
      </c>
      <c r="E462" s="28">
        <v>0.85</v>
      </c>
      <c r="F462" s="2">
        <v>155</v>
      </c>
    </row>
    <row r="463" spans="1:6" hidden="1">
      <c r="A463" s="2" t="s">
        <v>315</v>
      </c>
      <c r="B463" s="2" t="s">
        <v>246</v>
      </c>
      <c r="C463" s="2" t="s">
        <v>304</v>
      </c>
      <c r="D463" s="2" t="s">
        <v>230</v>
      </c>
      <c r="E463" s="28">
        <v>0.5</v>
      </c>
      <c r="F463" s="2">
        <v>155</v>
      </c>
    </row>
    <row r="464" spans="1:6" hidden="1">
      <c r="A464" s="2" t="s">
        <v>315</v>
      </c>
      <c r="B464" s="2" t="s">
        <v>246</v>
      </c>
      <c r="C464" s="2" t="s">
        <v>305</v>
      </c>
      <c r="D464" s="2" t="s">
        <v>26</v>
      </c>
      <c r="E464" s="28">
        <v>1.1399999999999999</v>
      </c>
      <c r="F464" s="2">
        <v>155</v>
      </c>
    </row>
    <row r="465" spans="1:6" hidden="1">
      <c r="A465" s="2" t="s">
        <v>315</v>
      </c>
      <c r="B465" s="2" t="s">
        <v>246</v>
      </c>
      <c r="C465" s="2" t="s">
        <v>306</v>
      </c>
      <c r="D465" s="2" t="s">
        <v>26</v>
      </c>
      <c r="E465" s="28">
        <v>6.5</v>
      </c>
      <c r="F465" s="2">
        <v>155</v>
      </c>
    </row>
    <row r="466" spans="1:6" hidden="1">
      <c r="A466" s="2" t="s">
        <v>315</v>
      </c>
      <c r="B466" s="2" t="s">
        <v>246</v>
      </c>
      <c r="C466" s="2" t="s">
        <v>307</v>
      </c>
      <c r="D466" s="2" t="s">
        <v>230</v>
      </c>
      <c r="E466" s="28">
        <v>2.6</v>
      </c>
      <c r="F466" s="2">
        <v>155</v>
      </c>
    </row>
    <row r="467" spans="1:6" hidden="1">
      <c r="A467" s="2" t="s">
        <v>315</v>
      </c>
      <c r="B467" s="2" t="s">
        <v>246</v>
      </c>
      <c r="C467" s="2" t="s">
        <v>308</v>
      </c>
      <c r="D467" s="2" t="s">
        <v>26</v>
      </c>
      <c r="E467" s="28">
        <v>6.85</v>
      </c>
      <c r="F467" s="2">
        <v>150</v>
      </c>
    </row>
    <row r="468" spans="1:6" hidden="1">
      <c r="A468" s="2" t="s">
        <v>315</v>
      </c>
      <c r="B468" s="2" t="s">
        <v>246</v>
      </c>
      <c r="C468" s="2" t="s">
        <v>309</v>
      </c>
      <c r="D468" s="2" t="s">
        <v>26</v>
      </c>
      <c r="E468" s="28">
        <v>2.9</v>
      </c>
      <c r="F468" s="2">
        <v>677</v>
      </c>
    </row>
    <row r="469" spans="1:6" hidden="1">
      <c r="A469" s="2" t="s">
        <v>315</v>
      </c>
      <c r="B469" s="2" t="s">
        <v>246</v>
      </c>
      <c r="C469" s="2" t="s">
        <v>310</v>
      </c>
      <c r="D469" s="2" t="s">
        <v>26</v>
      </c>
      <c r="E469" s="28">
        <v>1.1399999999999999</v>
      </c>
      <c r="F469" s="2">
        <v>4460</v>
      </c>
    </row>
    <row r="470" spans="1:6" hidden="1">
      <c r="A470" s="2" t="s">
        <v>315</v>
      </c>
      <c r="B470" s="2" t="s">
        <v>246</v>
      </c>
      <c r="C470" s="2" t="s">
        <v>311</v>
      </c>
      <c r="D470" s="2" t="s">
        <v>26</v>
      </c>
      <c r="E470" s="28">
        <v>1.5</v>
      </c>
      <c r="F470" s="2">
        <v>730</v>
      </c>
    </row>
    <row r="471" spans="1:6" hidden="1">
      <c r="A471" s="2" t="s">
        <v>315</v>
      </c>
      <c r="B471" s="2" t="s">
        <v>246</v>
      </c>
      <c r="C471" s="2" t="s">
        <v>312</v>
      </c>
      <c r="D471" s="2" t="s">
        <v>26</v>
      </c>
      <c r="E471" s="28">
        <v>4.12</v>
      </c>
      <c r="F471" s="2">
        <v>184</v>
      </c>
    </row>
    <row r="472" spans="1:6" hidden="1">
      <c r="A472" s="2" t="s">
        <v>315</v>
      </c>
      <c r="B472" s="2" t="s">
        <v>246</v>
      </c>
      <c r="C472" s="2" t="s">
        <v>313</v>
      </c>
      <c r="D472" s="2" t="s">
        <v>26</v>
      </c>
      <c r="E472" s="28">
        <v>0.89</v>
      </c>
      <c r="F472" s="2">
        <v>184</v>
      </c>
    </row>
    <row r="473" spans="1:6" hidden="1">
      <c r="A473" s="2" t="s">
        <v>315</v>
      </c>
      <c r="B473" s="2" t="s">
        <v>246</v>
      </c>
      <c r="C473" s="2" t="s">
        <v>314</v>
      </c>
      <c r="D473" s="2" t="s">
        <v>26</v>
      </c>
      <c r="E473" s="28">
        <v>1.46</v>
      </c>
      <c r="F473" s="2">
        <v>184</v>
      </c>
    </row>
    <row r="474" spans="1:6" hidden="1">
      <c r="A474" s="2" t="s">
        <v>13</v>
      </c>
      <c r="B474" s="2" t="s">
        <v>194</v>
      </c>
      <c r="C474" s="2" t="s">
        <v>195</v>
      </c>
      <c r="D474" s="2" t="s">
        <v>26</v>
      </c>
      <c r="E474" s="4">
        <v>9.1</v>
      </c>
      <c r="F474" s="2">
        <v>1280</v>
      </c>
    </row>
    <row r="475" spans="1:6" hidden="1">
      <c r="A475" s="2" t="s">
        <v>13</v>
      </c>
      <c r="B475" s="2" t="s">
        <v>194</v>
      </c>
      <c r="C475" s="2" t="s">
        <v>196</v>
      </c>
      <c r="D475" s="2" t="s">
        <v>26</v>
      </c>
      <c r="E475" s="4">
        <v>15</v>
      </c>
      <c r="F475" s="2">
        <v>1010</v>
      </c>
    </row>
    <row r="476" spans="1:6" hidden="1">
      <c r="A476" s="2" t="s">
        <v>13</v>
      </c>
      <c r="B476" s="2" t="s">
        <v>194</v>
      </c>
      <c r="C476" s="2" t="s">
        <v>197</v>
      </c>
      <c r="D476" s="2" t="s">
        <v>26</v>
      </c>
      <c r="E476" s="4">
        <v>7.8</v>
      </c>
      <c r="F476" s="2">
        <v>880</v>
      </c>
    </row>
    <row r="477" spans="1:6" hidden="1">
      <c r="A477" s="2" t="s">
        <v>13</v>
      </c>
      <c r="B477" s="2" t="s">
        <v>194</v>
      </c>
      <c r="C477" s="2" t="s">
        <v>198</v>
      </c>
      <c r="D477" s="2" t="s">
        <v>26</v>
      </c>
      <c r="E477" s="4">
        <v>8.5</v>
      </c>
      <c r="F477" s="2">
        <v>900</v>
      </c>
    </row>
    <row r="478" spans="1:6" hidden="1">
      <c r="A478" s="2" t="s">
        <v>13</v>
      </c>
      <c r="B478" s="2" t="s">
        <v>194</v>
      </c>
      <c r="C478" s="2" t="s">
        <v>199</v>
      </c>
      <c r="D478" s="2" t="s">
        <v>26</v>
      </c>
      <c r="E478" s="4">
        <v>13.7</v>
      </c>
      <c r="F478" s="2">
        <v>870</v>
      </c>
    </row>
    <row r="479" spans="1:6" hidden="1">
      <c r="A479" s="2" t="s">
        <v>13</v>
      </c>
      <c r="B479" s="2" t="s">
        <v>194</v>
      </c>
      <c r="C479" s="2" t="s">
        <v>200</v>
      </c>
      <c r="D479" s="2" t="s">
        <v>26</v>
      </c>
      <c r="E479" s="4">
        <v>13</v>
      </c>
      <c r="F479" s="2">
        <v>870</v>
      </c>
    </row>
    <row r="480" spans="1:6" hidden="1">
      <c r="A480" s="2" t="s">
        <v>13</v>
      </c>
      <c r="B480" s="2" t="s">
        <v>194</v>
      </c>
      <c r="C480" s="2" t="s">
        <v>201</v>
      </c>
      <c r="D480" s="2" t="s">
        <v>26</v>
      </c>
      <c r="E480" s="4">
        <v>3.9</v>
      </c>
      <c r="F480" s="2">
        <v>1280</v>
      </c>
    </row>
    <row r="481" spans="1:6" hidden="1">
      <c r="A481" s="2" t="s">
        <v>13</v>
      </c>
      <c r="B481" s="2" t="s">
        <v>194</v>
      </c>
      <c r="C481" s="2" t="s">
        <v>202</v>
      </c>
      <c r="D481" s="2" t="s">
        <v>26</v>
      </c>
      <c r="E481" s="4">
        <v>9</v>
      </c>
      <c r="F481" s="2">
        <v>980</v>
      </c>
    </row>
    <row r="482" spans="1:6" hidden="1">
      <c r="A482" s="2" t="s">
        <v>13</v>
      </c>
      <c r="B482" s="2" t="s">
        <v>194</v>
      </c>
      <c r="C482" s="2" t="s">
        <v>203</v>
      </c>
      <c r="D482" s="2" t="s">
        <v>26</v>
      </c>
      <c r="E482" s="4">
        <v>185</v>
      </c>
      <c r="F482" s="2">
        <v>900</v>
      </c>
    </row>
    <row r="483" spans="1:6" hidden="1">
      <c r="A483" s="2" t="s">
        <v>13</v>
      </c>
      <c r="B483" s="2" t="s">
        <v>194</v>
      </c>
      <c r="C483" s="2" t="s">
        <v>204</v>
      </c>
      <c r="D483" s="2" t="s">
        <v>26</v>
      </c>
      <c r="E483" s="4">
        <v>11.7</v>
      </c>
      <c r="F483" s="2">
        <v>878</v>
      </c>
    </row>
    <row r="484" spans="1:6" hidden="1">
      <c r="A484" s="2" t="s">
        <v>13</v>
      </c>
      <c r="B484" s="2" t="s">
        <v>194</v>
      </c>
      <c r="C484" s="2" t="s">
        <v>205</v>
      </c>
      <c r="D484" s="2" t="s">
        <v>26</v>
      </c>
      <c r="E484" s="4">
        <v>5.5</v>
      </c>
      <c r="F484" s="2">
        <v>1280</v>
      </c>
    </row>
    <row r="485" spans="1:6" hidden="1">
      <c r="A485" s="2" t="s">
        <v>13</v>
      </c>
      <c r="B485" s="2" t="s">
        <v>221</v>
      </c>
      <c r="C485" s="2" t="s">
        <v>222</v>
      </c>
      <c r="D485" s="2" t="s">
        <v>26</v>
      </c>
      <c r="E485" s="4">
        <v>32.5</v>
      </c>
      <c r="F485" s="2">
        <v>3110</v>
      </c>
    </row>
    <row r="486" spans="1:6" hidden="1">
      <c r="A486" s="2" t="s">
        <v>13</v>
      </c>
      <c r="B486" s="2" t="s">
        <v>221</v>
      </c>
      <c r="C486" s="2" t="s">
        <v>223</v>
      </c>
      <c r="D486" s="2" t="s">
        <v>26</v>
      </c>
      <c r="E486" s="4">
        <v>22.4</v>
      </c>
      <c r="F486" s="2">
        <v>1870</v>
      </c>
    </row>
    <row r="487" spans="1:6" hidden="1">
      <c r="A487" s="2" t="s">
        <v>13</v>
      </c>
      <c r="B487" s="2" t="s">
        <v>221</v>
      </c>
      <c r="C487" s="2" t="s">
        <v>224</v>
      </c>
      <c r="D487" s="2" t="s">
        <v>26</v>
      </c>
      <c r="E487" s="4">
        <v>16.399999999999999</v>
      </c>
      <c r="F487" s="2">
        <v>810</v>
      </c>
    </row>
    <row r="488" spans="1:6" hidden="1">
      <c r="A488" s="2" t="s">
        <v>13</v>
      </c>
      <c r="B488" s="2" t="s">
        <v>221</v>
      </c>
      <c r="C488" s="2" t="s">
        <v>225</v>
      </c>
      <c r="D488" s="2" t="s">
        <v>26</v>
      </c>
      <c r="E488" s="4">
        <v>7</v>
      </c>
      <c r="F488" s="2">
        <v>1420</v>
      </c>
    </row>
    <row r="489" spans="1:6" hidden="1">
      <c r="A489" s="2" t="s">
        <v>13</v>
      </c>
      <c r="B489" s="2" t="s">
        <v>221</v>
      </c>
      <c r="C489" s="2" t="s">
        <v>226</v>
      </c>
      <c r="D489" s="2" t="s">
        <v>26</v>
      </c>
      <c r="E489" s="4">
        <v>21.9</v>
      </c>
      <c r="F489" s="2">
        <v>1690</v>
      </c>
    </row>
    <row r="490" spans="1:6" hidden="1">
      <c r="A490" s="2" t="s">
        <v>13</v>
      </c>
      <c r="B490" s="2" t="s">
        <v>206</v>
      </c>
      <c r="C490" s="2" t="s">
        <v>207</v>
      </c>
      <c r="D490" s="2" t="s">
        <v>26</v>
      </c>
      <c r="E490" s="4">
        <v>9.1</v>
      </c>
      <c r="F490" s="2">
        <v>1340</v>
      </c>
    </row>
    <row r="491" spans="1:6" hidden="1">
      <c r="A491" s="2" t="s">
        <v>13</v>
      </c>
      <c r="B491" s="2" t="s">
        <v>206</v>
      </c>
      <c r="C491" s="2" t="s">
        <v>208</v>
      </c>
      <c r="D491" s="2" t="s">
        <v>26</v>
      </c>
      <c r="E491" s="4">
        <v>6.5</v>
      </c>
      <c r="F491" s="2">
        <v>900</v>
      </c>
    </row>
    <row r="492" spans="1:6" hidden="1">
      <c r="A492" s="2" t="s">
        <v>13</v>
      </c>
      <c r="B492" s="2" t="s">
        <v>206</v>
      </c>
      <c r="C492" s="2" t="s">
        <v>209</v>
      </c>
      <c r="D492" s="2" t="s">
        <v>26</v>
      </c>
      <c r="E492" s="4">
        <v>9.9</v>
      </c>
      <c r="F492" s="2">
        <v>750</v>
      </c>
    </row>
    <row r="493" spans="1:6" hidden="1">
      <c r="A493" s="2" t="s">
        <v>13</v>
      </c>
      <c r="B493" s="2" t="s">
        <v>206</v>
      </c>
      <c r="C493" s="2" t="s">
        <v>210</v>
      </c>
      <c r="D493" s="2" t="s">
        <v>26</v>
      </c>
      <c r="E493" s="4">
        <v>5.4</v>
      </c>
      <c r="F493" s="2">
        <v>1410</v>
      </c>
    </row>
    <row r="494" spans="1:6" hidden="1">
      <c r="A494" s="2" t="s">
        <v>13</v>
      </c>
      <c r="B494" s="2" t="s">
        <v>206</v>
      </c>
      <c r="C494" s="2" t="s">
        <v>211</v>
      </c>
      <c r="D494" s="2" t="s">
        <v>26</v>
      </c>
      <c r="E494" s="4">
        <v>3.9</v>
      </c>
      <c r="F494" s="2">
        <v>990</v>
      </c>
    </row>
    <row r="495" spans="1:6" hidden="1">
      <c r="A495" s="2" t="s">
        <v>13</v>
      </c>
      <c r="B495" s="2" t="s">
        <v>206</v>
      </c>
      <c r="C495" s="2" t="s">
        <v>212</v>
      </c>
      <c r="D495" s="2" t="s">
        <v>26</v>
      </c>
      <c r="E495" s="4">
        <v>2.8</v>
      </c>
      <c r="F495" s="2">
        <v>740</v>
      </c>
    </row>
    <row r="496" spans="1:6" hidden="1">
      <c r="A496" s="2" t="s">
        <v>13</v>
      </c>
      <c r="B496" s="2" t="s">
        <v>206</v>
      </c>
      <c r="C496" s="2" t="s">
        <v>213</v>
      </c>
      <c r="D496" s="2" t="s">
        <v>26</v>
      </c>
      <c r="E496" s="4">
        <v>1.2</v>
      </c>
      <c r="F496" s="2">
        <v>420</v>
      </c>
    </row>
    <row r="497" spans="1:6" hidden="1">
      <c r="A497" s="2" t="s">
        <v>13</v>
      </c>
      <c r="B497" s="2" t="s">
        <v>206</v>
      </c>
      <c r="C497" s="2" t="s">
        <v>214</v>
      </c>
      <c r="D497" s="2" t="s">
        <v>26</v>
      </c>
      <c r="E497" s="4">
        <v>0.4</v>
      </c>
      <c r="F497" s="2">
        <v>420</v>
      </c>
    </row>
    <row r="498" spans="1:6" hidden="1">
      <c r="A498" s="2" t="s">
        <v>13</v>
      </c>
      <c r="B498" s="2" t="s">
        <v>206</v>
      </c>
      <c r="C498" s="2" t="s">
        <v>215</v>
      </c>
      <c r="D498" s="2" t="s">
        <v>26</v>
      </c>
      <c r="E498" s="4">
        <v>3</v>
      </c>
      <c r="F498" s="2">
        <v>560</v>
      </c>
    </row>
    <row r="499" spans="1:6" hidden="1">
      <c r="A499" s="2" t="s">
        <v>13</v>
      </c>
      <c r="B499" s="2" t="s">
        <v>206</v>
      </c>
      <c r="C499" s="2" t="s">
        <v>216</v>
      </c>
      <c r="D499" s="2" t="s">
        <v>26</v>
      </c>
      <c r="E499" s="4">
        <v>9</v>
      </c>
      <c r="F499" s="2">
        <v>650</v>
      </c>
    </row>
    <row r="500" spans="1:6" hidden="1">
      <c r="A500" s="2" t="s">
        <v>13</v>
      </c>
      <c r="B500" s="2" t="s">
        <v>206</v>
      </c>
      <c r="C500" s="2" t="s">
        <v>217</v>
      </c>
      <c r="D500" s="2" t="s">
        <v>26</v>
      </c>
      <c r="E500" s="4">
        <v>20.8</v>
      </c>
      <c r="F500" s="2">
        <v>630</v>
      </c>
    </row>
    <row r="501" spans="1:6" hidden="1">
      <c r="A501" s="2" t="s">
        <v>13</v>
      </c>
      <c r="B501" s="2" t="s">
        <v>206</v>
      </c>
      <c r="C501" s="2" t="s">
        <v>218</v>
      </c>
      <c r="D501" s="2" t="s">
        <v>26</v>
      </c>
      <c r="E501" s="4">
        <v>7.5</v>
      </c>
      <c r="F501" s="2">
        <v>1600</v>
      </c>
    </row>
    <row r="502" spans="1:6" hidden="1">
      <c r="A502" s="2" t="s">
        <v>13</v>
      </c>
      <c r="B502" s="2" t="s">
        <v>206</v>
      </c>
      <c r="C502" s="2" t="s">
        <v>219</v>
      </c>
      <c r="D502" s="2" t="s">
        <v>26</v>
      </c>
      <c r="E502" s="4">
        <v>10.5</v>
      </c>
      <c r="F502" s="2">
        <v>760</v>
      </c>
    </row>
    <row r="503" spans="1:6" hidden="1">
      <c r="A503" s="2" t="s">
        <v>13</v>
      </c>
      <c r="B503" s="2" t="s">
        <v>206</v>
      </c>
      <c r="C503" s="2" t="s">
        <v>220</v>
      </c>
      <c r="D503" s="2" t="s">
        <v>26</v>
      </c>
      <c r="E503" s="4">
        <v>6.5</v>
      </c>
      <c r="F503" s="2">
        <v>740</v>
      </c>
    </row>
    <row r="504" spans="1:6" hidden="1">
      <c r="A504" s="2" t="s">
        <v>13</v>
      </c>
      <c r="B504" s="2" t="s">
        <v>227</v>
      </c>
      <c r="C504" s="2" t="s">
        <v>228</v>
      </c>
      <c r="D504" s="2" t="s">
        <v>26</v>
      </c>
      <c r="E504" s="4">
        <v>1890</v>
      </c>
      <c r="F504" s="2">
        <v>1780</v>
      </c>
    </row>
    <row r="505" spans="1:6" hidden="1">
      <c r="A505" s="2" t="s">
        <v>13</v>
      </c>
      <c r="B505" s="2" t="s">
        <v>227</v>
      </c>
      <c r="C505" s="2" t="s">
        <v>229</v>
      </c>
      <c r="D505" s="2" t="s">
        <v>230</v>
      </c>
      <c r="E505" s="4">
        <v>44.21</v>
      </c>
      <c r="F505" s="2">
        <f>1780/20</f>
        <v>89</v>
      </c>
    </row>
    <row r="506" spans="1:6" hidden="1">
      <c r="A506" s="2" t="s">
        <v>13</v>
      </c>
      <c r="B506" s="2" t="s">
        <v>227</v>
      </c>
      <c r="C506" s="2" t="s">
        <v>612</v>
      </c>
      <c r="D506" s="2" t="s">
        <v>26</v>
      </c>
      <c r="E506" s="4">
        <v>2</v>
      </c>
      <c r="F506" s="2">
        <v>1440</v>
      </c>
    </row>
    <row r="507" spans="1:6" hidden="1">
      <c r="A507" s="2" t="s">
        <v>13</v>
      </c>
      <c r="B507" s="2" t="s">
        <v>227</v>
      </c>
      <c r="C507" s="2" t="s">
        <v>231</v>
      </c>
      <c r="D507" s="2" t="s">
        <v>26</v>
      </c>
      <c r="E507" s="4">
        <v>30</v>
      </c>
      <c r="F507" s="2">
        <v>2270</v>
      </c>
    </row>
    <row r="508" spans="1:6" hidden="1">
      <c r="A508" s="2" t="s">
        <v>13</v>
      </c>
      <c r="B508" s="2" t="s">
        <v>149</v>
      </c>
      <c r="C508" s="2" t="s">
        <v>150</v>
      </c>
      <c r="D508" s="2" t="s">
        <v>26</v>
      </c>
      <c r="E508" s="4">
        <v>17.600000000000001</v>
      </c>
      <c r="F508" s="2">
        <v>2170</v>
      </c>
    </row>
    <row r="509" spans="1:6" hidden="1">
      <c r="A509" s="2" t="s">
        <v>13</v>
      </c>
      <c r="B509" s="2" t="s">
        <v>149</v>
      </c>
      <c r="C509" s="2" t="s">
        <v>151</v>
      </c>
      <c r="D509" s="2" t="s">
        <v>26</v>
      </c>
      <c r="E509" s="4">
        <v>6.8</v>
      </c>
      <c r="F509" s="2">
        <v>0</v>
      </c>
    </row>
    <row r="510" spans="1:6" hidden="1">
      <c r="A510" s="2" t="s">
        <v>13</v>
      </c>
      <c r="B510" s="2" t="s">
        <v>149</v>
      </c>
      <c r="C510" s="2" t="s">
        <v>152</v>
      </c>
      <c r="D510" s="2" t="s">
        <v>26</v>
      </c>
      <c r="E510" s="4">
        <v>9</v>
      </c>
      <c r="F510" s="2">
        <v>960</v>
      </c>
    </row>
    <row r="511" spans="1:6" hidden="1">
      <c r="A511" s="2" t="s">
        <v>13</v>
      </c>
      <c r="B511" s="2" t="s">
        <v>149</v>
      </c>
      <c r="C511" s="2" t="s">
        <v>153</v>
      </c>
      <c r="D511" s="2" t="s">
        <v>26</v>
      </c>
      <c r="E511" s="4">
        <v>8.5</v>
      </c>
      <c r="F511" s="2">
        <v>960</v>
      </c>
    </row>
    <row r="512" spans="1:6" hidden="1">
      <c r="A512" s="2" t="s">
        <v>13</v>
      </c>
      <c r="B512" s="2" t="s">
        <v>149</v>
      </c>
      <c r="C512" s="2" t="s">
        <v>154</v>
      </c>
      <c r="D512" s="2" t="s">
        <v>26</v>
      </c>
      <c r="E512" s="4">
        <v>14.86</v>
      </c>
      <c r="F512" s="2">
        <v>1170</v>
      </c>
    </row>
    <row r="513" spans="1:6" hidden="1">
      <c r="A513" s="2" t="s">
        <v>13</v>
      </c>
      <c r="B513" s="2" t="s">
        <v>149</v>
      </c>
      <c r="C513" s="2" t="s">
        <v>155</v>
      </c>
      <c r="D513" s="2" t="s">
        <v>26</v>
      </c>
      <c r="E513" s="4">
        <v>13.5</v>
      </c>
      <c r="F513" s="2">
        <v>940</v>
      </c>
    </row>
    <row r="514" spans="1:6" hidden="1">
      <c r="A514" s="2" t="s">
        <v>13</v>
      </c>
      <c r="B514" s="2" t="s">
        <v>149</v>
      </c>
      <c r="C514" s="2" t="s">
        <v>156</v>
      </c>
      <c r="D514" s="2" t="s">
        <v>26</v>
      </c>
      <c r="E514" s="4">
        <v>12.5</v>
      </c>
      <c r="F514" s="2">
        <v>820</v>
      </c>
    </row>
    <row r="515" spans="1:6" hidden="1">
      <c r="A515" s="2" t="s">
        <v>13</v>
      </c>
      <c r="B515" s="2" t="s">
        <v>149</v>
      </c>
      <c r="C515" s="2" t="s">
        <v>157</v>
      </c>
      <c r="D515" s="2" t="s">
        <v>26</v>
      </c>
      <c r="E515" s="4">
        <v>7.2</v>
      </c>
      <c r="F515" s="2">
        <v>820</v>
      </c>
    </row>
    <row r="516" spans="1:6" hidden="1">
      <c r="A516" s="2" t="s">
        <v>13</v>
      </c>
      <c r="B516" s="2" t="s">
        <v>149</v>
      </c>
      <c r="C516" s="2" t="s">
        <v>158</v>
      </c>
      <c r="D516" s="2" t="s">
        <v>26</v>
      </c>
      <c r="E516" s="4">
        <v>4.55</v>
      </c>
      <c r="F516" s="2">
        <v>800</v>
      </c>
    </row>
    <row r="517" spans="1:6" hidden="1">
      <c r="A517" s="2" t="s">
        <v>13</v>
      </c>
      <c r="B517" s="2" t="s">
        <v>149</v>
      </c>
      <c r="C517" s="2" t="s">
        <v>159</v>
      </c>
      <c r="D517" s="2" t="s">
        <v>26</v>
      </c>
      <c r="E517" s="4">
        <v>4.5999999999999996</v>
      </c>
      <c r="F517" s="2">
        <v>980</v>
      </c>
    </row>
    <row r="518" spans="1:6" hidden="1">
      <c r="A518" s="2" t="s">
        <v>13</v>
      </c>
      <c r="B518" s="2" t="s">
        <v>149</v>
      </c>
      <c r="C518" s="2" t="s">
        <v>160</v>
      </c>
      <c r="D518" s="2" t="s">
        <v>26</v>
      </c>
      <c r="E518" s="4">
        <v>10.5</v>
      </c>
      <c r="F518" s="2">
        <v>640</v>
      </c>
    </row>
    <row r="519" spans="1:6" hidden="1">
      <c r="A519" s="2" t="s">
        <v>13</v>
      </c>
      <c r="B519" s="2" t="s">
        <v>149</v>
      </c>
      <c r="C519" s="2" t="s">
        <v>161</v>
      </c>
      <c r="D519" s="2" t="s">
        <v>26</v>
      </c>
      <c r="E519" s="4">
        <v>9</v>
      </c>
      <c r="F519" s="2">
        <v>910</v>
      </c>
    </row>
    <row r="520" spans="1:6" hidden="1">
      <c r="A520" s="2" t="s">
        <v>13</v>
      </c>
      <c r="B520" s="2" t="s">
        <v>149</v>
      </c>
      <c r="C520" s="2" t="s">
        <v>162</v>
      </c>
      <c r="D520" s="2" t="s">
        <v>26</v>
      </c>
      <c r="E520" s="4">
        <v>11</v>
      </c>
      <c r="F520" s="2">
        <v>910</v>
      </c>
    </row>
    <row r="521" spans="1:6" hidden="1">
      <c r="A521" s="2" t="s">
        <v>13</v>
      </c>
      <c r="B521" s="2" t="s">
        <v>149</v>
      </c>
      <c r="C521" s="2" t="s">
        <v>163</v>
      </c>
      <c r="D521" s="2" t="s">
        <v>26</v>
      </c>
      <c r="E521" s="4">
        <v>6.8</v>
      </c>
      <c r="F521" s="2">
        <v>1070</v>
      </c>
    </row>
    <row r="522" spans="1:6" hidden="1">
      <c r="A522" s="2" t="s">
        <v>13</v>
      </c>
      <c r="B522" s="2" t="s">
        <v>149</v>
      </c>
      <c r="C522" s="2" t="s">
        <v>164</v>
      </c>
      <c r="D522" s="2" t="s">
        <v>26</v>
      </c>
      <c r="E522" s="4">
        <v>6.2</v>
      </c>
      <c r="F522" s="2">
        <v>910</v>
      </c>
    </row>
    <row r="523" spans="1:6" hidden="1">
      <c r="A523" s="2" t="s">
        <v>13</v>
      </c>
      <c r="B523" s="2" t="s">
        <v>149</v>
      </c>
      <c r="C523" s="2" t="s">
        <v>165</v>
      </c>
      <c r="D523" s="2" t="s">
        <v>26</v>
      </c>
      <c r="E523" s="4">
        <v>7</v>
      </c>
      <c r="F523" s="2">
        <v>910</v>
      </c>
    </row>
    <row r="524" spans="1:6" hidden="1">
      <c r="A524" s="2" t="s">
        <v>13</v>
      </c>
      <c r="B524" s="2" t="s">
        <v>149</v>
      </c>
      <c r="C524" s="2" t="s">
        <v>166</v>
      </c>
      <c r="D524" s="2" t="s">
        <v>26</v>
      </c>
      <c r="E524" s="4">
        <v>2.75</v>
      </c>
      <c r="F524" s="2">
        <v>850</v>
      </c>
    </row>
    <row r="525" spans="1:6" hidden="1">
      <c r="A525" s="2" t="s">
        <v>13</v>
      </c>
      <c r="B525" s="2" t="s">
        <v>149</v>
      </c>
      <c r="C525" s="2" t="s">
        <v>167</v>
      </c>
      <c r="D525" s="2" t="s">
        <v>26</v>
      </c>
      <c r="E525" s="4">
        <v>6</v>
      </c>
      <c r="F525" s="2">
        <v>920</v>
      </c>
    </row>
    <row r="526" spans="1:6" hidden="1">
      <c r="A526" s="2" t="s">
        <v>13</v>
      </c>
      <c r="B526" s="2" t="s">
        <v>149</v>
      </c>
      <c r="C526" s="2" t="s">
        <v>168</v>
      </c>
      <c r="D526" s="2" t="s">
        <v>26</v>
      </c>
      <c r="E526" s="4">
        <v>7.9</v>
      </c>
      <c r="F526" s="2">
        <v>820</v>
      </c>
    </row>
    <row r="527" spans="1:6" hidden="1">
      <c r="A527" s="2" t="s">
        <v>13</v>
      </c>
      <c r="B527" s="2" t="s">
        <v>149</v>
      </c>
      <c r="C527" s="2" t="s">
        <v>169</v>
      </c>
      <c r="D527" s="2" t="s">
        <v>26</v>
      </c>
      <c r="E527" s="4">
        <v>13.8</v>
      </c>
      <c r="F527" s="2">
        <v>970</v>
      </c>
    </row>
    <row r="528" spans="1:6" hidden="1">
      <c r="A528" s="2" t="s">
        <v>13</v>
      </c>
      <c r="B528" s="2" t="s">
        <v>149</v>
      </c>
      <c r="C528" s="2" t="s">
        <v>170</v>
      </c>
      <c r="D528" s="2" t="s">
        <v>26</v>
      </c>
      <c r="E528" s="4">
        <v>19</v>
      </c>
      <c r="F528" s="2">
        <v>970</v>
      </c>
    </row>
    <row r="529" spans="1:6" hidden="1">
      <c r="A529" s="2" t="s">
        <v>13</v>
      </c>
      <c r="B529" s="2" t="s">
        <v>149</v>
      </c>
      <c r="C529" s="2" t="s">
        <v>171</v>
      </c>
      <c r="D529" s="2" t="s">
        <v>26</v>
      </c>
      <c r="E529" s="4">
        <v>3.5</v>
      </c>
      <c r="F529" s="2">
        <v>1240</v>
      </c>
    </row>
    <row r="530" spans="1:6" hidden="1">
      <c r="A530" s="2" t="s">
        <v>13</v>
      </c>
      <c r="B530" s="2" t="s">
        <v>149</v>
      </c>
      <c r="C530" s="2" t="s">
        <v>172</v>
      </c>
      <c r="D530" s="2" t="s">
        <v>26</v>
      </c>
      <c r="E530" s="4">
        <v>7.5</v>
      </c>
      <c r="F530" s="2">
        <v>1180</v>
      </c>
    </row>
    <row r="531" spans="1:6" hidden="1">
      <c r="A531" s="2" t="s">
        <v>13</v>
      </c>
      <c r="B531" s="2" t="s">
        <v>149</v>
      </c>
      <c r="C531" s="2" t="s">
        <v>173</v>
      </c>
      <c r="D531" s="2" t="s">
        <v>26</v>
      </c>
      <c r="E531" s="4">
        <v>8.6</v>
      </c>
      <c r="F531" s="2">
        <v>1180</v>
      </c>
    </row>
    <row r="532" spans="1:6" hidden="1">
      <c r="A532" s="2" t="s">
        <v>13</v>
      </c>
      <c r="B532" s="2" t="s">
        <v>149</v>
      </c>
      <c r="C532" s="2" t="s">
        <v>174</v>
      </c>
      <c r="D532" s="2" t="s">
        <v>26</v>
      </c>
      <c r="E532" s="4">
        <v>13.8</v>
      </c>
      <c r="F532" s="2">
        <v>1390</v>
      </c>
    </row>
    <row r="533" spans="1:6" hidden="1">
      <c r="A533" s="2" t="s">
        <v>13</v>
      </c>
      <c r="B533" s="2" t="s">
        <v>149</v>
      </c>
      <c r="C533" s="2" t="s">
        <v>175</v>
      </c>
      <c r="D533" s="2" t="s">
        <v>26</v>
      </c>
      <c r="E533" s="4">
        <v>7.2</v>
      </c>
      <c r="F533" s="2">
        <v>800</v>
      </c>
    </row>
    <row r="534" spans="1:6" hidden="1">
      <c r="A534" s="2" t="s">
        <v>13</v>
      </c>
      <c r="B534" s="2" t="s">
        <v>149</v>
      </c>
      <c r="C534" s="2" t="s">
        <v>176</v>
      </c>
      <c r="D534" s="2" t="s">
        <v>26</v>
      </c>
      <c r="E534" s="4">
        <v>19.899999999999999</v>
      </c>
      <c r="F534" s="2">
        <v>1000</v>
      </c>
    </row>
    <row r="535" spans="1:6" hidden="1">
      <c r="A535" s="2" t="s">
        <v>13</v>
      </c>
      <c r="B535" s="2" t="s">
        <v>149</v>
      </c>
      <c r="C535" s="2" t="s">
        <v>177</v>
      </c>
      <c r="D535" s="2" t="s">
        <v>26</v>
      </c>
      <c r="E535" s="4">
        <v>19</v>
      </c>
      <c r="F535" s="2">
        <v>1000</v>
      </c>
    </row>
    <row r="536" spans="1:6" hidden="1">
      <c r="A536" s="2" t="s">
        <v>13</v>
      </c>
      <c r="B536" s="2" t="s">
        <v>149</v>
      </c>
      <c r="C536" s="2" t="s">
        <v>178</v>
      </c>
      <c r="D536" s="2" t="s">
        <v>26</v>
      </c>
      <c r="E536" s="4">
        <v>10.5</v>
      </c>
      <c r="F536" s="2">
        <v>1000</v>
      </c>
    </row>
    <row r="537" spans="1:6" hidden="1">
      <c r="A537" s="2" t="s">
        <v>13</v>
      </c>
      <c r="B537" s="2" t="s">
        <v>149</v>
      </c>
      <c r="C537" s="2" t="s">
        <v>179</v>
      </c>
      <c r="D537" s="2" t="s">
        <v>26</v>
      </c>
      <c r="E537" s="4">
        <v>24.9</v>
      </c>
      <c r="F537" s="2">
        <v>740</v>
      </c>
    </row>
    <row r="538" spans="1:6" hidden="1">
      <c r="A538" s="2" t="s">
        <v>13</v>
      </c>
      <c r="B538" s="2" t="s">
        <v>149</v>
      </c>
      <c r="C538" s="2" t="s">
        <v>180</v>
      </c>
      <c r="D538" s="2" t="s">
        <v>26</v>
      </c>
      <c r="E538" s="4">
        <v>14.5</v>
      </c>
      <c r="F538" s="2">
        <v>830</v>
      </c>
    </row>
    <row r="539" spans="1:6" hidden="1">
      <c r="A539" s="2" t="s">
        <v>13</v>
      </c>
      <c r="B539" s="2" t="s">
        <v>149</v>
      </c>
      <c r="C539" s="2" t="s">
        <v>181</v>
      </c>
      <c r="D539" s="2" t="s">
        <v>26</v>
      </c>
      <c r="E539" s="4">
        <v>13.7</v>
      </c>
      <c r="F539" s="2">
        <v>830</v>
      </c>
    </row>
    <row r="540" spans="1:6" hidden="1">
      <c r="A540" s="2" t="s">
        <v>13</v>
      </c>
      <c r="B540" s="2" t="s">
        <v>149</v>
      </c>
      <c r="C540" s="2" t="s">
        <v>182</v>
      </c>
      <c r="D540" s="2" t="s">
        <v>26</v>
      </c>
      <c r="E540" s="4">
        <v>1.9</v>
      </c>
      <c r="F540" s="2">
        <v>1240</v>
      </c>
    </row>
    <row r="541" spans="1:6" hidden="1">
      <c r="A541" s="2" t="s">
        <v>13</v>
      </c>
      <c r="B541" s="2" t="s">
        <v>149</v>
      </c>
      <c r="C541" s="2" t="s">
        <v>183</v>
      </c>
      <c r="D541" s="2" t="s">
        <v>26</v>
      </c>
      <c r="E541" s="4">
        <v>5.6</v>
      </c>
      <c r="F541" s="2">
        <v>1700</v>
      </c>
    </row>
    <row r="542" spans="1:6" hidden="1">
      <c r="A542" s="2" t="s">
        <v>13</v>
      </c>
      <c r="B542" s="2" t="s">
        <v>149</v>
      </c>
      <c r="C542" s="2" t="s">
        <v>184</v>
      </c>
      <c r="D542" s="2" t="s">
        <v>26</v>
      </c>
      <c r="E542" s="4">
        <v>7</v>
      </c>
      <c r="F542" s="2">
        <v>1700</v>
      </c>
    </row>
    <row r="543" spans="1:6" hidden="1">
      <c r="A543" s="2" t="s">
        <v>13</v>
      </c>
      <c r="B543" s="2" t="s">
        <v>149</v>
      </c>
      <c r="C543" s="2" t="s">
        <v>185</v>
      </c>
      <c r="D543" s="2" t="s">
        <v>26</v>
      </c>
      <c r="E543" s="4">
        <v>7.96</v>
      </c>
      <c r="F543" s="2">
        <v>1700</v>
      </c>
    </row>
    <row r="544" spans="1:6" hidden="1">
      <c r="A544" s="2" t="s">
        <v>13</v>
      </c>
      <c r="B544" s="2" t="s">
        <v>149</v>
      </c>
      <c r="C544" s="2" t="s">
        <v>186</v>
      </c>
      <c r="D544" s="2" t="s">
        <v>26</v>
      </c>
      <c r="E544" s="4">
        <v>14.9</v>
      </c>
      <c r="F544" s="2">
        <v>1170</v>
      </c>
    </row>
    <row r="545" spans="1:6" hidden="1">
      <c r="A545" s="2" t="s">
        <v>13</v>
      </c>
      <c r="B545" s="2" t="s">
        <v>149</v>
      </c>
      <c r="C545" s="2" t="s">
        <v>187</v>
      </c>
      <c r="D545" s="2" t="s">
        <v>26</v>
      </c>
      <c r="E545" s="4">
        <v>18.2</v>
      </c>
      <c r="F545" s="2">
        <v>1170</v>
      </c>
    </row>
    <row r="546" spans="1:6" hidden="1">
      <c r="A546" s="2" t="s">
        <v>13</v>
      </c>
      <c r="B546" s="2" t="s">
        <v>149</v>
      </c>
      <c r="C546" s="2" t="s">
        <v>188</v>
      </c>
      <c r="D546" s="2" t="s">
        <v>26</v>
      </c>
      <c r="E546" s="4">
        <v>19.2</v>
      </c>
      <c r="F546" s="2">
        <v>1170</v>
      </c>
    </row>
    <row r="547" spans="1:6" hidden="1">
      <c r="A547" s="2" t="s">
        <v>13</v>
      </c>
      <c r="B547" s="2" t="s">
        <v>149</v>
      </c>
      <c r="C547" s="2" t="s">
        <v>189</v>
      </c>
      <c r="D547" s="2" t="s">
        <v>26</v>
      </c>
      <c r="E547" s="4">
        <v>5.3</v>
      </c>
      <c r="F547" s="2">
        <v>1700</v>
      </c>
    </row>
    <row r="548" spans="1:6" hidden="1">
      <c r="A548" s="2" t="s">
        <v>13</v>
      </c>
      <c r="B548" s="2" t="s">
        <v>149</v>
      </c>
      <c r="C548" s="2" t="s">
        <v>190</v>
      </c>
      <c r="D548" s="2" t="s">
        <v>26</v>
      </c>
      <c r="E548" s="4">
        <v>6.9</v>
      </c>
      <c r="F548" s="2">
        <v>1700</v>
      </c>
    </row>
    <row r="549" spans="1:6" hidden="1">
      <c r="A549" s="2" t="s">
        <v>13</v>
      </c>
      <c r="B549" s="2" t="s">
        <v>149</v>
      </c>
      <c r="C549" s="2" t="s">
        <v>191</v>
      </c>
      <c r="D549" s="2" t="s">
        <v>26</v>
      </c>
      <c r="E549" s="4">
        <v>18</v>
      </c>
      <c r="F549" s="2">
        <v>1120</v>
      </c>
    </row>
    <row r="550" spans="1:6" hidden="1">
      <c r="A550" s="2" t="s">
        <v>13</v>
      </c>
      <c r="B550" s="2" t="s">
        <v>149</v>
      </c>
      <c r="C550" s="2" t="s">
        <v>192</v>
      </c>
      <c r="D550" s="2" t="s">
        <v>26</v>
      </c>
      <c r="E550" s="4">
        <v>20</v>
      </c>
      <c r="F550" s="2">
        <v>1120</v>
      </c>
    </row>
    <row r="551" spans="1:6" hidden="1">
      <c r="A551" s="2" t="s">
        <v>13</v>
      </c>
      <c r="B551" s="2" t="s">
        <v>149</v>
      </c>
      <c r="C551" s="2" t="s">
        <v>193</v>
      </c>
      <c r="D551" s="2" t="s">
        <v>26</v>
      </c>
      <c r="E551" s="4">
        <v>18.899999999999999</v>
      </c>
      <c r="F551" s="2">
        <v>1120</v>
      </c>
    </row>
    <row r="552" spans="1:6" hidden="1">
      <c r="A552" s="44" t="s">
        <v>602</v>
      </c>
      <c r="B552" s="44" t="s">
        <v>602</v>
      </c>
      <c r="C552" s="44" t="s">
        <v>613</v>
      </c>
      <c r="E552" s="6"/>
    </row>
    <row r="553" spans="1:6" hidden="1">
      <c r="A553" s="44" t="s">
        <v>602</v>
      </c>
      <c r="B553" s="44" t="s">
        <v>602</v>
      </c>
      <c r="C553" s="44" t="s">
        <v>614</v>
      </c>
      <c r="E553" s="6"/>
    </row>
  </sheetData>
  <pageMargins left="0.7" right="0.7" top="0.75" bottom="0.75" header="0.3" footer="0.3"/>
  <pageSetup paperSize="9" scale="80"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2051" r:id="rId4" name="Button 3">
              <controlPr defaultSize="0" print="0" autoFill="0" autoPict="0" macro="[0]!ThisWorkbook.test">
                <anchor moveWithCells="1" sizeWithCells="1">
                  <from>
                    <xdr:col>6</xdr:col>
                    <xdr:colOff>333375</xdr:colOff>
                    <xdr:row>0</xdr:row>
                    <xdr:rowOff>180975</xdr:rowOff>
                  </from>
                  <to>
                    <xdr:col>7</xdr:col>
                    <xdr:colOff>466725</xdr:colOff>
                    <xdr:row>0</xdr:row>
                    <xdr:rowOff>428625</xdr:rowOff>
                  </to>
                </anchor>
              </controlPr>
            </control>
          </mc:Choice>
        </mc:AlternateContent>
        <mc:AlternateContent xmlns:mc="http://schemas.openxmlformats.org/markup-compatibility/2006">
          <mc:Choice Requires="x14">
            <control shapeId="2053" r:id="rId5" name="Button 5">
              <controlPr defaultSize="0" print="0" autoFill="0" autoPict="0" macro="[0]!REMONTE">
                <anchor moveWithCells="1" sizeWithCells="1">
                  <from>
                    <xdr:col>7</xdr:col>
                    <xdr:colOff>619125</xdr:colOff>
                    <xdr:row>0</xdr:row>
                    <xdr:rowOff>142875</xdr:rowOff>
                  </from>
                  <to>
                    <xdr:col>9</xdr:col>
                    <xdr:colOff>28575</xdr:colOff>
                    <xdr:row>0</xdr:row>
                    <xdr:rowOff>419100</xdr:rowOff>
                  </to>
                </anchor>
              </controlPr>
            </control>
          </mc:Choice>
        </mc:AlternateContent>
      </controls>
    </mc:Choice>
  </mc:AlternateContent>
  <tableParts count="1">
    <tablePart r:id="rId6"/>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dimension ref="B1:D40"/>
  <sheetViews>
    <sheetView showGridLines="0" showZeros="0" workbookViewId="0">
      <selection activeCell="F6" sqref="E6:F6"/>
    </sheetView>
  </sheetViews>
  <sheetFormatPr defaultColWidth="11.42578125" defaultRowHeight="15"/>
  <cols>
    <col min="1" max="1" width="3.7109375" customWidth="1"/>
    <col min="2" max="2" width="25.42578125" customWidth="1"/>
    <col min="3" max="3" width="11" customWidth="1"/>
    <col min="5" max="5" width="4" customWidth="1"/>
  </cols>
  <sheetData>
    <row r="1" spans="2:4" ht="15.75" thickBot="1"/>
    <row r="2" spans="2:4" ht="15.75" thickBot="1">
      <c r="B2" s="162" t="s">
        <v>576</v>
      </c>
      <c r="C2" s="163"/>
      <c r="D2" s="164"/>
    </row>
    <row r="3" spans="2:4" ht="15.75" thickBot="1"/>
    <row r="4" spans="2:4" ht="15.75" thickBot="1">
      <c r="B4" s="22" t="str">
        <f>'Fiche technique'!C15</f>
        <v>NATURE</v>
      </c>
      <c r="C4" s="23" t="str">
        <f>'Fiche technique'!D15</f>
        <v>U</v>
      </c>
      <c r="D4" s="24" t="s">
        <v>575</v>
      </c>
    </row>
    <row r="5" spans="2:4">
      <c r="B5" s="20" t="str">
        <f>'Fiche technique'!C16</f>
        <v>BOUCHERIE</v>
      </c>
      <c r="C5" s="25">
        <f>'Fiche technique'!D16</f>
        <v>0</v>
      </c>
      <c r="D5" s="21">
        <f>'Fiche technique'!J16</f>
        <v>0</v>
      </c>
    </row>
    <row r="6" spans="2:4">
      <c r="B6" s="16" t="str">
        <f>'Fiche technique'!C17</f>
        <v>Filet de dinde</v>
      </c>
      <c r="C6" s="26" t="str">
        <f>'Fiche technique'!D17</f>
        <v>Kg</v>
      </c>
      <c r="D6" s="17">
        <f>'Fiche technique'!J17</f>
        <v>3.6</v>
      </c>
    </row>
    <row r="7" spans="2:4">
      <c r="B7" s="16">
        <f>'Fiche technique'!C18</f>
        <v>0</v>
      </c>
      <c r="C7" s="26">
        <f>'Fiche technique'!D18</f>
        <v>0</v>
      </c>
      <c r="D7" s="17">
        <f>'Fiche technique'!J18</f>
        <v>0</v>
      </c>
    </row>
    <row r="8" spans="2:4">
      <c r="B8" s="16" t="str">
        <f>'Fiche technique'!C19</f>
        <v>BOF</v>
      </c>
      <c r="C8" s="26">
        <f>'Fiche technique'!D19</f>
        <v>0</v>
      </c>
      <c r="D8" s="17">
        <f>'Fiche technique'!J19</f>
        <v>0</v>
      </c>
    </row>
    <row r="9" spans="2:4">
      <c r="B9" s="16" t="str">
        <f>'Fiche technique'!C20</f>
        <v>Beurre</v>
      </c>
      <c r="C9" s="26" t="str">
        <f>'Fiche technique'!D20</f>
        <v>Kg</v>
      </c>
      <c r="D9" s="17">
        <f>'Fiche technique'!J20</f>
        <v>0.15000000000000002</v>
      </c>
    </row>
    <row r="10" spans="2:4">
      <c r="B10" s="16">
        <f>'Fiche technique'!C21</f>
        <v>0</v>
      </c>
      <c r="C10" s="26">
        <f>'Fiche technique'!D21</f>
        <v>0</v>
      </c>
      <c r="D10" s="17">
        <f>'Fiche technique'!J21</f>
        <v>0</v>
      </c>
    </row>
    <row r="11" spans="2:4">
      <c r="B11" s="16" t="str">
        <f>'Fiche technique'!C22</f>
        <v>LEGUMERIE</v>
      </c>
      <c r="C11" s="26">
        <f>'Fiche technique'!D22</f>
        <v>0</v>
      </c>
      <c r="D11" s="17">
        <f>'Fiche technique'!J22</f>
        <v>0</v>
      </c>
    </row>
    <row r="12" spans="2:4">
      <c r="B12" s="16" t="str">
        <f>'Fiche technique'!C23</f>
        <v>Oignon</v>
      </c>
      <c r="C12" s="26" t="str">
        <f>'Fiche technique'!D23</f>
        <v>Kg</v>
      </c>
      <c r="D12" s="17">
        <f>'Fiche technique'!J23</f>
        <v>0.6</v>
      </c>
    </row>
    <row r="13" spans="2:4">
      <c r="B13" s="16" t="str">
        <f>'Fiche technique'!C24</f>
        <v>Echalote</v>
      </c>
      <c r="C13" s="26" t="str">
        <f>'Fiche technique'!D24</f>
        <v>Kg</v>
      </c>
      <c r="D13" s="17">
        <f>'Fiche technique'!J24</f>
        <v>0.18</v>
      </c>
    </row>
    <row r="14" spans="2:4">
      <c r="B14" s="16" t="str">
        <f>'Fiche technique'!C25</f>
        <v>Champignon de paris</v>
      </c>
      <c r="C14" s="26" t="str">
        <f>'Fiche technique'!D25</f>
        <v>Kg</v>
      </c>
      <c r="D14" s="17">
        <f>'Fiche technique'!J25</f>
        <v>0.75</v>
      </c>
    </row>
    <row r="15" spans="2:4">
      <c r="B15" s="16" t="str">
        <f>'Fiche technique'!C26</f>
        <v>Estragon</v>
      </c>
      <c r="C15" s="26" t="str">
        <f>'Fiche technique'!D26</f>
        <v>B</v>
      </c>
      <c r="D15" s="17">
        <f>'Fiche technique'!J26</f>
        <v>0.6</v>
      </c>
    </row>
    <row r="16" spans="2:4">
      <c r="B16" s="16" t="str">
        <f>'Fiche technique'!C27</f>
        <v>Cerfeuil</v>
      </c>
      <c r="C16" s="26" t="str">
        <f>'Fiche technique'!D27</f>
        <v>B</v>
      </c>
      <c r="D16" s="17">
        <f>'Fiche technique'!J27</f>
        <v>0.6</v>
      </c>
    </row>
    <row r="17" spans="2:4">
      <c r="B17" s="16">
        <f>'Fiche technique'!C28</f>
        <v>0</v>
      </c>
      <c r="C17" s="26">
        <f>'Fiche technique'!D28</f>
        <v>0</v>
      </c>
      <c r="D17" s="17">
        <f>'Fiche technique'!J28</f>
        <v>0</v>
      </c>
    </row>
    <row r="18" spans="2:4">
      <c r="B18" s="16" t="str">
        <f>'Fiche technique'!C29</f>
        <v>ECONOMAT</v>
      </c>
      <c r="C18" s="26">
        <f>'Fiche technique'!D29</f>
        <v>0</v>
      </c>
      <c r="D18" s="17">
        <f>'Fiche technique'!J29</f>
        <v>0</v>
      </c>
    </row>
    <row r="19" spans="2:4">
      <c r="B19" s="16" t="str">
        <f>'Fiche technique'!C30</f>
        <v>Fond blanc de volaille</v>
      </c>
      <c r="C19" s="26" t="str">
        <f>'Fiche technique'!D30</f>
        <v>Kg</v>
      </c>
      <c r="D19" s="17">
        <f>'Fiche technique'!J30</f>
        <v>0.05</v>
      </c>
    </row>
    <row r="20" spans="2:4">
      <c r="B20" s="16" t="str">
        <f>'Fiche technique'!C31</f>
        <v>Fond brun lié</v>
      </c>
      <c r="C20" s="26" t="str">
        <f>'Fiche technique'!D31</f>
        <v>Kg</v>
      </c>
      <c r="D20" s="17">
        <f>'Fiche technique'!J31</f>
        <v>0.05</v>
      </c>
    </row>
    <row r="21" spans="2:4">
      <c r="B21" s="16" t="str">
        <f>'Fiche technique'!C32</f>
        <v>Riz long</v>
      </c>
      <c r="C21" s="26" t="str">
        <f>'Fiche technique'!D32</f>
        <v>Kg</v>
      </c>
      <c r="D21" s="17">
        <f>'Fiche technique'!J32</f>
        <v>1.4</v>
      </c>
    </row>
    <row r="22" spans="2:4">
      <c r="B22" s="16" t="str">
        <f>'Fiche technique'!C33</f>
        <v>Huile d'arachide</v>
      </c>
      <c r="C22" s="26" t="str">
        <f>'Fiche technique'!D33</f>
        <v>L</v>
      </c>
      <c r="D22" s="17">
        <f>'Fiche technique'!J33</f>
        <v>0.25</v>
      </c>
    </row>
    <row r="23" spans="2:4">
      <c r="B23" s="16">
        <f>'Fiche technique'!C34</f>
        <v>0</v>
      </c>
      <c r="C23" s="26">
        <f>'Fiche technique'!D34</f>
        <v>0</v>
      </c>
      <c r="D23" s="17">
        <f>'Fiche technique'!J34</f>
        <v>0</v>
      </c>
    </row>
    <row r="24" spans="2:4">
      <c r="B24" s="16" t="str">
        <f>'Fiche technique'!C35</f>
        <v>CAVE</v>
      </c>
      <c r="C24" s="26">
        <f>'Fiche technique'!D35</f>
        <v>0</v>
      </c>
      <c r="D24" s="17">
        <f>'Fiche technique'!J35</f>
        <v>0</v>
      </c>
    </row>
    <row r="25" spans="2:4">
      <c r="B25" s="16" t="str">
        <f>'Fiche technique'!C36</f>
        <v>Cognac</v>
      </c>
      <c r="C25" s="26" t="str">
        <f>'Fiche technique'!D36</f>
        <v>L</v>
      </c>
      <c r="D25" s="17">
        <f>'Fiche technique'!J36</f>
        <v>1.4999999999999991E-2</v>
      </c>
    </row>
    <row r="26" spans="2:4">
      <c r="B26" s="16" t="str">
        <f>'Fiche technique'!C37</f>
        <v>Vin blanc ordinaire</v>
      </c>
      <c r="C26" s="26" t="str">
        <f>'Fiche technique'!D37</f>
        <v>L</v>
      </c>
      <c r="D26" s="17">
        <f>'Fiche technique'!J37</f>
        <v>0.3</v>
      </c>
    </row>
    <row r="27" spans="2:4">
      <c r="B27" s="16">
        <f>'Fiche technique'!C46</f>
        <v>0</v>
      </c>
      <c r="C27" s="26">
        <f>'Fiche technique'!D46</f>
        <v>0</v>
      </c>
      <c r="D27" s="17">
        <f>'Fiche technique'!J46</f>
        <v>0</v>
      </c>
    </row>
    <row r="28" spans="2:4">
      <c r="B28" s="16">
        <f>'Fiche technique'!C47</f>
        <v>0</v>
      </c>
      <c r="C28" s="26">
        <f>'Fiche technique'!D47</f>
        <v>0</v>
      </c>
      <c r="D28" s="17">
        <f>'Fiche technique'!J47</f>
        <v>0</v>
      </c>
    </row>
    <row r="29" spans="2:4">
      <c r="B29" s="16">
        <f>'Fiche technique'!C48</f>
        <v>0</v>
      </c>
      <c r="C29" s="26">
        <f>'Fiche technique'!D48</f>
        <v>0</v>
      </c>
      <c r="D29" s="17">
        <f>'Fiche technique'!J48</f>
        <v>0</v>
      </c>
    </row>
    <row r="30" spans="2:4">
      <c r="B30" s="16">
        <f>'Fiche technique'!C49</f>
        <v>0</v>
      </c>
      <c r="C30" s="26">
        <f>'Fiche technique'!D49</f>
        <v>0</v>
      </c>
      <c r="D30" s="17">
        <f>'Fiche technique'!J49</f>
        <v>0</v>
      </c>
    </row>
    <row r="31" spans="2:4">
      <c r="B31" s="16">
        <f>'Fiche technique'!C50</f>
        <v>0</v>
      </c>
      <c r="C31" s="26">
        <f>'Fiche technique'!D50</f>
        <v>0</v>
      </c>
      <c r="D31" s="17">
        <f>'Fiche technique'!J50</f>
        <v>0</v>
      </c>
    </row>
    <row r="32" spans="2:4">
      <c r="B32" s="16">
        <f>'Fiche technique'!C51</f>
        <v>0</v>
      </c>
      <c r="C32" s="26">
        <f>'Fiche technique'!D51</f>
        <v>0</v>
      </c>
      <c r="D32" s="17">
        <f>'Fiche technique'!J51</f>
        <v>0</v>
      </c>
    </row>
    <row r="33" spans="2:4">
      <c r="B33" s="16">
        <f>'Fiche technique'!C52</f>
        <v>0</v>
      </c>
      <c r="C33" s="26">
        <f>'Fiche technique'!D52</f>
        <v>0</v>
      </c>
      <c r="D33" s="17">
        <f>'Fiche technique'!J52</f>
        <v>0</v>
      </c>
    </row>
    <row r="34" spans="2:4">
      <c r="B34" s="16">
        <f>'Fiche technique'!C53</f>
        <v>0</v>
      </c>
      <c r="C34" s="26">
        <f>'Fiche technique'!D53</f>
        <v>0</v>
      </c>
      <c r="D34" s="17">
        <f>'Fiche technique'!J53</f>
        <v>0</v>
      </c>
    </row>
    <row r="35" spans="2:4">
      <c r="B35" s="16">
        <f>'Fiche technique'!C54</f>
        <v>0</v>
      </c>
      <c r="C35" s="26">
        <f>'Fiche technique'!D54</f>
        <v>0</v>
      </c>
      <c r="D35" s="17">
        <f>'Fiche technique'!J54</f>
        <v>0</v>
      </c>
    </row>
    <row r="36" spans="2:4">
      <c r="B36" s="16">
        <f>'Fiche technique'!C55</f>
        <v>0</v>
      </c>
      <c r="C36" s="26">
        <f>'Fiche technique'!D55</f>
        <v>0</v>
      </c>
      <c r="D36" s="17">
        <f>'Fiche technique'!J55</f>
        <v>0</v>
      </c>
    </row>
    <row r="37" spans="2:4">
      <c r="B37" s="16">
        <f>'Fiche technique'!C56</f>
        <v>0</v>
      </c>
      <c r="C37" s="26">
        <f>'Fiche technique'!D56</f>
        <v>0</v>
      </c>
      <c r="D37" s="17">
        <f>'Fiche technique'!J56</f>
        <v>0</v>
      </c>
    </row>
    <row r="38" spans="2:4">
      <c r="B38" s="16">
        <f>'Fiche technique'!C57</f>
        <v>0</v>
      </c>
      <c r="C38" s="26">
        <f>'Fiche technique'!D57</f>
        <v>0</v>
      </c>
      <c r="D38" s="17">
        <f>'Fiche technique'!J57</f>
        <v>0</v>
      </c>
    </row>
    <row r="39" spans="2:4">
      <c r="B39" s="16">
        <f>'Fiche technique'!C58</f>
        <v>0</v>
      </c>
      <c r="C39" s="26">
        <f>'Fiche technique'!D58</f>
        <v>0</v>
      </c>
      <c r="D39" s="17">
        <f>'Fiche technique'!J58</f>
        <v>0</v>
      </c>
    </row>
    <row r="40" spans="2:4" ht="15.75" thickBot="1">
      <c r="B40" s="18">
        <f>'Fiche technique'!C59</f>
        <v>0</v>
      </c>
      <c r="C40" s="27">
        <f>'Fiche technique'!D59</f>
        <v>0</v>
      </c>
      <c r="D40" s="19">
        <f>'Fiche technique'!J59</f>
        <v>0</v>
      </c>
    </row>
  </sheetData>
  <sheetProtection sheet="1" objects="1" scenarios="1" selectLockedCells="1"/>
  <mergeCells count="1">
    <mergeCell ref="B2:D2"/>
  </mergeCells>
  <printOptions horizontalCentered="1"/>
  <pageMargins left="0.70866141732283472" right="0.70866141732283472" top="0.74803149606299213" bottom="0.74803149606299213" header="0.31496062992125984" footer="0.31496062992125984"/>
  <pageSetup paperSize="9" scale="125"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Fiche technique</vt:lpstr>
      <vt:lpstr>Mercuriale</vt:lpstr>
      <vt:lpstr>Bon d'économat</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Geoffrey Agliata</dc:creator>
  <cp:lastModifiedBy>h2so4</cp:lastModifiedBy>
  <cp:lastPrinted>2018-11-22T23:52:07Z</cp:lastPrinted>
  <dcterms:created xsi:type="dcterms:W3CDTF">2018-10-08T06:35:46Z</dcterms:created>
  <dcterms:modified xsi:type="dcterms:W3CDTF">2018-12-01T16:04:43Z</dcterms:modified>
</cp:coreProperties>
</file>