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20" windowWidth="21840" windowHeight="12525"/>
  </bookViews>
  <sheets>
    <sheet name="CLIENT" sheetId="2" r:id="rId1"/>
    <sheet name="CALCULS" sheetId="3" r:id="rId2"/>
    <sheet name="COMMANDE KIT 1 CAMERA" sheetId="4" r:id="rId3"/>
    <sheet name="COMMANDE KIT 2 CAMERAS" sheetId="5" r:id="rId4"/>
    <sheet name="COMMANDE KIT 3 CAMERAS" sheetId="1" r:id="rId5"/>
    <sheet name="COMMANDE KIT 4 CAMERAS" sheetId="6" r:id="rId6"/>
  </sheets>
  <definedNames>
    <definedName name="DUREE">CLIENT!$I$9:$L$9</definedName>
    <definedName name="L.O.A_24_MOIS">CLIENT!$I$9:$I$15</definedName>
    <definedName name="L.O.A_36_MOIS">CLIENT!$J$9:$J$15</definedName>
    <definedName name="L.O.A_48_MOIS">CLIENT!$K$9:$K$15</definedName>
    <definedName name="L.O.A_60_MOIS">CLIENT!$L$9:$L$15</definedName>
    <definedName name="LOA24MOIS">CLIENT!$I$10:$I$15</definedName>
    <definedName name="LOA36MOIS">CLIENT!$J$10:$J$15</definedName>
    <definedName name="LOA48MOIS">CLIENT!$K$10:$K$15</definedName>
    <definedName name="LOA60MOIS">CLIENT!$L$10:$L$15</definedName>
    <definedName name="LOCATION">CLIENT!$A$36</definedName>
    <definedName name="PRIX">CLIENT!$H$9:$H$15</definedName>
    <definedName name="TAUX">CLIENT!$H$10:$L$15</definedName>
  </definedNames>
  <calcPr calcId="145621"/>
</workbook>
</file>

<file path=xl/calcChain.xml><?xml version="1.0" encoding="utf-8"?>
<calcChain xmlns="http://schemas.openxmlformats.org/spreadsheetml/2006/main">
  <c r="B38" i="2" l="1"/>
  <c r="A38" i="2"/>
  <c r="B39" i="2" l="1"/>
  <c r="H23" i="3" l="1"/>
  <c r="H22" i="3"/>
  <c r="H21" i="3"/>
  <c r="H20" i="3"/>
  <c r="D2" i="3"/>
  <c r="C3" i="3"/>
  <c r="D3" i="3"/>
  <c r="A13" i="3" s="1"/>
  <c r="B4" i="3"/>
  <c r="C4" i="3" s="1"/>
  <c r="B5" i="3"/>
  <c r="D5" i="3" s="1"/>
  <c r="A15" i="3" s="1"/>
  <c r="B6" i="3"/>
  <c r="D6" i="3" s="1"/>
  <c r="A16" i="3" s="1"/>
  <c r="G28" i="6"/>
  <c r="G26" i="6"/>
  <c r="G24" i="6"/>
  <c r="G21" i="6"/>
  <c r="G43" i="6" s="1"/>
  <c r="G28" i="5"/>
  <c r="G26" i="5"/>
  <c r="G24" i="5"/>
  <c r="G21" i="5"/>
  <c r="G28" i="4"/>
  <c r="G26" i="4"/>
  <c r="G24" i="4"/>
  <c r="G21" i="4"/>
  <c r="A11" i="3"/>
  <c r="D23" i="3"/>
  <c r="D22" i="3"/>
  <c r="D21" i="3"/>
  <c r="D20" i="3"/>
  <c r="B23" i="3"/>
  <c r="B22" i="3"/>
  <c r="B21" i="3"/>
  <c r="B20" i="3"/>
  <c r="E16" i="3"/>
  <c r="E13" i="3"/>
  <c r="E14" i="3"/>
  <c r="C16" i="3"/>
  <c r="C13" i="3"/>
  <c r="C14" i="3"/>
  <c r="C15" i="3"/>
  <c r="E15" i="3"/>
  <c r="E11" i="3"/>
  <c r="C11" i="3"/>
  <c r="G30" i="2"/>
  <c r="G27" i="2"/>
  <c r="G25" i="2"/>
  <c r="G23" i="2"/>
  <c r="G21" i="2"/>
  <c r="G28" i="1"/>
  <c r="G24" i="1"/>
  <c r="G26" i="1"/>
  <c r="G21" i="1"/>
  <c r="G43" i="1" l="1"/>
  <c r="G44" i="1" s="1"/>
  <c r="G43" i="5"/>
  <c r="G43" i="4"/>
  <c r="C6" i="3"/>
  <c r="D4" i="3"/>
  <c r="A14" i="3" s="1"/>
  <c r="A21" i="3" s="1"/>
  <c r="C5" i="3"/>
  <c r="E22" i="3"/>
  <c r="G44" i="6"/>
  <c r="G45" i="6" s="1"/>
  <c r="G44" i="5"/>
  <c r="G45" i="5" s="1"/>
  <c r="G44" i="4"/>
  <c r="G45" i="4"/>
  <c r="C23" i="3"/>
  <c r="E20" i="3"/>
  <c r="C20" i="3"/>
  <c r="C21" i="3"/>
  <c r="C22" i="3"/>
  <c r="E23" i="3"/>
  <c r="A23" i="3"/>
  <c r="E21" i="3"/>
  <c r="A20" i="3"/>
  <c r="A22" i="3"/>
  <c r="G43" i="2"/>
  <c r="G45" i="1"/>
  <c r="G44" i="2" l="1"/>
  <c r="G45" i="2" s="1"/>
  <c r="G50" i="2" l="1"/>
  <c r="C38" i="2" s="1"/>
</calcChain>
</file>

<file path=xl/sharedStrings.xml><?xml version="1.0" encoding="utf-8"?>
<sst xmlns="http://schemas.openxmlformats.org/spreadsheetml/2006/main" count="153" uniqueCount="64">
  <si>
    <t>VEDITEC</t>
  </si>
  <si>
    <t>76 RUE DU BOURBONNAIS</t>
  </si>
  <si>
    <t>69009 LYON</t>
  </si>
  <si>
    <t>BERGAME  MICHAEL</t>
  </si>
  <si>
    <t>TREGUEUX, Le 27 MARS 2014</t>
  </si>
  <si>
    <t>Désignation</t>
  </si>
  <si>
    <t>Qté</t>
  </si>
  <si>
    <t>P.U</t>
  </si>
  <si>
    <t>PRIX H.T</t>
  </si>
  <si>
    <t>CONTACT : VETTER Matthews</t>
  </si>
  <si>
    <t>KIT CAMERAS DE SURVEILLANCE</t>
  </si>
  <si>
    <t>AUTOCOLLANT D'INFORMATION</t>
  </si>
  <si>
    <t>STOCKEUR PROFESSIONNEL IP 4 VOIES + HDD 500Go</t>
  </si>
  <si>
    <t>VED-7604NI-SE-P-8</t>
  </si>
  <si>
    <t>DOSSIER PREFECTURE / CNIL</t>
  </si>
  <si>
    <t>DOME IP VED-2112I</t>
  </si>
  <si>
    <t>VED-2112I</t>
  </si>
  <si>
    <t>SAV DU LUNDI AU SAMEDI</t>
  </si>
  <si>
    <t xml:space="preserve"> En cas d'acceptation veuillez
 nous retourner cet exemplaire
 avec votre signature et cachet
 avec la mention
 "Bon pour accord"</t>
  </si>
  <si>
    <t>Montant H.T.</t>
  </si>
  <si>
    <t>T.V.A. 20%</t>
  </si>
  <si>
    <t>Montant T.T.C.</t>
  </si>
  <si>
    <t>COMMANDE</t>
  </si>
  <si>
    <t>AFFAIRE</t>
  </si>
  <si>
    <t>LE LAPIN ROUGE</t>
  </si>
  <si>
    <t>52 RUE MARECHAL FOCH</t>
  </si>
  <si>
    <t>22200 GUINGAMP</t>
  </si>
  <si>
    <t>FORFAIT INSTALLATION</t>
  </si>
  <si>
    <t>POSE</t>
  </si>
  <si>
    <t>CABLAGE</t>
  </si>
  <si>
    <t>INSTALLATION SUR POSTE DE VISUALISATION</t>
  </si>
  <si>
    <t>FORMATION</t>
  </si>
  <si>
    <t>Prix D'achat</t>
  </si>
  <si>
    <t>NVR</t>
  </si>
  <si>
    <t>1 CAMERA</t>
  </si>
  <si>
    <t>3 CAMERAS</t>
  </si>
  <si>
    <t>INSTALLATION</t>
  </si>
  <si>
    <t>Prix de vente 
Arrondie</t>
  </si>
  <si>
    <t>Prix de Vente
Minimum</t>
  </si>
  <si>
    <t>2 CAMERAS</t>
  </si>
  <si>
    <t>4 CAMERAS</t>
  </si>
  <si>
    <t>DOME  CAMERA IP</t>
  </si>
  <si>
    <t>TOTAL 1 CAMERA</t>
  </si>
  <si>
    <t>TOTAL 2 CAMERAS</t>
  </si>
  <si>
    <t>TOTAL 3 CAMERAS</t>
  </si>
  <si>
    <t>TOTAL 4 CAMERAS</t>
  </si>
  <si>
    <t>Prix Vente Minimum</t>
  </si>
  <si>
    <t>TOTAL P.A</t>
  </si>
  <si>
    <t>Prix augmenté à 5,26%
Pour négociation de 5%</t>
  </si>
  <si>
    <t>Prix Publique
(5,26% arrondie)
(Homogène au Prix Unitaire par Caméra)</t>
  </si>
  <si>
    <t>KIT 1 CAMERA DE SURVEILLANCE</t>
  </si>
  <si>
    <t>KIT 2 CAMERAS DE SURVEILLANCES</t>
  </si>
  <si>
    <t>KIT 3 CAMERAS DE SURVEILLANCES</t>
  </si>
  <si>
    <t>KIT 4 CAMERAS DE SURVEILLANCES</t>
  </si>
  <si>
    <t>Prix Publique
à appliquer</t>
  </si>
  <si>
    <t>5%
de Réduction</t>
  </si>
  <si>
    <t>TOTAL H.T</t>
  </si>
  <si>
    <t>TAUX</t>
  </si>
  <si>
    <t>MENSUALITE</t>
  </si>
  <si>
    <t>L.O.A 24 MOIS</t>
  </si>
  <si>
    <t>L.O.A 36 MOIS</t>
  </si>
  <si>
    <t>L.O.A 48 MOIS</t>
  </si>
  <si>
    <t>L.O.A 60 MOIS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</si>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</sst>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6" formatCode="#,##0\ &quot;€&quot;;[Red]\-#,##0\ &quot;€&quot;"/>
    <numFmt numFmtId="164" formatCode="#,##0.00\ &quot;€&quot;"/>
    <numFmt numFmtId="165" formatCode="0.000%"/>
    <numFmt numFmtId="166" formatCode="[$-F800]dddd\,\ mmmm\ dd\,\ yyyy"/>
    <numFmt numFmtId="167" formatCode=";;;"/>
  </numFmts>
  <fonts count="3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0"/>
      <name val="Arial"/>
      <family val="2"/>
    </font>
    <font>
      <sz val="7"/>
      <name val="Arial"/>
      <family val="2"/>
    </font>
    <font>
      <sz val="14"/>
      <color theme="1"/>
      <name val="Calibri"/>
      <family val="2"/>
      <scheme val="minor"/>
    </font>
    <font>
      <sz val="10"/>
      <color rgb="FF000000"/>
      <name val="Arial"/>
      <family val="2"/>
    </font>
    <font>
      <sz val="11"/>
      <color theme="1"/>
      <name val="Arial"/>
      <family val="2"/>
    </font>
    <font>
      <sz val="11"/>
      <color rgb="FF000000"/>
      <name val="Arial"/>
      <family val="2"/>
    </font>
  </fonts>
  <fills count="32">
    <fill>
      <patternFill patternType="none"/>
    </fill>
    <fill>
      <patternFill patternType="gray125"/>
    </fill>
    <fill>
      <patternFill patternType="solid">
        <fgColor indexed="31"/>
        <bgColor indexed="22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24"/>
      </patternFill>
    </fill>
    <fill>
      <patternFill patternType="solid">
        <fgColor indexed="27"/>
        <bgColor indexed="41"/>
      </patternFill>
    </fill>
    <fill>
      <patternFill patternType="solid">
        <fgColor indexed="47"/>
        <bgColor indexed="22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11"/>
        <bgColor indexed="49"/>
      </patternFill>
    </fill>
    <fill>
      <patternFill patternType="solid">
        <fgColor indexed="51"/>
        <bgColor indexed="13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51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3"/>
        <bgColor indexed="52"/>
      </patternFill>
    </fill>
    <fill>
      <patternFill patternType="solid">
        <fgColor indexed="22"/>
        <bgColor indexed="31"/>
      </patternFill>
    </fill>
    <fill>
      <patternFill patternType="solid">
        <fgColor indexed="26"/>
        <bgColor indexed="9"/>
      </patternFill>
    </fill>
    <fill>
      <patternFill patternType="solid">
        <fgColor indexed="43"/>
        <bgColor indexed="26"/>
      </patternFill>
    </fill>
    <fill>
      <patternFill patternType="solid">
        <fgColor indexed="55"/>
        <bgColor indexed="23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36">
    <border>
      <left/>
      <right/>
      <top/>
      <bottom/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ck">
        <color indexed="64"/>
      </left>
      <right style="medium">
        <color indexed="8"/>
      </right>
      <top style="thick">
        <color indexed="64"/>
      </top>
      <bottom style="medium">
        <color indexed="8"/>
      </bottom>
      <diagonal/>
    </border>
    <border>
      <left style="medium">
        <color indexed="8"/>
      </left>
      <right style="thick">
        <color indexed="64"/>
      </right>
      <top style="thick">
        <color indexed="64"/>
      </top>
      <bottom style="medium">
        <color indexed="8"/>
      </bottom>
      <diagonal/>
    </border>
    <border>
      <left style="thick">
        <color indexed="64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ck">
        <color indexed="64"/>
      </right>
      <top style="medium">
        <color indexed="8"/>
      </top>
      <bottom style="medium">
        <color indexed="8"/>
      </bottom>
      <diagonal/>
    </border>
    <border>
      <left style="thick">
        <color indexed="64"/>
      </left>
      <right style="medium">
        <color indexed="8"/>
      </right>
      <top style="medium">
        <color indexed="8"/>
      </top>
      <bottom style="thick">
        <color indexed="64"/>
      </bottom>
      <diagonal/>
    </border>
    <border>
      <left style="medium">
        <color indexed="8"/>
      </left>
      <right style="thick">
        <color indexed="64"/>
      </right>
      <top style="medium">
        <color indexed="8"/>
      </top>
      <bottom style="thick">
        <color indexed="6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</borders>
  <cellStyleXfs count="166">
    <xf numFmtId="0" fontId="0" fillId="0" borderId="0"/>
    <xf numFmtId="0" fontId="7" fillId="0" borderId="0"/>
    <xf numFmtId="0" fontId="8" fillId="2" borderId="0" applyNumberFormat="0" applyBorder="0" applyAlignment="0" applyProtection="0"/>
    <xf numFmtId="0" fontId="8" fillId="3" borderId="0" applyNumberFormat="0" applyBorder="0" applyAlignment="0" applyProtection="0"/>
    <xf numFmtId="0" fontId="8" fillId="4" borderId="0" applyNumberFormat="0" applyBorder="0" applyAlignment="0" applyProtection="0"/>
    <xf numFmtId="0" fontId="8" fillId="5" borderId="0" applyNumberFormat="0" applyBorder="0" applyAlignment="0" applyProtection="0"/>
    <xf numFmtId="0" fontId="8" fillId="6" borderId="0" applyNumberFormat="0" applyBorder="0" applyAlignment="0" applyProtection="0"/>
    <xf numFmtId="0" fontId="8" fillId="7" borderId="0" applyNumberFormat="0" applyBorder="0" applyAlignment="0" applyProtection="0"/>
    <xf numFmtId="0" fontId="8" fillId="8" borderId="0" applyNumberFormat="0" applyBorder="0" applyAlignment="0" applyProtection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8" fillId="5" borderId="0" applyNumberFormat="0" applyBorder="0" applyAlignment="0" applyProtection="0"/>
    <xf numFmtId="0" fontId="8" fillId="8" borderId="0" applyNumberFormat="0" applyBorder="0" applyAlignment="0" applyProtection="0"/>
    <xf numFmtId="0" fontId="8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9" fillId="16" borderId="0" applyNumberFormat="0" applyBorder="0" applyAlignment="0" applyProtection="0"/>
    <xf numFmtId="0" fontId="9" fillId="17" borderId="0" applyNumberFormat="0" applyBorder="0" applyAlignment="0" applyProtection="0"/>
    <xf numFmtId="0" fontId="9" fillId="18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9" borderId="0" applyNumberFormat="0" applyBorder="0" applyAlignment="0" applyProtection="0"/>
    <xf numFmtId="0" fontId="10" fillId="0" borderId="0" applyNumberFormat="0" applyFill="0" applyBorder="0" applyAlignment="0" applyProtection="0"/>
    <xf numFmtId="0" fontId="11" fillId="20" borderId="16" applyNumberFormat="0" applyAlignment="0" applyProtection="0"/>
    <xf numFmtId="0" fontId="12" fillId="0" borderId="17" applyNumberFormat="0" applyFill="0" applyAlignment="0" applyProtection="0"/>
    <xf numFmtId="0" fontId="7" fillId="21" borderId="18" applyNumberFormat="0" applyAlignment="0" applyProtection="0"/>
    <xf numFmtId="0" fontId="13" fillId="7" borderId="16" applyNumberFormat="0" applyAlignment="0" applyProtection="0"/>
    <xf numFmtId="0" fontId="14" fillId="3" borderId="0" applyNumberFormat="0" applyBorder="0" applyAlignment="0" applyProtection="0"/>
    <xf numFmtId="0" fontId="15" fillId="22" borderId="0" applyNumberFormat="0" applyBorder="0" applyAlignment="0" applyProtection="0"/>
    <xf numFmtId="0" fontId="16" fillId="4" borderId="0" applyNumberFormat="0" applyBorder="0" applyAlignment="0" applyProtection="0"/>
    <xf numFmtId="0" fontId="17" fillId="20" borderId="19" applyNumberFormat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20" applyNumberFormat="0" applyFill="0" applyAlignment="0" applyProtection="0"/>
    <xf numFmtId="0" fontId="21" fillId="0" borderId="21" applyNumberFormat="0" applyFill="0" applyAlignment="0" applyProtection="0"/>
    <xf numFmtId="0" fontId="22" fillId="0" borderId="22" applyNumberFormat="0" applyFill="0" applyAlignment="0" applyProtection="0"/>
    <xf numFmtId="0" fontId="22" fillId="0" borderId="0" applyNumberFormat="0" applyFill="0" applyBorder="0" applyAlignment="0" applyProtection="0"/>
    <xf numFmtId="0" fontId="23" fillId="0" borderId="23" applyNumberFormat="0" applyFill="0" applyAlignment="0" applyProtection="0"/>
    <xf numFmtId="0" fontId="24" fillId="23" borderId="24" applyNumberFormat="0" applyAlignment="0" applyProtection="0"/>
    <xf numFmtId="0" fontId="7" fillId="0" borderId="0"/>
    <xf numFmtId="0" fontId="8" fillId="2" borderId="0" applyNumberFormat="0" applyBorder="0" applyAlignment="0" applyProtection="0"/>
    <xf numFmtId="0" fontId="8" fillId="3" borderId="0" applyNumberFormat="0" applyBorder="0" applyAlignment="0" applyProtection="0"/>
    <xf numFmtId="0" fontId="8" fillId="4" borderId="0" applyNumberFormat="0" applyBorder="0" applyAlignment="0" applyProtection="0"/>
    <xf numFmtId="0" fontId="8" fillId="5" borderId="0" applyNumberFormat="0" applyBorder="0" applyAlignment="0" applyProtection="0"/>
    <xf numFmtId="0" fontId="8" fillId="6" borderId="0" applyNumberFormat="0" applyBorder="0" applyAlignment="0" applyProtection="0"/>
    <xf numFmtId="0" fontId="8" fillId="7" borderId="0" applyNumberFormat="0" applyBorder="0" applyAlignment="0" applyProtection="0"/>
    <xf numFmtId="0" fontId="8" fillId="8" borderId="0" applyNumberFormat="0" applyBorder="0" applyAlignment="0" applyProtection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8" fillId="5" borderId="0" applyNumberFormat="0" applyBorder="0" applyAlignment="0" applyProtection="0"/>
    <xf numFmtId="0" fontId="8" fillId="8" borderId="0" applyNumberFormat="0" applyBorder="0" applyAlignment="0" applyProtection="0"/>
    <xf numFmtId="0" fontId="8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9" fillId="16" borderId="0" applyNumberFormat="0" applyBorder="0" applyAlignment="0" applyProtection="0"/>
    <xf numFmtId="0" fontId="9" fillId="17" borderId="0" applyNumberFormat="0" applyBorder="0" applyAlignment="0" applyProtection="0"/>
    <xf numFmtId="0" fontId="9" fillId="18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9" borderId="0" applyNumberFormat="0" applyBorder="0" applyAlignment="0" applyProtection="0"/>
    <xf numFmtId="0" fontId="10" fillId="0" borderId="0" applyNumberFormat="0" applyFill="0" applyBorder="0" applyAlignment="0" applyProtection="0"/>
    <xf numFmtId="0" fontId="11" fillId="20" borderId="16" applyNumberFormat="0" applyAlignment="0" applyProtection="0"/>
    <xf numFmtId="0" fontId="12" fillId="0" borderId="17" applyNumberFormat="0" applyFill="0" applyAlignment="0" applyProtection="0"/>
    <xf numFmtId="0" fontId="7" fillId="21" borderId="18" applyNumberFormat="0" applyAlignment="0" applyProtection="0"/>
    <xf numFmtId="0" fontId="13" fillId="7" borderId="16" applyNumberFormat="0" applyAlignment="0" applyProtection="0"/>
    <xf numFmtId="0" fontId="14" fillId="3" borderId="0" applyNumberFormat="0" applyBorder="0" applyAlignment="0" applyProtection="0"/>
    <xf numFmtId="0" fontId="15" fillId="22" borderId="0" applyNumberFormat="0" applyBorder="0" applyAlignment="0" applyProtection="0"/>
    <xf numFmtId="0" fontId="16" fillId="4" borderId="0" applyNumberFormat="0" applyBorder="0" applyAlignment="0" applyProtection="0"/>
    <xf numFmtId="0" fontId="17" fillId="20" borderId="19" applyNumberFormat="0" applyAlignment="0" applyProtection="0"/>
    <xf numFmtId="0" fontId="18" fillId="0" borderId="0" applyNumberFormat="0" applyFill="0" applyBorder="0" applyAlignment="0" applyProtection="0"/>
    <xf numFmtId="0" fontId="20" fillId="0" borderId="20" applyNumberFormat="0" applyFill="0" applyAlignment="0" applyProtection="0"/>
    <xf numFmtId="0" fontId="21" fillId="0" borderId="21" applyNumberFormat="0" applyFill="0" applyAlignment="0" applyProtection="0"/>
    <xf numFmtId="0" fontId="22" fillId="0" borderId="22" applyNumberFormat="0" applyFill="0" applyAlignment="0" applyProtection="0"/>
    <xf numFmtId="0" fontId="22" fillId="0" borderId="0" applyNumberFormat="0" applyFill="0" applyBorder="0" applyAlignment="0" applyProtection="0"/>
    <xf numFmtId="0" fontId="23" fillId="0" borderId="23" applyNumberFormat="0" applyFill="0" applyAlignment="0" applyProtection="0"/>
    <xf numFmtId="0" fontId="24" fillId="23" borderId="24" applyNumberFormat="0" applyAlignment="0" applyProtection="0"/>
    <xf numFmtId="0" fontId="7" fillId="0" borderId="0"/>
    <xf numFmtId="0" fontId="8" fillId="2" borderId="0" applyNumberFormat="0" applyBorder="0" applyAlignment="0" applyProtection="0"/>
    <xf numFmtId="0" fontId="8" fillId="3" borderId="0" applyNumberFormat="0" applyBorder="0" applyAlignment="0" applyProtection="0"/>
    <xf numFmtId="0" fontId="8" fillId="4" borderId="0" applyNumberFormat="0" applyBorder="0" applyAlignment="0" applyProtection="0"/>
    <xf numFmtId="0" fontId="8" fillId="5" borderId="0" applyNumberFormat="0" applyBorder="0" applyAlignment="0" applyProtection="0"/>
    <xf numFmtId="0" fontId="8" fillId="6" borderId="0" applyNumberFormat="0" applyBorder="0" applyAlignment="0" applyProtection="0"/>
    <xf numFmtId="0" fontId="8" fillId="7" borderId="0" applyNumberFormat="0" applyBorder="0" applyAlignment="0" applyProtection="0"/>
    <xf numFmtId="0" fontId="8" fillId="8" borderId="0" applyNumberFormat="0" applyBorder="0" applyAlignment="0" applyProtection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8" fillId="5" borderId="0" applyNumberFormat="0" applyBorder="0" applyAlignment="0" applyProtection="0"/>
    <xf numFmtId="0" fontId="8" fillId="8" borderId="0" applyNumberFormat="0" applyBorder="0" applyAlignment="0" applyProtection="0"/>
    <xf numFmtId="0" fontId="8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9" fillId="16" borderId="0" applyNumberFormat="0" applyBorder="0" applyAlignment="0" applyProtection="0"/>
    <xf numFmtId="0" fontId="9" fillId="17" borderId="0" applyNumberFormat="0" applyBorder="0" applyAlignment="0" applyProtection="0"/>
    <xf numFmtId="0" fontId="9" fillId="18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9" borderId="0" applyNumberFormat="0" applyBorder="0" applyAlignment="0" applyProtection="0"/>
    <xf numFmtId="0" fontId="10" fillId="0" borderId="0" applyNumberFormat="0" applyFill="0" applyBorder="0" applyAlignment="0" applyProtection="0"/>
    <xf numFmtId="0" fontId="11" fillId="20" borderId="16" applyNumberFormat="0" applyAlignment="0" applyProtection="0"/>
    <xf numFmtId="0" fontId="12" fillId="0" borderId="17" applyNumberFormat="0" applyFill="0" applyAlignment="0" applyProtection="0"/>
    <xf numFmtId="0" fontId="7" fillId="21" borderId="18" applyNumberFormat="0" applyAlignment="0" applyProtection="0"/>
    <xf numFmtId="0" fontId="13" fillId="7" borderId="16" applyNumberFormat="0" applyAlignment="0" applyProtection="0"/>
    <xf numFmtId="0" fontId="14" fillId="3" borderId="0" applyNumberFormat="0" applyBorder="0" applyAlignment="0" applyProtection="0"/>
    <xf numFmtId="0" fontId="15" fillId="22" borderId="0" applyNumberFormat="0" applyBorder="0" applyAlignment="0" applyProtection="0"/>
    <xf numFmtId="0" fontId="16" fillId="4" borderId="0" applyNumberFormat="0" applyBorder="0" applyAlignment="0" applyProtection="0"/>
    <xf numFmtId="0" fontId="17" fillId="20" borderId="19" applyNumberFormat="0" applyAlignment="0" applyProtection="0"/>
    <xf numFmtId="0" fontId="18" fillId="0" borderId="0" applyNumberFormat="0" applyFill="0" applyBorder="0" applyAlignment="0" applyProtection="0"/>
    <xf numFmtId="0" fontId="20" fillId="0" borderId="20" applyNumberFormat="0" applyFill="0" applyAlignment="0" applyProtection="0"/>
    <xf numFmtId="0" fontId="21" fillId="0" borderId="21" applyNumberFormat="0" applyFill="0" applyAlignment="0" applyProtection="0"/>
    <xf numFmtId="0" fontId="22" fillId="0" borderId="22" applyNumberFormat="0" applyFill="0" applyAlignment="0" applyProtection="0"/>
    <xf numFmtId="0" fontId="22" fillId="0" borderId="0" applyNumberFormat="0" applyFill="0" applyBorder="0" applyAlignment="0" applyProtection="0"/>
    <xf numFmtId="0" fontId="23" fillId="0" borderId="23" applyNumberFormat="0" applyFill="0" applyAlignment="0" applyProtection="0"/>
    <xf numFmtId="0" fontId="24" fillId="23" borderId="24" applyNumberFormat="0" applyAlignment="0" applyProtection="0"/>
    <xf numFmtId="0" fontId="7" fillId="0" borderId="0"/>
    <xf numFmtId="0" fontId="8" fillId="2" borderId="0" applyNumberFormat="0" applyBorder="0" applyAlignment="0" applyProtection="0"/>
    <xf numFmtId="0" fontId="8" fillId="3" borderId="0" applyNumberFormat="0" applyBorder="0" applyAlignment="0" applyProtection="0"/>
    <xf numFmtId="0" fontId="8" fillId="4" borderId="0" applyNumberFormat="0" applyBorder="0" applyAlignment="0" applyProtection="0"/>
    <xf numFmtId="0" fontId="8" fillId="5" borderId="0" applyNumberFormat="0" applyBorder="0" applyAlignment="0" applyProtection="0"/>
    <xf numFmtId="0" fontId="8" fillId="6" borderId="0" applyNumberFormat="0" applyBorder="0" applyAlignment="0" applyProtection="0"/>
    <xf numFmtId="0" fontId="8" fillId="7" borderId="0" applyNumberFormat="0" applyBorder="0" applyAlignment="0" applyProtection="0"/>
    <xf numFmtId="0" fontId="8" fillId="8" borderId="0" applyNumberFormat="0" applyBorder="0" applyAlignment="0" applyProtection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8" fillId="5" borderId="0" applyNumberFormat="0" applyBorder="0" applyAlignment="0" applyProtection="0"/>
    <xf numFmtId="0" fontId="8" fillId="8" borderId="0" applyNumberFormat="0" applyBorder="0" applyAlignment="0" applyProtection="0"/>
    <xf numFmtId="0" fontId="8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9" fillId="16" borderId="0" applyNumberFormat="0" applyBorder="0" applyAlignment="0" applyProtection="0"/>
    <xf numFmtId="0" fontId="9" fillId="17" borderId="0" applyNumberFormat="0" applyBorder="0" applyAlignment="0" applyProtection="0"/>
    <xf numFmtId="0" fontId="9" fillId="18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9" borderId="0" applyNumberFormat="0" applyBorder="0" applyAlignment="0" applyProtection="0"/>
    <xf numFmtId="0" fontId="10" fillId="0" borderId="0" applyNumberFormat="0" applyFill="0" applyBorder="0" applyAlignment="0" applyProtection="0"/>
    <xf numFmtId="0" fontId="11" fillId="20" borderId="16" applyNumberFormat="0" applyAlignment="0" applyProtection="0"/>
    <xf numFmtId="0" fontId="12" fillId="0" borderId="17" applyNumberFormat="0" applyFill="0" applyAlignment="0" applyProtection="0"/>
    <xf numFmtId="0" fontId="7" fillId="21" borderId="18" applyNumberFormat="0" applyAlignment="0" applyProtection="0"/>
    <xf numFmtId="0" fontId="13" fillId="7" borderId="16" applyNumberFormat="0" applyAlignment="0" applyProtection="0"/>
    <xf numFmtId="0" fontId="14" fillId="3" borderId="0" applyNumberFormat="0" applyBorder="0" applyAlignment="0" applyProtection="0"/>
    <xf numFmtId="0" fontId="15" fillId="22" borderId="0" applyNumberFormat="0" applyBorder="0" applyAlignment="0" applyProtection="0"/>
    <xf numFmtId="0" fontId="16" fillId="4" borderId="0" applyNumberFormat="0" applyBorder="0" applyAlignment="0" applyProtection="0"/>
    <xf numFmtId="0" fontId="17" fillId="20" borderId="19" applyNumberFormat="0" applyAlignment="0" applyProtection="0"/>
    <xf numFmtId="0" fontId="18" fillId="0" borderId="0" applyNumberFormat="0" applyFill="0" applyBorder="0" applyAlignment="0" applyProtection="0"/>
    <xf numFmtId="0" fontId="20" fillId="0" borderId="20" applyNumberFormat="0" applyFill="0" applyAlignment="0" applyProtection="0"/>
    <xf numFmtId="0" fontId="21" fillId="0" borderId="21" applyNumberFormat="0" applyFill="0" applyAlignment="0" applyProtection="0"/>
    <xf numFmtId="0" fontId="22" fillId="0" borderId="22" applyNumberFormat="0" applyFill="0" applyAlignment="0" applyProtection="0"/>
    <xf numFmtId="0" fontId="22" fillId="0" borderId="0" applyNumberFormat="0" applyFill="0" applyBorder="0" applyAlignment="0" applyProtection="0"/>
    <xf numFmtId="0" fontId="23" fillId="0" borderId="23" applyNumberFormat="0" applyFill="0" applyAlignment="0" applyProtection="0"/>
    <xf numFmtId="0" fontId="24" fillId="23" borderId="24" applyNumberFormat="0" applyAlignment="0" applyProtection="0"/>
  </cellStyleXfs>
  <cellXfs count="136">
    <xf numFmtId="0" fontId="0" fillId="0" borderId="0" xfId="0"/>
    <xf numFmtId="0" fontId="0" fillId="0" borderId="0" xfId="0" applyBorder="1"/>
    <xf numFmtId="0" fontId="0" fillId="0" borderId="0" xfId="0" applyBorder="1" applyAlignment="1"/>
    <xf numFmtId="0" fontId="2" fillId="0" borderId="0" xfId="0" applyFont="1"/>
    <xf numFmtId="0" fontId="0" fillId="0" borderId="1" xfId="0" applyBorder="1"/>
    <xf numFmtId="0" fontId="2" fillId="0" borderId="6" xfId="0" applyFont="1" applyBorder="1"/>
    <xf numFmtId="0" fontId="0" fillId="0" borderId="7" xfId="0" applyBorder="1"/>
    <xf numFmtId="0" fontId="0" fillId="0" borderId="8" xfId="0" applyBorder="1"/>
    <xf numFmtId="0" fontId="2" fillId="0" borderId="9" xfId="0" applyFont="1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1" xfId="0" applyBorder="1" applyAlignment="1"/>
    <xf numFmtId="0" fontId="0" fillId="0" borderId="12" xfId="0" applyBorder="1" applyAlignment="1"/>
    <xf numFmtId="0" fontId="0" fillId="0" borderId="9" xfId="0" applyBorder="1" applyAlignment="1"/>
    <xf numFmtId="0" fontId="0" fillId="0" borderId="1" xfId="0" applyBorder="1" applyAlignment="1"/>
    <xf numFmtId="0" fontId="0" fillId="0" borderId="10" xfId="0" applyBorder="1" applyAlignment="1"/>
    <xf numFmtId="0" fontId="0" fillId="0" borderId="9" xfId="0" applyBorder="1"/>
    <xf numFmtId="0" fontId="4" fillId="0" borderId="2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0" fillId="0" borderId="6" xfId="0" applyBorder="1"/>
    <xf numFmtId="0" fontId="2" fillId="0" borderId="11" xfId="0" applyFont="1" applyBorder="1"/>
    <xf numFmtId="0" fontId="6" fillId="0" borderId="11" xfId="0" applyFont="1" applyBorder="1"/>
    <xf numFmtId="0" fontId="27" fillId="0" borderId="0" xfId="0" applyFont="1" applyAlignment="1"/>
    <xf numFmtId="0" fontId="28" fillId="0" borderId="11" xfId="0" applyFont="1" applyBorder="1"/>
    <xf numFmtId="0" fontId="0" fillId="0" borderId="5" xfId="0" applyBorder="1"/>
    <xf numFmtId="0" fontId="29" fillId="0" borderId="0" xfId="0" applyFont="1" applyBorder="1"/>
    <xf numFmtId="0" fontId="29" fillId="0" borderId="1" xfId="0" applyFont="1" applyBorder="1"/>
    <xf numFmtId="0" fontId="30" fillId="0" borderId="9" xfId="0" applyFont="1" applyBorder="1"/>
    <xf numFmtId="0" fontId="3" fillId="0" borderId="0" xfId="0" applyFont="1" applyBorder="1" applyAlignment="1"/>
    <xf numFmtId="0" fontId="28" fillId="0" borderId="0" xfId="0" applyFont="1" applyBorder="1"/>
    <xf numFmtId="164" fontId="0" fillId="0" borderId="0" xfId="0" applyNumberFormat="1"/>
    <xf numFmtId="6" fontId="0" fillId="0" borderId="0" xfId="0" applyNumberFormat="1"/>
    <xf numFmtId="164" fontId="0" fillId="0" borderId="15" xfId="0" applyNumberForma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4" fontId="0" fillId="0" borderId="12" xfId="0" applyNumberFormat="1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4" fontId="2" fillId="0" borderId="14" xfId="0" applyNumberFormat="1" applyFont="1" applyBorder="1" applyAlignment="1">
      <alignment horizontal="center"/>
    </xf>
    <xf numFmtId="164" fontId="2" fillId="0" borderId="12" xfId="0" applyNumberFormat="1" applyFont="1" applyBorder="1" applyAlignment="1">
      <alignment horizontal="center"/>
    </xf>
    <xf numFmtId="164" fontId="1" fillId="24" borderId="2" xfId="0" applyNumberFormat="1" applyFont="1" applyFill="1" applyBorder="1" applyAlignment="1">
      <alignment horizontal="center"/>
    </xf>
    <xf numFmtId="164" fontId="1" fillId="24" borderId="10" xfId="0" applyNumberFormat="1" applyFont="1" applyFill="1" applyBorder="1" applyAlignment="1">
      <alignment horizontal="center"/>
    </xf>
    <xf numFmtId="164" fontId="1" fillId="25" borderId="2" xfId="0" applyNumberFormat="1" applyFont="1" applyFill="1" applyBorder="1" applyAlignment="1">
      <alignment horizontal="center"/>
    </xf>
    <xf numFmtId="164" fontId="1" fillId="25" borderId="4" xfId="0" applyNumberFormat="1" applyFont="1" applyFill="1" applyBorder="1" applyAlignment="1">
      <alignment horizontal="center"/>
    </xf>
    <xf numFmtId="164" fontId="1" fillId="26" borderId="2" xfId="0" applyNumberFormat="1" applyFont="1" applyFill="1" applyBorder="1" applyAlignment="1">
      <alignment horizontal="center"/>
    </xf>
    <xf numFmtId="164" fontId="1" fillId="26" borderId="4" xfId="0" applyNumberFormat="1" applyFont="1" applyFill="1" applyBorder="1" applyAlignment="1">
      <alignment horizontal="center"/>
    </xf>
    <xf numFmtId="164" fontId="1" fillId="27" borderId="2" xfId="0" applyNumberFormat="1" applyFont="1" applyFill="1" applyBorder="1" applyAlignment="1">
      <alignment horizontal="center"/>
    </xf>
    <xf numFmtId="164" fontId="1" fillId="27" borderId="4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164" fontId="0" fillId="0" borderId="8" xfId="0" applyNumberFormat="1" applyFont="1" applyBorder="1" applyAlignment="1">
      <alignment horizontal="center"/>
    </xf>
    <xf numFmtId="164" fontId="0" fillId="0" borderId="10" xfId="0" applyNumberFormat="1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164" fontId="0" fillId="0" borderId="11" xfId="0" applyNumberFormat="1" applyFont="1" applyBorder="1" applyAlignment="1">
      <alignment horizontal="center"/>
    </xf>
    <xf numFmtId="164" fontId="0" fillId="0" borderId="9" xfId="0" applyNumberFormat="1" applyFont="1" applyBorder="1" applyAlignment="1">
      <alignment horizontal="center"/>
    </xf>
    <xf numFmtId="0" fontId="1" fillId="28" borderId="2" xfId="0" applyFont="1" applyFill="1" applyBorder="1" applyAlignment="1">
      <alignment horizontal="center" vertical="center" wrapText="1"/>
    </xf>
    <xf numFmtId="164" fontId="0" fillId="0" borderId="13" xfId="0" applyNumberFormat="1" applyFont="1" applyBorder="1" applyAlignment="1">
      <alignment horizontal="center"/>
    </xf>
    <xf numFmtId="164" fontId="0" fillId="0" borderId="15" xfId="0" applyNumberFormat="1" applyFont="1" applyBorder="1" applyAlignment="1">
      <alignment horizontal="center"/>
    </xf>
    <xf numFmtId="0" fontId="1" fillId="28" borderId="4" xfId="0" applyFont="1" applyFill="1" applyBorder="1" applyAlignment="1">
      <alignment horizontal="center" vertical="center" wrapText="1"/>
    </xf>
    <xf numFmtId="10" fontId="1" fillId="28" borderId="2" xfId="0" applyNumberFormat="1" applyFont="1" applyFill="1" applyBorder="1" applyAlignment="1">
      <alignment horizontal="center" vertical="center" wrapText="1"/>
    </xf>
    <xf numFmtId="164" fontId="0" fillId="0" borderId="14" xfId="0" applyNumberFormat="1" applyFont="1" applyBorder="1" applyAlignment="1">
      <alignment horizontal="center"/>
    </xf>
    <xf numFmtId="164" fontId="0" fillId="0" borderId="11" xfId="0" applyNumberFormat="1" applyBorder="1"/>
    <xf numFmtId="165" fontId="0" fillId="0" borderId="0" xfId="0" applyNumberFormat="1" applyBorder="1"/>
    <xf numFmtId="0" fontId="2" fillId="0" borderId="11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0" xfId="0" applyFont="1" applyBorder="1"/>
    <xf numFmtId="164" fontId="0" fillId="0" borderId="0" xfId="0" applyNumberFormat="1" applyBorder="1" applyAlignment="1">
      <alignment horizontal="center"/>
    </xf>
    <xf numFmtId="167" fontId="0" fillId="0" borderId="0" xfId="0" applyNumberFormat="1" applyProtection="1"/>
    <xf numFmtId="0" fontId="1" fillId="29" borderId="31" xfId="0" applyFont="1" applyFill="1" applyBorder="1"/>
    <xf numFmtId="0" fontId="1" fillId="29" borderId="32" xfId="0" applyFont="1" applyFill="1" applyBorder="1"/>
    <xf numFmtId="165" fontId="0" fillId="30" borderId="33" xfId="0" applyNumberFormat="1" applyFont="1" applyFill="1" applyBorder="1"/>
    <xf numFmtId="165" fontId="0" fillId="30" borderId="34" xfId="0" applyNumberFormat="1" applyFont="1" applyFill="1" applyBorder="1"/>
    <xf numFmtId="165" fontId="0" fillId="31" borderId="33" xfId="0" applyNumberFormat="1" applyFont="1" applyFill="1" applyBorder="1"/>
    <xf numFmtId="165" fontId="0" fillId="31" borderId="34" xfId="0" applyNumberFormat="1" applyFont="1" applyFill="1" applyBorder="1"/>
    <xf numFmtId="165" fontId="0" fillId="30" borderId="35" xfId="0" applyNumberFormat="1" applyFont="1" applyFill="1" applyBorder="1"/>
    <xf numFmtId="165" fontId="0" fillId="30" borderId="0" xfId="0" applyNumberFormat="1" applyFont="1" applyFill="1"/>
    <xf numFmtId="0" fontId="26" fillId="0" borderId="25" xfId="0" applyFont="1" applyBorder="1" applyAlignment="1">
      <alignment horizontal="center" vertical="center" wrapText="1"/>
    </xf>
    <xf numFmtId="0" fontId="26" fillId="0" borderId="26" xfId="0" applyFont="1" applyBorder="1" applyAlignment="1">
      <alignment horizontal="center" vertical="center" wrapText="1"/>
    </xf>
    <xf numFmtId="0" fontId="26" fillId="0" borderId="27" xfId="0" applyFont="1" applyBorder="1" applyAlignment="1">
      <alignment horizontal="center" vertical="center" wrapText="1"/>
    </xf>
    <xf numFmtId="0" fontId="26" fillId="0" borderId="28" xfId="0" applyFont="1" applyBorder="1" applyAlignment="1">
      <alignment horizontal="center" vertical="center" wrapText="1"/>
    </xf>
    <xf numFmtId="0" fontId="26" fillId="0" borderId="29" xfId="0" applyFont="1" applyBorder="1" applyAlignment="1">
      <alignment horizontal="center" vertical="center" wrapText="1"/>
    </xf>
    <xf numFmtId="0" fontId="26" fillId="0" borderId="30" xfId="0" applyFont="1" applyBorder="1" applyAlignment="1">
      <alignment horizontal="center" vertical="center" wrapText="1"/>
    </xf>
    <xf numFmtId="0" fontId="25" fillId="0" borderId="3" xfId="43" applyFont="1" applyBorder="1" applyAlignment="1">
      <alignment horizontal="center" vertical="center"/>
    </xf>
    <xf numFmtId="0" fontId="25" fillId="0" borderId="4" xfId="43" applyFont="1" applyBorder="1" applyAlignment="1">
      <alignment horizontal="center" vertical="center"/>
    </xf>
    <xf numFmtId="0" fontId="25" fillId="0" borderId="3" xfId="84" applyFont="1" applyBorder="1" applyAlignment="1">
      <alignment horizontal="center"/>
    </xf>
    <xf numFmtId="0" fontId="25" fillId="0" borderId="4" xfId="84" applyFont="1" applyBorder="1" applyAlignment="1">
      <alignment horizontal="center"/>
    </xf>
    <xf numFmtId="0" fontId="25" fillId="0" borderId="3" xfId="125" applyFont="1" applyBorder="1" applyAlignment="1">
      <alignment horizontal="center" vertical="center"/>
    </xf>
    <xf numFmtId="0" fontId="25" fillId="0" borderId="4" xfId="125" applyFont="1" applyBorder="1" applyAlignment="1">
      <alignment horizontal="center" vertic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166" fontId="2" fillId="0" borderId="7" xfId="0" applyNumberFormat="1" applyFont="1" applyBorder="1" applyAlignment="1">
      <alignment horizontal="left"/>
    </xf>
    <xf numFmtId="166" fontId="2" fillId="0" borderId="8" xfId="0" applyNumberFormat="1" applyFont="1" applyBorder="1" applyAlignment="1">
      <alignment horizontal="left"/>
    </xf>
    <xf numFmtId="0" fontId="3" fillId="0" borderId="11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164" fontId="0" fillId="0" borderId="9" xfId="0" applyNumberFormat="1" applyFont="1" applyBorder="1" applyAlignment="1">
      <alignment horizontal="center"/>
    </xf>
    <xf numFmtId="164" fontId="0" fillId="0" borderId="10" xfId="0" applyNumberFormat="1" applyFont="1" applyBorder="1" applyAlignment="1">
      <alignment horizontal="center"/>
    </xf>
    <xf numFmtId="164" fontId="0" fillId="0" borderId="11" xfId="0" applyNumberFormat="1" applyFont="1" applyBorder="1" applyAlignment="1">
      <alignment horizontal="center"/>
    </xf>
    <xf numFmtId="164" fontId="0" fillId="0" borderId="12" xfId="0" applyNumberFormat="1" applyFont="1" applyBorder="1" applyAlignment="1">
      <alignment horizontal="center"/>
    </xf>
    <xf numFmtId="164" fontId="0" fillId="0" borderId="6" xfId="0" applyNumberFormat="1" applyFont="1" applyBorder="1" applyAlignment="1">
      <alignment horizontal="center"/>
    </xf>
    <xf numFmtId="164" fontId="0" fillId="0" borderId="8" xfId="0" applyNumberFormat="1" applyFont="1" applyBorder="1" applyAlignment="1">
      <alignment horizontal="center"/>
    </xf>
    <xf numFmtId="0" fontId="26" fillId="0" borderId="25" xfId="1" applyFont="1" applyBorder="1" applyAlignment="1">
      <alignment horizontal="center" vertical="center" wrapText="1"/>
    </xf>
    <xf numFmtId="0" fontId="26" fillId="0" borderId="26" xfId="1" applyFont="1" applyBorder="1" applyAlignment="1">
      <alignment horizontal="center" vertical="center" wrapText="1"/>
    </xf>
    <xf numFmtId="0" fontId="26" fillId="0" borderId="27" xfId="1" applyFont="1" applyBorder="1" applyAlignment="1">
      <alignment horizontal="center" vertical="center" wrapText="1"/>
    </xf>
    <xf numFmtId="0" fontId="26" fillId="0" borderId="28" xfId="1" applyFont="1" applyBorder="1" applyAlignment="1">
      <alignment horizontal="center" vertical="center" wrapText="1"/>
    </xf>
    <xf numFmtId="0" fontId="26" fillId="0" borderId="29" xfId="1" applyFont="1" applyBorder="1" applyAlignment="1">
      <alignment horizontal="center" vertical="center" wrapText="1"/>
    </xf>
    <xf numFmtId="0" fontId="26" fillId="0" borderId="30" xfId="1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164" fontId="0" fillId="30" borderId="33" xfId="0" applyNumberFormat="1" applyFont="1" applyFill="1" applyBorder="1"/>
    <xf numFmtId="164" fontId="0" fillId="31" borderId="33" xfId="0" applyNumberFormat="1" applyFill="1" applyBorder="1"/>
    <xf numFmtId="164" fontId="0" fillId="30" borderId="35" xfId="0" applyNumberFormat="1" applyFont="1" applyFill="1" applyBorder="1"/>
  </cellXfs>
  <cellStyles count="166">
    <cellStyle name="20 % - Accent1 2" xfId="2"/>
    <cellStyle name="20 % - Accent1 3" xfId="44"/>
    <cellStyle name="20 % - Accent1 4" xfId="85"/>
    <cellStyle name="20 % - Accent1 5" xfId="126"/>
    <cellStyle name="20 % - Accent2 2" xfId="3"/>
    <cellStyle name="20 % - Accent2 3" xfId="45"/>
    <cellStyle name="20 % - Accent2 4" xfId="86"/>
    <cellStyle name="20 % - Accent2 5" xfId="127"/>
    <cellStyle name="20 % - Accent3 2" xfId="4"/>
    <cellStyle name="20 % - Accent3 3" xfId="46"/>
    <cellStyle name="20 % - Accent3 4" xfId="87"/>
    <cellStyle name="20 % - Accent3 5" xfId="128"/>
    <cellStyle name="20 % - Accent4 2" xfId="5"/>
    <cellStyle name="20 % - Accent4 3" xfId="47"/>
    <cellStyle name="20 % - Accent4 4" xfId="88"/>
    <cellStyle name="20 % - Accent4 5" xfId="129"/>
    <cellStyle name="20 % - Accent5 2" xfId="6"/>
    <cellStyle name="20 % - Accent5 3" xfId="48"/>
    <cellStyle name="20 % - Accent5 4" xfId="89"/>
    <cellStyle name="20 % - Accent5 5" xfId="130"/>
    <cellStyle name="20 % - Accent6 2" xfId="7"/>
    <cellStyle name="20 % - Accent6 3" xfId="49"/>
    <cellStyle name="20 % - Accent6 4" xfId="90"/>
    <cellStyle name="20 % - Accent6 5" xfId="131"/>
    <cellStyle name="40 % - Accent1 2" xfId="8"/>
    <cellStyle name="40 % - Accent1 3" xfId="50"/>
    <cellStyle name="40 % - Accent1 4" xfId="91"/>
    <cellStyle name="40 % - Accent1 5" xfId="132"/>
    <cellStyle name="40 % - Accent2 2" xfId="9"/>
    <cellStyle name="40 % - Accent2 3" xfId="51"/>
    <cellStyle name="40 % - Accent2 4" xfId="92"/>
    <cellStyle name="40 % - Accent2 5" xfId="133"/>
    <cellStyle name="40 % - Accent3 2" xfId="10"/>
    <cellStyle name="40 % - Accent3 3" xfId="52"/>
    <cellStyle name="40 % - Accent3 4" xfId="93"/>
    <cellStyle name="40 % - Accent3 5" xfId="134"/>
    <cellStyle name="40 % - Accent4 2" xfId="11"/>
    <cellStyle name="40 % - Accent4 3" xfId="53"/>
    <cellStyle name="40 % - Accent4 4" xfId="94"/>
    <cellStyle name="40 % - Accent4 5" xfId="135"/>
    <cellStyle name="40 % - Accent5 2" xfId="12"/>
    <cellStyle name="40 % - Accent5 3" xfId="54"/>
    <cellStyle name="40 % - Accent5 4" xfId="95"/>
    <cellStyle name="40 % - Accent5 5" xfId="136"/>
    <cellStyle name="40 % - Accent6 2" xfId="13"/>
    <cellStyle name="40 % - Accent6 3" xfId="55"/>
    <cellStyle name="40 % - Accent6 4" xfId="96"/>
    <cellStyle name="40 % - Accent6 5" xfId="137"/>
    <cellStyle name="60 % - Accent1 2" xfId="14"/>
    <cellStyle name="60 % - Accent1 3" xfId="56"/>
    <cellStyle name="60 % - Accent1 4" xfId="97"/>
    <cellStyle name="60 % - Accent1 5" xfId="138"/>
    <cellStyle name="60 % - Accent2 2" xfId="15"/>
    <cellStyle name="60 % - Accent2 3" xfId="57"/>
    <cellStyle name="60 % - Accent2 4" xfId="98"/>
    <cellStyle name="60 % - Accent2 5" xfId="139"/>
    <cellStyle name="60 % - Accent3 2" xfId="16"/>
    <cellStyle name="60 % - Accent3 3" xfId="58"/>
    <cellStyle name="60 % - Accent3 4" xfId="99"/>
    <cellStyle name="60 % - Accent3 5" xfId="140"/>
    <cellStyle name="60 % - Accent4 2" xfId="17"/>
    <cellStyle name="60 % - Accent4 3" xfId="59"/>
    <cellStyle name="60 % - Accent4 4" xfId="100"/>
    <cellStyle name="60 % - Accent4 5" xfId="141"/>
    <cellStyle name="60 % - Accent5 2" xfId="18"/>
    <cellStyle name="60 % - Accent5 3" xfId="60"/>
    <cellStyle name="60 % - Accent5 4" xfId="101"/>
    <cellStyle name="60 % - Accent5 5" xfId="142"/>
    <cellStyle name="60 % - Accent6 2" xfId="19"/>
    <cellStyle name="60 % - Accent6 3" xfId="61"/>
    <cellStyle name="60 % - Accent6 4" xfId="102"/>
    <cellStyle name="60 % - Accent6 5" xfId="143"/>
    <cellStyle name="Accent1 2" xfId="20"/>
    <cellStyle name="Accent1 3" xfId="62"/>
    <cellStyle name="Accent1 4" xfId="103"/>
    <cellStyle name="Accent1 5" xfId="144"/>
    <cellStyle name="Accent2 2" xfId="21"/>
    <cellStyle name="Accent2 3" xfId="63"/>
    <cellStyle name="Accent2 4" xfId="104"/>
    <cellStyle name="Accent2 5" xfId="145"/>
    <cellStyle name="Accent3 2" xfId="22"/>
    <cellStyle name="Accent3 3" xfId="64"/>
    <cellStyle name="Accent3 4" xfId="105"/>
    <cellStyle name="Accent3 5" xfId="146"/>
    <cellStyle name="Accent4 2" xfId="23"/>
    <cellStyle name="Accent4 3" xfId="65"/>
    <cellStyle name="Accent4 4" xfId="106"/>
    <cellStyle name="Accent4 5" xfId="147"/>
    <cellStyle name="Accent5 2" xfId="24"/>
    <cellStyle name="Accent5 3" xfId="66"/>
    <cellStyle name="Accent5 4" xfId="107"/>
    <cellStyle name="Accent5 5" xfId="148"/>
    <cellStyle name="Accent6 2" xfId="25"/>
    <cellStyle name="Accent6 3" xfId="67"/>
    <cellStyle name="Accent6 4" xfId="108"/>
    <cellStyle name="Accent6 5" xfId="149"/>
    <cellStyle name="Avertissement 2" xfId="26"/>
    <cellStyle name="Avertissement 3" xfId="68"/>
    <cellStyle name="Avertissement 4" xfId="109"/>
    <cellStyle name="Avertissement 5" xfId="150"/>
    <cellStyle name="Calcul 2" xfId="27"/>
    <cellStyle name="Calcul 3" xfId="69"/>
    <cellStyle name="Calcul 4" xfId="110"/>
    <cellStyle name="Calcul 5" xfId="151"/>
    <cellStyle name="Cellule liée 2" xfId="28"/>
    <cellStyle name="Cellule liée 3" xfId="70"/>
    <cellStyle name="Cellule liée 4" xfId="111"/>
    <cellStyle name="Cellule liée 5" xfId="152"/>
    <cellStyle name="Commentaire 2" xfId="29"/>
    <cellStyle name="Commentaire 3" xfId="71"/>
    <cellStyle name="Commentaire 4" xfId="112"/>
    <cellStyle name="Commentaire 5" xfId="153"/>
    <cellStyle name="Entrée 2" xfId="30"/>
    <cellStyle name="Entrée 3" xfId="72"/>
    <cellStyle name="Entrée 4" xfId="113"/>
    <cellStyle name="Entrée 5" xfId="154"/>
    <cellStyle name="Insatisfaisant 2" xfId="31"/>
    <cellStyle name="Insatisfaisant 3" xfId="73"/>
    <cellStyle name="Insatisfaisant 4" xfId="114"/>
    <cellStyle name="Insatisfaisant 5" xfId="155"/>
    <cellStyle name="Neutre 2" xfId="32"/>
    <cellStyle name="Neutre 3" xfId="74"/>
    <cellStyle name="Neutre 4" xfId="115"/>
    <cellStyle name="Neutre 5" xfId="156"/>
    <cellStyle name="Normal" xfId="0" builtinId="0"/>
    <cellStyle name="Normal 2" xfId="1"/>
    <cellStyle name="Normal 3" xfId="43"/>
    <cellStyle name="Normal 4" xfId="84"/>
    <cellStyle name="Normal 5" xfId="125"/>
    <cellStyle name="Satisfaisant 2" xfId="33"/>
    <cellStyle name="Satisfaisant 3" xfId="75"/>
    <cellStyle name="Satisfaisant 4" xfId="116"/>
    <cellStyle name="Satisfaisant 5" xfId="157"/>
    <cellStyle name="Sortie 2" xfId="34"/>
    <cellStyle name="Sortie 3" xfId="76"/>
    <cellStyle name="Sortie 4" xfId="117"/>
    <cellStyle name="Sortie 5" xfId="158"/>
    <cellStyle name="Texte explicatif 2" xfId="35"/>
    <cellStyle name="Texte explicatif 3" xfId="77"/>
    <cellStyle name="Texte explicatif 4" xfId="118"/>
    <cellStyle name="Texte explicatif 5" xfId="159"/>
    <cellStyle name="Titre 1" xfId="36"/>
    <cellStyle name="Titre 1 2" xfId="37"/>
    <cellStyle name="Titre 1 3" xfId="78"/>
    <cellStyle name="Titre 1 4" xfId="119"/>
    <cellStyle name="Titre 1 5" xfId="160"/>
    <cellStyle name="Titre 2 2" xfId="38"/>
    <cellStyle name="Titre 2 3" xfId="79"/>
    <cellStyle name="Titre 2 4" xfId="120"/>
    <cellStyle name="Titre 2 5" xfId="161"/>
    <cellStyle name="Titre 3 2" xfId="39"/>
    <cellStyle name="Titre 3 3" xfId="80"/>
    <cellStyle name="Titre 3 4" xfId="121"/>
    <cellStyle name="Titre 3 5" xfId="162"/>
    <cellStyle name="Titre 4 2" xfId="40"/>
    <cellStyle name="Titre 4 3" xfId="81"/>
    <cellStyle name="Titre 4 4" xfId="122"/>
    <cellStyle name="Titre 4 5" xfId="163"/>
    <cellStyle name="Total 2" xfId="41"/>
    <cellStyle name="Total 3" xfId="82"/>
    <cellStyle name="Total 4" xfId="123"/>
    <cellStyle name="Total 5" xfId="164"/>
    <cellStyle name="Vérification 2" xfId="42"/>
    <cellStyle name="Vérification 3" xfId="83"/>
    <cellStyle name="Vérification 4" xfId="124"/>
    <cellStyle name="Vérification 5" xfId="16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38101</xdr:rowOff>
    </xdr:from>
    <xdr:to>
      <xdr:col>3</xdr:col>
      <xdr:colOff>734546</xdr:colOff>
      <xdr:row>12</xdr:row>
      <xdr:rowOff>38101</xdr:rowOff>
    </xdr:to>
    <xdr:pic>
      <xdr:nvPicPr>
        <xdr:cNvPr id="2" name="Picture 2" descr="Logo FAX MAIL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150" y="38101"/>
          <a:ext cx="2963396" cy="2457450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38101</xdr:rowOff>
    </xdr:from>
    <xdr:to>
      <xdr:col>3</xdr:col>
      <xdr:colOff>734546</xdr:colOff>
      <xdr:row>11</xdr:row>
      <xdr:rowOff>161926</xdr:rowOff>
    </xdr:to>
    <xdr:pic>
      <xdr:nvPicPr>
        <xdr:cNvPr id="2" name="Picture 2" descr="Logo FAX MAIL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150" y="38101"/>
          <a:ext cx="2963396" cy="2371725"/>
        </a:xfrm>
        <a:prstGeom prst="rect">
          <a:avLst/>
        </a:prstGeom>
        <a:noFill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38101</xdr:rowOff>
    </xdr:from>
    <xdr:to>
      <xdr:col>3</xdr:col>
      <xdr:colOff>734546</xdr:colOff>
      <xdr:row>12</xdr:row>
      <xdr:rowOff>123826</xdr:rowOff>
    </xdr:to>
    <xdr:pic>
      <xdr:nvPicPr>
        <xdr:cNvPr id="2" name="Picture 2" descr="Logo FAX MAIL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150" y="38101"/>
          <a:ext cx="2963396" cy="2457450"/>
        </a:xfrm>
        <a:prstGeom prst="rect">
          <a:avLst/>
        </a:prstGeom>
        <a:noFill/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38101</xdr:rowOff>
    </xdr:from>
    <xdr:to>
      <xdr:col>3</xdr:col>
      <xdr:colOff>734546</xdr:colOff>
      <xdr:row>12</xdr:row>
      <xdr:rowOff>38101</xdr:rowOff>
    </xdr:to>
    <xdr:pic>
      <xdr:nvPicPr>
        <xdr:cNvPr id="2" name="Picture 2" descr="Logo FAX MAIL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150" y="38101"/>
          <a:ext cx="2963396" cy="2457450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0"/>
  <sheetViews>
    <sheetView tabSelected="1" showWhiteSpace="0" topLeftCell="A14" workbookViewId="0">
      <selection activeCell="B38" sqref="B38"/>
    </sheetView>
  </sheetViews>
  <sheetFormatPr baseColWidth="10" defaultRowHeight="15" x14ac:dyDescent="0.25"/>
  <cols>
    <col min="1" max="1" width="13.5703125" customWidth="1"/>
    <col min="3" max="3" width="16.7109375" customWidth="1"/>
    <col min="4" max="4" width="10.42578125" customWidth="1"/>
    <col min="5" max="5" width="12.7109375" customWidth="1"/>
    <col min="6" max="6" width="10.42578125" customWidth="1"/>
    <col min="8" max="8" width="18.42578125" customWidth="1"/>
    <col min="9" max="12" width="15.42578125" customWidth="1"/>
    <col min="14" max="14" width="21.5703125" customWidth="1"/>
    <col min="15" max="15" width="17.42578125" customWidth="1"/>
    <col min="16" max="16" width="19.85546875" customWidth="1"/>
  </cols>
  <sheetData>
    <row r="1" spans="1:12" ht="15.75" thickBot="1" x14ac:dyDescent="0.3"/>
    <row r="2" spans="1:12" ht="15.75" thickTop="1" x14ac:dyDescent="0.25">
      <c r="E2" s="99"/>
      <c r="F2" s="100"/>
      <c r="G2" s="101"/>
    </row>
    <row r="3" spans="1:12" x14ac:dyDescent="0.25">
      <c r="E3" s="10"/>
      <c r="F3" s="1"/>
      <c r="G3" s="11"/>
    </row>
    <row r="4" spans="1:12" x14ac:dyDescent="0.25">
      <c r="E4" s="10"/>
      <c r="F4" s="1"/>
      <c r="G4" s="11"/>
    </row>
    <row r="5" spans="1:12" x14ac:dyDescent="0.25">
      <c r="E5" s="25"/>
      <c r="F5" s="27"/>
      <c r="G5" s="13"/>
    </row>
    <row r="6" spans="1:12" ht="15.75" thickBot="1" x14ac:dyDescent="0.3">
      <c r="E6" s="29"/>
      <c r="F6" s="15"/>
      <c r="G6" s="16"/>
    </row>
    <row r="7" spans="1:12" ht="15.75" thickTop="1" x14ac:dyDescent="0.25"/>
    <row r="8" spans="1:12" x14ac:dyDescent="0.25">
      <c r="E8" s="30"/>
      <c r="F8" s="30"/>
      <c r="G8" s="30"/>
    </row>
    <row r="9" spans="1:12" ht="15.75" thickBot="1" x14ac:dyDescent="0.3">
      <c r="D9" s="1"/>
      <c r="E9" s="1"/>
      <c r="F9" s="1"/>
      <c r="G9" s="1"/>
      <c r="H9" s="79" t="s">
        <v>63</v>
      </c>
      <c r="I9" s="79" t="s">
        <v>59</v>
      </c>
      <c r="J9" s="79" t="s">
        <v>60</v>
      </c>
      <c r="K9" s="79" t="s">
        <v>61</v>
      </c>
      <c r="L9" s="80" t="s">
        <v>62</v>
      </c>
    </row>
    <row r="10" spans="1:12" ht="15.75" thickTop="1" x14ac:dyDescent="0.25">
      <c r="E10" s="31"/>
      <c r="F10" s="27"/>
      <c r="G10" s="1"/>
      <c r="H10" s="133">
        <v>1500</v>
      </c>
      <c r="I10" s="81">
        <v>4.8059999999999999E-2</v>
      </c>
      <c r="J10" s="81">
        <v>3.3799999999999997E-2</v>
      </c>
      <c r="K10" s="81">
        <v>2.7179999999999999E-2</v>
      </c>
      <c r="L10" s="82">
        <v>2.3269999999999999E-2</v>
      </c>
    </row>
    <row r="11" spans="1:12" ht="15.75" thickBot="1" x14ac:dyDescent="0.3">
      <c r="E11" s="31"/>
      <c r="F11" s="27"/>
      <c r="G11" s="1"/>
      <c r="H11" s="133">
        <v>3000</v>
      </c>
      <c r="I11" s="81">
        <v>4.8059999999999999E-2</v>
      </c>
      <c r="J11" s="81">
        <v>3.3799999999999997E-2</v>
      </c>
      <c r="K11" s="81">
        <v>2.7179999999999999E-2</v>
      </c>
      <c r="L11" s="82">
        <v>2.3269999999999999E-2</v>
      </c>
    </row>
    <row r="12" spans="1:12" ht="15.75" thickTop="1" x14ac:dyDescent="0.25">
      <c r="E12" s="5"/>
      <c r="F12" s="114"/>
      <c r="G12" s="115"/>
      <c r="H12" s="134">
        <v>5000</v>
      </c>
      <c r="I12" s="83">
        <v>4.7460000000000002E-2</v>
      </c>
      <c r="J12" s="83">
        <v>3.243E-2</v>
      </c>
      <c r="K12" s="83">
        <v>2.5749999999999999E-2</v>
      </c>
      <c r="L12" s="84">
        <v>2.1780000000000001E-2</v>
      </c>
    </row>
    <row r="13" spans="1:12" x14ac:dyDescent="0.25">
      <c r="E13" s="76"/>
      <c r="F13" s="1"/>
      <c r="G13" s="1"/>
      <c r="H13" s="133">
        <v>8000</v>
      </c>
      <c r="I13" s="81">
        <v>4.7030000000000002E-2</v>
      </c>
      <c r="J13" s="81">
        <v>3.1969999999999998E-2</v>
      </c>
      <c r="K13" s="81">
        <v>2.528E-2</v>
      </c>
      <c r="L13" s="82">
        <v>2.1299999999999999E-2</v>
      </c>
    </row>
    <row r="14" spans="1:12" x14ac:dyDescent="0.25">
      <c r="H14" s="134">
        <v>12000</v>
      </c>
      <c r="I14" s="83">
        <v>4.6820000000000001E-2</v>
      </c>
      <c r="J14" s="83">
        <v>3.175E-2</v>
      </c>
      <c r="K14" s="83">
        <v>2.5049999999999999E-2</v>
      </c>
      <c r="L14" s="84">
        <v>2.1049999999999999E-2</v>
      </c>
    </row>
    <row r="15" spans="1:12" ht="15.75" thickBot="1" x14ac:dyDescent="0.3">
      <c r="F15" s="3"/>
      <c r="H15" s="135">
        <v>12001</v>
      </c>
      <c r="I15" s="85">
        <v>4.6399999999999997E-2</v>
      </c>
      <c r="J15" s="85">
        <v>3.1300000000000001E-2</v>
      </c>
      <c r="K15" s="85">
        <v>2.4580000000000001E-2</v>
      </c>
      <c r="L15" s="86">
        <v>2.0580000000000001E-2</v>
      </c>
    </row>
    <row r="16" spans="1:12" ht="15.75" thickTop="1" x14ac:dyDescent="0.25">
      <c r="A16" s="102" t="s">
        <v>10</v>
      </c>
      <c r="B16" s="103"/>
      <c r="C16" s="103"/>
      <c r="D16" s="103"/>
      <c r="E16" s="103"/>
      <c r="F16" s="103"/>
      <c r="G16" s="104"/>
    </row>
    <row r="17" spans="1:7" ht="15.75" thickBot="1" x14ac:dyDescent="0.3">
      <c r="A17" s="105"/>
      <c r="B17" s="106"/>
      <c r="C17" s="106"/>
      <c r="D17" s="106"/>
      <c r="E17" s="106"/>
      <c r="F17" s="106"/>
      <c r="G17" s="107"/>
    </row>
    <row r="18" spans="1:7" ht="16.5" thickTop="1" thickBot="1" x14ac:dyDescent="0.3">
      <c r="F18" s="1"/>
    </row>
    <row r="19" spans="1:7" ht="20.25" thickTop="1" thickBot="1" x14ac:dyDescent="0.35">
      <c r="A19" s="108" t="s">
        <v>5</v>
      </c>
      <c r="B19" s="109"/>
      <c r="C19" s="109"/>
      <c r="D19" s="110"/>
      <c r="E19" s="20" t="s">
        <v>6</v>
      </c>
      <c r="F19" s="18" t="s">
        <v>7</v>
      </c>
      <c r="G19" s="19" t="s">
        <v>8</v>
      </c>
    </row>
    <row r="20" spans="1:7" ht="15.75" thickTop="1" x14ac:dyDescent="0.25">
      <c r="A20" s="21"/>
      <c r="B20" s="6"/>
      <c r="C20" s="6"/>
      <c r="D20" s="7"/>
      <c r="E20" s="35"/>
      <c r="F20" s="41"/>
      <c r="G20" s="41"/>
    </row>
    <row r="21" spans="1:7" x14ac:dyDescent="0.25">
      <c r="A21" s="22" t="s">
        <v>12</v>
      </c>
      <c r="B21" s="1"/>
      <c r="C21" s="1"/>
      <c r="D21" s="11"/>
      <c r="E21" s="36">
        <v>1</v>
      </c>
      <c r="F21" s="42">
        <v>755</v>
      </c>
      <c r="G21" s="42">
        <f>F21*E21</f>
        <v>755</v>
      </c>
    </row>
    <row r="22" spans="1:7" x14ac:dyDescent="0.25">
      <c r="A22" s="10"/>
      <c r="B22" s="1"/>
      <c r="C22" s="1"/>
      <c r="D22" s="11"/>
      <c r="E22" s="36"/>
      <c r="F22" s="42"/>
      <c r="G22" s="42"/>
    </row>
    <row r="23" spans="1:7" x14ac:dyDescent="0.25">
      <c r="A23" s="22" t="s">
        <v>11</v>
      </c>
      <c r="B23" s="1"/>
      <c r="C23" s="1"/>
      <c r="D23" s="11"/>
      <c r="E23" s="36">
        <v>1</v>
      </c>
      <c r="F23" s="42">
        <v>0</v>
      </c>
      <c r="G23" s="42">
        <f>F23*E23</f>
        <v>0</v>
      </c>
    </row>
    <row r="24" spans="1:7" x14ac:dyDescent="0.25">
      <c r="A24" s="10"/>
      <c r="B24" s="1"/>
      <c r="C24" s="1"/>
      <c r="D24" s="11"/>
      <c r="E24" s="36"/>
      <c r="F24" s="42"/>
      <c r="G24" s="42"/>
    </row>
    <row r="25" spans="1:7" x14ac:dyDescent="0.25">
      <c r="A25" s="22" t="s">
        <v>14</v>
      </c>
      <c r="B25" s="1"/>
      <c r="C25" s="1"/>
      <c r="D25" s="11"/>
      <c r="E25" s="36">
        <v>1</v>
      </c>
      <c r="F25" s="42">
        <v>0</v>
      </c>
      <c r="G25" s="42">
        <f>F25*E25</f>
        <v>0</v>
      </c>
    </row>
    <row r="26" spans="1:7" x14ac:dyDescent="0.25">
      <c r="A26" s="10"/>
      <c r="B26" s="1"/>
      <c r="C26" s="1"/>
      <c r="D26" s="11"/>
      <c r="E26" s="36"/>
      <c r="F26" s="42"/>
      <c r="G26" s="42"/>
    </row>
    <row r="27" spans="1:7" x14ac:dyDescent="0.25">
      <c r="A27" s="22" t="s">
        <v>41</v>
      </c>
      <c r="B27" s="1"/>
      <c r="C27" s="1"/>
      <c r="D27" s="11"/>
      <c r="E27" s="36">
        <v>3</v>
      </c>
      <c r="F27" s="42">
        <v>314</v>
      </c>
      <c r="G27" s="42">
        <f>F27*E27</f>
        <v>942</v>
      </c>
    </row>
    <row r="28" spans="1:7" x14ac:dyDescent="0.25">
      <c r="A28" s="23"/>
      <c r="B28" s="1"/>
      <c r="C28" s="1"/>
      <c r="D28" s="11"/>
      <c r="E28" s="36"/>
      <c r="F28" s="42"/>
      <c r="G28" s="42"/>
    </row>
    <row r="29" spans="1:7" x14ac:dyDescent="0.25">
      <c r="A29" s="10"/>
      <c r="B29" s="1"/>
      <c r="C29" s="1"/>
      <c r="D29" s="11"/>
      <c r="E29" s="36"/>
      <c r="F29" s="42"/>
      <c r="G29" s="42"/>
    </row>
    <row r="30" spans="1:7" x14ac:dyDescent="0.25">
      <c r="A30" s="22" t="s">
        <v>27</v>
      </c>
      <c r="B30" s="1"/>
      <c r="C30" s="1"/>
      <c r="D30" s="11"/>
      <c r="E30" s="36">
        <v>1</v>
      </c>
      <c r="F30" s="42">
        <v>600</v>
      </c>
      <c r="G30" s="42">
        <f>+F30*E30</f>
        <v>600</v>
      </c>
    </row>
    <row r="31" spans="1:7" x14ac:dyDescent="0.25">
      <c r="A31" s="23" t="s">
        <v>28</v>
      </c>
      <c r="B31" s="1"/>
      <c r="C31" s="1"/>
      <c r="D31" s="11"/>
      <c r="E31" s="36"/>
      <c r="F31" s="42"/>
      <c r="G31" s="42"/>
    </row>
    <row r="32" spans="1:7" x14ac:dyDescent="0.25">
      <c r="A32" s="23" t="s">
        <v>29</v>
      </c>
      <c r="B32" s="1"/>
      <c r="C32" s="1"/>
      <c r="D32" s="11"/>
      <c r="E32" s="36"/>
      <c r="F32" s="42"/>
      <c r="G32" s="42"/>
    </row>
    <row r="33" spans="1:12" x14ac:dyDescent="0.25">
      <c r="A33" s="23" t="s">
        <v>30</v>
      </c>
      <c r="B33" s="1"/>
      <c r="C33" s="1"/>
      <c r="D33" s="11"/>
      <c r="E33" s="36"/>
      <c r="F33" s="42"/>
      <c r="G33" s="42"/>
    </row>
    <row r="34" spans="1:12" x14ac:dyDescent="0.25">
      <c r="A34" s="23" t="s">
        <v>31</v>
      </c>
      <c r="B34" s="1"/>
      <c r="C34" s="1"/>
      <c r="D34" s="11"/>
      <c r="E34" s="36"/>
      <c r="F34" s="42"/>
      <c r="G34" s="42"/>
    </row>
    <row r="35" spans="1:12" x14ac:dyDescent="0.25">
      <c r="A35" s="10"/>
      <c r="B35" s="1"/>
      <c r="C35" s="1"/>
      <c r="D35" s="11"/>
      <c r="E35" s="36"/>
      <c r="F35" s="42"/>
      <c r="G35" s="42"/>
    </row>
    <row r="36" spans="1:12" x14ac:dyDescent="0.25">
      <c r="A36" s="116" t="s">
        <v>61</v>
      </c>
      <c r="B36" s="117"/>
      <c r="C36" s="1"/>
      <c r="D36" s="11"/>
      <c r="E36" s="36"/>
      <c r="F36" s="42"/>
      <c r="G36" s="42"/>
      <c r="I36" s="32"/>
    </row>
    <row r="37" spans="1:12" x14ac:dyDescent="0.25">
      <c r="A37" s="74" t="s">
        <v>56</v>
      </c>
      <c r="B37" s="75" t="s">
        <v>57</v>
      </c>
      <c r="C37" s="75" t="s">
        <v>58</v>
      </c>
      <c r="D37" s="11"/>
      <c r="E37" s="36"/>
      <c r="F37" s="42"/>
      <c r="G37" s="42"/>
      <c r="I37" s="32"/>
    </row>
    <row r="38" spans="1:12" x14ac:dyDescent="0.25">
      <c r="A38" s="72">
        <f>G43</f>
        <v>2297</v>
      </c>
      <c r="B38" s="73">
        <f>INDEX(I10:L15,MATCH(A38,{0;1501;3001;5001;8001;12001;100000}),MATCH(LOCATION,DUREE))</f>
        <v>2.7179999999999999E-2</v>
      </c>
      <c r="C38" s="77" t="str">
        <f>"="&amp;" " &amp; TEXT(G50,"??.??€")&amp;" "&amp; "H.T"</f>
        <v>=   .62€ H.T</v>
      </c>
      <c r="D38" s="11"/>
      <c r="E38" s="36"/>
      <c r="F38" s="42"/>
      <c r="G38" s="42"/>
    </row>
    <row r="39" spans="1:12" x14ac:dyDescent="0.25">
      <c r="A39" s="10"/>
      <c r="B39" s="1">
        <f>MATCH(LOCATION,DUREE)</f>
        <v>3</v>
      </c>
      <c r="C39" s="1"/>
      <c r="D39" s="11"/>
      <c r="E39" s="36"/>
      <c r="F39" s="42"/>
      <c r="G39" s="42"/>
    </row>
    <row r="40" spans="1:12" x14ac:dyDescent="0.25">
      <c r="A40" s="10"/>
      <c r="B40" s="1"/>
      <c r="C40" s="1"/>
      <c r="D40" s="11"/>
      <c r="E40" s="36"/>
      <c r="F40" s="42"/>
      <c r="G40" s="42"/>
    </row>
    <row r="41" spans="1:12" x14ac:dyDescent="0.25">
      <c r="A41" s="10"/>
      <c r="B41" s="1"/>
      <c r="C41" s="1"/>
      <c r="D41" s="11"/>
      <c r="E41" s="36"/>
      <c r="F41" s="42"/>
      <c r="G41" s="42"/>
    </row>
    <row r="42" spans="1:12" ht="15.75" thickBot="1" x14ac:dyDescent="0.3">
      <c r="A42" s="111" t="s">
        <v>17</v>
      </c>
      <c r="B42" s="112"/>
      <c r="C42" s="112"/>
      <c r="D42" s="113"/>
      <c r="E42" s="37"/>
      <c r="F42" s="43"/>
      <c r="G42" s="43"/>
    </row>
    <row r="43" spans="1:12" ht="16.5" thickTop="1" thickBot="1" x14ac:dyDescent="0.3">
      <c r="A43" s="87" t="s">
        <v>18</v>
      </c>
      <c r="B43" s="88"/>
      <c r="C43" s="21"/>
      <c r="D43" s="7"/>
      <c r="E43" s="93" t="s">
        <v>19</v>
      </c>
      <c r="F43" s="94"/>
      <c r="G43" s="40">
        <f>SUM(G20:G42)</f>
        <v>2297</v>
      </c>
      <c r="H43" s="33"/>
      <c r="I43" s="32"/>
      <c r="J43" s="32"/>
      <c r="K43" s="33"/>
      <c r="L43" s="33"/>
    </row>
    <row r="44" spans="1:12" ht="16.5" thickTop="1" thickBot="1" x14ac:dyDescent="0.3">
      <c r="A44" s="89"/>
      <c r="B44" s="90"/>
      <c r="C44" s="10"/>
      <c r="D44" s="11"/>
      <c r="E44" s="95" t="s">
        <v>20</v>
      </c>
      <c r="F44" s="96"/>
      <c r="G44" s="44">
        <f>G43*20%</f>
        <v>459.40000000000003</v>
      </c>
      <c r="H44" s="33"/>
      <c r="K44" s="33"/>
    </row>
    <row r="45" spans="1:12" ht="16.5" thickTop="1" thickBot="1" x14ac:dyDescent="0.3">
      <c r="A45" s="91"/>
      <c r="B45" s="92"/>
      <c r="C45" s="17"/>
      <c r="D45" s="9"/>
      <c r="E45" s="97" t="s">
        <v>21</v>
      </c>
      <c r="F45" s="98"/>
      <c r="G45" s="34">
        <f>G43+G44</f>
        <v>2756.4</v>
      </c>
      <c r="H45" s="33"/>
      <c r="K45" s="33"/>
    </row>
    <row r="46" spans="1:12" ht="15.75" thickTop="1" x14ac:dyDescent="0.25">
      <c r="B46" s="1"/>
    </row>
    <row r="50" spans="7:7" x14ac:dyDescent="0.25">
      <c r="G50" s="78">
        <f>A38*B38</f>
        <v>62.432459999999999</v>
      </c>
    </row>
  </sheetData>
  <mergeCells count="10">
    <mergeCell ref="A43:B45"/>
    <mergeCell ref="E43:F43"/>
    <mergeCell ref="E44:F44"/>
    <mergeCell ref="E45:F45"/>
    <mergeCell ref="E2:G2"/>
    <mergeCell ref="A16:G17"/>
    <mergeCell ref="A19:D19"/>
    <mergeCell ref="A42:D42"/>
    <mergeCell ref="F12:G12"/>
    <mergeCell ref="A36:B36"/>
  </mergeCells>
  <dataValidations count="1">
    <dataValidation type="list" allowBlank="1" showInputMessage="1" showErrorMessage="1" sqref="A36:B36">
      <formula1>DUREE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4"/>
  <sheetViews>
    <sheetView workbookViewId="0">
      <selection activeCell="G6" sqref="A1:XFD1048576"/>
    </sheetView>
  </sheetViews>
  <sheetFormatPr baseColWidth="10" defaultRowHeight="15" x14ac:dyDescent="0.25"/>
  <cols>
    <col min="1" max="1" width="13" style="55" bestFit="1" customWidth="1"/>
    <col min="2" max="2" width="12.7109375" style="55" bestFit="1" customWidth="1"/>
    <col min="3" max="3" width="22" style="55" bestFit="1" customWidth="1"/>
    <col min="4" max="4" width="25.85546875" style="55" bestFit="1" customWidth="1"/>
    <col min="5" max="5" width="13.28515625" style="55" customWidth="1"/>
    <col min="6" max="6" width="17.28515625" style="55" bestFit="1" customWidth="1"/>
    <col min="7" max="8" width="13.42578125" style="55" customWidth="1"/>
    <col min="9" max="9" width="12.85546875" style="55" bestFit="1" customWidth="1"/>
    <col min="10" max="16384" width="11.42578125" style="55"/>
  </cols>
  <sheetData>
    <row r="1" spans="1:8" ht="16.5" thickTop="1" thickBot="1" x14ac:dyDescent="0.3">
      <c r="A1" s="56"/>
      <c r="B1" s="57" t="s">
        <v>32</v>
      </c>
      <c r="C1" s="61" t="s">
        <v>47</v>
      </c>
      <c r="D1" s="99" t="s">
        <v>46</v>
      </c>
      <c r="E1" s="101"/>
    </row>
    <row r="2" spans="1:8" ht="15.75" thickTop="1" x14ac:dyDescent="0.25">
      <c r="A2" s="61" t="s">
        <v>33</v>
      </c>
      <c r="B2" s="67">
        <v>357.21</v>
      </c>
      <c r="C2" s="63"/>
      <c r="D2" s="122">
        <f>B2*2</f>
        <v>714.42</v>
      </c>
      <c r="E2" s="123"/>
    </row>
    <row r="3" spans="1:8" x14ac:dyDescent="0.25">
      <c r="A3" s="60" t="s">
        <v>34</v>
      </c>
      <c r="B3" s="71">
        <v>148.35</v>
      </c>
      <c r="C3" s="64">
        <f>B2+B3</f>
        <v>505.55999999999995</v>
      </c>
      <c r="D3" s="120">
        <f>B3*2</f>
        <v>296.7</v>
      </c>
      <c r="E3" s="121"/>
    </row>
    <row r="4" spans="1:8" x14ac:dyDescent="0.25">
      <c r="A4" s="60" t="s">
        <v>39</v>
      </c>
      <c r="B4" s="71">
        <f>B3*2</f>
        <v>296.7</v>
      </c>
      <c r="C4" s="64">
        <f>B2+B4</f>
        <v>653.91</v>
      </c>
      <c r="D4" s="120">
        <f>B4*2</f>
        <v>593.4</v>
      </c>
      <c r="E4" s="121"/>
    </row>
    <row r="5" spans="1:8" x14ac:dyDescent="0.25">
      <c r="A5" s="60" t="s">
        <v>35</v>
      </c>
      <c r="B5" s="71">
        <f>B3*3</f>
        <v>445.04999999999995</v>
      </c>
      <c r="C5" s="64">
        <f>B2+B5</f>
        <v>802.26</v>
      </c>
      <c r="D5" s="120">
        <f>B5*2</f>
        <v>890.09999999999991</v>
      </c>
      <c r="E5" s="121"/>
    </row>
    <row r="6" spans="1:8" ht="15.75" thickBot="1" x14ac:dyDescent="0.3">
      <c r="A6" s="62" t="s">
        <v>40</v>
      </c>
      <c r="B6" s="68">
        <f>B3*4</f>
        <v>593.4</v>
      </c>
      <c r="C6" s="65">
        <f>B2+B6</f>
        <v>950.6099999999999</v>
      </c>
      <c r="D6" s="118">
        <f>B6*2</f>
        <v>1186.8</v>
      </c>
      <c r="E6" s="119"/>
    </row>
    <row r="7" spans="1:8" ht="15.75" thickTop="1" x14ac:dyDescent="0.25">
      <c r="F7" s="56"/>
      <c r="G7" s="56"/>
      <c r="H7" s="39"/>
    </row>
    <row r="8" spans="1:8" ht="15.75" thickBot="1" x14ac:dyDescent="0.3"/>
    <row r="9" spans="1:8" ht="61.5" thickTop="1" thickBot="1" x14ac:dyDescent="0.3">
      <c r="A9" s="66" t="s">
        <v>38</v>
      </c>
      <c r="B9" s="66" t="s">
        <v>37</v>
      </c>
      <c r="C9" s="70" t="s">
        <v>48</v>
      </c>
      <c r="D9" s="66" t="s">
        <v>49</v>
      </c>
      <c r="E9" s="69" t="s">
        <v>55</v>
      </c>
      <c r="G9" s="66" t="s">
        <v>38</v>
      </c>
      <c r="H9" s="66" t="s">
        <v>54</v>
      </c>
    </row>
    <row r="10" spans="1:8" ht="15.75" thickTop="1" x14ac:dyDescent="0.25">
      <c r="A10" s="67"/>
      <c r="B10" s="67"/>
      <c r="C10" s="67"/>
      <c r="D10" s="67"/>
      <c r="E10" s="58"/>
      <c r="G10" s="67"/>
      <c r="H10" s="67"/>
    </row>
    <row r="11" spans="1:8" x14ac:dyDescent="0.25">
      <c r="A11" s="45">
        <f>D2</f>
        <v>714.42</v>
      </c>
      <c r="B11" s="45">
        <v>715</v>
      </c>
      <c r="C11" s="45">
        <f>B11*5.26%+B11</f>
        <v>752.60900000000004</v>
      </c>
      <c r="D11" s="45">
        <v>755</v>
      </c>
      <c r="E11" s="46">
        <f>D11-D11*5%</f>
        <v>717.25</v>
      </c>
      <c r="F11" s="38" t="s">
        <v>33</v>
      </c>
      <c r="G11" s="45">
        <v>714.42</v>
      </c>
      <c r="H11" s="45">
        <v>755</v>
      </c>
    </row>
    <row r="12" spans="1:8" x14ac:dyDescent="0.25">
      <c r="A12" s="45"/>
      <c r="B12" s="45"/>
      <c r="C12" s="45"/>
      <c r="D12" s="45"/>
      <c r="E12" s="46"/>
      <c r="G12" s="45"/>
      <c r="H12" s="45"/>
    </row>
    <row r="13" spans="1:8" x14ac:dyDescent="0.25">
      <c r="A13" s="45">
        <f>D3</f>
        <v>296.7</v>
      </c>
      <c r="B13" s="45">
        <v>296</v>
      </c>
      <c r="C13" s="45">
        <f>(B13*5.26%)+B13</f>
        <v>311.56959999999998</v>
      </c>
      <c r="D13" s="45">
        <v>315</v>
      </c>
      <c r="E13" s="46">
        <f>D13-(D13*5.26%)</f>
        <v>298.43099999999998</v>
      </c>
      <c r="F13" s="38" t="s">
        <v>34</v>
      </c>
      <c r="G13" s="45">
        <v>296.7</v>
      </c>
      <c r="H13" s="45">
        <v>315</v>
      </c>
    </row>
    <row r="14" spans="1:8" x14ac:dyDescent="0.25">
      <c r="A14" s="45">
        <f>D4</f>
        <v>593.4</v>
      </c>
      <c r="B14" s="45">
        <v>595</v>
      </c>
      <c r="C14" s="45">
        <f>(B14*5.26%)+B14</f>
        <v>626.29700000000003</v>
      </c>
      <c r="D14" s="45">
        <v>628</v>
      </c>
      <c r="E14" s="46">
        <f>D14-(D14*5.26%)</f>
        <v>594.96720000000005</v>
      </c>
      <c r="F14" s="38" t="s">
        <v>39</v>
      </c>
      <c r="G14" s="45">
        <v>593.4</v>
      </c>
      <c r="H14" s="45">
        <v>628</v>
      </c>
    </row>
    <row r="15" spans="1:8" x14ac:dyDescent="0.25">
      <c r="A15" s="45">
        <f>D5</f>
        <v>890.09999999999991</v>
      </c>
      <c r="B15" s="45">
        <v>890</v>
      </c>
      <c r="C15" s="45">
        <f>(B15*5.26%)+B15</f>
        <v>936.81399999999996</v>
      </c>
      <c r="D15" s="45">
        <v>942</v>
      </c>
      <c r="E15" s="46">
        <f>D15-(D15*5.26%)</f>
        <v>892.45079999999996</v>
      </c>
      <c r="F15" s="38" t="s">
        <v>35</v>
      </c>
      <c r="G15" s="45">
        <v>890.09999999999991</v>
      </c>
      <c r="H15" s="45">
        <v>942</v>
      </c>
    </row>
    <row r="16" spans="1:8" x14ac:dyDescent="0.25">
      <c r="A16" s="45">
        <f>D6</f>
        <v>1186.8</v>
      </c>
      <c r="B16" s="45">
        <v>1190</v>
      </c>
      <c r="C16" s="45">
        <f>(B16*5.26%)+B16</f>
        <v>1252.5940000000001</v>
      </c>
      <c r="D16" s="45">
        <v>1260</v>
      </c>
      <c r="E16" s="46">
        <f>D16-(D16*5.26%)</f>
        <v>1193.7239999999999</v>
      </c>
      <c r="F16" s="38" t="s">
        <v>40</v>
      </c>
      <c r="G16" s="45">
        <v>1186.8</v>
      </c>
      <c r="H16" s="45">
        <v>1260</v>
      </c>
    </row>
    <row r="17" spans="1:8" x14ac:dyDescent="0.25">
      <c r="A17" s="45"/>
      <c r="B17" s="45"/>
      <c r="C17" s="45"/>
      <c r="D17" s="45"/>
      <c r="E17" s="46"/>
      <c r="G17" s="45"/>
      <c r="H17" s="45"/>
    </row>
    <row r="18" spans="1:8" x14ac:dyDescent="0.25">
      <c r="A18" s="45">
        <v>600</v>
      </c>
      <c r="B18" s="45">
        <v>600</v>
      </c>
      <c r="C18" s="45">
        <v>600</v>
      </c>
      <c r="D18" s="45">
        <v>600</v>
      </c>
      <c r="E18" s="46">
        <v>600</v>
      </c>
      <c r="F18" s="38" t="s">
        <v>36</v>
      </c>
      <c r="G18" s="45">
        <v>600</v>
      </c>
      <c r="H18" s="45">
        <v>600</v>
      </c>
    </row>
    <row r="19" spans="1:8" ht="15.75" thickBot="1" x14ac:dyDescent="0.3">
      <c r="A19" s="68"/>
      <c r="B19" s="68"/>
      <c r="C19" s="68"/>
      <c r="D19" s="68"/>
      <c r="E19" s="59"/>
      <c r="G19" s="68"/>
      <c r="H19" s="68"/>
    </row>
    <row r="20" spans="1:8" ht="16.5" thickTop="1" thickBot="1" x14ac:dyDescent="0.3">
      <c r="A20" s="47">
        <f>+A11+A13+A18</f>
        <v>1611.12</v>
      </c>
      <c r="B20" s="47">
        <f>B11+B13+B18</f>
        <v>1611</v>
      </c>
      <c r="C20" s="47">
        <f>C11+C13+C18</f>
        <v>1664.1786</v>
      </c>
      <c r="D20" s="47">
        <f>D11+D13+D18</f>
        <v>1670</v>
      </c>
      <c r="E20" s="48">
        <f>E11+E13+E18</f>
        <v>1615.681</v>
      </c>
      <c r="F20" s="38" t="s">
        <v>42</v>
      </c>
      <c r="G20" s="47">
        <v>1611.12</v>
      </c>
      <c r="H20" s="47">
        <f>H11+H13+H18</f>
        <v>1670</v>
      </c>
    </row>
    <row r="21" spans="1:8" ht="16.5" thickTop="1" thickBot="1" x14ac:dyDescent="0.3">
      <c r="A21" s="49">
        <f>A11+A14+A18</f>
        <v>1907.82</v>
      </c>
      <c r="B21" s="49">
        <f>B11+B14+B18</f>
        <v>1910</v>
      </c>
      <c r="C21" s="49">
        <f>C11+C14+C18</f>
        <v>1978.9059999999999</v>
      </c>
      <c r="D21" s="49">
        <f>D11+D14+D18</f>
        <v>1983</v>
      </c>
      <c r="E21" s="50">
        <f>E11+E14+E18</f>
        <v>1912.2172</v>
      </c>
      <c r="F21" s="38" t="s">
        <v>43</v>
      </c>
      <c r="G21" s="49">
        <v>1907.82</v>
      </c>
      <c r="H21" s="49">
        <f>H11+H14+H18</f>
        <v>1983</v>
      </c>
    </row>
    <row r="22" spans="1:8" ht="16.5" thickTop="1" thickBot="1" x14ac:dyDescent="0.3">
      <c r="A22" s="51">
        <f>A11+A15+A18</f>
        <v>2204.52</v>
      </c>
      <c r="B22" s="51">
        <f>B11+B15+B18</f>
        <v>2205</v>
      </c>
      <c r="C22" s="51">
        <f>C11+C15+C18</f>
        <v>2289.4229999999998</v>
      </c>
      <c r="D22" s="51">
        <f>D11+D15+D18</f>
        <v>2297</v>
      </c>
      <c r="E22" s="52">
        <f>E11+E15+E18</f>
        <v>2209.7008000000001</v>
      </c>
      <c r="F22" s="38" t="s">
        <v>44</v>
      </c>
      <c r="G22" s="51">
        <v>2204.52</v>
      </c>
      <c r="H22" s="51">
        <f>H11+H15+H18</f>
        <v>2297</v>
      </c>
    </row>
    <row r="23" spans="1:8" ht="16.5" thickTop="1" thickBot="1" x14ac:dyDescent="0.3">
      <c r="A23" s="53">
        <f>A11+A16+A18</f>
        <v>2501.2199999999998</v>
      </c>
      <c r="B23" s="53">
        <f>B11+B16+B18</f>
        <v>2505</v>
      </c>
      <c r="C23" s="53">
        <f>C11+C16+C18</f>
        <v>2605.203</v>
      </c>
      <c r="D23" s="53">
        <f>D11+D16+D18</f>
        <v>2615</v>
      </c>
      <c r="E23" s="54">
        <f>E11+E16+E18</f>
        <v>2510.9740000000002</v>
      </c>
      <c r="F23" s="38" t="s">
        <v>45</v>
      </c>
      <c r="G23" s="53">
        <v>2501.2199999999998</v>
      </c>
      <c r="H23" s="53">
        <f>H11+H16+H18</f>
        <v>2615</v>
      </c>
    </row>
    <row r="24" spans="1:8" ht="15.75" thickTop="1" x14ac:dyDescent="0.25"/>
  </sheetData>
  <mergeCells count="6">
    <mergeCell ref="D6:E6"/>
    <mergeCell ref="D3:E3"/>
    <mergeCell ref="D1:E1"/>
    <mergeCell ref="D2:E2"/>
    <mergeCell ref="D4:E4"/>
    <mergeCell ref="D5:E5"/>
  </mergeCells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6"/>
  <sheetViews>
    <sheetView topLeftCell="A19" workbookViewId="0">
      <selection activeCell="I32" sqref="I32"/>
    </sheetView>
  </sheetViews>
  <sheetFormatPr baseColWidth="10" defaultRowHeight="15" x14ac:dyDescent="0.25"/>
  <cols>
    <col min="4" max="4" width="14.42578125" customWidth="1"/>
    <col min="5" max="5" width="6.7109375" customWidth="1"/>
  </cols>
  <sheetData>
    <row r="1" spans="1:7" ht="15.75" thickBot="1" x14ac:dyDescent="0.3"/>
    <row r="2" spans="1:7" ht="15.75" thickTop="1" x14ac:dyDescent="0.25">
      <c r="E2" s="99" t="s">
        <v>0</v>
      </c>
      <c r="F2" s="100"/>
      <c r="G2" s="101"/>
    </row>
    <row r="3" spans="1:7" x14ac:dyDescent="0.25">
      <c r="E3" s="10" t="s">
        <v>3</v>
      </c>
      <c r="F3" s="1"/>
      <c r="G3" s="11"/>
    </row>
    <row r="4" spans="1:7" x14ac:dyDescent="0.25">
      <c r="E4" s="10"/>
      <c r="F4" s="1"/>
      <c r="G4" s="11"/>
    </row>
    <row r="5" spans="1:7" x14ac:dyDescent="0.25">
      <c r="E5" s="12" t="s">
        <v>1</v>
      </c>
      <c r="F5" s="2"/>
      <c r="G5" s="13"/>
    </row>
    <row r="6" spans="1:7" ht="15.75" thickBot="1" x14ac:dyDescent="0.3">
      <c r="E6" s="14" t="s">
        <v>2</v>
      </c>
      <c r="F6" s="15"/>
      <c r="G6" s="16"/>
    </row>
    <row r="7" spans="1:7" ht="16.5" thickTop="1" thickBot="1" x14ac:dyDescent="0.3"/>
    <row r="8" spans="1:7" ht="15.75" thickTop="1" x14ac:dyDescent="0.25">
      <c r="E8" s="99" t="s">
        <v>23</v>
      </c>
      <c r="F8" s="100"/>
      <c r="G8" s="101"/>
    </row>
    <row r="9" spans="1:7" x14ac:dyDescent="0.25">
      <c r="D9" s="11"/>
      <c r="E9" s="10" t="s">
        <v>24</v>
      </c>
      <c r="F9" s="1"/>
      <c r="G9" s="11"/>
    </row>
    <row r="10" spans="1:7" x14ac:dyDescent="0.25">
      <c r="E10" s="25" t="s">
        <v>25</v>
      </c>
      <c r="F10" s="27"/>
      <c r="G10" s="11"/>
    </row>
    <row r="11" spans="1:7" ht="15.75" thickBot="1" x14ac:dyDescent="0.3">
      <c r="E11" s="29" t="s">
        <v>26</v>
      </c>
      <c r="F11" s="28"/>
      <c r="G11" s="9"/>
    </row>
    <row r="12" spans="1:7" ht="16.5" thickTop="1" thickBot="1" x14ac:dyDescent="0.3">
      <c r="G12" s="26"/>
    </row>
    <row r="13" spans="1:7" ht="16.5" thickTop="1" thickBot="1" x14ac:dyDescent="0.3">
      <c r="E13" s="5" t="s">
        <v>4</v>
      </c>
      <c r="F13" s="6"/>
      <c r="G13" s="7"/>
    </row>
    <row r="14" spans="1:7" ht="20.25" thickTop="1" thickBot="1" x14ac:dyDescent="0.35">
      <c r="A14" s="108" t="s">
        <v>22</v>
      </c>
      <c r="B14" s="109"/>
      <c r="C14" s="110"/>
      <c r="D14" s="24"/>
      <c r="E14" s="8" t="s">
        <v>9</v>
      </c>
      <c r="F14" s="4"/>
      <c r="G14" s="9"/>
    </row>
    <row r="15" spans="1:7" ht="16.5" thickTop="1" thickBot="1" x14ac:dyDescent="0.3">
      <c r="F15" s="3"/>
    </row>
    <row r="16" spans="1:7" ht="15.75" thickTop="1" x14ac:dyDescent="0.25">
      <c r="A16" s="102" t="s">
        <v>50</v>
      </c>
      <c r="B16" s="103"/>
      <c r="C16" s="103"/>
      <c r="D16" s="103"/>
      <c r="E16" s="103"/>
      <c r="F16" s="103"/>
      <c r="G16" s="104"/>
    </row>
    <row r="17" spans="1:7" ht="15.75" thickBot="1" x14ac:dyDescent="0.3">
      <c r="A17" s="105"/>
      <c r="B17" s="106"/>
      <c r="C17" s="106"/>
      <c r="D17" s="106"/>
      <c r="E17" s="106"/>
      <c r="F17" s="106"/>
      <c r="G17" s="107"/>
    </row>
    <row r="18" spans="1:7" ht="16.5" thickTop="1" thickBot="1" x14ac:dyDescent="0.3">
      <c r="F18" s="1"/>
    </row>
    <row r="19" spans="1:7" ht="20.25" thickTop="1" thickBot="1" x14ac:dyDescent="0.35">
      <c r="A19" s="108" t="s">
        <v>5</v>
      </c>
      <c r="B19" s="109"/>
      <c r="C19" s="109"/>
      <c r="D19" s="110"/>
      <c r="E19" s="20" t="s">
        <v>6</v>
      </c>
      <c r="F19" s="18" t="s">
        <v>7</v>
      </c>
      <c r="G19" s="19" t="s">
        <v>8</v>
      </c>
    </row>
    <row r="20" spans="1:7" ht="15.75" thickTop="1" x14ac:dyDescent="0.25">
      <c r="A20" s="21"/>
      <c r="B20" s="6"/>
      <c r="C20" s="6"/>
      <c r="D20" s="7"/>
      <c r="E20" s="35"/>
      <c r="F20" s="41"/>
      <c r="G20" s="41"/>
    </row>
    <row r="21" spans="1:7" x14ac:dyDescent="0.25">
      <c r="A21" s="22" t="s">
        <v>12</v>
      </c>
      <c r="B21" s="1"/>
      <c r="C21" s="1"/>
      <c r="D21" s="11"/>
      <c r="E21" s="36">
        <v>1</v>
      </c>
      <c r="F21" s="42">
        <v>357.21</v>
      </c>
      <c r="G21" s="42">
        <f>F21*E21</f>
        <v>357.21</v>
      </c>
    </row>
    <row r="22" spans="1:7" x14ac:dyDescent="0.25">
      <c r="A22" s="23" t="s">
        <v>13</v>
      </c>
      <c r="B22" s="1"/>
      <c r="C22" s="1"/>
      <c r="D22" s="11"/>
      <c r="E22" s="36"/>
      <c r="F22" s="42"/>
      <c r="G22" s="42"/>
    </row>
    <row r="23" spans="1:7" x14ac:dyDescent="0.25">
      <c r="A23" s="10"/>
      <c r="B23" s="1"/>
      <c r="C23" s="1"/>
      <c r="D23" s="11"/>
      <c r="E23" s="36"/>
      <c r="F23" s="42"/>
      <c r="G23" s="42"/>
    </row>
    <row r="24" spans="1:7" x14ac:dyDescent="0.25">
      <c r="A24" s="22" t="s">
        <v>11</v>
      </c>
      <c r="B24" s="1"/>
      <c r="C24" s="1"/>
      <c r="D24" s="11"/>
      <c r="E24" s="36">
        <v>1</v>
      </c>
      <c r="F24" s="42">
        <v>0</v>
      </c>
      <c r="G24" s="42">
        <f>F24*E24</f>
        <v>0</v>
      </c>
    </row>
    <row r="25" spans="1:7" x14ac:dyDescent="0.25">
      <c r="A25" s="10"/>
      <c r="B25" s="1"/>
      <c r="C25" s="1"/>
      <c r="D25" s="11"/>
      <c r="E25" s="36"/>
      <c r="F25" s="42"/>
      <c r="G25" s="42"/>
    </row>
    <row r="26" spans="1:7" x14ac:dyDescent="0.25">
      <c r="A26" s="22" t="s">
        <v>14</v>
      </c>
      <c r="B26" s="1"/>
      <c r="C26" s="1"/>
      <c r="D26" s="11"/>
      <c r="E26" s="36">
        <v>1</v>
      </c>
      <c r="F26" s="42">
        <v>0</v>
      </c>
      <c r="G26" s="42">
        <f>F26*E26</f>
        <v>0</v>
      </c>
    </row>
    <row r="27" spans="1:7" x14ac:dyDescent="0.25">
      <c r="A27" s="10"/>
      <c r="B27" s="1"/>
      <c r="C27" s="1"/>
      <c r="D27" s="11"/>
      <c r="E27" s="36"/>
      <c r="F27" s="42"/>
      <c r="G27" s="42"/>
    </row>
    <row r="28" spans="1:7" x14ac:dyDescent="0.25">
      <c r="A28" s="22" t="s">
        <v>15</v>
      </c>
      <c r="B28" s="1"/>
      <c r="C28" s="1"/>
      <c r="D28" s="11"/>
      <c r="E28" s="36">
        <v>1</v>
      </c>
      <c r="F28" s="42">
        <v>148.35</v>
      </c>
      <c r="G28" s="42">
        <f>F28*E28</f>
        <v>148.35</v>
      </c>
    </row>
    <row r="29" spans="1:7" x14ac:dyDescent="0.25">
      <c r="A29" s="23" t="s">
        <v>16</v>
      </c>
      <c r="B29" s="1"/>
      <c r="C29" s="1"/>
      <c r="D29" s="11"/>
      <c r="E29" s="36"/>
      <c r="F29" s="42"/>
      <c r="G29" s="42"/>
    </row>
    <row r="30" spans="1:7" x14ac:dyDescent="0.25">
      <c r="A30" s="10"/>
      <c r="B30" s="1"/>
      <c r="C30" s="1"/>
      <c r="D30" s="11"/>
      <c r="E30" s="36"/>
      <c r="F30" s="42"/>
      <c r="G30" s="42"/>
    </row>
    <row r="31" spans="1:7" x14ac:dyDescent="0.25">
      <c r="A31" s="10"/>
      <c r="B31" s="1"/>
      <c r="C31" s="1"/>
      <c r="D31" s="11"/>
      <c r="E31" s="36"/>
      <c r="F31" s="42"/>
      <c r="G31" s="42"/>
    </row>
    <row r="32" spans="1:7" x14ac:dyDescent="0.25">
      <c r="A32" s="10"/>
      <c r="B32" s="1"/>
      <c r="C32" s="1"/>
      <c r="D32" s="11"/>
      <c r="E32" s="36"/>
      <c r="F32" s="42"/>
      <c r="G32" s="42"/>
    </row>
    <row r="33" spans="1:7" x14ac:dyDescent="0.25">
      <c r="A33" s="10"/>
      <c r="B33" s="1"/>
      <c r="C33" s="1"/>
      <c r="D33" s="11"/>
      <c r="E33" s="36"/>
      <c r="F33" s="42"/>
      <c r="G33" s="42"/>
    </row>
    <row r="34" spans="1:7" x14ac:dyDescent="0.25">
      <c r="A34" s="10"/>
      <c r="B34" s="1"/>
      <c r="C34" s="1"/>
      <c r="D34" s="11"/>
      <c r="E34" s="36"/>
      <c r="F34" s="42"/>
      <c r="G34" s="42"/>
    </row>
    <row r="35" spans="1:7" x14ac:dyDescent="0.25">
      <c r="A35" s="10"/>
      <c r="B35" s="1"/>
      <c r="C35" s="1"/>
      <c r="D35" s="11"/>
      <c r="E35" s="36"/>
      <c r="F35" s="42"/>
      <c r="G35" s="42"/>
    </row>
    <row r="36" spans="1:7" x14ac:dyDescent="0.25">
      <c r="A36" s="10"/>
      <c r="B36" s="1"/>
      <c r="C36" s="1"/>
      <c r="D36" s="11"/>
      <c r="E36" s="36"/>
      <c r="F36" s="42"/>
      <c r="G36" s="42"/>
    </row>
    <row r="37" spans="1:7" x14ac:dyDescent="0.25">
      <c r="A37" s="10"/>
      <c r="B37" s="1"/>
      <c r="C37" s="1"/>
      <c r="D37" s="11"/>
      <c r="E37" s="36"/>
      <c r="F37" s="42"/>
      <c r="G37" s="42"/>
    </row>
    <row r="38" spans="1:7" x14ac:dyDescent="0.25">
      <c r="A38" s="10"/>
      <c r="B38" s="1"/>
      <c r="C38" s="1"/>
      <c r="D38" s="11"/>
      <c r="E38" s="36"/>
      <c r="F38" s="42"/>
      <c r="G38" s="42"/>
    </row>
    <row r="39" spans="1:7" x14ac:dyDescent="0.25">
      <c r="A39" s="10"/>
      <c r="B39" s="1"/>
      <c r="C39" s="1"/>
      <c r="D39" s="11"/>
      <c r="E39" s="36"/>
      <c r="F39" s="42"/>
      <c r="G39" s="42"/>
    </row>
    <row r="40" spans="1:7" x14ac:dyDescent="0.25">
      <c r="A40" s="10"/>
      <c r="B40" s="1"/>
      <c r="C40" s="1"/>
      <c r="D40" s="11"/>
      <c r="E40" s="36"/>
      <c r="F40" s="42"/>
      <c r="G40" s="42"/>
    </row>
    <row r="41" spans="1:7" x14ac:dyDescent="0.25">
      <c r="A41" s="10"/>
      <c r="B41" s="1"/>
      <c r="C41" s="1"/>
      <c r="D41" s="11"/>
      <c r="E41" s="36"/>
      <c r="F41" s="42"/>
      <c r="G41" s="42"/>
    </row>
    <row r="42" spans="1:7" ht="19.5" thickBot="1" x14ac:dyDescent="0.35">
      <c r="A42" s="130"/>
      <c r="B42" s="131"/>
      <c r="C42" s="131"/>
      <c r="D42" s="132"/>
      <c r="E42" s="37"/>
      <c r="F42" s="43"/>
      <c r="G42" s="43"/>
    </row>
    <row r="43" spans="1:7" ht="16.5" thickTop="1" thickBot="1" x14ac:dyDescent="0.3">
      <c r="A43" s="124"/>
      <c r="B43" s="125"/>
      <c r="C43" s="21"/>
      <c r="D43" s="7"/>
      <c r="E43" s="93" t="s">
        <v>19</v>
      </c>
      <c r="F43" s="94"/>
      <c r="G43" s="40">
        <f>SUM(G20:G42)</f>
        <v>505.55999999999995</v>
      </c>
    </row>
    <row r="44" spans="1:7" ht="16.5" thickTop="1" thickBot="1" x14ac:dyDescent="0.3">
      <c r="A44" s="126"/>
      <c r="B44" s="127"/>
      <c r="C44" s="10"/>
      <c r="D44" s="11"/>
      <c r="E44" s="95" t="s">
        <v>20</v>
      </c>
      <c r="F44" s="96"/>
      <c r="G44" s="44">
        <f>G43*20%</f>
        <v>101.11199999999999</v>
      </c>
    </row>
    <row r="45" spans="1:7" ht="16.5" thickTop="1" thickBot="1" x14ac:dyDescent="0.3">
      <c r="A45" s="128"/>
      <c r="B45" s="129"/>
      <c r="C45" s="17"/>
      <c r="D45" s="9"/>
      <c r="E45" s="97" t="s">
        <v>21</v>
      </c>
      <c r="F45" s="98"/>
      <c r="G45" s="34">
        <f>G43+G44</f>
        <v>606.67199999999991</v>
      </c>
    </row>
    <row r="46" spans="1:7" ht="15.75" thickTop="1" x14ac:dyDescent="0.25"/>
  </sheetData>
  <mergeCells count="10">
    <mergeCell ref="A43:B45"/>
    <mergeCell ref="E43:F43"/>
    <mergeCell ref="E44:F44"/>
    <mergeCell ref="E45:F45"/>
    <mergeCell ref="E2:G2"/>
    <mergeCell ref="E8:G8"/>
    <mergeCell ref="A14:C14"/>
    <mergeCell ref="A16:G17"/>
    <mergeCell ref="A19:D19"/>
    <mergeCell ref="A42:D42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6"/>
  <sheetViews>
    <sheetView topLeftCell="A13" workbookViewId="0">
      <selection activeCell="E20" sqref="E20:G45"/>
    </sheetView>
  </sheetViews>
  <sheetFormatPr baseColWidth="10" defaultRowHeight="15" x14ac:dyDescent="0.25"/>
  <cols>
    <col min="4" max="4" width="14.42578125" customWidth="1"/>
    <col min="5" max="5" width="6.7109375" customWidth="1"/>
  </cols>
  <sheetData>
    <row r="1" spans="1:7" ht="15.75" thickBot="1" x14ac:dyDescent="0.3"/>
    <row r="2" spans="1:7" ht="15.75" thickTop="1" x14ac:dyDescent="0.25">
      <c r="E2" s="99" t="s">
        <v>0</v>
      </c>
      <c r="F2" s="100"/>
      <c r="G2" s="101"/>
    </row>
    <row r="3" spans="1:7" x14ac:dyDescent="0.25">
      <c r="E3" s="10" t="s">
        <v>3</v>
      </c>
      <c r="F3" s="1"/>
      <c r="G3" s="11"/>
    </row>
    <row r="4" spans="1:7" x14ac:dyDescent="0.25">
      <c r="E4" s="10"/>
      <c r="F4" s="1"/>
      <c r="G4" s="11"/>
    </row>
    <row r="5" spans="1:7" x14ac:dyDescent="0.25">
      <c r="E5" s="12" t="s">
        <v>1</v>
      </c>
      <c r="F5" s="2"/>
      <c r="G5" s="13"/>
    </row>
    <row r="6" spans="1:7" ht="15.75" thickBot="1" x14ac:dyDescent="0.3">
      <c r="E6" s="14" t="s">
        <v>2</v>
      </c>
      <c r="F6" s="15"/>
      <c r="G6" s="16"/>
    </row>
    <row r="7" spans="1:7" ht="16.5" thickTop="1" thickBot="1" x14ac:dyDescent="0.3"/>
    <row r="8" spans="1:7" ht="15.75" thickTop="1" x14ac:dyDescent="0.25">
      <c r="E8" s="99" t="s">
        <v>23</v>
      </c>
      <c r="F8" s="100"/>
      <c r="G8" s="101"/>
    </row>
    <row r="9" spans="1:7" x14ac:dyDescent="0.25">
      <c r="D9" s="11"/>
      <c r="E9" s="10" t="s">
        <v>24</v>
      </c>
      <c r="F9" s="1"/>
      <c r="G9" s="11"/>
    </row>
    <row r="10" spans="1:7" x14ac:dyDescent="0.25">
      <c r="E10" s="25" t="s">
        <v>25</v>
      </c>
      <c r="F10" s="27"/>
      <c r="G10" s="11"/>
    </row>
    <row r="11" spans="1:7" ht="15.75" thickBot="1" x14ac:dyDescent="0.3">
      <c r="E11" s="29" t="s">
        <v>26</v>
      </c>
      <c r="F11" s="28"/>
      <c r="G11" s="9"/>
    </row>
    <row r="12" spans="1:7" ht="16.5" thickTop="1" thickBot="1" x14ac:dyDescent="0.3">
      <c r="G12" s="26"/>
    </row>
    <row r="13" spans="1:7" ht="16.5" thickTop="1" thickBot="1" x14ac:dyDescent="0.3">
      <c r="E13" s="5" t="s">
        <v>4</v>
      </c>
      <c r="F13" s="6"/>
      <c r="G13" s="7"/>
    </row>
    <row r="14" spans="1:7" ht="20.25" thickTop="1" thickBot="1" x14ac:dyDescent="0.35">
      <c r="A14" s="108" t="s">
        <v>22</v>
      </c>
      <c r="B14" s="109"/>
      <c r="C14" s="110"/>
      <c r="D14" s="24"/>
      <c r="E14" s="8" t="s">
        <v>9</v>
      </c>
      <c r="F14" s="4"/>
      <c r="G14" s="9"/>
    </row>
    <row r="15" spans="1:7" ht="16.5" thickTop="1" thickBot="1" x14ac:dyDescent="0.3">
      <c r="F15" s="3"/>
    </row>
    <row r="16" spans="1:7" ht="15.75" thickTop="1" x14ac:dyDescent="0.25">
      <c r="A16" s="102" t="s">
        <v>51</v>
      </c>
      <c r="B16" s="103"/>
      <c r="C16" s="103"/>
      <c r="D16" s="103"/>
      <c r="E16" s="103"/>
      <c r="F16" s="103"/>
      <c r="G16" s="104"/>
    </row>
    <row r="17" spans="1:7" ht="15.75" thickBot="1" x14ac:dyDescent="0.3">
      <c r="A17" s="105"/>
      <c r="B17" s="106"/>
      <c r="C17" s="106"/>
      <c r="D17" s="106"/>
      <c r="E17" s="106"/>
      <c r="F17" s="106"/>
      <c r="G17" s="107"/>
    </row>
    <row r="18" spans="1:7" ht="16.5" thickTop="1" thickBot="1" x14ac:dyDescent="0.3">
      <c r="F18" s="1"/>
    </row>
    <row r="19" spans="1:7" ht="20.25" thickTop="1" thickBot="1" x14ac:dyDescent="0.35">
      <c r="A19" s="108" t="s">
        <v>5</v>
      </c>
      <c r="B19" s="109"/>
      <c r="C19" s="109"/>
      <c r="D19" s="110"/>
      <c r="E19" s="20" t="s">
        <v>6</v>
      </c>
      <c r="F19" s="18" t="s">
        <v>7</v>
      </c>
      <c r="G19" s="19" t="s">
        <v>8</v>
      </c>
    </row>
    <row r="20" spans="1:7" ht="15.75" thickTop="1" x14ac:dyDescent="0.25">
      <c r="A20" s="21"/>
      <c r="B20" s="6"/>
      <c r="C20" s="6"/>
      <c r="D20" s="7"/>
      <c r="E20" s="35"/>
      <c r="F20" s="41"/>
      <c r="G20" s="41"/>
    </row>
    <row r="21" spans="1:7" x14ac:dyDescent="0.25">
      <c r="A21" s="22" t="s">
        <v>12</v>
      </c>
      <c r="B21" s="1"/>
      <c r="C21" s="1"/>
      <c r="D21" s="11"/>
      <c r="E21" s="36">
        <v>1</v>
      </c>
      <c r="F21" s="42">
        <v>357.21</v>
      </c>
      <c r="G21" s="42">
        <f>F21*E21</f>
        <v>357.21</v>
      </c>
    </row>
    <row r="22" spans="1:7" x14ac:dyDescent="0.25">
      <c r="A22" s="23" t="s">
        <v>13</v>
      </c>
      <c r="B22" s="1"/>
      <c r="C22" s="1"/>
      <c r="D22" s="11"/>
      <c r="E22" s="36"/>
      <c r="F22" s="42"/>
      <c r="G22" s="42"/>
    </row>
    <row r="23" spans="1:7" x14ac:dyDescent="0.25">
      <c r="A23" s="10"/>
      <c r="B23" s="1"/>
      <c r="C23" s="1"/>
      <c r="D23" s="11"/>
      <c r="E23" s="36"/>
      <c r="F23" s="42"/>
      <c r="G23" s="42"/>
    </row>
    <row r="24" spans="1:7" x14ac:dyDescent="0.25">
      <c r="A24" s="22" t="s">
        <v>11</v>
      </c>
      <c r="B24" s="1"/>
      <c r="C24" s="1"/>
      <c r="D24" s="11"/>
      <c r="E24" s="36">
        <v>1</v>
      </c>
      <c r="F24" s="42">
        <v>0</v>
      </c>
      <c r="G24" s="42">
        <f>F24*E24</f>
        <v>0</v>
      </c>
    </row>
    <row r="25" spans="1:7" x14ac:dyDescent="0.25">
      <c r="A25" s="10"/>
      <c r="B25" s="1"/>
      <c r="C25" s="1"/>
      <c r="D25" s="11"/>
      <c r="E25" s="36"/>
      <c r="F25" s="42"/>
      <c r="G25" s="42"/>
    </row>
    <row r="26" spans="1:7" x14ac:dyDescent="0.25">
      <c r="A26" s="22" t="s">
        <v>14</v>
      </c>
      <c r="B26" s="1"/>
      <c r="C26" s="1"/>
      <c r="D26" s="11"/>
      <c r="E26" s="36">
        <v>1</v>
      </c>
      <c r="F26" s="42">
        <v>0</v>
      </c>
      <c r="G26" s="42">
        <f>F26*E26</f>
        <v>0</v>
      </c>
    </row>
    <row r="27" spans="1:7" x14ac:dyDescent="0.25">
      <c r="A27" s="10"/>
      <c r="B27" s="1"/>
      <c r="C27" s="1"/>
      <c r="D27" s="11"/>
      <c r="E27" s="36"/>
      <c r="F27" s="42"/>
      <c r="G27" s="42"/>
    </row>
    <row r="28" spans="1:7" x14ac:dyDescent="0.25">
      <c r="A28" s="22" t="s">
        <v>15</v>
      </c>
      <c r="B28" s="1"/>
      <c r="C28" s="1"/>
      <c r="D28" s="11"/>
      <c r="E28" s="36">
        <v>2</v>
      </c>
      <c r="F28" s="42">
        <v>148.35</v>
      </c>
      <c r="G28" s="42">
        <f>F28*E28</f>
        <v>296.7</v>
      </c>
    </row>
    <row r="29" spans="1:7" x14ac:dyDescent="0.25">
      <c r="A29" s="23" t="s">
        <v>16</v>
      </c>
      <c r="B29" s="1"/>
      <c r="C29" s="1"/>
      <c r="D29" s="11"/>
      <c r="E29" s="36"/>
      <c r="F29" s="42"/>
      <c r="G29" s="42"/>
    </row>
    <row r="30" spans="1:7" x14ac:dyDescent="0.25">
      <c r="A30" s="10"/>
      <c r="B30" s="1"/>
      <c r="C30" s="1"/>
      <c r="D30" s="11"/>
      <c r="E30" s="36"/>
      <c r="F30" s="42"/>
      <c r="G30" s="42"/>
    </row>
    <row r="31" spans="1:7" x14ac:dyDescent="0.25">
      <c r="A31" s="10"/>
      <c r="B31" s="1"/>
      <c r="C31" s="1"/>
      <c r="D31" s="11"/>
      <c r="E31" s="36"/>
      <c r="F31" s="42"/>
      <c r="G31" s="42"/>
    </row>
    <row r="32" spans="1:7" x14ac:dyDescent="0.25">
      <c r="A32" s="10"/>
      <c r="B32" s="1"/>
      <c r="C32" s="1"/>
      <c r="D32" s="11"/>
      <c r="E32" s="36"/>
      <c r="F32" s="42"/>
      <c r="G32" s="42"/>
    </row>
    <row r="33" spans="1:7" x14ac:dyDescent="0.25">
      <c r="A33" s="10"/>
      <c r="B33" s="1"/>
      <c r="C33" s="1"/>
      <c r="D33" s="11"/>
      <c r="E33" s="36"/>
      <c r="F33" s="42"/>
      <c r="G33" s="42"/>
    </row>
    <row r="34" spans="1:7" x14ac:dyDescent="0.25">
      <c r="A34" s="10"/>
      <c r="B34" s="1"/>
      <c r="C34" s="1"/>
      <c r="D34" s="11"/>
      <c r="E34" s="36"/>
      <c r="F34" s="42"/>
      <c r="G34" s="42"/>
    </row>
    <row r="35" spans="1:7" x14ac:dyDescent="0.25">
      <c r="A35" s="10"/>
      <c r="B35" s="1"/>
      <c r="C35" s="1"/>
      <c r="D35" s="11"/>
      <c r="E35" s="36"/>
      <c r="F35" s="42"/>
      <c r="G35" s="42"/>
    </row>
    <row r="36" spans="1:7" x14ac:dyDescent="0.25">
      <c r="A36" s="10"/>
      <c r="B36" s="1"/>
      <c r="C36" s="1"/>
      <c r="D36" s="11"/>
      <c r="E36" s="36"/>
      <c r="F36" s="42"/>
      <c r="G36" s="42"/>
    </row>
    <row r="37" spans="1:7" x14ac:dyDescent="0.25">
      <c r="A37" s="10"/>
      <c r="B37" s="1"/>
      <c r="C37" s="1"/>
      <c r="D37" s="11"/>
      <c r="E37" s="36"/>
      <c r="F37" s="42"/>
      <c r="G37" s="42"/>
    </row>
    <row r="38" spans="1:7" x14ac:dyDescent="0.25">
      <c r="A38" s="10"/>
      <c r="B38" s="1"/>
      <c r="C38" s="1"/>
      <c r="D38" s="11"/>
      <c r="E38" s="36"/>
      <c r="F38" s="42"/>
      <c r="G38" s="42"/>
    </row>
    <row r="39" spans="1:7" x14ac:dyDescent="0.25">
      <c r="A39" s="10"/>
      <c r="B39" s="1"/>
      <c r="C39" s="1"/>
      <c r="D39" s="11"/>
      <c r="E39" s="36"/>
      <c r="F39" s="42"/>
      <c r="G39" s="42"/>
    </row>
    <row r="40" spans="1:7" x14ac:dyDescent="0.25">
      <c r="A40" s="10"/>
      <c r="B40" s="1"/>
      <c r="C40" s="1"/>
      <c r="D40" s="11"/>
      <c r="E40" s="36"/>
      <c r="F40" s="42"/>
      <c r="G40" s="42"/>
    </row>
    <row r="41" spans="1:7" x14ac:dyDescent="0.25">
      <c r="A41" s="10"/>
      <c r="B41" s="1"/>
      <c r="C41" s="1"/>
      <c r="D41" s="11"/>
      <c r="E41" s="36"/>
      <c r="F41" s="42"/>
      <c r="G41" s="42"/>
    </row>
    <row r="42" spans="1:7" ht="19.5" thickBot="1" x14ac:dyDescent="0.35">
      <c r="A42" s="130"/>
      <c r="B42" s="131"/>
      <c r="C42" s="131"/>
      <c r="D42" s="132"/>
      <c r="E42" s="37"/>
      <c r="F42" s="43"/>
      <c r="G42" s="43"/>
    </row>
    <row r="43" spans="1:7" ht="16.5" thickTop="1" thickBot="1" x14ac:dyDescent="0.3">
      <c r="A43" s="124"/>
      <c r="B43" s="125"/>
      <c r="C43" s="21"/>
      <c r="D43" s="7"/>
      <c r="E43" s="93" t="s">
        <v>19</v>
      </c>
      <c r="F43" s="94"/>
      <c r="G43" s="40">
        <f>SUM(G20:G42)</f>
        <v>653.91</v>
      </c>
    </row>
    <row r="44" spans="1:7" ht="16.5" thickTop="1" thickBot="1" x14ac:dyDescent="0.3">
      <c r="A44" s="126"/>
      <c r="B44" s="127"/>
      <c r="C44" s="10"/>
      <c r="D44" s="11"/>
      <c r="E44" s="95" t="s">
        <v>20</v>
      </c>
      <c r="F44" s="96"/>
      <c r="G44" s="44">
        <f>G43*20%</f>
        <v>130.78200000000001</v>
      </c>
    </row>
    <row r="45" spans="1:7" ht="16.5" thickTop="1" thickBot="1" x14ac:dyDescent="0.3">
      <c r="A45" s="128"/>
      <c r="B45" s="129"/>
      <c r="C45" s="17"/>
      <c r="D45" s="9"/>
      <c r="E45" s="97" t="s">
        <v>21</v>
      </c>
      <c r="F45" s="98"/>
      <c r="G45" s="34">
        <f>G43+G44</f>
        <v>784.69200000000001</v>
      </c>
    </row>
    <row r="46" spans="1:7" ht="15.75" thickTop="1" x14ac:dyDescent="0.25"/>
  </sheetData>
  <mergeCells count="10">
    <mergeCell ref="A43:B45"/>
    <mergeCell ref="E43:F43"/>
    <mergeCell ref="E44:F44"/>
    <mergeCell ref="E45:F45"/>
    <mergeCell ref="E2:G2"/>
    <mergeCell ref="E8:G8"/>
    <mergeCell ref="A14:C14"/>
    <mergeCell ref="A16:G17"/>
    <mergeCell ref="A19:D19"/>
    <mergeCell ref="A42:D42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6"/>
  <sheetViews>
    <sheetView topLeftCell="A16" workbookViewId="0">
      <selection activeCell="I50" sqref="I50"/>
    </sheetView>
  </sheetViews>
  <sheetFormatPr baseColWidth="10" defaultRowHeight="15" x14ac:dyDescent="0.25"/>
  <cols>
    <col min="4" max="4" width="14.42578125" customWidth="1"/>
    <col min="5" max="5" width="6.7109375" customWidth="1"/>
  </cols>
  <sheetData>
    <row r="1" spans="1:7" ht="15.75" thickBot="1" x14ac:dyDescent="0.3"/>
    <row r="2" spans="1:7" ht="15.75" thickTop="1" x14ac:dyDescent="0.25">
      <c r="E2" s="99" t="s">
        <v>0</v>
      </c>
      <c r="F2" s="100"/>
      <c r="G2" s="101"/>
    </row>
    <row r="3" spans="1:7" x14ac:dyDescent="0.25">
      <c r="E3" s="10" t="s">
        <v>3</v>
      </c>
      <c r="F3" s="1"/>
      <c r="G3" s="11"/>
    </row>
    <row r="4" spans="1:7" x14ac:dyDescent="0.25">
      <c r="E4" s="10"/>
      <c r="F4" s="1"/>
      <c r="G4" s="11"/>
    </row>
    <row r="5" spans="1:7" x14ac:dyDescent="0.25">
      <c r="E5" s="12" t="s">
        <v>1</v>
      </c>
      <c r="F5" s="2"/>
      <c r="G5" s="13"/>
    </row>
    <row r="6" spans="1:7" ht="15.75" thickBot="1" x14ac:dyDescent="0.3">
      <c r="E6" s="14" t="s">
        <v>2</v>
      </c>
      <c r="F6" s="15"/>
      <c r="G6" s="16"/>
    </row>
    <row r="7" spans="1:7" ht="16.5" thickTop="1" thickBot="1" x14ac:dyDescent="0.3"/>
    <row r="8" spans="1:7" ht="15.75" thickTop="1" x14ac:dyDescent="0.25">
      <c r="E8" s="99" t="s">
        <v>23</v>
      </c>
      <c r="F8" s="100"/>
      <c r="G8" s="101"/>
    </row>
    <row r="9" spans="1:7" x14ac:dyDescent="0.25">
      <c r="D9" s="11"/>
      <c r="E9" s="10" t="s">
        <v>24</v>
      </c>
      <c r="F9" s="1"/>
      <c r="G9" s="11"/>
    </row>
    <row r="10" spans="1:7" x14ac:dyDescent="0.25">
      <c r="E10" s="25" t="s">
        <v>25</v>
      </c>
      <c r="F10" s="27"/>
      <c r="G10" s="11"/>
    </row>
    <row r="11" spans="1:7" ht="15.75" thickBot="1" x14ac:dyDescent="0.3">
      <c r="E11" s="29" t="s">
        <v>26</v>
      </c>
      <c r="F11" s="28"/>
      <c r="G11" s="9"/>
    </row>
    <row r="12" spans="1:7" ht="16.5" thickTop="1" thickBot="1" x14ac:dyDescent="0.3">
      <c r="G12" s="26"/>
    </row>
    <row r="13" spans="1:7" ht="16.5" thickTop="1" thickBot="1" x14ac:dyDescent="0.3">
      <c r="E13" s="5" t="s">
        <v>4</v>
      </c>
      <c r="F13" s="6"/>
      <c r="G13" s="7"/>
    </row>
    <row r="14" spans="1:7" ht="20.25" thickTop="1" thickBot="1" x14ac:dyDescent="0.35">
      <c r="A14" s="108" t="s">
        <v>22</v>
      </c>
      <c r="B14" s="109"/>
      <c r="C14" s="110"/>
      <c r="D14" s="24"/>
      <c r="E14" s="8" t="s">
        <v>9</v>
      </c>
      <c r="F14" s="4"/>
      <c r="G14" s="9"/>
    </row>
    <row r="15" spans="1:7" ht="16.5" thickTop="1" thickBot="1" x14ac:dyDescent="0.3">
      <c r="F15" s="3"/>
    </row>
    <row r="16" spans="1:7" ht="15.75" thickTop="1" x14ac:dyDescent="0.25">
      <c r="A16" s="102" t="s">
        <v>52</v>
      </c>
      <c r="B16" s="103"/>
      <c r="C16" s="103"/>
      <c r="D16" s="103"/>
      <c r="E16" s="103"/>
      <c r="F16" s="103"/>
      <c r="G16" s="104"/>
    </row>
    <row r="17" spans="1:7" ht="15.75" thickBot="1" x14ac:dyDescent="0.3">
      <c r="A17" s="105"/>
      <c r="B17" s="106"/>
      <c r="C17" s="106"/>
      <c r="D17" s="106"/>
      <c r="E17" s="106"/>
      <c r="F17" s="106"/>
      <c r="G17" s="107"/>
    </row>
    <row r="18" spans="1:7" ht="16.5" thickTop="1" thickBot="1" x14ac:dyDescent="0.3">
      <c r="F18" s="1"/>
    </row>
    <row r="19" spans="1:7" ht="20.25" thickTop="1" thickBot="1" x14ac:dyDescent="0.35">
      <c r="A19" s="108" t="s">
        <v>5</v>
      </c>
      <c r="B19" s="109"/>
      <c r="C19" s="109"/>
      <c r="D19" s="110"/>
      <c r="E19" s="20" t="s">
        <v>6</v>
      </c>
      <c r="F19" s="18" t="s">
        <v>7</v>
      </c>
      <c r="G19" s="19" t="s">
        <v>8</v>
      </c>
    </row>
    <row r="20" spans="1:7" ht="15.75" thickTop="1" x14ac:dyDescent="0.25">
      <c r="A20" s="21"/>
      <c r="B20" s="6"/>
      <c r="C20" s="6"/>
      <c r="D20" s="7"/>
      <c r="E20" s="35"/>
      <c r="F20" s="41"/>
      <c r="G20" s="41"/>
    </row>
    <row r="21" spans="1:7" x14ac:dyDescent="0.25">
      <c r="A21" s="22" t="s">
        <v>12</v>
      </c>
      <c r="B21" s="1"/>
      <c r="C21" s="1"/>
      <c r="D21" s="11"/>
      <c r="E21" s="36">
        <v>1</v>
      </c>
      <c r="F21" s="42">
        <v>357.21</v>
      </c>
      <c r="G21" s="42">
        <f>F21*E21</f>
        <v>357.21</v>
      </c>
    </row>
    <row r="22" spans="1:7" x14ac:dyDescent="0.25">
      <c r="A22" s="23" t="s">
        <v>13</v>
      </c>
      <c r="B22" s="1"/>
      <c r="C22" s="1"/>
      <c r="D22" s="11"/>
      <c r="E22" s="36"/>
      <c r="F22" s="42"/>
      <c r="G22" s="42"/>
    </row>
    <row r="23" spans="1:7" x14ac:dyDescent="0.25">
      <c r="A23" s="10"/>
      <c r="B23" s="1"/>
      <c r="C23" s="1"/>
      <c r="D23" s="11"/>
      <c r="E23" s="36"/>
      <c r="F23" s="42"/>
      <c r="G23" s="42"/>
    </row>
    <row r="24" spans="1:7" x14ac:dyDescent="0.25">
      <c r="A24" s="22" t="s">
        <v>11</v>
      </c>
      <c r="B24" s="1"/>
      <c r="C24" s="1"/>
      <c r="D24" s="11"/>
      <c r="E24" s="36">
        <v>1</v>
      </c>
      <c r="F24" s="42">
        <v>0</v>
      </c>
      <c r="G24" s="42">
        <f>F24*E24</f>
        <v>0</v>
      </c>
    </row>
    <row r="25" spans="1:7" x14ac:dyDescent="0.25">
      <c r="A25" s="10"/>
      <c r="B25" s="1"/>
      <c r="C25" s="1"/>
      <c r="D25" s="11"/>
      <c r="E25" s="36"/>
      <c r="F25" s="42"/>
      <c r="G25" s="42"/>
    </row>
    <row r="26" spans="1:7" x14ac:dyDescent="0.25">
      <c r="A26" s="22" t="s">
        <v>14</v>
      </c>
      <c r="B26" s="1"/>
      <c r="C26" s="1"/>
      <c r="D26" s="11"/>
      <c r="E26" s="36">
        <v>1</v>
      </c>
      <c r="F26" s="42">
        <v>0</v>
      </c>
      <c r="G26" s="42">
        <f>F26*E26</f>
        <v>0</v>
      </c>
    </row>
    <row r="27" spans="1:7" x14ac:dyDescent="0.25">
      <c r="A27" s="10"/>
      <c r="B27" s="1"/>
      <c r="C27" s="1"/>
      <c r="D27" s="11"/>
      <c r="E27" s="36"/>
      <c r="F27" s="42"/>
      <c r="G27" s="42"/>
    </row>
    <row r="28" spans="1:7" x14ac:dyDescent="0.25">
      <c r="A28" s="22" t="s">
        <v>15</v>
      </c>
      <c r="B28" s="1"/>
      <c r="C28" s="1"/>
      <c r="D28" s="11"/>
      <c r="E28" s="36">
        <v>3</v>
      </c>
      <c r="F28" s="42">
        <v>148.35</v>
      </c>
      <c r="G28" s="42">
        <f>F28*E28</f>
        <v>445.04999999999995</v>
      </c>
    </row>
    <row r="29" spans="1:7" x14ac:dyDescent="0.25">
      <c r="A29" s="23" t="s">
        <v>16</v>
      </c>
      <c r="B29" s="1"/>
      <c r="C29" s="1"/>
      <c r="D29" s="11"/>
      <c r="E29" s="36"/>
      <c r="F29" s="42"/>
      <c r="G29" s="42"/>
    </row>
    <row r="30" spans="1:7" x14ac:dyDescent="0.25">
      <c r="A30" s="10"/>
      <c r="B30" s="1"/>
      <c r="C30" s="1"/>
      <c r="D30" s="11"/>
      <c r="E30" s="36"/>
      <c r="F30" s="42"/>
      <c r="G30" s="42"/>
    </row>
    <row r="31" spans="1:7" x14ac:dyDescent="0.25">
      <c r="A31" s="10"/>
      <c r="B31" s="1"/>
      <c r="C31" s="1"/>
      <c r="D31" s="11"/>
      <c r="E31" s="36"/>
      <c r="F31" s="42"/>
      <c r="G31" s="42"/>
    </row>
    <row r="32" spans="1:7" x14ac:dyDescent="0.25">
      <c r="A32" s="10"/>
      <c r="B32" s="1"/>
      <c r="C32" s="1"/>
      <c r="D32" s="11"/>
      <c r="E32" s="36"/>
      <c r="F32" s="42"/>
      <c r="G32" s="42"/>
    </row>
    <row r="33" spans="1:7" x14ac:dyDescent="0.25">
      <c r="A33" s="10"/>
      <c r="B33" s="1"/>
      <c r="C33" s="1"/>
      <c r="D33" s="11"/>
      <c r="E33" s="36"/>
      <c r="F33" s="42"/>
      <c r="G33" s="42"/>
    </row>
    <row r="34" spans="1:7" x14ac:dyDescent="0.25">
      <c r="A34" s="10"/>
      <c r="B34" s="1"/>
      <c r="C34" s="1"/>
      <c r="D34" s="11"/>
      <c r="E34" s="36"/>
      <c r="F34" s="42"/>
      <c r="G34" s="42"/>
    </row>
    <row r="35" spans="1:7" x14ac:dyDescent="0.25">
      <c r="A35" s="10"/>
      <c r="B35" s="1"/>
      <c r="C35" s="1"/>
      <c r="D35" s="11"/>
      <c r="E35" s="36"/>
      <c r="F35" s="42"/>
      <c r="G35" s="42"/>
    </row>
    <row r="36" spans="1:7" x14ac:dyDescent="0.25">
      <c r="A36" s="10"/>
      <c r="B36" s="1"/>
      <c r="C36" s="1"/>
      <c r="D36" s="11"/>
      <c r="E36" s="36"/>
      <c r="F36" s="42"/>
      <c r="G36" s="42"/>
    </row>
    <row r="37" spans="1:7" x14ac:dyDescent="0.25">
      <c r="A37" s="10"/>
      <c r="B37" s="1"/>
      <c r="C37" s="1"/>
      <c r="D37" s="11"/>
      <c r="E37" s="36"/>
      <c r="F37" s="42"/>
      <c r="G37" s="42"/>
    </row>
    <row r="38" spans="1:7" x14ac:dyDescent="0.25">
      <c r="A38" s="10"/>
      <c r="B38" s="1"/>
      <c r="C38" s="1"/>
      <c r="D38" s="11"/>
      <c r="E38" s="36"/>
      <c r="F38" s="42"/>
      <c r="G38" s="42"/>
    </row>
    <row r="39" spans="1:7" x14ac:dyDescent="0.25">
      <c r="A39" s="10"/>
      <c r="B39" s="1"/>
      <c r="C39" s="1"/>
      <c r="D39" s="11"/>
      <c r="E39" s="36"/>
      <c r="F39" s="42"/>
      <c r="G39" s="42"/>
    </row>
    <row r="40" spans="1:7" x14ac:dyDescent="0.25">
      <c r="A40" s="10"/>
      <c r="B40" s="1"/>
      <c r="C40" s="1"/>
      <c r="D40" s="11"/>
      <c r="E40" s="36"/>
      <c r="F40" s="42"/>
      <c r="G40" s="42"/>
    </row>
    <row r="41" spans="1:7" x14ac:dyDescent="0.25">
      <c r="A41" s="10"/>
      <c r="B41" s="1"/>
      <c r="C41" s="1"/>
      <c r="D41" s="11"/>
      <c r="E41" s="36"/>
      <c r="F41" s="42"/>
      <c r="G41" s="42"/>
    </row>
    <row r="42" spans="1:7" ht="19.5" thickBot="1" x14ac:dyDescent="0.35">
      <c r="A42" s="130"/>
      <c r="B42" s="131"/>
      <c r="C42" s="131"/>
      <c r="D42" s="132"/>
      <c r="E42" s="37"/>
      <c r="F42" s="43"/>
      <c r="G42" s="43"/>
    </row>
    <row r="43" spans="1:7" ht="16.5" thickTop="1" thickBot="1" x14ac:dyDescent="0.3">
      <c r="A43" s="124"/>
      <c r="B43" s="125"/>
      <c r="C43" s="21"/>
      <c r="D43" s="7"/>
      <c r="E43" s="93" t="s">
        <v>19</v>
      </c>
      <c r="F43" s="94"/>
      <c r="G43" s="40">
        <f>SUM(G20:G42)</f>
        <v>802.26</v>
      </c>
    </row>
    <row r="44" spans="1:7" ht="16.5" thickTop="1" thickBot="1" x14ac:dyDescent="0.3">
      <c r="A44" s="126"/>
      <c r="B44" s="127"/>
      <c r="C44" s="10"/>
      <c r="D44" s="11"/>
      <c r="E44" s="95" t="s">
        <v>20</v>
      </c>
      <c r="F44" s="96"/>
      <c r="G44" s="44">
        <f>G43*20%</f>
        <v>160.452</v>
      </c>
    </row>
    <row r="45" spans="1:7" ht="16.5" thickTop="1" thickBot="1" x14ac:dyDescent="0.3">
      <c r="A45" s="128"/>
      <c r="B45" s="129"/>
      <c r="C45" s="17"/>
      <c r="D45" s="9"/>
      <c r="E45" s="97" t="s">
        <v>21</v>
      </c>
      <c r="F45" s="98"/>
      <c r="G45" s="34">
        <f>G43+G44</f>
        <v>962.71199999999999</v>
      </c>
    </row>
    <row r="46" spans="1:7" ht="15.75" thickTop="1" x14ac:dyDescent="0.25"/>
  </sheetData>
  <mergeCells count="10">
    <mergeCell ref="A19:D19"/>
    <mergeCell ref="A16:G17"/>
    <mergeCell ref="E2:G2"/>
    <mergeCell ref="A14:C14"/>
    <mergeCell ref="E8:G8"/>
    <mergeCell ref="A42:D42"/>
    <mergeCell ref="A43:B45"/>
    <mergeCell ref="E43:F43"/>
    <mergeCell ref="E44:F44"/>
    <mergeCell ref="E45:F45"/>
  </mergeCell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6"/>
  <sheetViews>
    <sheetView topLeftCell="A16" workbookViewId="0">
      <selection activeCell="J46" sqref="J46"/>
    </sheetView>
  </sheetViews>
  <sheetFormatPr baseColWidth="10" defaultRowHeight="15" x14ac:dyDescent="0.25"/>
  <cols>
    <col min="4" max="4" width="14.42578125" customWidth="1"/>
    <col min="5" max="5" width="6.7109375" customWidth="1"/>
  </cols>
  <sheetData>
    <row r="1" spans="1:7" ht="15.75" thickBot="1" x14ac:dyDescent="0.3"/>
    <row r="2" spans="1:7" ht="15.75" thickTop="1" x14ac:dyDescent="0.25">
      <c r="E2" s="99" t="s">
        <v>0</v>
      </c>
      <c r="F2" s="100"/>
      <c r="G2" s="101"/>
    </row>
    <row r="3" spans="1:7" x14ac:dyDescent="0.25">
      <c r="E3" s="10" t="s">
        <v>3</v>
      </c>
      <c r="F3" s="1"/>
      <c r="G3" s="11"/>
    </row>
    <row r="4" spans="1:7" x14ac:dyDescent="0.25">
      <c r="E4" s="10"/>
      <c r="F4" s="1"/>
      <c r="G4" s="11"/>
    </row>
    <row r="5" spans="1:7" x14ac:dyDescent="0.25">
      <c r="E5" s="12" t="s">
        <v>1</v>
      </c>
      <c r="F5" s="2"/>
      <c r="G5" s="13"/>
    </row>
    <row r="6" spans="1:7" ht="15.75" thickBot="1" x14ac:dyDescent="0.3">
      <c r="E6" s="14" t="s">
        <v>2</v>
      </c>
      <c r="F6" s="15"/>
      <c r="G6" s="16"/>
    </row>
    <row r="7" spans="1:7" ht="16.5" thickTop="1" thickBot="1" x14ac:dyDescent="0.3"/>
    <row r="8" spans="1:7" ht="15.75" thickTop="1" x14ac:dyDescent="0.25">
      <c r="E8" s="99" t="s">
        <v>23</v>
      </c>
      <c r="F8" s="100"/>
      <c r="G8" s="101"/>
    </row>
    <row r="9" spans="1:7" x14ac:dyDescent="0.25">
      <c r="D9" s="11"/>
      <c r="E9" s="10" t="s">
        <v>24</v>
      </c>
      <c r="F9" s="1"/>
      <c r="G9" s="11"/>
    </row>
    <row r="10" spans="1:7" x14ac:dyDescent="0.25">
      <c r="E10" s="25" t="s">
        <v>25</v>
      </c>
      <c r="F10" s="27"/>
      <c r="G10" s="11"/>
    </row>
    <row r="11" spans="1:7" ht="15.75" thickBot="1" x14ac:dyDescent="0.3">
      <c r="E11" s="29" t="s">
        <v>26</v>
      </c>
      <c r="F11" s="28"/>
      <c r="G11" s="9"/>
    </row>
    <row r="12" spans="1:7" ht="16.5" thickTop="1" thickBot="1" x14ac:dyDescent="0.3">
      <c r="G12" s="26"/>
    </row>
    <row r="13" spans="1:7" ht="16.5" thickTop="1" thickBot="1" x14ac:dyDescent="0.3">
      <c r="E13" s="5" t="s">
        <v>4</v>
      </c>
      <c r="F13" s="6"/>
      <c r="G13" s="7"/>
    </row>
    <row r="14" spans="1:7" ht="20.25" thickTop="1" thickBot="1" x14ac:dyDescent="0.35">
      <c r="A14" s="108" t="s">
        <v>22</v>
      </c>
      <c r="B14" s="109"/>
      <c r="C14" s="110"/>
      <c r="D14" s="24"/>
      <c r="E14" s="8" t="s">
        <v>9</v>
      </c>
      <c r="F14" s="4"/>
      <c r="G14" s="9"/>
    </row>
    <row r="15" spans="1:7" ht="16.5" thickTop="1" thickBot="1" x14ac:dyDescent="0.3">
      <c r="F15" s="3"/>
    </row>
    <row r="16" spans="1:7" ht="15.75" thickTop="1" x14ac:dyDescent="0.25">
      <c r="A16" s="102" t="s">
        <v>53</v>
      </c>
      <c r="B16" s="103"/>
      <c r="C16" s="103"/>
      <c r="D16" s="103"/>
      <c r="E16" s="103"/>
      <c r="F16" s="103"/>
      <c r="G16" s="104"/>
    </row>
    <row r="17" spans="1:7" ht="15.75" thickBot="1" x14ac:dyDescent="0.3">
      <c r="A17" s="105"/>
      <c r="B17" s="106"/>
      <c r="C17" s="106"/>
      <c r="D17" s="106"/>
      <c r="E17" s="106"/>
      <c r="F17" s="106"/>
      <c r="G17" s="107"/>
    </row>
    <row r="18" spans="1:7" ht="16.5" thickTop="1" thickBot="1" x14ac:dyDescent="0.3">
      <c r="F18" s="1"/>
    </row>
    <row r="19" spans="1:7" ht="20.25" thickTop="1" thickBot="1" x14ac:dyDescent="0.35">
      <c r="A19" s="108" t="s">
        <v>5</v>
      </c>
      <c r="B19" s="109"/>
      <c r="C19" s="109"/>
      <c r="D19" s="110"/>
      <c r="E19" s="20" t="s">
        <v>6</v>
      </c>
      <c r="F19" s="18" t="s">
        <v>7</v>
      </c>
      <c r="G19" s="19" t="s">
        <v>8</v>
      </c>
    </row>
    <row r="20" spans="1:7" ht="15.75" thickTop="1" x14ac:dyDescent="0.25">
      <c r="A20" s="21"/>
      <c r="B20" s="6"/>
      <c r="C20" s="6"/>
      <c r="D20" s="7"/>
      <c r="E20" s="35"/>
      <c r="F20" s="41"/>
      <c r="G20" s="41"/>
    </row>
    <row r="21" spans="1:7" x14ac:dyDescent="0.25">
      <c r="A21" s="22" t="s">
        <v>12</v>
      </c>
      <c r="B21" s="1"/>
      <c r="C21" s="1"/>
      <c r="D21" s="11"/>
      <c r="E21" s="36">
        <v>1</v>
      </c>
      <c r="F21" s="42">
        <v>357.21</v>
      </c>
      <c r="G21" s="42">
        <f>F21*E21</f>
        <v>357.21</v>
      </c>
    </row>
    <row r="22" spans="1:7" x14ac:dyDescent="0.25">
      <c r="A22" s="23" t="s">
        <v>13</v>
      </c>
      <c r="B22" s="1"/>
      <c r="C22" s="1"/>
      <c r="D22" s="11"/>
      <c r="E22" s="36"/>
      <c r="F22" s="42"/>
      <c r="G22" s="42"/>
    </row>
    <row r="23" spans="1:7" x14ac:dyDescent="0.25">
      <c r="A23" s="10"/>
      <c r="B23" s="1"/>
      <c r="C23" s="1"/>
      <c r="D23" s="11"/>
      <c r="E23" s="36"/>
      <c r="F23" s="42"/>
      <c r="G23" s="42"/>
    </row>
    <row r="24" spans="1:7" x14ac:dyDescent="0.25">
      <c r="A24" s="22" t="s">
        <v>11</v>
      </c>
      <c r="B24" s="1"/>
      <c r="C24" s="1"/>
      <c r="D24" s="11"/>
      <c r="E24" s="36">
        <v>1</v>
      </c>
      <c r="F24" s="42">
        <v>0</v>
      </c>
      <c r="G24" s="42">
        <f>F24*E24</f>
        <v>0</v>
      </c>
    </row>
    <row r="25" spans="1:7" x14ac:dyDescent="0.25">
      <c r="A25" s="10"/>
      <c r="B25" s="1"/>
      <c r="C25" s="1"/>
      <c r="D25" s="11"/>
      <c r="E25" s="36"/>
      <c r="F25" s="42"/>
      <c r="G25" s="42"/>
    </row>
    <row r="26" spans="1:7" x14ac:dyDescent="0.25">
      <c r="A26" s="22" t="s">
        <v>14</v>
      </c>
      <c r="B26" s="1"/>
      <c r="C26" s="1"/>
      <c r="D26" s="11"/>
      <c r="E26" s="36">
        <v>1</v>
      </c>
      <c r="F26" s="42">
        <v>0</v>
      </c>
      <c r="G26" s="42">
        <f>F26*E26</f>
        <v>0</v>
      </c>
    </row>
    <row r="27" spans="1:7" x14ac:dyDescent="0.25">
      <c r="A27" s="10"/>
      <c r="B27" s="1"/>
      <c r="C27" s="1"/>
      <c r="D27" s="11"/>
      <c r="E27" s="36"/>
      <c r="F27" s="42"/>
      <c r="G27" s="42"/>
    </row>
    <row r="28" spans="1:7" x14ac:dyDescent="0.25">
      <c r="A28" s="22" t="s">
        <v>15</v>
      </c>
      <c r="B28" s="1"/>
      <c r="C28" s="1"/>
      <c r="D28" s="11"/>
      <c r="E28" s="36">
        <v>4</v>
      </c>
      <c r="F28" s="42">
        <v>148.35</v>
      </c>
      <c r="G28" s="42">
        <f>F28*E28</f>
        <v>593.4</v>
      </c>
    </row>
    <row r="29" spans="1:7" x14ac:dyDescent="0.25">
      <c r="A29" s="23" t="s">
        <v>16</v>
      </c>
      <c r="B29" s="1"/>
      <c r="C29" s="1"/>
      <c r="D29" s="11"/>
      <c r="E29" s="36"/>
      <c r="F29" s="42"/>
      <c r="G29" s="42"/>
    </row>
    <row r="30" spans="1:7" x14ac:dyDescent="0.25">
      <c r="A30" s="10"/>
      <c r="B30" s="1"/>
      <c r="C30" s="1"/>
      <c r="D30" s="11"/>
      <c r="E30" s="36"/>
      <c r="F30" s="42"/>
      <c r="G30" s="42"/>
    </row>
    <row r="31" spans="1:7" x14ac:dyDescent="0.25">
      <c r="A31" s="10"/>
      <c r="B31" s="1"/>
      <c r="C31" s="1"/>
      <c r="D31" s="11"/>
      <c r="E31" s="36"/>
      <c r="F31" s="42"/>
      <c r="G31" s="42"/>
    </row>
    <row r="32" spans="1:7" x14ac:dyDescent="0.25">
      <c r="A32" s="10"/>
      <c r="B32" s="1"/>
      <c r="C32" s="1"/>
      <c r="D32" s="11"/>
      <c r="E32" s="36"/>
      <c r="F32" s="42"/>
      <c r="G32" s="42"/>
    </row>
    <row r="33" spans="1:7" x14ac:dyDescent="0.25">
      <c r="A33" s="10"/>
      <c r="B33" s="1"/>
      <c r="C33" s="1"/>
      <c r="D33" s="11"/>
      <c r="E33" s="36"/>
      <c r="F33" s="42"/>
      <c r="G33" s="42"/>
    </row>
    <row r="34" spans="1:7" x14ac:dyDescent="0.25">
      <c r="A34" s="10"/>
      <c r="B34" s="1"/>
      <c r="C34" s="1"/>
      <c r="D34" s="11"/>
      <c r="E34" s="36"/>
      <c r="F34" s="42"/>
      <c r="G34" s="42"/>
    </row>
    <row r="35" spans="1:7" x14ac:dyDescent="0.25">
      <c r="A35" s="10"/>
      <c r="B35" s="1"/>
      <c r="C35" s="1"/>
      <c r="D35" s="11"/>
      <c r="E35" s="36"/>
      <c r="F35" s="42"/>
      <c r="G35" s="42"/>
    </row>
    <row r="36" spans="1:7" x14ac:dyDescent="0.25">
      <c r="A36" s="10"/>
      <c r="B36" s="1"/>
      <c r="C36" s="1"/>
      <c r="D36" s="11"/>
      <c r="E36" s="36"/>
      <c r="F36" s="42"/>
      <c r="G36" s="42"/>
    </row>
    <row r="37" spans="1:7" x14ac:dyDescent="0.25">
      <c r="A37" s="10"/>
      <c r="B37" s="1"/>
      <c r="C37" s="1"/>
      <c r="D37" s="11"/>
      <c r="E37" s="36"/>
      <c r="F37" s="42"/>
      <c r="G37" s="42"/>
    </row>
    <row r="38" spans="1:7" x14ac:dyDescent="0.25">
      <c r="A38" s="10"/>
      <c r="B38" s="1"/>
      <c r="C38" s="1"/>
      <c r="D38" s="11"/>
      <c r="E38" s="36"/>
      <c r="F38" s="42"/>
      <c r="G38" s="42"/>
    </row>
    <row r="39" spans="1:7" x14ac:dyDescent="0.25">
      <c r="A39" s="10"/>
      <c r="B39" s="1"/>
      <c r="C39" s="1"/>
      <c r="D39" s="11"/>
      <c r="E39" s="36"/>
      <c r="F39" s="42"/>
      <c r="G39" s="42"/>
    </row>
    <row r="40" spans="1:7" x14ac:dyDescent="0.25">
      <c r="A40" s="10"/>
      <c r="B40" s="1"/>
      <c r="C40" s="1"/>
      <c r="D40" s="11"/>
      <c r="E40" s="36"/>
      <c r="F40" s="42"/>
      <c r="G40" s="42"/>
    </row>
    <row r="41" spans="1:7" x14ac:dyDescent="0.25">
      <c r="A41" s="10"/>
      <c r="B41" s="1"/>
      <c r="C41" s="1"/>
      <c r="D41" s="11"/>
      <c r="E41" s="36"/>
      <c r="F41" s="42"/>
      <c r="G41" s="42"/>
    </row>
    <row r="42" spans="1:7" ht="19.5" thickBot="1" x14ac:dyDescent="0.35">
      <c r="A42" s="130"/>
      <c r="B42" s="131"/>
      <c r="C42" s="131"/>
      <c r="D42" s="132"/>
      <c r="E42" s="37"/>
      <c r="F42" s="43"/>
      <c r="G42" s="43"/>
    </row>
    <row r="43" spans="1:7" ht="16.5" thickTop="1" thickBot="1" x14ac:dyDescent="0.3">
      <c r="A43" s="124"/>
      <c r="B43" s="125"/>
      <c r="C43" s="21"/>
      <c r="D43" s="7"/>
      <c r="E43" s="93" t="s">
        <v>19</v>
      </c>
      <c r="F43" s="94"/>
      <c r="G43" s="40">
        <f>SUM(G20:G42)</f>
        <v>950.6099999999999</v>
      </c>
    </row>
    <row r="44" spans="1:7" ht="16.5" thickTop="1" thickBot="1" x14ac:dyDescent="0.3">
      <c r="A44" s="126"/>
      <c r="B44" s="127"/>
      <c r="C44" s="10"/>
      <c r="D44" s="11"/>
      <c r="E44" s="95" t="s">
        <v>20</v>
      </c>
      <c r="F44" s="96"/>
      <c r="G44" s="44">
        <f>G43*20%</f>
        <v>190.12199999999999</v>
      </c>
    </row>
    <row r="45" spans="1:7" ht="16.5" thickTop="1" thickBot="1" x14ac:dyDescent="0.3">
      <c r="A45" s="128"/>
      <c r="B45" s="129"/>
      <c r="C45" s="17"/>
      <c r="D45" s="9"/>
      <c r="E45" s="97" t="s">
        <v>21</v>
      </c>
      <c r="F45" s="98"/>
      <c r="G45" s="34">
        <f>G43+G44</f>
        <v>1140.732</v>
      </c>
    </row>
    <row r="46" spans="1:7" ht="15.75" thickTop="1" x14ac:dyDescent="0.25"/>
  </sheetData>
  <mergeCells count="10">
    <mergeCell ref="A43:B45"/>
    <mergeCell ref="E43:F43"/>
    <mergeCell ref="E44:F44"/>
    <mergeCell ref="E45:F45"/>
    <mergeCell ref="E2:G2"/>
    <mergeCell ref="E8:G8"/>
    <mergeCell ref="A14:C14"/>
    <mergeCell ref="A16:G17"/>
    <mergeCell ref="A19:D19"/>
    <mergeCell ref="A42:D4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12</vt:i4>
      </vt:variant>
    </vt:vector>
  </HeadingPairs>
  <TitlesOfParts>
    <vt:vector size="18" baseType="lpstr">
      <vt:lpstr>CLIENT</vt:lpstr>
      <vt:lpstr>CALCULS</vt:lpstr>
      <vt:lpstr>COMMANDE KIT 1 CAMERA</vt:lpstr>
      <vt:lpstr>COMMANDE KIT 2 CAMERAS</vt:lpstr>
      <vt:lpstr>COMMANDE KIT 3 CAMERAS</vt:lpstr>
      <vt:lpstr>COMMANDE KIT 4 CAMERAS</vt:lpstr>
      <vt:lpstr>DUREE</vt:lpstr>
      <vt:lpstr>L.O.A_24_MOIS</vt:lpstr>
      <vt:lpstr>L.O.A_36_MOIS</vt:lpstr>
      <vt:lpstr>L.O.A_48_MOIS</vt:lpstr>
      <vt:lpstr>L.O.A_60_MOIS</vt:lpstr>
      <vt:lpstr>LOA24MOIS</vt:lpstr>
      <vt:lpstr>LOA36MOIS</vt:lpstr>
      <vt:lpstr>LOA48MOIS</vt:lpstr>
      <vt:lpstr>LOA60MOIS</vt:lpstr>
      <vt:lpstr>LOCATION</vt:lpstr>
      <vt:lpstr>PRIX</vt:lpstr>
      <vt:lpstr>TAUX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Matthews</dc:creator>
  <cp:lastModifiedBy>Stephane LAURENT</cp:lastModifiedBy>
  <cp:lastPrinted>2014-04-02T15:13:23Z</cp:lastPrinted>
  <dcterms:created xsi:type="dcterms:W3CDTF">2014-03-27T16:32:56Z</dcterms:created>
  <dcterms:modified xsi:type="dcterms:W3CDTF">2014-04-03T09:17:23Z</dcterms:modified>
</cp:coreProperties>
</file>