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5" windowWidth="20115" windowHeight="8505"/>
  </bookViews>
  <sheets>
    <sheet name="Dette Nette" sheetId="1" r:id="rId1"/>
  </sheets>
  <externalReferences>
    <externalReference r:id="rId2"/>
  </externalReferences>
  <definedNames>
    <definedName name="DATE_REPART">'[1]REPARTITION DETTE'!$L$2</definedName>
    <definedName name="DETTEFISGDA">'[1]ECHEANCES EMPRUNTS'!$P$105:$P$106,'[1]ECHEANCES EMPRUNTS'!$P$109:$P$110</definedName>
    <definedName name="DETTEFISGDAOSEO">'[1]ECHEANCES EMPRUNTS'!$P$107:$P$108,'[1]ECHEANCES EMPRUNTS'!$P$111:$P$112</definedName>
    <definedName name="MOISDETTEFIN">'Dette Nette'!$B$6</definedName>
    <definedName name="SUMEMPBQ1A5Y">'[1]ECHEANCES EMPRUNTS'!$N$95:$N$97,'[1]ECHEANCES EMPRUNTS'!$N$101:$N$102,'[1]ECHEANCES EMPRUNTS'!$N$105:$N$108,'[1]ECHEANCES EMPRUNTS'!$N$113:$N$114,'[1]ECHEANCES EMPRUNTS'!$N$117:$N$118,'[1]ECHEANCES EMPRUNTS'!$N$121,'[1]ECHEANCES EMPRUNTS'!$N$123:$N$133,'[1]ECHEANCES EMPRUNTS'!$N$145,'[1]ECHEANCES EMPRUNTS'!$N$147,'[1]ECHEANCES EMPRUNTS'!$N$149:$N$155</definedName>
    <definedName name="SUMEMPBQ1Y">'[1]ECHEANCES EMPRUNTS'!$M$95:$M$97,'[1]ECHEANCES EMPRUNTS'!$M$101:$M$102,'[1]ECHEANCES EMPRUNTS'!$M$105:$M$108,'[1]ECHEANCES EMPRUNTS'!$M$113:$M$114,'[1]ECHEANCES EMPRUNTS'!$M$117:$M$118,'[1]ECHEANCES EMPRUNTS'!$M$121,'[1]ECHEANCES EMPRUNTS'!$M$123:$M$133,'[1]ECHEANCES EMPRUNTS'!$M$145,'[1]ECHEANCES EMPRUNTS'!$M$147,'[1]ECHEANCES EMPRUNTS'!$M$149:$M$155</definedName>
    <definedName name="SUMEMPBQSUP5Y">'[1]ECHEANCES EMPRUNTS'!$O$95:$O$97,'[1]ECHEANCES EMPRUNTS'!$O$101:$O$102,'[1]ECHEANCES EMPRUNTS'!$O$105:$O$108,'[1]ECHEANCES EMPRUNTS'!$O$113:$O$114,'[1]ECHEANCES EMPRUNTS'!$O$117:$O$118,'[1]ECHEANCES EMPRUNTS'!$O$121,'[1]ECHEANCES EMPRUNTS'!$O$123:$O$133,'[1]ECHEANCES EMPRUNTS'!$O$145,'[1]ECHEANCES EMPRUNTS'!$O$147,'[1]ECHEANCES EMPRUNTS'!$O$149:$O$155</definedName>
    <definedName name="SUMINTCAP1A5Y">'[1]ECHEANCES EMPRUNTS'!$N$23:$N$41,'[1]ECHEANCES EMPRUNTS'!$N$67:$N$72,'[1]ECHEANCES EMPRUNTS'!$N$83:$N$86</definedName>
    <definedName name="SUMINTCAP1Y">'[1]ECHEANCES EMPRUNTS'!$M$23:$M$41,'[1]ECHEANCES EMPRUNTS'!$M$67:$M$72,'[1]ECHEANCES EMPRUNTS'!$M$83:$M$86</definedName>
    <definedName name="SUMINTCAPSUP5Y">'[1]ECHEANCES EMPRUNTS'!$O$23:$O$41,'[1]ECHEANCES EMPRUNTS'!$O$67:$O$72,'[1]ECHEANCES EMPRUNTS'!$O$83:$O$86</definedName>
    <definedName name="SUMINTCOUR1A5Y">'[1]ECHEANCES EMPRUNTS'!$N$91:$N$94,'[1]ECHEANCES EMPRUNTS'!$N$98:$N$100,'[1]ECHEANCES EMPRUNTS'!$N$103:$N$104,'[1]ECHEANCES EMPRUNTS'!$N$109:$N$112,'[1]ECHEANCES EMPRUNTS'!$N$115:$N$116,'[1]ECHEANCES EMPRUNTS'!$N$119:$N$120,'[1]ECHEANCES EMPRUNTS'!$N$122,'[1]ECHEANCES EMPRUNTS'!$N$134:$N$144,'[1]ECHEANCES EMPRUNTS'!$N$146,'[1]ECHEANCES EMPRUNTS'!$N$148,'[1]ECHEANCES EMPRUNTS'!$N$156:$N$162</definedName>
    <definedName name="SUMINTCOUR1Y">'[1]ECHEANCES EMPRUNTS'!$M$91:$M$94,'[1]ECHEANCES EMPRUNTS'!$M$98:$M$100,'[1]ECHEANCES EMPRUNTS'!$M$103:$M$104,'[1]ECHEANCES EMPRUNTS'!$M$109:$M$112,'[1]ECHEANCES EMPRUNTS'!$M$115:$M$116,'[1]ECHEANCES EMPRUNTS'!$M$119:$M$120,'[1]ECHEANCES EMPRUNTS'!$M$122,'[1]ECHEANCES EMPRUNTS'!$M$134:$M$144,'[1]ECHEANCES EMPRUNTS'!$M$146,'[1]ECHEANCES EMPRUNTS'!$M$148,'[1]ECHEANCES EMPRUNTS'!$M$156:$M$162</definedName>
    <definedName name="SUMINTCOURCAP1A5Y">'[1]ECHEANCES EMPRUNTS'!$N$42:$N$60,'[1]ECHEANCES EMPRUNTS'!$N$73:$N$78,'[1]ECHEANCES EMPRUNTS'!$N$87:$N$90</definedName>
    <definedName name="SUMINTCOURCAP1Y">'[1]ECHEANCES EMPRUNTS'!$M$42:$M$60,'[1]ECHEANCES EMPRUNTS'!$M$73:$M$78,'[1]ECHEANCES EMPRUNTS'!$M$87:$M$90</definedName>
    <definedName name="SUMINTCOURCAPSUP5Y">'[1]ECHEANCES EMPRUNTS'!$O$42:$O$60,'[1]ECHEANCES EMPRUNTS'!$O$73:$O$78,'[1]ECHEANCES EMPRUNTS'!$O$87:$O$90</definedName>
    <definedName name="SUMINTCOURSUP5Y">'[1]ECHEANCES EMPRUNTS'!$O$91:$O$94,'[1]ECHEANCES EMPRUNTS'!$O$98:$O$100,'[1]ECHEANCES EMPRUNTS'!$O$103:$O$104,'[1]ECHEANCES EMPRUNTS'!$O$109:$O$112,'[1]ECHEANCES EMPRUNTS'!$O$115:$O$116,'[1]ECHEANCES EMPRUNTS'!$O$119:$O$120,'[1]ECHEANCES EMPRUNTS'!$O$122,'[1]ECHEANCES EMPRUNTS'!$O$134:$O$144,'[1]ECHEANCES EMPRUNTS'!$O$146,'[1]ECHEANCES EMPRUNTS'!$O$148,'[1]ECHEANCES EMPRUNTS'!$O$156:$O$162</definedName>
    <definedName name="SUMOBLIG1A5Y">'[1]ECHEANCES EMPRUNTS'!$N$4:$N$22,'[1]ECHEANCES EMPRUNTS'!$N$61:$N$66,'[1]ECHEANCES EMPRUNTS'!$N$79:$N$82</definedName>
    <definedName name="SUMOBLIG1Y">'[1]ECHEANCES EMPRUNTS'!$M$4:$M$22,'[1]ECHEANCES EMPRUNTS'!$M$61:$M$66,'[1]ECHEANCES EMPRUNTS'!$M$79:$M$82</definedName>
  </definedNames>
  <calcPr calcId="145621"/>
</workbook>
</file>

<file path=xl/calcChain.xml><?xml version="1.0" encoding="utf-8"?>
<calcChain xmlns="http://schemas.openxmlformats.org/spreadsheetml/2006/main">
  <c r="N33" i="1" l="1"/>
  <c r="M33" i="1"/>
  <c r="L33" i="1"/>
  <c r="K33" i="1"/>
  <c r="J33" i="1"/>
  <c r="I33" i="1"/>
  <c r="H33" i="1"/>
  <c r="F33" i="1"/>
  <c r="E33" i="1"/>
  <c r="D33" i="1"/>
  <c r="C33" i="1"/>
  <c r="B33" i="1"/>
  <c r="G21" i="1"/>
  <c r="G33" i="1" s="1"/>
  <c r="N11" i="1"/>
  <c r="N9" i="1"/>
  <c r="M9" i="1"/>
  <c r="L9" i="1"/>
  <c r="K9" i="1"/>
  <c r="J9" i="1"/>
  <c r="I9" i="1"/>
  <c r="H9" i="1"/>
  <c r="G9" i="1"/>
  <c r="F9" i="1"/>
  <c r="E9" i="1"/>
  <c r="D9" i="1"/>
  <c r="C9" i="1"/>
  <c r="B9" i="1"/>
</calcChain>
</file>

<file path=xl/sharedStrings.xml><?xml version="1.0" encoding="utf-8"?>
<sst xmlns="http://schemas.openxmlformats.org/spreadsheetml/2006/main" count="27" uniqueCount="13">
  <si>
    <t>DEBUT</t>
  </si>
  <si>
    <t>FIN</t>
  </si>
  <si>
    <t>EXERCICE :</t>
  </si>
  <si>
    <t>FIN DE MOIS DETTE FIN :</t>
  </si>
  <si>
    <t>DETTE FINANCIERE</t>
  </si>
  <si>
    <t>CB ET LLD</t>
  </si>
  <si>
    <t>ENDETTEMENT NET CONSOLIDE</t>
  </si>
  <si>
    <t>x</t>
  </si>
  <si>
    <t>xx</t>
  </si>
  <si>
    <t>xxx</t>
  </si>
  <si>
    <t>xxxx</t>
  </si>
  <si>
    <t>xxxxx</t>
  </si>
  <si>
    <t>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</si>
</sst>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 tint="-0.499984740745262"/>
      <name val="Calibri"/>
      <family val="2"/>
    </font>
    <font>
      <b/>
      <sz val="14"/>
      <color theme="0" tint="-0.499984740745262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2" fillId="0" borderId="0"/>
    <xf numFmtId="0" fontId="1" fillId="0" borderId="0"/>
    <xf numFmtId="0" fontId="8" fillId="0" borderId="0"/>
    <xf numFmtId="43" fontId="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8" fillId="0" borderId="0"/>
    <xf numFmtId="0" fontId="1" fillId="0" borderId="0"/>
    <xf numFmtId="0" fontId="1" fillId="0" borderId="0"/>
    <xf numFmtId="9" fontId="10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21">
    <xf numFmtId="0" fontId="0" fillId="0" borderId="0" xfId="0"/>
    <xf numFmtId="0" fontId="3" fillId="0" borderId="0" xfId="1" applyFont="1"/>
    <xf numFmtId="0" fontId="2" fillId="0" borderId="0" xfId="1"/>
    <xf numFmtId="0" fontId="4" fillId="0" borderId="1" xfId="1" applyFont="1" applyBorder="1" applyAlignment="1">
      <alignment horizontal="center"/>
    </xf>
    <xf numFmtId="14" fontId="4" fillId="0" borderId="1" xfId="1" applyNumberFormat="1" applyFont="1" applyBorder="1" applyAlignment="1">
      <alignment horizontal="center"/>
    </xf>
    <xf numFmtId="0" fontId="4" fillId="0" borderId="0" xfId="1" applyFont="1"/>
    <xf numFmtId="14" fontId="5" fillId="2" borderId="0" xfId="1" applyNumberFormat="1" applyFont="1" applyFill="1" applyBorder="1" applyAlignment="1">
      <alignment horizontal="center"/>
    </xf>
    <xf numFmtId="14" fontId="2" fillId="0" borderId="0" xfId="1" applyNumberFormat="1"/>
    <xf numFmtId="0" fontId="6" fillId="2" borderId="2" xfId="2" applyFont="1" applyFill="1" applyBorder="1" applyAlignment="1">
      <alignment horizontal="center"/>
    </xf>
    <xf numFmtId="17" fontId="6" fillId="2" borderId="2" xfId="2" applyNumberFormat="1" applyFont="1" applyFill="1" applyBorder="1" applyAlignment="1">
      <alignment horizontal="center"/>
    </xf>
    <xf numFmtId="17" fontId="7" fillId="2" borderId="2" xfId="1" applyNumberFormat="1" applyFont="1" applyFill="1" applyBorder="1" applyAlignment="1">
      <alignment horizontal="center"/>
    </xf>
    <xf numFmtId="0" fontId="6" fillId="3" borderId="3" xfId="2" applyFont="1" applyFill="1" applyBorder="1" applyAlignment="1">
      <alignment horizontal="center"/>
    </xf>
    <xf numFmtId="41" fontId="6" fillId="3" borderId="3" xfId="2" applyNumberFormat="1" applyFont="1" applyFill="1" applyBorder="1" applyAlignment="1">
      <alignment horizontal="center"/>
    </xf>
    <xf numFmtId="0" fontId="6" fillId="2" borderId="3" xfId="2" applyFont="1" applyFill="1" applyBorder="1" applyAlignment="1">
      <alignment horizontal="center"/>
    </xf>
    <xf numFmtId="0" fontId="2" fillId="2" borderId="3" xfId="1" applyFill="1" applyBorder="1"/>
    <xf numFmtId="49" fontId="8" fillId="0" borderId="0" xfId="3" applyNumberFormat="1" applyBorder="1" applyAlignment="1">
      <alignment horizontal="left"/>
    </xf>
    <xf numFmtId="4" fontId="8" fillId="0" borderId="0" xfId="3" applyNumberFormat="1" applyBorder="1"/>
    <xf numFmtId="0" fontId="6" fillId="4" borderId="3" xfId="2" applyFont="1" applyFill="1" applyBorder="1" applyAlignment="1">
      <alignment horizontal="center"/>
    </xf>
    <xf numFmtId="41" fontId="6" fillId="4" borderId="3" xfId="2" applyNumberFormat="1" applyFont="1" applyFill="1" applyBorder="1" applyAlignment="1">
      <alignment horizontal="center"/>
    </xf>
    <xf numFmtId="0" fontId="6" fillId="5" borderId="4" xfId="1" applyFont="1" applyFill="1" applyBorder="1" applyAlignment="1">
      <alignment horizontal="center" wrapText="1" readingOrder="1"/>
    </xf>
    <xf numFmtId="41" fontId="6" fillId="5" borderId="4" xfId="2" applyNumberFormat="1" applyFont="1" applyFill="1" applyBorder="1" applyAlignment="1">
      <alignment horizontal="center"/>
    </xf>
  </cellXfs>
  <cellStyles count="16">
    <cellStyle name="Milliers 2" xfId="4"/>
    <cellStyle name="Milliers 3" xfId="5"/>
    <cellStyle name="Milliers 4" xfId="6"/>
    <cellStyle name="Milliers 5" xfId="7"/>
    <cellStyle name="Milliers 6" xfId="8"/>
    <cellStyle name="Normal" xfId="0" builtinId="0"/>
    <cellStyle name="Normal 2" xfId="1"/>
    <cellStyle name="Normal 2 2" xfId="3"/>
    <cellStyle name="Normal 2 3" xfId="9"/>
    <cellStyle name="Normal 21" xfId="2"/>
    <cellStyle name="Normal 3" xfId="10"/>
    <cellStyle name="Normal 4" xfId="11"/>
    <cellStyle name="Pourcentage 2" xfId="12"/>
    <cellStyle name="Pourcentage 3" xfId="13"/>
    <cellStyle name="Pourcentage 4" xfId="14"/>
    <cellStyle name="Pourcentage 5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UTOMATISATION%20REPART%20DET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TTE DALTYS HISTO"/>
      <sheetName val="DETTE DALTYS NORD &amp; CENTRE"/>
      <sheetName val="REPARTITION DALTYS HISTO"/>
      <sheetName val="REPART DALTYS NORD &amp; CENTRE"/>
      <sheetName val="REPART DII CONSO"/>
      <sheetName val="ECHEANCES EMPRUNTS"/>
      <sheetName val="REPARTITION DETTE"/>
      <sheetName val="Dette Nette"/>
      <sheetName val="Feuil1"/>
    </sheetNames>
    <sheetDataSet>
      <sheetData sheetId="0"/>
      <sheetData sheetId="1"/>
      <sheetData sheetId="2"/>
      <sheetData sheetId="3"/>
      <sheetData sheetId="4"/>
      <sheetData sheetId="5">
        <row r="4">
          <cell r="M4">
            <v>0</v>
          </cell>
          <cell r="N4">
            <v>0</v>
          </cell>
        </row>
        <row r="5">
          <cell r="M5">
            <v>0</v>
          </cell>
          <cell r="N5">
            <v>0</v>
          </cell>
        </row>
        <row r="6">
          <cell r="M6">
            <v>0</v>
          </cell>
          <cell r="N6">
            <v>0</v>
          </cell>
        </row>
        <row r="7">
          <cell r="M7">
            <v>0</v>
          </cell>
          <cell r="N7">
            <v>0</v>
          </cell>
        </row>
        <row r="8">
          <cell r="M8">
            <v>0</v>
          </cell>
          <cell r="N8">
            <v>0</v>
          </cell>
        </row>
        <row r="9">
          <cell r="M9">
            <v>0</v>
          </cell>
          <cell r="N9">
            <v>0</v>
          </cell>
        </row>
        <row r="10">
          <cell r="M10">
            <v>0</v>
          </cell>
          <cell r="N10">
            <v>0</v>
          </cell>
        </row>
        <row r="11">
          <cell r="M11">
            <v>0</v>
          </cell>
          <cell r="N11">
            <v>0</v>
          </cell>
        </row>
        <row r="12">
          <cell r="M12">
            <v>0</v>
          </cell>
          <cell r="N12">
            <v>0</v>
          </cell>
        </row>
        <row r="13">
          <cell r="M13">
            <v>0</v>
          </cell>
          <cell r="N13">
            <v>0</v>
          </cell>
        </row>
        <row r="14">
          <cell r="M14">
            <v>0</v>
          </cell>
          <cell r="N14">
            <v>0</v>
          </cell>
        </row>
        <row r="15">
          <cell r="M15">
            <v>0</v>
          </cell>
          <cell r="N15">
            <v>0</v>
          </cell>
        </row>
        <row r="16">
          <cell r="M16">
            <v>0</v>
          </cell>
          <cell r="N16">
            <v>0</v>
          </cell>
        </row>
        <row r="17">
          <cell r="M17">
            <v>0</v>
          </cell>
          <cell r="N17">
            <v>0</v>
          </cell>
        </row>
        <row r="18">
          <cell r="M18">
            <v>0</v>
          </cell>
          <cell r="N18">
            <v>0</v>
          </cell>
        </row>
        <row r="19">
          <cell r="M19">
            <v>0</v>
          </cell>
          <cell r="N19">
            <v>0</v>
          </cell>
        </row>
        <row r="20">
          <cell r="M20">
            <v>0</v>
          </cell>
          <cell r="N20">
            <v>0</v>
          </cell>
        </row>
        <row r="21">
          <cell r="M21">
            <v>0</v>
          </cell>
          <cell r="N21">
            <v>0</v>
          </cell>
        </row>
        <row r="22">
          <cell r="M22">
            <v>0</v>
          </cell>
          <cell r="N22">
            <v>0</v>
          </cell>
        </row>
        <row r="23">
          <cell r="O23">
            <v>132451.81580273973</v>
          </cell>
        </row>
        <row r="24">
          <cell r="O24">
            <v>1863333.5520964384</v>
          </cell>
        </row>
        <row r="25">
          <cell r="O25">
            <v>128603.04766246575</v>
          </cell>
        </row>
        <row r="26">
          <cell r="O26">
            <v>2472.3359452054797</v>
          </cell>
        </row>
        <row r="27">
          <cell r="O27">
            <v>1977.8588219178084</v>
          </cell>
        </row>
        <row r="28">
          <cell r="O28">
            <v>5016.5610928961751</v>
          </cell>
        </row>
        <row r="29">
          <cell r="O29">
            <v>70572.942732240437</v>
          </cell>
        </row>
        <row r="30">
          <cell r="O30">
            <v>4870.7851366120221</v>
          </cell>
        </row>
        <row r="31">
          <cell r="O31">
            <v>23557.398219178085</v>
          </cell>
        </row>
        <row r="32">
          <cell r="O32">
            <v>18845.9398630137</v>
          </cell>
        </row>
        <row r="33">
          <cell r="O33">
            <v>28737.030601092894</v>
          </cell>
        </row>
        <row r="34">
          <cell r="O34">
            <v>404272.99890710379</v>
          </cell>
        </row>
        <row r="35">
          <cell r="O35">
            <v>27902.003278688528</v>
          </cell>
        </row>
        <row r="36">
          <cell r="O36">
            <v>106147.54098360658</v>
          </cell>
        </row>
        <row r="37">
          <cell r="O37">
            <v>280.17452054794524</v>
          </cell>
        </row>
        <row r="38">
          <cell r="O38">
            <v>224.1396164383562</v>
          </cell>
        </row>
        <row r="39">
          <cell r="O39">
            <v>431.10838356164379</v>
          </cell>
        </row>
        <row r="40">
          <cell r="O40">
            <v>6065.0275068493156</v>
          </cell>
        </row>
        <row r="41">
          <cell r="O41">
            <v>447.42575342465756</v>
          </cell>
        </row>
        <row r="42">
          <cell r="O42">
            <v>8087.3263101117955</v>
          </cell>
        </row>
        <row r="43">
          <cell r="O43">
            <v>113772.59246355935</v>
          </cell>
        </row>
        <row r="44">
          <cell r="O44">
            <v>7852.3258032956437</v>
          </cell>
        </row>
        <row r="45">
          <cell r="O45">
            <v>310.61520274272851</v>
          </cell>
        </row>
        <row r="46">
          <cell r="O46">
            <v>248.49091409194995</v>
          </cell>
        </row>
        <row r="47">
          <cell r="O47">
            <v>636.16797674077395</v>
          </cell>
        </row>
        <row r="48">
          <cell r="O48">
            <v>8949.6061862354964</v>
          </cell>
        </row>
        <row r="49">
          <cell r="O49">
            <v>617.6816085994451</v>
          </cell>
        </row>
        <row r="50">
          <cell r="O50">
            <v>4087.5094907825151</v>
          </cell>
        </row>
        <row r="51">
          <cell r="O51">
            <v>3270.0112863088798</v>
          </cell>
        </row>
        <row r="52">
          <cell r="O52">
            <v>5023.8415229882512</v>
          </cell>
        </row>
        <row r="53">
          <cell r="O53">
            <v>70675.48163640991</v>
          </cell>
        </row>
        <row r="54">
          <cell r="O54">
            <v>4877.8610633730068</v>
          </cell>
        </row>
        <row r="55">
          <cell r="O55">
            <v>18466.685380642251</v>
          </cell>
        </row>
        <row r="56">
          <cell r="O56">
            <v>133.26281838243574</v>
          </cell>
        </row>
        <row r="57">
          <cell r="O57">
            <v>106.61025470594858</v>
          </cell>
        </row>
        <row r="58">
          <cell r="O58">
            <v>205.41947614036405</v>
          </cell>
        </row>
        <row r="59">
          <cell r="O59">
            <v>2889.9339951150309</v>
          </cell>
        </row>
        <row r="60">
          <cell r="O60">
            <v>213.19456402326898</v>
          </cell>
        </row>
        <row r="61">
          <cell r="M61">
            <v>0</v>
          </cell>
          <cell r="N61">
            <v>0</v>
          </cell>
        </row>
        <row r="62">
          <cell r="M62">
            <v>0</v>
          </cell>
          <cell r="N62">
            <v>0</v>
          </cell>
        </row>
        <row r="63">
          <cell r="M63">
            <v>0</v>
          </cell>
          <cell r="N63">
            <v>0</v>
          </cell>
        </row>
        <row r="64">
          <cell r="M64">
            <v>0</v>
          </cell>
          <cell r="N64">
            <v>0</v>
          </cell>
        </row>
        <row r="65">
          <cell r="M65">
            <v>0</v>
          </cell>
          <cell r="N65">
            <v>0</v>
          </cell>
        </row>
        <row r="66">
          <cell r="M66">
            <v>0</v>
          </cell>
          <cell r="N66">
            <v>0</v>
          </cell>
        </row>
        <row r="67">
          <cell r="O67">
            <v>352.87692712328771</v>
          </cell>
        </row>
        <row r="68">
          <cell r="O68">
            <v>282.30687780821921</v>
          </cell>
        </row>
        <row r="69">
          <cell r="O69">
            <v>3362.358882191781</v>
          </cell>
        </row>
        <row r="70">
          <cell r="O70">
            <v>2689.8947287671235</v>
          </cell>
        </row>
        <row r="71">
          <cell r="O71">
            <v>39.991153972602746</v>
          </cell>
        </row>
        <row r="72">
          <cell r="O72">
            <v>31.99564273972603</v>
          </cell>
        </row>
        <row r="73">
          <cell r="O73">
            <v>48.091545763540481</v>
          </cell>
        </row>
        <row r="74">
          <cell r="O74">
            <v>38.47396383819914</v>
          </cell>
        </row>
        <row r="75">
          <cell r="O75">
            <v>636.76758281372372</v>
          </cell>
        </row>
        <row r="76">
          <cell r="O76">
            <v>509.41550990651302</v>
          </cell>
        </row>
        <row r="77">
          <cell r="O77">
            <v>20.973583465042147</v>
          </cell>
        </row>
        <row r="78">
          <cell r="O78">
            <v>16.780293061286695</v>
          </cell>
        </row>
        <row r="79">
          <cell r="M79">
            <v>0</v>
          </cell>
          <cell r="N79">
            <v>0</v>
          </cell>
        </row>
        <row r="80">
          <cell r="M80">
            <v>0</v>
          </cell>
          <cell r="N80">
            <v>0</v>
          </cell>
        </row>
        <row r="81">
          <cell r="M81">
            <v>0</v>
          </cell>
          <cell r="N81">
            <v>0</v>
          </cell>
        </row>
        <row r="82">
          <cell r="M82">
            <v>0</v>
          </cell>
          <cell r="N82">
            <v>0</v>
          </cell>
        </row>
        <row r="83">
          <cell r="O83">
            <v>254166.66666666666</v>
          </cell>
        </row>
        <row r="84">
          <cell r="O84">
            <v>203333.33333333334</v>
          </cell>
        </row>
        <row r="85">
          <cell r="O85">
            <v>0</v>
          </cell>
        </row>
        <row r="86">
          <cell r="O86">
            <v>0</v>
          </cell>
        </row>
        <row r="87">
          <cell r="O87">
            <v>161756.36574074079</v>
          </cell>
        </row>
        <row r="88">
          <cell r="O88">
            <v>128821.29629629625</v>
          </cell>
        </row>
        <row r="89">
          <cell r="O89">
            <v>127805.55555555556</v>
          </cell>
        </row>
        <row r="90">
          <cell r="O90">
            <v>66291.666666666657</v>
          </cell>
        </row>
        <row r="91">
          <cell r="M91">
            <v>23199.189120370371</v>
          </cell>
        </row>
        <row r="92">
          <cell r="M92">
            <v>18559.351296296303</v>
          </cell>
        </row>
        <row r="93">
          <cell r="M93">
            <v>15424.050000000001</v>
          </cell>
        </row>
        <row r="94">
          <cell r="M94">
            <v>8000.3249999999998</v>
          </cell>
        </row>
        <row r="95">
          <cell r="M95">
            <v>0</v>
          </cell>
          <cell r="N95">
            <v>0</v>
          </cell>
          <cell r="O95">
            <v>770000</v>
          </cell>
        </row>
        <row r="96">
          <cell r="M96">
            <v>721428.57142857183</v>
          </cell>
          <cell r="N96">
            <v>2885714.2857142864</v>
          </cell>
          <cell r="O96">
            <v>360714.28571428516</v>
          </cell>
        </row>
        <row r="97">
          <cell r="M97">
            <v>0</v>
          </cell>
          <cell r="N97">
            <v>0</v>
          </cell>
          <cell r="O97">
            <v>1940000</v>
          </cell>
        </row>
        <row r="98">
          <cell r="M98">
            <v>4559.170000000001</v>
          </cell>
        </row>
        <row r="99">
          <cell r="M99">
            <v>0</v>
          </cell>
        </row>
        <row r="100">
          <cell r="M100">
            <v>0</v>
          </cell>
        </row>
        <row r="101">
          <cell r="M101">
            <v>2500000</v>
          </cell>
          <cell r="N101">
            <v>10000000</v>
          </cell>
          <cell r="O101">
            <v>1250000</v>
          </cell>
        </row>
        <row r="102">
          <cell r="M102">
            <v>0</v>
          </cell>
          <cell r="N102">
            <v>0</v>
          </cell>
          <cell r="O102">
            <v>5000000</v>
          </cell>
        </row>
        <row r="103">
          <cell r="M103">
            <v>0</v>
          </cell>
        </row>
        <row r="104">
          <cell r="M104">
            <v>36321.666666666679</v>
          </cell>
        </row>
        <row r="105">
          <cell r="M105">
            <v>292857.14285714272</v>
          </cell>
          <cell r="N105">
            <v>1171428.5714285711</v>
          </cell>
          <cell r="O105">
            <v>146428.57142857212</v>
          </cell>
          <cell r="P105">
            <v>1610714.2857142859</v>
          </cell>
        </row>
        <row r="106">
          <cell r="M106">
            <v>0</v>
          </cell>
          <cell r="N106">
            <v>0</v>
          </cell>
          <cell r="O106">
            <v>790000</v>
          </cell>
          <cell r="P106">
            <v>790000</v>
          </cell>
        </row>
        <row r="107">
          <cell r="M107">
            <v>300000</v>
          </cell>
          <cell r="N107">
            <v>1050000</v>
          </cell>
          <cell r="O107">
            <v>0</v>
          </cell>
          <cell r="P107">
            <v>1275000</v>
          </cell>
        </row>
        <row r="108">
          <cell r="M108">
            <v>0</v>
          </cell>
          <cell r="N108">
            <v>1050000</v>
          </cell>
          <cell r="O108">
            <v>450000</v>
          </cell>
          <cell r="P108">
            <v>1500000</v>
          </cell>
        </row>
        <row r="109">
          <cell r="M109">
            <v>0</v>
          </cell>
          <cell r="P109">
            <v>0</v>
          </cell>
        </row>
        <row r="110">
          <cell r="M110">
            <v>0</v>
          </cell>
          <cell r="P110">
            <v>0</v>
          </cell>
        </row>
        <row r="111">
          <cell r="M111">
            <v>5089.4250000000011</v>
          </cell>
          <cell r="P111">
            <v>4786.7041666666664</v>
          </cell>
        </row>
        <row r="112">
          <cell r="M112">
            <v>4312.5000000000009</v>
          </cell>
          <cell r="P112">
            <v>4312.5000000000009</v>
          </cell>
        </row>
        <row r="113">
          <cell r="M113">
            <v>557142.85714285728</v>
          </cell>
          <cell r="N113">
            <v>2228571.4285714291</v>
          </cell>
          <cell r="O113">
            <v>278571.42857142776</v>
          </cell>
        </row>
        <row r="114">
          <cell r="M114">
            <v>0</v>
          </cell>
          <cell r="N114">
            <v>0</v>
          </cell>
          <cell r="O114">
            <v>1500000</v>
          </cell>
        </row>
        <row r="115">
          <cell r="M115">
            <v>0</v>
          </cell>
        </row>
        <row r="116">
          <cell r="M116">
            <v>0</v>
          </cell>
        </row>
        <row r="117">
          <cell r="M117">
            <v>0</v>
          </cell>
          <cell r="N117">
            <v>0</v>
          </cell>
        </row>
        <row r="118">
          <cell r="M118">
            <v>60000</v>
          </cell>
          <cell r="N118">
            <v>155000</v>
          </cell>
        </row>
        <row r="119">
          <cell r="M119">
            <v>0</v>
          </cell>
        </row>
        <row r="120">
          <cell r="M120">
            <v>1233.2054794520548</v>
          </cell>
        </row>
        <row r="121">
          <cell r="M121">
            <v>45000</v>
          </cell>
          <cell r="N121">
            <v>240000</v>
          </cell>
          <cell r="O121">
            <v>15000</v>
          </cell>
        </row>
        <row r="122">
          <cell r="M122">
            <v>1850</v>
          </cell>
        </row>
        <row r="123">
          <cell r="M123">
            <v>24047.459999999995</v>
          </cell>
          <cell r="N123">
            <v>0</v>
          </cell>
          <cell r="O123">
            <v>0</v>
          </cell>
        </row>
        <row r="124">
          <cell r="M124">
            <v>140063.22134828585</v>
          </cell>
          <cell r="N124">
            <v>7.4232850602129474E-4</v>
          </cell>
          <cell r="O124">
            <v>0</v>
          </cell>
        </row>
        <row r="125">
          <cell r="M125">
            <v>15018.678591246675</v>
          </cell>
          <cell r="N125">
            <v>0</v>
          </cell>
          <cell r="O125">
            <v>0</v>
          </cell>
        </row>
        <row r="126">
          <cell r="M126">
            <v>34746.925834990019</v>
          </cell>
          <cell r="N126">
            <v>0</v>
          </cell>
          <cell r="O126">
            <v>0</v>
          </cell>
        </row>
        <row r="127">
          <cell r="M127">
            <v>25154.708284009546</v>
          </cell>
          <cell r="N127">
            <v>0</v>
          </cell>
          <cell r="O127">
            <v>0</v>
          </cell>
        </row>
        <row r="128">
          <cell r="M128">
            <v>58200.924219692322</v>
          </cell>
          <cell r="N128">
            <v>0</v>
          </cell>
          <cell r="O128">
            <v>0</v>
          </cell>
        </row>
        <row r="129">
          <cell r="M129">
            <v>0</v>
          </cell>
          <cell r="N129">
            <v>0</v>
          </cell>
          <cell r="O129">
            <v>0</v>
          </cell>
        </row>
        <row r="130">
          <cell r="M130">
            <v>0</v>
          </cell>
          <cell r="N130">
            <v>0</v>
          </cell>
          <cell r="O130">
            <v>0</v>
          </cell>
        </row>
        <row r="131">
          <cell r="M131">
            <v>18500</v>
          </cell>
          <cell r="N131">
            <v>0</v>
          </cell>
          <cell r="O131">
            <v>0</v>
          </cell>
        </row>
        <row r="132">
          <cell r="M132">
            <v>0</v>
          </cell>
          <cell r="N132">
            <v>0</v>
          </cell>
          <cell r="O132">
            <v>0</v>
          </cell>
        </row>
        <row r="133">
          <cell r="M133">
            <v>125000</v>
          </cell>
          <cell r="N133">
            <v>0</v>
          </cell>
          <cell r="O133">
            <v>0</v>
          </cell>
        </row>
        <row r="134">
          <cell r="M134">
            <v>46.095363750000146</v>
          </cell>
        </row>
        <row r="135">
          <cell r="M135">
            <v>303.46988119633096</v>
          </cell>
        </row>
        <row r="136">
          <cell r="M136">
            <v>45.056035773740035</v>
          </cell>
        </row>
        <row r="137">
          <cell r="M137">
            <v>96.133161476805697</v>
          </cell>
        </row>
        <row r="138">
          <cell r="M138">
            <v>75.464124852028618</v>
          </cell>
        </row>
        <row r="139">
          <cell r="M139">
            <v>161.02255700781541</v>
          </cell>
        </row>
        <row r="140">
          <cell r="M140">
            <v>0</v>
          </cell>
        </row>
        <row r="141">
          <cell r="M141">
            <v>0</v>
          </cell>
        </row>
        <row r="142">
          <cell r="M142">
            <v>18.734333333333336</v>
          </cell>
        </row>
        <row r="143">
          <cell r="M143">
            <v>0</v>
          </cell>
        </row>
        <row r="144">
          <cell r="M144">
            <v>885</v>
          </cell>
        </row>
        <row r="145">
          <cell r="M145">
            <v>39781.057865561714</v>
          </cell>
          <cell r="N145">
            <v>90134.453849185375</v>
          </cell>
          <cell r="O145">
            <v>0</v>
          </cell>
        </row>
        <row r="146">
          <cell r="M146">
            <v>122.12058101186221</v>
          </cell>
        </row>
        <row r="147">
          <cell r="M147">
            <v>14970.248970390574</v>
          </cell>
          <cell r="N147">
            <v>68289.798982305205</v>
          </cell>
          <cell r="O147">
            <v>29492.249761643503</v>
          </cell>
        </row>
        <row r="148">
          <cell r="M148">
            <v>162.86443003182353</v>
          </cell>
        </row>
        <row r="149">
          <cell r="M149">
            <v>70100.875044853194</v>
          </cell>
          <cell r="N149">
            <v>139251.81050121604</v>
          </cell>
          <cell r="O149">
            <v>0</v>
          </cell>
        </row>
        <row r="150">
          <cell r="M150">
            <v>17836.249541449128</v>
          </cell>
          <cell r="N150">
            <v>0</v>
          </cell>
          <cell r="O150">
            <v>0</v>
          </cell>
        </row>
        <row r="151">
          <cell r="M151">
            <v>5.4752381242906267E-3</v>
          </cell>
          <cell r="N151">
            <v>0</v>
          </cell>
          <cell r="O151">
            <v>0</v>
          </cell>
        </row>
        <row r="152">
          <cell r="M152">
            <v>51169.346489239659</v>
          </cell>
          <cell r="N152">
            <v>134931.4668349585</v>
          </cell>
          <cell r="O152">
            <v>0</v>
          </cell>
        </row>
        <row r="153">
          <cell r="M153">
            <v>62270.913929533548</v>
          </cell>
          <cell r="N153">
            <v>47963.641507687702</v>
          </cell>
          <cell r="O153">
            <v>0</v>
          </cell>
        </row>
        <row r="154">
          <cell r="M154">
            <v>27666.534906836459</v>
          </cell>
          <cell r="N154">
            <v>0</v>
          </cell>
          <cell r="O154">
            <v>0</v>
          </cell>
        </row>
        <row r="155">
          <cell r="M155">
            <v>12076.591355280299</v>
          </cell>
          <cell r="N155">
            <v>0</v>
          </cell>
          <cell r="O155">
            <v>0</v>
          </cell>
        </row>
        <row r="156">
          <cell r="M156">
            <v>28.495226643770593</v>
          </cell>
        </row>
        <row r="157">
          <cell r="M157">
            <v>22.07235880754331</v>
          </cell>
        </row>
        <row r="158">
          <cell r="M158">
            <v>0</v>
          </cell>
        </row>
        <row r="159">
          <cell r="M159">
            <v>314.3035958364236</v>
          </cell>
        </row>
        <row r="160">
          <cell r="M160">
            <v>140.08974753480209</v>
          </cell>
        </row>
        <row r="161">
          <cell r="M161">
            <v>14.409653597310651</v>
          </cell>
        </row>
        <row r="162">
          <cell r="M162">
            <v>7.8665574244811936</v>
          </cell>
        </row>
      </sheetData>
      <sheetData sheetId="6">
        <row r="2">
          <cell r="L2">
            <v>41305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33"/>
  <sheetViews>
    <sheetView tabSelected="1" zoomScale="90" zoomScaleNormal="90" workbookViewId="0">
      <selection activeCell="E2" sqref="E2"/>
    </sheetView>
  </sheetViews>
  <sheetFormatPr baseColWidth="10" defaultRowHeight="15.75" x14ac:dyDescent="0.25"/>
  <cols>
    <col min="1" max="1" width="23.85546875" style="2" bestFit="1" customWidth="1"/>
    <col min="2" max="9" width="17.7109375" style="2" bestFit="1" customWidth="1"/>
    <col min="10" max="14" width="18" style="2" customWidth="1"/>
    <col min="15" max="16384" width="11.42578125" style="2"/>
  </cols>
  <sheetData>
    <row r="1" spans="1:14" ht="26.25" x14ac:dyDescent="0.4">
      <c r="A1" s="1" t="s">
        <v>4</v>
      </c>
    </row>
    <row r="3" spans="1:14" x14ac:dyDescent="0.25">
      <c r="B3" s="3" t="s">
        <v>0</v>
      </c>
      <c r="C3" s="3" t="s">
        <v>1</v>
      </c>
    </row>
    <row r="4" spans="1:14" x14ac:dyDescent="0.25">
      <c r="A4" s="3" t="s">
        <v>2</v>
      </c>
      <c r="B4" s="4">
        <v>41122</v>
      </c>
      <c r="C4" s="4">
        <v>41486</v>
      </c>
    </row>
    <row r="6" spans="1:14" ht="18.75" x14ac:dyDescent="0.3">
      <c r="A6" s="5" t="s">
        <v>3</v>
      </c>
      <c r="B6" s="6">
        <v>41394</v>
      </c>
    </row>
    <row r="7" spans="1:14" x14ac:dyDescent="0.25">
      <c r="L7" s="7"/>
    </row>
    <row r="8" spans="1:14" ht="16.5" thickBot="1" x14ac:dyDescent="0.3">
      <c r="L8" s="7"/>
    </row>
    <row r="9" spans="1:14" ht="18.75" x14ac:dyDescent="0.3">
      <c r="A9" s="8" t="s">
        <v>4</v>
      </c>
      <c r="B9" s="9">
        <f>+EOMONTH(B4,-1)</f>
        <v>41121</v>
      </c>
      <c r="C9" s="10">
        <f>EOMONTH(B4,0)</f>
        <v>41152</v>
      </c>
      <c r="D9" s="10">
        <f>EOMONTH(B4,1)</f>
        <v>41182</v>
      </c>
      <c r="E9" s="10">
        <f>EOMONTH(B4,2)</f>
        <v>41213</v>
      </c>
      <c r="F9" s="10">
        <f>EOMONTH(B4,3)</f>
        <v>41243</v>
      </c>
      <c r="G9" s="10">
        <f>EOMONTH(B4,4)</f>
        <v>41274</v>
      </c>
      <c r="H9" s="10">
        <f>EOMONTH(B4,5)</f>
        <v>41305</v>
      </c>
      <c r="I9" s="10">
        <f>EOMONTH(B4,6)</f>
        <v>41333</v>
      </c>
      <c r="J9" s="10">
        <f>EOMONTH(B4,7)</f>
        <v>41364</v>
      </c>
      <c r="K9" s="10">
        <f>EOMONTH(B4,8)</f>
        <v>41394</v>
      </c>
      <c r="L9" s="10">
        <f>EOMONTH(B4,9)</f>
        <v>41425</v>
      </c>
      <c r="M9" s="10">
        <f>EOMONTH(B4,10)</f>
        <v>41455</v>
      </c>
      <c r="N9" s="10">
        <f>EOMONTH(B4,11)</f>
        <v>41486</v>
      </c>
    </row>
    <row r="10" spans="1:14" ht="18.75" x14ac:dyDescent="0.3">
      <c r="A10" s="11" t="s">
        <v>7</v>
      </c>
      <c r="B10" s="12">
        <v>43225880.405052915</v>
      </c>
      <c r="C10" s="12">
        <v>43321287</v>
      </c>
      <c r="D10" s="12">
        <v>43334468</v>
      </c>
      <c r="E10" s="12">
        <v>43483887.200816803</v>
      </c>
      <c r="F10" s="12">
        <v>43505761</v>
      </c>
      <c r="G10" s="12">
        <v>43531116.957681879</v>
      </c>
      <c r="H10" s="12">
        <v>41976096</v>
      </c>
      <c r="I10" s="12">
        <v>42100282</v>
      </c>
      <c r="J10" s="12">
        <v>42129270.209993385</v>
      </c>
      <c r="K10" s="12">
        <v>42171004.009616405</v>
      </c>
      <c r="L10" s="12"/>
      <c r="M10" s="12"/>
      <c r="N10" s="12">
        <v>40775103.952781796</v>
      </c>
    </row>
    <row r="11" spans="1:14" ht="18.75" x14ac:dyDescent="0.3">
      <c r="A11" s="11" t="s">
        <v>8</v>
      </c>
      <c r="B11" s="12">
        <v>2547142.8571428577</v>
      </c>
      <c r="C11" s="12">
        <v>2554425.5</v>
      </c>
      <c r="D11" s="12">
        <v>2561472.375</v>
      </c>
      <c r="E11" s="12">
        <v>2547142.8571428568</v>
      </c>
      <c r="F11" s="12">
        <v>2553725</v>
      </c>
      <c r="G11" s="12">
        <v>2560527.0753174601</v>
      </c>
      <c r="H11" s="12">
        <v>2400714.0750000002</v>
      </c>
      <c r="I11" s="12">
        <v>2406578</v>
      </c>
      <c r="J11" s="12">
        <v>2413070.7306349208</v>
      </c>
      <c r="K11" s="12">
        <v>2400714.2857142859</v>
      </c>
      <c r="L11" s="12"/>
      <c r="M11" s="12"/>
      <c r="N11" s="12">
        <f>4963120.34761905-N12</f>
        <v>2254285.3476190502</v>
      </c>
    </row>
    <row r="12" spans="1:14" ht="18.75" x14ac:dyDescent="0.3">
      <c r="A12" s="11" t="s">
        <v>9</v>
      </c>
      <c r="B12" s="12">
        <v>3013692.0416666665</v>
      </c>
      <c r="C12" s="12">
        <v>2936212.5</v>
      </c>
      <c r="D12" s="12">
        <v>2927771.625</v>
      </c>
      <c r="E12" s="12">
        <v>2934841.3812500001</v>
      </c>
      <c r="F12" s="12">
        <v>2858625</v>
      </c>
      <c r="G12" s="12">
        <v>2852548.2</v>
      </c>
      <c r="H12" s="12">
        <v>2859401.9249999998</v>
      </c>
      <c r="I12" s="12">
        <v>2783625</v>
      </c>
      <c r="J12" s="12">
        <v>2777441.7666666666</v>
      </c>
      <c r="K12" s="12">
        <v>2784099.2041666666</v>
      </c>
      <c r="L12" s="12"/>
      <c r="M12" s="12"/>
      <c r="N12" s="12">
        <v>2708835</v>
      </c>
    </row>
    <row r="13" spans="1:14" ht="18.75" x14ac:dyDescent="0.3">
      <c r="A13" s="11" t="s">
        <v>7</v>
      </c>
      <c r="B13" s="12">
        <v>4842857.1428571427</v>
      </c>
      <c r="C13" s="12">
        <v>4856702</v>
      </c>
      <c r="D13" s="12">
        <v>4870100</v>
      </c>
      <c r="E13" s="12">
        <v>4842857.1428571427</v>
      </c>
      <c r="F13" s="12">
        <v>4855371</v>
      </c>
      <c r="G13" s="12">
        <v>4868302.7119047614</v>
      </c>
      <c r="H13" s="12">
        <v>4564286</v>
      </c>
      <c r="I13" s="12">
        <v>4575434</v>
      </c>
      <c r="J13" s="12">
        <v>4587776.4238095237</v>
      </c>
      <c r="K13" s="12">
        <v>4564285.7142857146</v>
      </c>
      <c r="L13" s="12"/>
      <c r="M13" s="12"/>
      <c r="N13" s="12">
        <v>4285714.2857142854</v>
      </c>
    </row>
    <row r="14" spans="1:14" ht="18.75" x14ac:dyDescent="0.3">
      <c r="A14" s="11" t="s">
        <v>8</v>
      </c>
      <c r="B14" s="12">
        <v>271592</v>
      </c>
      <c r="C14" s="12">
        <v>263125</v>
      </c>
      <c r="D14" s="12">
        <v>250000</v>
      </c>
      <c r="E14" s="12">
        <v>241413</v>
      </c>
      <c r="F14" s="12">
        <v>232722</v>
      </c>
      <c r="G14" s="12">
        <v>220000</v>
      </c>
      <c r="H14" s="12">
        <v>216233</v>
      </c>
      <c r="I14" s="12">
        <v>212322</v>
      </c>
      <c r="J14" s="12">
        <v>205000</v>
      </c>
      <c r="K14" s="12">
        <v>201112.05479452055</v>
      </c>
      <c r="L14" s="12"/>
      <c r="M14" s="12"/>
      <c r="N14" s="12">
        <v>186065.04109589042</v>
      </c>
    </row>
    <row r="15" spans="1:14" ht="18.75" x14ac:dyDescent="0.3">
      <c r="A15" s="11" t="s">
        <v>9</v>
      </c>
      <c r="B15" s="12">
        <v>301850</v>
      </c>
      <c r="C15" s="12">
        <v>300000</v>
      </c>
      <c r="D15" s="12">
        <v>300925</v>
      </c>
      <c r="E15" s="12">
        <v>301850</v>
      </c>
      <c r="F15" s="12">
        <v>300000</v>
      </c>
      <c r="G15" s="12">
        <v>300925</v>
      </c>
      <c r="H15" s="12">
        <v>301850</v>
      </c>
      <c r="I15" s="12">
        <v>300000</v>
      </c>
      <c r="J15" s="12">
        <v>300925</v>
      </c>
      <c r="K15" s="12">
        <v>301850</v>
      </c>
      <c r="L15" s="12"/>
      <c r="M15" s="12"/>
      <c r="N15" s="12">
        <v>286757.5</v>
      </c>
    </row>
    <row r="16" spans="1:14" ht="18.75" x14ac:dyDescent="0.3">
      <c r="A16" s="11" t="s">
        <v>9</v>
      </c>
      <c r="B16" s="12">
        <v>776666</v>
      </c>
      <c r="C16" s="12">
        <v>705008</v>
      </c>
      <c r="D16" s="12">
        <v>639154</v>
      </c>
      <c r="E16" s="12">
        <v>609602</v>
      </c>
      <c r="F16" s="12">
        <v>537730</v>
      </c>
      <c r="G16" s="12">
        <v>471287</v>
      </c>
      <c r="H16" s="12">
        <v>442363</v>
      </c>
      <c r="I16" s="12">
        <v>371475</v>
      </c>
      <c r="J16" s="12">
        <v>342217.51128345908</v>
      </c>
      <c r="K16" s="12">
        <v>312850.67017465498</v>
      </c>
      <c r="L16" s="12"/>
      <c r="M16" s="12"/>
      <c r="N16" s="12">
        <v>182347.70488088063</v>
      </c>
    </row>
    <row r="17" spans="1:16" ht="18.75" x14ac:dyDescent="0.3">
      <c r="A17" s="11" t="s">
        <v>8</v>
      </c>
      <c r="B17" s="12">
        <v>149530</v>
      </c>
      <c r="C17" s="12">
        <v>146300</v>
      </c>
      <c r="D17" s="12">
        <v>143063</v>
      </c>
      <c r="E17" s="12">
        <v>139818</v>
      </c>
      <c r="F17" s="12">
        <v>136566</v>
      </c>
      <c r="G17" s="12">
        <v>133305</v>
      </c>
      <c r="H17" s="12">
        <v>130038</v>
      </c>
      <c r="I17" s="12">
        <v>126762</v>
      </c>
      <c r="J17" s="12">
        <v>123478.86547230154</v>
      </c>
      <c r="K17" s="12">
        <v>120187.91771176143</v>
      </c>
      <c r="L17" s="12"/>
      <c r="M17" s="12"/>
      <c r="N17" s="12">
        <v>110268.59932697201</v>
      </c>
    </row>
    <row r="18" spans="1:16" ht="18.75" x14ac:dyDescent="0.3">
      <c r="A18" s="11" t="s">
        <v>8</v>
      </c>
      <c r="B18" s="12">
        <v>121308</v>
      </c>
      <c r="C18" s="12">
        <v>120124</v>
      </c>
      <c r="D18" s="12">
        <v>118936</v>
      </c>
      <c r="E18" s="12">
        <v>117742</v>
      </c>
      <c r="F18" s="12">
        <v>116543</v>
      </c>
      <c r="G18" s="12">
        <v>115339</v>
      </c>
      <c r="H18" s="12">
        <v>114130</v>
      </c>
      <c r="I18" s="12">
        <v>111695</v>
      </c>
      <c r="J18" s="12">
        <v>110470.22395190629</v>
      </c>
      <c r="K18" s="12">
        <v>109239.80308014233</v>
      </c>
      <c r="L18" s="12"/>
      <c r="M18" s="12"/>
      <c r="N18" s="12">
        <v>106762.9480488507</v>
      </c>
    </row>
    <row r="19" spans="1:16" ht="18.75" x14ac:dyDescent="0.3">
      <c r="A19" s="11" t="s">
        <v>8</v>
      </c>
      <c r="B19" s="12">
        <v>707709</v>
      </c>
      <c r="C19" s="12">
        <v>683895</v>
      </c>
      <c r="D19" s="12">
        <v>660012</v>
      </c>
      <c r="E19" s="12">
        <v>636061</v>
      </c>
      <c r="F19" s="12">
        <v>612041</v>
      </c>
      <c r="G19" s="12">
        <v>587952</v>
      </c>
      <c r="H19" s="12">
        <v>563795</v>
      </c>
      <c r="I19" s="12">
        <v>542181</v>
      </c>
      <c r="J19" s="12">
        <v>520508.27978237992</v>
      </c>
      <c r="K19" s="12">
        <v>498775.52316498122</v>
      </c>
      <c r="L19" s="12"/>
      <c r="M19" s="12"/>
      <c r="N19" s="12">
        <v>433216.65337765572</v>
      </c>
    </row>
    <row r="20" spans="1:16" ht="18.75" x14ac:dyDescent="0.3">
      <c r="A20" s="13" t="s">
        <v>5</v>
      </c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5"/>
      <c r="P20" s="16"/>
    </row>
    <row r="21" spans="1:16" ht="18.75" x14ac:dyDescent="0.3">
      <c r="A21" s="11" t="s">
        <v>10</v>
      </c>
      <c r="B21" s="12">
        <v>6703192</v>
      </c>
      <c r="C21" s="12">
        <v>6614787.2000000002</v>
      </c>
      <c r="D21" s="12">
        <v>6626520.2700000005</v>
      </c>
      <c r="E21" s="12">
        <v>7396916</v>
      </c>
      <c r="F21" s="12">
        <v>7336644</v>
      </c>
      <c r="G21" s="12">
        <f>7064168+1496</f>
        <v>7065664</v>
      </c>
      <c r="H21" s="12">
        <v>7760224</v>
      </c>
      <c r="I21" s="12">
        <v>7817170</v>
      </c>
      <c r="J21" s="12">
        <v>7642212</v>
      </c>
      <c r="K21" s="12">
        <v>7515172</v>
      </c>
      <c r="L21" s="12"/>
      <c r="M21" s="12"/>
      <c r="N21" s="12">
        <v>6883280</v>
      </c>
      <c r="O21" s="15"/>
      <c r="P21" s="16"/>
    </row>
    <row r="22" spans="1:16" ht="18.75" x14ac:dyDescent="0.3">
      <c r="A22" s="11" t="s">
        <v>11</v>
      </c>
      <c r="B22" s="12">
        <v>3324595</v>
      </c>
      <c r="C22" s="12">
        <v>3229231</v>
      </c>
      <c r="D22" s="12">
        <v>3244986.79</v>
      </c>
      <c r="E22" s="12">
        <v>3268553</v>
      </c>
      <c r="F22" s="12">
        <v>3341997</v>
      </c>
      <c r="G22" s="12">
        <v>3252043</v>
      </c>
      <c r="H22" s="12">
        <v>3281504</v>
      </c>
      <c r="I22" s="12">
        <v>3260096</v>
      </c>
      <c r="J22" s="12">
        <v>3173579</v>
      </c>
      <c r="K22" s="12">
        <v>3085605</v>
      </c>
      <c r="L22" s="12"/>
      <c r="M22" s="12"/>
      <c r="N22" s="12">
        <v>2687095</v>
      </c>
      <c r="O22" s="15"/>
      <c r="P22" s="16"/>
    </row>
    <row r="23" spans="1:16" ht="18.75" x14ac:dyDescent="0.3">
      <c r="A23" s="11" t="s">
        <v>9</v>
      </c>
      <c r="B23" s="12">
        <v>6248574</v>
      </c>
      <c r="C23" s="12">
        <v>6093275</v>
      </c>
      <c r="D23" s="12">
        <v>6070788.0299999993</v>
      </c>
      <c r="E23" s="12">
        <v>5984908</v>
      </c>
      <c r="F23" s="12">
        <v>6141672</v>
      </c>
      <c r="G23" s="12">
        <v>5978393</v>
      </c>
      <c r="H23" s="12">
        <v>5976562</v>
      </c>
      <c r="I23" s="12">
        <v>6104147</v>
      </c>
      <c r="J23" s="12">
        <v>5959687</v>
      </c>
      <c r="K23" s="12">
        <v>6521406</v>
      </c>
      <c r="L23" s="12"/>
      <c r="M23" s="12"/>
      <c r="N23" s="12">
        <v>4958779</v>
      </c>
      <c r="O23" s="15"/>
      <c r="P23" s="16"/>
    </row>
    <row r="24" spans="1:16" ht="18.75" x14ac:dyDescent="0.3">
      <c r="A24" s="11" t="s">
        <v>9</v>
      </c>
      <c r="B24" s="12">
        <v>3629530</v>
      </c>
      <c r="C24" s="12">
        <v>3548945</v>
      </c>
      <c r="D24" s="12">
        <v>3532603.24</v>
      </c>
      <c r="E24" s="12">
        <v>3383572</v>
      </c>
      <c r="F24" s="12">
        <v>3027938</v>
      </c>
      <c r="G24" s="12">
        <v>3207911</v>
      </c>
      <c r="H24" s="12">
        <v>3138745</v>
      </c>
      <c r="I24" s="12">
        <v>3060443</v>
      </c>
      <c r="J24" s="12">
        <v>2965720</v>
      </c>
      <c r="K24" s="12">
        <v>2889216</v>
      </c>
      <c r="L24" s="12"/>
      <c r="M24" s="12"/>
      <c r="N24" s="12">
        <v>2642866</v>
      </c>
      <c r="O24" s="15"/>
      <c r="P24" s="16"/>
    </row>
    <row r="25" spans="1:16" ht="18.75" x14ac:dyDescent="0.3">
      <c r="A25" s="11" t="s">
        <v>12</v>
      </c>
      <c r="B25" s="12">
        <v>2008667</v>
      </c>
      <c r="C25" s="12">
        <v>1963161</v>
      </c>
      <c r="D25" s="12">
        <v>1944461.75</v>
      </c>
      <c r="E25" s="12">
        <v>2542923</v>
      </c>
      <c r="F25" s="12">
        <v>3108873</v>
      </c>
      <c r="G25" s="12">
        <v>2213560</v>
      </c>
      <c r="H25" s="12">
        <v>2225721</v>
      </c>
      <c r="I25" s="12">
        <v>2387336</v>
      </c>
      <c r="J25" s="12">
        <v>2338529</v>
      </c>
      <c r="K25" s="12">
        <v>2286966</v>
      </c>
      <c r="L25" s="12"/>
      <c r="M25" s="12"/>
      <c r="N25" s="12">
        <v>2121324</v>
      </c>
    </row>
    <row r="26" spans="1:16" ht="18.75" x14ac:dyDescent="0.3">
      <c r="A26" s="11" t="s">
        <v>11</v>
      </c>
      <c r="B26" s="12"/>
      <c r="C26" s="12">
        <v>14888</v>
      </c>
      <c r="D26" s="12">
        <v>56718</v>
      </c>
      <c r="E26" s="12">
        <v>54341</v>
      </c>
      <c r="F26" s="12">
        <v>51390</v>
      </c>
      <c r="G26" s="12">
        <v>47697</v>
      </c>
      <c r="H26" s="12">
        <v>44742</v>
      </c>
      <c r="I26" s="12">
        <v>42752</v>
      </c>
      <c r="J26" s="12">
        <v>40267</v>
      </c>
      <c r="K26" s="12">
        <v>38523</v>
      </c>
      <c r="L26" s="12"/>
      <c r="M26" s="12"/>
      <c r="N26" s="12">
        <v>15599</v>
      </c>
    </row>
    <row r="27" spans="1:16" ht="18.75" x14ac:dyDescent="0.3">
      <c r="A27" s="11" t="s">
        <v>9</v>
      </c>
      <c r="B27" s="12">
        <v>670847</v>
      </c>
      <c r="C27" s="12">
        <v>658483</v>
      </c>
      <c r="D27" s="12">
        <v>656349.96</v>
      </c>
      <c r="E27" s="12">
        <v>0</v>
      </c>
      <c r="F27" s="12"/>
      <c r="G27" s="12">
        <v>935984</v>
      </c>
      <c r="H27" s="12">
        <v>1147614</v>
      </c>
      <c r="I27" s="12">
        <v>1149976</v>
      </c>
      <c r="J27" s="12">
        <v>1128720</v>
      </c>
      <c r="K27" s="12">
        <v>1106005</v>
      </c>
      <c r="L27" s="12"/>
      <c r="M27" s="12"/>
      <c r="N27" s="12">
        <v>1012179</v>
      </c>
    </row>
    <row r="28" spans="1:16" ht="18.75" x14ac:dyDescent="0.3">
      <c r="A28" s="11"/>
      <c r="B28" s="11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</row>
    <row r="29" spans="1:16" ht="18.75" x14ac:dyDescent="0.3">
      <c r="A29" s="11" t="s">
        <v>9</v>
      </c>
      <c r="B29" s="17"/>
      <c r="C29" s="18"/>
      <c r="D29" s="18"/>
      <c r="E29" s="12">
        <v>790421.50000007404</v>
      </c>
      <c r="F29" s="12">
        <v>1055904</v>
      </c>
      <c r="G29" s="12">
        <v>596446.22</v>
      </c>
      <c r="H29" s="18"/>
      <c r="I29" s="18"/>
      <c r="J29" s="18"/>
      <c r="K29" s="18"/>
      <c r="L29" s="18"/>
      <c r="M29" s="18"/>
      <c r="N29" s="18"/>
    </row>
    <row r="30" spans="1:16" ht="18.75" x14ac:dyDescent="0.3">
      <c r="A30" s="11"/>
      <c r="B30" s="11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</row>
    <row r="31" spans="1:16" ht="18.75" x14ac:dyDescent="0.3">
      <c r="A31" s="11" t="s">
        <v>9</v>
      </c>
      <c r="B31" s="17"/>
      <c r="C31" s="18"/>
      <c r="D31" s="18"/>
      <c r="E31" s="12">
        <v>9827451</v>
      </c>
      <c r="F31" s="12">
        <v>10371786</v>
      </c>
      <c r="G31" s="12">
        <v>11078786</v>
      </c>
      <c r="H31" s="18"/>
      <c r="I31" s="18"/>
      <c r="J31" s="18"/>
      <c r="K31" s="18"/>
      <c r="L31" s="18"/>
      <c r="M31" s="18"/>
      <c r="N31" s="18"/>
    </row>
    <row r="32" spans="1:16" ht="18.75" x14ac:dyDescent="0.3">
      <c r="A32" s="11"/>
      <c r="B32" s="11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</row>
    <row r="33" spans="1:14" ht="38.25" thickBot="1" x14ac:dyDescent="0.35">
      <c r="A33" s="19" t="s">
        <v>6</v>
      </c>
      <c r="B33" s="19">
        <f t="shared" ref="B33:G33" si="0">SUM(B10:B29)-B31</f>
        <v>78543632.446719587</v>
      </c>
      <c r="C33" s="20">
        <f t="shared" si="0"/>
        <v>78009849.200000003</v>
      </c>
      <c r="D33" s="20">
        <f t="shared" si="0"/>
        <v>77938330.039999992</v>
      </c>
      <c r="E33" s="20">
        <f t="shared" si="0"/>
        <v>69449398.082066879</v>
      </c>
      <c r="F33" s="20">
        <f t="shared" si="0"/>
        <v>69401716</v>
      </c>
      <c r="G33" s="20">
        <f t="shared" si="0"/>
        <v>67860215.164904103</v>
      </c>
      <c r="H33" s="20">
        <f t="shared" ref="H33:N33" si="1">SUM(H10:H29)-H31</f>
        <v>77144019</v>
      </c>
      <c r="I33" s="20">
        <f t="shared" si="1"/>
        <v>77352274</v>
      </c>
      <c r="J33" s="20">
        <f t="shared" si="1"/>
        <v>76758873.011594534</v>
      </c>
      <c r="K33" s="20">
        <f t="shared" si="1"/>
        <v>76907012.182709128</v>
      </c>
      <c r="L33" s="20">
        <f t="shared" si="1"/>
        <v>0</v>
      </c>
      <c r="M33" s="20">
        <f t="shared" si="1"/>
        <v>0</v>
      </c>
      <c r="N33" s="20">
        <f t="shared" si="1"/>
        <v>71650479.032845378</v>
      </c>
    </row>
  </sheetData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Dette Nette</vt:lpstr>
      <vt:lpstr>MOISDETTEFIN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VIGNOLO</dc:creator>
  <cp:lastModifiedBy>Cyril VIGNOLO</cp:lastModifiedBy>
  <dcterms:created xsi:type="dcterms:W3CDTF">2013-06-18T17:34:00Z</dcterms:created>
  <dcterms:modified xsi:type="dcterms:W3CDTF">2013-06-18T17:35:09Z</dcterms:modified>
</cp:coreProperties>
</file>