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P:\Mes documents\yo\"/>
    </mc:Choice>
  </mc:AlternateContent>
  <bookViews>
    <workbookView xWindow="0" yWindow="0" windowWidth="15885" windowHeight="4530" activeTab="2"/>
  </bookViews>
  <sheets>
    <sheet name="Bdd" sheetId="1" r:id="rId1"/>
    <sheet name="V_base" sheetId="2" r:id="rId2"/>
    <sheet name="facture1" sheetId="4" r:id="rId3"/>
  </sheets>
  <definedNames>
    <definedName name="Clients">OFFSET(Bdd!$F$2,,,COUNTA(Bdd!$F:$F)-1,1)</definedName>
    <definedName name="produits">OFFSET(Bdd!$B$2,,,COUNTA(Bdd!$B:$B)-1,1)</definedName>
    <definedName name="_xlnm.Print_Area" localSheetId="2">facture1!$A$1:$H$37</definedName>
    <definedName name="_xlnm.Print_Area" localSheetId="1">V_base!$A$1:$H$37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6" i="4" l="1"/>
  <c r="C26" i="4"/>
  <c r="D26" i="4" s="1"/>
  <c r="E25" i="4"/>
  <c r="D25" i="4"/>
  <c r="C25" i="4"/>
  <c r="E24" i="4"/>
  <c r="C24" i="4"/>
  <c r="D24" i="4" s="1"/>
  <c r="E23" i="4"/>
  <c r="C23" i="4"/>
  <c r="D23" i="4" s="1"/>
  <c r="E22" i="4"/>
  <c r="C22" i="4"/>
  <c r="D22" i="4" s="1"/>
  <c r="E21" i="4"/>
  <c r="D21" i="4"/>
  <c r="C21" i="4"/>
  <c r="E20" i="4"/>
  <c r="C20" i="4"/>
  <c r="D20" i="4" s="1"/>
  <c r="E19" i="4"/>
  <c r="C19" i="4"/>
  <c r="D19" i="4" s="1"/>
  <c r="E18" i="4"/>
  <c r="C18" i="4"/>
  <c r="D18" i="4" s="1"/>
  <c r="E17" i="4"/>
  <c r="D29" i="4" s="1"/>
  <c r="D17" i="4"/>
  <c r="C17" i="4"/>
  <c r="D11" i="4"/>
  <c r="D10" i="4"/>
  <c r="D27" i="4" l="1"/>
  <c r="D28" i="4"/>
  <c r="C23" i="2"/>
  <c r="D23" i="2" s="1"/>
  <c r="E23" i="2"/>
  <c r="C24" i="2"/>
  <c r="D24" i="2" s="1"/>
  <c r="E24" i="2"/>
  <c r="C25" i="2"/>
  <c r="D25" i="2" s="1"/>
  <c r="E25" i="2"/>
  <c r="C26" i="2"/>
  <c r="D26" i="2" s="1"/>
  <c r="E26" i="2"/>
  <c r="D31" i="4" l="1"/>
  <c r="C19" i="2"/>
  <c r="D19" i="2" s="1"/>
  <c r="E19" i="2"/>
  <c r="C20" i="2"/>
  <c r="D20" i="2" s="1"/>
  <c r="E20" i="2"/>
  <c r="C21" i="2"/>
  <c r="D21" i="2" s="1"/>
  <c r="E21" i="2"/>
  <c r="C22" i="2"/>
  <c r="D22" i="2" s="1"/>
  <c r="E22" i="2"/>
  <c r="E18" i="2"/>
  <c r="E17" i="2"/>
  <c r="C18" i="2"/>
  <c r="D18" i="2" s="1"/>
  <c r="C17" i="2"/>
  <c r="D17" i="2" s="1"/>
  <c r="D27" i="2" l="1"/>
  <c r="D29" i="2"/>
  <c r="D28" i="2"/>
  <c r="D31" i="2" l="1"/>
  <c r="D11" i="2"/>
  <c r="D10" i="2"/>
</calcChain>
</file>

<file path=xl/sharedStrings.xml><?xml version="1.0" encoding="utf-8"?>
<sst xmlns="http://schemas.openxmlformats.org/spreadsheetml/2006/main" count="100" uniqueCount="78">
  <si>
    <t>Type</t>
  </si>
  <si>
    <t>Produit</t>
  </si>
  <si>
    <t>Prix unitaire</t>
  </si>
  <si>
    <t>Nom</t>
  </si>
  <si>
    <t>Adresse 1</t>
  </si>
  <si>
    <t>Adresse 2</t>
  </si>
  <si>
    <t>Vos coordonnées</t>
  </si>
  <si>
    <t>Facture client</t>
  </si>
  <si>
    <t>Numéro</t>
  </si>
  <si>
    <t>Date</t>
  </si>
  <si>
    <t>Nom :</t>
  </si>
  <si>
    <t>Mode de Règlement :</t>
  </si>
  <si>
    <t>au comptant</t>
  </si>
  <si>
    <t>Désignation</t>
  </si>
  <si>
    <t>Qté</t>
  </si>
  <si>
    <t>Prix H.T.
Unitaire</t>
  </si>
  <si>
    <t>Prix H.T.
Total</t>
  </si>
  <si>
    <t>TVA</t>
  </si>
  <si>
    <t/>
  </si>
  <si>
    <t>Montant H.T.</t>
  </si>
  <si>
    <t>T.V.A. à  5,50 %</t>
  </si>
  <si>
    <t>Montant T.T.C.</t>
  </si>
  <si>
    <t>T.V.A. à  7,00 %</t>
  </si>
  <si>
    <t>V_base</t>
  </si>
  <si>
    <t>Xxxxxxx Yyyyyyy</t>
  </si>
  <si>
    <t>1 rue bidon</t>
  </si>
  <si>
    <t>12345 Xxxxxxxxxxxxx</t>
  </si>
  <si>
    <t>A</t>
  </si>
  <si>
    <t>B</t>
  </si>
  <si>
    <t>C</t>
  </si>
  <si>
    <t>D</t>
  </si>
  <si>
    <t>E</t>
  </si>
  <si>
    <t>F</t>
  </si>
  <si>
    <t>G</t>
  </si>
  <si>
    <t>A1</t>
  </si>
  <si>
    <t>A2</t>
  </si>
  <si>
    <t>A3</t>
  </si>
  <si>
    <t>A4</t>
  </si>
  <si>
    <t>A5</t>
  </si>
  <si>
    <t>A6</t>
  </si>
  <si>
    <t>B1</t>
  </si>
  <si>
    <t>B2</t>
  </si>
  <si>
    <t>B3</t>
  </si>
  <si>
    <t>B4</t>
  </si>
  <si>
    <t>C1</t>
  </si>
  <si>
    <t>C2</t>
  </si>
  <si>
    <t>C3</t>
  </si>
  <si>
    <t>C4</t>
  </si>
  <si>
    <t>D1</t>
  </si>
  <si>
    <t>D2</t>
  </si>
  <si>
    <t>D3</t>
  </si>
  <si>
    <t>D4</t>
  </si>
  <si>
    <t>D5</t>
  </si>
  <si>
    <t>D6</t>
  </si>
  <si>
    <t>E1</t>
  </si>
  <si>
    <t>E2</t>
  </si>
  <si>
    <t>E3</t>
  </si>
  <si>
    <t>F1</t>
  </si>
  <si>
    <t>F2</t>
  </si>
  <si>
    <t>G1</t>
  </si>
  <si>
    <t>G2</t>
  </si>
  <si>
    <t>G3</t>
  </si>
  <si>
    <t>Client1</t>
  </si>
  <si>
    <t>Client2</t>
  </si>
  <si>
    <t>Adresse1</t>
  </si>
  <si>
    <t>Adresse2</t>
  </si>
  <si>
    <t>Ville1</t>
  </si>
  <si>
    <t>Ville2</t>
  </si>
  <si>
    <t>Client3</t>
  </si>
  <si>
    <t>Adresse3</t>
  </si>
  <si>
    <t>Ville3</t>
  </si>
  <si>
    <t>Client4</t>
  </si>
  <si>
    <t>Adresse4</t>
  </si>
  <si>
    <t>Ville4</t>
  </si>
  <si>
    <t>Client5</t>
  </si>
  <si>
    <t>Adresse5</t>
  </si>
  <si>
    <t>Ville5</t>
  </si>
  <si>
    <t>facture1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</si>
</sst>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40C]_-;\-* #,##0.00\ [$€-40C]_-;_-* &quot;-&quot;??\ [$€-40C]_-;_-@_-"/>
    <numFmt numFmtId="165" formatCode="#,##0.00\ [$€-40C];\-#,##0.00\ [$€-40C]"/>
    <numFmt numFmtId="166" formatCode="0.0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Calibri"/>
      <family val="2"/>
    </font>
    <font>
      <sz val="11"/>
      <color rgb="FF000000"/>
      <name val="Calibri"/>
      <family val="2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2" fontId="0" fillId="0" borderId="0" xfId="0" applyNumberFormat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0" xfId="0" applyFont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6" fillId="0" borderId="0" xfId="0" applyFont="1"/>
    <xf numFmtId="0" fontId="1" fillId="0" borderId="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2" fontId="1" fillId="0" borderId="8" xfId="0" applyNumberFormat="1" applyFont="1" applyBorder="1" applyAlignment="1">
      <alignment horizontal="center" vertical="center"/>
    </xf>
    <xf numFmtId="4" fontId="1" fillId="0" borderId="8" xfId="0" applyNumberFormat="1" applyFont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9" fillId="0" borderId="0" xfId="0" applyFont="1"/>
    <xf numFmtId="164" fontId="7" fillId="0" borderId="0" xfId="0" applyNumberFormat="1" applyFont="1"/>
    <xf numFmtId="165" fontId="7" fillId="0" borderId="0" xfId="0" applyNumberFormat="1" applyFont="1" applyAlignment="1">
      <alignment horizontal="right"/>
    </xf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/>
    </xf>
    <xf numFmtId="14" fontId="4" fillId="2" borderId="6" xfId="0" applyNumberFormat="1" applyFont="1" applyFill="1" applyBorder="1" applyAlignment="1">
      <alignment horizontal="center" vertical="center"/>
    </xf>
    <xf numFmtId="0" fontId="4" fillId="2" borderId="0" xfId="0" applyFont="1" applyFill="1"/>
    <xf numFmtId="0" fontId="4" fillId="2" borderId="8" xfId="0" applyFont="1" applyFill="1" applyBorder="1"/>
    <xf numFmtId="0" fontId="5" fillId="2" borderId="8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5" fontId="8" fillId="0" borderId="0" xfId="0" applyNumberFormat="1" applyFont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6" fillId="0" borderId="15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3</xdr:row>
          <xdr:rowOff>0</xdr:rowOff>
        </xdr:from>
        <xdr:to>
          <xdr:col>10</xdr:col>
          <xdr:colOff>0</xdr:colOff>
          <xdr:row>4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10</xdr:col>
          <xdr:colOff>0</xdr:colOff>
          <xdr:row>2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Exporter vers "Gestion STOCK"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0</xdr:colOff>
      <xdr:row>0</xdr:row>
      <xdr:rowOff>0</xdr:rowOff>
    </xdr:from>
    <xdr:to>
      <xdr:col>13</xdr:col>
      <xdr:colOff>352425</xdr:colOff>
      <xdr:row>4</xdr:row>
      <xdr:rowOff>28575</xdr:rowOff>
    </xdr:to>
    <xdr:sp macro="" textlink="">
      <xdr:nvSpPr>
        <xdr:cNvPr id="2" name="Rectangle 1"/>
        <xdr:cNvSpPr/>
      </xdr:nvSpPr>
      <xdr:spPr>
        <a:xfrm>
          <a:off x="10201275" y="0"/>
          <a:ext cx="1876425" cy="809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Version de développement, toutes</a:t>
          </a:r>
          <a:r>
            <a:rPr lang="fr-FR" sz="1100" baseline="0"/>
            <a:t> les futures factures seront calquées sur ce modèle</a:t>
          </a:r>
          <a:endParaRPr lang="fr-FR" sz="1100"/>
        </a:p>
      </xdr:txBody>
    </xdr:sp>
    <xdr:clientData/>
  </xdr:twoCellAnchor>
  <xdr:twoCellAnchor>
    <xdr:from>
      <xdr:col>5</xdr:col>
      <xdr:colOff>123825</xdr:colOff>
      <xdr:row>5</xdr:row>
      <xdr:rowOff>19050</xdr:rowOff>
    </xdr:from>
    <xdr:to>
      <xdr:col>7</xdr:col>
      <xdr:colOff>409575</xdr:colOff>
      <xdr:row>9</xdr:row>
      <xdr:rowOff>57150</xdr:rowOff>
    </xdr:to>
    <xdr:sp macro="" textlink="">
      <xdr:nvSpPr>
        <xdr:cNvPr id="3" name="Rectangle 2"/>
        <xdr:cNvSpPr/>
      </xdr:nvSpPr>
      <xdr:spPr>
        <a:xfrm>
          <a:off x="5753100" y="1000125"/>
          <a:ext cx="1809750" cy="809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rentre le n° et la</a:t>
          </a:r>
          <a:r>
            <a:rPr lang="fr-FR" sz="1100" baseline="0"/>
            <a:t> date de facture ici, le nom de l'onglet prendra le nom du N° de la facture</a:t>
          </a:r>
          <a:endParaRPr lang="fr-FR" sz="1100"/>
        </a:p>
      </xdr:txBody>
    </xdr:sp>
    <xdr:clientData/>
  </xdr:twoCellAnchor>
  <xdr:twoCellAnchor>
    <xdr:from>
      <xdr:col>4</xdr:col>
      <xdr:colOff>676275</xdr:colOff>
      <xdr:row>5</xdr:row>
      <xdr:rowOff>85725</xdr:rowOff>
    </xdr:from>
    <xdr:to>
      <xdr:col>5</xdr:col>
      <xdr:colOff>104775</xdr:colOff>
      <xdr:row>6</xdr:row>
      <xdr:rowOff>95251</xdr:rowOff>
    </xdr:to>
    <xdr:cxnSp macro="">
      <xdr:nvCxnSpPr>
        <xdr:cNvPr id="5" name="Connecteur droit avec flèche 4"/>
        <xdr:cNvCxnSpPr/>
      </xdr:nvCxnSpPr>
      <xdr:spPr>
        <a:xfrm flipH="1" flipV="1">
          <a:off x="5543550" y="1066800"/>
          <a:ext cx="190500" cy="200026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3</xdr:row>
          <xdr:rowOff>0</xdr:rowOff>
        </xdr:from>
        <xdr:to>
          <xdr:col>10</xdr:col>
          <xdr:colOff>0</xdr:colOff>
          <xdr:row>4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10</xdr:col>
          <xdr:colOff>0</xdr:colOff>
          <xdr:row>2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Exporter vers "Gestion STOCK"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0</xdr:colOff>
      <xdr:row>0</xdr:row>
      <xdr:rowOff>0</xdr:rowOff>
    </xdr:from>
    <xdr:to>
      <xdr:col>13</xdr:col>
      <xdr:colOff>352425</xdr:colOff>
      <xdr:row>4</xdr:row>
      <xdr:rowOff>28575</xdr:rowOff>
    </xdr:to>
    <xdr:sp macro="" textlink="">
      <xdr:nvSpPr>
        <xdr:cNvPr id="4" name="Rectangle 3"/>
        <xdr:cNvSpPr/>
      </xdr:nvSpPr>
      <xdr:spPr>
        <a:xfrm>
          <a:off x="10201275" y="0"/>
          <a:ext cx="1876425" cy="809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Version de développement, toutes</a:t>
          </a:r>
          <a:r>
            <a:rPr lang="fr-FR" sz="1100" baseline="0"/>
            <a:t> les futures factures seront calquées sur ce modèle</a:t>
          </a:r>
          <a:endParaRPr lang="fr-FR" sz="1100"/>
        </a:p>
      </xdr:txBody>
    </xdr:sp>
    <xdr:clientData/>
  </xdr:twoCellAnchor>
  <xdr:twoCellAnchor>
    <xdr:from>
      <xdr:col>5</xdr:col>
      <xdr:colOff>123825</xdr:colOff>
      <xdr:row>5</xdr:row>
      <xdr:rowOff>19050</xdr:rowOff>
    </xdr:from>
    <xdr:to>
      <xdr:col>7</xdr:col>
      <xdr:colOff>409575</xdr:colOff>
      <xdr:row>9</xdr:row>
      <xdr:rowOff>57150</xdr:rowOff>
    </xdr:to>
    <xdr:sp macro="" textlink="">
      <xdr:nvSpPr>
        <xdr:cNvPr id="5" name="Rectangle 4"/>
        <xdr:cNvSpPr/>
      </xdr:nvSpPr>
      <xdr:spPr>
        <a:xfrm>
          <a:off x="5753100" y="1000125"/>
          <a:ext cx="1809750" cy="809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rentre le n° et la</a:t>
          </a:r>
          <a:r>
            <a:rPr lang="fr-FR" sz="1100" baseline="0"/>
            <a:t> date de facture ici, le nom de l'onglet prendra le nom du N° de la facture</a:t>
          </a:r>
          <a:endParaRPr lang="fr-FR" sz="1100"/>
        </a:p>
      </xdr:txBody>
    </xdr:sp>
    <xdr:clientData/>
  </xdr:twoCellAnchor>
  <xdr:twoCellAnchor>
    <xdr:from>
      <xdr:col>4</xdr:col>
      <xdr:colOff>676275</xdr:colOff>
      <xdr:row>5</xdr:row>
      <xdr:rowOff>85725</xdr:rowOff>
    </xdr:from>
    <xdr:to>
      <xdr:col>5</xdr:col>
      <xdr:colOff>104775</xdr:colOff>
      <xdr:row>6</xdr:row>
      <xdr:rowOff>95251</xdr:rowOff>
    </xdr:to>
    <xdr:cxnSp macro="">
      <xdr:nvCxnSpPr>
        <xdr:cNvPr id="6" name="Connecteur droit avec flèche 5"/>
        <xdr:cNvCxnSpPr/>
      </xdr:nvCxnSpPr>
      <xdr:spPr>
        <a:xfrm flipH="1" flipV="1">
          <a:off x="5543550" y="1066800"/>
          <a:ext cx="190500" cy="200026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3"/>
  <sheetViews>
    <sheetView showZeros="0" zoomScale="85" zoomScaleNormal="85" workbookViewId="0">
      <selection activeCell="B23" sqref="B23"/>
    </sheetView>
  </sheetViews>
  <sheetFormatPr baseColWidth="10" defaultRowHeight="15" x14ac:dyDescent="0.25"/>
  <cols>
    <col min="1" max="1" width="10.28515625" bestFit="1" customWidth="1"/>
    <col min="2" max="2" width="23.7109375" bestFit="1" customWidth="1"/>
    <col min="6" max="6" width="23.42578125" bestFit="1" customWidth="1"/>
    <col min="7" max="7" width="20.5703125" bestFit="1" customWidth="1"/>
    <col min="8" max="8" width="22.5703125" bestFit="1" customWidth="1"/>
  </cols>
  <sheetData>
    <row r="1" spans="1:8" x14ac:dyDescent="0.25">
      <c r="A1" t="s">
        <v>0</v>
      </c>
      <c r="B1" t="s">
        <v>1</v>
      </c>
      <c r="C1" t="s">
        <v>2</v>
      </c>
      <c r="F1" s="4" t="s">
        <v>3</v>
      </c>
      <c r="G1" s="4" t="s">
        <v>4</v>
      </c>
      <c r="H1" s="4" t="s">
        <v>5</v>
      </c>
    </row>
    <row r="2" spans="1:8" x14ac:dyDescent="0.25">
      <c r="A2" s="32" t="s">
        <v>27</v>
      </c>
      <c r="B2" t="s">
        <v>34</v>
      </c>
      <c r="C2" s="1">
        <v>3.5</v>
      </c>
      <c r="F2" t="s">
        <v>62</v>
      </c>
      <c r="G2" t="s">
        <v>64</v>
      </c>
      <c r="H2" t="s">
        <v>66</v>
      </c>
    </row>
    <row r="3" spans="1:8" x14ac:dyDescent="0.25">
      <c r="A3" s="32"/>
      <c r="B3" t="s">
        <v>35</v>
      </c>
      <c r="C3" s="1">
        <v>3.5</v>
      </c>
      <c r="F3" t="s">
        <v>63</v>
      </c>
      <c r="G3" t="s">
        <v>65</v>
      </c>
      <c r="H3" t="s">
        <v>67</v>
      </c>
    </row>
    <row r="4" spans="1:8" x14ac:dyDescent="0.25">
      <c r="A4" s="32"/>
      <c r="B4" t="s">
        <v>36</v>
      </c>
      <c r="C4" s="1">
        <v>3.5</v>
      </c>
      <c r="F4" t="s">
        <v>68</v>
      </c>
      <c r="G4" t="s">
        <v>69</v>
      </c>
      <c r="H4" t="s">
        <v>70</v>
      </c>
    </row>
    <row r="5" spans="1:8" x14ac:dyDescent="0.25">
      <c r="A5" s="32"/>
      <c r="B5" t="s">
        <v>37</v>
      </c>
      <c r="C5" s="1">
        <v>3.5</v>
      </c>
      <c r="F5" t="s">
        <v>71</v>
      </c>
      <c r="G5" t="s">
        <v>72</v>
      </c>
      <c r="H5" t="s">
        <v>73</v>
      </c>
    </row>
    <row r="6" spans="1:8" x14ac:dyDescent="0.25">
      <c r="A6" s="32"/>
      <c r="B6" t="s">
        <v>38</v>
      </c>
      <c r="C6" s="1">
        <v>3.5</v>
      </c>
      <c r="F6" t="s">
        <v>74</v>
      </c>
      <c r="G6" t="s">
        <v>75</v>
      </c>
      <c r="H6" t="s">
        <v>76</v>
      </c>
    </row>
    <row r="7" spans="1:8" x14ac:dyDescent="0.25">
      <c r="A7" s="32"/>
      <c r="B7" t="s">
        <v>39</v>
      </c>
      <c r="C7" s="1">
        <v>3.5</v>
      </c>
    </row>
    <row r="8" spans="1:8" x14ac:dyDescent="0.25">
      <c r="A8" s="32" t="s">
        <v>28</v>
      </c>
      <c r="B8" t="s">
        <v>40</v>
      </c>
      <c r="C8" s="1">
        <v>3.5</v>
      </c>
    </row>
    <row r="9" spans="1:8" x14ac:dyDescent="0.25">
      <c r="A9" s="32"/>
      <c r="B9" t="s">
        <v>41</v>
      </c>
      <c r="C9" s="1">
        <v>3.5</v>
      </c>
    </row>
    <row r="10" spans="1:8" x14ac:dyDescent="0.25">
      <c r="A10" s="32"/>
      <c r="B10" t="s">
        <v>42</v>
      </c>
      <c r="C10" s="1">
        <v>3.5</v>
      </c>
    </row>
    <row r="11" spans="1:8" x14ac:dyDescent="0.25">
      <c r="A11" s="32"/>
      <c r="B11" t="s">
        <v>43</v>
      </c>
      <c r="C11" s="1">
        <v>3.5</v>
      </c>
    </row>
    <row r="12" spans="1:8" x14ac:dyDescent="0.25">
      <c r="A12" s="32" t="s">
        <v>29</v>
      </c>
      <c r="B12" t="s">
        <v>44</v>
      </c>
      <c r="C12" s="1">
        <v>3.5</v>
      </c>
    </row>
    <row r="13" spans="1:8" x14ac:dyDescent="0.25">
      <c r="A13" s="32"/>
      <c r="B13" t="s">
        <v>45</v>
      </c>
      <c r="C13" s="1">
        <v>3.5</v>
      </c>
    </row>
    <row r="14" spans="1:8" x14ac:dyDescent="0.25">
      <c r="A14" s="32"/>
      <c r="B14" t="s">
        <v>46</v>
      </c>
      <c r="C14" s="1">
        <v>3.5</v>
      </c>
    </row>
    <row r="15" spans="1:8" x14ac:dyDescent="0.25">
      <c r="A15" s="32"/>
      <c r="B15" t="s">
        <v>47</v>
      </c>
      <c r="C15" s="1">
        <v>3.5</v>
      </c>
    </row>
    <row r="16" spans="1:8" x14ac:dyDescent="0.25">
      <c r="A16" s="32" t="s">
        <v>30</v>
      </c>
      <c r="B16" t="s">
        <v>48</v>
      </c>
      <c r="C16" s="1">
        <v>4.7</v>
      </c>
    </row>
    <row r="17" spans="1:6" x14ac:dyDescent="0.25">
      <c r="A17" s="32"/>
      <c r="B17" t="s">
        <v>49</v>
      </c>
      <c r="C17" s="1">
        <v>4.7</v>
      </c>
    </row>
    <row r="18" spans="1:6" x14ac:dyDescent="0.25">
      <c r="A18" s="32"/>
      <c r="B18" t="s">
        <v>50</v>
      </c>
      <c r="C18" s="1">
        <v>4.7</v>
      </c>
    </row>
    <row r="19" spans="1:6" x14ac:dyDescent="0.25">
      <c r="A19" s="32"/>
      <c r="B19" t="s">
        <v>51</v>
      </c>
      <c r="C19" s="1">
        <v>4.7</v>
      </c>
    </row>
    <row r="20" spans="1:6" x14ac:dyDescent="0.25">
      <c r="A20" s="32"/>
      <c r="B20" t="s">
        <v>52</v>
      </c>
      <c r="C20" s="1">
        <v>4.7</v>
      </c>
    </row>
    <row r="21" spans="1:6" x14ac:dyDescent="0.25">
      <c r="A21" s="32"/>
      <c r="B21" t="s">
        <v>53</v>
      </c>
      <c r="C21" s="1">
        <v>4.7</v>
      </c>
    </row>
    <row r="22" spans="1:6" x14ac:dyDescent="0.25">
      <c r="A22" s="32" t="s">
        <v>31</v>
      </c>
      <c r="B22" t="s">
        <v>54</v>
      </c>
      <c r="C22" s="25">
        <v>3.3170000000000002</v>
      </c>
    </row>
    <row r="23" spans="1:6" x14ac:dyDescent="0.25">
      <c r="A23" s="32"/>
      <c r="B23" t="s">
        <v>55</v>
      </c>
      <c r="C23" s="25">
        <v>3.3170000000000002</v>
      </c>
    </row>
    <row r="24" spans="1:6" x14ac:dyDescent="0.25">
      <c r="A24" s="32"/>
      <c r="B24" t="s">
        <v>56</v>
      </c>
      <c r="C24" s="25">
        <v>3.3170000000000002</v>
      </c>
    </row>
    <row r="25" spans="1:6" x14ac:dyDescent="0.25">
      <c r="A25" s="32" t="s">
        <v>32</v>
      </c>
      <c r="B25" t="s">
        <v>57</v>
      </c>
      <c r="C25" s="1">
        <v>2.3696682464454999</v>
      </c>
    </row>
    <row r="26" spans="1:6" x14ac:dyDescent="0.25">
      <c r="A26" s="32"/>
      <c r="B26" t="s">
        <v>58</v>
      </c>
      <c r="C26" s="1">
        <v>2.3696682464454999</v>
      </c>
    </row>
    <row r="27" spans="1:6" x14ac:dyDescent="0.25">
      <c r="A27" s="32" t="s">
        <v>33</v>
      </c>
      <c r="B27" t="s">
        <v>59</v>
      </c>
      <c r="C27" s="1">
        <v>2.3696682464454999</v>
      </c>
    </row>
    <row r="28" spans="1:6" x14ac:dyDescent="0.25">
      <c r="A28" s="32"/>
      <c r="B28" t="s">
        <v>60</v>
      </c>
      <c r="C28" s="1">
        <v>2.3696682464454999</v>
      </c>
    </row>
    <row r="29" spans="1:6" x14ac:dyDescent="0.25">
      <c r="A29" s="32"/>
      <c r="B29" t="s">
        <v>61</v>
      </c>
      <c r="C29" s="1">
        <v>2.3696682464454999</v>
      </c>
    </row>
    <row r="31" spans="1:6" x14ac:dyDescent="0.25">
      <c r="B31" s="6"/>
      <c r="C31" s="6"/>
      <c r="D31" s="6"/>
      <c r="E31" s="6"/>
      <c r="F31" s="6"/>
    </row>
    <row r="32" spans="1:6" x14ac:dyDescent="0.25">
      <c r="B32" s="6"/>
      <c r="C32" s="6"/>
      <c r="D32" s="6"/>
      <c r="E32" s="6"/>
      <c r="F32" s="6"/>
    </row>
    <row r="33" spans="2:6" x14ac:dyDescent="0.25">
      <c r="B33" s="6"/>
      <c r="C33" s="6"/>
      <c r="D33" s="6"/>
      <c r="E33" s="6"/>
      <c r="F33" s="6"/>
    </row>
    <row r="34" spans="2:6" x14ac:dyDescent="0.25">
      <c r="B34" s="6"/>
      <c r="C34" s="6"/>
      <c r="D34" s="6"/>
      <c r="E34" s="6"/>
      <c r="F34" s="6"/>
    </row>
    <row r="35" spans="2:6" x14ac:dyDescent="0.25">
      <c r="B35" s="6"/>
      <c r="C35" s="6"/>
      <c r="D35" s="6"/>
      <c r="E35" s="6"/>
      <c r="F35" s="6"/>
    </row>
    <row r="36" spans="2:6" x14ac:dyDescent="0.25">
      <c r="B36" s="6"/>
      <c r="C36" s="6"/>
      <c r="D36" s="6"/>
      <c r="E36" s="6"/>
      <c r="F36" s="6"/>
    </row>
    <row r="37" spans="2:6" x14ac:dyDescent="0.25">
      <c r="B37" s="6"/>
      <c r="C37" s="6"/>
      <c r="D37" s="6"/>
      <c r="E37" s="6"/>
      <c r="F37" s="6"/>
    </row>
    <row r="38" spans="2:6" x14ac:dyDescent="0.25">
      <c r="B38" s="6"/>
      <c r="C38" s="6"/>
      <c r="D38" s="6"/>
      <c r="E38" s="6"/>
      <c r="F38" s="6"/>
    </row>
    <row r="39" spans="2:6" x14ac:dyDescent="0.25">
      <c r="B39" s="6"/>
      <c r="C39" s="6"/>
      <c r="D39" s="6"/>
      <c r="E39" s="6"/>
      <c r="F39" s="6"/>
    </row>
    <row r="40" spans="2:6" x14ac:dyDescent="0.25">
      <c r="B40" s="6"/>
      <c r="C40" s="6"/>
      <c r="D40" s="6"/>
      <c r="E40" s="6"/>
      <c r="F40" s="6"/>
    </row>
    <row r="41" spans="2:6" x14ac:dyDescent="0.25">
      <c r="B41" s="6"/>
      <c r="C41" s="6"/>
      <c r="D41" s="6"/>
      <c r="E41" s="6"/>
      <c r="F41" s="6"/>
    </row>
    <row r="42" spans="2:6" x14ac:dyDescent="0.25">
      <c r="B42" s="6"/>
      <c r="C42" s="6"/>
      <c r="D42" s="6"/>
      <c r="E42" s="6"/>
      <c r="F42" s="6"/>
    </row>
    <row r="43" spans="2:6" x14ac:dyDescent="0.25">
      <c r="B43" s="6"/>
      <c r="C43" s="6"/>
      <c r="D43" s="6"/>
      <c r="E43" s="6"/>
      <c r="F43" s="6"/>
    </row>
  </sheetData>
  <mergeCells count="7">
    <mergeCell ref="A27:A29"/>
    <mergeCell ref="A2:A7"/>
    <mergeCell ref="A8:A11"/>
    <mergeCell ref="A12:A15"/>
    <mergeCell ref="A16:A21"/>
    <mergeCell ref="A22:A24"/>
    <mergeCell ref="A25:A26"/>
  </mergeCells>
  <dataValidations disablePrompts="1" count="1">
    <dataValidation type="list" allowBlank="1" showInputMessage="1" showErrorMessage="1" sqref="E14">
      <formula1>"liste_produits"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E35"/>
  <sheetViews>
    <sheetView showZeros="0" workbookViewId="0">
      <selection activeCell="I5" sqref="I4:I5"/>
    </sheetView>
  </sheetViews>
  <sheetFormatPr baseColWidth="10" defaultRowHeight="15" x14ac:dyDescent="0.25"/>
  <cols>
    <col min="1" max="1" width="39.7109375" customWidth="1"/>
    <col min="2" max="2" width="10.42578125" customWidth="1"/>
  </cols>
  <sheetData>
    <row r="1" spans="1:5" x14ac:dyDescent="0.25">
      <c r="A1" s="7" t="s">
        <v>6</v>
      </c>
      <c r="B1" s="8"/>
    </row>
    <row r="2" spans="1:5" ht="15.75" thickBot="1" x14ac:dyDescent="0.3">
      <c r="A2" s="9" t="s">
        <v>24</v>
      </c>
      <c r="B2" s="10"/>
    </row>
    <row r="3" spans="1:5" ht="15.75" thickBot="1" x14ac:dyDescent="0.3">
      <c r="A3" s="9" t="s">
        <v>25</v>
      </c>
      <c r="B3" s="10"/>
      <c r="D3" s="35" t="s">
        <v>7</v>
      </c>
      <c r="E3" s="36"/>
    </row>
    <row r="4" spans="1:5" x14ac:dyDescent="0.25">
      <c r="A4" s="11" t="s">
        <v>26</v>
      </c>
      <c r="B4" s="12"/>
      <c r="D4" s="2" t="s">
        <v>8</v>
      </c>
      <c r="E4" s="3" t="s">
        <v>9</v>
      </c>
    </row>
    <row r="5" spans="1:5" ht="15.75" thickBot="1" x14ac:dyDescent="0.3">
      <c r="D5" s="27" t="s">
        <v>23</v>
      </c>
      <c r="E5" s="28">
        <v>42746</v>
      </c>
    </row>
    <row r="7" spans="1:5" x14ac:dyDescent="0.25">
      <c r="A7" s="5"/>
    </row>
    <row r="9" spans="1:5" ht="15.75" x14ac:dyDescent="0.25">
      <c r="C9" s="13" t="s">
        <v>10</v>
      </c>
      <c r="D9" s="29" t="s">
        <v>62</v>
      </c>
    </row>
    <row r="10" spans="1:5" x14ac:dyDescent="0.25">
      <c r="D10" t="str">
        <f>VLOOKUP(D9,Bdd!$F$2:$H$30,2,FALSE)</f>
        <v>Adresse1</v>
      </c>
    </row>
    <row r="11" spans="1:5" x14ac:dyDescent="0.25">
      <c r="D11" t="str">
        <f>VLOOKUP(D9,Bdd!$F$2:$H$30,3,FALSE)</f>
        <v>Ville1</v>
      </c>
    </row>
    <row r="14" spans="1:5" x14ac:dyDescent="0.25">
      <c r="A14" t="s">
        <v>11</v>
      </c>
      <c r="B14" t="s">
        <v>12</v>
      </c>
    </row>
    <row r="16" spans="1:5" ht="30" x14ac:dyDescent="0.25">
      <c r="A16" s="14" t="s">
        <v>13</v>
      </c>
      <c r="B16" s="14" t="s">
        <v>14</v>
      </c>
      <c r="C16" s="15" t="s">
        <v>15</v>
      </c>
      <c r="D16" s="15" t="s">
        <v>16</v>
      </c>
      <c r="E16" s="14" t="s">
        <v>17</v>
      </c>
    </row>
    <row r="17" spans="1:5" x14ac:dyDescent="0.25">
      <c r="A17" s="30"/>
      <c r="B17" s="31"/>
      <c r="C17" s="16" t="str">
        <f>IFERROR(VLOOKUP(A17,Bdd!$B$2:$C$40,2,FALSE),"")</f>
        <v/>
      </c>
      <c r="D17" s="17" t="str">
        <f>IF(OR(B17="",C17=""),"",C17*B17)</f>
        <v/>
      </c>
      <c r="E17" s="14" t="str">
        <f>IF(A17="","",5.5)</f>
        <v/>
      </c>
    </row>
    <row r="18" spans="1:5" x14ac:dyDescent="0.25">
      <c r="A18" s="30"/>
      <c r="B18" s="31"/>
      <c r="C18" s="16" t="str">
        <f>IFERROR(VLOOKUP(A18,Bdd!$B$2:$C$40,2,FALSE),"")</f>
        <v/>
      </c>
      <c r="D18" s="17" t="str">
        <f t="shared" ref="D18" si="0">IF(OR(B18="",C18=""),"",C18*B18)</f>
        <v/>
      </c>
      <c r="E18" s="14" t="str">
        <f t="shared" ref="E18" si="1">IF(A18="","",5.5)</f>
        <v/>
      </c>
    </row>
    <row r="19" spans="1:5" x14ac:dyDescent="0.25">
      <c r="A19" s="30"/>
      <c r="B19" s="31"/>
      <c r="C19" s="16" t="str">
        <f>IFERROR(VLOOKUP(A19,Bdd!$B$2:$C$40,2,FALSE),"")</f>
        <v/>
      </c>
      <c r="D19" s="17" t="str">
        <f t="shared" ref="D19:D22" si="2">IF(OR(B19="",C19=""),"",C19*B19)</f>
        <v/>
      </c>
      <c r="E19" s="14" t="str">
        <f t="shared" ref="E19:E22" si="3">IF(A19="","",5.5)</f>
        <v/>
      </c>
    </row>
    <row r="20" spans="1:5" x14ac:dyDescent="0.25">
      <c r="A20" s="30"/>
      <c r="B20" s="31"/>
      <c r="C20" s="16" t="str">
        <f>IFERROR(VLOOKUP(A20,Bdd!$B$2:$C$40,2,FALSE),"")</f>
        <v/>
      </c>
      <c r="D20" s="17" t="str">
        <f t="shared" si="2"/>
        <v/>
      </c>
      <c r="E20" s="14" t="str">
        <f t="shared" si="3"/>
        <v/>
      </c>
    </row>
    <row r="21" spans="1:5" x14ac:dyDescent="0.25">
      <c r="A21" s="30"/>
      <c r="B21" s="31"/>
      <c r="C21" s="16" t="str">
        <f>IFERROR(VLOOKUP(A21,Bdd!$B$2:$C$40,2,FALSE),"")</f>
        <v/>
      </c>
      <c r="D21" s="17" t="str">
        <f t="shared" si="2"/>
        <v/>
      </c>
      <c r="E21" s="14" t="str">
        <f t="shared" si="3"/>
        <v/>
      </c>
    </row>
    <row r="22" spans="1:5" x14ac:dyDescent="0.25">
      <c r="A22" s="30"/>
      <c r="B22" s="31"/>
      <c r="C22" s="16" t="str">
        <f>IFERROR(VLOOKUP(A22,Bdd!$B$2:$C$40,2,FALSE),"")</f>
        <v/>
      </c>
      <c r="D22" s="17" t="str">
        <f t="shared" si="2"/>
        <v/>
      </c>
      <c r="E22" s="14" t="str">
        <f t="shared" si="3"/>
        <v/>
      </c>
    </row>
    <row r="23" spans="1:5" x14ac:dyDescent="0.25">
      <c r="A23" s="30"/>
      <c r="B23" s="31"/>
      <c r="C23" s="16" t="str">
        <f>IFERROR(VLOOKUP(A23,Bdd!$B$2:$C$40,2,FALSE),"")</f>
        <v/>
      </c>
      <c r="D23" s="17" t="str">
        <f t="shared" ref="D23:D26" si="4">IF(OR(B23="",C23=""),"",C23*B23)</f>
        <v/>
      </c>
      <c r="E23" s="14" t="str">
        <f t="shared" ref="E23:E26" si="5">IF(A23="","",5.5)</f>
        <v/>
      </c>
    </row>
    <row r="24" spans="1:5" x14ac:dyDescent="0.25">
      <c r="A24" s="30"/>
      <c r="B24" s="31"/>
      <c r="C24" s="16" t="str">
        <f>IFERROR(VLOOKUP(A24,Bdd!$B$2:$C$40,2,FALSE),"")</f>
        <v/>
      </c>
      <c r="D24" s="17" t="str">
        <f t="shared" si="4"/>
        <v/>
      </c>
      <c r="E24" s="14" t="str">
        <f t="shared" si="5"/>
        <v/>
      </c>
    </row>
    <row r="25" spans="1:5" x14ac:dyDescent="0.25">
      <c r="A25" s="30"/>
      <c r="B25" s="31"/>
      <c r="C25" s="16" t="str">
        <f>IFERROR(VLOOKUP(A25,Bdd!$B$2:$C$40,2,FALSE),"")</f>
        <v/>
      </c>
      <c r="D25" s="17" t="str">
        <f t="shared" si="4"/>
        <v/>
      </c>
      <c r="E25" s="14" t="str">
        <f t="shared" si="5"/>
        <v/>
      </c>
    </row>
    <row r="26" spans="1:5" x14ac:dyDescent="0.25">
      <c r="A26" s="30"/>
      <c r="B26" s="31"/>
      <c r="C26" s="16" t="str">
        <f>IFERROR(VLOOKUP(A26,Bdd!$B$2:$C$40,2,FALSE),"")</f>
        <v/>
      </c>
      <c r="D26" s="17" t="str">
        <f t="shared" si="4"/>
        <v/>
      </c>
      <c r="E26" s="14" t="str">
        <f t="shared" si="5"/>
        <v/>
      </c>
    </row>
    <row r="27" spans="1:5" ht="15.75" x14ac:dyDescent="0.25">
      <c r="B27" s="37" t="s">
        <v>19</v>
      </c>
      <c r="C27" s="37"/>
      <c r="D27" s="23">
        <f>SUM(D17:D26)</f>
        <v>0</v>
      </c>
      <c r="E27" t="s">
        <v>18</v>
      </c>
    </row>
    <row r="28" spans="1:5" ht="15.75" x14ac:dyDescent="0.25">
      <c r="B28" s="38" t="s">
        <v>20</v>
      </c>
      <c r="C28" s="38"/>
      <c r="D28" s="23">
        <f>SUMIFS($D$17:$D26,$E$17:$E26,5.5)*0.055</f>
        <v>0</v>
      </c>
      <c r="E28" s="24"/>
    </row>
    <row r="29" spans="1:5" ht="15.75" x14ac:dyDescent="0.25">
      <c r="B29" s="38" t="s">
        <v>22</v>
      </c>
      <c r="C29" s="38"/>
      <c r="D29" s="23">
        <f>SUMIFS($D$17:$D26,$E$17:$E26,7)*0.07</f>
        <v>0</v>
      </c>
    </row>
    <row r="30" spans="1:5" ht="15.75" x14ac:dyDescent="0.25">
      <c r="A30" s="21"/>
      <c r="D30" s="22"/>
    </row>
    <row r="31" spans="1:5" ht="18.75" x14ac:dyDescent="0.25">
      <c r="A31" s="19"/>
      <c r="B31" s="39" t="s">
        <v>21</v>
      </c>
      <c r="C31" s="39"/>
      <c r="D31" s="34">
        <f>D28+D27+D29</f>
        <v>0</v>
      </c>
      <c r="E31" s="34"/>
    </row>
    <row r="32" spans="1:5" x14ac:dyDescent="0.25">
      <c r="A32" s="20"/>
      <c r="B32" s="20"/>
      <c r="C32" s="20"/>
    </row>
    <row r="33" spans="1:5" x14ac:dyDescent="0.25">
      <c r="A33" s="18"/>
    </row>
    <row r="34" spans="1:5" x14ac:dyDescent="0.25">
      <c r="A34" s="33"/>
      <c r="B34" s="33"/>
      <c r="C34" s="33"/>
      <c r="D34" s="33"/>
      <c r="E34" s="33"/>
    </row>
    <row r="35" spans="1:5" x14ac:dyDescent="0.25">
      <c r="A35" s="33"/>
      <c r="B35" s="33"/>
      <c r="C35" s="33"/>
      <c r="D35" s="33"/>
      <c r="E35" s="33"/>
    </row>
  </sheetData>
  <mergeCells count="7">
    <mergeCell ref="A34:E35"/>
    <mergeCell ref="D31:E31"/>
    <mergeCell ref="D3:E3"/>
    <mergeCell ref="B27:C27"/>
    <mergeCell ref="B28:C28"/>
    <mergeCell ref="B31:C31"/>
    <mergeCell ref="B29:C29"/>
  </mergeCells>
  <dataValidations count="2">
    <dataValidation type="list" allowBlank="1" showInputMessage="1" showErrorMessage="1" sqref="A17:A26">
      <formula1>produits</formula1>
    </dataValidation>
    <dataValidation type="list" allowBlank="1" showInputMessage="1" showErrorMessage="1" sqref="D9">
      <formula1>Clients</formula1>
    </dataValidation>
  </dataValidations>
  <pageMargins left="0.70866141732283472" right="0.70866141732283472" top="0.74803149606299213" bottom="0.74803149606299213" header="0.31496062992125984" footer="0.31496062992125984"/>
  <pageSetup paperSize="9" scale="8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nouvelle_facture">
                <anchor moveWithCells="1" sizeWithCells="1">
                  <from>
                    <xdr:col>8</xdr:col>
                    <xdr:colOff>0</xdr:colOff>
                    <xdr:row>3</xdr:row>
                    <xdr:rowOff>0</xdr:rowOff>
                  </from>
                  <to>
                    <xdr:col>10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Button 11">
              <controlPr defaultSize="0" print="0" autoFill="0" autoPict="0" macro="[0]!export_facture_vers_gestion_stock">
                <anchor moveWithCells="1" sizeWithCells="1">
                  <from>
                    <xdr:col>8</xdr:col>
                    <xdr:colOff>0</xdr:colOff>
                    <xdr:row>0</xdr:row>
                    <xdr:rowOff>0</xdr:rowOff>
                  </from>
                  <to>
                    <xdr:col>10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E35"/>
  <sheetViews>
    <sheetView showZeros="0" tabSelected="1" workbookViewId="0">
      <selection activeCell="F12" sqref="F12"/>
    </sheetView>
  </sheetViews>
  <sheetFormatPr baseColWidth="10" defaultRowHeight="15" x14ac:dyDescent="0.25"/>
  <cols>
    <col min="1" max="1" width="39.7109375" customWidth="1"/>
    <col min="2" max="2" width="10.42578125" customWidth="1"/>
  </cols>
  <sheetData>
    <row r="1" spans="1:5" x14ac:dyDescent="0.25">
      <c r="A1" s="7" t="s">
        <v>6</v>
      </c>
      <c r="B1" s="8"/>
    </row>
    <row r="2" spans="1:5" ht="15.75" thickBot="1" x14ac:dyDescent="0.3">
      <c r="A2" s="9" t="s">
        <v>24</v>
      </c>
      <c r="B2" s="10"/>
    </row>
    <row r="3" spans="1:5" ht="15.75" thickBot="1" x14ac:dyDescent="0.3">
      <c r="A3" s="9" t="s">
        <v>25</v>
      </c>
      <c r="B3" s="10"/>
      <c r="D3" s="35" t="s">
        <v>7</v>
      </c>
      <c r="E3" s="36"/>
    </row>
    <row r="4" spans="1:5" x14ac:dyDescent="0.25">
      <c r="A4" s="11" t="s">
        <v>26</v>
      </c>
      <c r="B4" s="12"/>
      <c r="D4" s="2" t="s">
        <v>8</v>
      </c>
      <c r="E4" s="3" t="s">
        <v>9</v>
      </c>
    </row>
    <row r="5" spans="1:5" ht="15.75" thickBot="1" x14ac:dyDescent="0.3">
      <c r="D5" s="27" t="s">
        <v>77</v>
      </c>
      <c r="E5" s="28">
        <v>42746</v>
      </c>
    </row>
    <row r="7" spans="1:5" x14ac:dyDescent="0.25">
      <c r="A7" s="5"/>
    </row>
    <row r="9" spans="1:5" ht="15.75" x14ac:dyDescent="0.25">
      <c r="C9" s="13" t="s">
        <v>10</v>
      </c>
      <c r="D9" s="29" t="s">
        <v>62</v>
      </c>
    </row>
    <row r="10" spans="1:5" x14ac:dyDescent="0.25">
      <c r="D10" t="str">
        <f>VLOOKUP(D9,Bdd!$F$2:$H$30,2,FALSE)</f>
        <v>Adresse1</v>
      </c>
    </row>
    <row r="11" spans="1:5" x14ac:dyDescent="0.25">
      <c r="D11" t="str">
        <f>VLOOKUP(D9,Bdd!$F$2:$H$30,3,FALSE)</f>
        <v>Ville1</v>
      </c>
    </row>
    <row r="14" spans="1:5" x14ac:dyDescent="0.25">
      <c r="A14" t="s">
        <v>11</v>
      </c>
      <c r="B14" t="s">
        <v>12</v>
      </c>
    </row>
    <row r="16" spans="1:5" ht="30" x14ac:dyDescent="0.25">
      <c r="A16" s="14" t="s">
        <v>13</v>
      </c>
      <c r="B16" s="14" t="s">
        <v>14</v>
      </c>
      <c r="C16" s="15" t="s">
        <v>15</v>
      </c>
      <c r="D16" s="15" t="s">
        <v>16</v>
      </c>
      <c r="E16" s="14" t="s">
        <v>17</v>
      </c>
    </row>
    <row r="17" spans="1:5" x14ac:dyDescent="0.25">
      <c r="A17" s="30"/>
      <c r="B17" s="31"/>
      <c r="C17" s="16" t="str">
        <f>IFERROR(VLOOKUP(A17,Bdd!$B$2:$C$40,2,FALSE),"")</f>
        <v/>
      </c>
      <c r="D17" s="17" t="str">
        <f>IF(OR(B17="",C17=""),"",C17*B17)</f>
        <v/>
      </c>
      <c r="E17" s="14" t="str">
        <f>IF(A17="","",5.5)</f>
        <v/>
      </c>
    </row>
    <row r="18" spans="1:5" x14ac:dyDescent="0.25">
      <c r="A18" s="30"/>
      <c r="B18" s="31"/>
      <c r="C18" s="16" t="str">
        <f>IFERROR(VLOOKUP(A18,Bdd!$B$2:$C$40,2,FALSE),"")</f>
        <v/>
      </c>
      <c r="D18" s="17" t="str">
        <f t="shared" ref="D18:D26" si="0">IF(OR(B18="",C18=""),"",C18*B18)</f>
        <v/>
      </c>
      <c r="E18" s="14" t="str">
        <f t="shared" ref="E18:E26" si="1">IF(A18="","",5.5)</f>
        <v/>
      </c>
    </row>
    <row r="19" spans="1:5" x14ac:dyDescent="0.25">
      <c r="A19" s="30"/>
      <c r="B19" s="31"/>
      <c r="C19" s="16" t="str">
        <f>IFERROR(VLOOKUP(A19,Bdd!$B$2:$C$40,2,FALSE),"")</f>
        <v/>
      </c>
      <c r="D19" s="17" t="str">
        <f t="shared" si="0"/>
        <v/>
      </c>
      <c r="E19" s="14" t="str">
        <f t="shared" si="1"/>
        <v/>
      </c>
    </row>
    <row r="20" spans="1:5" x14ac:dyDescent="0.25">
      <c r="A20" s="30"/>
      <c r="B20" s="31"/>
      <c r="C20" s="16" t="str">
        <f>IFERROR(VLOOKUP(A20,Bdd!$B$2:$C$40,2,FALSE),"")</f>
        <v/>
      </c>
      <c r="D20" s="17" t="str">
        <f t="shared" si="0"/>
        <v/>
      </c>
      <c r="E20" s="14" t="str">
        <f t="shared" si="1"/>
        <v/>
      </c>
    </row>
    <row r="21" spans="1:5" x14ac:dyDescent="0.25">
      <c r="A21" s="30"/>
      <c r="B21" s="31"/>
      <c r="C21" s="16" t="str">
        <f>IFERROR(VLOOKUP(A21,Bdd!$B$2:$C$40,2,FALSE),"")</f>
        <v/>
      </c>
      <c r="D21" s="17" t="str">
        <f t="shared" si="0"/>
        <v/>
      </c>
      <c r="E21" s="14" t="str">
        <f t="shared" si="1"/>
        <v/>
      </c>
    </row>
    <row r="22" spans="1:5" x14ac:dyDescent="0.25">
      <c r="A22" s="30"/>
      <c r="B22" s="31"/>
      <c r="C22" s="16" t="str">
        <f>IFERROR(VLOOKUP(A22,Bdd!$B$2:$C$40,2,FALSE),"")</f>
        <v/>
      </c>
      <c r="D22" s="17" t="str">
        <f t="shared" si="0"/>
        <v/>
      </c>
      <c r="E22" s="14" t="str">
        <f t="shared" si="1"/>
        <v/>
      </c>
    </row>
    <row r="23" spans="1:5" x14ac:dyDescent="0.25">
      <c r="A23" s="30"/>
      <c r="B23" s="31"/>
      <c r="C23" s="16" t="str">
        <f>IFERROR(VLOOKUP(A23,Bdd!$B$2:$C$40,2,FALSE),"")</f>
        <v/>
      </c>
      <c r="D23" s="17" t="str">
        <f t="shared" si="0"/>
        <v/>
      </c>
      <c r="E23" s="14" t="str">
        <f t="shared" si="1"/>
        <v/>
      </c>
    </row>
    <row r="24" spans="1:5" x14ac:dyDescent="0.25">
      <c r="A24" s="30"/>
      <c r="B24" s="31"/>
      <c r="C24" s="16" t="str">
        <f>IFERROR(VLOOKUP(A24,Bdd!$B$2:$C$40,2,FALSE),"")</f>
        <v/>
      </c>
      <c r="D24" s="17" t="str">
        <f t="shared" si="0"/>
        <v/>
      </c>
      <c r="E24" s="14" t="str">
        <f t="shared" si="1"/>
        <v/>
      </c>
    </row>
    <row r="25" spans="1:5" x14ac:dyDescent="0.25">
      <c r="A25" s="30"/>
      <c r="B25" s="31"/>
      <c r="C25" s="16" t="str">
        <f>IFERROR(VLOOKUP(A25,Bdd!$B$2:$C$40,2,FALSE),"")</f>
        <v/>
      </c>
      <c r="D25" s="17" t="str">
        <f t="shared" si="0"/>
        <v/>
      </c>
      <c r="E25" s="14" t="str">
        <f t="shared" si="1"/>
        <v/>
      </c>
    </row>
    <row r="26" spans="1:5" x14ac:dyDescent="0.25">
      <c r="A26" s="30"/>
      <c r="B26" s="31"/>
      <c r="C26" s="16" t="str">
        <f>IFERROR(VLOOKUP(A26,Bdd!$B$2:$C$40,2,FALSE),"")</f>
        <v/>
      </c>
      <c r="D26" s="17" t="str">
        <f t="shared" si="0"/>
        <v/>
      </c>
      <c r="E26" s="14" t="str">
        <f t="shared" si="1"/>
        <v/>
      </c>
    </row>
    <row r="27" spans="1:5" ht="15.75" x14ac:dyDescent="0.25">
      <c r="B27" s="37" t="s">
        <v>19</v>
      </c>
      <c r="C27" s="37"/>
      <c r="D27" s="23">
        <f>SUM(D17:D26)</f>
        <v>0</v>
      </c>
      <c r="E27" t="s">
        <v>18</v>
      </c>
    </row>
    <row r="28" spans="1:5" ht="15.75" x14ac:dyDescent="0.25">
      <c r="B28" s="38" t="s">
        <v>20</v>
      </c>
      <c r="C28" s="38"/>
      <c r="D28" s="23">
        <f>SUMIFS($D$17:$D26,$E$17:$E26,5.5)*0.055</f>
        <v>0</v>
      </c>
      <c r="E28" s="24"/>
    </row>
    <row r="29" spans="1:5" ht="15.75" x14ac:dyDescent="0.25">
      <c r="B29" s="38" t="s">
        <v>22</v>
      </c>
      <c r="C29" s="38"/>
      <c r="D29" s="23">
        <f>SUMIFS($D$17:$D26,$E$17:$E26,7)*0.07</f>
        <v>0</v>
      </c>
    </row>
    <row r="30" spans="1:5" ht="15.75" x14ac:dyDescent="0.25">
      <c r="A30" s="21"/>
      <c r="D30" s="22"/>
    </row>
    <row r="31" spans="1:5" ht="18.75" x14ac:dyDescent="0.25">
      <c r="A31" s="26"/>
      <c r="B31" s="39" t="s">
        <v>21</v>
      </c>
      <c r="C31" s="39"/>
      <c r="D31" s="34">
        <f>D28+D27+D29</f>
        <v>0</v>
      </c>
      <c r="E31" s="34"/>
    </row>
    <row r="32" spans="1:5" x14ac:dyDescent="0.25">
      <c r="A32" s="20"/>
      <c r="B32" s="20"/>
      <c r="C32" s="20"/>
    </row>
    <row r="33" spans="1:5" x14ac:dyDescent="0.25">
      <c r="A33" s="18"/>
    </row>
    <row r="34" spans="1:5" x14ac:dyDescent="0.25">
      <c r="A34" s="33"/>
      <c r="B34" s="33"/>
      <c r="C34" s="33"/>
      <c r="D34" s="33"/>
      <c r="E34" s="33"/>
    </row>
    <row r="35" spans="1:5" x14ac:dyDescent="0.25">
      <c r="A35" s="33"/>
      <c r="B35" s="33"/>
      <c r="C35" s="33"/>
      <c r="D35" s="33"/>
      <c r="E35" s="33"/>
    </row>
  </sheetData>
  <mergeCells count="7">
    <mergeCell ref="A34:E35"/>
    <mergeCell ref="D3:E3"/>
    <mergeCell ref="B27:C27"/>
    <mergeCell ref="B28:C28"/>
    <mergeCell ref="B29:C29"/>
    <mergeCell ref="B31:C31"/>
    <mergeCell ref="D31:E31"/>
  </mergeCells>
  <dataValidations count="2">
    <dataValidation type="list" allowBlank="1" showInputMessage="1" showErrorMessage="1" sqref="D9">
      <formula1>Clients</formula1>
    </dataValidation>
    <dataValidation type="list" allowBlank="1" showInputMessage="1" showErrorMessage="1" sqref="A17:A26">
      <formula1>produits</formula1>
    </dataValidation>
  </dataValidations>
  <pageMargins left="0.70866141732283472" right="0.70866141732283472" top="0.74803149606299213" bottom="0.74803149606299213" header="0.31496062992125984" footer="0.31496062992125984"/>
  <pageSetup paperSize="9" scale="8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nouvelle_facture">
                <anchor moveWithCells="1" sizeWithCells="1">
                  <from>
                    <xdr:col>8</xdr:col>
                    <xdr:colOff>0</xdr:colOff>
                    <xdr:row>3</xdr:row>
                    <xdr:rowOff>0</xdr:rowOff>
                  </from>
                  <to>
                    <xdr:col>10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export_facture_vers_gestion_stock">
                <anchor moveWithCells="1" sizeWithCells="1">
                  <from>
                    <xdr:col>8</xdr:col>
                    <xdr:colOff>0</xdr:colOff>
                    <xdr:row>0</xdr:row>
                    <xdr:rowOff>0</xdr:rowOff>
                  </from>
                  <to>
                    <xdr:col>10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Bdd</vt:lpstr>
      <vt:lpstr>V_base</vt:lpstr>
      <vt:lpstr>facture1</vt:lpstr>
      <vt:lpstr>facture1!Zone_d_impression</vt:lpstr>
      <vt:lpstr>V_base!Zone_d_impression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yoanne scottez</dc:creator>
  <cp:lastModifiedBy>Lucien SCOTTEZ</cp:lastModifiedBy>
  <cp:lastPrinted>2017-03-10T14:30:39Z</cp:lastPrinted>
  <dcterms:created xsi:type="dcterms:W3CDTF">2017-03-09T17:27:42Z</dcterms:created>
  <dcterms:modified xsi:type="dcterms:W3CDTF">2017-05-11T09:51:24Z</dcterms:modified>
</cp:coreProperties>
</file>