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90" windowWidth="11715" windowHeight="9435" activeTab="1"/>
  </bookViews>
  <sheets>
    <sheet name="Demande" sheetId="12" r:id="rId1"/>
    <sheet name="A commander" sheetId="1" r:id="rId2"/>
    <sheet name="Bon de commande" sheetId="13" state="hidden" r:id="rId3"/>
  </sheets>
  <externalReferences>
    <externalReference r:id="rId4"/>
  </externalReferences>
  <definedNames>
    <definedName name="ListeClient">[1]!ListeClients4[Nom société]</definedName>
  </definedNames>
  <calcPr calcId="125725"/>
</workbook>
</file>

<file path=xl/calcChain.xml><?xml version="1.0" encoding="utf-8"?>
<calcChain xmlns="http://schemas.openxmlformats.org/spreadsheetml/2006/main">
  <c r="F3" i="1"/>
  <c r="X12" i="12" l="1"/>
  <c r="X13"/>
  <c r="X14"/>
  <c r="X15"/>
  <c r="X16"/>
  <c r="X17"/>
  <c r="X18"/>
  <c r="X19"/>
  <c r="X20"/>
  <c r="X21"/>
  <c r="X22"/>
  <c r="X23"/>
  <c r="X24"/>
  <c r="X25"/>
  <c r="X26"/>
  <c r="X27"/>
  <c r="Q24" i="13"/>
  <c r="Q23"/>
  <c r="Q22"/>
  <c r="Q21"/>
  <c r="Q20"/>
  <c r="Q19"/>
  <c r="Q18"/>
  <c r="Q17"/>
  <c r="Q16"/>
  <c r="Q15"/>
  <c r="Q25" s="1"/>
  <c r="Q27" s="1"/>
  <c r="Q28" s="1"/>
  <c r="C12"/>
  <c r="C11"/>
  <c r="L10"/>
  <c r="I10"/>
  <c r="F10"/>
  <c r="B10"/>
  <c r="O9"/>
  <c r="I9"/>
  <c r="C9"/>
  <c r="A9"/>
  <c r="H8"/>
  <c r="N7"/>
  <c r="N9" s="1"/>
  <c r="J7"/>
  <c r="H7"/>
  <c r="A7"/>
  <c r="X11" i="12"/>
  <c r="AP15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7"/>
  <c r="R7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R10"/>
  <c r="L10"/>
  <c r="L9"/>
  <c r="O10"/>
  <c r="R8"/>
  <c r="O8"/>
  <c r="O7"/>
  <c r="L8"/>
  <c r="L7"/>
  <c r="I9"/>
  <c r="I10"/>
  <c r="I34"/>
  <c r="I35"/>
  <c r="I36"/>
  <c r="I37"/>
  <c r="I38"/>
  <c r="I39"/>
  <c r="I40"/>
  <c r="I41"/>
  <c r="I42"/>
  <c r="I43"/>
  <c r="I44"/>
  <c r="I45"/>
  <c r="I46"/>
  <c r="I47"/>
  <c r="I8"/>
  <c r="I7"/>
  <c r="F47" l="1"/>
  <c r="F41"/>
  <c r="F42"/>
  <c r="F43"/>
  <c r="F44"/>
  <c r="F45"/>
  <c r="F46"/>
  <c r="F31"/>
  <c r="F32"/>
  <c r="F33"/>
  <c r="F34"/>
  <c r="F35"/>
  <c r="F36"/>
  <c r="F37"/>
  <c r="F38"/>
  <c r="F39"/>
  <c r="F40"/>
  <c r="F19"/>
  <c r="F20"/>
  <c r="F21"/>
  <c r="F22"/>
  <c r="F23"/>
  <c r="F24"/>
  <c r="F25"/>
  <c r="F26"/>
  <c r="F27"/>
  <c r="F28"/>
  <c r="F29"/>
  <c r="F30"/>
  <c r="F8"/>
  <c r="F9"/>
  <c r="F10"/>
  <c r="F11"/>
  <c r="F12"/>
  <c r="F13"/>
  <c r="F14"/>
  <c r="F15"/>
  <c r="F16"/>
  <c r="F17"/>
  <c r="F18"/>
  <c r="F7"/>
</calcChain>
</file>

<file path=xl/sharedStrings.xml><?xml version="1.0" encoding="utf-8"?>
<sst xmlns="http://schemas.openxmlformats.org/spreadsheetml/2006/main" count="412" uniqueCount="200">
  <si>
    <t>Liste des articles à commander</t>
  </si>
  <si>
    <t>Fournisseur</t>
  </si>
  <si>
    <t>Désignation</t>
  </si>
  <si>
    <t>Référence</t>
  </si>
  <si>
    <t>Q. à commander</t>
  </si>
  <si>
    <t>Prix Unité</t>
  </si>
  <si>
    <t>Somme</t>
  </si>
  <si>
    <t>FOURNISSEUR 1</t>
  </si>
  <si>
    <t>FOURNISSEUR 2</t>
  </si>
  <si>
    <t>Réf</t>
  </si>
  <si>
    <t>Qté</t>
  </si>
  <si>
    <t>Prix unitaire</t>
  </si>
  <si>
    <t>Désign 4</t>
  </si>
  <si>
    <t>Désign 5</t>
  </si>
  <si>
    <t>Désign 6</t>
  </si>
  <si>
    <t>Désign 7</t>
  </si>
  <si>
    <t>Désign 8</t>
  </si>
  <si>
    <t>Désign 9</t>
  </si>
  <si>
    <t>Désign 10</t>
  </si>
  <si>
    <t>Désign 11</t>
  </si>
  <si>
    <t>Désign 12</t>
  </si>
  <si>
    <t>Réf 1</t>
  </si>
  <si>
    <t>Réf 2</t>
  </si>
  <si>
    <t>Réf 3</t>
  </si>
  <si>
    <t>Réf 4</t>
  </si>
  <si>
    <t>Réf 5</t>
  </si>
  <si>
    <t>Réf 6</t>
  </si>
  <si>
    <t>Réf 7</t>
  </si>
  <si>
    <t>Réf 8</t>
  </si>
  <si>
    <t>Réf 9</t>
  </si>
  <si>
    <t>Réf 10</t>
  </si>
  <si>
    <t>Réf 11</t>
  </si>
  <si>
    <t>Réf 12</t>
  </si>
  <si>
    <t>Désign 13</t>
  </si>
  <si>
    <t>Désign 14</t>
  </si>
  <si>
    <t>Désign 15</t>
  </si>
  <si>
    <t>Désign 16</t>
  </si>
  <si>
    <t>Désign 17</t>
  </si>
  <si>
    <t>Désign 18</t>
  </si>
  <si>
    <t>Désign 19</t>
  </si>
  <si>
    <t>Désign 20</t>
  </si>
  <si>
    <t>Désign 21</t>
  </si>
  <si>
    <t>Désign 22</t>
  </si>
  <si>
    <t>Désign 23</t>
  </si>
  <si>
    <t>Désign 24</t>
  </si>
  <si>
    <t>Réf 13</t>
  </si>
  <si>
    <t>Réf 14</t>
  </si>
  <si>
    <t>Réf 15</t>
  </si>
  <si>
    <t>Réf 16</t>
  </si>
  <si>
    <t>Réf 17</t>
  </si>
  <si>
    <t>Réf 18</t>
  </si>
  <si>
    <t>Réf 19</t>
  </si>
  <si>
    <t>Réf 20</t>
  </si>
  <si>
    <t>Réf 21</t>
  </si>
  <si>
    <t>Réf 22</t>
  </si>
  <si>
    <t>Réf 23</t>
  </si>
  <si>
    <t>Réf 24</t>
  </si>
  <si>
    <t>FOURNISSEUR 3</t>
  </si>
  <si>
    <t>Désign 25</t>
  </si>
  <si>
    <t>Désign 26</t>
  </si>
  <si>
    <t>Désign 27</t>
  </si>
  <si>
    <t>Désign 28</t>
  </si>
  <si>
    <t>Désign 29</t>
  </si>
  <si>
    <t>Désign 30</t>
  </si>
  <si>
    <t>Désign 31</t>
  </si>
  <si>
    <t>Désign 32</t>
  </si>
  <si>
    <t>Désign 33</t>
  </si>
  <si>
    <t>Désign 34</t>
  </si>
  <si>
    <t>Réf 25</t>
  </si>
  <si>
    <t>Réf 26</t>
  </si>
  <si>
    <t>Réf 27</t>
  </si>
  <si>
    <t>Réf 28</t>
  </si>
  <si>
    <t>Réf 29</t>
  </si>
  <si>
    <t>Réf 30</t>
  </si>
  <si>
    <t>Réf 31</t>
  </si>
  <si>
    <t>Réf 32</t>
  </si>
  <si>
    <t>Réf 33</t>
  </si>
  <si>
    <t>Réf 34</t>
  </si>
  <si>
    <t>Désign 35</t>
  </si>
  <si>
    <t>Désign 36</t>
  </si>
  <si>
    <t>Désign 37</t>
  </si>
  <si>
    <t>Désign 38</t>
  </si>
  <si>
    <t>Désign 39</t>
  </si>
  <si>
    <t>Désign 40</t>
  </si>
  <si>
    <t>Réf 35</t>
  </si>
  <si>
    <t>Réf 36</t>
  </si>
  <si>
    <t>Réf 37</t>
  </si>
  <si>
    <t>Réf 38</t>
  </si>
  <si>
    <t>Réf 39</t>
  </si>
  <si>
    <t>Réf 40</t>
  </si>
  <si>
    <t>FOURNISSEUR 4</t>
  </si>
  <si>
    <t>Désign 41</t>
  </si>
  <si>
    <t>Réf 41</t>
  </si>
  <si>
    <t>Taille</t>
  </si>
  <si>
    <t>Coût</t>
  </si>
  <si>
    <t>PERS 1</t>
  </si>
  <si>
    <t>PERS 2</t>
  </si>
  <si>
    <t>PERS 3</t>
  </si>
  <si>
    <t>PERS 4</t>
  </si>
  <si>
    <t>PERS 5</t>
  </si>
  <si>
    <t>PERS 6</t>
  </si>
  <si>
    <t>PERS 7</t>
  </si>
  <si>
    <t>PERS 8</t>
  </si>
  <si>
    <t>PERS 9</t>
  </si>
  <si>
    <t>PERS 10</t>
  </si>
  <si>
    <t>PERS 11</t>
  </si>
  <si>
    <t>PERS 12</t>
  </si>
  <si>
    <t>88 M</t>
  </si>
  <si>
    <t>96 L</t>
  </si>
  <si>
    <t>112 C</t>
  </si>
  <si>
    <t>76 L</t>
  </si>
  <si>
    <t>82 XL</t>
  </si>
  <si>
    <t>112 M</t>
  </si>
  <si>
    <t>92 M</t>
  </si>
  <si>
    <t>Désign 4          10/1 - 9/4 - 11/1 - 9/2</t>
  </si>
  <si>
    <t xml:space="preserve">Désign 6          </t>
  </si>
  <si>
    <t xml:space="preserve">Désign 7          </t>
  </si>
  <si>
    <t xml:space="preserve">Désign 8          </t>
  </si>
  <si>
    <t xml:space="preserve">Désign 11          </t>
  </si>
  <si>
    <t xml:space="preserve">Désign 12          </t>
  </si>
  <si>
    <t xml:space="preserve">Désign 13          </t>
  </si>
  <si>
    <t xml:space="preserve">Désign 15          </t>
  </si>
  <si>
    <t xml:space="preserve">Désign 16          </t>
  </si>
  <si>
    <t xml:space="preserve">Désign 17          </t>
  </si>
  <si>
    <t xml:space="preserve">Désign 18          </t>
  </si>
  <si>
    <t xml:space="preserve">Désign 19          </t>
  </si>
  <si>
    <t xml:space="preserve">Désign 21          </t>
  </si>
  <si>
    <t xml:space="preserve">Désign 22          </t>
  </si>
  <si>
    <t xml:space="preserve">Désign 24          </t>
  </si>
  <si>
    <t xml:space="preserve">Désign 25          </t>
  </si>
  <si>
    <t xml:space="preserve">Désign 26          </t>
  </si>
  <si>
    <t xml:space="preserve">Désign 27          </t>
  </si>
  <si>
    <t xml:space="preserve">Désign 28          </t>
  </si>
  <si>
    <t xml:space="preserve">Désign 29          </t>
  </si>
  <si>
    <t xml:space="preserve">Désign 30          </t>
  </si>
  <si>
    <t xml:space="preserve">Désign 31          </t>
  </si>
  <si>
    <t xml:space="preserve">Désign 32          </t>
  </si>
  <si>
    <t xml:space="preserve">Désign 33          </t>
  </si>
  <si>
    <t xml:space="preserve">Désign 34          </t>
  </si>
  <si>
    <t xml:space="preserve">Désign 35          </t>
  </si>
  <si>
    <t xml:space="preserve">Désign 36          </t>
  </si>
  <si>
    <t xml:space="preserve">Désign 37          </t>
  </si>
  <si>
    <t xml:space="preserve">Désign 39          </t>
  </si>
  <si>
    <t xml:space="preserve">Désign 40          </t>
  </si>
  <si>
    <t xml:space="preserve">Désign 41          </t>
  </si>
  <si>
    <t>96 M</t>
  </si>
  <si>
    <t>112 X</t>
  </si>
  <si>
    <t>Veste bleu</t>
  </si>
  <si>
    <t>Veste bleu          92 M/4 - 112 M/3 - 82 XL/2 - 76 L/1</t>
  </si>
  <si>
    <t>Bottes cuir</t>
  </si>
  <si>
    <t>Chemise bleu</t>
  </si>
  <si>
    <t>Chemise bleu          88 M/2 - 96 L/2 - 112 C/1</t>
  </si>
  <si>
    <t>Bottes cuir          42/1 - 39/1</t>
  </si>
  <si>
    <t>Désign 4          10/1 - 9/6 - 11/1</t>
  </si>
  <si>
    <t>Désign 14          112 X/2</t>
  </si>
  <si>
    <t>102 M</t>
  </si>
  <si>
    <t>88 X</t>
  </si>
  <si>
    <t>Désign 5          102 M/1 - 102 M/1 - 102 M/2 - 88 X/1</t>
  </si>
  <si>
    <t>Désign 5          102 M/4 - 88 X/1</t>
  </si>
  <si>
    <t>88 L</t>
  </si>
  <si>
    <t>76 X</t>
  </si>
  <si>
    <t>Désign 10          76 X/1 - 96 M/1 - 88 L/1</t>
  </si>
  <si>
    <t>Désign 38          88 M/1</t>
  </si>
  <si>
    <t>96 n</t>
  </si>
  <si>
    <t>BON DE COMMANDE</t>
  </si>
  <si>
    <t>FO3100001A</t>
  </si>
  <si>
    <t>Date :</t>
  </si>
  <si>
    <t>n° de commande :</t>
  </si>
  <si>
    <t>Acheteur :</t>
  </si>
  <si>
    <t>FOURNISSEUR</t>
  </si>
  <si>
    <t>ADRESSE DE LIVRAISON</t>
  </si>
  <si>
    <t>ADRESSE DE FACTURATION</t>
  </si>
  <si>
    <t>SERVICE AMZ</t>
  </si>
  <si>
    <t>A.B.C - D.E.F</t>
  </si>
  <si>
    <t>Tel :</t>
  </si>
  <si>
    <t>Fax :</t>
  </si>
  <si>
    <t>Email :</t>
  </si>
  <si>
    <t>Contact :</t>
  </si>
  <si>
    <t>Reférence offre :</t>
  </si>
  <si>
    <t>Suivant offre</t>
  </si>
  <si>
    <t>Date de livraison :</t>
  </si>
  <si>
    <t>courant du mois</t>
  </si>
  <si>
    <t>Références  articles</t>
  </si>
  <si>
    <t>Designation des articles</t>
  </si>
  <si>
    <t>Quantités</t>
  </si>
  <si>
    <t>PU HT</t>
  </si>
  <si>
    <t>Prix total HT</t>
  </si>
  <si>
    <t>TOTAL HT</t>
  </si>
  <si>
    <t>FRAIS DE PORT</t>
  </si>
  <si>
    <t>Commentaires</t>
  </si>
  <si>
    <t>TVA</t>
  </si>
  <si>
    <t>TOTAL TTC</t>
  </si>
  <si>
    <t>Visa :</t>
  </si>
  <si>
    <t xml:space="preserve">Désign 20          </t>
  </si>
  <si>
    <t xml:space="preserve">Désign 9          </t>
  </si>
  <si>
    <t>150 M</t>
  </si>
  <si>
    <t>200 L</t>
  </si>
  <si>
    <t>200 M</t>
  </si>
  <si>
    <t>Désign 23          200 L/1 - 200 L/1 - 200 M/2 - 200 L/1</t>
  </si>
  <si>
    <t>Désign 23          200 L/3 - 200 M/2</t>
  </si>
</sst>
</file>

<file path=xl/styles.xml><?xml version="1.0" encoding="utf-8"?>
<styleSheet xmlns="http://schemas.openxmlformats.org/spreadsheetml/2006/main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0#&quot; &quot;##&quot; &quot;##&quot; &quot;##&quot; &quot;##"/>
    <numFmt numFmtId="165" formatCode="#,##0.00\ &quot;€&quot;"/>
  </numFmts>
  <fonts count="17"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9"/>
      <name val="Calibri"/>
      <family val="2"/>
      <scheme val="minor"/>
    </font>
    <font>
      <sz val="12"/>
      <name val="Arial"/>
      <family val="2"/>
    </font>
    <font>
      <b/>
      <sz val="2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</fonts>
  <fills count="11">
    <fill>
      <patternFill patternType="none"/>
    </fill>
    <fill>
      <patternFill patternType="gray125"/>
    </fill>
    <fill>
      <gradientFill degree="90">
        <stop position="0">
          <color rgb="FFFF0000"/>
        </stop>
        <stop position="1">
          <color theme="0"/>
        </stop>
      </gradientFill>
    </fill>
    <fill>
      <patternFill patternType="solid">
        <fgColor theme="6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0">
    <xf numFmtId="0" fontId="0" fillId="0" borderId="0" xfId="0"/>
    <xf numFmtId="0" fontId="2" fillId="3" borderId="7" xfId="1" applyFont="1" applyFill="1" applyBorder="1" applyAlignment="1">
      <alignment horizontal="center" vertical="center"/>
    </xf>
    <xf numFmtId="0" fontId="1" fillId="0" borderId="6" xfId="1" applyBorder="1" applyAlignment="1"/>
    <xf numFmtId="0" fontId="1" fillId="0" borderId="2" xfId="1" applyBorder="1" applyAlignment="1"/>
    <xf numFmtId="0" fontId="4" fillId="0" borderId="2" xfId="1" applyFont="1" applyBorder="1" applyAlignment="1">
      <alignment horizontal="center" vertical="center"/>
    </xf>
    <xf numFmtId="0" fontId="2" fillId="3" borderId="7" xfId="1" applyNumberFormat="1" applyFont="1" applyFill="1" applyBorder="1" applyAlignment="1">
      <alignment horizontal="center" vertical="center" wrapText="1"/>
    </xf>
    <xf numFmtId="0" fontId="2" fillId="3" borderId="7" xfId="1" applyNumberFormat="1" applyFont="1" applyFill="1" applyBorder="1" applyAlignment="1">
      <alignment horizontal="center" vertical="center"/>
    </xf>
    <xf numFmtId="2" fontId="2" fillId="3" borderId="7" xfId="1" applyNumberFormat="1" applyFont="1" applyFill="1" applyBorder="1" applyAlignment="1">
      <alignment horizontal="center" vertical="center"/>
    </xf>
    <xf numFmtId="49" fontId="2" fillId="3" borderId="7" xfId="1" applyNumberFormat="1" applyFont="1" applyFill="1" applyBorder="1" applyAlignment="1">
      <alignment horizontal="center" vertical="center"/>
    </xf>
    <xf numFmtId="0" fontId="0" fillId="0" borderId="0" xfId="0"/>
    <xf numFmtId="0" fontId="6" fillId="4" borderId="1" xfId="0" applyFont="1" applyFill="1" applyBorder="1" applyAlignment="1" applyProtection="1">
      <alignment horizontal="center" vertical="center"/>
    </xf>
    <xf numFmtId="0" fontId="6" fillId="4" borderId="1" xfId="0" applyNumberFormat="1" applyFont="1" applyFill="1" applyBorder="1" applyAlignment="1" applyProtection="1">
      <alignment horizontal="center" vertical="center" wrapText="1"/>
    </xf>
    <xf numFmtId="2" fontId="7" fillId="4" borderId="1" xfId="0" applyNumberFormat="1" applyFont="1" applyFill="1" applyBorder="1" applyAlignment="1" applyProtection="1">
      <alignment horizontal="center" vertical="center"/>
    </xf>
    <xf numFmtId="0" fontId="0" fillId="0" borderId="0" xfId="0" applyFill="1" applyBorder="1"/>
    <xf numFmtId="0" fontId="0" fillId="0" borderId="0" xfId="0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49" fontId="5" fillId="0" borderId="8" xfId="1" applyNumberFormat="1" applyFont="1" applyBorder="1" applyAlignment="1">
      <alignment horizontal="center" vertical="center"/>
    </xf>
    <xf numFmtId="49" fontId="5" fillId="0" borderId="11" xfId="1" applyNumberFormat="1" applyFont="1" applyBorder="1" applyAlignment="1">
      <alignment horizontal="center" vertical="center"/>
    </xf>
    <xf numFmtId="0" fontId="5" fillId="0" borderId="9" xfId="1" applyFont="1" applyBorder="1" applyAlignment="1">
      <alignment horizontal="left" vertical="center"/>
    </xf>
    <xf numFmtId="7" fontId="5" fillId="0" borderId="8" xfId="1" applyNumberFormat="1" applyFont="1" applyBorder="1" applyAlignment="1">
      <alignment horizontal="center" vertical="center"/>
    </xf>
    <xf numFmtId="7" fontId="5" fillId="0" borderId="11" xfId="1" applyNumberFormat="1" applyFont="1" applyBorder="1" applyAlignment="1">
      <alignment horizontal="center" vertical="center"/>
    </xf>
    <xf numFmtId="4" fontId="8" fillId="0" borderId="2" xfId="1" applyNumberFormat="1" applyFont="1" applyBorder="1" applyAlignment="1">
      <alignment horizontal="center" vertical="center"/>
    </xf>
    <xf numFmtId="0" fontId="5" fillId="0" borderId="12" xfId="1" applyFont="1" applyBorder="1" applyAlignment="1">
      <alignment horizontal="left" vertical="center"/>
    </xf>
    <xf numFmtId="49" fontId="5" fillId="0" borderId="13" xfId="1" applyNumberFormat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7" fontId="5" fillId="0" borderId="13" xfId="1" applyNumberFormat="1" applyFont="1" applyBorder="1" applyAlignment="1">
      <alignment horizontal="center" vertical="center"/>
    </xf>
    <xf numFmtId="0" fontId="5" fillId="0" borderId="10" xfId="1" applyFont="1" applyBorder="1" applyAlignment="1">
      <alignment horizontal="left" vertical="center"/>
    </xf>
    <xf numFmtId="0" fontId="6" fillId="4" borderId="1" xfId="0" applyNumberFormat="1" applyFont="1" applyFill="1" applyBorder="1" applyAlignment="1" applyProtection="1">
      <alignment horizontal="center" vertical="center"/>
    </xf>
    <xf numFmtId="0" fontId="2" fillId="5" borderId="16" xfId="0" applyNumberFormat="1" applyFont="1" applyFill="1" applyBorder="1" applyAlignment="1" applyProtection="1"/>
    <xf numFmtId="0" fontId="2" fillId="5" borderId="17" xfId="0" applyNumberFormat="1" applyFont="1" applyFill="1" applyBorder="1" applyAlignment="1" applyProtection="1"/>
    <xf numFmtId="0" fontId="2" fillId="5" borderId="18" xfId="0" applyNumberFormat="1" applyFont="1" applyFill="1" applyBorder="1" applyAlignment="1" applyProtection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0" xfId="0" applyBorder="1"/>
    <xf numFmtId="0" fontId="0" fillId="0" borderId="23" xfId="0" applyBorder="1"/>
    <xf numFmtId="0" fontId="0" fillId="0" borderId="14" xfId="0" applyBorder="1"/>
    <xf numFmtId="0" fontId="0" fillId="0" borderId="2" xfId="0" applyBorder="1"/>
    <xf numFmtId="0" fontId="0" fillId="0" borderId="15" xfId="0" applyBorder="1"/>
    <xf numFmtId="0" fontId="2" fillId="5" borderId="17" xfId="0" applyNumberFormat="1" applyFont="1" applyFill="1" applyBorder="1" applyAlignment="1" applyProtection="1">
      <alignment horizontal="center" vertical="center"/>
    </xf>
    <xf numFmtId="0" fontId="2" fillId="5" borderId="18" xfId="0" applyNumberFormat="1" applyFont="1" applyFill="1" applyBorder="1" applyAlignment="1" applyProtection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8" xfId="1" applyFont="1" applyBorder="1" applyAlignment="1"/>
    <xf numFmtId="0" fontId="0" fillId="0" borderId="13" xfId="1" applyFont="1" applyBorder="1" applyAlignment="1"/>
    <xf numFmtId="0" fontId="0" fillId="0" borderId="11" xfId="1" applyFont="1" applyBorder="1" applyAlignment="1"/>
    <xf numFmtId="0" fontId="0" fillId="0" borderId="0" xfId="0" applyFill="1" applyBorder="1" applyAlignment="1">
      <alignment horizontal="center" vertical="center"/>
    </xf>
    <xf numFmtId="0" fontId="9" fillId="0" borderId="0" xfId="0" applyFont="1"/>
    <xf numFmtId="0" fontId="11" fillId="0" borderId="0" xfId="0" applyFont="1" applyAlignment="1">
      <alignment horizontal="center" vertical="top"/>
    </xf>
    <xf numFmtId="0" fontId="12" fillId="0" borderId="0" xfId="0" quotePrefix="1" applyFont="1"/>
    <xf numFmtId="0" fontId="9" fillId="0" borderId="0" xfId="0" quotePrefix="1" applyFont="1"/>
    <xf numFmtId="0" fontId="13" fillId="0" borderId="0" xfId="0" applyFont="1"/>
    <xf numFmtId="0" fontId="14" fillId="0" borderId="0" xfId="0" applyFont="1" applyAlignment="1">
      <alignment horizontal="right"/>
    </xf>
    <xf numFmtId="0" fontId="13" fillId="0" borderId="0" xfId="0" applyFont="1" applyFill="1" applyAlignment="1">
      <alignment horizontal="center" vertical="center"/>
    </xf>
    <xf numFmtId="0" fontId="9" fillId="0" borderId="0" xfId="0" applyFont="1" applyAlignment="1">
      <alignment vertical="center"/>
    </xf>
    <xf numFmtId="0" fontId="13" fillId="0" borderId="0" xfId="0" applyFont="1" applyFill="1"/>
    <xf numFmtId="0" fontId="0" fillId="0" borderId="0" xfId="0" applyBorder="1" applyAlignment="1"/>
    <xf numFmtId="0" fontId="12" fillId="5" borderId="30" xfId="0" applyFont="1" applyFill="1" applyBorder="1" applyAlignment="1">
      <alignment vertical="center"/>
    </xf>
    <xf numFmtId="0" fontId="5" fillId="5" borderId="30" xfId="0" applyFont="1" applyFill="1" applyBorder="1" applyAlignment="1">
      <alignment horizontal="right" vertical="center" wrapText="1"/>
    </xf>
    <xf numFmtId="0" fontId="9" fillId="0" borderId="0" xfId="0" applyFont="1" applyAlignment="1"/>
    <xf numFmtId="0" fontId="16" fillId="5" borderId="30" xfId="0" applyFont="1" applyFill="1" applyBorder="1" applyAlignment="1">
      <alignment horizontal="right"/>
    </xf>
    <xf numFmtId="0" fontId="12" fillId="5" borderId="0" xfId="0" applyFont="1" applyFill="1" applyBorder="1"/>
    <xf numFmtId="0" fontId="16" fillId="5" borderId="0" xfId="0" applyFont="1" applyFill="1" applyBorder="1" applyAlignment="1">
      <alignment horizontal="right"/>
    </xf>
    <xf numFmtId="164" fontId="12" fillId="5" borderId="31" xfId="0" applyNumberFormat="1" applyFont="1" applyFill="1" applyBorder="1"/>
    <xf numFmtId="0" fontId="16" fillId="5" borderId="34" xfId="0" applyFont="1" applyFill="1" applyBorder="1" applyAlignment="1">
      <alignment horizontal="right"/>
    </xf>
    <xf numFmtId="164" fontId="12" fillId="5" borderId="35" xfId="0" applyNumberFormat="1" applyFont="1" applyFill="1" applyBorder="1"/>
    <xf numFmtId="0" fontId="12" fillId="5" borderId="35" xfId="0" applyFont="1" applyFill="1" applyBorder="1"/>
    <xf numFmtId="0" fontId="16" fillId="5" borderId="35" xfId="0" applyFont="1" applyFill="1" applyBorder="1" applyAlignment="1">
      <alignment horizontal="right"/>
    </xf>
    <xf numFmtId="164" fontId="12" fillId="5" borderId="36" xfId="0" applyNumberFormat="1" applyFont="1" applyFill="1" applyBorder="1"/>
    <xf numFmtId="0" fontId="12" fillId="5" borderId="34" xfId="0" applyFont="1" applyFill="1" applyBorder="1"/>
    <xf numFmtId="0" fontId="12" fillId="5" borderId="36" xfId="0" applyFont="1" applyFill="1" applyBorder="1"/>
    <xf numFmtId="0" fontId="16" fillId="5" borderId="30" xfId="0" applyFont="1" applyFill="1" applyBorder="1"/>
    <xf numFmtId="0" fontId="12" fillId="5" borderId="31" xfId="0" applyFont="1" applyFill="1" applyBorder="1"/>
    <xf numFmtId="0" fontId="13" fillId="5" borderId="0" xfId="0" applyFont="1" applyFill="1" applyAlignment="1">
      <alignment horizontal="right" vertical="center"/>
    </xf>
    <xf numFmtId="0" fontId="14" fillId="5" borderId="0" xfId="0" applyFont="1" applyFill="1" applyAlignment="1">
      <alignment horizontal="right" vertical="center"/>
    </xf>
    <xf numFmtId="0" fontId="14" fillId="6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44" fontId="13" fillId="0" borderId="1" xfId="0" applyNumberFormat="1" applyFont="1" applyBorder="1" applyAlignment="1">
      <alignment horizontal="center"/>
    </xf>
    <xf numFmtId="44" fontId="13" fillId="8" borderId="1" xfId="0" applyNumberFormat="1" applyFont="1" applyFill="1" applyBorder="1"/>
    <xf numFmtId="165" fontId="9" fillId="0" borderId="0" xfId="0" applyNumberFormat="1" applyFont="1"/>
    <xf numFmtId="0" fontId="16" fillId="8" borderId="16" xfId="0" applyFont="1" applyFill="1" applyBorder="1" applyAlignment="1">
      <alignment horizontal="center" vertical="center"/>
    </xf>
    <xf numFmtId="10" fontId="13" fillId="8" borderId="18" xfId="0" applyNumberFormat="1" applyFont="1" applyFill="1" applyBorder="1" applyAlignment="1">
      <alignment horizontal="center" vertical="center"/>
    </xf>
    <xf numFmtId="10" fontId="9" fillId="0" borderId="0" xfId="0" applyNumberFormat="1" applyFont="1"/>
    <xf numFmtId="0" fontId="3" fillId="2" borderId="3" xfId="1" applyFont="1" applyFill="1" applyBorder="1" applyAlignment="1">
      <alignment horizontal="center"/>
    </xf>
    <xf numFmtId="0" fontId="3" fillId="2" borderId="4" xfId="1" applyFont="1" applyFill="1" applyBorder="1" applyAlignment="1">
      <alignment horizontal="center"/>
    </xf>
    <xf numFmtId="0" fontId="3" fillId="2" borderId="5" xfId="1" applyFont="1" applyFill="1" applyBorder="1" applyAlignment="1">
      <alignment horizontal="center"/>
    </xf>
    <xf numFmtId="0" fontId="14" fillId="0" borderId="1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left" vertical="top" wrapText="1"/>
    </xf>
    <xf numFmtId="0" fontId="13" fillId="0" borderId="20" xfId="0" applyFont="1" applyBorder="1" applyAlignment="1">
      <alignment horizontal="left" vertical="top" wrapText="1"/>
    </xf>
    <xf numFmtId="0" fontId="13" fillId="0" borderId="21" xfId="0" applyFont="1" applyBorder="1" applyAlignment="1">
      <alignment horizontal="left" vertical="top" wrapText="1"/>
    </xf>
    <xf numFmtId="0" fontId="13" fillId="0" borderId="22" xfId="0" applyFont="1" applyBorder="1" applyAlignment="1">
      <alignment horizontal="left" vertical="top" wrapText="1"/>
    </xf>
    <xf numFmtId="0" fontId="13" fillId="0" borderId="0" xfId="0" applyFont="1" applyBorder="1" applyAlignment="1">
      <alignment horizontal="left" vertical="top" wrapText="1"/>
    </xf>
    <xf numFmtId="0" fontId="13" fillId="0" borderId="23" xfId="0" applyFont="1" applyBorder="1" applyAlignment="1">
      <alignment horizontal="left" vertical="top" wrapText="1"/>
    </xf>
    <xf numFmtId="0" fontId="13" fillId="0" borderId="14" xfId="0" applyFont="1" applyBorder="1" applyAlignment="1">
      <alignment horizontal="left" vertical="top" wrapText="1"/>
    </xf>
    <xf numFmtId="0" fontId="13" fillId="0" borderId="2" xfId="0" applyFont="1" applyBorder="1" applyAlignment="1">
      <alignment horizontal="left" vertical="top" wrapText="1"/>
    </xf>
    <xf numFmtId="0" fontId="13" fillId="0" borderId="15" xfId="0" applyFont="1" applyBorder="1" applyAlignment="1">
      <alignment horizontal="left" vertical="top" wrapText="1"/>
    </xf>
    <xf numFmtId="0" fontId="14" fillId="8" borderId="1" xfId="0" applyFont="1" applyFill="1" applyBorder="1" applyAlignment="1">
      <alignment horizontal="right" vertical="center"/>
    </xf>
    <xf numFmtId="0" fontId="13" fillId="7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6" fillId="8" borderId="16" xfId="0" applyFont="1" applyFill="1" applyBorder="1" applyAlignment="1">
      <alignment horizontal="center" vertical="center"/>
    </xf>
    <xf numFmtId="0" fontId="16" fillId="8" borderId="18" xfId="0" applyFont="1" applyFill="1" applyBorder="1" applyAlignment="1">
      <alignment horizontal="center" vertical="center"/>
    </xf>
    <xf numFmtId="0" fontId="0" fillId="8" borderId="18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2" fillId="5" borderId="30" xfId="0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/>
    </xf>
    <xf numFmtId="0" fontId="12" fillId="5" borderId="31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 wrapText="1"/>
    </xf>
    <xf numFmtId="0" fontId="5" fillId="5" borderId="31" xfId="0" applyFont="1" applyFill="1" applyBorder="1" applyAlignment="1">
      <alignment horizontal="center" vertical="center" wrapText="1"/>
    </xf>
    <xf numFmtId="164" fontId="12" fillId="5" borderId="0" xfId="0" applyNumberFormat="1" applyFont="1" applyFill="1" applyBorder="1" applyAlignment="1">
      <alignment horizontal="center" vertical="center"/>
    </xf>
    <xf numFmtId="0" fontId="0" fillId="5" borderId="0" xfId="0" applyFont="1" applyFill="1" applyBorder="1" applyAlignment="1">
      <alignment horizontal="center" vertical="center"/>
    </xf>
    <xf numFmtId="0" fontId="16" fillId="5" borderId="34" xfId="0" applyFont="1" applyFill="1" applyBorder="1" applyAlignment="1">
      <alignment horizontal="center" vertical="center"/>
    </xf>
    <xf numFmtId="0" fontId="16" fillId="5" borderId="35" xfId="0" applyFont="1" applyFill="1" applyBorder="1" applyAlignment="1">
      <alignment horizontal="center" vertical="center"/>
    </xf>
    <xf numFmtId="0" fontId="12" fillId="5" borderId="35" xfId="0" applyNumberFormat="1" applyFont="1" applyFill="1" applyBorder="1" applyAlignment="1">
      <alignment horizontal="left" vertical="center"/>
    </xf>
    <xf numFmtId="0" fontId="12" fillId="5" borderId="36" xfId="0" applyNumberFormat="1" applyFont="1" applyFill="1" applyBorder="1" applyAlignment="1">
      <alignment horizontal="left" vertical="center"/>
    </xf>
    <xf numFmtId="0" fontId="13" fillId="5" borderId="3" xfId="0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horizontal="center" vertical="center"/>
    </xf>
    <xf numFmtId="0" fontId="13" fillId="5" borderId="5" xfId="0" applyFont="1" applyFill="1" applyBorder="1" applyAlignment="1">
      <alignment horizontal="center" vertical="center"/>
    </xf>
    <xf numFmtId="0" fontId="14" fillId="5" borderId="0" xfId="0" applyFont="1" applyFill="1" applyAlignment="1">
      <alignment horizontal="right" vertical="center"/>
    </xf>
    <xf numFmtId="0" fontId="13" fillId="5" borderId="3" xfId="0" applyNumberFormat="1" applyFont="1" applyFill="1" applyBorder="1" applyAlignment="1">
      <alignment horizontal="center" vertical="center"/>
    </xf>
    <xf numFmtId="0" fontId="13" fillId="5" borderId="5" xfId="0" applyNumberFormat="1" applyFont="1" applyFill="1" applyBorder="1" applyAlignment="1">
      <alignment horizontal="center" vertical="center"/>
    </xf>
    <xf numFmtId="0" fontId="13" fillId="5" borderId="30" xfId="0" applyFont="1" applyFill="1" applyBorder="1" applyAlignment="1">
      <alignment horizontal="center" vertical="center"/>
    </xf>
    <xf numFmtId="0" fontId="13" fillId="5" borderId="0" xfId="0" applyFont="1" applyFill="1" applyBorder="1" applyAlignment="1">
      <alignment horizontal="center" vertical="center"/>
    </xf>
    <xf numFmtId="0" fontId="13" fillId="5" borderId="31" xfId="0" applyFont="1" applyFill="1" applyBorder="1" applyAlignment="1">
      <alignment horizontal="center" vertical="center"/>
    </xf>
    <xf numFmtId="0" fontId="15" fillId="5" borderId="32" xfId="0" applyFont="1" applyFill="1" applyBorder="1" applyAlignment="1">
      <alignment horizontal="center" vertical="center" wrapText="1"/>
    </xf>
    <xf numFmtId="0" fontId="15" fillId="5" borderId="20" xfId="0" applyFont="1" applyFill="1" applyBorder="1" applyAlignment="1">
      <alignment horizontal="center" vertical="center" wrapText="1"/>
    </xf>
    <xf numFmtId="0" fontId="15" fillId="5" borderId="33" xfId="0" applyFont="1" applyFill="1" applyBorder="1" applyAlignment="1">
      <alignment horizontal="center" vertical="center" wrapText="1"/>
    </xf>
    <xf numFmtId="0" fontId="12" fillId="5" borderId="30" xfId="0" applyFont="1" applyFill="1" applyBorder="1" applyAlignment="1">
      <alignment horizontal="right" vertical="center"/>
    </xf>
    <xf numFmtId="0" fontId="12" fillId="5" borderId="0" xfId="0" applyFont="1" applyFill="1" applyBorder="1" applyAlignment="1">
      <alignment horizontal="right" vertical="center"/>
    </xf>
    <xf numFmtId="0" fontId="12" fillId="5" borderId="0" xfId="0" applyNumberFormat="1" applyFont="1" applyFill="1" applyBorder="1" applyAlignment="1">
      <alignment horizontal="left" vertical="center"/>
    </xf>
    <xf numFmtId="0" fontId="12" fillId="5" borderId="31" xfId="0" applyNumberFormat="1" applyFont="1" applyFill="1" applyBorder="1" applyAlignment="1">
      <alignment horizontal="left" vertical="center"/>
    </xf>
    <xf numFmtId="0" fontId="5" fillId="5" borderId="3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13" fillId="0" borderId="24" xfId="0" applyNumberFormat="1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4" fillId="0" borderId="0" xfId="0" applyFont="1" applyAlignment="1">
      <alignment horizontal="right" vertical="center"/>
    </xf>
    <xf numFmtId="49" fontId="13" fillId="0" borderId="24" xfId="0" applyNumberFormat="1" applyFont="1" applyBorder="1" applyAlignment="1">
      <alignment horizontal="center" vertical="center"/>
    </xf>
    <xf numFmtId="49" fontId="13" fillId="0" borderId="25" xfId="0" applyNumberFormat="1" applyFont="1" applyBorder="1" applyAlignment="1">
      <alignment horizontal="center" vertical="center"/>
    </xf>
    <xf numFmtId="49" fontId="13" fillId="0" borderId="26" xfId="0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4" fillId="5" borderId="27" xfId="0" applyFont="1" applyFill="1" applyBorder="1" applyAlignment="1">
      <alignment horizontal="center" vertical="center"/>
    </xf>
    <xf numFmtId="0" fontId="14" fillId="5" borderId="28" xfId="0" applyFont="1" applyFill="1" applyBorder="1" applyAlignment="1">
      <alignment horizontal="center" vertical="center"/>
    </xf>
    <xf numFmtId="0" fontId="14" fillId="5" borderId="29" xfId="0" applyFont="1" applyFill="1" applyBorder="1" applyAlignment="1">
      <alignment horizontal="center" vertical="center"/>
    </xf>
    <xf numFmtId="0" fontId="14" fillId="5" borderId="27" xfId="0" applyFont="1" applyFill="1" applyBorder="1" applyAlignment="1">
      <alignment horizontal="center" vertical="center" wrapText="1"/>
    </xf>
    <xf numFmtId="0" fontId="14" fillId="5" borderId="28" xfId="0" applyFont="1" applyFill="1" applyBorder="1" applyAlignment="1">
      <alignment horizontal="center" vertical="center" wrapText="1"/>
    </xf>
    <xf numFmtId="0" fontId="14" fillId="5" borderId="29" xfId="0" applyFont="1" applyFill="1" applyBorder="1" applyAlignment="1">
      <alignment horizontal="center" vertical="center" wrapText="1"/>
    </xf>
    <xf numFmtId="0" fontId="0" fillId="9" borderId="0" xfId="0" applyFill="1" applyBorder="1"/>
    <xf numFmtId="0" fontId="0" fillId="9" borderId="0" xfId="0" applyFill="1"/>
    <xf numFmtId="0" fontId="0" fillId="9" borderId="0" xfId="0" applyFill="1" applyAlignment="1">
      <alignment horizontal="center" vertical="center"/>
    </xf>
    <xf numFmtId="0" fontId="0" fillId="9" borderId="22" xfId="0" applyFill="1" applyBorder="1"/>
    <xf numFmtId="0" fontId="0" fillId="9" borderId="0" xfId="0" applyFill="1" applyBorder="1" applyAlignment="1">
      <alignment horizontal="center" vertical="center"/>
    </xf>
    <xf numFmtId="0" fontId="0" fillId="9" borderId="23" xfId="0" applyFill="1" applyBorder="1" applyAlignment="1">
      <alignment horizontal="center" vertical="center"/>
    </xf>
    <xf numFmtId="0" fontId="0" fillId="10" borderId="0" xfId="0" applyFill="1" applyBorder="1"/>
    <xf numFmtId="0" fontId="0" fillId="10" borderId="0" xfId="0" applyFill="1"/>
    <xf numFmtId="0" fontId="0" fillId="10" borderId="0" xfId="0" applyFill="1" applyAlignment="1">
      <alignment horizontal="center" vertical="center"/>
    </xf>
    <xf numFmtId="0" fontId="0" fillId="10" borderId="22" xfId="0" applyFill="1" applyBorder="1"/>
    <xf numFmtId="0" fontId="0" fillId="10" borderId="0" xfId="0" applyFill="1" applyBorder="1" applyAlignment="1">
      <alignment horizontal="center" vertical="center"/>
    </xf>
    <xf numFmtId="0" fontId="0" fillId="10" borderId="23" xfId="0" applyFill="1" applyBorder="1" applyAlignment="1">
      <alignment horizontal="center" vertical="center"/>
    </xf>
    <xf numFmtId="0" fontId="5" fillId="10" borderId="9" xfId="1" applyFont="1" applyFill="1" applyBorder="1" applyAlignment="1">
      <alignment horizontal="left" vertical="center"/>
    </xf>
    <xf numFmtId="0" fontId="0" fillId="10" borderId="8" xfId="1" applyFont="1" applyFill="1" applyBorder="1" applyAlignment="1"/>
    <xf numFmtId="0" fontId="5" fillId="9" borderId="9" xfId="1" applyFont="1" applyFill="1" applyBorder="1" applyAlignment="1">
      <alignment horizontal="left" vertical="center"/>
    </xf>
    <xf numFmtId="0" fontId="0" fillId="9" borderId="8" xfId="1" applyFont="1" applyFill="1" applyBorder="1" applyAlignment="1"/>
    <xf numFmtId="0" fontId="0" fillId="0" borderId="0" xfId="0" applyFill="1" applyAlignment="1">
      <alignment horizontal="center" vertical="center"/>
    </xf>
    <xf numFmtId="44" fontId="0" fillId="0" borderId="0" xfId="0" applyNumberFormat="1" applyFill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0" fontId="0" fillId="9" borderId="23" xfId="0" applyFill="1" applyBorder="1"/>
  </cellXfs>
  <cellStyles count="2">
    <cellStyle name="Normal" xfId="0" builtinId="0"/>
    <cellStyle name="Normal 2" xfId="1"/>
  </cellStyles>
  <dxfs count="6">
    <dxf>
      <fill>
        <patternFill>
          <bgColor theme="9" tint="0.39994506668294322"/>
        </patternFill>
      </fill>
    </dxf>
    <dxf>
      <fill>
        <patternFill patternType="solid">
          <fgColor theme="4" tint="0.79995117038483843"/>
          <bgColor theme="2"/>
        </patternFill>
      </fill>
    </dxf>
    <dxf>
      <fill>
        <patternFill patternType="solid">
          <fgColor theme="4" tint="0.79995117038483843"/>
          <bgColor theme="2"/>
        </patternFill>
      </fill>
    </dxf>
    <dxf>
      <font>
        <b/>
        <i val="0"/>
      </font>
      <border>
        <bottom style="double">
          <color theme="4" tint="-0.24994659260841701"/>
        </bottom>
      </border>
    </dxf>
    <dxf>
      <font>
        <b/>
        <i val="0"/>
        <color theme="3"/>
      </font>
      <fill>
        <patternFill patternType="none">
          <bgColor auto="1"/>
        </patternFill>
      </fill>
      <border>
        <left/>
        <right/>
        <top style="thick">
          <color theme="4" tint="-0.24994659260841701"/>
        </top>
        <bottom style="thick">
          <color theme="4" tint="-0.24994659260841701"/>
        </bottom>
        <vertical/>
        <horizontal/>
      </border>
    </dxf>
    <dxf>
      <border diagonalUp="0" diagonalDown="0">
        <left/>
        <right/>
        <top/>
        <bottom style="thick">
          <color theme="4" tint="-0.24994659260841701"/>
        </bottom>
        <vertical/>
        <horizontal/>
      </border>
    </dxf>
  </dxfs>
  <tableStyles count="1" defaultTableStyle="TableStyleMedium2" defaultPivotStyle="PivotStyleLight16">
    <tableStyle name="Commercial Invoice" pivot="0" count="5">
      <tableStyleElement type="wholeTable" dxfId="5"/>
      <tableStyleElement type="headerRow" dxfId="4"/>
      <tableStyleElement type="totalRow" dxfId="3"/>
      <tableStyleElement type="firstRowStripe" dxfId="2"/>
      <tableStyleElement type="firstColumnStripe" dxfId="1"/>
    </tableStyle>
  </table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</xdr:row>
      <xdr:rowOff>0</xdr:rowOff>
    </xdr:from>
    <xdr:ext cx="1800000" cy="288000"/>
    <xdr:sp macro="[0]!Renouvellement" textlink="">
      <xdr:nvSpPr>
        <xdr:cNvPr id="2" name="Rectangle 1"/>
        <xdr:cNvSpPr/>
      </xdr:nvSpPr>
      <xdr:spPr>
        <a:xfrm>
          <a:off x="762000" y="323850"/>
          <a:ext cx="1800000" cy="288000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1000"/>
            <a:t>Générer</a:t>
          </a:r>
          <a:r>
            <a:rPr lang="fr-FR" sz="1000" baseline="0"/>
            <a:t> </a:t>
          </a:r>
          <a:r>
            <a:rPr lang="fr-FR" sz="1000"/>
            <a:t>la liste</a:t>
          </a:r>
          <a:r>
            <a:rPr lang="fr-FR" sz="1000" baseline="0"/>
            <a:t> </a:t>
          </a:r>
          <a:r>
            <a:rPr lang="fr-FR" sz="1000"/>
            <a:t>à commander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514350</xdr:colOff>
      <xdr:row>1</xdr:row>
      <xdr:rowOff>47625</xdr:rowOff>
    </xdr:from>
    <xdr:ext cx="1800000" cy="288000"/>
    <xdr:sp macro="[0]!BonDeCommande" textlink="">
      <xdr:nvSpPr>
        <xdr:cNvPr id="6" name="Rectangle 5"/>
        <xdr:cNvSpPr/>
      </xdr:nvSpPr>
      <xdr:spPr>
        <a:xfrm>
          <a:off x="8591550" y="390525"/>
          <a:ext cx="1800000" cy="288000"/>
        </a:xfrm>
        <a:prstGeom prst="rect">
          <a:avLst/>
        </a:prstGeom>
        <a:gradFill>
          <a:gsLst>
            <a:gs pos="0">
              <a:schemeClr val="tx2">
                <a:lumMod val="20000"/>
                <a:lumOff val="80000"/>
              </a:schemeClr>
            </a:gs>
            <a:gs pos="80000">
              <a:schemeClr val="tx2">
                <a:lumMod val="40000"/>
                <a:lumOff val="60000"/>
              </a:schemeClr>
            </a:gs>
            <a:gs pos="100000">
              <a:schemeClr val="tx2">
                <a:lumMod val="60000"/>
                <a:lumOff val="40000"/>
              </a:schemeClr>
            </a:gs>
          </a:gsLst>
        </a:gradFill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1000">
              <a:solidFill>
                <a:sysClr val="windowText" lastClr="000000"/>
              </a:solidFill>
            </a:rPr>
            <a:t>Générer</a:t>
          </a:r>
          <a:r>
            <a:rPr lang="fr-FR" sz="1000" baseline="0">
              <a:solidFill>
                <a:sysClr val="windowText" lastClr="000000"/>
              </a:solidFill>
            </a:rPr>
            <a:t> Bons de</a:t>
          </a:r>
          <a:r>
            <a:rPr lang="fr-FR" sz="1000">
              <a:solidFill>
                <a:sysClr val="windowText" lastClr="000000"/>
              </a:solidFill>
            </a:rPr>
            <a:t> commande</a:t>
          </a:r>
        </a:p>
      </xdr:txBody>
    </xdr:sp>
    <xdr:clientData fPrintsWithSheet="0"/>
  </xdr:oneCellAnchor>
  <xdr:twoCellAnchor>
    <xdr:from>
      <xdr:col>2</xdr:col>
      <xdr:colOff>133350</xdr:colOff>
      <xdr:row>16</xdr:row>
      <xdr:rowOff>19051</xdr:rowOff>
    </xdr:from>
    <xdr:to>
      <xdr:col>4</xdr:col>
      <xdr:colOff>819150</xdr:colOff>
      <xdr:row>21</xdr:row>
      <xdr:rowOff>76200</xdr:rowOff>
    </xdr:to>
    <xdr:sp macro="" textlink="">
      <xdr:nvSpPr>
        <xdr:cNvPr id="13" name="Bulle ronde 12"/>
        <xdr:cNvSpPr/>
      </xdr:nvSpPr>
      <xdr:spPr>
        <a:xfrm>
          <a:off x="4552950" y="3048001"/>
          <a:ext cx="2647950" cy="866774"/>
        </a:xfrm>
        <a:prstGeom prst="wedgeEllipseCallout">
          <a:avLst>
            <a:gd name="adj1" fmla="val -86660"/>
            <a:gd name="adj2" fmla="val 12309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Pour l'exemple :</a:t>
          </a:r>
        </a:p>
        <a:p>
          <a:pPr algn="ctr"/>
          <a:r>
            <a:rPr lang="fr-FR" sz="1100"/>
            <a:t>résultat attendu =</a:t>
          </a:r>
        </a:p>
        <a:p>
          <a:pPr algn="ctr"/>
          <a:r>
            <a:rPr lang="fr-FR" sz="1100"/>
            <a:t>150 M/4 - 200 L/2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Essai%20Habi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euil"/>
      <sheetName val="Demande"/>
      <sheetName val="BC n° 1"/>
      <sheetName val="A commander"/>
      <sheetName val="Bon de commande"/>
      <sheetName val="Source"/>
      <sheetName val="Fournisseur"/>
      <sheetName val="Client"/>
      <sheetName val="Copie Essai Habi"/>
    </sheetNames>
    <sheetDataSet>
      <sheetData sheetId="0"/>
      <sheetData sheetId="1"/>
      <sheetData sheetId="2"/>
      <sheetData sheetId="3"/>
      <sheetData sheetId="4"/>
      <sheetData sheetId="5"/>
      <sheetData sheetId="6">
        <row r="4">
          <cell r="B4" t="str">
            <v>FOURNISSEUR 1</v>
          </cell>
          <cell r="D4" t="str">
            <v>AVENUE DE LONDRES ZAC ST CHARLES</v>
          </cell>
          <cell r="F4" t="str">
            <v>Paris</v>
          </cell>
          <cell r="G4" t="str">
            <v>France</v>
          </cell>
          <cell r="H4">
            <v>75000</v>
          </cell>
          <cell r="I4" t="str">
            <v>01 55 44 66 22</v>
          </cell>
          <cell r="J4" t="str">
            <v>fournisseur1@france.ab</v>
          </cell>
          <cell r="K4" t="str">
            <v>01 55 44 66 23</v>
          </cell>
        </row>
        <row r="5">
          <cell r="B5" t="str">
            <v>FOURNISSEUR 3</v>
          </cell>
          <cell r="C5" t="str">
            <v xml:space="preserve">Mr Seigneur </v>
          </cell>
          <cell r="D5" t="str">
            <v>255 AVENUE GEORGES CAUSTIER</v>
          </cell>
          <cell r="F5" t="str">
            <v>Perpignan</v>
          </cell>
          <cell r="G5" t="str">
            <v>France</v>
          </cell>
          <cell r="H5">
            <v>66000</v>
          </cell>
          <cell r="I5" t="str">
            <v>06 66 37 31 99</v>
          </cell>
        </row>
        <row r="6">
          <cell r="B6" t="str">
            <v>FOURNI 2</v>
          </cell>
          <cell r="D6" t="str">
            <v>123, AVENUE DU PARADIS</v>
          </cell>
          <cell r="E6" t="str">
            <v>BP 69025</v>
          </cell>
          <cell r="F6" t="str">
            <v>LYON ST EXUPERY</v>
          </cell>
          <cell r="H6">
            <v>69000</v>
          </cell>
          <cell r="I6" t="str">
            <v>01 02 03 05 22</v>
          </cell>
        </row>
      </sheetData>
      <sheetData sheetId="7">
        <row r="4">
          <cell r="B4" t="str">
            <v>A.B.C - D.E.F</v>
          </cell>
          <cell r="D4" t="str">
            <v>4, Ave GUSTAVE BILLIERE</v>
          </cell>
          <cell r="E4" t="str">
            <v>BP 75137</v>
          </cell>
          <cell r="F4" t="str">
            <v>TOULOUSE</v>
          </cell>
          <cell r="G4">
            <v>31000</v>
          </cell>
          <cell r="H4" t="str">
            <v>01 02 03 04 05</v>
          </cell>
          <cell r="I4" t="str">
            <v>01 02 03 04 55</v>
          </cell>
        </row>
        <row r="5">
          <cell r="B5" t="str">
            <v>SERVICE AMZ</v>
          </cell>
          <cell r="C5" t="str">
            <v>Mr XXXXXXXX</v>
          </cell>
          <cell r="D5" t="str">
            <v xml:space="preserve">CENTRE DU VILLAGE </v>
          </cell>
          <cell r="F5" t="str">
            <v>VIASCAPE</v>
          </cell>
          <cell r="G5">
            <v>34123</v>
          </cell>
          <cell r="H5" t="str">
            <v>04 67 26 86 33</v>
          </cell>
          <cell r="I5" t="str">
            <v>04 67 80 99 10</v>
          </cell>
        </row>
      </sheetData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Q47"/>
  <sheetViews>
    <sheetView workbookViewId="0">
      <selection activeCell="P33" sqref="P33"/>
    </sheetView>
  </sheetViews>
  <sheetFormatPr baseColWidth="10" defaultColWidth="11.42578125" defaultRowHeight="12.75"/>
  <cols>
    <col min="1" max="1" width="18.7109375" customWidth="1"/>
    <col min="2" max="2" width="43.5703125" customWidth="1"/>
    <col min="3" max="6" width="11.42578125" style="14"/>
    <col min="7" max="7" width="6.85546875" bestFit="1" customWidth="1"/>
    <col min="8" max="8" width="5.5703125" style="14" bestFit="1" customWidth="1"/>
    <col min="9" max="9" width="4.7109375" style="14" bestFit="1" customWidth="1"/>
    <col min="10" max="10" width="6.7109375" bestFit="1" customWidth="1"/>
    <col min="11" max="11" width="4" style="14" bestFit="1" customWidth="1"/>
    <col min="12" max="12" width="4.7109375" style="14" bestFit="1" customWidth="1"/>
    <col min="13" max="13" width="6.7109375" bestFit="1" customWidth="1"/>
    <col min="14" max="14" width="4" style="14" bestFit="1" customWidth="1"/>
    <col min="15" max="15" width="4.7109375" style="14" bestFit="1" customWidth="1"/>
    <col min="16" max="16" width="6.7109375" bestFit="1" customWidth="1"/>
    <col min="17" max="17" width="4" style="14" bestFit="1" customWidth="1"/>
    <col min="18" max="18" width="4.7109375" style="14" bestFit="1" customWidth="1"/>
    <col min="19" max="19" width="6.7109375" bestFit="1" customWidth="1"/>
    <col min="20" max="20" width="4" bestFit="1" customWidth="1"/>
    <col min="21" max="21" width="4.7109375" bestFit="1" customWidth="1"/>
    <col min="22" max="22" width="6.7109375" bestFit="1" customWidth="1"/>
    <col min="23" max="23" width="4" bestFit="1" customWidth="1"/>
    <col min="24" max="24" width="4.7109375" bestFit="1" customWidth="1"/>
    <col min="25" max="25" width="6.7109375" bestFit="1" customWidth="1"/>
    <col min="26" max="26" width="4" bestFit="1" customWidth="1"/>
    <col min="27" max="27" width="4.7109375" bestFit="1" customWidth="1"/>
    <col min="28" max="28" width="6.7109375" bestFit="1" customWidth="1"/>
    <col min="29" max="29" width="4" bestFit="1" customWidth="1"/>
    <col min="30" max="30" width="4.7109375" bestFit="1" customWidth="1"/>
    <col min="31" max="31" width="6.7109375" bestFit="1" customWidth="1"/>
    <col min="32" max="32" width="4" bestFit="1" customWidth="1"/>
    <col min="33" max="33" width="4.7109375" bestFit="1" customWidth="1"/>
    <col min="34" max="34" width="7.7109375" bestFit="1" customWidth="1"/>
    <col min="35" max="35" width="4" bestFit="1" customWidth="1"/>
    <col min="36" max="36" width="4.7109375" bestFit="1" customWidth="1"/>
    <col min="37" max="37" width="7.7109375" bestFit="1" customWidth="1"/>
    <col min="38" max="38" width="4" bestFit="1" customWidth="1"/>
    <col min="39" max="39" width="4.7109375" bestFit="1" customWidth="1"/>
    <col min="40" max="40" width="7.7109375" bestFit="1" customWidth="1"/>
    <col min="41" max="41" width="4" bestFit="1" customWidth="1"/>
    <col min="42" max="42" width="4.7109375" bestFit="1" customWidth="1"/>
  </cols>
  <sheetData>
    <row r="1" spans="1:43">
      <c r="J1" s="9"/>
    </row>
    <row r="5" spans="1:43" ht="15">
      <c r="G5" s="32" t="s">
        <v>95</v>
      </c>
      <c r="H5" s="44"/>
      <c r="I5" s="45"/>
      <c r="J5" s="32" t="s">
        <v>96</v>
      </c>
      <c r="K5" s="44"/>
      <c r="L5" s="45"/>
      <c r="M5" s="32" t="s">
        <v>97</v>
      </c>
      <c r="N5" s="44"/>
      <c r="O5" s="45"/>
      <c r="P5" s="32" t="s">
        <v>98</v>
      </c>
      <c r="Q5" s="44"/>
      <c r="R5" s="45"/>
      <c r="S5" s="32" t="s">
        <v>99</v>
      </c>
      <c r="T5" s="33"/>
      <c r="U5" s="34"/>
      <c r="V5" s="32" t="s">
        <v>100</v>
      </c>
      <c r="W5" s="33"/>
      <c r="X5" s="34"/>
      <c r="Y5" s="32" t="s">
        <v>101</v>
      </c>
      <c r="Z5" s="33"/>
      <c r="AA5" s="34"/>
      <c r="AB5" s="32" t="s">
        <v>102</v>
      </c>
      <c r="AC5" s="33"/>
      <c r="AD5" s="34"/>
      <c r="AE5" s="32" t="s">
        <v>103</v>
      </c>
      <c r="AF5" s="33"/>
      <c r="AG5" s="34"/>
      <c r="AH5" s="32" t="s">
        <v>104</v>
      </c>
      <c r="AI5" s="33"/>
      <c r="AJ5" s="34"/>
      <c r="AK5" s="32" t="s">
        <v>105</v>
      </c>
      <c r="AL5" s="33"/>
      <c r="AM5" s="34"/>
      <c r="AN5" s="32" t="s">
        <v>106</v>
      </c>
      <c r="AO5" s="33"/>
      <c r="AP5" s="34"/>
    </row>
    <row r="6" spans="1:43">
      <c r="A6" s="10" t="s">
        <v>1</v>
      </c>
      <c r="B6" s="10" t="s">
        <v>2</v>
      </c>
      <c r="C6" s="10" t="s">
        <v>9</v>
      </c>
      <c r="D6" s="10" t="s">
        <v>10</v>
      </c>
      <c r="E6" s="11" t="s">
        <v>11</v>
      </c>
      <c r="F6" s="12" t="s">
        <v>6</v>
      </c>
      <c r="G6" s="31" t="s">
        <v>93</v>
      </c>
      <c r="H6" s="10" t="s">
        <v>10</v>
      </c>
      <c r="I6" s="31" t="s">
        <v>94</v>
      </c>
      <c r="J6" s="31" t="s">
        <v>93</v>
      </c>
      <c r="K6" s="10" t="s">
        <v>10</v>
      </c>
      <c r="L6" s="31" t="s">
        <v>94</v>
      </c>
      <c r="M6" s="31" t="s">
        <v>93</v>
      </c>
      <c r="N6" s="10" t="s">
        <v>10</v>
      </c>
      <c r="O6" s="31" t="s">
        <v>94</v>
      </c>
      <c r="P6" s="31" t="s">
        <v>93</v>
      </c>
      <c r="Q6" s="10" t="s">
        <v>10</v>
      </c>
      <c r="R6" s="31" t="s">
        <v>94</v>
      </c>
      <c r="S6" s="31" t="s">
        <v>93</v>
      </c>
      <c r="T6" s="10" t="s">
        <v>10</v>
      </c>
      <c r="U6" s="31" t="s">
        <v>94</v>
      </c>
      <c r="V6" s="31" t="s">
        <v>93</v>
      </c>
      <c r="W6" s="10" t="s">
        <v>10</v>
      </c>
      <c r="X6" s="31" t="s">
        <v>94</v>
      </c>
      <c r="Y6" s="31" t="s">
        <v>93</v>
      </c>
      <c r="Z6" s="10" t="s">
        <v>10</v>
      </c>
      <c r="AA6" s="31" t="s">
        <v>94</v>
      </c>
      <c r="AB6" s="31" t="s">
        <v>93</v>
      </c>
      <c r="AC6" s="10" t="s">
        <v>10</v>
      </c>
      <c r="AD6" s="31" t="s">
        <v>94</v>
      </c>
      <c r="AE6" s="31" t="s">
        <v>93</v>
      </c>
      <c r="AF6" s="10" t="s">
        <v>10</v>
      </c>
      <c r="AG6" s="31" t="s">
        <v>94</v>
      </c>
      <c r="AH6" s="31" t="s">
        <v>93</v>
      </c>
      <c r="AI6" s="10" t="s">
        <v>10</v>
      </c>
      <c r="AJ6" s="31" t="s">
        <v>94</v>
      </c>
      <c r="AK6" s="31" t="s">
        <v>93</v>
      </c>
      <c r="AL6" s="10" t="s">
        <v>10</v>
      </c>
      <c r="AM6" s="31" t="s">
        <v>94</v>
      </c>
      <c r="AN6" s="31" t="s">
        <v>93</v>
      </c>
      <c r="AO6" s="10" t="s">
        <v>10</v>
      </c>
      <c r="AP6" s="31" t="s">
        <v>94</v>
      </c>
    </row>
    <row r="7" spans="1:43">
      <c r="A7" s="9" t="s">
        <v>7</v>
      </c>
      <c r="B7" s="9" t="s">
        <v>150</v>
      </c>
      <c r="C7" s="14" t="s">
        <v>21</v>
      </c>
      <c r="D7" s="14">
        <v>5</v>
      </c>
      <c r="E7" s="15">
        <v>10</v>
      </c>
      <c r="F7" s="15">
        <f>(D7*E7)</f>
        <v>50</v>
      </c>
      <c r="G7" s="52" t="s">
        <v>107</v>
      </c>
      <c r="H7" s="46">
        <v>2</v>
      </c>
      <c r="I7" s="47">
        <f>IF(H7=0,"",$E7*H7)</f>
        <v>20</v>
      </c>
      <c r="J7" s="52" t="s">
        <v>108</v>
      </c>
      <c r="K7" s="46">
        <v>2</v>
      </c>
      <c r="L7" s="47">
        <f>IF(K7=0,"",$E7*K7)</f>
        <v>20</v>
      </c>
      <c r="M7" s="52" t="s">
        <v>109</v>
      </c>
      <c r="N7" s="46">
        <v>1</v>
      </c>
      <c r="O7" s="47">
        <f>IF(N7=0,"",$E7*N7)</f>
        <v>10</v>
      </c>
      <c r="P7" s="52"/>
      <c r="Q7" s="46"/>
      <c r="R7" s="49" t="str">
        <f>IF(Q7=0,"",$E7*Q7)</f>
        <v/>
      </c>
      <c r="S7" s="35"/>
      <c r="T7" s="36"/>
      <c r="U7" s="47" t="str">
        <f>IF(T7=0,"",$E7*T7)</f>
        <v/>
      </c>
      <c r="V7" s="35"/>
      <c r="W7" s="36"/>
      <c r="X7" s="37"/>
      <c r="Y7" s="35"/>
      <c r="Z7" s="36"/>
      <c r="AA7" s="37"/>
      <c r="AB7" s="35"/>
      <c r="AC7" s="36"/>
      <c r="AD7" s="37"/>
      <c r="AE7" s="35"/>
      <c r="AF7" s="36"/>
      <c r="AG7" s="37"/>
      <c r="AH7" s="35"/>
      <c r="AI7" s="36"/>
      <c r="AJ7" s="37"/>
      <c r="AK7" s="35"/>
      <c r="AL7" s="36"/>
      <c r="AM7" s="37"/>
      <c r="AN7" s="35"/>
      <c r="AO7" s="36"/>
      <c r="AP7" s="37"/>
      <c r="AQ7" s="9" t="s">
        <v>151</v>
      </c>
    </row>
    <row r="8" spans="1:43">
      <c r="A8" s="9" t="s">
        <v>7</v>
      </c>
      <c r="B8" s="9" t="s">
        <v>147</v>
      </c>
      <c r="C8" s="14" t="s">
        <v>22</v>
      </c>
      <c r="D8" s="14">
        <v>10</v>
      </c>
      <c r="E8" s="15">
        <v>15</v>
      </c>
      <c r="F8" s="15">
        <f t="shared" ref="F8:F37" si="0">(D8*E8)</f>
        <v>150</v>
      </c>
      <c r="G8" s="53" t="s">
        <v>113</v>
      </c>
      <c r="H8" s="48">
        <v>4</v>
      </c>
      <c r="I8" s="49">
        <f>IF(H8=0,"",$E8*H8)</f>
        <v>60</v>
      </c>
      <c r="J8" s="48" t="s">
        <v>112</v>
      </c>
      <c r="K8" s="48">
        <v>3</v>
      </c>
      <c r="L8" s="49">
        <f>IF(K8=0,"",$E8*K8)</f>
        <v>45</v>
      </c>
      <c r="M8" s="53" t="s">
        <v>111</v>
      </c>
      <c r="N8" s="48">
        <v>2</v>
      </c>
      <c r="O8" s="49">
        <f>IF(N8=0,"",$E8*N8)</f>
        <v>30</v>
      </c>
      <c r="P8" s="53" t="s">
        <v>110</v>
      </c>
      <c r="Q8" s="48">
        <v>1</v>
      </c>
      <c r="R8" s="49">
        <f>IF(Q8=0,"",$E8*Q8)</f>
        <v>15</v>
      </c>
      <c r="S8" s="38"/>
      <c r="T8" s="39"/>
      <c r="U8" s="47" t="str">
        <f t="shared" ref="U8:U32" si="1">IF(T8=0,"",$E8*T8)</f>
        <v/>
      </c>
      <c r="V8" s="38" t="s">
        <v>110</v>
      </c>
      <c r="W8" s="39">
        <v>1</v>
      </c>
      <c r="X8" s="40"/>
      <c r="Y8" s="38"/>
      <c r="Z8" s="39"/>
      <c r="AA8" s="40"/>
      <c r="AB8" s="38"/>
      <c r="AC8" s="39"/>
      <c r="AD8" s="40"/>
      <c r="AE8" s="38"/>
      <c r="AF8" s="39"/>
      <c r="AG8" s="40"/>
      <c r="AH8" s="38"/>
      <c r="AI8" s="39"/>
      <c r="AJ8" s="40"/>
      <c r="AK8" s="38"/>
      <c r="AL8" s="39"/>
      <c r="AM8" s="40"/>
      <c r="AN8" s="38"/>
      <c r="AO8" s="39"/>
      <c r="AP8" s="40"/>
      <c r="AQ8" s="9" t="s">
        <v>148</v>
      </c>
    </row>
    <row r="9" spans="1:43">
      <c r="A9" s="13" t="s">
        <v>7</v>
      </c>
      <c r="B9" s="9" t="s">
        <v>149</v>
      </c>
      <c r="C9" s="14" t="s">
        <v>23</v>
      </c>
      <c r="D9" s="14">
        <v>2</v>
      </c>
      <c r="E9" s="15">
        <v>20</v>
      </c>
      <c r="F9" s="15">
        <f t="shared" si="0"/>
        <v>40</v>
      </c>
      <c r="G9" s="53">
        <v>42</v>
      </c>
      <c r="H9" s="48">
        <v>1</v>
      </c>
      <c r="I9" s="48">
        <f t="shared" ref="I9:I47" si="2">IF(H9=0,"",$E9*H9)</f>
        <v>20</v>
      </c>
      <c r="J9" s="53">
        <v>39</v>
      </c>
      <c r="K9" s="48">
        <v>1</v>
      </c>
      <c r="L9" s="49">
        <f>IF(K9=0,"",$E9*K9)</f>
        <v>20</v>
      </c>
      <c r="P9" s="53"/>
      <c r="Q9" s="48"/>
      <c r="R9" s="49"/>
      <c r="S9" s="38"/>
      <c r="T9" s="39"/>
      <c r="U9" s="47" t="str">
        <f t="shared" si="1"/>
        <v/>
      </c>
      <c r="V9" s="38"/>
      <c r="W9" s="39"/>
      <c r="X9" s="40"/>
      <c r="Y9" s="38"/>
      <c r="Z9" s="39"/>
      <c r="AA9" s="40"/>
      <c r="AB9" s="38"/>
      <c r="AC9" s="39"/>
      <c r="AD9" s="40"/>
      <c r="AE9" s="38"/>
      <c r="AF9" s="39"/>
      <c r="AG9" s="40"/>
      <c r="AH9" s="38"/>
      <c r="AI9" s="39"/>
      <c r="AJ9" s="40"/>
      <c r="AK9" s="38"/>
      <c r="AL9" s="39"/>
      <c r="AM9" s="40"/>
      <c r="AN9" s="38"/>
      <c r="AO9" s="39"/>
      <c r="AP9" s="40"/>
      <c r="AQ9" s="9" t="s">
        <v>152</v>
      </c>
    </row>
    <row r="10" spans="1:43">
      <c r="A10" s="13" t="s">
        <v>7</v>
      </c>
      <c r="B10" s="9" t="s">
        <v>12</v>
      </c>
      <c r="C10" s="14" t="s">
        <v>24</v>
      </c>
      <c r="D10" s="14">
        <v>8</v>
      </c>
      <c r="E10" s="15">
        <v>25</v>
      </c>
      <c r="F10" s="15">
        <f t="shared" si="0"/>
        <v>200</v>
      </c>
      <c r="G10" s="53">
        <v>10</v>
      </c>
      <c r="H10" s="48">
        <v>1</v>
      </c>
      <c r="I10" s="48">
        <f t="shared" si="2"/>
        <v>25</v>
      </c>
      <c r="J10" s="53">
        <v>9</v>
      </c>
      <c r="K10" s="48">
        <v>4</v>
      </c>
      <c r="L10" s="49">
        <f t="shared" ref="L10:L36" si="3">IF(K10=0,"",$E10*K10)</f>
        <v>100</v>
      </c>
      <c r="M10" s="53">
        <v>11</v>
      </c>
      <c r="N10" s="48">
        <v>1</v>
      </c>
      <c r="O10" s="49">
        <f t="shared" ref="O10:O37" si="4">IF(N10=0,"",$E10*N10)</f>
        <v>25</v>
      </c>
      <c r="P10" s="53">
        <v>9</v>
      </c>
      <c r="Q10" s="48">
        <v>2</v>
      </c>
      <c r="R10" s="49">
        <f t="shared" ref="R10:R37" si="5">IF(Q10=0,"",$E10*Q10)</f>
        <v>50</v>
      </c>
      <c r="S10" s="38"/>
      <c r="T10" s="39"/>
      <c r="U10" s="47" t="str">
        <f t="shared" si="1"/>
        <v/>
      </c>
      <c r="V10" s="38"/>
      <c r="W10" s="39"/>
      <c r="X10" s="40"/>
      <c r="Y10" s="38"/>
      <c r="Z10" s="39"/>
      <c r="AA10" s="40"/>
      <c r="AB10" s="38"/>
      <c r="AC10" s="39"/>
      <c r="AD10" s="40"/>
      <c r="AE10" s="38"/>
      <c r="AF10" s="39"/>
      <c r="AG10" s="40"/>
      <c r="AH10" s="38"/>
      <c r="AI10" s="39"/>
      <c r="AJ10" s="40"/>
      <c r="AK10" s="38"/>
      <c r="AL10" s="39"/>
      <c r="AM10" s="40"/>
      <c r="AN10" s="38"/>
      <c r="AO10" s="39"/>
      <c r="AP10" s="40"/>
      <c r="AQ10" s="9" t="s">
        <v>114</v>
      </c>
    </row>
    <row r="11" spans="1:43">
      <c r="A11" s="13" t="s">
        <v>7</v>
      </c>
      <c r="B11" s="9" t="s">
        <v>13</v>
      </c>
      <c r="C11" s="14" t="s">
        <v>25</v>
      </c>
      <c r="D11" s="14">
        <v>6</v>
      </c>
      <c r="E11" s="15">
        <v>30</v>
      </c>
      <c r="F11" s="15">
        <f t="shared" si="0"/>
        <v>180</v>
      </c>
      <c r="G11" s="38" t="s">
        <v>155</v>
      </c>
      <c r="H11" s="48">
        <v>1</v>
      </c>
      <c r="I11" s="48">
        <f t="shared" si="2"/>
        <v>30</v>
      </c>
      <c r="J11" s="38" t="s">
        <v>155</v>
      </c>
      <c r="K11" s="48">
        <v>1</v>
      </c>
      <c r="L11" s="49">
        <f t="shared" si="3"/>
        <v>30</v>
      </c>
      <c r="M11" s="38" t="s">
        <v>155</v>
      </c>
      <c r="N11" s="48">
        <v>2</v>
      </c>
      <c r="O11" s="49">
        <f t="shared" si="4"/>
        <v>60</v>
      </c>
      <c r="P11" s="38" t="s">
        <v>156</v>
      </c>
      <c r="Q11" s="48">
        <v>1</v>
      </c>
      <c r="R11" s="49">
        <f t="shared" si="5"/>
        <v>30</v>
      </c>
      <c r="S11" s="38"/>
      <c r="T11" s="39"/>
      <c r="U11" s="47" t="str">
        <f t="shared" si="1"/>
        <v/>
      </c>
      <c r="V11" s="38" t="s">
        <v>156</v>
      </c>
      <c r="W11" s="39">
        <v>1</v>
      </c>
      <c r="X11" s="49">
        <f t="shared" ref="X11:X27" si="6">IF(W11=0,"",$E11*W11)</f>
        <v>30</v>
      </c>
      <c r="Y11" s="38"/>
      <c r="Z11" s="39"/>
      <c r="AA11" s="40"/>
      <c r="AB11" s="38"/>
      <c r="AC11" s="39"/>
      <c r="AD11" s="40"/>
      <c r="AE11" s="38"/>
      <c r="AF11" s="39"/>
      <c r="AG11" s="40"/>
      <c r="AH11" s="38"/>
      <c r="AI11" s="39"/>
      <c r="AJ11" s="40"/>
      <c r="AK11" s="38"/>
      <c r="AL11" s="39"/>
      <c r="AM11" s="40"/>
      <c r="AN11" s="38"/>
      <c r="AO11" s="39"/>
      <c r="AP11" s="40"/>
      <c r="AQ11" s="9" t="s">
        <v>157</v>
      </c>
    </row>
    <row r="12" spans="1:43">
      <c r="A12" s="13" t="s">
        <v>7</v>
      </c>
      <c r="B12" s="9" t="s">
        <v>14</v>
      </c>
      <c r="C12" s="14" t="s">
        <v>26</v>
      </c>
      <c r="D12" s="14">
        <v>3</v>
      </c>
      <c r="E12" s="15">
        <v>5</v>
      </c>
      <c r="F12" s="15">
        <f t="shared" si="0"/>
        <v>15</v>
      </c>
      <c r="G12" s="38"/>
      <c r="H12" s="48"/>
      <c r="I12" s="48" t="str">
        <f t="shared" si="2"/>
        <v/>
      </c>
      <c r="J12" s="38"/>
      <c r="K12" s="48"/>
      <c r="L12" s="49" t="str">
        <f t="shared" si="3"/>
        <v/>
      </c>
      <c r="M12" s="38"/>
      <c r="N12" s="48"/>
      <c r="O12" s="49" t="str">
        <f t="shared" si="4"/>
        <v/>
      </c>
      <c r="P12" s="38"/>
      <c r="Q12" s="48"/>
      <c r="R12" s="49" t="str">
        <f t="shared" si="5"/>
        <v/>
      </c>
      <c r="S12" s="38"/>
      <c r="T12" s="39"/>
      <c r="U12" s="47" t="str">
        <f t="shared" si="1"/>
        <v/>
      </c>
      <c r="V12" s="38"/>
      <c r="W12" s="39"/>
      <c r="X12" s="49" t="str">
        <f t="shared" si="6"/>
        <v/>
      </c>
      <c r="Y12" s="38"/>
      <c r="Z12" s="39"/>
      <c r="AA12" s="40"/>
      <c r="AB12" s="38"/>
      <c r="AC12" s="39"/>
      <c r="AD12" s="40"/>
      <c r="AE12" s="38"/>
      <c r="AF12" s="39"/>
      <c r="AG12" s="40"/>
      <c r="AH12" s="38"/>
      <c r="AI12" s="39"/>
      <c r="AJ12" s="40"/>
      <c r="AK12" s="38"/>
      <c r="AL12" s="39"/>
      <c r="AM12" s="40"/>
      <c r="AN12" s="38"/>
      <c r="AO12" s="39"/>
      <c r="AP12" s="40"/>
      <c r="AQ12" s="9" t="s">
        <v>115</v>
      </c>
    </row>
    <row r="13" spans="1:43">
      <c r="A13" s="13" t="s">
        <v>7</v>
      </c>
      <c r="B13" s="9" t="s">
        <v>15</v>
      </c>
      <c r="C13" s="14" t="s">
        <v>27</v>
      </c>
      <c r="D13" s="14">
        <v>4</v>
      </c>
      <c r="E13" s="15">
        <v>18</v>
      </c>
      <c r="F13" s="15">
        <f t="shared" si="0"/>
        <v>72</v>
      </c>
      <c r="G13" s="38"/>
      <c r="H13" s="48"/>
      <c r="I13" s="48" t="str">
        <f t="shared" si="2"/>
        <v/>
      </c>
      <c r="J13" s="38"/>
      <c r="K13" s="48"/>
      <c r="L13" s="49" t="str">
        <f t="shared" si="3"/>
        <v/>
      </c>
      <c r="M13" s="38"/>
      <c r="N13" s="48"/>
      <c r="O13" s="49" t="str">
        <f t="shared" si="4"/>
        <v/>
      </c>
      <c r="P13" s="38"/>
      <c r="Q13" s="48"/>
      <c r="R13" s="49" t="str">
        <f t="shared" si="5"/>
        <v/>
      </c>
      <c r="S13" s="38"/>
      <c r="T13" s="39"/>
      <c r="U13" s="47" t="str">
        <f t="shared" si="1"/>
        <v/>
      </c>
      <c r="V13" s="38"/>
      <c r="W13" s="39"/>
      <c r="X13" s="49" t="str">
        <f t="shared" si="6"/>
        <v/>
      </c>
      <c r="Y13" s="38"/>
      <c r="Z13" s="39"/>
      <c r="AA13" s="40"/>
      <c r="AB13" s="38"/>
      <c r="AC13" s="39"/>
      <c r="AD13" s="40"/>
      <c r="AE13" s="38"/>
      <c r="AF13" s="39"/>
      <c r="AG13" s="40"/>
      <c r="AH13" s="38"/>
      <c r="AI13" s="39"/>
      <c r="AJ13" s="40"/>
      <c r="AK13" s="38"/>
      <c r="AL13" s="39"/>
      <c r="AM13" s="40"/>
      <c r="AN13" s="38"/>
      <c r="AO13" s="39"/>
      <c r="AP13" s="40"/>
      <c r="AQ13" s="9" t="s">
        <v>116</v>
      </c>
    </row>
    <row r="14" spans="1:43">
      <c r="A14" s="13" t="s">
        <v>7</v>
      </c>
      <c r="B14" s="9" t="s">
        <v>16</v>
      </c>
      <c r="C14" s="14" t="s">
        <v>28</v>
      </c>
      <c r="D14" s="14">
        <v>9</v>
      </c>
      <c r="E14" s="15">
        <v>65</v>
      </c>
      <c r="F14" s="15">
        <f t="shared" si="0"/>
        <v>585</v>
      </c>
      <c r="G14" s="38"/>
      <c r="H14" s="48"/>
      <c r="I14" s="48" t="str">
        <f t="shared" si="2"/>
        <v/>
      </c>
      <c r="J14" s="38"/>
      <c r="K14" s="48"/>
      <c r="L14" s="49" t="str">
        <f t="shared" si="3"/>
        <v/>
      </c>
      <c r="M14" s="38" t="s">
        <v>110</v>
      </c>
      <c r="N14" s="48">
        <v>2</v>
      </c>
      <c r="O14" s="49">
        <f t="shared" si="4"/>
        <v>130</v>
      </c>
      <c r="P14" s="38"/>
      <c r="Q14" s="48"/>
      <c r="R14" s="49" t="str">
        <f t="shared" si="5"/>
        <v/>
      </c>
      <c r="S14" s="38" t="s">
        <v>145</v>
      </c>
      <c r="T14" s="39">
        <v>1</v>
      </c>
      <c r="U14" s="47">
        <f t="shared" si="1"/>
        <v>65</v>
      </c>
      <c r="V14" s="38"/>
      <c r="W14" s="39"/>
      <c r="X14" s="49" t="str">
        <f t="shared" si="6"/>
        <v/>
      </c>
      <c r="Y14" s="38"/>
      <c r="Z14" s="39"/>
      <c r="AA14" s="40"/>
      <c r="AB14" s="38"/>
      <c r="AC14" s="39"/>
      <c r="AD14" s="40"/>
      <c r="AE14" s="38"/>
      <c r="AF14" s="39"/>
      <c r="AG14" s="40"/>
      <c r="AH14" s="38"/>
      <c r="AI14" s="39"/>
      <c r="AJ14" s="40"/>
      <c r="AK14" s="38"/>
      <c r="AL14" s="39"/>
      <c r="AM14" s="40"/>
      <c r="AN14" s="38"/>
      <c r="AO14" s="39"/>
      <c r="AP14" s="40"/>
      <c r="AQ14" s="9" t="s">
        <v>117</v>
      </c>
    </row>
    <row r="15" spans="1:43">
      <c r="A15" s="13" t="s">
        <v>7</v>
      </c>
      <c r="B15" s="9" t="s">
        <v>17</v>
      </c>
      <c r="C15" s="14" t="s">
        <v>29</v>
      </c>
      <c r="D15" s="14">
        <v>11</v>
      </c>
      <c r="E15" s="15">
        <v>85</v>
      </c>
      <c r="F15" s="15">
        <f t="shared" si="0"/>
        <v>935</v>
      </c>
      <c r="G15" s="38"/>
      <c r="H15" s="48"/>
      <c r="I15" s="48" t="str">
        <f t="shared" si="2"/>
        <v/>
      </c>
      <c r="J15" s="38"/>
      <c r="K15" s="48"/>
      <c r="L15" s="49" t="str">
        <f t="shared" si="3"/>
        <v/>
      </c>
      <c r="M15" s="38"/>
      <c r="N15" s="48"/>
      <c r="O15" s="49" t="str">
        <f t="shared" si="4"/>
        <v/>
      </c>
      <c r="P15" s="38"/>
      <c r="Q15" s="48"/>
      <c r="R15" s="49" t="str">
        <f t="shared" si="5"/>
        <v/>
      </c>
      <c r="S15" s="38"/>
      <c r="T15" s="57"/>
      <c r="U15" s="47" t="str">
        <f t="shared" si="1"/>
        <v/>
      </c>
      <c r="V15" s="38"/>
      <c r="W15" s="57"/>
      <c r="X15" s="49" t="str">
        <f t="shared" si="6"/>
        <v/>
      </c>
      <c r="Y15" s="38"/>
      <c r="Z15" s="13"/>
      <c r="AA15" s="40"/>
      <c r="AB15" s="38"/>
      <c r="AC15" s="13"/>
      <c r="AD15" s="40"/>
      <c r="AE15" s="38"/>
      <c r="AF15" s="13"/>
      <c r="AG15" s="40"/>
      <c r="AH15" s="38"/>
      <c r="AI15" s="13"/>
      <c r="AJ15" s="40"/>
      <c r="AK15" s="38"/>
      <c r="AL15" s="13"/>
      <c r="AM15" s="40"/>
      <c r="AN15" s="38" t="s">
        <v>145</v>
      </c>
      <c r="AO15" s="39">
        <v>1</v>
      </c>
      <c r="AP15" s="47">
        <f t="shared" ref="AP15" si="7">IF(AO15=0,"",$E15*AO15)</f>
        <v>85</v>
      </c>
      <c r="AQ15" s="9" t="s">
        <v>194</v>
      </c>
    </row>
    <row r="16" spans="1:43">
      <c r="A16" s="13" t="s">
        <v>7</v>
      </c>
      <c r="B16" s="9" t="s">
        <v>18</v>
      </c>
      <c r="C16" s="14" t="s">
        <v>30</v>
      </c>
      <c r="D16" s="14">
        <v>6</v>
      </c>
      <c r="E16" s="15">
        <v>90</v>
      </c>
      <c r="F16" s="15">
        <f t="shared" si="0"/>
        <v>540</v>
      </c>
      <c r="G16" s="38" t="s">
        <v>160</v>
      </c>
      <c r="H16" s="48">
        <v>1</v>
      </c>
      <c r="I16" s="48">
        <f t="shared" si="2"/>
        <v>90</v>
      </c>
      <c r="J16" s="38" t="s">
        <v>145</v>
      </c>
      <c r="K16" s="48">
        <v>1</v>
      </c>
      <c r="L16" s="49">
        <f t="shared" si="3"/>
        <v>90</v>
      </c>
      <c r="M16" s="38" t="s">
        <v>159</v>
      </c>
      <c r="N16" s="48">
        <v>1</v>
      </c>
      <c r="O16" s="49">
        <f t="shared" si="4"/>
        <v>90</v>
      </c>
      <c r="P16" s="38"/>
      <c r="Q16" s="48"/>
      <c r="R16" s="49" t="str">
        <f t="shared" si="5"/>
        <v/>
      </c>
      <c r="S16" s="38"/>
      <c r="T16" s="39"/>
      <c r="U16" s="47" t="str">
        <f t="shared" si="1"/>
        <v/>
      </c>
      <c r="V16" s="38"/>
      <c r="W16" s="39"/>
      <c r="X16" s="49" t="str">
        <f t="shared" si="6"/>
        <v/>
      </c>
      <c r="Y16" s="38"/>
      <c r="Z16" s="39"/>
      <c r="AA16" s="40"/>
      <c r="AB16" s="38"/>
      <c r="AC16" s="39"/>
      <c r="AD16" s="40"/>
      <c r="AE16" s="38"/>
      <c r="AF16" s="39"/>
      <c r="AG16" s="40"/>
      <c r="AH16" s="38"/>
      <c r="AI16" s="39"/>
      <c r="AJ16" s="40"/>
      <c r="AK16" s="38"/>
      <c r="AL16" s="39"/>
      <c r="AM16" s="40"/>
      <c r="AN16" s="38"/>
      <c r="AO16" s="39"/>
      <c r="AP16" s="40"/>
      <c r="AQ16" s="9" t="s">
        <v>161</v>
      </c>
    </row>
    <row r="17" spans="1:43">
      <c r="A17" s="13" t="s">
        <v>7</v>
      </c>
      <c r="B17" s="9" t="s">
        <v>19</v>
      </c>
      <c r="C17" s="14" t="s">
        <v>31</v>
      </c>
      <c r="D17" s="14">
        <v>4</v>
      </c>
      <c r="E17" s="15">
        <v>110</v>
      </c>
      <c r="F17" s="15">
        <f t="shared" si="0"/>
        <v>440</v>
      </c>
      <c r="G17" s="38"/>
      <c r="H17" s="48"/>
      <c r="I17" s="48" t="str">
        <f t="shared" si="2"/>
        <v/>
      </c>
      <c r="J17" s="38"/>
      <c r="K17" s="48"/>
      <c r="L17" s="49" t="str">
        <f t="shared" si="3"/>
        <v/>
      </c>
      <c r="M17" s="38"/>
      <c r="N17" s="48"/>
      <c r="O17" s="49" t="str">
        <f t="shared" si="4"/>
        <v/>
      </c>
      <c r="P17" s="38"/>
      <c r="Q17" s="48"/>
      <c r="R17" s="49" t="str">
        <f t="shared" si="5"/>
        <v/>
      </c>
      <c r="S17" s="38"/>
      <c r="T17" s="39"/>
      <c r="U17" s="47" t="str">
        <f t="shared" si="1"/>
        <v/>
      </c>
      <c r="V17" s="38"/>
      <c r="W17" s="39"/>
      <c r="X17" s="49" t="str">
        <f t="shared" si="6"/>
        <v/>
      </c>
      <c r="Y17" s="38"/>
      <c r="Z17" s="39"/>
      <c r="AA17" s="40"/>
      <c r="AB17" s="38"/>
      <c r="AC17" s="39"/>
      <c r="AD17" s="40"/>
      <c r="AE17" s="38"/>
      <c r="AF17" s="39"/>
      <c r="AG17" s="40"/>
      <c r="AH17" s="38"/>
      <c r="AI17" s="39"/>
      <c r="AJ17" s="40"/>
      <c r="AK17" s="38"/>
      <c r="AL17" s="39"/>
      <c r="AM17" s="40"/>
      <c r="AN17" s="38"/>
      <c r="AO17" s="39"/>
      <c r="AP17" s="40"/>
      <c r="AQ17" s="9" t="s">
        <v>118</v>
      </c>
    </row>
    <row r="18" spans="1:43">
      <c r="A18" s="13" t="s">
        <v>7</v>
      </c>
      <c r="B18" s="9" t="s">
        <v>20</v>
      </c>
      <c r="C18" s="14" t="s">
        <v>32</v>
      </c>
      <c r="D18" s="14">
        <v>2</v>
      </c>
      <c r="E18" s="15">
        <v>105</v>
      </c>
      <c r="F18" s="15">
        <f t="shared" si="0"/>
        <v>210</v>
      </c>
      <c r="G18" s="38"/>
      <c r="H18" s="48"/>
      <c r="I18" s="48" t="str">
        <f t="shared" si="2"/>
        <v/>
      </c>
      <c r="J18" s="38"/>
      <c r="K18" s="48"/>
      <c r="L18" s="49" t="str">
        <f t="shared" si="3"/>
        <v/>
      </c>
      <c r="M18" s="38"/>
      <c r="N18" s="48"/>
      <c r="O18" s="49" t="str">
        <f t="shared" si="4"/>
        <v/>
      </c>
      <c r="P18" s="38"/>
      <c r="Q18" s="48"/>
      <c r="R18" s="49" t="str">
        <f t="shared" si="5"/>
        <v/>
      </c>
      <c r="S18" s="38"/>
      <c r="T18" s="39"/>
      <c r="U18" s="47" t="str">
        <f t="shared" si="1"/>
        <v/>
      </c>
      <c r="V18" s="38"/>
      <c r="W18" s="39"/>
      <c r="X18" s="49" t="str">
        <f t="shared" si="6"/>
        <v/>
      </c>
      <c r="Y18" s="38"/>
      <c r="Z18" s="39"/>
      <c r="AA18" s="40"/>
      <c r="AB18" s="38"/>
      <c r="AC18" s="39"/>
      <c r="AD18" s="40"/>
      <c r="AE18" s="38"/>
      <c r="AF18" s="39"/>
      <c r="AG18" s="40"/>
      <c r="AH18" s="38"/>
      <c r="AI18" s="39"/>
      <c r="AJ18" s="40"/>
      <c r="AK18" s="38"/>
      <c r="AL18" s="39"/>
      <c r="AM18" s="40"/>
      <c r="AN18" s="38"/>
      <c r="AO18" s="39"/>
      <c r="AP18" s="40"/>
      <c r="AQ18" s="9" t="s">
        <v>119</v>
      </c>
    </row>
    <row r="19" spans="1:43">
      <c r="A19" s="13" t="s">
        <v>7</v>
      </c>
      <c r="B19" s="9" t="s">
        <v>33</v>
      </c>
      <c r="C19" s="14" t="s">
        <v>45</v>
      </c>
      <c r="D19" s="14">
        <v>5</v>
      </c>
      <c r="E19" s="15">
        <v>45</v>
      </c>
      <c r="F19" s="15">
        <f t="shared" si="0"/>
        <v>225</v>
      </c>
      <c r="G19" s="38"/>
      <c r="H19" s="48"/>
      <c r="I19" s="48" t="str">
        <f t="shared" si="2"/>
        <v/>
      </c>
      <c r="J19" s="38"/>
      <c r="K19" s="48"/>
      <c r="L19" s="49" t="str">
        <f t="shared" si="3"/>
        <v/>
      </c>
      <c r="M19" s="38"/>
      <c r="N19" s="48"/>
      <c r="O19" s="49" t="str">
        <f t="shared" si="4"/>
        <v/>
      </c>
      <c r="P19" s="38"/>
      <c r="Q19" s="48"/>
      <c r="R19" s="49" t="str">
        <f t="shared" si="5"/>
        <v/>
      </c>
      <c r="S19" s="38"/>
      <c r="T19" s="39"/>
      <c r="U19" s="47" t="str">
        <f t="shared" si="1"/>
        <v/>
      </c>
      <c r="V19" s="38"/>
      <c r="W19" s="39"/>
      <c r="X19" s="49" t="str">
        <f t="shared" si="6"/>
        <v/>
      </c>
      <c r="Y19" s="38"/>
      <c r="Z19" s="39"/>
      <c r="AA19" s="40"/>
      <c r="AB19" s="38"/>
      <c r="AC19" s="39"/>
      <c r="AD19" s="40"/>
      <c r="AE19" s="38"/>
      <c r="AF19" s="39"/>
      <c r="AG19" s="40"/>
      <c r="AH19" s="38"/>
      <c r="AI19" s="39"/>
      <c r="AJ19" s="40"/>
      <c r="AK19" s="38"/>
      <c r="AL19" s="39"/>
      <c r="AM19" s="40"/>
      <c r="AN19" s="38"/>
      <c r="AO19" s="39"/>
      <c r="AP19" s="40"/>
      <c r="AQ19" s="9" t="s">
        <v>120</v>
      </c>
    </row>
    <row r="20" spans="1:43">
      <c r="A20" s="13" t="s">
        <v>7</v>
      </c>
      <c r="B20" s="9" t="s">
        <v>34</v>
      </c>
      <c r="C20" s="14" t="s">
        <v>46</v>
      </c>
      <c r="D20" s="14">
        <v>1</v>
      </c>
      <c r="E20" s="15">
        <v>50</v>
      </c>
      <c r="F20" s="15">
        <f t="shared" si="0"/>
        <v>50</v>
      </c>
      <c r="G20" s="38" t="s">
        <v>146</v>
      </c>
      <c r="H20" s="48">
        <v>2</v>
      </c>
      <c r="I20" s="48">
        <f t="shared" si="2"/>
        <v>100</v>
      </c>
      <c r="J20" s="38"/>
      <c r="K20" s="48"/>
      <c r="L20" s="49" t="str">
        <f t="shared" si="3"/>
        <v/>
      </c>
      <c r="M20" s="38"/>
      <c r="N20" s="48"/>
      <c r="O20" s="49" t="str">
        <f t="shared" si="4"/>
        <v/>
      </c>
      <c r="P20" s="38" t="s">
        <v>146</v>
      </c>
      <c r="Q20" s="48">
        <v>1</v>
      </c>
      <c r="R20" s="49">
        <f t="shared" si="5"/>
        <v>50</v>
      </c>
      <c r="S20" s="38"/>
      <c r="T20" s="39"/>
      <c r="U20" s="47" t="str">
        <f t="shared" si="1"/>
        <v/>
      </c>
      <c r="V20" s="38"/>
      <c r="W20" s="39"/>
      <c r="X20" s="49" t="str">
        <f t="shared" si="6"/>
        <v/>
      </c>
      <c r="Y20" s="38"/>
      <c r="Z20" s="39"/>
      <c r="AA20" s="40"/>
      <c r="AB20" s="38"/>
      <c r="AC20" s="39"/>
      <c r="AD20" s="40"/>
      <c r="AE20" s="38"/>
      <c r="AF20" s="39"/>
      <c r="AG20" s="40"/>
      <c r="AH20" s="38"/>
      <c r="AI20" s="39"/>
      <c r="AJ20" s="40"/>
      <c r="AK20" s="38"/>
      <c r="AL20" s="39"/>
      <c r="AM20" s="40"/>
      <c r="AN20" s="38"/>
      <c r="AO20" s="39"/>
      <c r="AP20" s="40"/>
      <c r="AQ20" s="9" t="s">
        <v>154</v>
      </c>
    </row>
    <row r="21" spans="1:43">
      <c r="A21" s="13" t="s">
        <v>7</v>
      </c>
      <c r="B21" s="9" t="s">
        <v>35</v>
      </c>
      <c r="C21" s="14" t="s">
        <v>47</v>
      </c>
      <c r="D21" s="14">
        <v>10</v>
      </c>
      <c r="E21" s="15">
        <v>51.5</v>
      </c>
      <c r="F21" s="15">
        <f t="shared" si="0"/>
        <v>515</v>
      </c>
      <c r="G21" s="38"/>
      <c r="H21" s="48"/>
      <c r="I21" s="48" t="str">
        <f t="shared" si="2"/>
        <v/>
      </c>
      <c r="J21" s="38"/>
      <c r="K21" s="48"/>
      <c r="L21" s="49" t="str">
        <f t="shared" si="3"/>
        <v/>
      </c>
      <c r="M21" s="38"/>
      <c r="N21" s="48"/>
      <c r="O21" s="49" t="str">
        <f t="shared" si="4"/>
        <v/>
      </c>
      <c r="P21" s="38"/>
      <c r="Q21" s="48"/>
      <c r="R21" s="49" t="str">
        <f t="shared" si="5"/>
        <v/>
      </c>
      <c r="S21" s="38"/>
      <c r="T21" s="39"/>
      <c r="U21" s="47" t="str">
        <f t="shared" si="1"/>
        <v/>
      </c>
      <c r="V21" s="38"/>
      <c r="W21" s="39"/>
      <c r="X21" s="49" t="str">
        <f t="shared" si="6"/>
        <v/>
      </c>
      <c r="Y21" s="38"/>
      <c r="Z21" s="39"/>
      <c r="AA21" s="40"/>
      <c r="AB21" s="38"/>
      <c r="AC21" s="39"/>
      <c r="AD21" s="40"/>
      <c r="AE21" s="38"/>
      <c r="AF21" s="39"/>
      <c r="AG21" s="40"/>
      <c r="AH21" s="38"/>
      <c r="AI21" s="39"/>
      <c r="AJ21" s="40"/>
      <c r="AK21" s="38"/>
      <c r="AL21" s="39"/>
      <c r="AM21" s="40"/>
      <c r="AN21" s="38"/>
      <c r="AO21" s="39"/>
      <c r="AP21" s="40"/>
      <c r="AQ21" s="9" t="s">
        <v>121</v>
      </c>
    </row>
    <row r="22" spans="1:43">
      <c r="A22" s="13" t="s">
        <v>7</v>
      </c>
      <c r="B22" s="9" t="s">
        <v>36</v>
      </c>
      <c r="C22" s="14" t="s">
        <v>48</v>
      </c>
      <c r="D22" s="14">
        <v>9</v>
      </c>
      <c r="E22" s="15">
        <v>6</v>
      </c>
      <c r="F22" s="15">
        <f t="shared" si="0"/>
        <v>54</v>
      </c>
      <c r="G22" s="38"/>
      <c r="H22" s="48"/>
      <c r="I22" s="48" t="str">
        <f t="shared" si="2"/>
        <v/>
      </c>
      <c r="J22" s="38"/>
      <c r="K22" s="48"/>
      <c r="L22" s="49" t="str">
        <f t="shared" si="3"/>
        <v/>
      </c>
      <c r="M22" s="38"/>
      <c r="N22" s="48"/>
      <c r="O22" s="49" t="str">
        <f t="shared" si="4"/>
        <v/>
      </c>
      <c r="P22" s="38"/>
      <c r="Q22" s="48"/>
      <c r="R22" s="49" t="str">
        <f t="shared" si="5"/>
        <v/>
      </c>
      <c r="S22" s="38"/>
      <c r="T22" s="39"/>
      <c r="U22" s="47" t="str">
        <f t="shared" si="1"/>
        <v/>
      </c>
      <c r="V22" s="38"/>
      <c r="W22" s="39"/>
      <c r="X22" s="49" t="str">
        <f t="shared" si="6"/>
        <v/>
      </c>
      <c r="Y22" s="38"/>
      <c r="Z22" s="39"/>
      <c r="AA22" s="40"/>
      <c r="AB22" s="38"/>
      <c r="AC22" s="39"/>
      <c r="AD22" s="40"/>
      <c r="AE22" s="38"/>
      <c r="AF22" s="39"/>
      <c r="AG22" s="40"/>
      <c r="AH22" s="38"/>
      <c r="AI22" s="39"/>
      <c r="AJ22" s="40"/>
      <c r="AK22" s="38"/>
      <c r="AL22" s="39"/>
      <c r="AM22" s="40"/>
      <c r="AN22" s="38"/>
      <c r="AO22" s="39"/>
      <c r="AP22" s="40"/>
      <c r="AQ22" s="9" t="s">
        <v>122</v>
      </c>
    </row>
    <row r="23" spans="1:43">
      <c r="A23" s="13" t="s">
        <v>8</v>
      </c>
      <c r="B23" s="9" t="s">
        <v>37</v>
      </c>
      <c r="C23" s="14" t="s">
        <v>49</v>
      </c>
      <c r="D23" s="14">
        <v>4</v>
      </c>
      <c r="E23" s="15">
        <v>29</v>
      </c>
      <c r="F23" s="15">
        <f t="shared" si="0"/>
        <v>116</v>
      </c>
      <c r="G23" s="38"/>
      <c r="H23" s="48"/>
      <c r="I23" s="48" t="str">
        <f t="shared" si="2"/>
        <v/>
      </c>
      <c r="J23" s="38"/>
      <c r="K23" s="48"/>
      <c r="L23" s="49" t="str">
        <f t="shared" si="3"/>
        <v/>
      </c>
      <c r="M23" s="38"/>
      <c r="N23" s="48"/>
      <c r="O23" s="49" t="str">
        <f t="shared" si="4"/>
        <v/>
      </c>
      <c r="P23" s="38"/>
      <c r="Q23" s="48"/>
      <c r="R23" s="49" t="str">
        <f t="shared" si="5"/>
        <v/>
      </c>
      <c r="S23" s="38"/>
      <c r="T23" s="39"/>
      <c r="U23" s="47" t="str">
        <f t="shared" si="1"/>
        <v/>
      </c>
      <c r="V23" s="38"/>
      <c r="W23" s="39"/>
      <c r="X23" s="49" t="str">
        <f t="shared" si="6"/>
        <v/>
      </c>
      <c r="Y23" s="38"/>
      <c r="Z23" s="39"/>
      <c r="AA23" s="40"/>
      <c r="AB23" s="38"/>
      <c r="AC23" s="39"/>
      <c r="AD23" s="40"/>
      <c r="AE23" s="38"/>
      <c r="AF23" s="39"/>
      <c r="AG23" s="40"/>
      <c r="AH23" s="38"/>
      <c r="AI23" s="39"/>
      <c r="AJ23" s="40"/>
      <c r="AK23" s="38"/>
      <c r="AL23" s="39"/>
      <c r="AM23" s="40"/>
      <c r="AN23" s="38"/>
      <c r="AO23" s="39"/>
      <c r="AP23" s="40"/>
      <c r="AQ23" s="9" t="s">
        <v>123</v>
      </c>
    </row>
    <row r="24" spans="1:43">
      <c r="A24" s="13" t="s">
        <v>8</v>
      </c>
      <c r="B24" s="9" t="s">
        <v>38</v>
      </c>
      <c r="C24" s="14" t="s">
        <v>50</v>
      </c>
      <c r="D24" s="14">
        <v>8</v>
      </c>
      <c r="E24" s="15">
        <v>78.98</v>
      </c>
      <c r="F24" s="15">
        <f t="shared" si="0"/>
        <v>631.84</v>
      </c>
      <c r="G24" s="38"/>
      <c r="H24" s="48"/>
      <c r="I24" s="48" t="str">
        <f t="shared" si="2"/>
        <v/>
      </c>
      <c r="J24" s="38"/>
      <c r="K24" s="48"/>
      <c r="L24" s="49" t="str">
        <f t="shared" si="3"/>
        <v/>
      </c>
      <c r="M24" s="38"/>
      <c r="N24" s="48"/>
      <c r="O24" s="49" t="str">
        <f t="shared" si="4"/>
        <v/>
      </c>
      <c r="P24" s="38"/>
      <c r="Q24" s="48"/>
      <c r="R24" s="49" t="str">
        <f t="shared" si="5"/>
        <v/>
      </c>
      <c r="S24" s="38"/>
      <c r="T24" s="39"/>
      <c r="U24" s="47" t="str">
        <f t="shared" si="1"/>
        <v/>
      </c>
      <c r="V24" s="38"/>
      <c r="W24" s="39"/>
      <c r="X24" s="49" t="str">
        <f t="shared" si="6"/>
        <v/>
      </c>
      <c r="Y24" s="38"/>
      <c r="Z24" s="39"/>
      <c r="AA24" s="40"/>
      <c r="AB24" s="38"/>
      <c r="AC24" s="39"/>
      <c r="AD24" s="40"/>
      <c r="AE24" s="38"/>
      <c r="AF24" s="39"/>
      <c r="AG24" s="40"/>
      <c r="AH24" s="38"/>
      <c r="AI24" s="39"/>
      <c r="AJ24" s="40"/>
      <c r="AK24" s="38"/>
      <c r="AL24" s="39"/>
      <c r="AM24" s="40"/>
      <c r="AN24" s="38"/>
      <c r="AO24" s="39"/>
      <c r="AP24" s="40"/>
      <c r="AQ24" s="9" t="s">
        <v>124</v>
      </c>
    </row>
    <row r="25" spans="1:43">
      <c r="A25" s="13" t="s">
        <v>8</v>
      </c>
      <c r="B25" s="9" t="s">
        <v>39</v>
      </c>
      <c r="C25" s="14" t="s">
        <v>51</v>
      </c>
      <c r="D25" s="14">
        <v>2</v>
      </c>
      <c r="E25" s="15">
        <v>150</v>
      </c>
      <c r="F25" s="15">
        <f t="shared" si="0"/>
        <v>300</v>
      </c>
      <c r="G25" s="38"/>
      <c r="H25" s="48"/>
      <c r="I25" s="48" t="str">
        <f t="shared" si="2"/>
        <v/>
      </c>
      <c r="J25" s="38"/>
      <c r="K25" s="48"/>
      <c r="L25" s="49" t="str">
        <f t="shared" si="3"/>
        <v/>
      </c>
      <c r="M25" s="38"/>
      <c r="N25" s="48"/>
      <c r="O25" s="49" t="str">
        <f t="shared" si="4"/>
        <v/>
      </c>
      <c r="P25" s="38"/>
      <c r="Q25" s="48"/>
      <c r="R25" s="49" t="str">
        <f t="shared" si="5"/>
        <v/>
      </c>
      <c r="S25" s="38"/>
      <c r="T25" s="39"/>
      <c r="U25" s="47" t="str">
        <f t="shared" si="1"/>
        <v/>
      </c>
      <c r="V25" s="38"/>
      <c r="W25" s="39"/>
      <c r="X25" s="49" t="str">
        <f t="shared" si="6"/>
        <v/>
      </c>
      <c r="Y25" s="38"/>
      <c r="Z25" s="39"/>
      <c r="AA25" s="40"/>
      <c r="AB25" s="38"/>
      <c r="AC25" s="39"/>
      <c r="AD25" s="40"/>
      <c r="AE25" s="38"/>
      <c r="AF25" s="39"/>
      <c r="AG25" s="40"/>
      <c r="AH25" s="38"/>
      <c r="AI25" s="39"/>
      <c r="AJ25" s="40"/>
      <c r="AK25" s="38"/>
      <c r="AL25" s="39"/>
      <c r="AM25" s="40"/>
      <c r="AN25" s="38"/>
      <c r="AO25" s="39"/>
      <c r="AP25" s="40"/>
      <c r="AQ25" s="9" t="s">
        <v>125</v>
      </c>
    </row>
    <row r="26" spans="1:43">
      <c r="A26" s="13" t="s">
        <v>8</v>
      </c>
      <c r="B26" s="9" t="s">
        <v>40</v>
      </c>
      <c r="C26" s="14" t="s">
        <v>52</v>
      </c>
      <c r="D26" s="14">
        <v>6</v>
      </c>
      <c r="E26" s="15">
        <v>178</v>
      </c>
      <c r="F26" s="15">
        <f t="shared" si="0"/>
        <v>1068</v>
      </c>
      <c r="G26" s="38"/>
      <c r="H26" s="48"/>
      <c r="I26" s="48" t="str">
        <f t="shared" si="2"/>
        <v/>
      </c>
      <c r="J26" s="38" t="s">
        <v>163</v>
      </c>
      <c r="K26" s="48">
        <v>1</v>
      </c>
      <c r="L26" s="49">
        <f t="shared" si="3"/>
        <v>178</v>
      </c>
      <c r="M26" s="38"/>
      <c r="N26" s="48"/>
      <c r="O26" s="49" t="str">
        <f t="shared" si="4"/>
        <v/>
      </c>
      <c r="P26" s="38" t="s">
        <v>159</v>
      </c>
      <c r="Q26" s="48">
        <v>1</v>
      </c>
      <c r="R26" s="49">
        <f t="shared" si="5"/>
        <v>178</v>
      </c>
      <c r="S26" s="38"/>
      <c r="T26" s="39"/>
      <c r="U26" s="47" t="str">
        <f t="shared" si="1"/>
        <v/>
      </c>
      <c r="V26" s="38" t="s">
        <v>159</v>
      </c>
      <c r="W26" s="39">
        <v>1</v>
      </c>
      <c r="X26" s="49">
        <f t="shared" si="6"/>
        <v>178</v>
      </c>
      <c r="Y26" s="38"/>
      <c r="Z26" s="39"/>
      <c r="AA26" s="40"/>
      <c r="AB26" s="38"/>
      <c r="AC26" s="39"/>
      <c r="AD26" s="40"/>
      <c r="AE26" s="38"/>
      <c r="AF26" s="39"/>
      <c r="AG26" s="40"/>
      <c r="AH26" s="38"/>
      <c r="AI26" s="39"/>
      <c r="AJ26" s="40"/>
      <c r="AK26" s="38"/>
      <c r="AL26" s="39"/>
      <c r="AM26" s="40"/>
      <c r="AN26" s="38"/>
      <c r="AO26" s="39"/>
      <c r="AP26" s="40"/>
      <c r="AQ26" s="9" t="s">
        <v>193</v>
      </c>
    </row>
    <row r="27" spans="1:43">
      <c r="A27" s="13" t="s">
        <v>8</v>
      </c>
      <c r="B27" s="9" t="s">
        <v>41</v>
      </c>
      <c r="C27" s="14" t="s">
        <v>53</v>
      </c>
      <c r="D27" s="14">
        <v>4</v>
      </c>
      <c r="E27" s="15">
        <v>33</v>
      </c>
      <c r="F27" s="15">
        <f t="shared" si="0"/>
        <v>132</v>
      </c>
      <c r="G27" s="38"/>
      <c r="H27" s="48"/>
      <c r="I27" s="48" t="str">
        <f t="shared" si="2"/>
        <v/>
      </c>
      <c r="J27" s="38"/>
      <c r="K27" s="48"/>
      <c r="L27" s="49" t="str">
        <f t="shared" si="3"/>
        <v/>
      </c>
      <c r="M27" s="38"/>
      <c r="N27" s="48"/>
      <c r="O27" s="49" t="str">
        <f t="shared" si="4"/>
        <v/>
      </c>
      <c r="P27" s="38"/>
      <c r="Q27" s="48"/>
      <c r="R27" s="49" t="str">
        <f t="shared" si="5"/>
        <v/>
      </c>
      <c r="S27" s="38"/>
      <c r="T27" s="39"/>
      <c r="U27" s="47" t="str">
        <f t="shared" si="1"/>
        <v/>
      </c>
      <c r="V27" s="38"/>
      <c r="W27" s="39"/>
      <c r="X27" s="49" t="str">
        <f t="shared" si="6"/>
        <v/>
      </c>
      <c r="Y27" s="38"/>
      <c r="Z27" s="39"/>
      <c r="AA27" s="40"/>
      <c r="AB27" s="38"/>
      <c r="AC27" s="39"/>
      <c r="AD27" s="40"/>
      <c r="AE27" s="38"/>
      <c r="AF27" s="39"/>
      <c r="AG27" s="40"/>
      <c r="AH27" s="38"/>
      <c r="AI27" s="39"/>
      <c r="AJ27" s="40"/>
      <c r="AK27" s="38"/>
      <c r="AL27" s="39"/>
      <c r="AM27" s="40"/>
      <c r="AN27" s="38"/>
      <c r="AO27" s="39"/>
      <c r="AP27" s="40"/>
      <c r="AQ27" s="9" t="s">
        <v>126</v>
      </c>
    </row>
    <row r="28" spans="1:43">
      <c r="A28" s="160" t="s">
        <v>8</v>
      </c>
      <c r="B28" s="161" t="s">
        <v>42</v>
      </c>
      <c r="C28" s="162" t="s">
        <v>54</v>
      </c>
      <c r="D28" s="176">
        <v>1</v>
      </c>
      <c r="E28" s="177">
        <v>60</v>
      </c>
      <c r="F28" s="177">
        <f t="shared" si="0"/>
        <v>60</v>
      </c>
      <c r="G28" s="163"/>
      <c r="H28" s="164"/>
      <c r="I28" s="164" t="str">
        <f t="shared" si="2"/>
        <v/>
      </c>
      <c r="J28" s="163" t="s">
        <v>195</v>
      </c>
      <c r="K28" s="164">
        <v>1</v>
      </c>
      <c r="L28" s="165">
        <f t="shared" si="3"/>
        <v>60</v>
      </c>
      <c r="M28" s="163"/>
      <c r="N28" s="164"/>
      <c r="O28" s="165" t="str">
        <f t="shared" si="4"/>
        <v/>
      </c>
      <c r="P28" s="163" t="s">
        <v>195</v>
      </c>
      <c r="Q28" s="164">
        <v>3</v>
      </c>
      <c r="R28" s="165">
        <f t="shared" si="5"/>
        <v>180</v>
      </c>
      <c r="S28" s="163"/>
      <c r="T28" s="160"/>
      <c r="U28" s="178" t="str">
        <f t="shared" si="1"/>
        <v/>
      </c>
      <c r="V28" s="163" t="s">
        <v>196</v>
      </c>
      <c r="W28" s="160">
        <v>2</v>
      </c>
      <c r="X28" s="179"/>
      <c r="Y28" s="38"/>
      <c r="Z28" s="39"/>
      <c r="AA28" s="40"/>
      <c r="AB28" s="38"/>
      <c r="AC28" s="39"/>
      <c r="AD28" s="40"/>
      <c r="AE28" s="38"/>
      <c r="AF28" s="39"/>
      <c r="AG28" s="40"/>
      <c r="AH28" s="38"/>
      <c r="AI28" s="39"/>
      <c r="AJ28" s="40"/>
      <c r="AK28" s="38"/>
      <c r="AL28" s="39"/>
      <c r="AM28" s="40"/>
      <c r="AN28" s="38"/>
      <c r="AO28" s="39"/>
      <c r="AP28" s="40"/>
      <c r="AQ28" s="9" t="s">
        <v>127</v>
      </c>
    </row>
    <row r="29" spans="1:43">
      <c r="A29" s="166" t="s">
        <v>8</v>
      </c>
      <c r="B29" s="167" t="s">
        <v>43</v>
      </c>
      <c r="C29" s="168" t="s">
        <v>55</v>
      </c>
      <c r="D29" s="176">
        <v>2</v>
      </c>
      <c r="E29" s="177">
        <v>96</v>
      </c>
      <c r="F29" s="177">
        <f t="shared" si="0"/>
        <v>192</v>
      </c>
      <c r="G29" s="169" t="s">
        <v>196</v>
      </c>
      <c r="H29" s="170">
        <v>1</v>
      </c>
      <c r="I29" s="170">
        <f t="shared" si="2"/>
        <v>96</v>
      </c>
      <c r="J29" s="169" t="s">
        <v>196</v>
      </c>
      <c r="K29" s="170">
        <v>1</v>
      </c>
      <c r="L29" s="171">
        <f t="shared" si="3"/>
        <v>96</v>
      </c>
      <c r="M29" s="169" t="s">
        <v>197</v>
      </c>
      <c r="N29" s="170">
        <v>2</v>
      </c>
      <c r="O29" s="171">
        <f t="shared" si="4"/>
        <v>192</v>
      </c>
      <c r="P29" s="169" t="s">
        <v>196</v>
      </c>
      <c r="Q29" s="170">
        <v>1</v>
      </c>
      <c r="R29" s="171">
        <f t="shared" si="5"/>
        <v>96</v>
      </c>
      <c r="S29" s="38"/>
      <c r="T29" s="39"/>
      <c r="U29" s="47" t="str">
        <f t="shared" si="1"/>
        <v/>
      </c>
      <c r="V29" s="38"/>
      <c r="W29" s="39"/>
      <c r="X29" s="40"/>
      <c r="Y29" s="38"/>
      <c r="Z29" s="39"/>
      <c r="AA29" s="40"/>
      <c r="AB29" s="38"/>
      <c r="AC29" s="39"/>
      <c r="AD29" s="40"/>
      <c r="AE29" s="38"/>
      <c r="AF29" s="39"/>
      <c r="AG29" s="40"/>
      <c r="AH29" s="38"/>
      <c r="AI29" s="39"/>
      <c r="AJ29" s="40"/>
      <c r="AK29" s="38"/>
      <c r="AL29" s="39"/>
      <c r="AM29" s="40"/>
      <c r="AN29" s="38"/>
      <c r="AO29" s="39"/>
      <c r="AP29" s="40"/>
      <c r="AQ29" s="9" t="s">
        <v>198</v>
      </c>
    </row>
    <row r="30" spans="1:43">
      <c r="A30" s="13" t="s">
        <v>8</v>
      </c>
      <c r="B30" s="9" t="s">
        <v>44</v>
      </c>
      <c r="C30" s="14" t="s">
        <v>56</v>
      </c>
      <c r="D30" s="14">
        <v>20</v>
      </c>
      <c r="E30" s="15">
        <v>1.5</v>
      </c>
      <c r="F30" s="15">
        <f t="shared" si="0"/>
        <v>30</v>
      </c>
      <c r="G30" s="38"/>
      <c r="H30" s="48"/>
      <c r="I30" s="48" t="str">
        <f t="shared" si="2"/>
        <v/>
      </c>
      <c r="J30" s="38"/>
      <c r="K30" s="48"/>
      <c r="L30" s="49" t="str">
        <f t="shared" si="3"/>
        <v/>
      </c>
      <c r="M30" s="38"/>
      <c r="N30" s="48"/>
      <c r="O30" s="49" t="str">
        <f t="shared" si="4"/>
        <v/>
      </c>
      <c r="P30" s="38"/>
      <c r="Q30" s="48"/>
      <c r="R30" s="49" t="str">
        <f t="shared" si="5"/>
        <v/>
      </c>
      <c r="S30" s="38"/>
      <c r="T30" s="39"/>
      <c r="U30" s="47" t="str">
        <f t="shared" si="1"/>
        <v/>
      </c>
      <c r="V30" s="38"/>
      <c r="W30" s="39"/>
      <c r="X30" s="40"/>
      <c r="Y30" s="38"/>
      <c r="Z30" s="39"/>
      <c r="AA30" s="40"/>
      <c r="AB30" s="38"/>
      <c r="AC30" s="39"/>
      <c r="AD30" s="40"/>
      <c r="AE30" s="38"/>
      <c r="AF30" s="39"/>
      <c r="AG30" s="40"/>
      <c r="AH30" s="38"/>
      <c r="AI30" s="39"/>
      <c r="AJ30" s="40"/>
      <c r="AK30" s="38"/>
      <c r="AL30" s="39"/>
      <c r="AM30" s="40"/>
      <c r="AN30" s="38"/>
      <c r="AO30" s="39"/>
      <c r="AP30" s="40"/>
      <c r="AQ30" s="9" t="s">
        <v>128</v>
      </c>
    </row>
    <row r="31" spans="1:43">
      <c r="A31" s="13" t="s">
        <v>57</v>
      </c>
      <c r="B31" s="9" t="s">
        <v>58</v>
      </c>
      <c r="C31" s="14" t="s">
        <v>68</v>
      </c>
      <c r="D31" s="14">
        <v>1</v>
      </c>
      <c r="E31" s="15">
        <v>300</v>
      </c>
      <c r="F31" s="15">
        <f t="shared" si="0"/>
        <v>300</v>
      </c>
      <c r="G31" s="38"/>
      <c r="H31" s="48"/>
      <c r="I31" s="48" t="str">
        <f t="shared" si="2"/>
        <v/>
      </c>
      <c r="J31" s="38"/>
      <c r="K31" s="48"/>
      <c r="L31" s="49" t="str">
        <f t="shared" si="3"/>
        <v/>
      </c>
      <c r="M31" s="38"/>
      <c r="N31" s="48"/>
      <c r="O31" s="49" t="str">
        <f t="shared" si="4"/>
        <v/>
      </c>
      <c r="P31" s="38"/>
      <c r="Q31" s="48"/>
      <c r="R31" s="49" t="str">
        <f t="shared" si="5"/>
        <v/>
      </c>
      <c r="S31" s="38"/>
      <c r="T31" s="39"/>
      <c r="U31" s="47" t="str">
        <f t="shared" si="1"/>
        <v/>
      </c>
      <c r="V31" s="38"/>
      <c r="W31" s="39"/>
      <c r="X31" s="40"/>
      <c r="Y31" s="38"/>
      <c r="Z31" s="39"/>
      <c r="AA31" s="40"/>
      <c r="AB31" s="38"/>
      <c r="AC31" s="39"/>
      <c r="AD31" s="40"/>
      <c r="AE31" s="38"/>
      <c r="AF31" s="39"/>
      <c r="AG31" s="40"/>
      <c r="AH31" s="38"/>
      <c r="AI31" s="39"/>
      <c r="AJ31" s="40"/>
      <c r="AK31" s="38"/>
      <c r="AL31" s="39"/>
      <c r="AM31" s="40"/>
      <c r="AN31" s="38"/>
      <c r="AO31" s="39"/>
      <c r="AP31" s="40"/>
      <c r="AQ31" s="9" t="s">
        <v>129</v>
      </c>
    </row>
    <row r="32" spans="1:43">
      <c r="A32" s="13" t="s">
        <v>57</v>
      </c>
      <c r="B32" s="9" t="s">
        <v>59</v>
      </c>
      <c r="C32" s="14" t="s">
        <v>69</v>
      </c>
      <c r="D32" s="14">
        <v>4</v>
      </c>
      <c r="E32" s="15">
        <v>22</v>
      </c>
      <c r="F32" s="15">
        <f t="shared" si="0"/>
        <v>88</v>
      </c>
      <c r="G32" s="38"/>
      <c r="H32" s="48"/>
      <c r="I32" s="48" t="str">
        <f t="shared" si="2"/>
        <v/>
      </c>
      <c r="J32" s="38"/>
      <c r="K32" s="48"/>
      <c r="L32" s="49" t="str">
        <f t="shared" si="3"/>
        <v/>
      </c>
      <c r="M32" s="38"/>
      <c r="N32" s="48"/>
      <c r="O32" s="49" t="str">
        <f t="shared" si="4"/>
        <v/>
      </c>
      <c r="P32" s="38"/>
      <c r="Q32" s="48"/>
      <c r="R32" s="49" t="str">
        <f t="shared" si="5"/>
        <v/>
      </c>
      <c r="S32" s="38"/>
      <c r="T32" s="39"/>
      <c r="U32" s="47" t="str">
        <f t="shared" si="1"/>
        <v/>
      </c>
      <c r="V32" s="38"/>
      <c r="W32" s="39"/>
      <c r="X32" s="40"/>
      <c r="Y32" s="38"/>
      <c r="Z32" s="39"/>
      <c r="AA32" s="40"/>
      <c r="AB32" s="38"/>
      <c r="AC32" s="39"/>
      <c r="AD32" s="40"/>
      <c r="AE32" s="38"/>
      <c r="AF32" s="39"/>
      <c r="AG32" s="40"/>
      <c r="AH32" s="38"/>
      <c r="AI32" s="39"/>
      <c r="AJ32" s="40"/>
      <c r="AK32" s="38"/>
      <c r="AL32" s="39"/>
      <c r="AM32" s="40"/>
      <c r="AN32" s="38"/>
      <c r="AO32" s="39"/>
      <c r="AP32" s="40"/>
      <c r="AQ32" s="9" t="s">
        <v>130</v>
      </c>
    </row>
    <row r="33" spans="1:43">
      <c r="A33" s="13" t="s">
        <v>57</v>
      </c>
      <c r="B33" s="9" t="s">
        <v>60</v>
      </c>
      <c r="C33" s="14" t="s">
        <v>70</v>
      </c>
      <c r="D33" s="14">
        <v>2</v>
      </c>
      <c r="E33" s="15">
        <v>15.45</v>
      </c>
      <c r="F33" s="15">
        <f t="shared" si="0"/>
        <v>30.9</v>
      </c>
      <c r="G33" s="38"/>
      <c r="H33" s="48"/>
      <c r="I33" s="48" t="str">
        <f t="shared" si="2"/>
        <v/>
      </c>
      <c r="J33" s="38"/>
      <c r="K33" s="48"/>
      <c r="L33" s="49" t="str">
        <f t="shared" si="3"/>
        <v/>
      </c>
      <c r="M33" s="38"/>
      <c r="N33" s="48"/>
      <c r="O33" s="49" t="str">
        <f t="shared" si="4"/>
        <v/>
      </c>
      <c r="P33" s="38"/>
      <c r="Q33" s="48"/>
      <c r="R33" s="49" t="str">
        <f t="shared" si="5"/>
        <v/>
      </c>
      <c r="S33" s="38"/>
      <c r="T33" s="39"/>
      <c r="U33" s="40"/>
      <c r="V33" s="38"/>
      <c r="W33" s="39"/>
      <c r="X33" s="40"/>
      <c r="Y33" s="38"/>
      <c r="Z33" s="39"/>
      <c r="AA33" s="40"/>
      <c r="AB33" s="38"/>
      <c r="AC33" s="39"/>
      <c r="AD33" s="40"/>
      <c r="AE33" s="38"/>
      <c r="AF33" s="39"/>
      <c r="AG33" s="40"/>
      <c r="AH33" s="38"/>
      <c r="AI33" s="39"/>
      <c r="AJ33" s="40"/>
      <c r="AK33" s="38"/>
      <c r="AL33" s="39"/>
      <c r="AM33" s="40"/>
      <c r="AN33" s="38"/>
      <c r="AO33" s="39"/>
      <c r="AP33" s="40"/>
      <c r="AQ33" s="9" t="s">
        <v>131</v>
      </c>
    </row>
    <row r="34" spans="1:43">
      <c r="A34" s="13" t="s">
        <v>57</v>
      </c>
      <c r="B34" s="9" t="s">
        <v>61</v>
      </c>
      <c r="C34" s="14" t="s">
        <v>71</v>
      </c>
      <c r="D34" s="14">
        <v>3</v>
      </c>
      <c r="E34" s="15">
        <v>12</v>
      </c>
      <c r="F34" s="15">
        <f t="shared" si="0"/>
        <v>36</v>
      </c>
      <c r="G34" s="38"/>
      <c r="H34" s="48"/>
      <c r="I34" s="48" t="str">
        <f t="shared" si="2"/>
        <v/>
      </c>
      <c r="J34" s="38"/>
      <c r="K34" s="48"/>
      <c r="L34" s="49" t="str">
        <f t="shared" si="3"/>
        <v/>
      </c>
      <c r="M34" s="38"/>
      <c r="N34" s="48"/>
      <c r="O34" s="49" t="str">
        <f t="shared" si="4"/>
        <v/>
      </c>
      <c r="P34" s="38"/>
      <c r="Q34" s="48"/>
      <c r="R34" s="49" t="str">
        <f t="shared" si="5"/>
        <v/>
      </c>
      <c r="S34" s="38"/>
      <c r="T34" s="39"/>
      <c r="U34" s="40"/>
      <c r="V34" s="38"/>
      <c r="W34" s="39"/>
      <c r="X34" s="40"/>
      <c r="Y34" s="38"/>
      <c r="Z34" s="39"/>
      <c r="AA34" s="40"/>
      <c r="AB34" s="38"/>
      <c r="AC34" s="39"/>
      <c r="AD34" s="40"/>
      <c r="AE34" s="38"/>
      <c r="AF34" s="39"/>
      <c r="AG34" s="40"/>
      <c r="AH34" s="38"/>
      <c r="AI34" s="39"/>
      <c r="AJ34" s="40"/>
      <c r="AK34" s="38"/>
      <c r="AL34" s="39"/>
      <c r="AM34" s="40"/>
      <c r="AN34" s="38"/>
      <c r="AO34" s="39"/>
      <c r="AP34" s="40"/>
      <c r="AQ34" s="9" t="s">
        <v>132</v>
      </c>
    </row>
    <row r="35" spans="1:43">
      <c r="A35" s="13" t="s">
        <v>57</v>
      </c>
      <c r="B35" s="9" t="s">
        <v>62</v>
      </c>
      <c r="C35" s="14" t="s">
        <v>72</v>
      </c>
      <c r="D35" s="14">
        <v>5</v>
      </c>
      <c r="E35" s="15">
        <v>54</v>
      </c>
      <c r="F35" s="15">
        <f t="shared" si="0"/>
        <v>270</v>
      </c>
      <c r="G35" s="38"/>
      <c r="H35" s="48"/>
      <c r="I35" s="48" t="str">
        <f t="shared" si="2"/>
        <v/>
      </c>
      <c r="J35" s="38"/>
      <c r="K35" s="48"/>
      <c r="L35" s="49" t="str">
        <f t="shared" si="3"/>
        <v/>
      </c>
      <c r="M35" s="38"/>
      <c r="N35" s="48"/>
      <c r="O35" s="49" t="str">
        <f t="shared" si="4"/>
        <v/>
      </c>
      <c r="P35" s="38"/>
      <c r="Q35" s="48"/>
      <c r="R35" s="49" t="str">
        <f t="shared" si="5"/>
        <v/>
      </c>
      <c r="S35" s="38"/>
      <c r="T35" s="39"/>
      <c r="U35" s="40"/>
      <c r="V35" s="38"/>
      <c r="W35" s="39"/>
      <c r="X35" s="40"/>
      <c r="Y35" s="38"/>
      <c r="Z35" s="39"/>
      <c r="AA35" s="40"/>
      <c r="AB35" s="38"/>
      <c r="AC35" s="39"/>
      <c r="AD35" s="40"/>
      <c r="AE35" s="38"/>
      <c r="AF35" s="39"/>
      <c r="AG35" s="40"/>
      <c r="AH35" s="38"/>
      <c r="AI35" s="39"/>
      <c r="AJ35" s="40"/>
      <c r="AK35" s="38"/>
      <c r="AL35" s="39"/>
      <c r="AM35" s="40"/>
      <c r="AN35" s="38"/>
      <c r="AO35" s="39"/>
      <c r="AP35" s="40"/>
      <c r="AQ35" s="9" t="s">
        <v>133</v>
      </c>
    </row>
    <row r="36" spans="1:43">
      <c r="A36" s="13" t="s">
        <v>57</v>
      </c>
      <c r="B36" s="9" t="s">
        <v>63</v>
      </c>
      <c r="C36" s="14" t="s">
        <v>73</v>
      </c>
      <c r="D36" s="14">
        <v>1</v>
      </c>
      <c r="E36" s="15">
        <v>68</v>
      </c>
      <c r="F36" s="15">
        <f t="shared" si="0"/>
        <v>68</v>
      </c>
      <c r="G36" s="38"/>
      <c r="H36" s="48"/>
      <c r="I36" s="48" t="str">
        <f t="shared" si="2"/>
        <v/>
      </c>
      <c r="J36" s="38"/>
      <c r="K36" s="48"/>
      <c r="L36" s="49" t="str">
        <f t="shared" si="3"/>
        <v/>
      </c>
      <c r="M36" s="38"/>
      <c r="N36" s="48"/>
      <c r="O36" s="49" t="str">
        <f t="shared" si="4"/>
        <v/>
      </c>
      <c r="P36" s="38"/>
      <c r="Q36" s="48"/>
      <c r="R36" s="49" t="str">
        <f t="shared" si="5"/>
        <v/>
      </c>
      <c r="S36" s="38"/>
      <c r="T36" s="39"/>
      <c r="U36" s="40"/>
      <c r="V36" s="38"/>
      <c r="W36" s="39"/>
      <c r="X36" s="40"/>
      <c r="Y36" s="38"/>
      <c r="Z36" s="39"/>
      <c r="AA36" s="40"/>
      <c r="AB36" s="38"/>
      <c r="AC36" s="39"/>
      <c r="AD36" s="40"/>
      <c r="AE36" s="38"/>
      <c r="AF36" s="39"/>
      <c r="AG36" s="40"/>
      <c r="AH36" s="38"/>
      <c r="AI36" s="39"/>
      <c r="AJ36" s="40"/>
      <c r="AK36" s="38"/>
      <c r="AL36" s="39"/>
      <c r="AM36" s="40"/>
      <c r="AN36" s="38"/>
      <c r="AO36" s="39"/>
      <c r="AP36" s="40"/>
      <c r="AQ36" s="9" t="s">
        <v>134</v>
      </c>
    </row>
    <row r="37" spans="1:43">
      <c r="A37" s="13" t="s">
        <v>57</v>
      </c>
      <c r="B37" s="9" t="s">
        <v>64</v>
      </c>
      <c r="C37" s="14" t="s">
        <v>74</v>
      </c>
      <c r="D37" s="14">
        <v>4</v>
      </c>
      <c r="E37" s="15">
        <v>29</v>
      </c>
      <c r="F37" s="15">
        <f t="shared" si="0"/>
        <v>116</v>
      </c>
      <c r="G37" s="38"/>
      <c r="H37" s="48"/>
      <c r="I37" s="48" t="str">
        <f t="shared" si="2"/>
        <v/>
      </c>
      <c r="J37" s="38"/>
      <c r="K37" s="48"/>
      <c r="L37" s="49"/>
      <c r="M37" s="38"/>
      <c r="N37" s="48"/>
      <c r="O37" s="49" t="str">
        <f t="shared" si="4"/>
        <v/>
      </c>
      <c r="P37" s="38"/>
      <c r="Q37" s="48"/>
      <c r="R37" s="49" t="str">
        <f t="shared" si="5"/>
        <v/>
      </c>
      <c r="S37" s="38"/>
      <c r="T37" s="39"/>
      <c r="U37" s="40"/>
      <c r="V37" s="38"/>
      <c r="W37" s="39"/>
      <c r="X37" s="40"/>
      <c r="Y37" s="38"/>
      <c r="Z37" s="39"/>
      <c r="AA37" s="40"/>
      <c r="AB37" s="38"/>
      <c r="AC37" s="39"/>
      <c r="AD37" s="40"/>
      <c r="AE37" s="38"/>
      <c r="AF37" s="39"/>
      <c r="AG37" s="40"/>
      <c r="AH37" s="38"/>
      <c r="AI37" s="39"/>
      <c r="AJ37" s="40"/>
      <c r="AK37" s="38"/>
      <c r="AL37" s="39"/>
      <c r="AM37" s="40"/>
      <c r="AN37" s="38"/>
      <c r="AO37" s="39"/>
      <c r="AP37" s="40"/>
      <c r="AQ37" s="9" t="s">
        <v>135</v>
      </c>
    </row>
    <row r="38" spans="1:43">
      <c r="A38" s="13" t="s">
        <v>57</v>
      </c>
      <c r="B38" s="9" t="s">
        <v>65</v>
      </c>
      <c r="C38" s="14" t="s">
        <v>75</v>
      </c>
      <c r="D38" s="14">
        <v>3</v>
      </c>
      <c r="E38" s="15">
        <v>51</v>
      </c>
      <c r="F38" s="15">
        <f t="shared" ref="F38:F47" si="8">(D38*E38)</f>
        <v>153</v>
      </c>
      <c r="G38" s="38"/>
      <c r="H38" s="48"/>
      <c r="I38" s="48" t="str">
        <f t="shared" si="2"/>
        <v/>
      </c>
      <c r="J38" s="38"/>
      <c r="K38" s="48"/>
      <c r="L38" s="49"/>
      <c r="M38" s="38"/>
      <c r="N38" s="48"/>
      <c r="O38" s="49"/>
      <c r="P38" s="38"/>
      <c r="Q38" s="48"/>
      <c r="R38" s="49"/>
      <c r="S38" s="38"/>
      <c r="T38" s="39"/>
      <c r="U38" s="40"/>
      <c r="V38" s="38"/>
      <c r="W38" s="39"/>
      <c r="X38" s="40"/>
      <c r="Y38" s="38"/>
      <c r="Z38" s="39"/>
      <c r="AA38" s="40"/>
      <c r="AB38" s="38"/>
      <c r="AC38" s="39"/>
      <c r="AD38" s="40"/>
      <c r="AE38" s="38"/>
      <c r="AF38" s="39"/>
      <c r="AG38" s="40"/>
      <c r="AH38" s="38"/>
      <c r="AI38" s="39"/>
      <c r="AJ38" s="40"/>
      <c r="AK38" s="38"/>
      <c r="AL38" s="39"/>
      <c r="AM38" s="40"/>
      <c r="AN38" s="38"/>
      <c r="AO38" s="39"/>
      <c r="AP38" s="40"/>
      <c r="AQ38" s="9" t="s">
        <v>136</v>
      </c>
    </row>
    <row r="39" spans="1:43">
      <c r="A39" s="13" t="s">
        <v>57</v>
      </c>
      <c r="B39" s="9" t="s">
        <v>66</v>
      </c>
      <c r="C39" s="14" t="s">
        <v>76</v>
      </c>
      <c r="D39" s="14">
        <v>6</v>
      </c>
      <c r="E39" s="15">
        <v>34</v>
      </c>
      <c r="F39" s="15">
        <f t="shared" si="8"/>
        <v>204</v>
      </c>
      <c r="G39" s="38"/>
      <c r="H39" s="48"/>
      <c r="I39" s="48" t="str">
        <f t="shared" si="2"/>
        <v/>
      </c>
      <c r="J39" s="38"/>
      <c r="K39" s="48"/>
      <c r="L39" s="49"/>
      <c r="M39" s="38"/>
      <c r="N39" s="48"/>
      <c r="O39" s="49"/>
      <c r="P39" s="38"/>
      <c r="Q39" s="48"/>
      <c r="R39" s="49"/>
      <c r="S39" s="38"/>
      <c r="T39" s="39"/>
      <c r="U39" s="40"/>
      <c r="V39" s="38"/>
      <c r="W39" s="39"/>
      <c r="X39" s="40"/>
      <c r="Y39" s="38"/>
      <c r="Z39" s="39"/>
      <c r="AA39" s="40"/>
      <c r="AB39" s="38"/>
      <c r="AC39" s="39"/>
      <c r="AD39" s="40"/>
      <c r="AE39" s="38"/>
      <c r="AF39" s="39"/>
      <c r="AG39" s="40"/>
      <c r="AH39" s="38"/>
      <c r="AI39" s="39"/>
      <c r="AJ39" s="40"/>
      <c r="AK39" s="38"/>
      <c r="AL39" s="39"/>
      <c r="AM39" s="40"/>
      <c r="AN39" s="38"/>
      <c r="AO39" s="39"/>
      <c r="AP39" s="40"/>
      <c r="AQ39" s="9" t="s">
        <v>137</v>
      </c>
    </row>
    <row r="40" spans="1:43">
      <c r="A40" s="13" t="s">
        <v>57</v>
      </c>
      <c r="B40" s="9" t="s">
        <v>67</v>
      </c>
      <c r="C40" s="14" t="s">
        <v>77</v>
      </c>
      <c r="D40" s="14">
        <v>24</v>
      </c>
      <c r="E40" s="15">
        <v>4.3</v>
      </c>
      <c r="F40" s="15">
        <f t="shared" si="8"/>
        <v>103.19999999999999</v>
      </c>
      <c r="G40" s="38"/>
      <c r="H40" s="48"/>
      <c r="I40" s="48" t="str">
        <f t="shared" si="2"/>
        <v/>
      </c>
      <c r="J40" s="38"/>
      <c r="K40" s="48"/>
      <c r="L40" s="49"/>
      <c r="M40" s="38"/>
      <c r="N40" s="48"/>
      <c r="O40" s="49"/>
      <c r="P40" s="38"/>
      <c r="Q40" s="48"/>
      <c r="R40" s="49"/>
      <c r="S40" s="38"/>
      <c r="T40" s="39"/>
      <c r="U40" s="40"/>
      <c r="V40" s="38"/>
      <c r="W40" s="39"/>
      <c r="X40" s="40"/>
      <c r="Y40" s="38"/>
      <c r="Z40" s="39"/>
      <c r="AA40" s="40"/>
      <c r="AB40" s="38"/>
      <c r="AC40" s="39"/>
      <c r="AD40" s="40"/>
      <c r="AE40" s="38"/>
      <c r="AF40" s="39"/>
      <c r="AG40" s="40"/>
      <c r="AH40" s="38"/>
      <c r="AI40" s="39"/>
      <c r="AJ40" s="40"/>
      <c r="AK40" s="38"/>
      <c r="AL40" s="39"/>
      <c r="AM40" s="40"/>
      <c r="AN40" s="38"/>
      <c r="AO40" s="39"/>
      <c r="AP40" s="40"/>
      <c r="AQ40" s="9" t="s">
        <v>138</v>
      </c>
    </row>
    <row r="41" spans="1:43">
      <c r="A41" s="13" t="s">
        <v>57</v>
      </c>
      <c r="B41" s="9" t="s">
        <v>78</v>
      </c>
      <c r="C41" s="14" t="s">
        <v>84</v>
      </c>
      <c r="D41" s="14">
        <v>1</v>
      </c>
      <c r="E41" s="15">
        <v>14</v>
      </c>
      <c r="F41" s="15">
        <f t="shared" si="8"/>
        <v>14</v>
      </c>
      <c r="G41" s="38"/>
      <c r="H41" s="48"/>
      <c r="I41" s="48" t="str">
        <f t="shared" si="2"/>
        <v/>
      </c>
      <c r="J41" s="38"/>
      <c r="K41" s="48"/>
      <c r="L41" s="49"/>
      <c r="M41" s="38"/>
      <c r="N41" s="48"/>
      <c r="O41" s="49"/>
      <c r="P41" s="38"/>
      <c r="Q41" s="48"/>
      <c r="R41" s="49"/>
      <c r="S41" s="38"/>
      <c r="T41" s="39"/>
      <c r="U41" s="40"/>
      <c r="V41" s="38"/>
      <c r="W41" s="39"/>
      <c r="X41" s="40"/>
      <c r="Y41" s="38"/>
      <c r="Z41" s="39"/>
      <c r="AA41" s="40"/>
      <c r="AB41" s="38"/>
      <c r="AC41" s="39"/>
      <c r="AD41" s="40"/>
      <c r="AE41" s="38"/>
      <c r="AF41" s="39"/>
      <c r="AG41" s="40"/>
      <c r="AH41" s="38"/>
      <c r="AI41" s="39"/>
      <c r="AJ41" s="40"/>
      <c r="AK41" s="38"/>
      <c r="AL41" s="39"/>
      <c r="AM41" s="40"/>
      <c r="AN41" s="38"/>
      <c r="AO41" s="39"/>
      <c r="AP41" s="40"/>
      <c r="AQ41" s="9" t="s">
        <v>139</v>
      </c>
    </row>
    <row r="42" spans="1:43">
      <c r="A42" s="13" t="s">
        <v>57</v>
      </c>
      <c r="B42" s="9" t="s">
        <v>79</v>
      </c>
      <c r="C42" s="14" t="s">
        <v>85</v>
      </c>
      <c r="D42" s="14">
        <v>2</v>
      </c>
      <c r="E42" s="15">
        <v>24</v>
      </c>
      <c r="F42" s="15">
        <f t="shared" si="8"/>
        <v>48</v>
      </c>
      <c r="G42" s="38"/>
      <c r="H42" s="48"/>
      <c r="I42" s="48" t="str">
        <f t="shared" si="2"/>
        <v/>
      </c>
      <c r="J42" s="38"/>
      <c r="K42" s="48"/>
      <c r="L42" s="49"/>
      <c r="M42" s="38"/>
      <c r="N42" s="48"/>
      <c r="O42" s="49"/>
      <c r="P42" s="38"/>
      <c r="Q42" s="48"/>
      <c r="R42" s="49"/>
      <c r="S42" s="38"/>
      <c r="T42" s="39"/>
      <c r="U42" s="40"/>
      <c r="V42" s="38"/>
      <c r="W42" s="39"/>
      <c r="X42" s="40"/>
      <c r="Y42" s="38"/>
      <c r="Z42" s="39"/>
      <c r="AA42" s="40"/>
      <c r="AB42" s="38"/>
      <c r="AC42" s="39"/>
      <c r="AD42" s="40"/>
      <c r="AE42" s="38"/>
      <c r="AF42" s="39"/>
      <c r="AG42" s="40"/>
      <c r="AH42" s="38"/>
      <c r="AI42" s="39"/>
      <c r="AJ42" s="40"/>
      <c r="AK42" s="38"/>
      <c r="AL42" s="39"/>
      <c r="AM42" s="40"/>
      <c r="AN42" s="38"/>
      <c r="AO42" s="39"/>
      <c r="AP42" s="40"/>
      <c r="AQ42" s="9" t="s">
        <v>140</v>
      </c>
    </row>
    <row r="43" spans="1:43">
      <c r="A43" s="13" t="s">
        <v>57</v>
      </c>
      <c r="B43" s="9" t="s">
        <v>80</v>
      </c>
      <c r="C43" s="14" t="s">
        <v>86</v>
      </c>
      <c r="D43" s="14">
        <v>3</v>
      </c>
      <c r="E43" s="15">
        <v>31</v>
      </c>
      <c r="F43" s="15">
        <f t="shared" si="8"/>
        <v>93</v>
      </c>
      <c r="G43" s="38"/>
      <c r="H43" s="48"/>
      <c r="I43" s="48" t="str">
        <f t="shared" si="2"/>
        <v/>
      </c>
      <c r="J43" s="38"/>
      <c r="K43" s="48"/>
      <c r="L43" s="49"/>
      <c r="M43" s="38"/>
      <c r="N43" s="48"/>
      <c r="O43" s="49"/>
      <c r="P43" s="38"/>
      <c r="Q43" s="48"/>
      <c r="R43" s="49"/>
      <c r="S43" s="38"/>
      <c r="T43" s="39"/>
      <c r="U43" s="40"/>
      <c r="V43" s="38"/>
      <c r="W43" s="39"/>
      <c r="X43" s="40"/>
      <c r="Y43" s="38"/>
      <c r="Z43" s="39"/>
      <c r="AA43" s="40"/>
      <c r="AB43" s="38"/>
      <c r="AC43" s="39"/>
      <c r="AD43" s="40"/>
      <c r="AE43" s="38"/>
      <c r="AF43" s="39"/>
      <c r="AG43" s="40"/>
      <c r="AH43" s="38"/>
      <c r="AI43" s="39"/>
      <c r="AJ43" s="40"/>
      <c r="AK43" s="38"/>
      <c r="AL43" s="39"/>
      <c r="AM43" s="40"/>
      <c r="AN43" s="38"/>
      <c r="AO43" s="39"/>
      <c r="AP43" s="40"/>
      <c r="AQ43" s="9" t="s">
        <v>141</v>
      </c>
    </row>
    <row r="44" spans="1:43">
      <c r="A44" s="13" t="s">
        <v>57</v>
      </c>
      <c r="B44" s="9" t="s">
        <v>81</v>
      </c>
      <c r="C44" s="14" t="s">
        <v>87</v>
      </c>
      <c r="D44" s="14">
        <v>4</v>
      </c>
      <c r="E44" s="15">
        <v>71</v>
      </c>
      <c r="F44" s="15">
        <f t="shared" si="8"/>
        <v>284</v>
      </c>
      <c r="G44" s="38" t="s">
        <v>107</v>
      </c>
      <c r="H44" s="48">
        <v>1</v>
      </c>
      <c r="I44" s="48">
        <f t="shared" si="2"/>
        <v>71</v>
      </c>
      <c r="J44" s="38"/>
      <c r="K44" s="48"/>
      <c r="L44" s="49"/>
      <c r="M44" s="38"/>
      <c r="N44" s="48"/>
      <c r="O44" s="49"/>
      <c r="P44" s="38"/>
      <c r="Q44" s="48"/>
      <c r="R44" s="49"/>
      <c r="S44" s="38"/>
      <c r="T44" s="39"/>
      <c r="U44" s="40"/>
      <c r="V44" s="38"/>
      <c r="W44" s="39"/>
      <c r="X44" s="40"/>
      <c r="Y44" s="38"/>
      <c r="Z44" s="39"/>
      <c r="AA44" s="40"/>
      <c r="AB44" s="38"/>
      <c r="AC44" s="39"/>
      <c r="AD44" s="40"/>
      <c r="AE44" s="38"/>
      <c r="AF44" s="39"/>
      <c r="AG44" s="40"/>
      <c r="AH44" s="38"/>
      <c r="AI44" s="39"/>
      <c r="AJ44" s="40"/>
      <c r="AK44" s="38"/>
      <c r="AL44" s="39"/>
      <c r="AM44" s="40"/>
      <c r="AN44" s="38"/>
      <c r="AO44" s="39"/>
      <c r="AP44" s="40"/>
      <c r="AQ44" s="9" t="s">
        <v>162</v>
      </c>
    </row>
    <row r="45" spans="1:43">
      <c r="A45" s="13" t="s">
        <v>57</v>
      </c>
      <c r="B45" s="9" t="s">
        <v>82</v>
      </c>
      <c r="C45" s="14" t="s">
        <v>88</v>
      </c>
      <c r="D45" s="14">
        <v>2</v>
      </c>
      <c r="E45" s="15">
        <v>82</v>
      </c>
      <c r="F45" s="15">
        <f t="shared" si="8"/>
        <v>164</v>
      </c>
      <c r="G45" s="38"/>
      <c r="H45" s="48"/>
      <c r="I45" s="48" t="str">
        <f t="shared" si="2"/>
        <v/>
      </c>
      <c r="J45" s="38"/>
      <c r="K45" s="48"/>
      <c r="L45" s="49"/>
      <c r="M45" s="38"/>
      <c r="N45" s="48"/>
      <c r="O45" s="49"/>
      <c r="P45" s="38"/>
      <c r="Q45" s="48"/>
      <c r="R45" s="49"/>
      <c r="S45" s="38"/>
      <c r="T45" s="39"/>
      <c r="U45" s="40"/>
      <c r="V45" s="38"/>
      <c r="W45" s="39"/>
      <c r="X45" s="40"/>
      <c r="Y45" s="38"/>
      <c r="Z45" s="39"/>
      <c r="AA45" s="40"/>
      <c r="AB45" s="38"/>
      <c r="AC45" s="39"/>
      <c r="AD45" s="40"/>
      <c r="AE45" s="38"/>
      <c r="AF45" s="39"/>
      <c r="AG45" s="40"/>
      <c r="AH45" s="38"/>
      <c r="AI45" s="39"/>
      <c r="AJ45" s="40"/>
      <c r="AK45" s="38"/>
      <c r="AL45" s="39"/>
      <c r="AM45" s="40"/>
      <c r="AN45" s="38"/>
      <c r="AO45" s="39"/>
      <c r="AP45" s="40"/>
      <c r="AQ45" s="9" t="s">
        <v>142</v>
      </c>
    </row>
    <row r="46" spans="1:43">
      <c r="A46" s="13" t="s">
        <v>57</v>
      </c>
      <c r="B46" s="9" t="s">
        <v>83</v>
      </c>
      <c r="C46" s="14" t="s">
        <v>89</v>
      </c>
      <c r="D46" s="14">
        <v>3</v>
      </c>
      <c r="E46" s="15">
        <v>66</v>
      </c>
      <c r="F46" s="15">
        <f t="shared" si="8"/>
        <v>198</v>
      </c>
      <c r="G46" s="38"/>
      <c r="H46" s="48"/>
      <c r="I46" s="48" t="str">
        <f t="shared" si="2"/>
        <v/>
      </c>
      <c r="J46" s="38"/>
      <c r="K46" s="48"/>
      <c r="L46" s="49"/>
      <c r="M46" s="38"/>
      <c r="N46" s="48"/>
      <c r="O46" s="49"/>
      <c r="P46" s="38"/>
      <c r="Q46" s="48"/>
      <c r="R46" s="49"/>
      <c r="S46" s="38"/>
      <c r="T46" s="39"/>
      <c r="U46" s="40"/>
      <c r="V46" s="38"/>
      <c r="W46" s="39"/>
      <c r="X46" s="40"/>
      <c r="Y46" s="38"/>
      <c r="Z46" s="39"/>
      <c r="AA46" s="40"/>
      <c r="AB46" s="38"/>
      <c r="AC46" s="39"/>
      <c r="AD46" s="40"/>
      <c r="AE46" s="38"/>
      <c r="AF46" s="39"/>
      <c r="AG46" s="40"/>
      <c r="AH46" s="38"/>
      <c r="AI46" s="39"/>
      <c r="AJ46" s="40"/>
      <c r="AK46" s="38"/>
      <c r="AL46" s="39"/>
      <c r="AM46" s="40"/>
      <c r="AN46" s="38"/>
      <c r="AO46" s="39"/>
      <c r="AP46" s="40"/>
      <c r="AQ46" s="9" t="s">
        <v>143</v>
      </c>
    </row>
    <row r="47" spans="1:43">
      <c r="A47" s="13" t="s">
        <v>90</v>
      </c>
      <c r="B47" s="9" t="s">
        <v>91</v>
      </c>
      <c r="C47" s="14" t="s">
        <v>92</v>
      </c>
      <c r="D47" s="14">
        <v>1</v>
      </c>
      <c r="E47" s="15">
        <v>25</v>
      </c>
      <c r="F47" s="15">
        <f t="shared" si="8"/>
        <v>25</v>
      </c>
      <c r="G47" s="41"/>
      <c r="H47" s="50"/>
      <c r="I47" s="50" t="str">
        <f t="shared" si="2"/>
        <v/>
      </c>
      <c r="J47" s="41"/>
      <c r="K47" s="50"/>
      <c r="L47" s="51"/>
      <c r="M47" s="41"/>
      <c r="N47" s="50"/>
      <c r="O47" s="51"/>
      <c r="P47" s="41"/>
      <c r="Q47" s="50"/>
      <c r="R47" s="51"/>
      <c r="S47" s="41"/>
      <c r="T47" s="42"/>
      <c r="U47" s="43"/>
      <c r="V47" s="41"/>
      <c r="W47" s="42"/>
      <c r="X47" s="43"/>
      <c r="Y47" s="41"/>
      <c r="Z47" s="42"/>
      <c r="AA47" s="43"/>
      <c r="AB47" s="41"/>
      <c r="AC47" s="42"/>
      <c r="AD47" s="43"/>
      <c r="AE47" s="41"/>
      <c r="AF47" s="42"/>
      <c r="AG47" s="43"/>
      <c r="AH47" s="41"/>
      <c r="AI47" s="42"/>
      <c r="AJ47" s="43"/>
      <c r="AK47" s="41"/>
      <c r="AL47" s="42"/>
      <c r="AM47" s="43"/>
      <c r="AN47" s="41"/>
      <c r="AO47" s="42"/>
      <c r="AP47" s="43"/>
      <c r="AQ47" s="9" t="s">
        <v>144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R45"/>
  <sheetViews>
    <sheetView tabSelected="1" workbookViewId="0">
      <selection activeCell="H22" sqref="H22"/>
    </sheetView>
  </sheetViews>
  <sheetFormatPr baseColWidth="10" defaultColWidth="11.42578125" defaultRowHeight="12.75"/>
  <cols>
    <col min="1" max="1" width="18.7109375" customWidth="1"/>
    <col min="2" max="2" width="47.5703125" customWidth="1"/>
    <col min="3" max="3" width="16.7109375" style="14" customWidth="1"/>
    <col min="4" max="6" width="12.7109375" style="14" customWidth="1"/>
    <col min="8" max="18" width="6.7109375" customWidth="1"/>
  </cols>
  <sheetData>
    <row r="1" spans="1:18" ht="27" thickBot="1">
      <c r="A1" s="94" t="s">
        <v>0</v>
      </c>
      <c r="B1" s="95"/>
      <c r="C1" s="95"/>
      <c r="D1" s="95"/>
      <c r="E1" s="95"/>
      <c r="F1" s="96"/>
    </row>
    <row r="2" spans="1:18">
      <c r="A2" s="2"/>
      <c r="B2" s="2"/>
      <c r="C2" s="17"/>
      <c r="D2" s="17"/>
      <c r="E2" s="17"/>
      <c r="F2" s="17"/>
    </row>
    <row r="3" spans="1:18" ht="15.75">
      <c r="A3" s="4"/>
      <c r="B3" s="3"/>
      <c r="C3" s="18"/>
      <c r="D3" s="18"/>
      <c r="E3" s="18"/>
      <c r="F3" s="25">
        <f>SUM(F5:F45)</f>
        <v>8985.9399999999987</v>
      </c>
    </row>
    <row r="4" spans="1:18" ht="30">
      <c r="A4" s="1" t="s">
        <v>1</v>
      </c>
      <c r="B4" s="1" t="s">
        <v>2</v>
      </c>
      <c r="C4" s="8" t="s">
        <v>3</v>
      </c>
      <c r="D4" s="5" t="s">
        <v>4</v>
      </c>
      <c r="E4" s="6" t="s">
        <v>5</v>
      </c>
      <c r="F4" s="7" t="s">
        <v>6</v>
      </c>
    </row>
    <row r="5" spans="1:18">
      <c r="A5" s="22" t="s">
        <v>7</v>
      </c>
      <c r="B5" s="54" t="s">
        <v>151</v>
      </c>
      <c r="C5" s="20" t="s">
        <v>21</v>
      </c>
      <c r="D5" s="19">
        <v>5</v>
      </c>
      <c r="E5" s="23">
        <v>10</v>
      </c>
      <c r="F5" s="23">
        <v>50</v>
      </c>
      <c r="H5" s="9"/>
      <c r="I5" s="9"/>
      <c r="J5" s="9"/>
      <c r="K5" s="9"/>
      <c r="L5" s="9"/>
      <c r="M5" s="9"/>
      <c r="N5" s="9"/>
      <c r="O5" s="9"/>
      <c r="P5" s="9"/>
      <c r="Q5" s="9"/>
      <c r="R5" s="9"/>
    </row>
    <row r="6" spans="1:18" s="9" customFormat="1">
      <c r="A6" s="22" t="s">
        <v>7</v>
      </c>
      <c r="B6" s="54" t="s">
        <v>148</v>
      </c>
      <c r="C6" s="20" t="s">
        <v>22</v>
      </c>
      <c r="D6" s="19">
        <v>10</v>
      </c>
      <c r="E6" s="23">
        <v>15</v>
      </c>
      <c r="F6" s="23">
        <v>150</v>
      </c>
    </row>
    <row r="7" spans="1:18" s="9" customFormat="1">
      <c r="A7" s="22" t="s">
        <v>7</v>
      </c>
      <c r="B7" s="54" t="s">
        <v>152</v>
      </c>
      <c r="C7" s="20" t="s">
        <v>23</v>
      </c>
      <c r="D7" s="19">
        <v>2</v>
      </c>
      <c r="E7" s="23">
        <v>20</v>
      </c>
      <c r="F7" s="23">
        <v>40</v>
      </c>
    </row>
    <row r="8" spans="1:18" s="9" customFormat="1">
      <c r="A8" s="22" t="s">
        <v>7</v>
      </c>
      <c r="B8" s="54" t="s">
        <v>153</v>
      </c>
      <c r="C8" s="20" t="s">
        <v>24</v>
      </c>
      <c r="D8" s="19">
        <v>8</v>
      </c>
      <c r="E8" s="23">
        <v>25</v>
      </c>
      <c r="F8" s="23">
        <v>200</v>
      </c>
    </row>
    <row r="9" spans="1:18" s="9" customFormat="1">
      <c r="A9" s="22" t="s">
        <v>7</v>
      </c>
      <c r="B9" s="54" t="s">
        <v>158</v>
      </c>
      <c r="C9" s="20" t="s">
        <v>25</v>
      </c>
      <c r="D9" s="19">
        <v>6</v>
      </c>
      <c r="E9" s="23">
        <v>30</v>
      </c>
      <c r="F9" s="23">
        <v>180</v>
      </c>
    </row>
    <row r="10" spans="1:18" s="9" customFormat="1">
      <c r="A10" s="22" t="s">
        <v>7</v>
      </c>
      <c r="B10" s="54" t="s">
        <v>115</v>
      </c>
      <c r="C10" s="20" t="s">
        <v>26</v>
      </c>
      <c r="D10" s="19">
        <v>3</v>
      </c>
      <c r="E10" s="23">
        <v>5</v>
      </c>
      <c r="F10" s="23">
        <v>15</v>
      </c>
    </row>
    <row r="11" spans="1:18" s="9" customFormat="1">
      <c r="A11" s="22" t="s">
        <v>7</v>
      </c>
      <c r="B11" s="54" t="s">
        <v>116</v>
      </c>
      <c r="C11" s="20" t="s">
        <v>27</v>
      </c>
      <c r="D11" s="19">
        <v>4</v>
      </c>
      <c r="E11" s="23">
        <v>18</v>
      </c>
      <c r="F11" s="23">
        <v>72</v>
      </c>
    </row>
    <row r="12" spans="1:18" s="9" customFormat="1">
      <c r="A12" s="22" t="s">
        <v>7</v>
      </c>
      <c r="B12" s="54" t="s">
        <v>117</v>
      </c>
      <c r="C12" s="20" t="s">
        <v>28</v>
      </c>
      <c r="D12" s="19">
        <v>9</v>
      </c>
      <c r="E12" s="23">
        <v>65</v>
      </c>
      <c r="F12" s="23">
        <v>585</v>
      </c>
    </row>
    <row r="13" spans="1:18" s="9" customFormat="1">
      <c r="A13" s="22" t="s">
        <v>7</v>
      </c>
      <c r="B13" s="54" t="s">
        <v>194</v>
      </c>
      <c r="C13" s="20" t="s">
        <v>29</v>
      </c>
      <c r="D13" s="19">
        <v>11</v>
      </c>
      <c r="E13" s="23">
        <v>85</v>
      </c>
      <c r="F13" s="23">
        <v>935</v>
      </c>
    </row>
    <row r="14" spans="1:18" s="9" customFormat="1">
      <c r="A14" s="22" t="s">
        <v>7</v>
      </c>
      <c r="B14" s="54" t="s">
        <v>161</v>
      </c>
      <c r="C14" s="20" t="s">
        <v>30</v>
      </c>
      <c r="D14" s="19">
        <v>6</v>
      </c>
      <c r="E14" s="23">
        <v>90</v>
      </c>
      <c r="F14" s="23">
        <v>540</v>
      </c>
    </row>
    <row r="15" spans="1:18" s="9" customFormat="1">
      <c r="A15" s="22" t="s">
        <v>7</v>
      </c>
      <c r="B15" s="54" t="s">
        <v>118</v>
      </c>
      <c r="C15" s="20" t="s">
        <v>31</v>
      </c>
      <c r="D15" s="19">
        <v>4</v>
      </c>
      <c r="E15" s="23">
        <v>110</v>
      </c>
      <c r="F15" s="23">
        <v>440</v>
      </c>
    </row>
    <row r="16" spans="1:18" s="9" customFormat="1">
      <c r="A16" s="22" t="s">
        <v>7</v>
      </c>
      <c r="B16" s="54" t="s">
        <v>119</v>
      </c>
      <c r="C16" s="20" t="s">
        <v>32</v>
      </c>
      <c r="D16" s="19">
        <v>2</v>
      </c>
      <c r="E16" s="23">
        <v>105</v>
      </c>
      <c r="F16" s="23">
        <v>210</v>
      </c>
    </row>
    <row r="17" spans="1:6" s="9" customFormat="1">
      <c r="A17" s="22" t="s">
        <v>7</v>
      </c>
      <c r="B17" s="54" t="s">
        <v>120</v>
      </c>
      <c r="C17" s="20" t="s">
        <v>45</v>
      </c>
      <c r="D17" s="19">
        <v>5</v>
      </c>
      <c r="E17" s="23">
        <v>45</v>
      </c>
      <c r="F17" s="23">
        <v>225</v>
      </c>
    </row>
    <row r="18" spans="1:6" s="9" customFormat="1">
      <c r="A18" s="22" t="s">
        <v>7</v>
      </c>
      <c r="B18" s="54" t="s">
        <v>154</v>
      </c>
      <c r="C18" s="20" t="s">
        <v>46</v>
      </c>
      <c r="D18" s="19">
        <v>1</v>
      </c>
      <c r="E18" s="23">
        <v>50</v>
      </c>
      <c r="F18" s="23">
        <v>50</v>
      </c>
    </row>
    <row r="19" spans="1:6" s="9" customFormat="1">
      <c r="A19" s="22" t="s">
        <v>7</v>
      </c>
      <c r="B19" s="54" t="s">
        <v>121</v>
      </c>
      <c r="C19" s="20" t="s">
        <v>47</v>
      </c>
      <c r="D19" s="19">
        <v>10</v>
      </c>
      <c r="E19" s="23">
        <v>51.5</v>
      </c>
      <c r="F19" s="23">
        <v>515</v>
      </c>
    </row>
    <row r="20" spans="1:6" s="9" customFormat="1">
      <c r="A20" s="22" t="s">
        <v>7</v>
      </c>
      <c r="B20" s="54" t="s">
        <v>122</v>
      </c>
      <c r="C20" s="20" t="s">
        <v>48</v>
      </c>
      <c r="D20" s="19">
        <v>9</v>
      </c>
      <c r="E20" s="23">
        <v>6</v>
      </c>
      <c r="F20" s="23">
        <v>54</v>
      </c>
    </row>
    <row r="21" spans="1:6" s="9" customFormat="1">
      <c r="A21" s="22" t="s">
        <v>8</v>
      </c>
      <c r="B21" s="54" t="s">
        <v>123</v>
      </c>
      <c r="C21" s="20" t="s">
        <v>49</v>
      </c>
      <c r="D21" s="19">
        <v>4</v>
      </c>
      <c r="E21" s="23">
        <v>29</v>
      </c>
      <c r="F21" s="23">
        <v>116</v>
      </c>
    </row>
    <row r="22" spans="1:6" s="9" customFormat="1">
      <c r="A22" s="22" t="s">
        <v>8</v>
      </c>
      <c r="B22" s="54" t="s">
        <v>124</v>
      </c>
      <c r="C22" s="20" t="s">
        <v>50</v>
      </c>
      <c r="D22" s="19">
        <v>8</v>
      </c>
      <c r="E22" s="23">
        <v>78.98</v>
      </c>
      <c r="F22" s="23">
        <v>631.84</v>
      </c>
    </row>
    <row r="23" spans="1:6" s="9" customFormat="1">
      <c r="A23" s="22" t="s">
        <v>8</v>
      </c>
      <c r="B23" s="54" t="s">
        <v>125</v>
      </c>
      <c r="C23" s="20" t="s">
        <v>51</v>
      </c>
      <c r="D23" s="19">
        <v>2</v>
      </c>
      <c r="E23" s="23">
        <v>150</v>
      </c>
      <c r="F23" s="23">
        <v>300</v>
      </c>
    </row>
    <row r="24" spans="1:6" s="9" customFormat="1">
      <c r="A24" s="22" t="s">
        <v>8</v>
      </c>
      <c r="B24" s="54" t="s">
        <v>193</v>
      </c>
      <c r="C24" s="20" t="s">
        <v>52</v>
      </c>
      <c r="D24" s="19">
        <v>6</v>
      </c>
      <c r="E24" s="23">
        <v>178</v>
      </c>
      <c r="F24" s="23">
        <v>1068</v>
      </c>
    </row>
    <row r="25" spans="1:6" s="9" customFormat="1">
      <c r="A25" s="22" t="s">
        <v>8</v>
      </c>
      <c r="B25" s="54" t="s">
        <v>126</v>
      </c>
      <c r="C25" s="20" t="s">
        <v>53</v>
      </c>
      <c r="D25" s="19">
        <v>4</v>
      </c>
      <c r="E25" s="23">
        <v>33</v>
      </c>
      <c r="F25" s="23">
        <v>132</v>
      </c>
    </row>
    <row r="26" spans="1:6" s="9" customFormat="1">
      <c r="A26" s="174" t="s">
        <v>8</v>
      </c>
      <c r="B26" s="175" t="s">
        <v>127</v>
      </c>
      <c r="C26" s="20" t="s">
        <v>54</v>
      </c>
      <c r="D26" s="19">
        <v>1</v>
      </c>
      <c r="E26" s="23">
        <v>60</v>
      </c>
      <c r="F26" s="23">
        <v>60</v>
      </c>
    </row>
    <row r="27" spans="1:6" s="9" customFormat="1">
      <c r="A27" s="172" t="s">
        <v>8</v>
      </c>
      <c r="B27" s="173" t="s">
        <v>199</v>
      </c>
      <c r="C27" s="20" t="s">
        <v>55</v>
      </c>
      <c r="D27" s="19">
        <v>2</v>
      </c>
      <c r="E27" s="23">
        <v>96</v>
      </c>
      <c r="F27" s="23">
        <v>192</v>
      </c>
    </row>
    <row r="28" spans="1:6" s="9" customFormat="1">
      <c r="A28" s="22" t="s">
        <v>8</v>
      </c>
      <c r="B28" s="54" t="s">
        <v>128</v>
      </c>
      <c r="C28" s="20" t="s">
        <v>56</v>
      </c>
      <c r="D28" s="19">
        <v>20</v>
      </c>
      <c r="E28" s="23">
        <v>1.5</v>
      </c>
      <c r="F28" s="23">
        <v>30</v>
      </c>
    </row>
    <row r="29" spans="1:6" s="9" customFormat="1">
      <c r="A29" s="22" t="s">
        <v>57</v>
      </c>
      <c r="B29" s="54" t="s">
        <v>129</v>
      </c>
      <c r="C29" s="20" t="s">
        <v>68</v>
      </c>
      <c r="D29" s="19">
        <v>1</v>
      </c>
      <c r="E29" s="23">
        <v>300</v>
      </c>
      <c r="F29" s="23">
        <v>300</v>
      </c>
    </row>
    <row r="30" spans="1:6" s="9" customFormat="1">
      <c r="A30" s="22" t="s">
        <v>57</v>
      </c>
      <c r="B30" s="54" t="s">
        <v>130</v>
      </c>
      <c r="C30" s="20" t="s">
        <v>69</v>
      </c>
      <c r="D30" s="19">
        <v>4</v>
      </c>
      <c r="E30" s="23">
        <v>22</v>
      </c>
      <c r="F30" s="23">
        <v>88</v>
      </c>
    </row>
    <row r="31" spans="1:6" s="9" customFormat="1">
      <c r="A31" s="22" t="s">
        <v>57</v>
      </c>
      <c r="B31" s="54" t="s">
        <v>131</v>
      </c>
      <c r="C31" s="20" t="s">
        <v>70</v>
      </c>
      <c r="D31" s="19">
        <v>2</v>
      </c>
      <c r="E31" s="23">
        <v>15.45</v>
      </c>
      <c r="F31" s="23">
        <v>30.9</v>
      </c>
    </row>
    <row r="32" spans="1:6" s="9" customFormat="1">
      <c r="A32" s="22" t="s">
        <v>57</v>
      </c>
      <c r="B32" s="54" t="s">
        <v>132</v>
      </c>
      <c r="C32" s="20" t="s">
        <v>71</v>
      </c>
      <c r="D32" s="19">
        <v>3</v>
      </c>
      <c r="E32" s="23">
        <v>12</v>
      </c>
      <c r="F32" s="23">
        <v>36</v>
      </c>
    </row>
    <row r="33" spans="1:6" s="9" customFormat="1">
      <c r="A33" s="22" t="s">
        <v>57</v>
      </c>
      <c r="B33" s="54" t="s">
        <v>133</v>
      </c>
      <c r="C33" s="20" t="s">
        <v>72</v>
      </c>
      <c r="D33" s="19">
        <v>5</v>
      </c>
      <c r="E33" s="23">
        <v>54</v>
      </c>
      <c r="F33" s="23">
        <v>270</v>
      </c>
    </row>
    <row r="34" spans="1:6" s="9" customFormat="1">
      <c r="A34" s="22" t="s">
        <v>57</v>
      </c>
      <c r="B34" s="54" t="s">
        <v>134</v>
      </c>
      <c r="C34" s="20" t="s">
        <v>73</v>
      </c>
      <c r="D34" s="19">
        <v>1</v>
      </c>
      <c r="E34" s="23">
        <v>68</v>
      </c>
      <c r="F34" s="23">
        <v>68</v>
      </c>
    </row>
    <row r="35" spans="1:6" s="9" customFormat="1">
      <c r="A35" s="22" t="s">
        <v>57</v>
      </c>
      <c r="B35" s="54" t="s">
        <v>135</v>
      </c>
      <c r="C35" s="20" t="s">
        <v>74</v>
      </c>
      <c r="D35" s="19">
        <v>4</v>
      </c>
      <c r="E35" s="23">
        <v>29</v>
      </c>
      <c r="F35" s="23">
        <v>116</v>
      </c>
    </row>
    <row r="36" spans="1:6" s="9" customFormat="1">
      <c r="A36" s="22" t="s">
        <v>57</v>
      </c>
      <c r="B36" s="54" t="s">
        <v>136</v>
      </c>
      <c r="C36" s="20" t="s">
        <v>75</v>
      </c>
      <c r="D36" s="19">
        <v>3</v>
      </c>
      <c r="E36" s="23">
        <v>51</v>
      </c>
      <c r="F36" s="23">
        <v>153</v>
      </c>
    </row>
    <row r="37" spans="1:6" s="9" customFormat="1">
      <c r="A37" s="22" t="s">
        <v>57</v>
      </c>
      <c r="B37" s="54" t="s">
        <v>137</v>
      </c>
      <c r="C37" s="20" t="s">
        <v>76</v>
      </c>
      <c r="D37" s="19">
        <v>6</v>
      </c>
      <c r="E37" s="23">
        <v>34</v>
      </c>
      <c r="F37" s="23">
        <v>204</v>
      </c>
    </row>
    <row r="38" spans="1:6" s="9" customFormat="1">
      <c r="A38" s="22" t="s">
        <v>57</v>
      </c>
      <c r="B38" s="54" t="s">
        <v>138</v>
      </c>
      <c r="C38" s="20" t="s">
        <v>77</v>
      </c>
      <c r="D38" s="19">
        <v>24</v>
      </c>
      <c r="E38" s="23">
        <v>4.3</v>
      </c>
      <c r="F38" s="23">
        <v>103.2</v>
      </c>
    </row>
    <row r="39" spans="1:6" s="9" customFormat="1">
      <c r="A39" s="22" t="s">
        <v>57</v>
      </c>
      <c r="B39" s="54" t="s">
        <v>139</v>
      </c>
      <c r="C39" s="20" t="s">
        <v>84</v>
      </c>
      <c r="D39" s="19">
        <v>1</v>
      </c>
      <c r="E39" s="23">
        <v>14</v>
      </c>
      <c r="F39" s="23">
        <v>14</v>
      </c>
    </row>
    <row r="40" spans="1:6" s="9" customFormat="1">
      <c r="A40" s="22" t="s">
        <v>57</v>
      </c>
      <c r="B40" s="54" t="s">
        <v>140</v>
      </c>
      <c r="C40" s="20" t="s">
        <v>85</v>
      </c>
      <c r="D40" s="19">
        <v>2</v>
      </c>
      <c r="E40" s="23">
        <v>24</v>
      </c>
      <c r="F40" s="23">
        <v>48</v>
      </c>
    </row>
    <row r="41" spans="1:6" s="9" customFormat="1">
      <c r="A41" s="22" t="s">
        <v>57</v>
      </c>
      <c r="B41" s="54" t="s">
        <v>141</v>
      </c>
      <c r="C41" s="20" t="s">
        <v>86</v>
      </c>
      <c r="D41" s="19">
        <v>3</v>
      </c>
      <c r="E41" s="23">
        <v>31</v>
      </c>
      <c r="F41" s="23">
        <v>93</v>
      </c>
    </row>
    <row r="42" spans="1:6" s="9" customFormat="1">
      <c r="A42" s="22" t="s">
        <v>57</v>
      </c>
      <c r="B42" s="54" t="s">
        <v>162</v>
      </c>
      <c r="C42" s="20" t="s">
        <v>87</v>
      </c>
      <c r="D42" s="19">
        <v>4</v>
      </c>
      <c r="E42" s="23">
        <v>71</v>
      </c>
      <c r="F42" s="23">
        <v>284</v>
      </c>
    </row>
    <row r="43" spans="1:6" s="9" customFormat="1">
      <c r="A43" s="22" t="s">
        <v>57</v>
      </c>
      <c r="B43" s="54" t="s">
        <v>142</v>
      </c>
      <c r="C43" s="20" t="s">
        <v>88</v>
      </c>
      <c r="D43" s="19">
        <v>2</v>
      </c>
      <c r="E43" s="23">
        <v>82</v>
      </c>
      <c r="F43" s="23">
        <v>164</v>
      </c>
    </row>
    <row r="44" spans="1:6" s="9" customFormat="1">
      <c r="A44" s="30" t="s">
        <v>57</v>
      </c>
      <c r="B44" s="56" t="s">
        <v>143</v>
      </c>
      <c r="C44" s="21" t="s">
        <v>89</v>
      </c>
      <c r="D44" s="16">
        <v>3</v>
      </c>
      <c r="E44" s="24">
        <v>66</v>
      </c>
      <c r="F44" s="24">
        <v>198</v>
      </c>
    </row>
    <row r="45" spans="1:6" s="9" customFormat="1">
      <c r="A45" s="26" t="s">
        <v>90</v>
      </c>
      <c r="B45" s="55" t="s">
        <v>144</v>
      </c>
      <c r="C45" s="27" t="s">
        <v>92</v>
      </c>
      <c r="D45" s="28">
        <v>1</v>
      </c>
      <c r="E45" s="29">
        <v>25</v>
      </c>
      <c r="F45" s="29">
        <v>25</v>
      </c>
    </row>
  </sheetData>
  <sortState ref="A5:C45">
    <sortCondition ref="A5"/>
  </sortState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T37"/>
  <sheetViews>
    <sheetView workbookViewId="0">
      <selection activeCell="A24" sqref="A24:C24"/>
    </sheetView>
  </sheetViews>
  <sheetFormatPr baseColWidth="10" defaultRowHeight="12.75"/>
  <cols>
    <col min="1" max="2" width="5.28515625" style="9" customWidth="1"/>
    <col min="3" max="3" width="11.7109375" style="9" customWidth="1"/>
    <col min="4" max="4" width="1.7109375" style="9" customWidth="1"/>
    <col min="5" max="5" width="5.85546875" style="9" customWidth="1"/>
    <col min="6" max="6" width="16.5703125" style="9" customWidth="1"/>
    <col min="7" max="7" width="1.7109375" style="9" customWidth="1"/>
    <col min="8" max="8" width="5.28515625" style="9" customWidth="1"/>
    <col min="9" max="9" width="16.42578125" style="9" customWidth="1"/>
    <col min="10" max="10" width="1.7109375" style="9" customWidth="1"/>
    <col min="11" max="11" width="5.85546875" style="9" customWidth="1"/>
    <col min="12" max="12" width="16.7109375" style="9" customWidth="1"/>
    <col min="13" max="13" width="1.7109375" style="9" customWidth="1"/>
    <col min="14" max="14" width="11.42578125" style="9"/>
    <col min="15" max="15" width="10.42578125" style="9" customWidth="1"/>
    <col min="16" max="16" width="12" style="9" customWidth="1"/>
    <col min="17" max="17" width="13.42578125" style="9" customWidth="1"/>
    <col min="18" max="18" width="12.85546875" style="9" customWidth="1"/>
    <col min="19" max="256" width="11.42578125" style="9"/>
    <col min="257" max="258" width="5.28515625" style="9" customWidth="1"/>
    <col min="259" max="259" width="11.7109375" style="9" customWidth="1"/>
    <col min="260" max="260" width="1.7109375" style="9" customWidth="1"/>
    <col min="261" max="261" width="5.85546875" style="9" customWidth="1"/>
    <col min="262" max="262" width="16.5703125" style="9" bestFit="1" customWidth="1"/>
    <col min="263" max="263" width="1.7109375" style="9" customWidth="1"/>
    <col min="264" max="264" width="5.28515625" style="9" customWidth="1"/>
    <col min="265" max="265" width="16.42578125" style="9" customWidth="1"/>
    <col min="266" max="266" width="1.7109375" style="9" customWidth="1"/>
    <col min="267" max="267" width="5.85546875" style="9" customWidth="1"/>
    <col min="268" max="268" width="16.7109375" style="9" customWidth="1"/>
    <col min="269" max="269" width="1.7109375" style="9" customWidth="1"/>
    <col min="270" max="270" width="11.42578125" style="9"/>
    <col min="271" max="271" width="10.42578125" style="9" customWidth="1"/>
    <col min="272" max="272" width="12" style="9" customWidth="1"/>
    <col min="273" max="273" width="13.42578125" style="9" customWidth="1"/>
    <col min="274" max="274" width="12.85546875" style="9" bestFit="1" customWidth="1"/>
    <col min="275" max="512" width="11.42578125" style="9"/>
    <col min="513" max="514" width="5.28515625" style="9" customWidth="1"/>
    <col min="515" max="515" width="11.7109375" style="9" customWidth="1"/>
    <col min="516" max="516" width="1.7109375" style="9" customWidth="1"/>
    <col min="517" max="517" width="5.85546875" style="9" customWidth="1"/>
    <col min="518" max="518" width="16.5703125" style="9" bestFit="1" customWidth="1"/>
    <col min="519" max="519" width="1.7109375" style="9" customWidth="1"/>
    <col min="520" max="520" width="5.28515625" style="9" customWidth="1"/>
    <col min="521" max="521" width="16.42578125" style="9" customWidth="1"/>
    <col min="522" max="522" width="1.7109375" style="9" customWidth="1"/>
    <col min="523" max="523" width="5.85546875" style="9" customWidth="1"/>
    <col min="524" max="524" width="16.7109375" style="9" customWidth="1"/>
    <col min="525" max="525" width="1.7109375" style="9" customWidth="1"/>
    <col min="526" max="526" width="11.42578125" style="9"/>
    <col min="527" max="527" width="10.42578125" style="9" customWidth="1"/>
    <col min="528" max="528" width="12" style="9" customWidth="1"/>
    <col min="529" max="529" width="13.42578125" style="9" customWidth="1"/>
    <col min="530" max="530" width="12.85546875" style="9" bestFit="1" customWidth="1"/>
    <col min="531" max="768" width="11.42578125" style="9"/>
    <col min="769" max="770" width="5.28515625" style="9" customWidth="1"/>
    <col min="771" max="771" width="11.7109375" style="9" customWidth="1"/>
    <col min="772" max="772" width="1.7109375" style="9" customWidth="1"/>
    <col min="773" max="773" width="5.85546875" style="9" customWidth="1"/>
    <col min="774" max="774" width="16.5703125" style="9" bestFit="1" customWidth="1"/>
    <col min="775" max="775" width="1.7109375" style="9" customWidth="1"/>
    <col min="776" max="776" width="5.28515625" style="9" customWidth="1"/>
    <col min="777" max="777" width="16.42578125" style="9" customWidth="1"/>
    <col min="778" max="778" width="1.7109375" style="9" customWidth="1"/>
    <col min="779" max="779" width="5.85546875" style="9" customWidth="1"/>
    <col min="780" max="780" width="16.7109375" style="9" customWidth="1"/>
    <col min="781" max="781" width="1.7109375" style="9" customWidth="1"/>
    <col min="782" max="782" width="11.42578125" style="9"/>
    <col min="783" max="783" width="10.42578125" style="9" customWidth="1"/>
    <col min="784" max="784" width="12" style="9" customWidth="1"/>
    <col min="785" max="785" width="13.42578125" style="9" customWidth="1"/>
    <col min="786" max="786" width="12.85546875" style="9" bestFit="1" customWidth="1"/>
    <col min="787" max="1024" width="11.42578125" style="9"/>
    <col min="1025" max="1026" width="5.28515625" style="9" customWidth="1"/>
    <col min="1027" max="1027" width="11.7109375" style="9" customWidth="1"/>
    <col min="1028" max="1028" width="1.7109375" style="9" customWidth="1"/>
    <col min="1029" max="1029" width="5.85546875" style="9" customWidth="1"/>
    <col min="1030" max="1030" width="16.5703125" style="9" bestFit="1" customWidth="1"/>
    <col min="1031" max="1031" width="1.7109375" style="9" customWidth="1"/>
    <col min="1032" max="1032" width="5.28515625" style="9" customWidth="1"/>
    <col min="1033" max="1033" width="16.42578125" style="9" customWidth="1"/>
    <col min="1034" max="1034" width="1.7109375" style="9" customWidth="1"/>
    <col min="1035" max="1035" width="5.85546875" style="9" customWidth="1"/>
    <col min="1036" max="1036" width="16.7109375" style="9" customWidth="1"/>
    <col min="1037" max="1037" width="1.7109375" style="9" customWidth="1"/>
    <col min="1038" max="1038" width="11.42578125" style="9"/>
    <col min="1039" max="1039" width="10.42578125" style="9" customWidth="1"/>
    <col min="1040" max="1040" width="12" style="9" customWidth="1"/>
    <col min="1041" max="1041" width="13.42578125" style="9" customWidth="1"/>
    <col min="1042" max="1042" width="12.85546875" style="9" bestFit="1" customWidth="1"/>
    <col min="1043" max="1280" width="11.42578125" style="9"/>
    <col min="1281" max="1282" width="5.28515625" style="9" customWidth="1"/>
    <col min="1283" max="1283" width="11.7109375" style="9" customWidth="1"/>
    <col min="1284" max="1284" width="1.7109375" style="9" customWidth="1"/>
    <col min="1285" max="1285" width="5.85546875" style="9" customWidth="1"/>
    <col min="1286" max="1286" width="16.5703125" style="9" bestFit="1" customWidth="1"/>
    <col min="1287" max="1287" width="1.7109375" style="9" customWidth="1"/>
    <col min="1288" max="1288" width="5.28515625" style="9" customWidth="1"/>
    <col min="1289" max="1289" width="16.42578125" style="9" customWidth="1"/>
    <col min="1290" max="1290" width="1.7109375" style="9" customWidth="1"/>
    <col min="1291" max="1291" width="5.85546875" style="9" customWidth="1"/>
    <col min="1292" max="1292" width="16.7109375" style="9" customWidth="1"/>
    <col min="1293" max="1293" width="1.7109375" style="9" customWidth="1"/>
    <col min="1294" max="1294" width="11.42578125" style="9"/>
    <col min="1295" max="1295" width="10.42578125" style="9" customWidth="1"/>
    <col min="1296" max="1296" width="12" style="9" customWidth="1"/>
    <col min="1297" max="1297" width="13.42578125" style="9" customWidth="1"/>
    <col min="1298" max="1298" width="12.85546875" style="9" bestFit="1" customWidth="1"/>
    <col min="1299" max="1536" width="11.42578125" style="9"/>
    <col min="1537" max="1538" width="5.28515625" style="9" customWidth="1"/>
    <col min="1539" max="1539" width="11.7109375" style="9" customWidth="1"/>
    <col min="1540" max="1540" width="1.7109375" style="9" customWidth="1"/>
    <col min="1541" max="1541" width="5.85546875" style="9" customWidth="1"/>
    <col min="1542" max="1542" width="16.5703125" style="9" bestFit="1" customWidth="1"/>
    <col min="1543" max="1543" width="1.7109375" style="9" customWidth="1"/>
    <col min="1544" max="1544" width="5.28515625" style="9" customWidth="1"/>
    <col min="1545" max="1545" width="16.42578125" style="9" customWidth="1"/>
    <col min="1546" max="1546" width="1.7109375" style="9" customWidth="1"/>
    <col min="1547" max="1547" width="5.85546875" style="9" customWidth="1"/>
    <col min="1548" max="1548" width="16.7109375" style="9" customWidth="1"/>
    <col min="1549" max="1549" width="1.7109375" style="9" customWidth="1"/>
    <col min="1550" max="1550" width="11.42578125" style="9"/>
    <col min="1551" max="1551" width="10.42578125" style="9" customWidth="1"/>
    <col min="1552" max="1552" width="12" style="9" customWidth="1"/>
    <col min="1553" max="1553" width="13.42578125" style="9" customWidth="1"/>
    <col min="1554" max="1554" width="12.85546875" style="9" bestFit="1" customWidth="1"/>
    <col min="1555" max="1792" width="11.42578125" style="9"/>
    <col min="1793" max="1794" width="5.28515625" style="9" customWidth="1"/>
    <col min="1795" max="1795" width="11.7109375" style="9" customWidth="1"/>
    <col min="1796" max="1796" width="1.7109375" style="9" customWidth="1"/>
    <col min="1797" max="1797" width="5.85546875" style="9" customWidth="1"/>
    <col min="1798" max="1798" width="16.5703125" style="9" bestFit="1" customWidth="1"/>
    <col min="1799" max="1799" width="1.7109375" style="9" customWidth="1"/>
    <col min="1800" max="1800" width="5.28515625" style="9" customWidth="1"/>
    <col min="1801" max="1801" width="16.42578125" style="9" customWidth="1"/>
    <col min="1802" max="1802" width="1.7109375" style="9" customWidth="1"/>
    <col min="1803" max="1803" width="5.85546875" style="9" customWidth="1"/>
    <col min="1804" max="1804" width="16.7109375" style="9" customWidth="1"/>
    <col min="1805" max="1805" width="1.7109375" style="9" customWidth="1"/>
    <col min="1806" max="1806" width="11.42578125" style="9"/>
    <col min="1807" max="1807" width="10.42578125" style="9" customWidth="1"/>
    <col min="1808" max="1808" width="12" style="9" customWidth="1"/>
    <col min="1809" max="1809" width="13.42578125" style="9" customWidth="1"/>
    <col min="1810" max="1810" width="12.85546875" style="9" bestFit="1" customWidth="1"/>
    <col min="1811" max="2048" width="11.42578125" style="9"/>
    <col min="2049" max="2050" width="5.28515625" style="9" customWidth="1"/>
    <col min="2051" max="2051" width="11.7109375" style="9" customWidth="1"/>
    <col min="2052" max="2052" width="1.7109375" style="9" customWidth="1"/>
    <col min="2053" max="2053" width="5.85546875" style="9" customWidth="1"/>
    <col min="2054" max="2054" width="16.5703125" style="9" bestFit="1" customWidth="1"/>
    <col min="2055" max="2055" width="1.7109375" style="9" customWidth="1"/>
    <col min="2056" max="2056" width="5.28515625" style="9" customWidth="1"/>
    <col min="2057" max="2057" width="16.42578125" style="9" customWidth="1"/>
    <col min="2058" max="2058" width="1.7109375" style="9" customWidth="1"/>
    <col min="2059" max="2059" width="5.85546875" style="9" customWidth="1"/>
    <col min="2060" max="2060" width="16.7109375" style="9" customWidth="1"/>
    <col min="2061" max="2061" width="1.7109375" style="9" customWidth="1"/>
    <col min="2062" max="2062" width="11.42578125" style="9"/>
    <col min="2063" max="2063" width="10.42578125" style="9" customWidth="1"/>
    <col min="2064" max="2064" width="12" style="9" customWidth="1"/>
    <col min="2065" max="2065" width="13.42578125" style="9" customWidth="1"/>
    <col min="2066" max="2066" width="12.85546875" style="9" bestFit="1" customWidth="1"/>
    <col min="2067" max="2304" width="11.42578125" style="9"/>
    <col min="2305" max="2306" width="5.28515625" style="9" customWidth="1"/>
    <col min="2307" max="2307" width="11.7109375" style="9" customWidth="1"/>
    <col min="2308" max="2308" width="1.7109375" style="9" customWidth="1"/>
    <col min="2309" max="2309" width="5.85546875" style="9" customWidth="1"/>
    <col min="2310" max="2310" width="16.5703125" style="9" bestFit="1" customWidth="1"/>
    <col min="2311" max="2311" width="1.7109375" style="9" customWidth="1"/>
    <col min="2312" max="2312" width="5.28515625" style="9" customWidth="1"/>
    <col min="2313" max="2313" width="16.42578125" style="9" customWidth="1"/>
    <col min="2314" max="2314" width="1.7109375" style="9" customWidth="1"/>
    <col min="2315" max="2315" width="5.85546875" style="9" customWidth="1"/>
    <col min="2316" max="2316" width="16.7109375" style="9" customWidth="1"/>
    <col min="2317" max="2317" width="1.7109375" style="9" customWidth="1"/>
    <col min="2318" max="2318" width="11.42578125" style="9"/>
    <col min="2319" max="2319" width="10.42578125" style="9" customWidth="1"/>
    <col min="2320" max="2320" width="12" style="9" customWidth="1"/>
    <col min="2321" max="2321" width="13.42578125" style="9" customWidth="1"/>
    <col min="2322" max="2322" width="12.85546875" style="9" bestFit="1" customWidth="1"/>
    <col min="2323" max="2560" width="11.42578125" style="9"/>
    <col min="2561" max="2562" width="5.28515625" style="9" customWidth="1"/>
    <col min="2563" max="2563" width="11.7109375" style="9" customWidth="1"/>
    <col min="2564" max="2564" width="1.7109375" style="9" customWidth="1"/>
    <col min="2565" max="2565" width="5.85546875" style="9" customWidth="1"/>
    <col min="2566" max="2566" width="16.5703125" style="9" bestFit="1" customWidth="1"/>
    <col min="2567" max="2567" width="1.7109375" style="9" customWidth="1"/>
    <col min="2568" max="2568" width="5.28515625" style="9" customWidth="1"/>
    <col min="2569" max="2569" width="16.42578125" style="9" customWidth="1"/>
    <col min="2570" max="2570" width="1.7109375" style="9" customWidth="1"/>
    <col min="2571" max="2571" width="5.85546875" style="9" customWidth="1"/>
    <col min="2572" max="2572" width="16.7109375" style="9" customWidth="1"/>
    <col min="2573" max="2573" width="1.7109375" style="9" customWidth="1"/>
    <col min="2574" max="2574" width="11.42578125" style="9"/>
    <col min="2575" max="2575" width="10.42578125" style="9" customWidth="1"/>
    <col min="2576" max="2576" width="12" style="9" customWidth="1"/>
    <col min="2577" max="2577" width="13.42578125" style="9" customWidth="1"/>
    <col min="2578" max="2578" width="12.85546875" style="9" bestFit="1" customWidth="1"/>
    <col min="2579" max="2816" width="11.42578125" style="9"/>
    <col min="2817" max="2818" width="5.28515625" style="9" customWidth="1"/>
    <col min="2819" max="2819" width="11.7109375" style="9" customWidth="1"/>
    <col min="2820" max="2820" width="1.7109375" style="9" customWidth="1"/>
    <col min="2821" max="2821" width="5.85546875" style="9" customWidth="1"/>
    <col min="2822" max="2822" width="16.5703125" style="9" bestFit="1" customWidth="1"/>
    <col min="2823" max="2823" width="1.7109375" style="9" customWidth="1"/>
    <col min="2824" max="2824" width="5.28515625" style="9" customWidth="1"/>
    <col min="2825" max="2825" width="16.42578125" style="9" customWidth="1"/>
    <col min="2826" max="2826" width="1.7109375" style="9" customWidth="1"/>
    <col min="2827" max="2827" width="5.85546875" style="9" customWidth="1"/>
    <col min="2828" max="2828" width="16.7109375" style="9" customWidth="1"/>
    <col min="2829" max="2829" width="1.7109375" style="9" customWidth="1"/>
    <col min="2830" max="2830" width="11.42578125" style="9"/>
    <col min="2831" max="2831" width="10.42578125" style="9" customWidth="1"/>
    <col min="2832" max="2832" width="12" style="9" customWidth="1"/>
    <col min="2833" max="2833" width="13.42578125" style="9" customWidth="1"/>
    <col min="2834" max="2834" width="12.85546875" style="9" bestFit="1" customWidth="1"/>
    <col min="2835" max="3072" width="11.42578125" style="9"/>
    <col min="3073" max="3074" width="5.28515625" style="9" customWidth="1"/>
    <col min="3075" max="3075" width="11.7109375" style="9" customWidth="1"/>
    <col min="3076" max="3076" width="1.7109375" style="9" customWidth="1"/>
    <col min="3077" max="3077" width="5.85546875" style="9" customWidth="1"/>
    <col min="3078" max="3078" width="16.5703125" style="9" bestFit="1" customWidth="1"/>
    <col min="3079" max="3079" width="1.7109375" style="9" customWidth="1"/>
    <col min="3080" max="3080" width="5.28515625" style="9" customWidth="1"/>
    <col min="3081" max="3081" width="16.42578125" style="9" customWidth="1"/>
    <col min="3082" max="3082" width="1.7109375" style="9" customWidth="1"/>
    <col min="3083" max="3083" width="5.85546875" style="9" customWidth="1"/>
    <col min="3084" max="3084" width="16.7109375" style="9" customWidth="1"/>
    <col min="3085" max="3085" width="1.7109375" style="9" customWidth="1"/>
    <col min="3086" max="3086" width="11.42578125" style="9"/>
    <col min="3087" max="3087" width="10.42578125" style="9" customWidth="1"/>
    <col min="3088" max="3088" width="12" style="9" customWidth="1"/>
    <col min="3089" max="3089" width="13.42578125" style="9" customWidth="1"/>
    <col min="3090" max="3090" width="12.85546875" style="9" bestFit="1" customWidth="1"/>
    <col min="3091" max="3328" width="11.42578125" style="9"/>
    <col min="3329" max="3330" width="5.28515625" style="9" customWidth="1"/>
    <col min="3331" max="3331" width="11.7109375" style="9" customWidth="1"/>
    <col min="3332" max="3332" width="1.7109375" style="9" customWidth="1"/>
    <col min="3333" max="3333" width="5.85546875" style="9" customWidth="1"/>
    <col min="3334" max="3334" width="16.5703125" style="9" bestFit="1" customWidth="1"/>
    <col min="3335" max="3335" width="1.7109375" style="9" customWidth="1"/>
    <col min="3336" max="3336" width="5.28515625" style="9" customWidth="1"/>
    <col min="3337" max="3337" width="16.42578125" style="9" customWidth="1"/>
    <col min="3338" max="3338" width="1.7109375" style="9" customWidth="1"/>
    <col min="3339" max="3339" width="5.85546875" style="9" customWidth="1"/>
    <col min="3340" max="3340" width="16.7109375" style="9" customWidth="1"/>
    <col min="3341" max="3341" width="1.7109375" style="9" customWidth="1"/>
    <col min="3342" max="3342" width="11.42578125" style="9"/>
    <col min="3343" max="3343" width="10.42578125" style="9" customWidth="1"/>
    <col min="3344" max="3344" width="12" style="9" customWidth="1"/>
    <col min="3345" max="3345" width="13.42578125" style="9" customWidth="1"/>
    <col min="3346" max="3346" width="12.85546875" style="9" bestFit="1" customWidth="1"/>
    <col min="3347" max="3584" width="11.42578125" style="9"/>
    <col min="3585" max="3586" width="5.28515625" style="9" customWidth="1"/>
    <col min="3587" max="3587" width="11.7109375" style="9" customWidth="1"/>
    <col min="3588" max="3588" width="1.7109375" style="9" customWidth="1"/>
    <col min="3589" max="3589" width="5.85546875" style="9" customWidth="1"/>
    <col min="3590" max="3590" width="16.5703125" style="9" bestFit="1" customWidth="1"/>
    <col min="3591" max="3591" width="1.7109375" style="9" customWidth="1"/>
    <col min="3592" max="3592" width="5.28515625" style="9" customWidth="1"/>
    <col min="3593" max="3593" width="16.42578125" style="9" customWidth="1"/>
    <col min="3594" max="3594" width="1.7109375" style="9" customWidth="1"/>
    <col min="3595" max="3595" width="5.85546875" style="9" customWidth="1"/>
    <col min="3596" max="3596" width="16.7109375" style="9" customWidth="1"/>
    <col min="3597" max="3597" width="1.7109375" style="9" customWidth="1"/>
    <col min="3598" max="3598" width="11.42578125" style="9"/>
    <col min="3599" max="3599" width="10.42578125" style="9" customWidth="1"/>
    <col min="3600" max="3600" width="12" style="9" customWidth="1"/>
    <col min="3601" max="3601" width="13.42578125" style="9" customWidth="1"/>
    <col min="3602" max="3602" width="12.85546875" style="9" bestFit="1" customWidth="1"/>
    <col min="3603" max="3840" width="11.42578125" style="9"/>
    <col min="3841" max="3842" width="5.28515625" style="9" customWidth="1"/>
    <col min="3843" max="3843" width="11.7109375" style="9" customWidth="1"/>
    <col min="3844" max="3844" width="1.7109375" style="9" customWidth="1"/>
    <col min="3845" max="3845" width="5.85546875" style="9" customWidth="1"/>
    <col min="3846" max="3846" width="16.5703125" style="9" bestFit="1" customWidth="1"/>
    <col min="3847" max="3847" width="1.7109375" style="9" customWidth="1"/>
    <col min="3848" max="3848" width="5.28515625" style="9" customWidth="1"/>
    <col min="3849" max="3849" width="16.42578125" style="9" customWidth="1"/>
    <col min="3850" max="3850" width="1.7109375" style="9" customWidth="1"/>
    <col min="3851" max="3851" width="5.85546875" style="9" customWidth="1"/>
    <col min="3852" max="3852" width="16.7109375" style="9" customWidth="1"/>
    <col min="3853" max="3853" width="1.7109375" style="9" customWidth="1"/>
    <col min="3854" max="3854" width="11.42578125" style="9"/>
    <col min="3855" max="3855" width="10.42578125" style="9" customWidth="1"/>
    <col min="3856" max="3856" width="12" style="9" customWidth="1"/>
    <col min="3857" max="3857" width="13.42578125" style="9" customWidth="1"/>
    <col min="3858" max="3858" width="12.85546875" style="9" bestFit="1" customWidth="1"/>
    <col min="3859" max="4096" width="11.42578125" style="9"/>
    <col min="4097" max="4098" width="5.28515625" style="9" customWidth="1"/>
    <col min="4099" max="4099" width="11.7109375" style="9" customWidth="1"/>
    <col min="4100" max="4100" width="1.7109375" style="9" customWidth="1"/>
    <col min="4101" max="4101" width="5.85546875" style="9" customWidth="1"/>
    <col min="4102" max="4102" width="16.5703125" style="9" bestFit="1" customWidth="1"/>
    <col min="4103" max="4103" width="1.7109375" style="9" customWidth="1"/>
    <col min="4104" max="4104" width="5.28515625" style="9" customWidth="1"/>
    <col min="4105" max="4105" width="16.42578125" style="9" customWidth="1"/>
    <col min="4106" max="4106" width="1.7109375" style="9" customWidth="1"/>
    <col min="4107" max="4107" width="5.85546875" style="9" customWidth="1"/>
    <col min="4108" max="4108" width="16.7109375" style="9" customWidth="1"/>
    <col min="4109" max="4109" width="1.7109375" style="9" customWidth="1"/>
    <col min="4110" max="4110" width="11.42578125" style="9"/>
    <col min="4111" max="4111" width="10.42578125" style="9" customWidth="1"/>
    <col min="4112" max="4112" width="12" style="9" customWidth="1"/>
    <col min="4113" max="4113" width="13.42578125" style="9" customWidth="1"/>
    <col min="4114" max="4114" width="12.85546875" style="9" bestFit="1" customWidth="1"/>
    <col min="4115" max="4352" width="11.42578125" style="9"/>
    <col min="4353" max="4354" width="5.28515625" style="9" customWidth="1"/>
    <col min="4355" max="4355" width="11.7109375" style="9" customWidth="1"/>
    <col min="4356" max="4356" width="1.7109375" style="9" customWidth="1"/>
    <col min="4357" max="4357" width="5.85546875" style="9" customWidth="1"/>
    <col min="4358" max="4358" width="16.5703125" style="9" bestFit="1" customWidth="1"/>
    <col min="4359" max="4359" width="1.7109375" style="9" customWidth="1"/>
    <col min="4360" max="4360" width="5.28515625" style="9" customWidth="1"/>
    <col min="4361" max="4361" width="16.42578125" style="9" customWidth="1"/>
    <col min="4362" max="4362" width="1.7109375" style="9" customWidth="1"/>
    <col min="4363" max="4363" width="5.85546875" style="9" customWidth="1"/>
    <col min="4364" max="4364" width="16.7109375" style="9" customWidth="1"/>
    <col min="4365" max="4365" width="1.7109375" style="9" customWidth="1"/>
    <col min="4366" max="4366" width="11.42578125" style="9"/>
    <col min="4367" max="4367" width="10.42578125" style="9" customWidth="1"/>
    <col min="4368" max="4368" width="12" style="9" customWidth="1"/>
    <col min="4369" max="4369" width="13.42578125" style="9" customWidth="1"/>
    <col min="4370" max="4370" width="12.85546875" style="9" bestFit="1" customWidth="1"/>
    <col min="4371" max="4608" width="11.42578125" style="9"/>
    <col min="4609" max="4610" width="5.28515625" style="9" customWidth="1"/>
    <col min="4611" max="4611" width="11.7109375" style="9" customWidth="1"/>
    <col min="4612" max="4612" width="1.7109375" style="9" customWidth="1"/>
    <col min="4613" max="4613" width="5.85546875" style="9" customWidth="1"/>
    <col min="4614" max="4614" width="16.5703125" style="9" bestFit="1" customWidth="1"/>
    <col min="4615" max="4615" width="1.7109375" style="9" customWidth="1"/>
    <col min="4616" max="4616" width="5.28515625" style="9" customWidth="1"/>
    <col min="4617" max="4617" width="16.42578125" style="9" customWidth="1"/>
    <col min="4618" max="4618" width="1.7109375" style="9" customWidth="1"/>
    <col min="4619" max="4619" width="5.85546875" style="9" customWidth="1"/>
    <col min="4620" max="4620" width="16.7109375" style="9" customWidth="1"/>
    <col min="4621" max="4621" width="1.7109375" style="9" customWidth="1"/>
    <col min="4622" max="4622" width="11.42578125" style="9"/>
    <col min="4623" max="4623" width="10.42578125" style="9" customWidth="1"/>
    <col min="4624" max="4624" width="12" style="9" customWidth="1"/>
    <col min="4625" max="4625" width="13.42578125" style="9" customWidth="1"/>
    <col min="4626" max="4626" width="12.85546875" style="9" bestFit="1" customWidth="1"/>
    <col min="4627" max="4864" width="11.42578125" style="9"/>
    <col min="4865" max="4866" width="5.28515625" style="9" customWidth="1"/>
    <col min="4867" max="4867" width="11.7109375" style="9" customWidth="1"/>
    <col min="4868" max="4868" width="1.7109375" style="9" customWidth="1"/>
    <col min="4869" max="4869" width="5.85546875" style="9" customWidth="1"/>
    <col min="4870" max="4870" width="16.5703125" style="9" bestFit="1" customWidth="1"/>
    <col min="4871" max="4871" width="1.7109375" style="9" customWidth="1"/>
    <col min="4872" max="4872" width="5.28515625" style="9" customWidth="1"/>
    <col min="4873" max="4873" width="16.42578125" style="9" customWidth="1"/>
    <col min="4874" max="4874" width="1.7109375" style="9" customWidth="1"/>
    <col min="4875" max="4875" width="5.85546875" style="9" customWidth="1"/>
    <col min="4876" max="4876" width="16.7109375" style="9" customWidth="1"/>
    <col min="4877" max="4877" width="1.7109375" style="9" customWidth="1"/>
    <col min="4878" max="4878" width="11.42578125" style="9"/>
    <col min="4879" max="4879" width="10.42578125" style="9" customWidth="1"/>
    <col min="4880" max="4880" width="12" style="9" customWidth="1"/>
    <col min="4881" max="4881" width="13.42578125" style="9" customWidth="1"/>
    <col min="4882" max="4882" width="12.85546875" style="9" bestFit="1" customWidth="1"/>
    <col min="4883" max="5120" width="11.42578125" style="9"/>
    <col min="5121" max="5122" width="5.28515625" style="9" customWidth="1"/>
    <col min="5123" max="5123" width="11.7109375" style="9" customWidth="1"/>
    <col min="5124" max="5124" width="1.7109375" style="9" customWidth="1"/>
    <col min="5125" max="5125" width="5.85546875" style="9" customWidth="1"/>
    <col min="5126" max="5126" width="16.5703125" style="9" bestFit="1" customWidth="1"/>
    <col min="5127" max="5127" width="1.7109375" style="9" customWidth="1"/>
    <col min="5128" max="5128" width="5.28515625" style="9" customWidth="1"/>
    <col min="5129" max="5129" width="16.42578125" style="9" customWidth="1"/>
    <col min="5130" max="5130" width="1.7109375" style="9" customWidth="1"/>
    <col min="5131" max="5131" width="5.85546875" style="9" customWidth="1"/>
    <col min="5132" max="5132" width="16.7109375" style="9" customWidth="1"/>
    <col min="5133" max="5133" width="1.7109375" style="9" customWidth="1"/>
    <col min="5134" max="5134" width="11.42578125" style="9"/>
    <col min="5135" max="5135" width="10.42578125" style="9" customWidth="1"/>
    <col min="5136" max="5136" width="12" style="9" customWidth="1"/>
    <col min="5137" max="5137" width="13.42578125" style="9" customWidth="1"/>
    <col min="5138" max="5138" width="12.85546875" style="9" bestFit="1" customWidth="1"/>
    <col min="5139" max="5376" width="11.42578125" style="9"/>
    <col min="5377" max="5378" width="5.28515625" style="9" customWidth="1"/>
    <col min="5379" max="5379" width="11.7109375" style="9" customWidth="1"/>
    <col min="5380" max="5380" width="1.7109375" style="9" customWidth="1"/>
    <col min="5381" max="5381" width="5.85546875" style="9" customWidth="1"/>
    <col min="5382" max="5382" width="16.5703125" style="9" bestFit="1" customWidth="1"/>
    <col min="5383" max="5383" width="1.7109375" style="9" customWidth="1"/>
    <col min="5384" max="5384" width="5.28515625" style="9" customWidth="1"/>
    <col min="5385" max="5385" width="16.42578125" style="9" customWidth="1"/>
    <col min="5386" max="5386" width="1.7109375" style="9" customWidth="1"/>
    <col min="5387" max="5387" width="5.85546875" style="9" customWidth="1"/>
    <col min="5388" max="5388" width="16.7109375" style="9" customWidth="1"/>
    <col min="5389" max="5389" width="1.7109375" style="9" customWidth="1"/>
    <col min="5390" max="5390" width="11.42578125" style="9"/>
    <col min="5391" max="5391" width="10.42578125" style="9" customWidth="1"/>
    <col min="5392" max="5392" width="12" style="9" customWidth="1"/>
    <col min="5393" max="5393" width="13.42578125" style="9" customWidth="1"/>
    <col min="5394" max="5394" width="12.85546875" style="9" bestFit="1" customWidth="1"/>
    <col min="5395" max="5632" width="11.42578125" style="9"/>
    <col min="5633" max="5634" width="5.28515625" style="9" customWidth="1"/>
    <col min="5635" max="5635" width="11.7109375" style="9" customWidth="1"/>
    <col min="5636" max="5636" width="1.7109375" style="9" customWidth="1"/>
    <col min="5637" max="5637" width="5.85546875" style="9" customWidth="1"/>
    <col min="5638" max="5638" width="16.5703125" style="9" bestFit="1" customWidth="1"/>
    <col min="5639" max="5639" width="1.7109375" style="9" customWidth="1"/>
    <col min="5640" max="5640" width="5.28515625" style="9" customWidth="1"/>
    <col min="5641" max="5641" width="16.42578125" style="9" customWidth="1"/>
    <col min="5642" max="5642" width="1.7109375" style="9" customWidth="1"/>
    <col min="5643" max="5643" width="5.85546875" style="9" customWidth="1"/>
    <col min="5644" max="5644" width="16.7109375" style="9" customWidth="1"/>
    <col min="5645" max="5645" width="1.7109375" style="9" customWidth="1"/>
    <col min="5646" max="5646" width="11.42578125" style="9"/>
    <col min="5647" max="5647" width="10.42578125" style="9" customWidth="1"/>
    <col min="5648" max="5648" width="12" style="9" customWidth="1"/>
    <col min="5649" max="5649" width="13.42578125" style="9" customWidth="1"/>
    <col min="5650" max="5650" width="12.85546875" style="9" bestFit="1" customWidth="1"/>
    <col min="5651" max="5888" width="11.42578125" style="9"/>
    <col min="5889" max="5890" width="5.28515625" style="9" customWidth="1"/>
    <col min="5891" max="5891" width="11.7109375" style="9" customWidth="1"/>
    <col min="5892" max="5892" width="1.7109375" style="9" customWidth="1"/>
    <col min="5893" max="5893" width="5.85546875" style="9" customWidth="1"/>
    <col min="5894" max="5894" width="16.5703125" style="9" bestFit="1" customWidth="1"/>
    <col min="5895" max="5895" width="1.7109375" style="9" customWidth="1"/>
    <col min="5896" max="5896" width="5.28515625" style="9" customWidth="1"/>
    <col min="5897" max="5897" width="16.42578125" style="9" customWidth="1"/>
    <col min="5898" max="5898" width="1.7109375" style="9" customWidth="1"/>
    <col min="5899" max="5899" width="5.85546875" style="9" customWidth="1"/>
    <col min="5900" max="5900" width="16.7109375" style="9" customWidth="1"/>
    <col min="5901" max="5901" width="1.7109375" style="9" customWidth="1"/>
    <col min="5902" max="5902" width="11.42578125" style="9"/>
    <col min="5903" max="5903" width="10.42578125" style="9" customWidth="1"/>
    <col min="5904" max="5904" width="12" style="9" customWidth="1"/>
    <col min="5905" max="5905" width="13.42578125" style="9" customWidth="1"/>
    <col min="5906" max="5906" width="12.85546875" style="9" bestFit="1" customWidth="1"/>
    <col min="5907" max="6144" width="11.42578125" style="9"/>
    <col min="6145" max="6146" width="5.28515625" style="9" customWidth="1"/>
    <col min="6147" max="6147" width="11.7109375" style="9" customWidth="1"/>
    <col min="6148" max="6148" width="1.7109375" style="9" customWidth="1"/>
    <col min="6149" max="6149" width="5.85546875" style="9" customWidth="1"/>
    <col min="6150" max="6150" width="16.5703125" style="9" bestFit="1" customWidth="1"/>
    <col min="6151" max="6151" width="1.7109375" style="9" customWidth="1"/>
    <col min="6152" max="6152" width="5.28515625" style="9" customWidth="1"/>
    <col min="6153" max="6153" width="16.42578125" style="9" customWidth="1"/>
    <col min="6154" max="6154" width="1.7109375" style="9" customWidth="1"/>
    <col min="6155" max="6155" width="5.85546875" style="9" customWidth="1"/>
    <col min="6156" max="6156" width="16.7109375" style="9" customWidth="1"/>
    <col min="6157" max="6157" width="1.7109375" style="9" customWidth="1"/>
    <col min="6158" max="6158" width="11.42578125" style="9"/>
    <col min="6159" max="6159" width="10.42578125" style="9" customWidth="1"/>
    <col min="6160" max="6160" width="12" style="9" customWidth="1"/>
    <col min="6161" max="6161" width="13.42578125" style="9" customWidth="1"/>
    <col min="6162" max="6162" width="12.85546875" style="9" bestFit="1" customWidth="1"/>
    <col min="6163" max="6400" width="11.42578125" style="9"/>
    <col min="6401" max="6402" width="5.28515625" style="9" customWidth="1"/>
    <col min="6403" max="6403" width="11.7109375" style="9" customWidth="1"/>
    <col min="6404" max="6404" width="1.7109375" style="9" customWidth="1"/>
    <col min="6405" max="6405" width="5.85546875" style="9" customWidth="1"/>
    <col min="6406" max="6406" width="16.5703125" style="9" bestFit="1" customWidth="1"/>
    <col min="6407" max="6407" width="1.7109375" style="9" customWidth="1"/>
    <col min="6408" max="6408" width="5.28515625" style="9" customWidth="1"/>
    <col min="6409" max="6409" width="16.42578125" style="9" customWidth="1"/>
    <col min="6410" max="6410" width="1.7109375" style="9" customWidth="1"/>
    <col min="6411" max="6411" width="5.85546875" style="9" customWidth="1"/>
    <col min="6412" max="6412" width="16.7109375" style="9" customWidth="1"/>
    <col min="6413" max="6413" width="1.7109375" style="9" customWidth="1"/>
    <col min="6414" max="6414" width="11.42578125" style="9"/>
    <col min="6415" max="6415" width="10.42578125" style="9" customWidth="1"/>
    <col min="6416" max="6416" width="12" style="9" customWidth="1"/>
    <col min="6417" max="6417" width="13.42578125" style="9" customWidth="1"/>
    <col min="6418" max="6418" width="12.85546875" style="9" bestFit="1" customWidth="1"/>
    <col min="6419" max="6656" width="11.42578125" style="9"/>
    <col min="6657" max="6658" width="5.28515625" style="9" customWidth="1"/>
    <col min="6659" max="6659" width="11.7109375" style="9" customWidth="1"/>
    <col min="6660" max="6660" width="1.7109375" style="9" customWidth="1"/>
    <col min="6661" max="6661" width="5.85546875" style="9" customWidth="1"/>
    <col min="6662" max="6662" width="16.5703125" style="9" bestFit="1" customWidth="1"/>
    <col min="6663" max="6663" width="1.7109375" style="9" customWidth="1"/>
    <col min="6664" max="6664" width="5.28515625" style="9" customWidth="1"/>
    <col min="6665" max="6665" width="16.42578125" style="9" customWidth="1"/>
    <col min="6666" max="6666" width="1.7109375" style="9" customWidth="1"/>
    <col min="6667" max="6667" width="5.85546875" style="9" customWidth="1"/>
    <col min="6668" max="6668" width="16.7109375" style="9" customWidth="1"/>
    <col min="6669" max="6669" width="1.7109375" style="9" customWidth="1"/>
    <col min="6670" max="6670" width="11.42578125" style="9"/>
    <col min="6671" max="6671" width="10.42578125" style="9" customWidth="1"/>
    <col min="6672" max="6672" width="12" style="9" customWidth="1"/>
    <col min="6673" max="6673" width="13.42578125" style="9" customWidth="1"/>
    <col min="6674" max="6674" width="12.85546875" style="9" bestFit="1" customWidth="1"/>
    <col min="6675" max="6912" width="11.42578125" style="9"/>
    <col min="6913" max="6914" width="5.28515625" style="9" customWidth="1"/>
    <col min="6915" max="6915" width="11.7109375" style="9" customWidth="1"/>
    <col min="6916" max="6916" width="1.7109375" style="9" customWidth="1"/>
    <col min="6917" max="6917" width="5.85546875" style="9" customWidth="1"/>
    <col min="6918" max="6918" width="16.5703125" style="9" bestFit="1" customWidth="1"/>
    <col min="6919" max="6919" width="1.7109375" style="9" customWidth="1"/>
    <col min="6920" max="6920" width="5.28515625" style="9" customWidth="1"/>
    <col min="6921" max="6921" width="16.42578125" style="9" customWidth="1"/>
    <col min="6922" max="6922" width="1.7109375" style="9" customWidth="1"/>
    <col min="6923" max="6923" width="5.85546875" style="9" customWidth="1"/>
    <col min="6924" max="6924" width="16.7109375" style="9" customWidth="1"/>
    <col min="6925" max="6925" width="1.7109375" style="9" customWidth="1"/>
    <col min="6926" max="6926" width="11.42578125" style="9"/>
    <col min="6927" max="6927" width="10.42578125" style="9" customWidth="1"/>
    <col min="6928" max="6928" width="12" style="9" customWidth="1"/>
    <col min="6929" max="6929" width="13.42578125" style="9" customWidth="1"/>
    <col min="6930" max="6930" width="12.85546875" style="9" bestFit="1" customWidth="1"/>
    <col min="6931" max="7168" width="11.42578125" style="9"/>
    <col min="7169" max="7170" width="5.28515625" style="9" customWidth="1"/>
    <col min="7171" max="7171" width="11.7109375" style="9" customWidth="1"/>
    <col min="7172" max="7172" width="1.7109375" style="9" customWidth="1"/>
    <col min="7173" max="7173" width="5.85546875" style="9" customWidth="1"/>
    <col min="7174" max="7174" width="16.5703125" style="9" bestFit="1" customWidth="1"/>
    <col min="7175" max="7175" width="1.7109375" style="9" customWidth="1"/>
    <col min="7176" max="7176" width="5.28515625" style="9" customWidth="1"/>
    <col min="7177" max="7177" width="16.42578125" style="9" customWidth="1"/>
    <col min="7178" max="7178" width="1.7109375" style="9" customWidth="1"/>
    <col min="7179" max="7179" width="5.85546875" style="9" customWidth="1"/>
    <col min="7180" max="7180" width="16.7109375" style="9" customWidth="1"/>
    <col min="7181" max="7181" width="1.7109375" style="9" customWidth="1"/>
    <col min="7182" max="7182" width="11.42578125" style="9"/>
    <col min="7183" max="7183" width="10.42578125" style="9" customWidth="1"/>
    <col min="7184" max="7184" width="12" style="9" customWidth="1"/>
    <col min="7185" max="7185" width="13.42578125" style="9" customWidth="1"/>
    <col min="7186" max="7186" width="12.85546875" style="9" bestFit="1" customWidth="1"/>
    <col min="7187" max="7424" width="11.42578125" style="9"/>
    <col min="7425" max="7426" width="5.28515625" style="9" customWidth="1"/>
    <col min="7427" max="7427" width="11.7109375" style="9" customWidth="1"/>
    <col min="7428" max="7428" width="1.7109375" style="9" customWidth="1"/>
    <col min="7429" max="7429" width="5.85546875" style="9" customWidth="1"/>
    <col min="7430" max="7430" width="16.5703125" style="9" bestFit="1" customWidth="1"/>
    <col min="7431" max="7431" width="1.7109375" style="9" customWidth="1"/>
    <col min="7432" max="7432" width="5.28515625" style="9" customWidth="1"/>
    <col min="7433" max="7433" width="16.42578125" style="9" customWidth="1"/>
    <col min="7434" max="7434" width="1.7109375" style="9" customWidth="1"/>
    <col min="7435" max="7435" width="5.85546875" style="9" customWidth="1"/>
    <col min="7436" max="7436" width="16.7109375" style="9" customWidth="1"/>
    <col min="7437" max="7437" width="1.7109375" style="9" customWidth="1"/>
    <col min="7438" max="7438" width="11.42578125" style="9"/>
    <col min="7439" max="7439" width="10.42578125" style="9" customWidth="1"/>
    <col min="7440" max="7440" width="12" style="9" customWidth="1"/>
    <col min="7441" max="7441" width="13.42578125" style="9" customWidth="1"/>
    <col min="7442" max="7442" width="12.85546875" style="9" bestFit="1" customWidth="1"/>
    <col min="7443" max="7680" width="11.42578125" style="9"/>
    <col min="7681" max="7682" width="5.28515625" style="9" customWidth="1"/>
    <col min="7683" max="7683" width="11.7109375" style="9" customWidth="1"/>
    <col min="7684" max="7684" width="1.7109375" style="9" customWidth="1"/>
    <col min="7685" max="7685" width="5.85546875" style="9" customWidth="1"/>
    <col min="7686" max="7686" width="16.5703125" style="9" bestFit="1" customWidth="1"/>
    <col min="7687" max="7687" width="1.7109375" style="9" customWidth="1"/>
    <col min="7688" max="7688" width="5.28515625" style="9" customWidth="1"/>
    <col min="7689" max="7689" width="16.42578125" style="9" customWidth="1"/>
    <col min="7690" max="7690" width="1.7109375" style="9" customWidth="1"/>
    <col min="7691" max="7691" width="5.85546875" style="9" customWidth="1"/>
    <col min="7692" max="7692" width="16.7109375" style="9" customWidth="1"/>
    <col min="7693" max="7693" width="1.7109375" style="9" customWidth="1"/>
    <col min="7694" max="7694" width="11.42578125" style="9"/>
    <col min="7695" max="7695" width="10.42578125" style="9" customWidth="1"/>
    <col min="7696" max="7696" width="12" style="9" customWidth="1"/>
    <col min="7697" max="7697" width="13.42578125" style="9" customWidth="1"/>
    <col min="7698" max="7698" width="12.85546875" style="9" bestFit="1" customWidth="1"/>
    <col min="7699" max="7936" width="11.42578125" style="9"/>
    <col min="7937" max="7938" width="5.28515625" style="9" customWidth="1"/>
    <col min="7939" max="7939" width="11.7109375" style="9" customWidth="1"/>
    <col min="7940" max="7940" width="1.7109375" style="9" customWidth="1"/>
    <col min="7941" max="7941" width="5.85546875" style="9" customWidth="1"/>
    <col min="7942" max="7942" width="16.5703125" style="9" bestFit="1" customWidth="1"/>
    <col min="7943" max="7943" width="1.7109375" style="9" customWidth="1"/>
    <col min="7944" max="7944" width="5.28515625" style="9" customWidth="1"/>
    <col min="7945" max="7945" width="16.42578125" style="9" customWidth="1"/>
    <col min="7946" max="7946" width="1.7109375" style="9" customWidth="1"/>
    <col min="7947" max="7947" width="5.85546875" style="9" customWidth="1"/>
    <col min="7948" max="7948" width="16.7109375" style="9" customWidth="1"/>
    <col min="7949" max="7949" width="1.7109375" style="9" customWidth="1"/>
    <col min="7950" max="7950" width="11.42578125" style="9"/>
    <col min="7951" max="7951" width="10.42578125" style="9" customWidth="1"/>
    <col min="7952" max="7952" width="12" style="9" customWidth="1"/>
    <col min="7953" max="7953" width="13.42578125" style="9" customWidth="1"/>
    <col min="7954" max="7954" width="12.85546875" style="9" bestFit="1" customWidth="1"/>
    <col min="7955" max="8192" width="11.42578125" style="9"/>
    <col min="8193" max="8194" width="5.28515625" style="9" customWidth="1"/>
    <col min="8195" max="8195" width="11.7109375" style="9" customWidth="1"/>
    <col min="8196" max="8196" width="1.7109375" style="9" customWidth="1"/>
    <col min="8197" max="8197" width="5.85546875" style="9" customWidth="1"/>
    <col min="8198" max="8198" width="16.5703125" style="9" bestFit="1" customWidth="1"/>
    <col min="8199" max="8199" width="1.7109375" style="9" customWidth="1"/>
    <col min="8200" max="8200" width="5.28515625" style="9" customWidth="1"/>
    <col min="8201" max="8201" width="16.42578125" style="9" customWidth="1"/>
    <col min="8202" max="8202" width="1.7109375" style="9" customWidth="1"/>
    <col min="8203" max="8203" width="5.85546875" style="9" customWidth="1"/>
    <col min="8204" max="8204" width="16.7109375" style="9" customWidth="1"/>
    <col min="8205" max="8205" width="1.7109375" style="9" customWidth="1"/>
    <col min="8206" max="8206" width="11.42578125" style="9"/>
    <col min="8207" max="8207" width="10.42578125" style="9" customWidth="1"/>
    <col min="8208" max="8208" width="12" style="9" customWidth="1"/>
    <col min="8209" max="8209" width="13.42578125" style="9" customWidth="1"/>
    <col min="8210" max="8210" width="12.85546875" style="9" bestFit="1" customWidth="1"/>
    <col min="8211" max="8448" width="11.42578125" style="9"/>
    <col min="8449" max="8450" width="5.28515625" style="9" customWidth="1"/>
    <col min="8451" max="8451" width="11.7109375" style="9" customWidth="1"/>
    <col min="8452" max="8452" width="1.7109375" style="9" customWidth="1"/>
    <col min="8453" max="8453" width="5.85546875" style="9" customWidth="1"/>
    <col min="8454" max="8454" width="16.5703125" style="9" bestFit="1" customWidth="1"/>
    <col min="8455" max="8455" width="1.7109375" style="9" customWidth="1"/>
    <col min="8456" max="8456" width="5.28515625" style="9" customWidth="1"/>
    <col min="8457" max="8457" width="16.42578125" style="9" customWidth="1"/>
    <col min="8458" max="8458" width="1.7109375" style="9" customWidth="1"/>
    <col min="8459" max="8459" width="5.85546875" style="9" customWidth="1"/>
    <col min="8460" max="8460" width="16.7109375" style="9" customWidth="1"/>
    <col min="8461" max="8461" width="1.7109375" style="9" customWidth="1"/>
    <col min="8462" max="8462" width="11.42578125" style="9"/>
    <col min="8463" max="8463" width="10.42578125" style="9" customWidth="1"/>
    <col min="8464" max="8464" width="12" style="9" customWidth="1"/>
    <col min="8465" max="8465" width="13.42578125" style="9" customWidth="1"/>
    <col min="8466" max="8466" width="12.85546875" style="9" bestFit="1" customWidth="1"/>
    <col min="8467" max="8704" width="11.42578125" style="9"/>
    <col min="8705" max="8706" width="5.28515625" style="9" customWidth="1"/>
    <col min="8707" max="8707" width="11.7109375" style="9" customWidth="1"/>
    <col min="8708" max="8708" width="1.7109375" style="9" customWidth="1"/>
    <col min="8709" max="8709" width="5.85546875" style="9" customWidth="1"/>
    <col min="8710" max="8710" width="16.5703125" style="9" bestFit="1" customWidth="1"/>
    <col min="8711" max="8711" width="1.7109375" style="9" customWidth="1"/>
    <col min="8712" max="8712" width="5.28515625" style="9" customWidth="1"/>
    <col min="8713" max="8713" width="16.42578125" style="9" customWidth="1"/>
    <col min="8714" max="8714" width="1.7109375" style="9" customWidth="1"/>
    <col min="8715" max="8715" width="5.85546875" style="9" customWidth="1"/>
    <col min="8716" max="8716" width="16.7109375" style="9" customWidth="1"/>
    <col min="8717" max="8717" width="1.7109375" style="9" customWidth="1"/>
    <col min="8718" max="8718" width="11.42578125" style="9"/>
    <col min="8719" max="8719" width="10.42578125" style="9" customWidth="1"/>
    <col min="8720" max="8720" width="12" style="9" customWidth="1"/>
    <col min="8721" max="8721" width="13.42578125" style="9" customWidth="1"/>
    <col min="8722" max="8722" width="12.85546875" style="9" bestFit="1" customWidth="1"/>
    <col min="8723" max="8960" width="11.42578125" style="9"/>
    <col min="8961" max="8962" width="5.28515625" style="9" customWidth="1"/>
    <col min="8963" max="8963" width="11.7109375" style="9" customWidth="1"/>
    <col min="8964" max="8964" width="1.7109375" style="9" customWidth="1"/>
    <col min="8965" max="8965" width="5.85546875" style="9" customWidth="1"/>
    <col min="8966" max="8966" width="16.5703125" style="9" bestFit="1" customWidth="1"/>
    <col min="8967" max="8967" width="1.7109375" style="9" customWidth="1"/>
    <col min="8968" max="8968" width="5.28515625" style="9" customWidth="1"/>
    <col min="8969" max="8969" width="16.42578125" style="9" customWidth="1"/>
    <col min="8970" max="8970" width="1.7109375" style="9" customWidth="1"/>
    <col min="8971" max="8971" width="5.85546875" style="9" customWidth="1"/>
    <col min="8972" max="8972" width="16.7109375" style="9" customWidth="1"/>
    <col min="8973" max="8973" width="1.7109375" style="9" customWidth="1"/>
    <col min="8974" max="8974" width="11.42578125" style="9"/>
    <col min="8975" max="8975" width="10.42578125" style="9" customWidth="1"/>
    <col min="8976" max="8976" width="12" style="9" customWidth="1"/>
    <col min="8977" max="8977" width="13.42578125" style="9" customWidth="1"/>
    <col min="8978" max="8978" width="12.85546875" style="9" bestFit="1" customWidth="1"/>
    <col min="8979" max="9216" width="11.42578125" style="9"/>
    <col min="9217" max="9218" width="5.28515625" style="9" customWidth="1"/>
    <col min="9219" max="9219" width="11.7109375" style="9" customWidth="1"/>
    <col min="9220" max="9220" width="1.7109375" style="9" customWidth="1"/>
    <col min="9221" max="9221" width="5.85546875" style="9" customWidth="1"/>
    <col min="9222" max="9222" width="16.5703125" style="9" bestFit="1" customWidth="1"/>
    <col min="9223" max="9223" width="1.7109375" style="9" customWidth="1"/>
    <col min="9224" max="9224" width="5.28515625" style="9" customWidth="1"/>
    <col min="9225" max="9225" width="16.42578125" style="9" customWidth="1"/>
    <col min="9226" max="9226" width="1.7109375" style="9" customWidth="1"/>
    <col min="9227" max="9227" width="5.85546875" style="9" customWidth="1"/>
    <col min="9228" max="9228" width="16.7109375" style="9" customWidth="1"/>
    <col min="9229" max="9229" width="1.7109375" style="9" customWidth="1"/>
    <col min="9230" max="9230" width="11.42578125" style="9"/>
    <col min="9231" max="9231" width="10.42578125" style="9" customWidth="1"/>
    <col min="9232" max="9232" width="12" style="9" customWidth="1"/>
    <col min="9233" max="9233" width="13.42578125" style="9" customWidth="1"/>
    <col min="9234" max="9234" width="12.85546875" style="9" bestFit="1" customWidth="1"/>
    <col min="9235" max="9472" width="11.42578125" style="9"/>
    <col min="9473" max="9474" width="5.28515625" style="9" customWidth="1"/>
    <col min="9475" max="9475" width="11.7109375" style="9" customWidth="1"/>
    <col min="9476" max="9476" width="1.7109375" style="9" customWidth="1"/>
    <col min="9477" max="9477" width="5.85546875" style="9" customWidth="1"/>
    <col min="9478" max="9478" width="16.5703125" style="9" bestFit="1" customWidth="1"/>
    <col min="9479" max="9479" width="1.7109375" style="9" customWidth="1"/>
    <col min="9480" max="9480" width="5.28515625" style="9" customWidth="1"/>
    <col min="9481" max="9481" width="16.42578125" style="9" customWidth="1"/>
    <col min="9482" max="9482" width="1.7109375" style="9" customWidth="1"/>
    <col min="9483" max="9483" width="5.85546875" style="9" customWidth="1"/>
    <col min="9484" max="9484" width="16.7109375" style="9" customWidth="1"/>
    <col min="9485" max="9485" width="1.7109375" style="9" customWidth="1"/>
    <col min="9486" max="9486" width="11.42578125" style="9"/>
    <col min="9487" max="9487" width="10.42578125" style="9" customWidth="1"/>
    <col min="9488" max="9488" width="12" style="9" customWidth="1"/>
    <col min="9489" max="9489" width="13.42578125" style="9" customWidth="1"/>
    <col min="9490" max="9490" width="12.85546875" style="9" bestFit="1" customWidth="1"/>
    <col min="9491" max="9728" width="11.42578125" style="9"/>
    <col min="9729" max="9730" width="5.28515625" style="9" customWidth="1"/>
    <col min="9731" max="9731" width="11.7109375" style="9" customWidth="1"/>
    <col min="9732" max="9732" width="1.7109375" style="9" customWidth="1"/>
    <col min="9733" max="9733" width="5.85546875" style="9" customWidth="1"/>
    <col min="9734" max="9734" width="16.5703125" style="9" bestFit="1" customWidth="1"/>
    <col min="9735" max="9735" width="1.7109375" style="9" customWidth="1"/>
    <col min="9736" max="9736" width="5.28515625" style="9" customWidth="1"/>
    <col min="9737" max="9737" width="16.42578125" style="9" customWidth="1"/>
    <col min="9738" max="9738" width="1.7109375" style="9" customWidth="1"/>
    <col min="9739" max="9739" width="5.85546875" style="9" customWidth="1"/>
    <col min="9740" max="9740" width="16.7109375" style="9" customWidth="1"/>
    <col min="9741" max="9741" width="1.7109375" style="9" customWidth="1"/>
    <col min="9742" max="9742" width="11.42578125" style="9"/>
    <col min="9743" max="9743" width="10.42578125" style="9" customWidth="1"/>
    <col min="9744" max="9744" width="12" style="9" customWidth="1"/>
    <col min="9745" max="9745" width="13.42578125" style="9" customWidth="1"/>
    <col min="9746" max="9746" width="12.85546875" style="9" bestFit="1" customWidth="1"/>
    <col min="9747" max="9984" width="11.42578125" style="9"/>
    <col min="9985" max="9986" width="5.28515625" style="9" customWidth="1"/>
    <col min="9987" max="9987" width="11.7109375" style="9" customWidth="1"/>
    <col min="9988" max="9988" width="1.7109375" style="9" customWidth="1"/>
    <col min="9989" max="9989" width="5.85546875" style="9" customWidth="1"/>
    <col min="9990" max="9990" width="16.5703125" style="9" bestFit="1" customWidth="1"/>
    <col min="9991" max="9991" width="1.7109375" style="9" customWidth="1"/>
    <col min="9992" max="9992" width="5.28515625" style="9" customWidth="1"/>
    <col min="9993" max="9993" width="16.42578125" style="9" customWidth="1"/>
    <col min="9994" max="9994" width="1.7109375" style="9" customWidth="1"/>
    <col min="9995" max="9995" width="5.85546875" style="9" customWidth="1"/>
    <col min="9996" max="9996" width="16.7109375" style="9" customWidth="1"/>
    <col min="9997" max="9997" width="1.7109375" style="9" customWidth="1"/>
    <col min="9998" max="9998" width="11.42578125" style="9"/>
    <col min="9999" max="9999" width="10.42578125" style="9" customWidth="1"/>
    <col min="10000" max="10000" width="12" style="9" customWidth="1"/>
    <col min="10001" max="10001" width="13.42578125" style="9" customWidth="1"/>
    <col min="10002" max="10002" width="12.85546875" style="9" bestFit="1" customWidth="1"/>
    <col min="10003" max="10240" width="11.42578125" style="9"/>
    <col min="10241" max="10242" width="5.28515625" style="9" customWidth="1"/>
    <col min="10243" max="10243" width="11.7109375" style="9" customWidth="1"/>
    <col min="10244" max="10244" width="1.7109375" style="9" customWidth="1"/>
    <col min="10245" max="10245" width="5.85546875" style="9" customWidth="1"/>
    <col min="10246" max="10246" width="16.5703125" style="9" bestFit="1" customWidth="1"/>
    <col min="10247" max="10247" width="1.7109375" style="9" customWidth="1"/>
    <col min="10248" max="10248" width="5.28515625" style="9" customWidth="1"/>
    <col min="10249" max="10249" width="16.42578125" style="9" customWidth="1"/>
    <col min="10250" max="10250" width="1.7109375" style="9" customWidth="1"/>
    <col min="10251" max="10251" width="5.85546875" style="9" customWidth="1"/>
    <col min="10252" max="10252" width="16.7109375" style="9" customWidth="1"/>
    <col min="10253" max="10253" width="1.7109375" style="9" customWidth="1"/>
    <col min="10254" max="10254" width="11.42578125" style="9"/>
    <col min="10255" max="10255" width="10.42578125" style="9" customWidth="1"/>
    <col min="10256" max="10256" width="12" style="9" customWidth="1"/>
    <col min="10257" max="10257" width="13.42578125" style="9" customWidth="1"/>
    <col min="10258" max="10258" width="12.85546875" style="9" bestFit="1" customWidth="1"/>
    <col min="10259" max="10496" width="11.42578125" style="9"/>
    <col min="10497" max="10498" width="5.28515625" style="9" customWidth="1"/>
    <col min="10499" max="10499" width="11.7109375" style="9" customWidth="1"/>
    <col min="10500" max="10500" width="1.7109375" style="9" customWidth="1"/>
    <col min="10501" max="10501" width="5.85546875" style="9" customWidth="1"/>
    <col min="10502" max="10502" width="16.5703125" style="9" bestFit="1" customWidth="1"/>
    <col min="10503" max="10503" width="1.7109375" style="9" customWidth="1"/>
    <col min="10504" max="10504" width="5.28515625" style="9" customWidth="1"/>
    <col min="10505" max="10505" width="16.42578125" style="9" customWidth="1"/>
    <col min="10506" max="10506" width="1.7109375" style="9" customWidth="1"/>
    <col min="10507" max="10507" width="5.85546875" style="9" customWidth="1"/>
    <col min="10508" max="10508" width="16.7109375" style="9" customWidth="1"/>
    <col min="10509" max="10509" width="1.7109375" style="9" customWidth="1"/>
    <col min="10510" max="10510" width="11.42578125" style="9"/>
    <col min="10511" max="10511" width="10.42578125" style="9" customWidth="1"/>
    <col min="10512" max="10512" width="12" style="9" customWidth="1"/>
    <col min="10513" max="10513" width="13.42578125" style="9" customWidth="1"/>
    <col min="10514" max="10514" width="12.85546875" style="9" bestFit="1" customWidth="1"/>
    <col min="10515" max="10752" width="11.42578125" style="9"/>
    <col min="10753" max="10754" width="5.28515625" style="9" customWidth="1"/>
    <col min="10755" max="10755" width="11.7109375" style="9" customWidth="1"/>
    <col min="10756" max="10756" width="1.7109375" style="9" customWidth="1"/>
    <col min="10757" max="10757" width="5.85546875" style="9" customWidth="1"/>
    <col min="10758" max="10758" width="16.5703125" style="9" bestFit="1" customWidth="1"/>
    <col min="10759" max="10759" width="1.7109375" style="9" customWidth="1"/>
    <col min="10760" max="10760" width="5.28515625" style="9" customWidth="1"/>
    <col min="10761" max="10761" width="16.42578125" style="9" customWidth="1"/>
    <col min="10762" max="10762" width="1.7109375" style="9" customWidth="1"/>
    <col min="10763" max="10763" width="5.85546875" style="9" customWidth="1"/>
    <col min="10764" max="10764" width="16.7109375" style="9" customWidth="1"/>
    <col min="10765" max="10765" width="1.7109375" style="9" customWidth="1"/>
    <col min="10766" max="10766" width="11.42578125" style="9"/>
    <col min="10767" max="10767" width="10.42578125" style="9" customWidth="1"/>
    <col min="10768" max="10768" width="12" style="9" customWidth="1"/>
    <col min="10769" max="10769" width="13.42578125" style="9" customWidth="1"/>
    <col min="10770" max="10770" width="12.85546875" style="9" bestFit="1" customWidth="1"/>
    <col min="10771" max="11008" width="11.42578125" style="9"/>
    <col min="11009" max="11010" width="5.28515625" style="9" customWidth="1"/>
    <col min="11011" max="11011" width="11.7109375" style="9" customWidth="1"/>
    <col min="11012" max="11012" width="1.7109375" style="9" customWidth="1"/>
    <col min="11013" max="11013" width="5.85546875" style="9" customWidth="1"/>
    <col min="11014" max="11014" width="16.5703125" style="9" bestFit="1" customWidth="1"/>
    <col min="11015" max="11015" width="1.7109375" style="9" customWidth="1"/>
    <col min="11016" max="11016" width="5.28515625" style="9" customWidth="1"/>
    <col min="11017" max="11017" width="16.42578125" style="9" customWidth="1"/>
    <col min="11018" max="11018" width="1.7109375" style="9" customWidth="1"/>
    <col min="11019" max="11019" width="5.85546875" style="9" customWidth="1"/>
    <col min="11020" max="11020" width="16.7109375" style="9" customWidth="1"/>
    <col min="11021" max="11021" width="1.7109375" style="9" customWidth="1"/>
    <col min="11022" max="11022" width="11.42578125" style="9"/>
    <col min="11023" max="11023" width="10.42578125" style="9" customWidth="1"/>
    <col min="11024" max="11024" width="12" style="9" customWidth="1"/>
    <col min="11025" max="11025" width="13.42578125" style="9" customWidth="1"/>
    <col min="11026" max="11026" width="12.85546875" style="9" bestFit="1" customWidth="1"/>
    <col min="11027" max="11264" width="11.42578125" style="9"/>
    <col min="11265" max="11266" width="5.28515625" style="9" customWidth="1"/>
    <col min="11267" max="11267" width="11.7109375" style="9" customWidth="1"/>
    <col min="11268" max="11268" width="1.7109375" style="9" customWidth="1"/>
    <col min="11269" max="11269" width="5.85546875" style="9" customWidth="1"/>
    <col min="11270" max="11270" width="16.5703125" style="9" bestFit="1" customWidth="1"/>
    <col min="11271" max="11271" width="1.7109375" style="9" customWidth="1"/>
    <col min="11272" max="11272" width="5.28515625" style="9" customWidth="1"/>
    <col min="11273" max="11273" width="16.42578125" style="9" customWidth="1"/>
    <col min="11274" max="11274" width="1.7109375" style="9" customWidth="1"/>
    <col min="11275" max="11275" width="5.85546875" style="9" customWidth="1"/>
    <col min="11276" max="11276" width="16.7109375" style="9" customWidth="1"/>
    <col min="11277" max="11277" width="1.7109375" style="9" customWidth="1"/>
    <col min="11278" max="11278" width="11.42578125" style="9"/>
    <col min="11279" max="11279" width="10.42578125" style="9" customWidth="1"/>
    <col min="11280" max="11280" width="12" style="9" customWidth="1"/>
    <col min="11281" max="11281" width="13.42578125" style="9" customWidth="1"/>
    <col min="11282" max="11282" width="12.85546875" style="9" bestFit="1" customWidth="1"/>
    <col min="11283" max="11520" width="11.42578125" style="9"/>
    <col min="11521" max="11522" width="5.28515625" style="9" customWidth="1"/>
    <col min="11523" max="11523" width="11.7109375" style="9" customWidth="1"/>
    <col min="11524" max="11524" width="1.7109375" style="9" customWidth="1"/>
    <col min="11525" max="11525" width="5.85546875" style="9" customWidth="1"/>
    <col min="11526" max="11526" width="16.5703125" style="9" bestFit="1" customWidth="1"/>
    <col min="11527" max="11527" width="1.7109375" style="9" customWidth="1"/>
    <col min="11528" max="11528" width="5.28515625" style="9" customWidth="1"/>
    <col min="11529" max="11529" width="16.42578125" style="9" customWidth="1"/>
    <col min="11530" max="11530" width="1.7109375" style="9" customWidth="1"/>
    <col min="11531" max="11531" width="5.85546875" style="9" customWidth="1"/>
    <col min="11532" max="11532" width="16.7109375" style="9" customWidth="1"/>
    <col min="11533" max="11533" width="1.7109375" style="9" customWidth="1"/>
    <col min="11534" max="11534" width="11.42578125" style="9"/>
    <col min="11535" max="11535" width="10.42578125" style="9" customWidth="1"/>
    <col min="11536" max="11536" width="12" style="9" customWidth="1"/>
    <col min="11537" max="11537" width="13.42578125" style="9" customWidth="1"/>
    <col min="11538" max="11538" width="12.85546875" style="9" bestFit="1" customWidth="1"/>
    <col min="11539" max="11776" width="11.42578125" style="9"/>
    <col min="11777" max="11778" width="5.28515625" style="9" customWidth="1"/>
    <col min="11779" max="11779" width="11.7109375" style="9" customWidth="1"/>
    <col min="11780" max="11780" width="1.7109375" style="9" customWidth="1"/>
    <col min="11781" max="11781" width="5.85546875" style="9" customWidth="1"/>
    <col min="11782" max="11782" width="16.5703125" style="9" bestFit="1" customWidth="1"/>
    <col min="11783" max="11783" width="1.7109375" style="9" customWidth="1"/>
    <col min="11784" max="11784" width="5.28515625" style="9" customWidth="1"/>
    <col min="11785" max="11785" width="16.42578125" style="9" customWidth="1"/>
    <col min="11786" max="11786" width="1.7109375" style="9" customWidth="1"/>
    <col min="11787" max="11787" width="5.85546875" style="9" customWidth="1"/>
    <col min="11788" max="11788" width="16.7109375" style="9" customWidth="1"/>
    <col min="11789" max="11789" width="1.7109375" style="9" customWidth="1"/>
    <col min="11790" max="11790" width="11.42578125" style="9"/>
    <col min="11791" max="11791" width="10.42578125" style="9" customWidth="1"/>
    <col min="11792" max="11792" width="12" style="9" customWidth="1"/>
    <col min="11793" max="11793" width="13.42578125" style="9" customWidth="1"/>
    <col min="11794" max="11794" width="12.85546875" style="9" bestFit="1" customWidth="1"/>
    <col min="11795" max="12032" width="11.42578125" style="9"/>
    <col min="12033" max="12034" width="5.28515625" style="9" customWidth="1"/>
    <col min="12035" max="12035" width="11.7109375" style="9" customWidth="1"/>
    <col min="12036" max="12036" width="1.7109375" style="9" customWidth="1"/>
    <col min="12037" max="12037" width="5.85546875" style="9" customWidth="1"/>
    <col min="12038" max="12038" width="16.5703125" style="9" bestFit="1" customWidth="1"/>
    <col min="12039" max="12039" width="1.7109375" style="9" customWidth="1"/>
    <col min="12040" max="12040" width="5.28515625" style="9" customWidth="1"/>
    <col min="12041" max="12041" width="16.42578125" style="9" customWidth="1"/>
    <col min="12042" max="12042" width="1.7109375" style="9" customWidth="1"/>
    <col min="12043" max="12043" width="5.85546875" style="9" customWidth="1"/>
    <col min="12044" max="12044" width="16.7109375" style="9" customWidth="1"/>
    <col min="12045" max="12045" width="1.7109375" style="9" customWidth="1"/>
    <col min="12046" max="12046" width="11.42578125" style="9"/>
    <col min="12047" max="12047" width="10.42578125" style="9" customWidth="1"/>
    <col min="12048" max="12048" width="12" style="9" customWidth="1"/>
    <col min="12049" max="12049" width="13.42578125" style="9" customWidth="1"/>
    <col min="12050" max="12050" width="12.85546875" style="9" bestFit="1" customWidth="1"/>
    <col min="12051" max="12288" width="11.42578125" style="9"/>
    <col min="12289" max="12290" width="5.28515625" style="9" customWidth="1"/>
    <col min="12291" max="12291" width="11.7109375" style="9" customWidth="1"/>
    <col min="12292" max="12292" width="1.7109375" style="9" customWidth="1"/>
    <col min="12293" max="12293" width="5.85546875" style="9" customWidth="1"/>
    <col min="12294" max="12294" width="16.5703125" style="9" bestFit="1" customWidth="1"/>
    <col min="12295" max="12295" width="1.7109375" style="9" customWidth="1"/>
    <col min="12296" max="12296" width="5.28515625" style="9" customWidth="1"/>
    <col min="12297" max="12297" width="16.42578125" style="9" customWidth="1"/>
    <col min="12298" max="12298" width="1.7109375" style="9" customWidth="1"/>
    <col min="12299" max="12299" width="5.85546875" style="9" customWidth="1"/>
    <col min="12300" max="12300" width="16.7109375" style="9" customWidth="1"/>
    <col min="12301" max="12301" width="1.7109375" style="9" customWidth="1"/>
    <col min="12302" max="12302" width="11.42578125" style="9"/>
    <col min="12303" max="12303" width="10.42578125" style="9" customWidth="1"/>
    <col min="12304" max="12304" width="12" style="9" customWidth="1"/>
    <col min="12305" max="12305" width="13.42578125" style="9" customWidth="1"/>
    <col min="12306" max="12306" width="12.85546875" style="9" bestFit="1" customWidth="1"/>
    <col min="12307" max="12544" width="11.42578125" style="9"/>
    <col min="12545" max="12546" width="5.28515625" style="9" customWidth="1"/>
    <col min="12547" max="12547" width="11.7109375" style="9" customWidth="1"/>
    <col min="12548" max="12548" width="1.7109375" style="9" customWidth="1"/>
    <col min="12549" max="12549" width="5.85546875" style="9" customWidth="1"/>
    <col min="12550" max="12550" width="16.5703125" style="9" bestFit="1" customWidth="1"/>
    <col min="12551" max="12551" width="1.7109375" style="9" customWidth="1"/>
    <col min="12552" max="12552" width="5.28515625" style="9" customWidth="1"/>
    <col min="12553" max="12553" width="16.42578125" style="9" customWidth="1"/>
    <col min="12554" max="12554" width="1.7109375" style="9" customWidth="1"/>
    <col min="12555" max="12555" width="5.85546875" style="9" customWidth="1"/>
    <col min="12556" max="12556" width="16.7109375" style="9" customWidth="1"/>
    <col min="12557" max="12557" width="1.7109375" style="9" customWidth="1"/>
    <col min="12558" max="12558" width="11.42578125" style="9"/>
    <col min="12559" max="12559" width="10.42578125" style="9" customWidth="1"/>
    <col min="12560" max="12560" width="12" style="9" customWidth="1"/>
    <col min="12561" max="12561" width="13.42578125" style="9" customWidth="1"/>
    <col min="12562" max="12562" width="12.85546875" style="9" bestFit="1" customWidth="1"/>
    <col min="12563" max="12800" width="11.42578125" style="9"/>
    <col min="12801" max="12802" width="5.28515625" style="9" customWidth="1"/>
    <col min="12803" max="12803" width="11.7109375" style="9" customWidth="1"/>
    <col min="12804" max="12804" width="1.7109375" style="9" customWidth="1"/>
    <col min="12805" max="12805" width="5.85546875" style="9" customWidth="1"/>
    <col min="12806" max="12806" width="16.5703125" style="9" bestFit="1" customWidth="1"/>
    <col min="12807" max="12807" width="1.7109375" style="9" customWidth="1"/>
    <col min="12808" max="12808" width="5.28515625" style="9" customWidth="1"/>
    <col min="12809" max="12809" width="16.42578125" style="9" customWidth="1"/>
    <col min="12810" max="12810" width="1.7109375" style="9" customWidth="1"/>
    <col min="12811" max="12811" width="5.85546875" style="9" customWidth="1"/>
    <col min="12812" max="12812" width="16.7109375" style="9" customWidth="1"/>
    <col min="12813" max="12813" width="1.7109375" style="9" customWidth="1"/>
    <col min="12814" max="12814" width="11.42578125" style="9"/>
    <col min="12815" max="12815" width="10.42578125" style="9" customWidth="1"/>
    <col min="12816" max="12816" width="12" style="9" customWidth="1"/>
    <col min="12817" max="12817" width="13.42578125" style="9" customWidth="1"/>
    <col min="12818" max="12818" width="12.85546875" style="9" bestFit="1" customWidth="1"/>
    <col min="12819" max="13056" width="11.42578125" style="9"/>
    <col min="13057" max="13058" width="5.28515625" style="9" customWidth="1"/>
    <col min="13059" max="13059" width="11.7109375" style="9" customWidth="1"/>
    <col min="13060" max="13060" width="1.7109375" style="9" customWidth="1"/>
    <col min="13061" max="13061" width="5.85546875" style="9" customWidth="1"/>
    <col min="13062" max="13062" width="16.5703125" style="9" bestFit="1" customWidth="1"/>
    <col min="13063" max="13063" width="1.7109375" style="9" customWidth="1"/>
    <col min="13064" max="13064" width="5.28515625" style="9" customWidth="1"/>
    <col min="13065" max="13065" width="16.42578125" style="9" customWidth="1"/>
    <col min="13066" max="13066" width="1.7109375" style="9" customWidth="1"/>
    <col min="13067" max="13067" width="5.85546875" style="9" customWidth="1"/>
    <col min="13068" max="13068" width="16.7109375" style="9" customWidth="1"/>
    <col min="13069" max="13069" width="1.7109375" style="9" customWidth="1"/>
    <col min="13070" max="13070" width="11.42578125" style="9"/>
    <col min="13071" max="13071" width="10.42578125" style="9" customWidth="1"/>
    <col min="13072" max="13072" width="12" style="9" customWidth="1"/>
    <col min="13073" max="13073" width="13.42578125" style="9" customWidth="1"/>
    <col min="13074" max="13074" width="12.85546875" style="9" bestFit="1" customWidth="1"/>
    <col min="13075" max="13312" width="11.42578125" style="9"/>
    <col min="13313" max="13314" width="5.28515625" style="9" customWidth="1"/>
    <col min="13315" max="13315" width="11.7109375" style="9" customWidth="1"/>
    <col min="13316" max="13316" width="1.7109375" style="9" customWidth="1"/>
    <col min="13317" max="13317" width="5.85546875" style="9" customWidth="1"/>
    <col min="13318" max="13318" width="16.5703125" style="9" bestFit="1" customWidth="1"/>
    <col min="13319" max="13319" width="1.7109375" style="9" customWidth="1"/>
    <col min="13320" max="13320" width="5.28515625" style="9" customWidth="1"/>
    <col min="13321" max="13321" width="16.42578125" style="9" customWidth="1"/>
    <col min="13322" max="13322" width="1.7109375" style="9" customWidth="1"/>
    <col min="13323" max="13323" width="5.85546875" style="9" customWidth="1"/>
    <col min="13324" max="13324" width="16.7109375" style="9" customWidth="1"/>
    <col min="13325" max="13325" width="1.7109375" style="9" customWidth="1"/>
    <col min="13326" max="13326" width="11.42578125" style="9"/>
    <col min="13327" max="13327" width="10.42578125" style="9" customWidth="1"/>
    <col min="13328" max="13328" width="12" style="9" customWidth="1"/>
    <col min="13329" max="13329" width="13.42578125" style="9" customWidth="1"/>
    <col min="13330" max="13330" width="12.85546875" style="9" bestFit="1" customWidth="1"/>
    <col min="13331" max="13568" width="11.42578125" style="9"/>
    <col min="13569" max="13570" width="5.28515625" style="9" customWidth="1"/>
    <col min="13571" max="13571" width="11.7109375" style="9" customWidth="1"/>
    <col min="13572" max="13572" width="1.7109375" style="9" customWidth="1"/>
    <col min="13573" max="13573" width="5.85546875" style="9" customWidth="1"/>
    <col min="13574" max="13574" width="16.5703125" style="9" bestFit="1" customWidth="1"/>
    <col min="13575" max="13575" width="1.7109375" style="9" customWidth="1"/>
    <col min="13576" max="13576" width="5.28515625" style="9" customWidth="1"/>
    <col min="13577" max="13577" width="16.42578125" style="9" customWidth="1"/>
    <col min="13578" max="13578" width="1.7109375" style="9" customWidth="1"/>
    <col min="13579" max="13579" width="5.85546875" style="9" customWidth="1"/>
    <col min="13580" max="13580" width="16.7109375" style="9" customWidth="1"/>
    <col min="13581" max="13581" width="1.7109375" style="9" customWidth="1"/>
    <col min="13582" max="13582" width="11.42578125" style="9"/>
    <col min="13583" max="13583" width="10.42578125" style="9" customWidth="1"/>
    <col min="13584" max="13584" width="12" style="9" customWidth="1"/>
    <col min="13585" max="13585" width="13.42578125" style="9" customWidth="1"/>
    <col min="13586" max="13586" width="12.85546875" style="9" bestFit="1" customWidth="1"/>
    <col min="13587" max="13824" width="11.42578125" style="9"/>
    <col min="13825" max="13826" width="5.28515625" style="9" customWidth="1"/>
    <col min="13827" max="13827" width="11.7109375" style="9" customWidth="1"/>
    <col min="13828" max="13828" width="1.7109375" style="9" customWidth="1"/>
    <col min="13829" max="13829" width="5.85546875" style="9" customWidth="1"/>
    <col min="13830" max="13830" width="16.5703125" style="9" bestFit="1" customWidth="1"/>
    <col min="13831" max="13831" width="1.7109375" style="9" customWidth="1"/>
    <col min="13832" max="13832" width="5.28515625" style="9" customWidth="1"/>
    <col min="13833" max="13833" width="16.42578125" style="9" customWidth="1"/>
    <col min="13834" max="13834" width="1.7109375" style="9" customWidth="1"/>
    <col min="13835" max="13835" width="5.85546875" style="9" customWidth="1"/>
    <col min="13836" max="13836" width="16.7109375" style="9" customWidth="1"/>
    <col min="13837" max="13837" width="1.7109375" style="9" customWidth="1"/>
    <col min="13838" max="13838" width="11.42578125" style="9"/>
    <col min="13839" max="13839" width="10.42578125" style="9" customWidth="1"/>
    <col min="13840" max="13840" width="12" style="9" customWidth="1"/>
    <col min="13841" max="13841" width="13.42578125" style="9" customWidth="1"/>
    <col min="13842" max="13842" width="12.85546875" style="9" bestFit="1" customWidth="1"/>
    <col min="13843" max="14080" width="11.42578125" style="9"/>
    <col min="14081" max="14082" width="5.28515625" style="9" customWidth="1"/>
    <col min="14083" max="14083" width="11.7109375" style="9" customWidth="1"/>
    <col min="14084" max="14084" width="1.7109375" style="9" customWidth="1"/>
    <col min="14085" max="14085" width="5.85546875" style="9" customWidth="1"/>
    <col min="14086" max="14086" width="16.5703125" style="9" bestFit="1" customWidth="1"/>
    <col min="14087" max="14087" width="1.7109375" style="9" customWidth="1"/>
    <col min="14088" max="14088" width="5.28515625" style="9" customWidth="1"/>
    <col min="14089" max="14089" width="16.42578125" style="9" customWidth="1"/>
    <col min="14090" max="14090" width="1.7109375" style="9" customWidth="1"/>
    <col min="14091" max="14091" width="5.85546875" style="9" customWidth="1"/>
    <col min="14092" max="14092" width="16.7109375" style="9" customWidth="1"/>
    <col min="14093" max="14093" width="1.7109375" style="9" customWidth="1"/>
    <col min="14094" max="14094" width="11.42578125" style="9"/>
    <col min="14095" max="14095" width="10.42578125" style="9" customWidth="1"/>
    <col min="14096" max="14096" width="12" style="9" customWidth="1"/>
    <col min="14097" max="14097" width="13.42578125" style="9" customWidth="1"/>
    <col min="14098" max="14098" width="12.85546875" style="9" bestFit="1" customWidth="1"/>
    <col min="14099" max="14336" width="11.42578125" style="9"/>
    <col min="14337" max="14338" width="5.28515625" style="9" customWidth="1"/>
    <col min="14339" max="14339" width="11.7109375" style="9" customWidth="1"/>
    <col min="14340" max="14340" width="1.7109375" style="9" customWidth="1"/>
    <col min="14341" max="14341" width="5.85546875" style="9" customWidth="1"/>
    <col min="14342" max="14342" width="16.5703125" style="9" bestFit="1" customWidth="1"/>
    <col min="14343" max="14343" width="1.7109375" style="9" customWidth="1"/>
    <col min="14344" max="14344" width="5.28515625" style="9" customWidth="1"/>
    <col min="14345" max="14345" width="16.42578125" style="9" customWidth="1"/>
    <col min="14346" max="14346" width="1.7109375" style="9" customWidth="1"/>
    <col min="14347" max="14347" width="5.85546875" style="9" customWidth="1"/>
    <col min="14348" max="14348" width="16.7109375" style="9" customWidth="1"/>
    <col min="14349" max="14349" width="1.7109375" style="9" customWidth="1"/>
    <col min="14350" max="14350" width="11.42578125" style="9"/>
    <col min="14351" max="14351" width="10.42578125" style="9" customWidth="1"/>
    <col min="14352" max="14352" width="12" style="9" customWidth="1"/>
    <col min="14353" max="14353" width="13.42578125" style="9" customWidth="1"/>
    <col min="14354" max="14354" width="12.85546875" style="9" bestFit="1" customWidth="1"/>
    <col min="14355" max="14592" width="11.42578125" style="9"/>
    <col min="14593" max="14594" width="5.28515625" style="9" customWidth="1"/>
    <col min="14595" max="14595" width="11.7109375" style="9" customWidth="1"/>
    <col min="14596" max="14596" width="1.7109375" style="9" customWidth="1"/>
    <col min="14597" max="14597" width="5.85546875" style="9" customWidth="1"/>
    <col min="14598" max="14598" width="16.5703125" style="9" bestFit="1" customWidth="1"/>
    <col min="14599" max="14599" width="1.7109375" style="9" customWidth="1"/>
    <col min="14600" max="14600" width="5.28515625" style="9" customWidth="1"/>
    <col min="14601" max="14601" width="16.42578125" style="9" customWidth="1"/>
    <col min="14602" max="14602" width="1.7109375" style="9" customWidth="1"/>
    <col min="14603" max="14603" width="5.85546875" style="9" customWidth="1"/>
    <col min="14604" max="14604" width="16.7109375" style="9" customWidth="1"/>
    <col min="14605" max="14605" width="1.7109375" style="9" customWidth="1"/>
    <col min="14606" max="14606" width="11.42578125" style="9"/>
    <col min="14607" max="14607" width="10.42578125" style="9" customWidth="1"/>
    <col min="14608" max="14608" width="12" style="9" customWidth="1"/>
    <col min="14609" max="14609" width="13.42578125" style="9" customWidth="1"/>
    <col min="14610" max="14610" width="12.85546875" style="9" bestFit="1" customWidth="1"/>
    <col min="14611" max="14848" width="11.42578125" style="9"/>
    <col min="14849" max="14850" width="5.28515625" style="9" customWidth="1"/>
    <col min="14851" max="14851" width="11.7109375" style="9" customWidth="1"/>
    <col min="14852" max="14852" width="1.7109375" style="9" customWidth="1"/>
    <col min="14853" max="14853" width="5.85546875" style="9" customWidth="1"/>
    <col min="14854" max="14854" width="16.5703125" style="9" bestFit="1" customWidth="1"/>
    <col min="14855" max="14855" width="1.7109375" style="9" customWidth="1"/>
    <col min="14856" max="14856" width="5.28515625" style="9" customWidth="1"/>
    <col min="14857" max="14857" width="16.42578125" style="9" customWidth="1"/>
    <col min="14858" max="14858" width="1.7109375" style="9" customWidth="1"/>
    <col min="14859" max="14859" width="5.85546875" style="9" customWidth="1"/>
    <col min="14860" max="14860" width="16.7109375" style="9" customWidth="1"/>
    <col min="14861" max="14861" width="1.7109375" style="9" customWidth="1"/>
    <col min="14862" max="14862" width="11.42578125" style="9"/>
    <col min="14863" max="14863" width="10.42578125" style="9" customWidth="1"/>
    <col min="14864" max="14864" width="12" style="9" customWidth="1"/>
    <col min="14865" max="14865" width="13.42578125" style="9" customWidth="1"/>
    <col min="14866" max="14866" width="12.85546875" style="9" bestFit="1" customWidth="1"/>
    <col min="14867" max="15104" width="11.42578125" style="9"/>
    <col min="15105" max="15106" width="5.28515625" style="9" customWidth="1"/>
    <col min="15107" max="15107" width="11.7109375" style="9" customWidth="1"/>
    <col min="15108" max="15108" width="1.7109375" style="9" customWidth="1"/>
    <col min="15109" max="15109" width="5.85546875" style="9" customWidth="1"/>
    <col min="15110" max="15110" width="16.5703125" style="9" bestFit="1" customWidth="1"/>
    <col min="15111" max="15111" width="1.7109375" style="9" customWidth="1"/>
    <col min="15112" max="15112" width="5.28515625" style="9" customWidth="1"/>
    <col min="15113" max="15113" width="16.42578125" style="9" customWidth="1"/>
    <col min="15114" max="15114" width="1.7109375" style="9" customWidth="1"/>
    <col min="15115" max="15115" width="5.85546875" style="9" customWidth="1"/>
    <col min="15116" max="15116" width="16.7109375" style="9" customWidth="1"/>
    <col min="15117" max="15117" width="1.7109375" style="9" customWidth="1"/>
    <col min="15118" max="15118" width="11.42578125" style="9"/>
    <col min="15119" max="15119" width="10.42578125" style="9" customWidth="1"/>
    <col min="15120" max="15120" width="12" style="9" customWidth="1"/>
    <col min="15121" max="15121" width="13.42578125" style="9" customWidth="1"/>
    <col min="15122" max="15122" width="12.85546875" style="9" bestFit="1" customWidth="1"/>
    <col min="15123" max="15360" width="11.42578125" style="9"/>
    <col min="15361" max="15362" width="5.28515625" style="9" customWidth="1"/>
    <col min="15363" max="15363" width="11.7109375" style="9" customWidth="1"/>
    <col min="15364" max="15364" width="1.7109375" style="9" customWidth="1"/>
    <col min="15365" max="15365" width="5.85546875" style="9" customWidth="1"/>
    <col min="15366" max="15366" width="16.5703125" style="9" bestFit="1" customWidth="1"/>
    <col min="15367" max="15367" width="1.7109375" style="9" customWidth="1"/>
    <col min="15368" max="15368" width="5.28515625" style="9" customWidth="1"/>
    <col min="15369" max="15369" width="16.42578125" style="9" customWidth="1"/>
    <col min="15370" max="15370" width="1.7109375" style="9" customWidth="1"/>
    <col min="15371" max="15371" width="5.85546875" style="9" customWidth="1"/>
    <col min="15372" max="15372" width="16.7109375" style="9" customWidth="1"/>
    <col min="15373" max="15373" width="1.7109375" style="9" customWidth="1"/>
    <col min="15374" max="15374" width="11.42578125" style="9"/>
    <col min="15375" max="15375" width="10.42578125" style="9" customWidth="1"/>
    <col min="15376" max="15376" width="12" style="9" customWidth="1"/>
    <col min="15377" max="15377" width="13.42578125" style="9" customWidth="1"/>
    <col min="15378" max="15378" width="12.85546875" style="9" bestFit="1" customWidth="1"/>
    <col min="15379" max="15616" width="11.42578125" style="9"/>
    <col min="15617" max="15618" width="5.28515625" style="9" customWidth="1"/>
    <col min="15619" max="15619" width="11.7109375" style="9" customWidth="1"/>
    <col min="15620" max="15620" width="1.7109375" style="9" customWidth="1"/>
    <col min="15621" max="15621" width="5.85546875" style="9" customWidth="1"/>
    <col min="15622" max="15622" width="16.5703125" style="9" bestFit="1" customWidth="1"/>
    <col min="15623" max="15623" width="1.7109375" style="9" customWidth="1"/>
    <col min="15624" max="15624" width="5.28515625" style="9" customWidth="1"/>
    <col min="15625" max="15625" width="16.42578125" style="9" customWidth="1"/>
    <col min="15626" max="15626" width="1.7109375" style="9" customWidth="1"/>
    <col min="15627" max="15627" width="5.85546875" style="9" customWidth="1"/>
    <col min="15628" max="15628" width="16.7109375" style="9" customWidth="1"/>
    <col min="15629" max="15629" width="1.7109375" style="9" customWidth="1"/>
    <col min="15630" max="15630" width="11.42578125" style="9"/>
    <col min="15631" max="15631" width="10.42578125" style="9" customWidth="1"/>
    <col min="15632" max="15632" width="12" style="9" customWidth="1"/>
    <col min="15633" max="15633" width="13.42578125" style="9" customWidth="1"/>
    <col min="15634" max="15634" width="12.85546875" style="9" bestFit="1" customWidth="1"/>
    <col min="15635" max="15872" width="11.42578125" style="9"/>
    <col min="15873" max="15874" width="5.28515625" style="9" customWidth="1"/>
    <col min="15875" max="15875" width="11.7109375" style="9" customWidth="1"/>
    <col min="15876" max="15876" width="1.7109375" style="9" customWidth="1"/>
    <col min="15877" max="15877" width="5.85546875" style="9" customWidth="1"/>
    <col min="15878" max="15878" width="16.5703125" style="9" bestFit="1" customWidth="1"/>
    <col min="15879" max="15879" width="1.7109375" style="9" customWidth="1"/>
    <col min="15880" max="15880" width="5.28515625" style="9" customWidth="1"/>
    <col min="15881" max="15881" width="16.42578125" style="9" customWidth="1"/>
    <col min="15882" max="15882" width="1.7109375" style="9" customWidth="1"/>
    <col min="15883" max="15883" width="5.85546875" style="9" customWidth="1"/>
    <col min="15884" max="15884" width="16.7109375" style="9" customWidth="1"/>
    <col min="15885" max="15885" width="1.7109375" style="9" customWidth="1"/>
    <col min="15886" max="15886" width="11.42578125" style="9"/>
    <col min="15887" max="15887" width="10.42578125" style="9" customWidth="1"/>
    <col min="15888" max="15888" width="12" style="9" customWidth="1"/>
    <col min="15889" max="15889" width="13.42578125" style="9" customWidth="1"/>
    <col min="15890" max="15890" width="12.85546875" style="9" bestFit="1" customWidth="1"/>
    <col min="15891" max="16128" width="11.42578125" style="9"/>
    <col min="16129" max="16130" width="5.28515625" style="9" customWidth="1"/>
    <col min="16131" max="16131" width="11.7109375" style="9" customWidth="1"/>
    <col min="16132" max="16132" width="1.7109375" style="9" customWidth="1"/>
    <col min="16133" max="16133" width="5.85546875" style="9" customWidth="1"/>
    <col min="16134" max="16134" width="16.5703125" style="9" bestFit="1" customWidth="1"/>
    <col min="16135" max="16135" width="1.7109375" style="9" customWidth="1"/>
    <col min="16136" max="16136" width="5.28515625" style="9" customWidth="1"/>
    <col min="16137" max="16137" width="16.42578125" style="9" customWidth="1"/>
    <col min="16138" max="16138" width="1.7109375" style="9" customWidth="1"/>
    <col min="16139" max="16139" width="5.85546875" style="9" customWidth="1"/>
    <col min="16140" max="16140" width="16.7109375" style="9" customWidth="1"/>
    <col min="16141" max="16141" width="1.7109375" style="9" customWidth="1"/>
    <col min="16142" max="16142" width="11.42578125" style="9"/>
    <col min="16143" max="16143" width="10.42578125" style="9" customWidth="1"/>
    <col min="16144" max="16144" width="12" style="9" customWidth="1"/>
    <col min="16145" max="16145" width="13.42578125" style="9" customWidth="1"/>
    <col min="16146" max="16146" width="12.85546875" style="9" bestFit="1" customWidth="1"/>
    <col min="16147" max="16384" width="11.42578125" style="9"/>
  </cols>
  <sheetData>
    <row r="1" spans="1:20" s="58" customFormat="1" ht="35.25">
      <c r="C1" s="144" t="s">
        <v>164</v>
      </c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59" t="s">
        <v>165</v>
      </c>
      <c r="R1" s="60"/>
      <c r="S1" s="60"/>
      <c r="T1" s="61"/>
    </row>
    <row r="2" spans="1:20" s="58" customFormat="1" ht="15">
      <c r="A2" s="62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</row>
    <row r="3" spans="1:20" s="58" customFormat="1" ht="15.75">
      <c r="A3" s="62"/>
      <c r="B3" s="62"/>
      <c r="C3" s="63" t="s">
        <v>166</v>
      </c>
      <c r="D3" s="146"/>
      <c r="E3" s="147"/>
      <c r="F3" s="148"/>
      <c r="G3" s="62"/>
      <c r="H3" s="149" t="s">
        <v>167</v>
      </c>
      <c r="I3" s="149"/>
      <c r="J3" s="150"/>
      <c r="K3" s="151"/>
      <c r="L3" s="152"/>
      <c r="M3" s="62"/>
      <c r="N3" s="63" t="s">
        <v>168</v>
      </c>
      <c r="O3" s="153"/>
      <c r="P3" s="147"/>
      <c r="Q3" s="148"/>
      <c r="S3" s="61"/>
    </row>
    <row r="4" spans="1:20" s="58" customFormat="1" ht="20.100000000000001" customHeight="1" thickBot="1">
      <c r="A4" s="62"/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</row>
    <row r="5" spans="1:20" s="65" customFormat="1" ht="20.100000000000001" customHeight="1">
      <c r="A5" s="154" t="s">
        <v>169</v>
      </c>
      <c r="B5" s="155"/>
      <c r="C5" s="155"/>
      <c r="D5" s="155"/>
      <c r="E5" s="155"/>
      <c r="F5" s="156"/>
      <c r="G5" s="64"/>
      <c r="H5" s="154" t="s">
        <v>170</v>
      </c>
      <c r="I5" s="155"/>
      <c r="J5" s="155"/>
      <c r="K5" s="155"/>
      <c r="L5" s="156"/>
      <c r="M5" s="64"/>
      <c r="N5" s="157" t="s">
        <v>171</v>
      </c>
      <c r="O5" s="158"/>
      <c r="P5" s="158"/>
      <c r="Q5" s="159"/>
    </row>
    <row r="6" spans="1:20" s="58" customFormat="1" ht="15" customHeight="1">
      <c r="A6" s="133" t="s">
        <v>7</v>
      </c>
      <c r="B6" s="134"/>
      <c r="C6" s="134"/>
      <c r="D6" s="134"/>
      <c r="E6" s="134"/>
      <c r="F6" s="135"/>
      <c r="G6" s="66"/>
      <c r="H6" s="133" t="s">
        <v>172</v>
      </c>
      <c r="I6" s="134"/>
      <c r="J6" s="134"/>
      <c r="K6" s="134"/>
      <c r="L6" s="135"/>
      <c r="M6" s="66"/>
      <c r="N6" s="136" t="s">
        <v>173</v>
      </c>
      <c r="O6" s="137"/>
      <c r="P6" s="137"/>
      <c r="Q6" s="138"/>
      <c r="R6" s="67"/>
    </row>
    <row r="7" spans="1:20" s="58" customFormat="1" ht="15" customHeight="1">
      <c r="A7" s="116" t="str">
        <f>IF(ISBLANK($A6),"",VLOOKUP($A6,[1]Fournisseur!$B4:$K10,3,FALSE))&amp;""</f>
        <v>AVENUE DE LONDRES ZAC ST CHARLES</v>
      </c>
      <c r="B7" s="117"/>
      <c r="C7" s="117"/>
      <c r="D7" s="117"/>
      <c r="E7" s="117"/>
      <c r="F7" s="118"/>
      <c r="G7" s="66"/>
      <c r="H7" s="139" t="str">
        <f>IF(J7="","","A L'ATTENTION DE")</f>
        <v>A L'ATTENTION DE</v>
      </c>
      <c r="I7" s="140"/>
      <c r="J7" s="141" t="str">
        <f>IF(ISBLANK($H6),"",VLOOKUP($H6,[1]Client!$B4:$K10,2,FALSE))&amp;""</f>
        <v>Mr XXXXXXXX</v>
      </c>
      <c r="K7" s="141"/>
      <c r="L7" s="142"/>
      <c r="M7" s="66"/>
      <c r="N7" s="143" t="str">
        <f>IF(ISBLANK($N6),"",VLOOKUP($N6,[1]Client!$B4:$K10,3,FALSE))&amp;""</f>
        <v>4, Ave GUSTAVE BILLIERE</v>
      </c>
      <c r="O7" s="119"/>
      <c r="P7" s="119"/>
      <c r="Q7" s="120"/>
      <c r="R7" s="67"/>
    </row>
    <row r="8" spans="1:20" s="58" customFormat="1" ht="15" customHeight="1">
      <c r="A8" s="116"/>
      <c r="B8" s="117"/>
      <c r="C8" s="117"/>
      <c r="D8" s="117"/>
      <c r="E8" s="117"/>
      <c r="F8" s="118"/>
      <c r="G8" s="66"/>
      <c r="H8" s="116" t="str">
        <f>IF(ISBLANK($H6),"",VLOOKUP($H6,[1]Client!$B4:$K10,3,FALSE))&amp;""</f>
        <v xml:space="preserve">CENTRE DU VILLAGE </v>
      </c>
      <c r="I8" s="117"/>
      <c r="J8" s="117"/>
      <c r="K8" s="117"/>
      <c r="L8" s="118"/>
      <c r="M8" s="66"/>
      <c r="N8" s="143"/>
      <c r="O8" s="119"/>
      <c r="P8" s="119"/>
      <c r="Q8" s="120"/>
      <c r="R8" s="67"/>
    </row>
    <row r="9" spans="1:20" s="58" customFormat="1" ht="15.75" customHeight="1">
      <c r="A9" s="116" t="str">
        <f>IF(ISBLANK($A6),"",VLOOKUP($A6,[1]Fournisseur!$B4:$K10,4,FALSE))&amp;""</f>
        <v/>
      </c>
      <c r="B9" s="117"/>
      <c r="C9" s="117" t="str">
        <f>IF(ISBLANK($A6),"",VLOOKUP($A6,[1]Fournisseur!$B4:$K10,7,FALSE)&amp;"  "&amp;VLOOKUP($A6,[1]Fournisseur!$B4:$K10,5,FALSE))&amp;""</f>
        <v>75000  Paris</v>
      </c>
      <c r="D9" s="117"/>
      <c r="E9" s="117"/>
      <c r="F9" s="118"/>
      <c r="G9" s="66"/>
      <c r="H9" s="68"/>
      <c r="I9" s="117" t="str">
        <f>IF(ISBLANK($H6),"",VLOOKUP($H6,[1]Client!$B4:$K10,6,FALSE)&amp;"  "&amp;VLOOKUP($H6,[1]Client!$B4:$K10,5,FALSE))&amp;""</f>
        <v>34123  VIASCAPE</v>
      </c>
      <c r="J9" s="117"/>
      <c r="K9" s="117"/>
      <c r="L9" s="118"/>
      <c r="M9" s="66"/>
      <c r="N9" s="69" t="str">
        <f>IF(ISBLANK($N7),"",VLOOKUP($N6,[1]Client!$B4:$K10,4,FALSE))&amp;""</f>
        <v>BP 75137</v>
      </c>
      <c r="O9" s="119" t="str">
        <f>IF(ISBLANK($N6),"",VLOOKUP($N6,[1]Client!$B4:$K10,6,FALSE)&amp;"  "&amp;VLOOKUP($N6,[1]Client!$B4:$K10,5,FALSE))&amp;""</f>
        <v>31000  TOULOUSE</v>
      </c>
      <c r="P9" s="119"/>
      <c r="Q9" s="120"/>
      <c r="R9" s="70"/>
    </row>
    <row r="10" spans="1:20" s="58" customFormat="1" ht="15.75" thickBot="1">
      <c r="A10" s="71" t="s">
        <v>174</v>
      </c>
      <c r="B10" s="121" t="str">
        <f>IF(ISBLANK($A6),"",VLOOKUP($A6,[1]Fournisseur!$B4:$K10,8,FALSE))&amp;""</f>
        <v>01 55 44 66 22</v>
      </c>
      <c r="C10" s="122"/>
      <c r="D10" s="72"/>
      <c r="E10" s="73" t="s">
        <v>175</v>
      </c>
      <c r="F10" s="74" t="str">
        <f>IF(ISBLANK($A6),"",VLOOKUP($A6,[1]Fournisseur!$B4:$K10,10,FALSE))&amp;""</f>
        <v>01 55 44 66 23</v>
      </c>
      <c r="G10" s="66"/>
      <c r="H10" s="75" t="s">
        <v>174</v>
      </c>
      <c r="I10" s="76" t="str">
        <f>IF(ISBLANK($H6),"",VLOOKUP($H6,[1]Client!$B4:$K10,7,FALSE))&amp;""</f>
        <v>04 67 26 86 33</v>
      </c>
      <c r="J10" s="77"/>
      <c r="K10" s="78" t="s">
        <v>175</v>
      </c>
      <c r="L10" s="79" t="str">
        <f>IF(ISBLANK($H6),"",VLOOKUP($H6,[1]Client!$B4:$K10,8,FALSE))&amp;""</f>
        <v>04 67 80 99 10</v>
      </c>
      <c r="M10" s="66"/>
      <c r="N10" s="80"/>
      <c r="O10" s="77"/>
      <c r="P10" s="77"/>
      <c r="Q10" s="81"/>
    </row>
    <row r="11" spans="1:20" s="58" customFormat="1" ht="15.75" thickBot="1">
      <c r="A11" s="82" t="s">
        <v>176</v>
      </c>
      <c r="B11" s="72"/>
      <c r="C11" s="72" t="str">
        <f>IF(ISBLANK($A6),"",VLOOKUP($A6,[1]Fournisseur!$B4:$K10,9,FALSE))&amp;""</f>
        <v>fournisseur1@france.ab</v>
      </c>
      <c r="D11" s="72"/>
      <c r="E11" s="72"/>
      <c r="F11" s="83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</row>
    <row r="12" spans="1:20" s="58" customFormat="1" ht="15.75" thickBot="1">
      <c r="A12" s="123" t="s">
        <v>177</v>
      </c>
      <c r="B12" s="124"/>
      <c r="C12" s="125" t="str">
        <f>IF(ISBLANK($A6),"",VLOOKUP($A6,[1]Fournisseur!$B4:$K10,2,FALSE))&amp;""</f>
        <v/>
      </c>
      <c r="D12" s="125"/>
      <c r="E12" s="125"/>
      <c r="F12" s="126"/>
      <c r="G12" s="66"/>
      <c r="H12" s="84"/>
      <c r="I12" s="85" t="s">
        <v>178</v>
      </c>
      <c r="J12" s="127" t="s">
        <v>179</v>
      </c>
      <c r="K12" s="128"/>
      <c r="L12" s="129"/>
      <c r="M12" s="66"/>
      <c r="N12" s="130" t="s">
        <v>180</v>
      </c>
      <c r="O12" s="130"/>
      <c r="P12" s="131" t="s">
        <v>181</v>
      </c>
      <c r="Q12" s="132"/>
    </row>
    <row r="13" spans="1:20" s="58" customFormat="1" ht="20.100000000000001" customHeight="1">
      <c r="A13" s="62"/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</row>
    <row r="14" spans="1:20" s="58" customFormat="1" ht="20.100000000000001" customHeight="1">
      <c r="A14" s="115" t="s">
        <v>182</v>
      </c>
      <c r="B14" s="115"/>
      <c r="C14" s="115"/>
      <c r="D14" s="115" t="s">
        <v>183</v>
      </c>
      <c r="E14" s="115"/>
      <c r="F14" s="115"/>
      <c r="G14" s="115"/>
      <c r="H14" s="115"/>
      <c r="I14" s="115"/>
      <c r="J14" s="115"/>
      <c r="K14" s="115"/>
      <c r="L14" s="115"/>
      <c r="M14" s="115"/>
      <c r="N14" s="115"/>
      <c r="O14" s="86" t="s">
        <v>184</v>
      </c>
      <c r="P14" s="86" t="s">
        <v>185</v>
      </c>
      <c r="Q14" s="86" t="s">
        <v>186</v>
      </c>
    </row>
    <row r="15" spans="1:20" s="58" customFormat="1" ht="15">
      <c r="A15" s="110"/>
      <c r="B15" s="110"/>
      <c r="C15" s="110"/>
      <c r="D15" s="111"/>
      <c r="E15" s="111"/>
      <c r="F15" s="111"/>
      <c r="G15" s="111"/>
      <c r="H15" s="111"/>
      <c r="I15" s="111"/>
      <c r="J15" s="111"/>
      <c r="K15" s="111"/>
      <c r="L15" s="111"/>
      <c r="M15" s="111"/>
      <c r="N15" s="111"/>
      <c r="O15" s="87"/>
      <c r="P15" s="88">
        <v>0</v>
      </c>
      <c r="Q15" s="88">
        <f>+P15*O15</f>
        <v>0</v>
      </c>
    </row>
    <row r="16" spans="1:20" s="58" customFormat="1" ht="15">
      <c r="A16" s="110"/>
      <c r="B16" s="110"/>
      <c r="C16" s="110"/>
      <c r="D16" s="111"/>
      <c r="E16" s="111"/>
      <c r="F16" s="111"/>
      <c r="G16" s="111"/>
      <c r="H16" s="111"/>
      <c r="I16" s="111"/>
      <c r="J16" s="111"/>
      <c r="K16" s="111"/>
      <c r="L16" s="111"/>
      <c r="M16" s="111"/>
      <c r="N16" s="111"/>
      <c r="O16" s="87"/>
      <c r="P16" s="88">
        <v>0</v>
      </c>
      <c r="Q16" s="88">
        <f t="shared" ref="Q16:Q23" si="0">+P16*O16</f>
        <v>0</v>
      </c>
    </row>
    <row r="17" spans="1:18" s="58" customFormat="1" ht="15">
      <c r="A17" s="110"/>
      <c r="B17" s="110"/>
      <c r="C17" s="110"/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87"/>
      <c r="P17" s="88">
        <v>0</v>
      </c>
      <c r="Q17" s="88">
        <f t="shared" si="0"/>
        <v>0</v>
      </c>
    </row>
    <row r="18" spans="1:18" s="58" customFormat="1" ht="15">
      <c r="A18" s="110"/>
      <c r="B18" s="110"/>
      <c r="C18" s="110"/>
      <c r="D18" s="111"/>
      <c r="E18" s="111"/>
      <c r="F18" s="111"/>
      <c r="G18" s="111"/>
      <c r="H18" s="111"/>
      <c r="I18" s="111"/>
      <c r="J18" s="111"/>
      <c r="K18" s="111"/>
      <c r="L18" s="111"/>
      <c r="M18" s="111"/>
      <c r="N18" s="111"/>
      <c r="O18" s="87"/>
      <c r="P18" s="88">
        <v>0</v>
      </c>
      <c r="Q18" s="88">
        <f t="shared" si="0"/>
        <v>0</v>
      </c>
    </row>
    <row r="19" spans="1:18" s="58" customFormat="1" ht="15">
      <c r="A19" s="110"/>
      <c r="B19" s="110"/>
      <c r="C19" s="110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87"/>
      <c r="P19" s="88">
        <v>0</v>
      </c>
      <c r="Q19" s="88">
        <f t="shared" si="0"/>
        <v>0</v>
      </c>
    </row>
    <row r="20" spans="1:18" s="58" customFormat="1" ht="15">
      <c r="A20" s="110"/>
      <c r="B20" s="110"/>
      <c r="C20" s="110"/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87"/>
      <c r="P20" s="88">
        <v>0</v>
      </c>
      <c r="Q20" s="88">
        <f t="shared" si="0"/>
        <v>0</v>
      </c>
    </row>
    <row r="21" spans="1:18" s="58" customFormat="1" ht="15">
      <c r="A21" s="110"/>
      <c r="B21" s="110"/>
      <c r="C21" s="110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87"/>
      <c r="P21" s="88">
        <v>0</v>
      </c>
      <c r="Q21" s="88">
        <f t="shared" si="0"/>
        <v>0</v>
      </c>
    </row>
    <row r="22" spans="1:18" s="58" customFormat="1" ht="15">
      <c r="A22" s="110"/>
      <c r="B22" s="110"/>
      <c r="C22" s="110"/>
      <c r="D22" s="111"/>
      <c r="E22" s="111"/>
      <c r="F22" s="111"/>
      <c r="G22" s="111"/>
      <c r="H22" s="111"/>
      <c r="I22" s="111"/>
      <c r="J22" s="111"/>
      <c r="K22" s="111"/>
      <c r="L22" s="111"/>
      <c r="M22" s="111"/>
      <c r="N22" s="111"/>
      <c r="O22" s="87"/>
      <c r="P22" s="88">
        <v>0</v>
      </c>
      <c r="Q22" s="88">
        <f>+P22*O22</f>
        <v>0</v>
      </c>
    </row>
    <row r="23" spans="1:18" s="58" customFormat="1" ht="15">
      <c r="A23" s="110"/>
      <c r="B23" s="110"/>
      <c r="C23" s="110"/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87"/>
      <c r="P23" s="88">
        <v>0</v>
      </c>
      <c r="Q23" s="88">
        <f t="shared" si="0"/>
        <v>0</v>
      </c>
    </row>
    <row r="24" spans="1:18" s="58" customFormat="1" ht="15">
      <c r="A24" s="110"/>
      <c r="B24" s="110"/>
      <c r="C24" s="110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87"/>
      <c r="P24" s="88">
        <v>0</v>
      </c>
      <c r="Q24" s="88">
        <f>+P24*O24</f>
        <v>0</v>
      </c>
    </row>
    <row r="25" spans="1:18" s="58" customFormat="1" ht="15">
      <c r="A25" s="62"/>
      <c r="B25" s="62"/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112" t="s">
        <v>187</v>
      </c>
      <c r="P25" s="113"/>
      <c r="Q25" s="89">
        <f>+SUM(Q15:Q24)</f>
        <v>0</v>
      </c>
    </row>
    <row r="26" spans="1:18" s="58" customFormat="1" ht="15">
      <c r="A26" s="62"/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112" t="s">
        <v>188</v>
      </c>
      <c r="P26" s="114"/>
      <c r="Q26" s="89">
        <v>0</v>
      </c>
      <c r="R26" s="90"/>
    </row>
    <row r="27" spans="1:18" s="58" customFormat="1" ht="15">
      <c r="A27" s="62"/>
      <c r="B27" s="62"/>
      <c r="C27" s="62"/>
      <c r="D27" s="62"/>
      <c r="E27" s="62"/>
      <c r="F27" s="97" t="s">
        <v>189</v>
      </c>
      <c r="G27" s="98"/>
      <c r="H27" s="99"/>
      <c r="I27" s="62"/>
      <c r="J27" s="62"/>
      <c r="K27" s="62"/>
      <c r="L27" s="62"/>
      <c r="M27" s="62"/>
      <c r="N27" s="62"/>
      <c r="O27" s="91" t="s">
        <v>190</v>
      </c>
      <c r="P27" s="92">
        <v>0.2</v>
      </c>
      <c r="Q27" s="89">
        <f>(+Q26+Q25)*P27</f>
        <v>0</v>
      </c>
      <c r="R27" s="93"/>
    </row>
    <row r="28" spans="1:18" s="58" customFormat="1" ht="15.75" customHeight="1">
      <c r="A28" s="100"/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2"/>
      <c r="N28" s="62"/>
      <c r="O28" s="109" t="s">
        <v>191</v>
      </c>
      <c r="P28" s="109"/>
      <c r="Q28" s="89">
        <f>+Q27+Q25</f>
        <v>0</v>
      </c>
    </row>
    <row r="29" spans="1:18" s="58" customFormat="1" ht="15">
      <c r="A29" s="103"/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5"/>
      <c r="N29" s="62"/>
      <c r="O29" s="62"/>
      <c r="P29" s="62"/>
      <c r="Q29" s="62"/>
    </row>
    <row r="30" spans="1:18" s="58" customFormat="1" ht="15.75">
      <c r="A30" s="103"/>
      <c r="B30" s="104"/>
      <c r="C30" s="104"/>
      <c r="D30" s="104"/>
      <c r="E30" s="104"/>
      <c r="F30" s="104"/>
      <c r="G30" s="104"/>
      <c r="H30" s="104"/>
      <c r="I30" s="104"/>
      <c r="J30" s="104"/>
      <c r="K30" s="104"/>
      <c r="L30" s="104"/>
      <c r="M30" s="105"/>
      <c r="N30" s="63" t="s">
        <v>192</v>
      </c>
      <c r="O30" s="62"/>
      <c r="P30" s="62"/>
      <c r="Q30" s="62"/>
    </row>
    <row r="31" spans="1:18" s="58" customFormat="1" ht="15">
      <c r="A31" s="106"/>
      <c r="B31" s="107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8"/>
      <c r="N31" s="62"/>
      <c r="O31" s="62"/>
      <c r="P31" s="62"/>
      <c r="Q31" s="62"/>
    </row>
    <row r="32" spans="1:18" s="58" customFormat="1" ht="15"/>
    <row r="33" s="58" customFormat="1" ht="15"/>
    <row r="34" s="58" customFormat="1" ht="15"/>
    <row r="35" s="58" customFormat="1" ht="15"/>
    <row r="36" s="58" customFormat="1" ht="15"/>
    <row r="37" s="58" customFormat="1" ht="15"/>
  </sheetData>
  <mergeCells count="54">
    <mergeCell ref="A5:F5"/>
    <mergeCell ref="H5:L5"/>
    <mergeCell ref="N5:Q5"/>
    <mergeCell ref="C1:P1"/>
    <mergeCell ref="D3:F3"/>
    <mergeCell ref="H3:I3"/>
    <mergeCell ref="J3:L3"/>
    <mergeCell ref="O3:Q3"/>
    <mergeCell ref="A6:F6"/>
    <mergeCell ref="H6:L6"/>
    <mergeCell ref="N6:Q6"/>
    <mergeCell ref="A7:F7"/>
    <mergeCell ref="H7:I7"/>
    <mergeCell ref="J7:L7"/>
    <mergeCell ref="N7:Q8"/>
    <mergeCell ref="A8:F8"/>
    <mergeCell ref="H8:L8"/>
    <mergeCell ref="A12:B12"/>
    <mergeCell ref="C12:F12"/>
    <mergeCell ref="J12:L12"/>
    <mergeCell ref="N12:O12"/>
    <mergeCell ref="P12:Q12"/>
    <mergeCell ref="A9:B9"/>
    <mergeCell ref="C9:F9"/>
    <mergeCell ref="I9:L9"/>
    <mergeCell ref="O9:Q9"/>
    <mergeCell ref="B10:C10"/>
    <mergeCell ref="A14:C14"/>
    <mergeCell ref="D14:N14"/>
    <mergeCell ref="A15:C15"/>
    <mergeCell ref="D15:N15"/>
    <mergeCell ref="A16:C16"/>
    <mergeCell ref="D16:N16"/>
    <mergeCell ref="A17:C17"/>
    <mergeCell ref="D17:N17"/>
    <mergeCell ref="A18:C18"/>
    <mergeCell ref="D18:N18"/>
    <mergeCell ref="A19:C19"/>
    <mergeCell ref="D19:N19"/>
    <mergeCell ref="A20:C20"/>
    <mergeCell ref="D20:N20"/>
    <mergeCell ref="A21:C21"/>
    <mergeCell ref="D21:N21"/>
    <mergeCell ref="A22:C22"/>
    <mergeCell ref="D22:N22"/>
    <mergeCell ref="F27:H27"/>
    <mergeCell ref="A28:M31"/>
    <mergeCell ref="O28:P28"/>
    <mergeCell ref="A23:C23"/>
    <mergeCell ref="D23:N23"/>
    <mergeCell ref="A24:C24"/>
    <mergeCell ref="D24:N24"/>
    <mergeCell ref="O25:P25"/>
    <mergeCell ref="O26:P26"/>
  </mergeCells>
  <conditionalFormatting sqref="Q28">
    <cfRule type="cellIs" dxfId="0" priority="1" operator="greaterThan">
      <formula>0</formula>
    </cfRule>
  </conditionalFormatting>
  <dataValidations count="1">
    <dataValidation type="list" allowBlank="1" showInputMessage="1" showErrorMessage="1" sqref="H6:L6 N6:Q6">
      <formula1>ListeClient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Demande</vt:lpstr>
      <vt:lpstr>A commander</vt:lpstr>
      <vt:lpstr>Bon de commande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FRANCE</cp:lastModifiedBy>
  <cp:lastPrinted>2015-04-20T19:23:26Z</cp:lastPrinted>
  <dcterms:created xsi:type="dcterms:W3CDTF">2015-04-19T18:42:54Z</dcterms:created>
  <dcterms:modified xsi:type="dcterms:W3CDTF">2015-09-03T17:05:08Z</dcterms:modified>
</cp:coreProperties>
</file>