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 Leroy\Desktop\Classeur Robert Strasbourg\"/>
    </mc:Choice>
  </mc:AlternateContent>
  <xr:revisionPtr revIDLastSave="0" documentId="13_ncr:1_{10134A1A-2652-4C5F-B7AD-F01B5D76480E}" xr6:coauthVersionLast="43" xr6:coauthVersionMax="43" xr10:uidLastSave="{00000000-0000-0000-0000-000000000000}"/>
  <bookViews>
    <workbookView xWindow="-120" yWindow="-120" windowWidth="20730" windowHeight="11760" tabRatio="828" activeTab="5" xr2:uid="{00000000-000D-0000-FFFF-FFFF00000000}"/>
  </bookViews>
  <sheets>
    <sheet name="Acceuil" sheetId="205" r:id="rId1"/>
    <sheet name="Liste items" sheetId="204" r:id="rId2"/>
    <sheet name="Action prevu" sheetId="197" r:id="rId3"/>
    <sheet name="Base de donnée" sheetId="196" r:id="rId4"/>
    <sheet name="Aujourd'hui" sheetId="203" r:id="rId5"/>
    <sheet name="Recherche" sheetId="202" r:id="rId6"/>
    <sheet name="Statistique" sheetId="198" r:id="rId7"/>
  </sheets>
  <definedNames>
    <definedName name="AgentPpaReel">OFFSET('Base de donnée'!$V$3,,,COUNTA('Base de donnée'!$V:$V)-1,1)</definedName>
    <definedName name="AgentPpaReelHrDebut">OFFSET('Base de donnée'!$W$3,,,COUNTA('Base de donnée'!$W:$W)-1,1)</definedName>
    <definedName name="AgentPpaReelHrFin">OFFSET('Base de donnée'!$X$3,,,COUNTA('Base de donnée'!$X:$X)-1,1)</definedName>
    <definedName name="AgentPpaReelNom">OFFSET('Base de donnée'!$AG$3,,,COUNTA('Base de donnée'!$AG:$AG)-1,1)</definedName>
    <definedName name="Catégorie">OFFSET('Base de donnée'!$D$3,,,COUNTA('Base de donnée'!$D:$D)-1,1)</definedName>
    <definedName name="CatégorieDurée">OFFSET('Base de donnée'!$H$3,,,COUNTA('Base de donnée'!$H:$H)-1,1)</definedName>
    <definedName name="debutPrevu">OFFSET('Action prevu'!$B$3,,,COUNTA('Action prevu'!$B:$B)-1,1)</definedName>
    <definedName name="EffectifReel">OFFSET('Base de donnée'!$N$3,,,COUNTA('Base de donnée'!$N:$N)-1,1)</definedName>
    <definedName name="EffectifReelHrDebut">OFFSET('Base de donnée'!$O$3,,,COUNTA('Base de donnée'!$O:$O)-1,1)</definedName>
    <definedName name="EffectifReelHrFin">OFFSET('Base de donnée'!$P$3,,,COUNTA('Base de donnée'!$P:$P)-1,1)</definedName>
    <definedName name="EffectifReelNom">OFFSET('Base de donnée'!$AE$3,,,COUNTA('Base de donnée'!$AE:$AE)-1,1)</definedName>
    <definedName name="finPrevu">OFFSET('Action prevu'!$C$3,,,COUNTA('Action prevu'!$C:$C)-1,1)</definedName>
    <definedName name="NiveaureelHrdébut">OFFSET('Base de donnée'!$K$3,,,COUNTA('Base de donnée'!$K:$K)-1,1)</definedName>
    <definedName name="NiveaureelHrfin">OFFSET('Base de donnée'!$L$3,,,COUNTA('Base de donnée'!$L:$L)-1,1)</definedName>
    <definedName name="NiveauRéelNiveau">OFFSET('Base de donnée'!$J$3,,,COUNTA('Base de donnée'!$J:$J)-1,1)</definedName>
    <definedName name="Niveaureelnom">OFFSET('Base de donnée'!$AD$3,,,COUNTA('Base de donnée'!$AD:$AD)-1,1)</definedName>
    <definedName name="nomPrevu">OFFSET('Action prevu'!$E$3,,,COUNTA('Action prevu'!$E:$E)-1,1)</definedName>
    <definedName name="PlageDate">OFFSET('Base de donnée'!$C$3,,,COUNTA('Base de donnée'!$C:$C)-1,1)</definedName>
    <definedName name="PlageDatePrevu">OFFSET('Action prevu'!$A$3,,,COUNTA('Action prevu'!$A:$A)-2,1)</definedName>
    <definedName name="PlageDebut">OFFSET('Base de donnée'!$F$3,,,COUNTA('Base de donnée'!$F:$F)-1,1)</definedName>
    <definedName name="PlageFin">OFFSET('Base de donnée'!$G$3,,,COUNTA('Base de donnée'!$G:$G)-1,1)</definedName>
    <definedName name="PlageTheme">OFFSET('Base de donnée'!$E$3,,,COUNTA('Base de donnée'!$E:$E)-0,1)</definedName>
    <definedName name="tachePrevu">OFFSET('Action prevu'!$F$3,,,COUNTA('Action prevu'!$F:$F)-1,1)</definedName>
    <definedName name="VehiculePpaReel">OFFSET('Base de donnée'!$Z$3,,,COUNTA('Base de donnée'!$Z:$Z)-1,1)</definedName>
    <definedName name="VehiculePpaReelHrDebut">OFFSET('Base de donnée'!$AA$3,,,COUNTA('Base de donnée'!$AA:$AA)-1,1)</definedName>
    <definedName name="VehiculePpaReelHrFin">OFFSET('Base de donnée'!$AB$3,,,COUNTA('Base de donnée'!$AB:$AB)-1,1)</definedName>
    <definedName name="VehiculePpaReelNom">OFFSET('Base de donnée'!$AH$3,,,COUNTA('Base de donnée'!$AH:$AH)-1,1)</definedName>
    <definedName name="VimDispoReel">OFFSET('Base de donnée'!$R$3,,,COUNTA('Base de donnée'!$R:$R)-1,1)</definedName>
    <definedName name="VimDispoReelHrDebut">OFFSET('Base de donnée'!$S$3,,,COUNTA('Base de donnée'!$S:$S)-1,1)</definedName>
    <definedName name="VimDispoReelHrFin">OFFSET('Base de donnée'!$T$3,,,COUNTA('Base de donnée'!$T:$T)-1,1)</definedName>
    <definedName name="VimDispoReelNom">OFFSET('Base de donnée'!$AF$3,,,COUNTA('Base de donnée'!$AF:$AF)-1,1)</definedName>
    <definedName name="Z_F6F840FE_0A59_4DEA_8BAA_A39545BD7CC2_.wvu.PrintArea" localSheetId="5" hidden="1">Recherche!$A$1:$AZ$63</definedName>
  </definedNames>
  <calcPr calcId="191029"/>
  <customWorkbookViews>
    <customWorkbookView name="ESCOUBE, Jean - Affichage personnalisé" guid="{F6F840FE-0A59-4DEA-8BAA-A39545BD7CC2}" mergeInterval="0" personalView="1" maximized="1" windowWidth="1580" windowHeight="7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8" i="202" l="1"/>
  <c r="F48" i="202"/>
  <c r="G48" i="202"/>
  <c r="H48" i="202"/>
  <c r="I48" i="202"/>
  <c r="J48" i="202"/>
  <c r="K48" i="202"/>
  <c r="L48" i="202"/>
  <c r="M48" i="202"/>
  <c r="N48" i="202"/>
  <c r="O48" i="202"/>
  <c r="P48" i="202"/>
  <c r="Q48" i="202"/>
  <c r="R48" i="202"/>
  <c r="S48" i="202"/>
  <c r="T48" i="202"/>
  <c r="U48" i="202"/>
  <c r="V48" i="202"/>
  <c r="W48" i="202"/>
  <c r="X48" i="202"/>
  <c r="Y48" i="202"/>
  <c r="Z48" i="202"/>
  <c r="AA48" i="202"/>
  <c r="AB48" i="202"/>
  <c r="AC48" i="202"/>
  <c r="AD48" i="202"/>
  <c r="AE48" i="202"/>
  <c r="AF48" i="202"/>
  <c r="AG48" i="202"/>
  <c r="AH48" i="202"/>
  <c r="AI48" i="202"/>
  <c r="AJ48" i="202"/>
  <c r="AK48" i="202"/>
  <c r="AL48" i="202"/>
  <c r="AM48" i="202"/>
  <c r="AN48" i="202"/>
  <c r="AO48" i="202"/>
  <c r="AP48" i="202"/>
  <c r="AQ48" i="202"/>
  <c r="AR48" i="202"/>
  <c r="AS48" i="202"/>
  <c r="AT48" i="202"/>
  <c r="AU48" i="202"/>
  <c r="AV48" i="202"/>
  <c r="AW48" i="202"/>
  <c r="AX48" i="202"/>
  <c r="AY48" i="202"/>
  <c r="D48" i="202"/>
  <c r="C48" i="202"/>
  <c r="E45" i="202"/>
  <c r="F45" i="202"/>
  <c r="G45" i="202"/>
  <c r="H45" i="202"/>
  <c r="I45" i="202"/>
  <c r="J45" i="202"/>
  <c r="K45" i="202"/>
  <c r="L45" i="202"/>
  <c r="M45" i="202"/>
  <c r="N45" i="202"/>
  <c r="O45" i="202"/>
  <c r="P45" i="202"/>
  <c r="Q45" i="202"/>
  <c r="R45" i="202"/>
  <c r="S45" i="202"/>
  <c r="T45" i="202"/>
  <c r="U45" i="202"/>
  <c r="V45" i="202"/>
  <c r="W45" i="202"/>
  <c r="X45" i="202"/>
  <c r="Y45" i="202"/>
  <c r="Z45" i="202"/>
  <c r="AA45" i="202"/>
  <c r="AB45" i="202"/>
  <c r="AC45" i="202"/>
  <c r="AD45" i="202"/>
  <c r="AE45" i="202"/>
  <c r="AF45" i="202"/>
  <c r="AG45" i="202"/>
  <c r="AH45" i="202"/>
  <c r="AI45" i="202"/>
  <c r="AJ45" i="202"/>
  <c r="AK45" i="202"/>
  <c r="AL45" i="202"/>
  <c r="AM45" i="202"/>
  <c r="AN45" i="202"/>
  <c r="AO45" i="202"/>
  <c r="AP45" i="202"/>
  <c r="AQ45" i="202"/>
  <c r="AR45" i="202"/>
  <c r="AS45" i="202"/>
  <c r="AT45" i="202"/>
  <c r="AU45" i="202"/>
  <c r="AV45" i="202"/>
  <c r="AW45" i="202"/>
  <c r="AX45" i="202"/>
  <c r="AY45" i="202"/>
  <c r="D45" i="202"/>
  <c r="C45" i="202"/>
  <c r="E16" i="202"/>
  <c r="F16" i="202"/>
  <c r="G16" i="202"/>
  <c r="H16" i="202"/>
  <c r="I16" i="202"/>
  <c r="J16" i="202"/>
  <c r="K16" i="202"/>
  <c r="L16" i="202"/>
  <c r="M16" i="202"/>
  <c r="N16" i="202"/>
  <c r="O16" i="202"/>
  <c r="P16" i="202"/>
  <c r="Q16" i="202"/>
  <c r="R16" i="202"/>
  <c r="S16" i="202"/>
  <c r="T16" i="202"/>
  <c r="U16" i="202"/>
  <c r="V16" i="202"/>
  <c r="W16" i="202"/>
  <c r="X16" i="202"/>
  <c r="Y16" i="202"/>
  <c r="Z16" i="202"/>
  <c r="AA16" i="202"/>
  <c r="AB16" i="202"/>
  <c r="AC16" i="202"/>
  <c r="AD16" i="202"/>
  <c r="AE16" i="202"/>
  <c r="AF16" i="202"/>
  <c r="AG16" i="202"/>
  <c r="AH16" i="202"/>
  <c r="AI16" i="202"/>
  <c r="AJ16" i="202"/>
  <c r="AK16" i="202"/>
  <c r="AL16" i="202"/>
  <c r="AM16" i="202"/>
  <c r="AN16" i="202"/>
  <c r="AO16" i="202"/>
  <c r="AP16" i="202"/>
  <c r="AQ16" i="202"/>
  <c r="AR16" i="202"/>
  <c r="AS16" i="202"/>
  <c r="AT16" i="202"/>
  <c r="AU16" i="202"/>
  <c r="AV16" i="202"/>
  <c r="AW16" i="202"/>
  <c r="AX16" i="202"/>
  <c r="AY16" i="202"/>
  <c r="D16" i="202"/>
  <c r="C16" i="202"/>
  <c r="A51" i="196"/>
  <c r="B51" i="196"/>
  <c r="H51" i="196"/>
  <c r="M51" i="196"/>
  <c r="Q51" i="196"/>
  <c r="U51" i="196"/>
  <c r="Y51" i="196"/>
  <c r="AC51" i="196"/>
  <c r="AD51" i="196"/>
  <c r="AE51" i="196"/>
  <c r="AF51" i="196"/>
  <c r="AG51" i="196"/>
  <c r="AH51" i="196"/>
  <c r="A50" i="196"/>
  <c r="B50" i="196"/>
  <c r="H50" i="196"/>
  <c r="M50" i="196"/>
  <c r="Q50" i="196"/>
  <c r="U50" i="196"/>
  <c r="Y50" i="196"/>
  <c r="AC50" i="196"/>
  <c r="AD50" i="196"/>
  <c r="AE50" i="196"/>
  <c r="AF50" i="196"/>
  <c r="AG50" i="196"/>
  <c r="AH50" i="196"/>
  <c r="A49" i="196"/>
  <c r="B49" i="196"/>
  <c r="H49" i="196"/>
  <c r="M49" i="196"/>
  <c r="Q49" i="196"/>
  <c r="U49" i="196"/>
  <c r="Y49" i="196"/>
  <c r="AC49" i="196"/>
  <c r="AD49" i="196"/>
  <c r="AE49" i="196"/>
  <c r="AF49" i="196"/>
  <c r="AG49" i="196"/>
  <c r="AH49" i="196"/>
  <c r="A48" i="196"/>
  <c r="B48" i="196"/>
  <c r="H48" i="196"/>
  <c r="M48" i="196"/>
  <c r="Q48" i="196"/>
  <c r="U48" i="196"/>
  <c r="Y48" i="196"/>
  <c r="AC48" i="196"/>
  <c r="AD48" i="196"/>
  <c r="AE48" i="196"/>
  <c r="AF48" i="196"/>
  <c r="AG48" i="196"/>
  <c r="AH48" i="196"/>
  <c r="A47" i="196"/>
  <c r="B47" i="196"/>
  <c r="H47" i="196"/>
  <c r="M47" i="196"/>
  <c r="Q47" i="196"/>
  <c r="U47" i="196"/>
  <c r="Y47" i="196"/>
  <c r="AC47" i="196"/>
  <c r="AD47" i="196"/>
  <c r="AE47" i="196"/>
  <c r="AF47" i="196"/>
  <c r="AG47" i="196"/>
  <c r="AH47" i="196"/>
  <c r="A46" i="196"/>
  <c r="B46" i="196"/>
  <c r="H46" i="196"/>
  <c r="M46" i="196"/>
  <c r="Q46" i="196"/>
  <c r="U46" i="196"/>
  <c r="Y46" i="196"/>
  <c r="AC46" i="196"/>
  <c r="AD46" i="196"/>
  <c r="AE46" i="196"/>
  <c r="AF46" i="196"/>
  <c r="AG46" i="196"/>
  <c r="AH46" i="196"/>
  <c r="A45" i="196"/>
  <c r="B45" i="196"/>
  <c r="H45" i="196"/>
  <c r="M45" i="196"/>
  <c r="Q45" i="196"/>
  <c r="U45" i="196"/>
  <c r="Y45" i="196"/>
  <c r="AC45" i="196"/>
  <c r="AD45" i="196"/>
  <c r="AE45" i="196"/>
  <c r="AF45" i="196"/>
  <c r="AG45" i="196"/>
  <c r="AH45" i="196"/>
  <c r="A44" i="196"/>
  <c r="B44" i="196"/>
  <c r="H44" i="196"/>
  <c r="M44" i="196"/>
  <c r="Q44" i="196"/>
  <c r="U44" i="196"/>
  <c r="Y44" i="196"/>
  <c r="AC44" i="196"/>
  <c r="AD44" i="196"/>
  <c r="AE44" i="196"/>
  <c r="AF44" i="196"/>
  <c r="AG44" i="196"/>
  <c r="AH44" i="196"/>
  <c r="A43" i="196"/>
  <c r="B43" i="196"/>
  <c r="H43" i="196"/>
  <c r="M43" i="196"/>
  <c r="Q43" i="196"/>
  <c r="U43" i="196"/>
  <c r="Y43" i="196"/>
  <c r="AC43" i="196"/>
  <c r="AD43" i="196"/>
  <c r="AE43" i="196"/>
  <c r="AF43" i="196"/>
  <c r="AG43" i="196"/>
  <c r="AH43" i="196"/>
  <c r="A42" i="196"/>
  <c r="B42" i="196"/>
  <c r="H42" i="196"/>
  <c r="M42" i="196"/>
  <c r="Q42" i="196"/>
  <c r="U42" i="196"/>
  <c r="Y42" i="196"/>
  <c r="AC42" i="196"/>
  <c r="AD42" i="196"/>
  <c r="AE42" i="196"/>
  <c r="AF42" i="196"/>
  <c r="AG42" i="196"/>
  <c r="AH42" i="196"/>
  <c r="A41" i="196"/>
  <c r="B41" i="196"/>
  <c r="H41" i="196"/>
  <c r="M41" i="196"/>
  <c r="Q41" i="196"/>
  <c r="U41" i="196"/>
  <c r="Y41" i="196"/>
  <c r="AC41" i="196"/>
  <c r="AD41" i="196"/>
  <c r="AE41" i="196"/>
  <c r="AF41" i="196"/>
  <c r="AG41" i="196"/>
  <c r="AH41" i="196"/>
  <c r="A40" i="196" l="1"/>
  <c r="B40" i="196"/>
  <c r="H40" i="196"/>
  <c r="M40" i="196"/>
  <c r="Q40" i="196"/>
  <c r="U40" i="196"/>
  <c r="Y40" i="196"/>
  <c r="AC40" i="196"/>
  <c r="AD40" i="196"/>
  <c r="AE40" i="196"/>
  <c r="AF40" i="196"/>
  <c r="AG40" i="196"/>
  <c r="AH40" i="196"/>
  <c r="D56" i="197"/>
  <c r="D55" i="197"/>
  <c r="D54" i="197"/>
  <c r="D53" i="197"/>
  <c r="A39" i="196" l="1"/>
  <c r="B39" i="196"/>
  <c r="H39" i="196"/>
  <c r="M39" i="196"/>
  <c r="Q39" i="196"/>
  <c r="U39" i="196"/>
  <c r="Y39" i="196"/>
  <c r="AC39" i="196"/>
  <c r="AD39" i="196"/>
  <c r="AE39" i="196"/>
  <c r="AF39" i="196"/>
  <c r="AG39" i="196"/>
  <c r="AH39" i="196"/>
  <c r="A38" i="196"/>
  <c r="B38" i="196"/>
  <c r="H38" i="196"/>
  <c r="M38" i="196"/>
  <c r="Q38" i="196"/>
  <c r="U38" i="196"/>
  <c r="Y38" i="196"/>
  <c r="AC38" i="196"/>
  <c r="AD38" i="196"/>
  <c r="AE38" i="196"/>
  <c r="AF38" i="196"/>
  <c r="AG38" i="196"/>
  <c r="AH38" i="196"/>
  <c r="A37" i="196"/>
  <c r="B37" i="196"/>
  <c r="H37" i="196"/>
  <c r="M37" i="196"/>
  <c r="Q37" i="196"/>
  <c r="U37" i="196"/>
  <c r="Y37" i="196"/>
  <c r="AC37" i="196"/>
  <c r="AD37" i="196"/>
  <c r="AE37" i="196"/>
  <c r="AF37" i="196"/>
  <c r="AG37" i="196"/>
  <c r="AH37" i="196"/>
  <c r="A36" i="196"/>
  <c r="B36" i="196"/>
  <c r="H36" i="196"/>
  <c r="M36" i="196"/>
  <c r="Q36" i="196"/>
  <c r="U36" i="196"/>
  <c r="Y36" i="196"/>
  <c r="AC36" i="196"/>
  <c r="AD36" i="196"/>
  <c r="AE36" i="196"/>
  <c r="AF36" i="196"/>
  <c r="AG36" i="196"/>
  <c r="AH36" i="196"/>
  <c r="D52" i="197"/>
  <c r="D51" i="197"/>
  <c r="A35" i="196"/>
  <c r="B35" i="196"/>
  <c r="H35" i="196"/>
  <c r="M35" i="196"/>
  <c r="Q35" i="196"/>
  <c r="U35" i="196"/>
  <c r="Y35" i="196"/>
  <c r="AC35" i="196"/>
  <c r="AD35" i="196"/>
  <c r="AE35" i="196"/>
  <c r="AF35" i="196"/>
  <c r="AG35" i="196"/>
  <c r="AH35" i="196"/>
  <c r="A34" i="196"/>
  <c r="B34" i="196"/>
  <c r="H34" i="196"/>
  <c r="M34" i="196"/>
  <c r="Q34" i="196"/>
  <c r="U34" i="196"/>
  <c r="Y34" i="196"/>
  <c r="AC34" i="196"/>
  <c r="AD34" i="196"/>
  <c r="AE34" i="196"/>
  <c r="AF34" i="196"/>
  <c r="AG34" i="196"/>
  <c r="AH34" i="196"/>
  <c r="A33" i="196"/>
  <c r="B33" i="196"/>
  <c r="H33" i="196"/>
  <c r="M33" i="196"/>
  <c r="Q33" i="196"/>
  <c r="U33" i="196"/>
  <c r="Y33" i="196"/>
  <c r="AC33" i="196"/>
  <c r="AD33" i="196"/>
  <c r="AE33" i="196"/>
  <c r="AF33" i="196"/>
  <c r="AG33" i="196"/>
  <c r="AH33" i="196"/>
  <c r="D50" i="197"/>
  <c r="D49" i="197"/>
  <c r="D48" i="197"/>
  <c r="A32" i="196"/>
  <c r="B32" i="196"/>
  <c r="H32" i="196"/>
  <c r="M32" i="196"/>
  <c r="Q32" i="196"/>
  <c r="U32" i="196"/>
  <c r="Y32" i="196"/>
  <c r="AC32" i="196"/>
  <c r="AD32" i="196"/>
  <c r="AE32" i="196"/>
  <c r="AF32" i="196"/>
  <c r="AG32" i="196"/>
  <c r="AH32" i="196"/>
  <c r="A31" i="196"/>
  <c r="B31" i="196"/>
  <c r="H31" i="196"/>
  <c r="M31" i="196"/>
  <c r="Q31" i="196"/>
  <c r="U31" i="196"/>
  <c r="Y31" i="196"/>
  <c r="AC31" i="196"/>
  <c r="AD31" i="196"/>
  <c r="AE31" i="196"/>
  <c r="AF31" i="196"/>
  <c r="AG31" i="196"/>
  <c r="AH31" i="196"/>
  <c r="D47" i="197"/>
  <c r="D46" i="197"/>
  <c r="D45" i="197"/>
  <c r="D44" i="197"/>
  <c r="D43" i="197"/>
  <c r="D42" i="197"/>
  <c r="D41" i="197"/>
  <c r="D40" i="197"/>
  <c r="D39" i="197"/>
  <c r="BE17" i="202"/>
  <c r="BJ23" i="202"/>
  <c r="BJ20" i="202"/>
  <c r="BJ17" i="202"/>
  <c r="BE26" i="202"/>
  <c r="BE23" i="202"/>
  <c r="BE20" i="202"/>
  <c r="AH3" i="196"/>
  <c r="AH4" i="196"/>
  <c r="AH5" i="196"/>
  <c r="AH6" i="196"/>
  <c r="AH7" i="196"/>
  <c r="AH8" i="196"/>
  <c r="AH9" i="196"/>
  <c r="AH10" i="196"/>
  <c r="AH11" i="196"/>
  <c r="AH12" i="196"/>
  <c r="AH13" i="196"/>
  <c r="AH14" i="196"/>
  <c r="AH15" i="196"/>
  <c r="AH16" i="196"/>
  <c r="AH17" i="196"/>
  <c r="AH18" i="196"/>
  <c r="AH19" i="196"/>
  <c r="AH20" i="196"/>
  <c r="AH21" i="196"/>
  <c r="AH22" i="196"/>
  <c r="AH23" i="196"/>
  <c r="AH24" i="196"/>
  <c r="AH25" i="196"/>
  <c r="AH26" i="196"/>
  <c r="AH27" i="196"/>
  <c r="AH28" i="196"/>
  <c r="AH29" i="196"/>
  <c r="AH30" i="196"/>
  <c r="AG3" i="196"/>
  <c r="AG4" i="196"/>
  <c r="AG5" i="196"/>
  <c r="AG6" i="196"/>
  <c r="AG7" i="196"/>
  <c r="AG8" i="196"/>
  <c r="AG9" i="196"/>
  <c r="AG10" i="196"/>
  <c r="AG11" i="196"/>
  <c r="AG12" i="196"/>
  <c r="AG13" i="196"/>
  <c r="AG14" i="196"/>
  <c r="AG15" i="196"/>
  <c r="AG16" i="196"/>
  <c r="AG17" i="196"/>
  <c r="AG18" i="196"/>
  <c r="AG19" i="196"/>
  <c r="AG20" i="196"/>
  <c r="AG21" i="196"/>
  <c r="AG22" i="196"/>
  <c r="AG23" i="196"/>
  <c r="AG24" i="196"/>
  <c r="AG25" i="196"/>
  <c r="AG26" i="196"/>
  <c r="AG27" i="196"/>
  <c r="AG28" i="196"/>
  <c r="AG29" i="196"/>
  <c r="AG30" i="196"/>
  <c r="AF3" i="196"/>
  <c r="AF4" i="196"/>
  <c r="AF5" i="196"/>
  <c r="AF6" i="196"/>
  <c r="AF7" i="196"/>
  <c r="AF8" i="196"/>
  <c r="AF9" i="196"/>
  <c r="AF10" i="196"/>
  <c r="AF11" i="196"/>
  <c r="AF12" i="196"/>
  <c r="AF13" i="196"/>
  <c r="AF14" i="196"/>
  <c r="AF15" i="196"/>
  <c r="AF16" i="196"/>
  <c r="AF17" i="196"/>
  <c r="AF18" i="196"/>
  <c r="AF19" i="196"/>
  <c r="AF20" i="196"/>
  <c r="AF21" i="196"/>
  <c r="AF22" i="196"/>
  <c r="AF23" i="196"/>
  <c r="AF24" i="196"/>
  <c r="AF25" i="196"/>
  <c r="AF26" i="196"/>
  <c r="AF27" i="196"/>
  <c r="AF28" i="196"/>
  <c r="AF29" i="196"/>
  <c r="AF30" i="196"/>
  <c r="AC30" i="196" l="1"/>
  <c r="Y30" i="196"/>
  <c r="U30" i="196"/>
  <c r="Q30" i="196"/>
  <c r="AC29" i="196"/>
  <c r="Y29" i="196"/>
  <c r="U29" i="196"/>
  <c r="Q29" i="196"/>
  <c r="AC28" i="196"/>
  <c r="Y28" i="196"/>
  <c r="U28" i="196"/>
  <c r="Q28" i="196"/>
  <c r="AC27" i="196"/>
  <c r="Y27" i="196"/>
  <c r="U27" i="196"/>
  <c r="Q27" i="196"/>
  <c r="AC26" i="196"/>
  <c r="Y26" i="196"/>
  <c r="U26" i="196"/>
  <c r="Q26" i="196"/>
  <c r="AC25" i="196"/>
  <c r="Y25" i="196"/>
  <c r="U25" i="196"/>
  <c r="Q25" i="196"/>
  <c r="AC24" i="196"/>
  <c r="Y24" i="196"/>
  <c r="U24" i="196"/>
  <c r="Q24" i="196"/>
  <c r="AC23" i="196"/>
  <c r="Y23" i="196"/>
  <c r="U23" i="196"/>
  <c r="Q23" i="196"/>
  <c r="AC22" i="196"/>
  <c r="Y22" i="196"/>
  <c r="U22" i="196"/>
  <c r="Q22" i="196"/>
  <c r="AC21" i="196"/>
  <c r="Y21" i="196"/>
  <c r="U21" i="196"/>
  <c r="Q21" i="196"/>
  <c r="AC20" i="196"/>
  <c r="Y20" i="196"/>
  <c r="U20" i="196"/>
  <c r="Q20" i="196"/>
  <c r="AC19" i="196"/>
  <c r="Y19" i="196"/>
  <c r="U19" i="196"/>
  <c r="Q19" i="196"/>
  <c r="AC18" i="196"/>
  <c r="Y18" i="196"/>
  <c r="U18" i="196"/>
  <c r="Q18" i="196"/>
  <c r="AC17" i="196"/>
  <c r="Y17" i="196"/>
  <c r="U17" i="196"/>
  <c r="Q17" i="196"/>
  <c r="AC16" i="196"/>
  <c r="Y16" i="196"/>
  <c r="U16" i="196"/>
  <c r="Q16" i="196"/>
  <c r="AC15" i="196"/>
  <c r="Y15" i="196"/>
  <c r="U15" i="196"/>
  <c r="Q15" i="196"/>
  <c r="AC14" i="196"/>
  <c r="Y14" i="196"/>
  <c r="U14" i="196"/>
  <c r="Q14" i="196"/>
  <c r="AC13" i="196"/>
  <c r="Y13" i="196"/>
  <c r="U13" i="196"/>
  <c r="Q13" i="196"/>
  <c r="Q4" i="196"/>
  <c r="U4" i="196"/>
  <c r="Y4" i="196"/>
  <c r="AC4" i="196"/>
  <c r="C30" i="202"/>
  <c r="M29" i="196" l="1"/>
  <c r="M28" i="196"/>
  <c r="M27" i="196"/>
  <c r="M26" i="196"/>
  <c r="M25" i="196"/>
  <c r="M24" i="196"/>
  <c r="M3" i="196"/>
  <c r="M4" i="196"/>
  <c r="M5" i="196"/>
  <c r="M6" i="196"/>
  <c r="M7" i="196"/>
  <c r="M8" i="196"/>
  <c r="M9" i="196"/>
  <c r="M10" i="196"/>
  <c r="M11" i="196"/>
  <c r="M12" i="196"/>
  <c r="M30" i="196"/>
  <c r="M13" i="196"/>
  <c r="M14" i="196"/>
  <c r="M15" i="196"/>
  <c r="M16" i="196"/>
  <c r="M17" i="196"/>
  <c r="M18" i="196"/>
  <c r="M19" i="196"/>
  <c r="M20" i="196"/>
  <c r="M21" i="196"/>
  <c r="M22" i="196"/>
  <c r="M23" i="196"/>
  <c r="AE3" i="196" l="1"/>
  <c r="AE4" i="196"/>
  <c r="AE5" i="196"/>
  <c r="AE6" i="196"/>
  <c r="AE7" i="196"/>
  <c r="AE8" i="196"/>
  <c r="AE9" i="196"/>
  <c r="AE10" i="196"/>
  <c r="AE11" i="196"/>
  <c r="AE12" i="196"/>
  <c r="AE13" i="196"/>
  <c r="AE14" i="196"/>
  <c r="AE15" i="196"/>
  <c r="AE16" i="196"/>
  <c r="AE17" i="196"/>
  <c r="AE18" i="196"/>
  <c r="AE19" i="196"/>
  <c r="AE20" i="196"/>
  <c r="AE21" i="196"/>
  <c r="AE22" i="196"/>
  <c r="AE23" i="196"/>
  <c r="AE24" i="196"/>
  <c r="AE25" i="196"/>
  <c r="AE26" i="196"/>
  <c r="AE27" i="196"/>
  <c r="AE28" i="196"/>
  <c r="AE29" i="196"/>
  <c r="AE30" i="196"/>
  <c r="AD3" i="196"/>
  <c r="AD4" i="196"/>
  <c r="AD5" i="196"/>
  <c r="AD6" i="196"/>
  <c r="AD7" i="196"/>
  <c r="AD8" i="196"/>
  <c r="AD9" i="196"/>
  <c r="AD10" i="196"/>
  <c r="AD11" i="196"/>
  <c r="AD12" i="196"/>
  <c r="AD13" i="196"/>
  <c r="AD14" i="196"/>
  <c r="AD15" i="196"/>
  <c r="AD16" i="196"/>
  <c r="AD17" i="196"/>
  <c r="AD18" i="196"/>
  <c r="AD19" i="196"/>
  <c r="AD20" i="196"/>
  <c r="AD21" i="196"/>
  <c r="AD22" i="196"/>
  <c r="AD23" i="196"/>
  <c r="AD24" i="196"/>
  <c r="AD25" i="196"/>
  <c r="AD26" i="196"/>
  <c r="AD27" i="196"/>
  <c r="AD28" i="196"/>
  <c r="AD29" i="196"/>
  <c r="AD30" i="196"/>
  <c r="AY13" i="202" l="1"/>
  <c r="AW13" i="202"/>
  <c r="AU13" i="202"/>
  <c r="AS13" i="202"/>
  <c r="AQ13" i="202"/>
  <c r="AO13" i="202"/>
  <c r="AM13" i="202"/>
  <c r="AK13" i="202"/>
  <c r="AI13" i="202"/>
  <c r="AG13" i="202"/>
  <c r="AE13" i="202"/>
  <c r="AC13" i="202"/>
  <c r="AA13" i="202"/>
  <c r="Y13" i="202"/>
  <c r="W13" i="202"/>
  <c r="U13" i="202"/>
  <c r="S13" i="202"/>
  <c r="Q13" i="202"/>
  <c r="O13" i="202"/>
  <c r="M13" i="202"/>
  <c r="K13" i="202"/>
  <c r="I13" i="202"/>
  <c r="G13" i="202"/>
  <c r="E13" i="202"/>
  <c r="C13" i="202"/>
  <c r="AX13" i="202"/>
  <c r="AV13" i="202"/>
  <c r="AT13" i="202"/>
  <c r="AR13" i="202"/>
  <c r="AP13" i="202"/>
  <c r="AN13" i="202"/>
  <c r="AL13" i="202"/>
  <c r="AJ13" i="202"/>
  <c r="AH13" i="202"/>
  <c r="AF13" i="202"/>
  <c r="AD13" i="202"/>
  <c r="AB13" i="202"/>
  <c r="Z13" i="202"/>
  <c r="X13" i="202"/>
  <c r="V13" i="202"/>
  <c r="T13" i="202"/>
  <c r="R13" i="202"/>
  <c r="P13" i="202"/>
  <c r="N13" i="202"/>
  <c r="L13" i="202"/>
  <c r="J13" i="202"/>
  <c r="H13" i="202"/>
  <c r="F13" i="202"/>
  <c r="D13" i="202"/>
  <c r="F8" i="202"/>
  <c r="H8" i="202"/>
  <c r="J8" i="202"/>
  <c r="L8" i="202"/>
  <c r="N8" i="202"/>
  <c r="P8" i="202"/>
  <c r="R8" i="202"/>
  <c r="T8" i="202"/>
  <c r="V8" i="202"/>
  <c r="X8" i="202"/>
  <c r="Z8" i="202"/>
  <c r="AB8" i="202"/>
  <c r="AD8" i="202"/>
  <c r="AF8" i="202"/>
  <c r="AH8" i="202"/>
  <c r="AJ8" i="202"/>
  <c r="AL8" i="202"/>
  <c r="AN8" i="202"/>
  <c r="AP8" i="202"/>
  <c r="AR8" i="202"/>
  <c r="AT8" i="202"/>
  <c r="AV8" i="202"/>
  <c r="AX8" i="202"/>
  <c r="E8" i="202"/>
  <c r="G8" i="202"/>
  <c r="I8" i="202"/>
  <c r="K8" i="202"/>
  <c r="M8" i="202"/>
  <c r="O8" i="202"/>
  <c r="Q8" i="202"/>
  <c r="S8" i="202"/>
  <c r="U8" i="202"/>
  <c r="W8" i="202"/>
  <c r="Y8" i="202"/>
  <c r="AA8" i="202"/>
  <c r="AC8" i="202"/>
  <c r="AE8" i="202"/>
  <c r="AG8" i="202"/>
  <c r="AI8" i="202"/>
  <c r="AK8" i="202"/>
  <c r="AM8" i="202"/>
  <c r="AO8" i="202"/>
  <c r="AQ8" i="202"/>
  <c r="AS8" i="202"/>
  <c r="AU8" i="202"/>
  <c r="AW8" i="202"/>
  <c r="D8" i="202"/>
  <c r="C8" i="202"/>
  <c r="D38" i="197"/>
  <c r="D37" i="197"/>
  <c r="D36" i="197"/>
  <c r="D35" i="197"/>
  <c r="D34" i="197"/>
  <c r="D33" i="197"/>
  <c r="D32" i="197"/>
  <c r="D31" i="197"/>
  <c r="D30" i="197"/>
  <c r="A30" i="196" l="1"/>
  <c r="B30" i="196"/>
  <c r="H30" i="196"/>
  <c r="A29" i="196"/>
  <c r="B29" i="196"/>
  <c r="H29" i="196"/>
  <c r="A28" i="196"/>
  <c r="B28" i="196"/>
  <c r="H28" i="196"/>
  <c r="A27" i="196"/>
  <c r="B27" i="196"/>
  <c r="H27" i="196"/>
  <c r="A26" i="196"/>
  <c r="B26" i="196"/>
  <c r="H26" i="196"/>
  <c r="A25" i="196"/>
  <c r="B25" i="196"/>
  <c r="H25" i="196"/>
  <c r="A24" i="196"/>
  <c r="B24" i="196"/>
  <c r="H24" i="196"/>
  <c r="A23" i="196"/>
  <c r="B23" i="196"/>
  <c r="H23" i="196"/>
  <c r="A22" i="196"/>
  <c r="B22" i="196"/>
  <c r="H22" i="196"/>
  <c r="A21" i="196"/>
  <c r="B21" i="196"/>
  <c r="H21" i="196"/>
  <c r="A20" i="196"/>
  <c r="B20" i="196"/>
  <c r="H20" i="196"/>
  <c r="A19" i="196"/>
  <c r="B19" i="196"/>
  <c r="H19" i="196"/>
  <c r="A18" i="196"/>
  <c r="B18" i="196"/>
  <c r="H18" i="196"/>
  <c r="C52" i="202"/>
  <c r="C51" i="202"/>
  <c r="C50" i="202"/>
  <c r="C49" i="202"/>
  <c r="C37" i="202"/>
  <c r="C39" i="202"/>
  <c r="C38" i="202"/>
  <c r="C36" i="202"/>
  <c r="C35" i="202"/>
  <c r="C34" i="202"/>
  <c r="C33" i="202"/>
  <c r="C32" i="202"/>
  <c r="C31" i="202"/>
  <c r="C29" i="202"/>
  <c r="C28" i="202"/>
  <c r="C27" i="202"/>
  <c r="C26" i="202"/>
  <c r="C25" i="202"/>
  <c r="C24" i="202"/>
  <c r="C23" i="202"/>
  <c r="C22" i="202"/>
  <c r="D29" i="197" l="1"/>
  <c r="D28" i="197"/>
  <c r="D27" i="197"/>
  <c r="D26" i="197"/>
  <c r="D25" i="197"/>
  <c r="D24" i="197"/>
  <c r="D23" i="197"/>
  <c r="D22" i="197" l="1"/>
  <c r="D21" i="197"/>
  <c r="D20" i="197"/>
  <c r="D19" i="197"/>
  <c r="D18" i="197"/>
  <c r="D17" i="197"/>
  <c r="C17" i="202"/>
  <c r="C11" i="202" l="1"/>
  <c r="D3" i="202"/>
  <c r="D30" i="202" s="1"/>
  <c r="E3" i="202" l="1"/>
  <c r="E30" i="202" s="1"/>
  <c r="D7" i="202"/>
  <c r="D51" i="202"/>
  <c r="D49" i="202"/>
  <c r="D38" i="202"/>
  <c r="D50" i="202"/>
  <c r="D37" i="202"/>
  <c r="D29" i="202"/>
  <c r="D31" i="202"/>
  <c r="D33" i="202"/>
  <c r="D35" i="202"/>
  <c r="D39" i="202"/>
  <c r="D28" i="202"/>
  <c r="D32" i="202"/>
  <c r="D36" i="202"/>
  <c r="D25" i="202"/>
  <c r="D23" i="202"/>
  <c r="D26" i="202"/>
  <c r="D52" i="202"/>
  <c r="D34" i="202"/>
  <c r="D22" i="202"/>
  <c r="D24" i="202"/>
  <c r="D27" i="202"/>
  <c r="D47" i="202"/>
  <c r="D44" i="202"/>
  <c r="C7" i="202"/>
  <c r="E7" i="202"/>
  <c r="D10" i="202"/>
  <c r="E11" i="202"/>
  <c r="C47" i="202"/>
  <c r="E21" i="202"/>
  <c r="C21" i="202"/>
  <c r="D20" i="202"/>
  <c r="E19" i="202"/>
  <c r="C19" i="202"/>
  <c r="C44" i="202"/>
  <c r="D21" i="202"/>
  <c r="E20" i="202"/>
  <c r="C20" i="202"/>
  <c r="D19" i="202"/>
  <c r="E18" i="202"/>
  <c r="C18" i="202"/>
  <c r="D17" i="202"/>
  <c r="E15" i="202"/>
  <c r="C15" i="202"/>
  <c r="D18" i="202"/>
  <c r="E17" i="202"/>
  <c r="D15" i="202"/>
  <c r="C10" i="202"/>
  <c r="C12" i="202" s="1"/>
  <c r="E10" i="202"/>
  <c r="D11" i="202"/>
  <c r="A17" i="196"/>
  <c r="B17" i="196"/>
  <c r="H17" i="196"/>
  <c r="A16" i="196"/>
  <c r="B16" i="196"/>
  <c r="H16" i="196"/>
  <c r="A15" i="196"/>
  <c r="B15" i="196"/>
  <c r="H15" i="196"/>
  <c r="A14" i="196"/>
  <c r="B14" i="196"/>
  <c r="H14" i="196"/>
  <c r="A13" i="196"/>
  <c r="B13" i="196"/>
  <c r="H13" i="196"/>
  <c r="D16" i="197"/>
  <c r="D15" i="197"/>
  <c r="D14" i="197"/>
  <c r="F3" i="202" l="1"/>
  <c r="F30" i="202" s="1"/>
  <c r="E49" i="202"/>
  <c r="E51" i="202"/>
  <c r="E52" i="202"/>
  <c r="E37" i="202"/>
  <c r="E39" i="202"/>
  <c r="E28" i="202"/>
  <c r="E32" i="202"/>
  <c r="E34" i="202"/>
  <c r="E36" i="202"/>
  <c r="E23" i="202"/>
  <c r="E25" i="202"/>
  <c r="E38" i="202"/>
  <c r="E29" i="202"/>
  <c r="E33" i="202"/>
  <c r="E22" i="202"/>
  <c r="E26" i="202"/>
  <c r="E50" i="202"/>
  <c r="E31" i="202"/>
  <c r="E35" i="202"/>
  <c r="E24" i="202"/>
  <c r="E27" i="202"/>
  <c r="E47" i="202"/>
  <c r="E44" i="202"/>
  <c r="E12" i="202"/>
  <c r="D12" i="202"/>
  <c r="D3" i="197"/>
  <c r="D4" i="197"/>
  <c r="D5" i="197"/>
  <c r="D6" i="197"/>
  <c r="D7" i="197"/>
  <c r="D8" i="197"/>
  <c r="D9" i="197"/>
  <c r="D10" i="197"/>
  <c r="D11" i="197"/>
  <c r="D12" i="197"/>
  <c r="D13" i="197"/>
  <c r="G3" i="202" l="1"/>
  <c r="G30" i="202" s="1"/>
  <c r="F50" i="202"/>
  <c r="F52" i="202"/>
  <c r="F49" i="202"/>
  <c r="F38" i="202"/>
  <c r="F29" i="202"/>
  <c r="F37" i="202"/>
  <c r="F28" i="202"/>
  <c r="F31" i="202"/>
  <c r="F33" i="202"/>
  <c r="F35" i="202"/>
  <c r="F22" i="202"/>
  <c r="F24" i="202"/>
  <c r="F39" i="202"/>
  <c r="F34" i="202"/>
  <c r="F23" i="202"/>
  <c r="F27" i="202"/>
  <c r="F51" i="202"/>
  <c r="F32" i="202"/>
  <c r="F36" i="202"/>
  <c r="F25" i="202"/>
  <c r="F26" i="202"/>
  <c r="F47" i="202"/>
  <c r="F44" i="202"/>
  <c r="F10" i="202"/>
  <c r="F20" i="202"/>
  <c r="F19" i="202"/>
  <c r="F17" i="202"/>
  <c r="F11" i="202"/>
  <c r="F18" i="202"/>
  <c r="F15" i="202"/>
  <c r="F7" i="202"/>
  <c r="F21" i="202"/>
  <c r="A12" i="196"/>
  <c r="B12" i="196"/>
  <c r="H12" i="196"/>
  <c r="Q12" i="196"/>
  <c r="U12" i="196"/>
  <c r="Y12" i="196"/>
  <c r="AC12" i="196"/>
  <c r="A11" i="196"/>
  <c r="B11" i="196"/>
  <c r="H11" i="196"/>
  <c r="Q11" i="196"/>
  <c r="U11" i="196"/>
  <c r="Y11" i="196"/>
  <c r="AC11" i="196"/>
  <c r="A10" i="196"/>
  <c r="B10" i="196"/>
  <c r="H10" i="196"/>
  <c r="Q10" i="196"/>
  <c r="U10" i="196"/>
  <c r="Y10" i="196"/>
  <c r="AC10" i="196"/>
  <c r="F12" i="202" l="1"/>
  <c r="H3" i="202"/>
  <c r="H30" i="202" s="1"/>
  <c r="G49" i="202"/>
  <c r="G51" i="202"/>
  <c r="G50" i="202"/>
  <c r="G37" i="202"/>
  <c r="G39" i="202"/>
  <c r="G28" i="202"/>
  <c r="G38" i="202"/>
  <c r="G29" i="202"/>
  <c r="G32" i="202"/>
  <c r="G34" i="202"/>
  <c r="G36" i="202"/>
  <c r="G23" i="202"/>
  <c r="G25" i="202"/>
  <c r="G31" i="202"/>
  <c r="G35" i="202"/>
  <c r="G24" i="202"/>
  <c r="G26" i="202"/>
  <c r="G52" i="202"/>
  <c r="G33" i="202"/>
  <c r="G22" i="202"/>
  <c r="G27" i="202"/>
  <c r="G47" i="202"/>
  <c r="G44" i="202"/>
  <c r="G7" i="202"/>
  <c r="G11" i="202"/>
  <c r="G19" i="202"/>
  <c r="G15" i="202"/>
  <c r="G10" i="202"/>
  <c r="G21" i="202"/>
  <c r="G17" i="202"/>
  <c r="G20" i="202"/>
  <c r="G18" i="202"/>
  <c r="A9" i="196"/>
  <c r="B9" i="196"/>
  <c r="H9" i="196"/>
  <c r="Q9" i="196"/>
  <c r="U9" i="196"/>
  <c r="Y9" i="196"/>
  <c r="AC9" i="196"/>
  <c r="G12" i="202" l="1"/>
  <c r="I3" i="202"/>
  <c r="I30" i="202" s="1"/>
  <c r="H50" i="202"/>
  <c r="H52" i="202"/>
  <c r="H51" i="202"/>
  <c r="H38" i="202"/>
  <c r="H29" i="202"/>
  <c r="H49" i="202"/>
  <c r="H39" i="202"/>
  <c r="H31" i="202"/>
  <c r="H33" i="202"/>
  <c r="H35" i="202"/>
  <c r="H22" i="202"/>
  <c r="H24" i="202"/>
  <c r="H32" i="202"/>
  <c r="H36" i="202"/>
  <c r="H25" i="202"/>
  <c r="H27" i="202"/>
  <c r="H37" i="202"/>
  <c r="H28" i="202"/>
  <c r="H34" i="202"/>
  <c r="H23" i="202"/>
  <c r="H26" i="202"/>
  <c r="H47" i="202"/>
  <c r="H44" i="202"/>
  <c r="H21" i="202"/>
  <c r="H18" i="202"/>
  <c r="H15" i="202"/>
  <c r="H7" i="202"/>
  <c r="H10" i="202"/>
  <c r="H19" i="202"/>
  <c r="H17" i="202"/>
  <c r="H20" i="202"/>
  <c r="H11" i="202"/>
  <c r="A8" i="196"/>
  <c r="B8" i="196"/>
  <c r="H8" i="196"/>
  <c r="Q8" i="196"/>
  <c r="U8" i="196"/>
  <c r="Y8" i="196"/>
  <c r="AC8" i="196"/>
  <c r="H12" i="202" l="1"/>
  <c r="J3" i="202"/>
  <c r="J30" i="202" s="1"/>
  <c r="I49" i="202"/>
  <c r="I51" i="202"/>
  <c r="I52" i="202"/>
  <c r="I37" i="202"/>
  <c r="I39" i="202"/>
  <c r="I28" i="202"/>
  <c r="I50" i="202"/>
  <c r="I32" i="202"/>
  <c r="I34" i="202"/>
  <c r="I36" i="202"/>
  <c r="I23" i="202"/>
  <c r="I25" i="202"/>
  <c r="I33" i="202"/>
  <c r="I22" i="202"/>
  <c r="I26" i="202"/>
  <c r="I38" i="202"/>
  <c r="I29" i="202"/>
  <c r="I31" i="202"/>
  <c r="I35" i="202"/>
  <c r="I24" i="202"/>
  <c r="I27" i="202"/>
  <c r="I47" i="202"/>
  <c r="I44" i="202"/>
  <c r="I21" i="202"/>
  <c r="I20" i="202"/>
  <c r="I18" i="202"/>
  <c r="I17" i="202"/>
  <c r="I7" i="202"/>
  <c r="I11" i="202"/>
  <c r="I19" i="202"/>
  <c r="I10" i="202"/>
  <c r="I15" i="202"/>
  <c r="B1" i="203"/>
  <c r="AM48" i="203" l="1"/>
  <c r="D48" i="203"/>
  <c r="E48" i="203"/>
  <c r="G48" i="203"/>
  <c r="I48" i="203"/>
  <c r="K48" i="203"/>
  <c r="M48" i="203"/>
  <c r="O48" i="203"/>
  <c r="Q48" i="203"/>
  <c r="S48" i="203"/>
  <c r="U48" i="203"/>
  <c r="W48" i="203"/>
  <c r="Y48" i="203"/>
  <c r="AA48" i="203"/>
  <c r="AC48" i="203"/>
  <c r="AE48" i="203"/>
  <c r="AG48" i="203"/>
  <c r="AI48" i="203"/>
  <c r="AK48" i="203"/>
  <c r="AO48" i="203"/>
  <c r="AQ48" i="203"/>
  <c r="AS48" i="203"/>
  <c r="AU48" i="203"/>
  <c r="AW48" i="203"/>
  <c r="AY48" i="203"/>
  <c r="F48" i="203"/>
  <c r="H48" i="203"/>
  <c r="J48" i="203"/>
  <c r="L48" i="203"/>
  <c r="N48" i="203"/>
  <c r="P48" i="203"/>
  <c r="R48" i="203"/>
  <c r="T48" i="203"/>
  <c r="V48" i="203"/>
  <c r="X48" i="203"/>
  <c r="Z48" i="203"/>
  <c r="AB48" i="203"/>
  <c r="AD48" i="203"/>
  <c r="AF48" i="203"/>
  <c r="AH48" i="203"/>
  <c r="AJ48" i="203"/>
  <c r="AL48" i="203"/>
  <c r="AN48" i="203"/>
  <c r="AP48" i="203"/>
  <c r="AR48" i="203"/>
  <c r="AT48" i="203"/>
  <c r="AV48" i="203"/>
  <c r="AX48" i="203"/>
  <c r="C48" i="203"/>
  <c r="C45" i="203"/>
  <c r="D45" i="203"/>
  <c r="C16" i="203"/>
  <c r="D16" i="203"/>
  <c r="D8" i="203"/>
  <c r="C13" i="203"/>
  <c r="L45" i="203"/>
  <c r="E45" i="203"/>
  <c r="G45" i="203"/>
  <c r="I45" i="203"/>
  <c r="K45" i="203"/>
  <c r="M45" i="203"/>
  <c r="O45" i="203"/>
  <c r="Q45" i="203"/>
  <c r="S45" i="203"/>
  <c r="U45" i="203"/>
  <c r="W45" i="203"/>
  <c r="Y45" i="203"/>
  <c r="AA45" i="203"/>
  <c r="AC45" i="203"/>
  <c r="AE45" i="203"/>
  <c r="AG45" i="203"/>
  <c r="AI45" i="203"/>
  <c r="AK45" i="203"/>
  <c r="AM45" i="203"/>
  <c r="AO45" i="203"/>
  <c r="AQ45" i="203"/>
  <c r="AS45" i="203"/>
  <c r="AU45" i="203"/>
  <c r="AW45" i="203"/>
  <c r="AY45" i="203"/>
  <c r="F45" i="203"/>
  <c r="H45" i="203"/>
  <c r="J45" i="203"/>
  <c r="N45" i="203"/>
  <c r="P45" i="203"/>
  <c r="R45" i="203"/>
  <c r="T45" i="203"/>
  <c r="V45" i="203"/>
  <c r="X45" i="203"/>
  <c r="Z45" i="203"/>
  <c r="AB45" i="203"/>
  <c r="AD45" i="203"/>
  <c r="AF45" i="203"/>
  <c r="AH45" i="203"/>
  <c r="AJ45" i="203"/>
  <c r="AL45" i="203"/>
  <c r="AN45" i="203"/>
  <c r="AP45" i="203"/>
  <c r="AR45" i="203"/>
  <c r="AT45" i="203"/>
  <c r="AV45" i="203"/>
  <c r="AX45" i="203"/>
  <c r="E16" i="203"/>
  <c r="G16" i="203"/>
  <c r="I16" i="203"/>
  <c r="K16" i="203"/>
  <c r="M16" i="203"/>
  <c r="O16" i="203"/>
  <c r="Q16" i="203"/>
  <c r="S16" i="203"/>
  <c r="U16" i="203"/>
  <c r="W16" i="203"/>
  <c r="Y16" i="203"/>
  <c r="AA16" i="203"/>
  <c r="AC16" i="203"/>
  <c r="AE16" i="203"/>
  <c r="AG16" i="203"/>
  <c r="AI16" i="203"/>
  <c r="AK16" i="203"/>
  <c r="AM16" i="203"/>
  <c r="AO16" i="203"/>
  <c r="AQ16" i="203"/>
  <c r="AS16" i="203"/>
  <c r="AU16" i="203"/>
  <c r="AW16" i="203"/>
  <c r="AY16" i="203"/>
  <c r="F16" i="203"/>
  <c r="H16" i="203"/>
  <c r="J16" i="203"/>
  <c r="L16" i="203"/>
  <c r="N16" i="203"/>
  <c r="P16" i="203"/>
  <c r="R16" i="203"/>
  <c r="T16" i="203"/>
  <c r="V16" i="203"/>
  <c r="X16" i="203"/>
  <c r="Z16" i="203"/>
  <c r="AB16" i="203"/>
  <c r="AD16" i="203"/>
  <c r="AF16" i="203"/>
  <c r="AH16" i="203"/>
  <c r="AJ16" i="203"/>
  <c r="AL16" i="203"/>
  <c r="AN16" i="203"/>
  <c r="AP16" i="203"/>
  <c r="AR16" i="203"/>
  <c r="AT16" i="203"/>
  <c r="AV16" i="203"/>
  <c r="AX16" i="203"/>
  <c r="D13" i="203"/>
  <c r="E13" i="203"/>
  <c r="G13" i="203"/>
  <c r="I13" i="203"/>
  <c r="K13" i="203"/>
  <c r="M13" i="203"/>
  <c r="O13" i="203"/>
  <c r="Q13" i="203"/>
  <c r="S13" i="203"/>
  <c r="U13" i="203"/>
  <c r="W13" i="203"/>
  <c r="Y13" i="203"/>
  <c r="AA13" i="203"/>
  <c r="AC13" i="203"/>
  <c r="AE13" i="203"/>
  <c r="AG13" i="203"/>
  <c r="AI13" i="203"/>
  <c r="AK13" i="203"/>
  <c r="AM13" i="203"/>
  <c r="AO13" i="203"/>
  <c r="AQ13" i="203"/>
  <c r="AS13" i="203"/>
  <c r="AU13" i="203"/>
  <c r="AW13" i="203"/>
  <c r="AY13" i="203"/>
  <c r="F13" i="203"/>
  <c r="H13" i="203"/>
  <c r="J13" i="203"/>
  <c r="L13" i="203"/>
  <c r="N13" i="203"/>
  <c r="P13" i="203"/>
  <c r="R13" i="203"/>
  <c r="T13" i="203"/>
  <c r="V13" i="203"/>
  <c r="X13" i="203"/>
  <c r="Z13" i="203"/>
  <c r="AB13" i="203"/>
  <c r="AD13" i="203"/>
  <c r="AF13" i="203"/>
  <c r="AH13" i="203"/>
  <c r="AJ13" i="203"/>
  <c r="AL13" i="203"/>
  <c r="AN13" i="203"/>
  <c r="AP13" i="203"/>
  <c r="AR13" i="203"/>
  <c r="AT13" i="203"/>
  <c r="AV13" i="203"/>
  <c r="AX13" i="203"/>
  <c r="V31" i="203"/>
  <c r="C8" i="203"/>
  <c r="U31" i="203"/>
  <c r="W31" i="203"/>
  <c r="Y31" i="203"/>
  <c r="X31" i="203"/>
  <c r="Z31" i="203"/>
  <c r="BE26" i="203"/>
  <c r="BJ23" i="203"/>
  <c r="BE23" i="203"/>
  <c r="BJ20" i="203"/>
  <c r="BE20" i="203"/>
  <c r="BJ17" i="203"/>
  <c r="BE17" i="203"/>
  <c r="AS18" i="203"/>
  <c r="I12" i="202"/>
  <c r="K3" i="202"/>
  <c r="K30" i="202" s="1"/>
  <c r="J50" i="202"/>
  <c r="J52" i="202"/>
  <c r="J49" i="202"/>
  <c r="J38" i="202"/>
  <c r="J29" i="202"/>
  <c r="J51" i="202"/>
  <c r="J37" i="202"/>
  <c r="J28" i="202"/>
  <c r="J31" i="202"/>
  <c r="J33" i="202"/>
  <c r="J35" i="202"/>
  <c r="J22" i="202"/>
  <c r="J24" i="202"/>
  <c r="J34" i="202"/>
  <c r="J23" i="202"/>
  <c r="J27" i="202"/>
  <c r="J39" i="202"/>
  <c r="J32" i="202"/>
  <c r="J36" i="202"/>
  <c r="J25" i="202"/>
  <c r="J26" i="202"/>
  <c r="J47" i="202"/>
  <c r="J44" i="202"/>
  <c r="J10" i="202"/>
  <c r="J20" i="202"/>
  <c r="J19" i="202"/>
  <c r="J17" i="202"/>
  <c r="J11" i="202"/>
  <c r="J18" i="202"/>
  <c r="J15" i="202"/>
  <c r="J7" i="202"/>
  <c r="J21" i="202"/>
  <c r="C52" i="203"/>
  <c r="C50" i="203"/>
  <c r="C51" i="203"/>
  <c r="C49" i="203"/>
  <c r="C39" i="203"/>
  <c r="C37" i="203"/>
  <c r="C38" i="203"/>
  <c r="C36" i="203"/>
  <c r="C34" i="203"/>
  <c r="C32" i="203"/>
  <c r="C33" i="203"/>
  <c r="C30" i="203"/>
  <c r="C28" i="203"/>
  <c r="C26" i="203"/>
  <c r="C24" i="203"/>
  <c r="C22" i="203"/>
  <c r="C35" i="203"/>
  <c r="C29" i="203"/>
  <c r="C25" i="203"/>
  <c r="C31" i="203"/>
  <c r="C27" i="203"/>
  <c r="C23" i="203"/>
  <c r="C44" i="203"/>
  <c r="C10" i="203"/>
  <c r="C7" i="203"/>
  <c r="C17" i="203"/>
  <c r="A7" i="196"/>
  <c r="B7" i="196"/>
  <c r="H7" i="196"/>
  <c r="Q7" i="196"/>
  <c r="U7" i="196"/>
  <c r="Y7" i="196"/>
  <c r="AC7" i="196"/>
  <c r="A6" i="196"/>
  <c r="B6" i="196"/>
  <c r="H6" i="196"/>
  <c r="Q6" i="196"/>
  <c r="U6" i="196"/>
  <c r="Y6" i="196"/>
  <c r="AC6" i="196"/>
  <c r="C21" i="203"/>
  <c r="C20" i="203"/>
  <c r="C19" i="203"/>
  <c r="C18" i="203"/>
  <c r="A5" i="196"/>
  <c r="B5" i="196"/>
  <c r="H5" i="196"/>
  <c r="Q5" i="196"/>
  <c r="U5" i="196"/>
  <c r="Y5" i="196"/>
  <c r="AC5" i="196"/>
  <c r="A4" i="196"/>
  <c r="B4" i="196"/>
  <c r="H4" i="196"/>
  <c r="BI20" i="202" l="1"/>
  <c r="BD20" i="202"/>
  <c r="BI17" i="202"/>
  <c r="BD17" i="202"/>
  <c r="BD26" i="202"/>
  <c r="BI23" i="202"/>
  <c r="BD23" i="202"/>
  <c r="BI17" i="203"/>
  <c r="BI20" i="203"/>
  <c r="BI23" i="203"/>
  <c r="BD17" i="203"/>
  <c r="BD20" i="203"/>
  <c r="BD23" i="203"/>
  <c r="BD26" i="203"/>
  <c r="J12" i="202"/>
  <c r="L3" i="202"/>
  <c r="L30" i="202" s="1"/>
  <c r="K49" i="202"/>
  <c r="K51" i="202"/>
  <c r="K50" i="202"/>
  <c r="K37" i="202"/>
  <c r="K39" i="202"/>
  <c r="K28" i="202"/>
  <c r="K52" i="202"/>
  <c r="K38" i="202"/>
  <c r="K29" i="202"/>
  <c r="K32" i="202"/>
  <c r="K34" i="202"/>
  <c r="K36" i="202"/>
  <c r="K23" i="202"/>
  <c r="K25" i="202"/>
  <c r="K31" i="202"/>
  <c r="K35" i="202"/>
  <c r="K24" i="202"/>
  <c r="K26" i="202"/>
  <c r="K33" i="202"/>
  <c r="K22" i="202"/>
  <c r="K27" i="202"/>
  <c r="K47" i="202"/>
  <c r="K44" i="202"/>
  <c r="K7" i="202"/>
  <c r="K11" i="202"/>
  <c r="K19" i="202"/>
  <c r="K15" i="202"/>
  <c r="K10" i="202"/>
  <c r="K21" i="202"/>
  <c r="K17" i="202"/>
  <c r="K20" i="202"/>
  <c r="K18" i="202"/>
  <c r="AC3" i="196"/>
  <c r="Y3" i="196"/>
  <c r="U3" i="196"/>
  <c r="Q3" i="196"/>
  <c r="K12" i="202" l="1"/>
  <c r="M3" i="202"/>
  <c r="M30" i="202" s="1"/>
  <c r="L50" i="202"/>
  <c r="L52" i="202"/>
  <c r="L51" i="202"/>
  <c r="L38" i="202"/>
  <c r="L29" i="202"/>
  <c r="L39" i="202"/>
  <c r="L31" i="202"/>
  <c r="L33" i="202"/>
  <c r="L35" i="202"/>
  <c r="L22" i="202"/>
  <c r="L24" i="202"/>
  <c r="L49" i="202"/>
  <c r="L37" i="202"/>
  <c r="L28" i="202"/>
  <c r="L32" i="202"/>
  <c r="L36" i="202"/>
  <c r="L25" i="202"/>
  <c r="L27" i="202"/>
  <c r="L34" i="202"/>
  <c r="L23" i="202"/>
  <c r="L26" i="202"/>
  <c r="L47" i="202"/>
  <c r="L44" i="202"/>
  <c r="L21" i="202"/>
  <c r="L18" i="202"/>
  <c r="L15" i="202"/>
  <c r="L7" i="202"/>
  <c r="L10" i="202"/>
  <c r="L19" i="202"/>
  <c r="L17" i="202"/>
  <c r="L20" i="202"/>
  <c r="L11" i="202"/>
  <c r="H3" i="196"/>
  <c r="L12" i="202" l="1"/>
  <c r="N3" i="202"/>
  <c r="N30" i="202" s="1"/>
  <c r="M49" i="202"/>
  <c r="M51" i="202"/>
  <c r="M52" i="202"/>
  <c r="M37" i="202"/>
  <c r="M39" i="202"/>
  <c r="M28" i="202"/>
  <c r="M32" i="202"/>
  <c r="M34" i="202"/>
  <c r="M36" i="202"/>
  <c r="M23" i="202"/>
  <c r="M25" i="202"/>
  <c r="M50" i="202"/>
  <c r="M38" i="202"/>
  <c r="M29" i="202"/>
  <c r="M33" i="202"/>
  <c r="M22" i="202"/>
  <c r="M26" i="202"/>
  <c r="M31" i="202"/>
  <c r="M35" i="202"/>
  <c r="M24" i="202"/>
  <c r="M27" i="202"/>
  <c r="M47" i="202"/>
  <c r="M44" i="202"/>
  <c r="M21" i="202"/>
  <c r="M20" i="202"/>
  <c r="M18" i="202"/>
  <c r="M17" i="202"/>
  <c r="M7" i="202"/>
  <c r="M11" i="202"/>
  <c r="M19" i="202"/>
  <c r="M10" i="202"/>
  <c r="M15" i="202"/>
  <c r="B3" i="196"/>
  <c r="A3" i="196"/>
  <c r="M12" i="202" l="1"/>
  <c r="O3" i="202"/>
  <c r="O30" i="202" s="1"/>
  <c r="N50" i="202"/>
  <c r="N52" i="202"/>
  <c r="N49" i="202"/>
  <c r="N38" i="202"/>
  <c r="N29" i="202"/>
  <c r="N37" i="202"/>
  <c r="N28" i="202"/>
  <c r="N31" i="202"/>
  <c r="N33" i="202"/>
  <c r="N35" i="202"/>
  <c r="N22" i="202"/>
  <c r="N24" i="202"/>
  <c r="N51" i="202"/>
  <c r="N39" i="202"/>
  <c r="N34" i="202"/>
  <c r="N23" i="202"/>
  <c r="N27" i="202"/>
  <c r="N32" i="202"/>
  <c r="N36" i="202"/>
  <c r="N25" i="202"/>
  <c r="N26" i="202"/>
  <c r="N47" i="202"/>
  <c r="N44" i="202"/>
  <c r="N10" i="202"/>
  <c r="N20" i="202"/>
  <c r="N19" i="202"/>
  <c r="N17" i="202"/>
  <c r="N11" i="202"/>
  <c r="N18" i="202"/>
  <c r="N15" i="202"/>
  <c r="N21" i="202"/>
  <c r="N7" i="202"/>
  <c r="D3" i="203"/>
  <c r="N12" i="202" l="1"/>
  <c r="P3" i="202"/>
  <c r="P30" i="202" s="1"/>
  <c r="O49" i="202"/>
  <c r="O51" i="202"/>
  <c r="O50" i="202"/>
  <c r="O37" i="202"/>
  <c r="O39" i="202"/>
  <c r="O28" i="202"/>
  <c r="O38" i="202"/>
  <c r="O29" i="202"/>
  <c r="O32" i="202"/>
  <c r="O34" i="202"/>
  <c r="O36" i="202"/>
  <c r="O23" i="202"/>
  <c r="O25" i="202"/>
  <c r="O52" i="202"/>
  <c r="O31" i="202"/>
  <c r="O35" i="202"/>
  <c r="O24" i="202"/>
  <c r="O26" i="202"/>
  <c r="O33" i="202"/>
  <c r="O22" i="202"/>
  <c r="O27" i="202"/>
  <c r="O47" i="202"/>
  <c r="O44" i="202"/>
  <c r="O7" i="202"/>
  <c r="O11" i="202"/>
  <c r="O19" i="202"/>
  <c r="O15" i="202"/>
  <c r="O10" i="202"/>
  <c r="O21" i="202"/>
  <c r="O17" i="202"/>
  <c r="O20" i="202"/>
  <c r="O18" i="202"/>
  <c r="D51" i="203"/>
  <c r="D49" i="203"/>
  <c r="D50" i="203"/>
  <c r="D37" i="203"/>
  <c r="D33" i="203"/>
  <c r="D32" i="203"/>
  <c r="D52" i="203"/>
  <c r="D38" i="203"/>
  <c r="D35" i="203"/>
  <c r="D36" i="203"/>
  <c r="D31" i="203"/>
  <c r="D27" i="203"/>
  <c r="D23" i="203"/>
  <c r="D29" i="203"/>
  <c r="D25" i="203"/>
  <c r="D39" i="203"/>
  <c r="D34" i="203"/>
  <c r="D24" i="203"/>
  <c r="D30" i="203"/>
  <c r="D22" i="203"/>
  <c r="D44" i="203"/>
  <c r="D28" i="203"/>
  <c r="D26" i="203"/>
  <c r="D47" i="203"/>
  <c r="E3" i="203"/>
  <c r="D18" i="203"/>
  <c r="D19" i="203"/>
  <c r="D20" i="203"/>
  <c r="D21" i="203"/>
  <c r="D17" i="203"/>
  <c r="O12" i="202" l="1"/>
  <c r="Q3" i="202"/>
  <c r="Q30" i="202" s="1"/>
  <c r="P50" i="202"/>
  <c r="P52" i="202"/>
  <c r="P51" i="202"/>
  <c r="P38" i="202"/>
  <c r="P29" i="202"/>
  <c r="P49" i="202"/>
  <c r="P39" i="202"/>
  <c r="P31" i="202"/>
  <c r="P33" i="202"/>
  <c r="P35" i="202"/>
  <c r="P22" i="202"/>
  <c r="P24" i="202"/>
  <c r="P32" i="202"/>
  <c r="P36" i="202"/>
  <c r="P25" i="202"/>
  <c r="P27" i="202"/>
  <c r="P37" i="202"/>
  <c r="P28" i="202"/>
  <c r="P34" i="202"/>
  <c r="P23" i="202"/>
  <c r="P26" i="202"/>
  <c r="P47" i="202"/>
  <c r="P44" i="202"/>
  <c r="P21" i="202"/>
  <c r="P18" i="202"/>
  <c r="P15" i="202"/>
  <c r="P7" i="202"/>
  <c r="P10" i="202"/>
  <c r="P19" i="202"/>
  <c r="P17" i="202"/>
  <c r="P11" i="202"/>
  <c r="P20" i="202"/>
  <c r="E8" i="203"/>
  <c r="E50" i="203"/>
  <c r="E52" i="203"/>
  <c r="E49" i="203"/>
  <c r="E39" i="203"/>
  <c r="E36" i="203"/>
  <c r="E32" i="203"/>
  <c r="E51" i="203"/>
  <c r="E37" i="203"/>
  <c r="E34" i="203"/>
  <c r="E35" i="203"/>
  <c r="E30" i="203"/>
  <c r="E26" i="203"/>
  <c r="E22" i="203"/>
  <c r="E31" i="203"/>
  <c r="E28" i="203"/>
  <c r="E24" i="203"/>
  <c r="E38" i="203"/>
  <c r="E33" i="203"/>
  <c r="E23" i="203"/>
  <c r="E29" i="203"/>
  <c r="E47" i="203"/>
  <c r="E27" i="203"/>
  <c r="E25" i="203"/>
  <c r="E44" i="203"/>
  <c r="F3" i="203"/>
  <c r="E18" i="203"/>
  <c r="E19" i="203"/>
  <c r="E20" i="203"/>
  <c r="E21" i="203"/>
  <c r="E17" i="203"/>
  <c r="E15" i="203"/>
  <c r="F15" i="203"/>
  <c r="E10" i="203"/>
  <c r="F11" i="203"/>
  <c r="F10" i="203"/>
  <c r="E11" i="203"/>
  <c r="D15" i="203"/>
  <c r="E7" i="203"/>
  <c r="F7" i="203"/>
  <c r="D7" i="203"/>
  <c r="D10" i="203"/>
  <c r="D11" i="203"/>
  <c r="C47" i="203"/>
  <c r="C11" i="203"/>
  <c r="C15" i="203"/>
  <c r="H50" i="198"/>
  <c r="H49" i="198"/>
  <c r="H48" i="198"/>
  <c r="H47" i="198"/>
  <c r="H45" i="198"/>
  <c r="H44" i="198"/>
  <c r="H43" i="198"/>
  <c r="H42" i="198"/>
  <c r="H41" i="198"/>
  <c r="H40" i="198"/>
  <c r="H39" i="198"/>
  <c r="H38" i="198"/>
  <c r="H37" i="198"/>
  <c r="H36" i="198"/>
  <c r="H35" i="198"/>
  <c r="H34" i="198"/>
  <c r="H33" i="198"/>
  <c r="H32" i="198"/>
  <c r="H31" i="198"/>
  <c r="H29" i="198"/>
  <c r="H28" i="198"/>
  <c r="H27" i="198"/>
  <c r="H25" i="198"/>
  <c r="H24" i="198"/>
  <c r="H23" i="198"/>
  <c r="H22" i="198"/>
  <c r="H21" i="198"/>
  <c r="H20" i="198"/>
  <c r="H18" i="198"/>
  <c r="H17" i="198"/>
  <c r="H16" i="198"/>
  <c r="H14" i="198"/>
  <c r="H13" i="198"/>
  <c r="H12" i="198"/>
  <c r="H11" i="198"/>
  <c r="H10" i="198"/>
  <c r="H8" i="198"/>
  <c r="P12" i="202" l="1"/>
  <c r="R3" i="202"/>
  <c r="R30" i="202" s="1"/>
  <c r="Q49" i="202"/>
  <c r="Q51" i="202"/>
  <c r="Q52" i="202"/>
  <c r="Q37" i="202"/>
  <c r="Q39" i="202"/>
  <c r="Q28" i="202"/>
  <c r="Q50" i="202"/>
  <c r="Q32" i="202"/>
  <c r="Q34" i="202"/>
  <c r="Q36" i="202"/>
  <c r="Q23" i="202"/>
  <c r="Q25" i="202"/>
  <c r="Q33" i="202"/>
  <c r="Q22" i="202"/>
  <c r="Q26" i="202"/>
  <c r="Q38" i="202"/>
  <c r="Q29" i="202"/>
  <c r="Q31" i="202"/>
  <c r="Q35" i="202"/>
  <c r="Q24" i="202"/>
  <c r="Q27" i="202"/>
  <c r="Q47" i="202"/>
  <c r="Q44" i="202"/>
  <c r="Q21" i="202"/>
  <c r="Q20" i="202"/>
  <c r="Q18" i="202"/>
  <c r="Q17" i="202"/>
  <c r="Q7" i="202"/>
  <c r="Q19" i="202"/>
  <c r="Q11" i="202"/>
  <c r="Q15" i="202"/>
  <c r="Q10" i="202"/>
  <c r="F8" i="203"/>
  <c r="F52" i="203"/>
  <c r="F51" i="203"/>
  <c r="F38" i="203"/>
  <c r="F49" i="203"/>
  <c r="F35" i="203"/>
  <c r="F50" i="203"/>
  <c r="F39" i="203"/>
  <c r="F33" i="203"/>
  <c r="F34" i="203"/>
  <c r="F29" i="203"/>
  <c r="F25" i="203"/>
  <c r="F36" i="203"/>
  <c r="F30" i="203"/>
  <c r="F31" i="203"/>
  <c r="F27" i="203"/>
  <c r="F23" i="203"/>
  <c r="F37" i="203"/>
  <c r="F32" i="203"/>
  <c r="F22" i="203"/>
  <c r="F28" i="203"/>
  <c r="F47" i="203"/>
  <c r="F44" i="203"/>
  <c r="F26" i="203"/>
  <c r="F24" i="203"/>
  <c r="G3" i="203"/>
  <c r="F18" i="203"/>
  <c r="F19" i="203"/>
  <c r="F20" i="203"/>
  <c r="F21" i="203"/>
  <c r="F17" i="203"/>
  <c r="F12" i="203"/>
  <c r="E12" i="203"/>
  <c r="C12" i="203"/>
  <c r="D12" i="203"/>
  <c r="Q12" i="202" l="1"/>
  <c r="S3" i="202"/>
  <c r="S30" i="202" s="1"/>
  <c r="R50" i="202"/>
  <c r="R52" i="202"/>
  <c r="R49" i="202"/>
  <c r="R38" i="202"/>
  <c r="R29" i="202"/>
  <c r="R51" i="202"/>
  <c r="R37" i="202"/>
  <c r="R28" i="202"/>
  <c r="R31" i="202"/>
  <c r="R33" i="202"/>
  <c r="R35" i="202"/>
  <c r="R22" i="202"/>
  <c r="R24" i="202"/>
  <c r="R34" i="202"/>
  <c r="R23" i="202"/>
  <c r="R27" i="202"/>
  <c r="R39" i="202"/>
  <c r="R32" i="202"/>
  <c r="R36" i="202"/>
  <c r="R25" i="202"/>
  <c r="R26" i="202"/>
  <c r="R47" i="202"/>
  <c r="R44" i="202"/>
  <c r="R10" i="202"/>
  <c r="R20" i="202"/>
  <c r="R19" i="202"/>
  <c r="R17" i="202"/>
  <c r="R11" i="202"/>
  <c r="R18" i="202"/>
  <c r="R15" i="202"/>
  <c r="R7" i="202"/>
  <c r="R21" i="202"/>
  <c r="G52" i="203"/>
  <c r="G51" i="203"/>
  <c r="G8" i="203"/>
  <c r="G50" i="203"/>
  <c r="G49" i="203"/>
  <c r="G39" i="203"/>
  <c r="G37" i="203"/>
  <c r="G34" i="203"/>
  <c r="G38" i="203"/>
  <c r="G36" i="203"/>
  <c r="G32" i="203"/>
  <c r="G33" i="203"/>
  <c r="G28" i="203"/>
  <c r="G24" i="203"/>
  <c r="G35" i="203"/>
  <c r="G29" i="203"/>
  <c r="G30" i="203"/>
  <c r="G26" i="203"/>
  <c r="G22" i="203"/>
  <c r="G27" i="203"/>
  <c r="G44" i="203"/>
  <c r="G25" i="203"/>
  <c r="G31" i="203"/>
  <c r="G23" i="203"/>
  <c r="G47" i="203"/>
  <c r="H3" i="203"/>
  <c r="G18" i="203"/>
  <c r="G19" i="203"/>
  <c r="G20" i="203"/>
  <c r="G21" i="203"/>
  <c r="G17" i="203"/>
  <c r="G10" i="203"/>
  <c r="G11" i="203"/>
  <c r="G7" i="203"/>
  <c r="G15" i="203"/>
  <c r="R12" i="202" l="1"/>
  <c r="T3" i="202"/>
  <c r="T30" i="202" s="1"/>
  <c r="S49" i="202"/>
  <c r="S51" i="202"/>
  <c r="S50" i="202"/>
  <c r="S37" i="202"/>
  <c r="S39" i="202"/>
  <c r="S28" i="202"/>
  <c r="S52" i="202"/>
  <c r="S38" i="202"/>
  <c r="S29" i="202"/>
  <c r="S32" i="202"/>
  <c r="S34" i="202"/>
  <c r="S36" i="202"/>
  <c r="S23" i="202"/>
  <c r="S25" i="202"/>
  <c r="S31" i="202"/>
  <c r="S35" i="202"/>
  <c r="S24" i="202"/>
  <c r="S26" i="202"/>
  <c r="S33" i="202"/>
  <c r="S22" i="202"/>
  <c r="S27" i="202"/>
  <c r="S47" i="202"/>
  <c r="S44" i="202"/>
  <c r="S7" i="202"/>
  <c r="S11" i="202"/>
  <c r="S19" i="202"/>
  <c r="S15" i="202"/>
  <c r="S10" i="202"/>
  <c r="S21" i="202"/>
  <c r="S17" i="202"/>
  <c r="S20" i="202"/>
  <c r="S18" i="202"/>
  <c r="H51" i="203"/>
  <c r="H50" i="203"/>
  <c r="H8" i="203"/>
  <c r="H52" i="203"/>
  <c r="H49" i="203"/>
  <c r="H38" i="203"/>
  <c r="H33" i="203"/>
  <c r="H36" i="203"/>
  <c r="H37" i="203"/>
  <c r="H35" i="203"/>
  <c r="H31" i="203"/>
  <c r="H27" i="203"/>
  <c r="H23" i="203"/>
  <c r="H34" i="203"/>
  <c r="H28" i="203"/>
  <c r="H39" i="203"/>
  <c r="H32" i="203"/>
  <c r="H29" i="203"/>
  <c r="H25" i="203"/>
  <c r="H26" i="203"/>
  <c r="H24" i="203"/>
  <c r="H30" i="203"/>
  <c r="H22" i="203"/>
  <c r="H47" i="203"/>
  <c r="H44" i="203"/>
  <c r="G12" i="203"/>
  <c r="I3" i="203"/>
  <c r="H18" i="203"/>
  <c r="H19" i="203"/>
  <c r="H20" i="203"/>
  <c r="H21" i="203"/>
  <c r="H17" i="203"/>
  <c r="H11" i="203"/>
  <c r="H10" i="203"/>
  <c r="H7" i="203"/>
  <c r="H15" i="203"/>
  <c r="S12" i="202" l="1"/>
  <c r="U3" i="202"/>
  <c r="U30" i="202" s="1"/>
  <c r="T50" i="202"/>
  <c r="T52" i="202"/>
  <c r="T51" i="202"/>
  <c r="T38" i="202"/>
  <c r="T29" i="202"/>
  <c r="T39" i="202"/>
  <c r="T31" i="202"/>
  <c r="T33" i="202"/>
  <c r="T35" i="202"/>
  <c r="T22" i="202"/>
  <c r="T24" i="202"/>
  <c r="T37" i="202"/>
  <c r="T28" i="202"/>
  <c r="T32" i="202"/>
  <c r="T36" i="202"/>
  <c r="T25" i="202"/>
  <c r="T27" i="202"/>
  <c r="T49" i="202"/>
  <c r="T34" i="202"/>
  <c r="T23" i="202"/>
  <c r="T26" i="202"/>
  <c r="T47" i="202"/>
  <c r="T44" i="202"/>
  <c r="T21" i="202"/>
  <c r="T18" i="202"/>
  <c r="T15" i="202"/>
  <c r="T7" i="202"/>
  <c r="T10" i="202"/>
  <c r="T19" i="202"/>
  <c r="T17" i="202"/>
  <c r="T20" i="202"/>
  <c r="T11" i="202"/>
  <c r="I8" i="203"/>
  <c r="I50" i="203"/>
  <c r="I52" i="203"/>
  <c r="I49" i="203"/>
  <c r="I51" i="203"/>
  <c r="I39" i="203"/>
  <c r="I36" i="203"/>
  <c r="I32" i="203"/>
  <c r="I35" i="203"/>
  <c r="I37" i="203"/>
  <c r="I34" i="203"/>
  <c r="I38" i="203"/>
  <c r="I30" i="203"/>
  <c r="I26" i="203"/>
  <c r="I22" i="203"/>
  <c r="I33" i="203"/>
  <c r="I27" i="203"/>
  <c r="I28" i="203"/>
  <c r="I24" i="203"/>
  <c r="I31" i="203"/>
  <c r="I25" i="203"/>
  <c r="I47" i="203"/>
  <c r="I23" i="203"/>
  <c r="I29" i="203"/>
  <c r="I44" i="203"/>
  <c r="H12" i="203"/>
  <c r="I18" i="203"/>
  <c r="I19" i="203"/>
  <c r="I20" i="203"/>
  <c r="I21" i="203"/>
  <c r="I17" i="203"/>
  <c r="J3" i="203"/>
  <c r="I15" i="203"/>
  <c r="I10" i="203"/>
  <c r="I11" i="203"/>
  <c r="I7" i="203"/>
  <c r="T12" i="202" l="1"/>
  <c r="V3" i="202"/>
  <c r="V30" i="202" s="1"/>
  <c r="U49" i="202"/>
  <c r="U51" i="202"/>
  <c r="U52" i="202"/>
  <c r="U37" i="202"/>
  <c r="U39" i="202"/>
  <c r="U28" i="202"/>
  <c r="U32" i="202"/>
  <c r="U34" i="202"/>
  <c r="U36" i="202"/>
  <c r="U23" i="202"/>
  <c r="U25" i="202"/>
  <c r="U38" i="202"/>
  <c r="U29" i="202"/>
  <c r="U33" i="202"/>
  <c r="U22" i="202"/>
  <c r="U26" i="202"/>
  <c r="U50" i="202"/>
  <c r="U31" i="202"/>
  <c r="U35" i="202"/>
  <c r="U24" i="202"/>
  <c r="U27" i="202"/>
  <c r="U47" i="202"/>
  <c r="U44" i="202"/>
  <c r="U21" i="202"/>
  <c r="U20" i="202"/>
  <c r="U18" i="202"/>
  <c r="U17" i="202"/>
  <c r="U7" i="202"/>
  <c r="U11" i="202"/>
  <c r="U19" i="202"/>
  <c r="U10" i="202"/>
  <c r="U15" i="202"/>
  <c r="J8" i="203"/>
  <c r="J51" i="203"/>
  <c r="J52" i="203"/>
  <c r="J50" i="203"/>
  <c r="J38" i="203"/>
  <c r="J39" i="203"/>
  <c r="J35" i="203"/>
  <c r="J34" i="203"/>
  <c r="J49" i="203"/>
  <c r="J33" i="203"/>
  <c r="J29" i="203"/>
  <c r="J25" i="203"/>
  <c r="J32" i="203"/>
  <c r="J26" i="203"/>
  <c r="J37" i="203"/>
  <c r="J31" i="203"/>
  <c r="J27" i="203"/>
  <c r="J23" i="203"/>
  <c r="J36" i="203"/>
  <c r="J30" i="203"/>
  <c r="J24" i="203"/>
  <c r="J47" i="203"/>
  <c r="J44" i="203"/>
  <c r="J22" i="203"/>
  <c r="J28" i="203"/>
  <c r="I12" i="203"/>
  <c r="K3" i="203"/>
  <c r="J18" i="203"/>
  <c r="J19" i="203"/>
  <c r="J20" i="203"/>
  <c r="J21" i="203"/>
  <c r="J17" i="203"/>
  <c r="J15" i="203"/>
  <c r="J7" i="203"/>
  <c r="J11" i="203"/>
  <c r="J10" i="203"/>
  <c r="U12" i="202" l="1"/>
  <c r="W3" i="202"/>
  <c r="W30" i="202" s="1"/>
  <c r="V50" i="202"/>
  <c r="V52" i="202"/>
  <c r="V49" i="202"/>
  <c r="V38" i="202"/>
  <c r="V29" i="202"/>
  <c r="V37" i="202"/>
  <c r="V28" i="202"/>
  <c r="V31" i="202"/>
  <c r="V33" i="202"/>
  <c r="V35" i="202"/>
  <c r="V22" i="202"/>
  <c r="V24" i="202"/>
  <c r="V39" i="202"/>
  <c r="V34" i="202"/>
  <c r="V23" i="202"/>
  <c r="V27" i="202"/>
  <c r="V51" i="202"/>
  <c r="V32" i="202"/>
  <c r="V36" i="202"/>
  <c r="V25" i="202"/>
  <c r="V26" i="202"/>
  <c r="V47" i="202"/>
  <c r="V44" i="202"/>
  <c r="V10" i="202"/>
  <c r="V20" i="202"/>
  <c r="V19" i="202"/>
  <c r="V17" i="202"/>
  <c r="V11" i="202"/>
  <c r="V18" i="202"/>
  <c r="V15" i="202"/>
  <c r="V21" i="202"/>
  <c r="V7" i="202"/>
  <c r="K52" i="203"/>
  <c r="K8" i="203"/>
  <c r="K50" i="203"/>
  <c r="K51" i="203"/>
  <c r="K37" i="203"/>
  <c r="K38" i="203"/>
  <c r="K34" i="203"/>
  <c r="K33" i="203"/>
  <c r="K49" i="203"/>
  <c r="K39" i="203"/>
  <c r="K36" i="203"/>
  <c r="K32" i="203"/>
  <c r="K28" i="203"/>
  <c r="K24" i="203"/>
  <c r="K25" i="203"/>
  <c r="K30" i="203"/>
  <c r="K26" i="203"/>
  <c r="K22" i="203"/>
  <c r="K35" i="203"/>
  <c r="K29" i="203"/>
  <c r="K31" i="203"/>
  <c r="K23" i="203"/>
  <c r="K44" i="203"/>
  <c r="K27" i="203"/>
  <c r="K47" i="203"/>
  <c r="J12" i="203"/>
  <c r="L3" i="203"/>
  <c r="K18" i="203"/>
  <c r="K19" i="203"/>
  <c r="K20" i="203"/>
  <c r="K21" i="203"/>
  <c r="K17" i="203"/>
  <c r="K10" i="203"/>
  <c r="K11" i="203"/>
  <c r="K7" i="203"/>
  <c r="K15" i="203"/>
  <c r="V12" i="202" l="1"/>
  <c r="X3" i="202"/>
  <c r="X30" i="202" s="1"/>
  <c r="W49" i="202"/>
  <c r="W51" i="202"/>
  <c r="W50" i="202"/>
  <c r="W37" i="202"/>
  <c r="W39" i="202"/>
  <c r="W28" i="202"/>
  <c r="W38" i="202"/>
  <c r="W29" i="202"/>
  <c r="W32" i="202"/>
  <c r="W34" i="202"/>
  <c r="W36" i="202"/>
  <c r="W23" i="202"/>
  <c r="W25" i="202"/>
  <c r="W31" i="202"/>
  <c r="W35" i="202"/>
  <c r="W24" i="202"/>
  <c r="W26" i="202"/>
  <c r="W52" i="202"/>
  <c r="W33" i="202"/>
  <c r="W22" i="202"/>
  <c r="W27" i="202"/>
  <c r="W47" i="202"/>
  <c r="W44" i="202"/>
  <c r="W7" i="202"/>
  <c r="W11" i="202"/>
  <c r="W19" i="202"/>
  <c r="W15" i="202"/>
  <c r="W10" i="202"/>
  <c r="W21" i="202"/>
  <c r="W17" i="202"/>
  <c r="W20" i="202"/>
  <c r="W18" i="202"/>
  <c r="L51" i="203"/>
  <c r="L8" i="203"/>
  <c r="L50" i="203"/>
  <c r="L49" i="203"/>
  <c r="L52" i="203"/>
  <c r="L37" i="203"/>
  <c r="L33" i="203"/>
  <c r="L32" i="203"/>
  <c r="L38" i="203"/>
  <c r="L35" i="203"/>
  <c r="L31" i="203"/>
  <c r="L27" i="203"/>
  <c r="L23" i="203"/>
  <c r="L39" i="203"/>
  <c r="L36" i="203"/>
  <c r="L29" i="203"/>
  <c r="L25" i="203"/>
  <c r="L34" i="203"/>
  <c r="L28" i="203"/>
  <c r="L24" i="203"/>
  <c r="L30" i="203"/>
  <c r="L22" i="203"/>
  <c r="L26" i="203"/>
  <c r="L47" i="203"/>
  <c r="L44" i="203"/>
  <c r="K12" i="203"/>
  <c r="M3" i="203"/>
  <c r="L18" i="203"/>
  <c r="L19" i="203"/>
  <c r="L20" i="203"/>
  <c r="L21" i="203"/>
  <c r="L17" i="203"/>
  <c r="L11" i="203"/>
  <c r="L10" i="203"/>
  <c r="L7" i="203"/>
  <c r="L15" i="203"/>
  <c r="W12" i="202" l="1"/>
  <c r="Y3" i="202"/>
  <c r="Y30" i="202" s="1"/>
  <c r="X50" i="202"/>
  <c r="X52" i="202"/>
  <c r="X51" i="202"/>
  <c r="X38" i="202"/>
  <c r="X29" i="202"/>
  <c r="X49" i="202"/>
  <c r="X39" i="202"/>
  <c r="X31" i="202"/>
  <c r="X33" i="202"/>
  <c r="X35" i="202"/>
  <c r="X22" i="202"/>
  <c r="X24" i="202"/>
  <c r="X32" i="202"/>
  <c r="X36" i="202"/>
  <c r="X25" i="202"/>
  <c r="X27" i="202"/>
  <c r="X37" i="202"/>
  <c r="X28" i="202"/>
  <c r="X34" i="202"/>
  <c r="X23" i="202"/>
  <c r="X26" i="202"/>
  <c r="X47" i="202"/>
  <c r="X44" i="202"/>
  <c r="X21" i="202"/>
  <c r="X18" i="202"/>
  <c r="X15" i="202"/>
  <c r="X7" i="202"/>
  <c r="X10" i="202"/>
  <c r="X19" i="202"/>
  <c r="X17" i="202"/>
  <c r="X11" i="202"/>
  <c r="X20" i="202"/>
  <c r="M8" i="203"/>
  <c r="M50" i="203"/>
  <c r="M52" i="203"/>
  <c r="M49" i="203"/>
  <c r="M39" i="203"/>
  <c r="M51" i="203"/>
  <c r="M36" i="203"/>
  <c r="M32" i="203"/>
  <c r="M37" i="203"/>
  <c r="M34" i="203"/>
  <c r="M30" i="203"/>
  <c r="M26" i="203"/>
  <c r="M22" i="203"/>
  <c r="M38" i="203"/>
  <c r="M31" i="203"/>
  <c r="M35" i="203"/>
  <c r="M28" i="203"/>
  <c r="M24" i="203"/>
  <c r="M33" i="203"/>
  <c r="M27" i="203"/>
  <c r="M23" i="203"/>
  <c r="M29" i="203"/>
  <c r="M47" i="203"/>
  <c r="M25" i="203"/>
  <c r="M44" i="203"/>
  <c r="L12" i="203"/>
  <c r="N3" i="203"/>
  <c r="M18" i="203"/>
  <c r="M19" i="203"/>
  <c r="M20" i="203"/>
  <c r="M21" i="203"/>
  <c r="M17" i="203"/>
  <c r="M10" i="203"/>
  <c r="M15" i="203"/>
  <c r="M7" i="203"/>
  <c r="M11" i="203"/>
  <c r="X12" i="202" l="1"/>
  <c r="Z3" i="202"/>
  <c r="Z30" i="202" s="1"/>
  <c r="Y49" i="202"/>
  <c r="Y51" i="202"/>
  <c r="Y52" i="202"/>
  <c r="Y37" i="202"/>
  <c r="Y39" i="202"/>
  <c r="Y28" i="202"/>
  <c r="Y50" i="202"/>
  <c r="Y32" i="202"/>
  <c r="Y34" i="202"/>
  <c r="Y36" i="202"/>
  <c r="Y23" i="202"/>
  <c r="Y25" i="202"/>
  <c r="Y33" i="202"/>
  <c r="Y22" i="202"/>
  <c r="Y26" i="202"/>
  <c r="Y38" i="202"/>
  <c r="Y29" i="202"/>
  <c r="Y31" i="202"/>
  <c r="Y35" i="202"/>
  <c r="Y24" i="202"/>
  <c r="Y27" i="202"/>
  <c r="Y47" i="202"/>
  <c r="Y44" i="202"/>
  <c r="Y21" i="202"/>
  <c r="Y20" i="202"/>
  <c r="Y18" i="202"/>
  <c r="Y17" i="202"/>
  <c r="Y7" i="202"/>
  <c r="Y19" i="202"/>
  <c r="Y11" i="202"/>
  <c r="Y15" i="202"/>
  <c r="Y10" i="202"/>
  <c r="N8" i="203"/>
  <c r="N52" i="203"/>
  <c r="N51" i="203"/>
  <c r="N38" i="203"/>
  <c r="N50" i="203"/>
  <c r="N49" i="203"/>
  <c r="N35" i="203"/>
  <c r="N39" i="203"/>
  <c r="N33" i="203"/>
  <c r="N29" i="203"/>
  <c r="N25" i="203"/>
  <c r="N37" i="203"/>
  <c r="N36" i="203"/>
  <c r="N30" i="203"/>
  <c r="N34" i="203"/>
  <c r="N31" i="203"/>
  <c r="N27" i="203"/>
  <c r="N23" i="203"/>
  <c r="N26" i="203"/>
  <c r="N22" i="203"/>
  <c r="N28" i="203"/>
  <c r="N47" i="203"/>
  <c r="N44" i="203"/>
  <c r="N32" i="203"/>
  <c r="N24" i="203"/>
  <c r="M12" i="203"/>
  <c r="O3" i="203"/>
  <c r="N18" i="203"/>
  <c r="N19" i="203"/>
  <c r="N20" i="203"/>
  <c r="N21" i="203"/>
  <c r="N17" i="203"/>
  <c r="N11" i="203"/>
  <c r="N15" i="203"/>
  <c r="N7" i="203"/>
  <c r="N10" i="203"/>
  <c r="Y12" i="202" l="1"/>
  <c r="AA3" i="202"/>
  <c r="AA30" i="202" s="1"/>
  <c r="Z50" i="202"/>
  <c r="Z52" i="202"/>
  <c r="Z49" i="202"/>
  <c r="Z38" i="202"/>
  <c r="Z29" i="202"/>
  <c r="Z51" i="202"/>
  <c r="Z37" i="202"/>
  <c r="Z28" i="202"/>
  <c r="Z31" i="202"/>
  <c r="Z33" i="202"/>
  <c r="Z35" i="202"/>
  <c r="Z22" i="202"/>
  <c r="Z24" i="202"/>
  <c r="Z34" i="202"/>
  <c r="Z23" i="202"/>
  <c r="Z27" i="202"/>
  <c r="Z39" i="202"/>
  <c r="Z32" i="202"/>
  <c r="Z36" i="202"/>
  <c r="Z25" i="202"/>
  <c r="Z26" i="202"/>
  <c r="Z47" i="202"/>
  <c r="Z44" i="202"/>
  <c r="Z10" i="202"/>
  <c r="Z20" i="202"/>
  <c r="Z19" i="202"/>
  <c r="Z17" i="202"/>
  <c r="Z11" i="202"/>
  <c r="Z18" i="202"/>
  <c r="Z15" i="202"/>
  <c r="Z7" i="202"/>
  <c r="Z21" i="202"/>
  <c r="O52" i="203"/>
  <c r="O51" i="203"/>
  <c r="O8" i="203"/>
  <c r="O50" i="203"/>
  <c r="O37" i="203"/>
  <c r="O49" i="203"/>
  <c r="O39" i="203"/>
  <c r="O34" i="203"/>
  <c r="O38" i="203"/>
  <c r="O36" i="203"/>
  <c r="O32" i="203"/>
  <c r="O28" i="203"/>
  <c r="O24" i="203"/>
  <c r="O35" i="203"/>
  <c r="O29" i="203"/>
  <c r="O33" i="203"/>
  <c r="O30" i="203"/>
  <c r="O26" i="203"/>
  <c r="O22" i="203"/>
  <c r="O25" i="203"/>
  <c r="O27" i="203"/>
  <c r="O44" i="203"/>
  <c r="O31" i="203"/>
  <c r="O23" i="203"/>
  <c r="O47" i="203"/>
  <c r="N12" i="203"/>
  <c r="P3" i="203"/>
  <c r="O18" i="203"/>
  <c r="O19" i="203"/>
  <c r="O20" i="203"/>
  <c r="O21" i="203"/>
  <c r="O17" i="203"/>
  <c r="O11" i="203"/>
  <c r="O15" i="203"/>
  <c r="O10" i="203"/>
  <c r="O7" i="203"/>
  <c r="Z12" i="202" l="1"/>
  <c r="AB3" i="202"/>
  <c r="AB30" i="202" s="1"/>
  <c r="AA49" i="202"/>
  <c r="AA51" i="202"/>
  <c r="AA50" i="202"/>
  <c r="AA37" i="202"/>
  <c r="AA39" i="202"/>
  <c r="AA28" i="202"/>
  <c r="AA52" i="202"/>
  <c r="AA38" i="202"/>
  <c r="AA29" i="202"/>
  <c r="AA32" i="202"/>
  <c r="AA34" i="202"/>
  <c r="AA36" i="202"/>
  <c r="AA23" i="202"/>
  <c r="AA25" i="202"/>
  <c r="AA31" i="202"/>
  <c r="AA35" i="202"/>
  <c r="AA24" i="202"/>
  <c r="AA26" i="202"/>
  <c r="AA33" i="202"/>
  <c r="AA22" i="202"/>
  <c r="AA27" i="202"/>
  <c r="AA47" i="202"/>
  <c r="AA44" i="202"/>
  <c r="AA7" i="202"/>
  <c r="AA11" i="202"/>
  <c r="AA19" i="202"/>
  <c r="AA15" i="202"/>
  <c r="AA10" i="202"/>
  <c r="AA21" i="202"/>
  <c r="AA17" i="202"/>
  <c r="AA20" i="202"/>
  <c r="AA18" i="202"/>
  <c r="P51" i="203"/>
  <c r="P50" i="203"/>
  <c r="P8" i="203"/>
  <c r="P52" i="203"/>
  <c r="P49" i="203"/>
  <c r="P38" i="203"/>
  <c r="P33" i="203"/>
  <c r="P39" i="203"/>
  <c r="P36" i="203"/>
  <c r="P37" i="203"/>
  <c r="P35" i="203"/>
  <c r="P32" i="203"/>
  <c r="P31" i="203"/>
  <c r="P27" i="203"/>
  <c r="P23" i="203"/>
  <c r="P34" i="203"/>
  <c r="P28" i="203"/>
  <c r="P29" i="203"/>
  <c r="P25" i="203"/>
  <c r="P26" i="203"/>
  <c r="P24" i="203"/>
  <c r="P30" i="203"/>
  <c r="P22" i="203"/>
  <c r="P47" i="203"/>
  <c r="P44" i="203"/>
  <c r="O12" i="203"/>
  <c r="Q3" i="203"/>
  <c r="P18" i="203"/>
  <c r="P19" i="203"/>
  <c r="P20" i="203"/>
  <c r="P21" i="203"/>
  <c r="P17" i="203"/>
  <c r="P7" i="203"/>
  <c r="P15" i="203"/>
  <c r="P11" i="203"/>
  <c r="P10" i="203"/>
  <c r="AA12" i="202" l="1"/>
  <c r="AC3" i="202"/>
  <c r="AB50" i="202"/>
  <c r="AB52" i="202"/>
  <c r="AB51" i="202"/>
  <c r="AB38" i="202"/>
  <c r="AB29" i="202"/>
  <c r="AB39" i="202"/>
  <c r="AB31" i="202"/>
  <c r="AB33" i="202"/>
  <c r="AB35" i="202"/>
  <c r="AB22" i="202"/>
  <c r="AB24" i="202"/>
  <c r="AB49" i="202"/>
  <c r="AB37" i="202"/>
  <c r="AB28" i="202"/>
  <c r="AB32" i="202"/>
  <c r="AB36" i="202"/>
  <c r="AB25" i="202"/>
  <c r="AB27" i="202"/>
  <c r="AB34" i="202"/>
  <c r="AB23" i="202"/>
  <c r="AB26" i="202"/>
  <c r="AB47" i="202"/>
  <c r="AB44" i="202"/>
  <c r="AB21" i="202"/>
  <c r="AB18" i="202"/>
  <c r="AB15" i="202"/>
  <c r="AB7" i="202"/>
  <c r="AB10" i="202"/>
  <c r="AB19" i="202"/>
  <c r="AB17" i="202"/>
  <c r="AB20" i="202"/>
  <c r="AB11" i="202"/>
  <c r="Q8" i="203"/>
  <c r="Q50" i="203"/>
  <c r="Q52" i="203"/>
  <c r="Q49" i="203"/>
  <c r="Q51" i="203"/>
  <c r="Q39" i="203"/>
  <c r="Q37" i="203"/>
  <c r="Q36" i="203"/>
  <c r="Q32" i="203"/>
  <c r="Q38" i="203"/>
  <c r="Q35" i="203"/>
  <c r="Q34" i="203"/>
  <c r="Q30" i="203"/>
  <c r="Q26" i="203"/>
  <c r="Q22" i="203"/>
  <c r="Q33" i="203"/>
  <c r="Q27" i="203"/>
  <c r="Q28" i="203"/>
  <c r="Q24" i="203"/>
  <c r="Q25" i="203"/>
  <c r="Q47" i="203"/>
  <c r="Q31" i="203"/>
  <c r="Q23" i="203"/>
  <c r="Q29" i="203"/>
  <c r="Q44" i="203"/>
  <c r="P12" i="203"/>
  <c r="R3" i="203"/>
  <c r="Q18" i="203"/>
  <c r="Q19" i="203"/>
  <c r="Q20" i="203"/>
  <c r="Q21" i="203"/>
  <c r="Q17" i="203"/>
  <c r="Q11" i="203"/>
  <c r="Q15" i="203"/>
  <c r="Q10" i="203"/>
  <c r="Q7" i="203"/>
  <c r="AB12" i="202" l="1"/>
  <c r="AD3" i="202"/>
  <c r="AC49" i="202"/>
  <c r="AC51" i="202"/>
  <c r="AC52" i="202"/>
  <c r="AC37" i="202"/>
  <c r="AC39" i="202"/>
  <c r="AC28" i="202"/>
  <c r="AC30" i="202"/>
  <c r="AC32" i="202"/>
  <c r="AC34" i="202"/>
  <c r="AC36" i="202"/>
  <c r="AC23" i="202"/>
  <c r="AC25" i="202"/>
  <c r="AC50" i="202"/>
  <c r="AC38" i="202"/>
  <c r="AC29" i="202"/>
  <c r="AC33" i="202"/>
  <c r="AC22" i="202"/>
  <c r="AC26" i="202"/>
  <c r="AC31" i="202"/>
  <c r="AC35" i="202"/>
  <c r="AC24" i="202"/>
  <c r="AC27" i="202"/>
  <c r="AC47" i="202"/>
  <c r="AC44" i="202"/>
  <c r="AC21" i="202"/>
  <c r="AC20" i="202"/>
  <c r="AC18" i="202"/>
  <c r="AC17" i="202"/>
  <c r="AC7" i="202"/>
  <c r="AC11" i="202"/>
  <c r="AC19" i="202"/>
  <c r="AC10" i="202"/>
  <c r="AC15" i="202"/>
  <c r="R8" i="203"/>
  <c r="R51" i="203"/>
  <c r="R50" i="203"/>
  <c r="R38" i="203"/>
  <c r="R39" i="203"/>
  <c r="R35" i="203"/>
  <c r="R37" i="203"/>
  <c r="R34" i="203"/>
  <c r="R52" i="203"/>
  <c r="R49" i="203"/>
  <c r="R33" i="203"/>
  <c r="R29" i="203"/>
  <c r="R25" i="203"/>
  <c r="R32" i="203"/>
  <c r="R26" i="203"/>
  <c r="R31" i="203"/>
  <c r="R27" i="203"/>
  <c r="R23" i="203"/>
  <c r="R36" i="203"/>
  <c r="R24" i="203"/>
  <c r="R47" i="203"/>
  <c r="R44" i="203"/>
  <c r="R30" i="203"/>
  <c r="R22" i="203"/>
  <c r="R28" i="203"/>
  <c r="Q12" i="203"/>
  <c r="S3" i="203"/>
  <c r="R18" i="203"/>
  <c r="R19" i="203"/>
  <c r="R20" i="203"/>
  <c r="R21" i="203"/>
  <c r="R17" i="203"/>
  <c r="R15" i="203"/>
  <c r="R11" i="203"/>
  <c r="R10" i="203"/>
  <c r="R7" i="203"/>
  <c r="AC12" i="202" l="1"/>
  <c r="AE3" i="202"/>
  <c r="AD50" i="202"/>
  <c r="AD52" i="202"/>
  <c r="AD49" i="202"/>
  <c r="AD38" i="202"/>
  <c r="AD29" i="202"/>
  <c r="AD37" i="202"/>
  <c r="AD28" i="202"/>
  <c r="AD31" i="202"/>
  <c r="AD33" i="202"/>
  <c r="AD35" i="202"/>
  <c r="AD22" i="202"/>
  <c r="AD24" i="202"/>
  <c r="AD51" i="202"/>
  <c r="AD39" i="202"/>
  <c r="AD30" i="202"/>
  <c r="AD34" i="202"/>
  <c r="AD23" i="202"/>
  <c r="AD27" i="202"/>
  <c r="AD32" i="202"/>
  <c r="AD36" i="202"/>
  <c r="AD25" i="202"/>
  <c r="AD26" i="202"/>
  <c r="AD47" i="202"/>
  <c r="AD44" i="202"/>
  <c r="AD10" i="202"/>
  <c r="AD20" i="202"/>
  <c r="AD19" i="202"/>
  <c r="AD17" i="202"/>
  <c r="AD11" i="202"/>
  <c r="AD18" i="202"/>
  <c r="AD15" i="202"/>
  <c r="AD21" i="202"/>
  <c r="AD7" i="202"/>
  <c r="S49" i="203"/>
  <c r="S52" i="203"/>
  <c r="S8" i="203"/>
  <c r="S50" i="203"/>
  <c r="S37" i="203"/>
  <c r="S51" i="203"/>
  <c r="S38" i="203"/>
  <c r="S34" i="203"/>
  <c r="S33" i="203"/>
  <c r="S39" i="203"/>
  <c r="S36" i="203"/>
  <c r="S32" i="203"/>
  <c r="S28" i="203"/>
  <c r="S24" i="203"/>
  <c r="S31" i="203"/>
  <c r="S25" i="203"/>
  <c r="S30" i="203"/>
  <c r="S26" i="203"/>
  <c r="S22" i="203"/>
  <c r="S35" i="203"/>
  <c r="S23" i="203"/>
  <c r="S44" i="203"/>
  <c r="S29" i="203"/>
  <c r="S27" i="203"/>
  <c r="S47" i="203"/>
  <c r="R12" i="203"/>
  <c r="T3" i="203"/>
  <c r="S18" i="203"/>
  <c r="S19" i="203"/>
  <c r="S20" i="203"/>
  <c r="S21" i="203"/>
  <c r="S17" i="203"/>
  <c r="S15" i="203"/>
  <c r="S10" i="203"/>
  <c r="S11" i="203"/>
  <c r="S7" i="203"/>
  <c r="AD12" i="202" l="1"/>
  <c r="AF3" i="202"/>
  <c r="AE49" i="202"/>
  <c r="AE51" i="202"/>
  <c r="AE50" i="202"/>
  <c r="AE37" i="202"/>
  <c r="AE39" i="202"/>
  <c r="AE28" i="202"/>
  <c r="AE38" i="202"/>
  <c r="AE29" i="202"/>
  <c r="AE30" i="202"/>
  <c r="AE32" i="202"/>
  <c r="AE34" i="202"/>
  <c r="AE36" i="202"/>
  <c r="AE23" i="202"/>
  <c r="AE25" i="202"/>
  <c r="AE52" i="202"/>
  <c r="AE31" i="202"/>
  <c r="AE35" i="202"/>
  <c r="AE24" i="202"/>
  <c r="AE26" i="202"/>
  <c r="AE33" i="202"/>
  <c r="AE22" i="202"/>
  <c r="AE27" i="202"/>
  <c r="AE47" i="202"/>
  <c r="AE44" i="202"/>
  <c r="AE7" i="202"/>
  <c r="AE11" i="202"/>
  <c r="AE19" i="202"/>
  <c r="AE18" i="202"/>
  <c r="AE15" i="202"/>
  <c r="AE10" i="202"/>
  <c r="AE21" i="202"/>
  <c r="AE17" i="202"/>
  <c r="AE20" i="202"/>
  <c r="T51" i="203"/>
  <c r="T8" i="203"/>
  <c r="T49" i="203"/>
  <c r="T37" i="203"/>
  <c r="T33" i="203"/>
  <c r="T32" i="203"/>
  <c r="T50" i="203"/>
  <c r="T52" i="203"/>
  <c r="T38" i="203"/>
  <c r="T35" i="203"/>
  <c r="T31" i="203"/>
  <c r="T36" i="203"/>
  <c r="T27" i="203"/>
  <c r="T23" i="203"/>
  <c r="T29" i="203"/>
  <c r="T25" i="203"/>
  <c r="T39" i="203"/>
  <c r="T34" i="203"/>
  <c r="T24" i="203"/>
  <c r="T30" i="203"/>
  <c r="T22" i="203"/>
  <c r="T28" i="203"/>
  <c r="T26" i="203"/>
  <c r="T47" i="203"/>
  <c r="T44" i="203"/>
  <c r="S12" i="203"/>
  <c r="U3" i="203"/>
  <c r="T18" i="203"/>
  <c r="T19" i="203"/>
  <c r="T20" i="203"/>
  <c r="T21" i="203"/>
  <c r="T17" i="203"/>
  <c r="T7" i="203"/>
  <c r="T15" i="203"/>
  <c r="T11" i="203"/>
  <c r="T10" i="203"/>
  <c r="AE12" i="202" l="1"/>
  <c r="AG3" i="202"/>
  <c r="AF50" i="202"/>
  <c r="AF52" i="202"/>
  <c r="AF51" i="202"/>
  <c r="AF38" i="202"/>
  <c r="AF29" i="202"/>
  <c r="AF49" i="202"/>
  <c r="AF39" i="202"/>
  <c r="AF31" i="202"/>
  <c r="AF33" i="202"/>
  <c r="AF35" i="202"/>
  <c r="AF22" i="202"/>
  <c r="AF24" i="202"/>
  <c r="AF32" i="202"/>
  <c r="AF36" i="202"/>
  <c r="AF25" i="202"/>
  <c r="AF27" i="202"/>
  <c r="AF37" i="202"/>
  <c r="AF28" i="202"/>
  <c r="AF30" i="202"/>
  <c r="AF34" i="202"/>
  <c r="AF23" i="202"/>
  <c r="AF26" i="202"/>
  <c r="AF47" i="202"/>
  <c r="AF44" i="202"/>
  <c r="AF21" i="202"/>
  <c r="AF15" i="202"/>
  <c r="AF7" i="202"/>
  <c r="AF10" i="202"/>
  <c r="AF19" i="202"/>
  <c r="AF17" i="202"/>
  <c r="AF11" i="202"/>
  <c r="AF20" i="202"/>
  <c r="AF18" i="202"/>
  <c r="U8" i="203"/>
  <c r="U50" i="203"/>
  <c r="U52" i="203"/>
  <c r="U39" i="203"/>
  <c r="U36" i="203"/>
  <c r="U32" i="203"/>
  <c r="U49" i="203"/>
  <c r="U51" i="203"/>
  <c r="U37" i="203"/>
  <c r="U34" i="203"/>
  <c r="U35" i="203"/>
  <c r="U30" i="203"/>
  <c r="U26" i="203"/>
  <c r="U22" i="203"/>
  <c r="U28" i="203"/>
  <c r="U24" i="203"/>
  <c r="U38" i="203"/>
  <c r="U33" i="203"/>
  <c r="U23" i="203"/>
  <c r="U29" i="203"/>
  <c r="U47" i="203"/>
  <c r="U27" i="203"/>
  <c r="U25" i="203"/>
  <c r="U44" i="203"/>
  <c r="T12" i="203"/>
  <c r="V3" i="203"/>
  <c r="U10" i="203"/>
  <c r="U18" i="203"/>
  <c r="U19" i="203"/>
  <c r="U20" i="203"/>
  <c r="U21" i="203"/>
  <c r="U17" i="203"/>
  <c r="U15" i="203"/>
  <c r="U11" i="203"/>
  <c r="U7" i="203"/>
  <c r="AF12" i="202" l="1"/>
  <c r="AH3" i="202"/>
  <c r="AG49" i="202"/>
  <c r="AG51" i="202"/>
  <c r="AG52" i="202"/>
  <c r="AG37" i="202"/>
  <c r="AG39" i="202"/>
  <c r="AG28" i="202"/>
  <c r="AG50" i="202"/>
  <c r="AG30" i="202"/>
  <c r="AG32" i="202"/>
  <c r="AG34" i="202"/>
  <c r="AG36" i="202"/>
  <c r="AG23" i="202"/>
  <c r="AG33" i="202"/>
  <c r="AG22" i="202"/>
  <c r="AG26" i="202"/>
  <c r="AG38" i="202"/>
  <c r="AG29" i="202"/>
  <c r="AG31" i="202"/>
  <c r="AG35" i="202"/>
  <c r="AG24" i="202"/>
  <c r="AG25" i="202"/>
  <c r="AG27" i="202"/>
  <c r="AG47" i="202"/>
  <c r="AG44" i="202"/>
  <c r="AG21" i="202"/>
  <c r="AG20" i="202"/>
  <c r="AG17" i="202"/>
  <c r="AG7" i="202"/>
  <c r="AG19" i="202"/>
  <c r="AG11" i="202"/>
  <c r="AG18" i="202"/>
  <c r="AG15" i="202"/>
  <c r="AG10" i="202"/>
  <c r="V8" i="203"/>
  <c r="V52" i="203"/>
  <c r="V51" i="203"/>
  <c r="V38" i="203"/>
  <c r="V49" i="203"/>
  <c r="V35" i="203"/>
  <c r="V50" i="203"/>
  <c r="V39" i="203"/>
  <c r="V33" i="203"/>
  <c r="V34" i="203"/>
  <c r="V29" i="203"/>
  <c r="V25" i="203"/>
  <c r="V36" i="203"/>
  <c r="V30" i="203"/>
  <c r="V27" i="203"/>
  <c r="V23" i="203"/>
  <c r="V37" i="203"/>
  <c r="V32" i="203"/>
  <c r="V22" i="203"/>
  <c r="V28" i="203"/>
  <c r="V47" i="203"/>
  <c r="V44" i="203"/>
  <c r="V26" i="203"/>
  <c r="V24" i="203"/>
  <c r="U12" i="203"/>
  <c r="W3" i="203"/>
  <c r="V18" i="203"/>
  <c r="V19" i="203"/>
  <c r="V20" i="203"/>
  <c r="V21" i="203"/>
  <c r="V17" i="203"/>
  <c r="V15" i="203"/>
  <c r="V11" i="203"/>
  <c r="V10" i="203"/>
  <c r="V7" i="203"/>
  <c r="AG12" i="202" l="1"/>
  <c r="AI3" i="202"/>
  <c r="AH50" i="202"/>
  <c r="AH49" i="202"/>
  <c r="AH38" i="202"/>
  <c r="AH29" i="202"/>
  <c r="AH51" i="202"/>
  <c r="AH52" i="202"/>
  <c r="AH37" i="202"/>
  <c r="AH28" i="202"/>
  <c r="AH31" i="202"/>
  <c r="AH33" i="202"/>
  <c r="AH35" i="202"/>
  <c r="AH22" i="202"/>
  <c r="AH24" i="202"/>
  <c r="AH30" i="202"/>
  <c r="AH34" i="202"/>
  <c r="AH23" i="202"/>
  <c r="AH25" i="202"/>
  <c r="AH27" i="202"/>
  <c r="AH39" i="202"/>
  <c r="AH32" i="202"/>
  <c r="AH36" i="202"/>
  <c r="AH26" i="202"/>
  <c r="AH47" i="202"/>
  <c r="AH44" i="202"/>
  <c r="AH10" i="202"/>
  <c r="AH20" i="202"/>
  <c r="AH19" i="202"/>
  <c r="AH17" i="202"/>
  <c r="AH11" i="202"/>
  <c r="AH15" i="202"/>
  <c r="AH7" i="202"/>
  <c r="AH18" i="202"/>
  <c r="AH21" i="202"/>
  <c r="W52" i="203"/>
  <c r="W51" i="203"/>
  <c r="W8" i="203"/>
  <c r="W50" i="203"/>
  <c r="W49" i="203"/>
  <c r="W37" i="203"/>
  <c r="W39" i="203"/>
  <c r="W34" i="203"/>
  <c r="W38" i="203"/>
  <c r="W36" i="203"/>
  <c r="W32" i="203"/>
  <c r="W33" i="203"/>
  <c r="W28" i="203"/>
  <c r="W24" i="203"/>
  <c r="W35" i="203"/>
  <c r="W29" i="203"/>
  <c r="W30" i="203"/>
  <c r="W26" i="203"/>
  <c r="W22" i="203"/>
  <c r="W27" i="203"/>
  <c r="W44" i="203"/>
  <c r="W25" i="203"/>
  <c r="W23" i="203"/>
  <c r="W47" i="203"/>
  <c r="V12" i="203"/>
  <c r="X3" i="203"/>
  <c r="W18" i="203"/>
  <c r="W19" i="203"/>
  <c r="W20" i="203"/>
  <c r="W21" i="203"/>
  <c r="W17" i="203"/>
  <c r="W10" i="203"/>
  <c r="W15" i="203"/>
  <c r="W11" i="203"/>
  <c r="W7" i="203"/>
  <c r="AH12" i="202" l="1"/>
  <c r="AJ3" i="202"/>
  <c r="AI49" i="202"/>
  <c r="AI51" i="202"/>
  <c r="AI50" i="202"/>
  <c r="AI52" i="202"/>
  <c r="AI37" i="202"/>
  <c r="AI39" i="202"/>
  <c r="AI28" i="202"/>
  <c r="AI38" i="202"/>
  <c r="AI29" i="202"/>
  <c r="AI30" i="202"/>
  <c r="AI32" i="202"/>
  <c r="AI34" i="202"/>
  <c r="AI36" i="202"/>
  <c r="AI23" i="202"/>
  <c r="AI31" i="202"/>
  <c r="AI35" i="202"/>
  <c r="AI24" i="202"/>
  <c r="AI26" i="202"/>
  <c r="AI33" i="202"/>
  <c r="AI22" i="202"/>
  <c r="AI25" i="202"/>
  <c r="AI27" i="202"/>
  <c r="AI47" i="202"/>
  <c r="AI44" i="202"/>
  <c r="AI7" i="202"/>
  <c r="AI11" i="202"/>
  <c r="AI19" i="202"/>
  <c r="AI18" i="202"/>
  <c r="AI15" i="202"/>
  <c r="AI10" i="202"/>
  <c r="AI21" i="202"/>
  <c r="AI17" i="202"/>
  <c r="AI20" i="202"/>
  <c r="X51" i="203"/>
  <c r="X50" i="203"/>
  <c r="X8" i="203"/>
  <c r="X52" i="203"/>
  <c r="X49" i="203"/>
  <c r="X38" i="203"/>
  <c r="X33" i="203"/>
  <c r="X36" i="203"/>
  <c r="X37" i="203"/>
  <c r="X35" i="203"/>
  <c r="X39" i="203"/>
  <c r="X27" i="203"/>
  <c r="X23" i="203"/>
  <c r="X34" i="203"/>
  <c r="X28" i="203"/>
  <c r="X32" i="203"/>
  <c r="X29" i="203"/>
  <c r="X25" i="203"/>
  <c r="X26" i="203"/>
  <c r="X24" i="203"/>
  <c r="X30" i="203"/>
  <c r="X22" i="203"/>
  <c r="X47" i="203"/>
  <c r="X44" i="203"/>
  <c r="W12" i="203"/>
  <c r="Y3" i="203"/>
  <c r="X18" i="203"/>
  <c r="X19" i="203"/>
  <c r="X20" i="203"/>
  <c r="X21" i="203"/>
  <c r="X17" i="203"/>
  <c r="X7" i="203"/>
  <c r="X15" i="203"/>
  <c r="X11" i="203"/>
  <c r="X10" i="203"/>
  <c r="AI12" i="202" l="1"/>
  <c r="AK3" i="202"/>
  <c r="AJ50" i="202"/>
  <c r="AJ51" i="202"/>
  <c r="AJ38" i="202"/>
  <c r="AJ29" i="202"/>
  <c r="AJ39" i="202"/>
  <c r="AJ31" i="202"/>
  <c r="AJ33" i="202"/>
  <c r="AJ35" i="202"/>
  <c r="AJ22" i="202"/>
  <c r="AJ24" i="202"/>
  <c r="AJ37" i="202"/>
  <c r="AJ28" i="202"/>
  <c r="AJ32" i="202"/>
  <c r="AJ36" i="202"/>
  <c r="AJ25" i="202"/>
  <c r="AJ27" i="202"/>
  <c r="AJ49" i="202"/>
  <c r="AJ52" i="202"/>
  <c r="AJ30" i="202"/>
  <c r="AJ34" i="202"/>
  <c r="AJ23" i="202"/>
  <c r="AJ26" i="202"/>
  <c r="AJ47" i="202"/>
  <c r="AJ44" i="202"/>
  <c r="AJ18" i="202"/>
  <c r="AJ21" i="202"/>
  <c r="AJ15" i="202"/>
  <c r="AJ7" i="202"/>
  <c r="AJ19" i="202"/>
  <c r="AJ17" i="202"/>
  <c r="AJ10" i="202"/>
  <c r="AJ20" i="202"/>
  <c r="AJ11" i="202"/>
  <c r="Y8" i="203"/>
  <c r="Y50" i="203"/>
  <c r="Y52" i="203"/>
  <c r="Y51" i="203"/>
  <c r="Y39" i="203"/>
  <c r="Y49" i="203"/>
  <c r="Y37" i="203"/>
  <c r="Y36" i="203"/>
  <c r="Y32" i="203"/>
  <c r="Y35" i="203"/>
  <c r="Y34" i="203"/>
  <c r="Y30" i="203"/>
  <c r="Y26" i="203"/>
  <c r="Y22" i="203"/>
  <c r="Y33" i="203"/>
  <c r="Y27" i="203"/>
  <c r="Y38" i="203"/>
  <c r="Y28" i="203"/>
  <c r="Y24" i="203"/>
  <c r="Y25" i="203"/>
  <c r="Y47" i="203"/>
  <c r="Y23" i="203"/>
  <c r="Y29" i="203"/>
  <c r="Y44" i="203"/>
  <c r="X12" i="203"/>
  <c r="Z3" i="203"/>
  <c r="Y18" i="203"/>
  <c r="Y19" i="203"/>
  <c r="Y20" i="203"/>
  <c r="Y21" i="203"/>
  <c r="Y17" i="203"/>
  <c r="Y15" i="203"/>
  <c r="Y11" i="203"/>
  <c r="Y7" i="203"/>
  <c r="Y10" i="203"/>
  <c r="AJ12" i="202" l="1"/>
  <c r="AL3" i="202"/>
  <c r="AK49" i="202"/>
  <c r="AK51" i="202"/>
  <c r="AK52" i="202"/>
  <c r="AK37" i="202"/>
  <c r="AK39" i="202"/>
  <c r="AK28" i="202"/>
  <c r="AK30" i="202"/>
  <c r="AK32" i="202"/>
  <c r="AK34" i="202"/>
  <c r="AK36" i="202"/>
  <c r="AK23" i="202"/>
  <c r="AK38" i="202"/>
  <c r="AK29" i="202"/>
  <c r="AK33" i="202"/>
  <c r="AK22" i="202"/>
  <c r="AK26" i="202"/>
  <c r="AK50" i="202"/>
  <c r="AK31" i="202"/>
  <c r="AK35" i="202"/>
  <c r="AK24" i="202"/>
  <c r="AK25" i="202"/>
  <c r="AK27" i="202"/>
  <c r="AK47" i="202"/>
  <c r="AK44" i="202"/>
  <c r="AK21" i="202"/>
  <c r="AK20" i="202"/>
  <c r="AK17" i="202"/>
  <c r="AK7" i="202"/>
  <c r="AK11" i="202"/>
  <c r="AK19" i="202"/>
  <c r="AK10" i="202"/>
  <c r="AK18" i="202"/>
  <c r="AK15" i="202"/>
  <c r="Z8" i="203"/>
  <c r="Z51" i="203"/>
  <c r="Z52" i="203"/>
  <c r="Z50" i="203"/>
  <c r="Z38" i="203"/>
  <c r="Z39" i="203"/>
  <c r="Z35" i="203"/>
  <c r="Z34" i="203"/>
  <c r="Z49" i="203"/>
  <c r="Z33" i="203"/>
  <c r="Z37" i="203"/>
  <c r="Z29" i="203"/>
  <c r="Z25" i="203"/>
  <c r="Z32" i="203"/>
  <c r="Z26" i="203"/>
  <c r="Z27" i="203"/>
  <c r="Z23" i="203"/>
  <c r="Z36" i="203"/>
  <c r="Z30" i="203"/>
  <c r="Z24" i="203"/>
  <c r="Z47" i="203"/>
  <c r="Z44" i="203"/>
  <c r="Z22" i="203"/>
  <c r="Z28" i="203"/>
  <c r="Y12" i="203"/>
  <c r="AA3" i="203"/>
  <c r="Z18" i="203"/>
  <c r="Z19" i="203"/>
  <c r="Z20" i="203"/>
  <c r="Z21" i="203"/>
  <c r="Z17" i="203"/>
  <c r="Z15" i="203"/>
  <c r="Z11" i="203"/>
  <c r="Z10" i="203"/>
  <c r="Z7" i="203"/>
  <c r="AK12" i="202" l="1"/>
  <c r="AM3" i="202"/>
  <c r="AL50" i="202"/>
  <c r="AL49" i="202"/>
  <c r="AL38" i="202"/>
  <c r="AL29" i="202"/>
  <c r="AL52" i="202"/>
  <c r="AL37" i="202"/>
  <c r="AL28" i="202"/>
  <c r="AL31" i="202"/>
  <c r="AL33" i="202"/>
  <c r="AL35" i="202"/>
  <c r="AL22" i="202"/>
  <c r="AL24" i="202"/>
  <c r="AL39" i="202"/>
  <c r="AL30" i="202"/>
  <c r="AL34" i="202"/>
  <c r="AL23" i="202"/>
  <c r="AL25" i="202"/>
  <c r="AL27" i="202"/>
  <c r="AL51" i="202"/>
  <c r="AL32" i="202"/>
  <c r="AL36" i="202"/>
  <c r="AL26" i="202"/>
  <c r="AL47" i="202"/>
  <c r="AL44" i="202"/>
  <c r="AL10" i="202"/>
  <c r="AL20" i="202"/>
  <c r="AL19" i="202"/>
  <c r="AL17" i="202"/>
  <c r="AL11" i="202"/>
  <c r="AL15" i="202"/>
  <c r="AL18" i="202"/>
  <c r="AL21" i="202"/>
  <c r="AL7" i="202"/>
  <c r="AA52" i="203"/>
  <c r="AA8" i="203"/>
  <c r="AA50" i="203"/>
  <c r="AA51" i="203"/>
  <c r="AA49" i="203"/>
  <c r="AA37" i="203"/>
  <c r="AA38" i="203"/>
  <c r="AA34" i="203"/>
  <c r="AA33" i="203"/>
  <c r="AA39" i="203"/>
  <c r="AA36" i="203"/>
  <c r="AA32" i="203"/>
  <c r="AA28" i="203"/>
  <c r="AA24" i="203"/>
  <c r="AA31" i="203"/>
  <c r="AA25" i="203"/>
  <c r="AA30" i="203"/>
  <c r="AA26" i="203"/>
  <c r="AA22" i="203"/>
  <c r="AA35" i="203"/>
  <c r="AA29" i="203"/>
  <c r="AA23" i="203"/>
  <c r="AA44" i="203"/>
  <c r="AA27" i="203"/>
  <c r="AA47" i="203"/>
  <c r="Z12" i="203"/>
  <c r="AB3" i="203"/>
  <c r="AA18" i="203"/>
  <c r="AA19" i="203"/>
  <c r="AA20" i="203"/>
  <c r="AA21" i="203"/>
  <c r="AA17" i="203"/>
  <c r="AA10" i="203"/>
  <c r="AA15" i="203"/>
  <c r="AA11" i="203"/>
  <c r="AA7" i="203"/>
  <c r="AL12" i="202" l="1"/>
  <c r="AN3" i="202"/>
  <c r="AM49" i="202"/>
  <c r="AM51" i="202"/>
  <c r="AM50" i="202"/>
  <c r="AM52" i="202"/>
  <c r="AM37" i="202"/>
  <c r="AM39" i="202"/>
  <c r="AM28" i="202"/>
  <c r="AM38" i="202"/>
  <c r="AM29" i="202"/>
  <c r="AM30" i="202"/>
  <c r="AM32" i="202"/>
  <c r="AM34" i="202"/>
  <c r="AM36" i="202"/>
  <c r="AM23" i="202"/>
  <c r="AM31" i="202"/>
  <c r="AM35" i="202"/>
  <c r="AM24" i="202"/>
  <c r="AM26" i="202"/>
  <c r="AM33" i="202"/>
  <c r="AM22" i="202"/>
  <c r="AM25" i="202"/>
  <c r="AM27" i="202"/>
  <c r="AM47" i="202"/>
  <c r="AM44" i="202"/>
  <c r="AM7" i="202"/>
  <c r="AM11" i="202"/>
  <c r="AM19" i="202"/>
  <c r="AM18" i="202"/>
  <c r="AM15" i="202"/>
  <c r="AM10" i="202"/>
  <c r="AM21" i="202"/>
  <c r="AM17" i="202"/>
  <c r="AM20" i="202"/>
  <c r="AB51" i="203"/>
  <c r="AB8" i="203"/>
  <c r="AB50" i="203"/>
  <c r="AB49" i="203"/>
  <c r="AB52" i="203"/>
  <c r="AB37" i="203"/>
  <c r="AB33" i="203"/>
  <c r="AB32" i="203"/>
  <c r="AB38" i="203"/>
  <c r="AB35" i="203"/>
  <c r="AB31" i="203"/>
  <c r="AB27" i="203"/>
  <c r="AB23" i="203"/>
  <c r="AB39" i="203"/>
  <c r="AB36" i="203"/>
  <c r="AB29" i="203"/>
  <c r="AB25" i="203"/>
  <c r="AB34" i="203"/>
  <c r="AB28" i="203"/>
  <c r="AB24" i="203"/>
  <c r="AB30" i="203"/>
  <c r="AB22" i="203"/>
  <c r="AB26" i="203"/>
  <c r="AB47" i="203"/>
  <c r="AB44" i="203"/>
  <c r="AA12" i="203"/>
  <c r="AC3" i="203"/>
  <c r="AB18" i="203"/>
  <c r="AB19" i="203"/>
  <c r="AB20" i="203"/>
  <c r="AB21" i="203"/>
  <c r="AB17" i="203"/>
  <c r="AB7" i="203"/>
  <c r="AB15" i="203"/>
  <c r="AB11" i="203"/>
  <c r="AB10" i="203"/>
  <c r="AM12" i="202" l="1"/>
  <c r="AO3" i="202"/>
  <c r="AN50" i="202"/>
  <c r="AN51" i="202"/>
  <c r="AN38" i="202"/>
  <c r="AN29" i="202"/>
  <c r="AN49" i="202"/>
  <c r="AN39" i="202"/>
  <c r="AN31" i="202"/>
  <c r="AN33" i="202"/>
  <c r="AN35" i="202"/>
  <c r="AN22" i="202"/>
  <c r="AN24" i="202"/>
  <c r="AN52" i="202"/>
  <c r="AN32" i="202"/>
  <c r="AN36" i="202"/>
  <c r="AN25" i="202"/>
  <c r="AN27" i="202"/>
  <c r="AN37" i="202"/>
  <c r="AN28" i="202"/>
  <c r="AN30" i="202"/>
  <c r="AN34" i="202"/>
  <c r="AN23" i="202"/>
  <c r="AN26" i="202"/>
  <c r="AN47" i="202"/>
  <c r="AN44" i="202"/>
  <c r="AN18" i="202"/>
  <c r="AN21" i="202"/>
  <c r="AN15" i="202"/>
  <c r="AN7" i="202"/>
  <c r="AN10" i="202"/>
  <c r="AN19" i="202"/>
  <c r="AN17" i="202"/>
  <c r="AN11" i="202"/>
  <c r="AN20" i="202"/>
  <c r="AC8" i="203"/>
  <c r="AC50" i="203"/>
  <c r="AC52" i="203"/>
  <c r="AC39" i="203"/>
  <c r="AC51" i="203"/>
  <c r="AC36" i="203"/>
  <c r="AC32" i="203"/>
  <c r="AC49" i="203"/>
  <c r="AC37" i="203"/>
  <c r="AC34" i="203"/>
  <c r="AC31" i="203"/>
  <c r="AC30" i="203"/>
  <c r="AC26" i="203"/>
  <c r="AC22" i="203"/>
  <c r="AC38" i="203"/>
  <c r="AC35" i="203"/>
  <c r="AC28" i="203"/>
  <c r="AC24" i="203"/>
  <c r="AC33" i="203"/>
  <c r="AC27" i="203"/>
  <c r="AC23" i="203"/>
  <c r="AC29" i="203"/>
  <c r="AC47" i="203"/>
  <c r="AC25" i="203"/>
  <c r="AC44" i="203"/>
  <c r="AB12" i="203"/>
  <c r="AD3" i="203"/>
  <c r="AC18" i="203"/>
  <c r="AC19" i="203"/>
  <c r="AC20" i="203"/>
  <c r="AC21" i="203"/>
  <c r="AC17" i="203"/>
  <c r="AC15" i="203"/>
  <c r="AC11" i="203"/>
  <c r="AC7" i="203"/>
  <c r="AC10" i="203"/>
  <c r="AN12" i="202" l="1"/>
  <c r="AP3" i="202"/>
  <c r="AO49" i="202"/>
  <c r="AO51" i="202"/>
  <c r="AO52" i="202"/>
  <c r="AO37" i="202"/>
  <c r="AO39" i="202"/>
  <c r="AO28" i="202"/>
  <c r="AO50" i="202"/>
  <c r="AO30" i="202"/>
  <c r="AO32" i="202"/>
  <c r="AO34" i="202"/>
  <c r="AO36" i="202"/>
  <c r="AO23" i="202"/>
  <c r="AO33" i="202"/>
  <c r="AO22" i="202"/>
  <c r="AO26" i="202"/>
  <c r="AO38" i="202"/>
  <c r="AO29" i="202"/>
  <c r="AO31" i="202"/>
  <c r="AO35" i="202"/>
  <c r="AO24" i="202"/>
  <c r="AO25" i="202"/>
  <c r="AO27" i="202"/>
  <c r="AO47" i="202"/>
  <c r="AO44" i="202"/>
  <c r="AO21" i="202"/>
  <c r="AO20" i="202"/>
  <c r="AO17" i="202"/>
  <c r="AO7" i="202"/>
  <c r="AO19" i="202"/>
  <c r="AO11" i="202"/>
  <c r="AO18" i="202"/>
  <c r="AO15" i="202"/>
  <c r="AO10" i="202"/>
  <c r="AD8" i="203"/>
  <c r="AD49" i="203"/>
  <c r="AD52" i="203"/>
  <c r="AD51" i="203"/>
  <c r="AD38" i="203"/>
  <c r="AD50" i="203"/>
  <c r="AD35" i="203"/>
  <c r="AD31" i="203"/>
  <c r="AD36" i="203"/>
  <c r="AD39" i="203"/>
  <c r="AD33" i="203"/>
  <c r="AD29" i="203"/>
  <c r="AD25" i="203"/>
  <c r="AD37" i="203"/>
  <c r="AD30" i="203"/>
  <c r="AD34" i="203"/>
  <c r="AD27" i="203"/>
  <c r="AD23" i="203"/>
  <c r="AD26" i="203"/>
  <c r="AD22" i="203"/>
  <c r="AD28" i="203"/>
  <c r="AD47" i="203"/>
  <c r="AD44" i="203"/>
  <c r="AD32" i="203"/>
  <c r="AD24" i="203"/>
  <c r="AC12" i="203"/>
  <c r="AE3" i="203"/>
  <c r="AD18" i="203"/>
  <c r="AD19" i="203"/>
  <c r="AD20" i="203"/>
  <c r="AD21" i="203"/>
  <c r="AD17" i="203"/>
  <c r="AD15" i="203"/>
  <c r="AD11" i="203"/>
  <c r="AD10" i="203"/>
  <c r="AD7" i="203"/>
  <c r="AO12" i="202" l="1"/>
  <c r="AQ3" i="202"/>
  <c r="AP50" i="202"/>
  <c r="AP49" i="202"/>
  <c r="AP38" i="202"/>
  <c r="AP29" i="202"/>
  <c r="AP51" i="202"/>
  <c r="AP52" i="202"/>
  <c r="AP37" i="202"/>
  <c r="AP28" i="202"/>
  <c r="AP31" i="202"/>
  <c r="AP33" i="202"/>
  <c r="AP35" i="202"/>
  <c r="AP22" i="202"/>
  <c r="AP24" i="202"/>
  <c r="AP30" i="202"/>
  <c r="AP34" i="202"/>
  <c r="AP23" i="202"/>
  <c r="AP25" i="202"/>
  <c r="AP27" i="202"/>
  <c r="AP39" i="202"/>
  <c r="AP32" i="202"/>
  <c r="AP36" i="202"/>
  <c r="AP26" i="202"/>
  <c r="AP47" i="202"/>
  <c r="AP44" i="202"/>
  <c r="AP10" i="202"/>
  <c r="AP20" i="202"/>
  <c r="AP19" i="202"/>
  <c r="AP17" i="202"/>
  <c r="AP11" i="202"/>
  <c r="AP15" i="202"/>
  <c r="AP7" i="202"/>
  <c r="AP18" i="202"/>
  <c r="AP21" i="202"/>
  <c r="AE52" i="203"/>
  <c r="AE51" i="203"/>
  <c r="AE8" i="203"/>
  <c r="AE50" i="203"/>
  <c r="AE37" i="203"/>
  <c r="AE49" i="203"/>
  <c r="AE39" i="203"/>
  <c r="AE34" i="203"/>
  <c r="AE38" i="203"/>
  <c r="AE32" i="203"/>
  <c r="AE28" i="203"/>
  <c r="AE24" i="203"/>
  <c r="AE36" i="203"/>
  <c r="AE35" i="203"/>
  <c r="AE29" i="203"/>
  <c r="AE33" i="203"/>
  <c r="AE30" i="203"/>
  <c r="AE26" i="203"/>
  <c r="AE22" i="203"/>
  <c r="AE25" i="203"/>
  <c r="AE27" i="203"/>
  <c r="AE44" i="203"/>
  <c r="AE31" i="203"/>
  <c r="AE23" i="203"/>
  <c r="AE47" i="203"/>
  <c r="AD12" i="203"/>
  <c r="AF3" i="203"/>
  <c r="AE18" i="203"/>
  <c r="AE19" i="203"/>
  <c r="AE20" i="203"/>
  <c r="AE21" i="203"/>
  <c r="AE17" i="203"/>
  <c r="AE10" i="203"/>
  <c r="AE15" i="203"/>
  <c r="AE11" i="203"/>
  <c r="AE7" i="203"/>
  <c r="AP12" i="202" l="1"/>
  <c r="AR3" i="202"/>
  <c r="AQ49" i="202"/>
  <c r="AQ51" i="202"/>
  <c r="AQ50" i="202"/>
  <c r="AQ52" i="202"/>
  <c r="AQ37" i="202"/>
  <c r="AQ39" i="202"/>
  <c r="AQ28" i="202"/>
  <c r="AQ38" i="202"/>
  <c r="AQ29" i="202"/>
  <c r="AQ30" i="202"/>
  <c r="AQ32" i="202"/>
  <c r="AQ34" i="202"/>
  <c r="AQ36" i="202"/>
  <c r="AQ23" i="202"/>
  <c r="AQ31" i="202"/>
  <c r="AQ35" i="202"/>
  <c r="AQ24" i="202"/>
  <c r="AQ26" i="202"/>
  <c r="AQ33" i="202"/>
  <c r="AQ22" i="202"/>
  <c r="AQ25" i="202"/>
  <c r="AQ27" i="202"/>
  <c r="AQ47" i="202"/>
  <c r="AQ44" i="202"/>
  <c r="AQ7" i="202"/>
  <c r="AQ11" i="202"/>
  <c r="AQ19" i="202"/>
  <c r="AQ18" i="202"/>
  <c r="AQ15" i="202"/>
  <c r="AQ10" i="202"/>
  <c r="AQ21" i="202"/>
  <c r="AQ17" i="202"/>
  <c r="AQ20" i="202"/>
  <c r="AF51" i="203"/>
  <c r="AF50" i="203"/>
  <c r="AF8" i="203"/>
  <c r="AF49" i="203"/>
  <c r="AF52" i="203"/>
  <c r="AF38" i="203"/>
  <c r="AF36" i="203"/>
  <c r="AF33" i="203"/>
  <c r="AF39" i="203"/>
  <c r="AF37" i="203"/>
  <c r="AF35" i="203"/>
  <c r="AF32" i="203"/>
  <c r="AF27" i="203"/>
  <c r="AF23" i="203"/>
  <c r="AF34" i="203"/>
  <c r="AF28" i="203"/>
  <c r="AF31" i="203"/>
  <c r="AF29" i="203"/>
  <c r="AF25" i="203"/>
  <c r="AF26" i="203"/>
  <c r="AF24" i="203"/>
  <c r="AF30" i="203"/>
  <c r="AF22" i="203"/>
  <c r="AF47" i="203"/>
  <c r="AF44" i="203"/>
  <c r="AE12" i="203"/>
  <c r="AG3" i="203"/>
  <c r="AF18" i="203"/>
  <c r="AF19" i="203"/>
  <c r="AF20" i="203"/>
  <c r="AF21" i="203"/>
  <c r="AF17" i="203"/>
  <c r="AF7" i="203"/>
  <c r="AF15" i="203"/>
  <c r="AF11" i="203"/>
  <c r="AF10" i="203"/>
  <c r="AQ12" i="202" l="1"/>
  <c r="AS3" i="202"/>
  <c r="AR50" i="202"/>
  <c r="AR51" i="202"/>
  <c r="AR38" i="202"/>
  <c r="AR29" i="202"/>
  <c r="AR39" i="202"/>
  <c r="AR31" i="202"/>
  <c r="AR33" i="202"/>
  <c r="AR35" i="202"/>
  <c r="AR22" i="202"/>
  <c r="AR24" i="202"/>
  <c r="AR49" i="202"/>
  <c r="AR37" i="202"/>
  <c r="AR28" i="202"/>
  <c r="AR32" i="202"/>
  <c r="AR36" i="202"/>
  <c r="AR25" i="202"/>
  <c r="AR27" i="202"/>
  <c r="AR52" i="202"/>
  <c r="AR30" i="202"/>
  <c r="AR34" i="202"/>
  <c r="AR23" i="202"/>
  <c r="AR26" i="202"/>
  <c r="AR47" i="202"/>
  <c r="AR44" i="202"/>
  <c r="AR18" i="202"/>
  <c r="AR21" i="202"/>
  <c r="AR15" i="202"/>
  <c r="AR7" i="202"/>
  <c r="AR19" i="202"/>
  <c r="AR17" i="202"/>
  <c r="AR10" i="202"/>
  <c r="AR20" i="202"/>
  <c r="AR11" i="202"/>
  <c r="AG8" i="203"/>
  <c r="AG50" i="203"/>
  <c r="AG52" i="203"/>
  <c r="AG49" i="203"/>
  <c r="AG51" i="203"/>
  <c r="AG39" i="203"/>
  <c r="AG37" i="203"/>
  <c r="AG32" i="203"/>
  <c r="AG38" i="203"/>
  <c r="AG35" i="203"/>
  <c r="AG36" i="203"/>
  <c r="AG34" i="203"/>
  <c r="AG30" i="203"/>
  <c r="AG26" i="203"/>
  <c r="AG22" i="203"/>
  <c r="AG33" i="203"/>
  <c r="AG27" i="203"/>
  <c r="AG31" i="203"/>
  <c r="AG28" i="203"/>
  <c r="AG24" i="203"/>
  <c r="AG25" i="203"/>
  <c r="AG47" i="203"/>
  <c r="AG23" i="203"/>
  <c r="AG29" i="203"/>
  <c r="AG44" i="203"/>
  <c r="AF12" i="203"/>
  <c r="AH3" i="203"/>
  <c r="AG18" i="203"/>
  <c r="AG19" i="203"/>
  <c r="AG20" i="203"/>
  <c r="AG21" i="203"/>
  <c r="AG17" i="203"/>
  <c r="AG15" i="203"/>
  <c r="AG11" i="203"/>
  <c r="AG7" i="203"/>
  <c r="AG10" i="203"/>
  <c r="AR12" i="202" l="1"/>
  <c r="AT3" i="202"/>
  <c r="AS49" i="202"/>
  <c r="AS51" i="202"/>
  <c r="AS52" i="202"/>
  <c r="AS37" i="202"/>
  <c r="AS39" i="202"/>
  <c r="AS28" i="202"/>
  <c r="AS30" i="202"/>
  <c r="AS32" i="202"/>
  <c r="AS34" i="202"/>
  <c r="AS36" i="202"/>
  <c r="AS23" i="202"/>
  <c r="AS50" i="202"/>
  <c r="AS38" i="202"/>
  <c r="AS29" i="202"/>
  <c r="AS33" i="202"/>
  <c r="AS22" i="202"/>
  <c r="AS26" i="202"/>
  <c r="AS31" i="202"/>
  <c r="AS35" i="202"/>
  <c r="AS24" i="202"/>
  <c r="AS25" i="202"/>
  <c r="AS27" i="202"/>
  <c r="AS47" i="202"/>
  <c r="AS44" i="202"/>
  <c r="AS21" i="202"/>
  <c r="AS20" i="202"/>
  <c r="AS17" i="202"/>
  <c r="AS7" i="202"/>
  <c r="AS11" i="202"/>
  <c r="AS19" i="202"/>
  <c r="AS10" i="202"/>
  <c r="AS18" i="202"/>
  <c r="AS15" i="202"/>
  <c r="AH8" i="203"/>
  <c r="AH49" i="203"/>
  <c r="AH51" i="203"/>
  <c r="AH50" i="203"/>
  <c r="AH38" i="203"/>
  <c r="AH52" i="203"/>
  <c r="AH39" i="203"/>
  <c r="AH35" i="203"/>
  <c r="AH31" i="203"/>
  <c r="AH37" i="203"/>
  <c r="AH34" i="203"/>
  <c r="AH36" i="203"/>
  <c r="AH33" i="203"/>
  <c r="AH29" i="203"/>
  <c r="AH25" i="203"/>
  <c r="AH32" i="203"/>
  <c r="AH26" i="203"/>
  <c r="AH27" i="203"/>
  <c r="AH23" i="203"/>
  <c r="AH24" i="203"/>
  <c r="AH47" i="203"/>
  <c r="AH44" i="203"/>
  <c r="AH30" i="203"/>
  <c r="AH22" i="203"/>
  <c r="AH28" i="203"/>
  <c r="AG12" i="203"/>
  <c r="AI3" i="203"/>
  <c r="AH18" i="203"/>
  <c r="AH19" i="203"/>
  <c r="AH20" i="203"/>
  <c r="AH21" i="203"/>
  <c r="AH17" i="203"/>
  <c r="AH15" i="203"/>
  <c r="AH11" i="203"/>
  <c r="AH10" i="203"/>
  <c r="AH7" i="203"/>
  <c r="AS12" i="202" l="1"/>
  <c r="AU3" i="202"/>
  <c r="AT50" i="202"/>
  <c r="AT49" i="202"/>
  <c r="AT38" i="202"/>
  <c r="AT52" i="202"/>
  <c r="AT37" i="202"/>
  <c r="AT28" i="202"/>
  <c r="AT29" i="202"/>
  <c r="AT31" i="202"/>
  <c r="AT33" i="202"/>
  <c r="AT35" i="202"/>
  <c r="AT22" i="202"/>
  <c r="AT24" i="202"/>
  <c r="AT51" i="202"/>
  <c r="AT39" i="202"/>
  <c r="AT30" i="202"/>
  <c r="AT34" i="202"/>
  <c r="AT23" i="202"/>
  <c r="AT25" i="202"/>
  <c r="AT27" i="202"/>
  <c r="AT32" i="202"/>
  <c r="AT36" i="202"/>
  <c r="AT26" i="202"/>
  <c r="AT47" i="202"/>
  <c r="AT44" i="202"/>
  <c r="AT10" i="202"/>
  <c r="AT20" i="202"/>
  <c r="AT19" i="202"/>
  <c r="AT17" i="202"/>
  <c r="AT11" i="202"/>
  <c r="AT15" i="202"/>
  <c r="AT18" i="202"/>
  <c r="AT21" i="202"/>
  <c r="AT7" i="202"/>
  <c r="AI52" i="203"/>
  <c r="AI8" i="203"/>
  <c r="AI50" i="203"/>
  <c r="AI49" i="203"/>
  <c r="AI37" i="203"/>
  <c r="AI38" i="203"/>
  <c r="AI34" i="203"/>
  <c r="AI36" i="203"/>
  <c r="AI33" i="203"/>
  <c r="AI51" i="203"/>
  <c r="AI39" i="203"/>
  <c r="AI32" i="203"/>
  <c r="AI28" i="203"/>
  <c r="AI24" i="203"/>
  <c r="AI31" i="203"/>
  <c r="AI25" i="203"/>
  <c r="AI30" i="203"/>
  <c r="AI26" i="203"/>
  <c r="AI22" i="203"/>
  <c r="AI35" i="203"/>
  <c r="AI23" i="203"/>
  <c r="AI44" i="203"/>
  <c r="AI29" i="203"/>
  <c r="AI27" i="203"/>
  <c r="AI47" i="203"/>
  <c r="AH12" i="203"/>
  <c r="AJ3" i="203"/>
  <c r="AI18" i="203"/>
  <c r="AI19" i="203"/>
  <c r="AI20" i="203"/>
  <c r="AI21" i="203"/>
  <c r="AI17" i="203"/>
  <c r="AI10" i="203"/>
  <c r="AI15" i="203"/>
  <c r="AI11" i="203"/>
  <c r="AI7" i="203"/>
  <c r="AT12" i="202" l="1"/>
  <c r="AV3" i="202"/>
  <c r="AU49" i="202"/>
  <c r="AU51" i="202"/>
  <c r="AU50" i="202"/>
  <c r="AU52" i="202"/>
  <c r="AU37" i="202"/>
  <c r="AU39" i="202"/>
  <c r="AU28" i="202"/>
  <c r="AU38" i="202"/>
  <c r="AU30" i="202"/>
  <c r="AU32" i="202"/>
  <c r="AU34" i="202"/>
  <c r="AU36" i="202"/>
  <c r="AU23" i="202"/>
  <c r="AU31" i="202"/>
  <c r="AU35" i="202"/>
  <c r="AU24" i="202"/>
  <c r="AU26" i="202"/>
  <c r="AU29" i="202"/>
  <c r="AU33" i="202"/>
  <c r="AU22" i="202"/>
  <c r="AU25" i="202"/>
  <c r="AU27" i="202"/>
  <c r="AU47" i="202"/>
  <c r="AU44" i="202"/>
  <c r="AU7" i="202"/>
  <c r="AU11" i="202"/>
  <c r="AU19" i="202"/>
  <c r="AU18" i="202"/>
  <c r="AU15" i="202"/>
  <c r="AU10" i="202"/>
  <c r="AU21" i="202"/>
  <c r="AU17" i="202"/>
  <c r="AU20" i="202"/>
  <c r="AJ51" i="203"/>
  <c r="AJ8" i="203"/>
  <c r="AJ49" i="203"/>
  <c r="AJ50" i="203"/>
  <c r="AJ36" i="203"/>
  <c r="AJ37" i="203"/>
  <c r="AJ33" i="203"/>
  <c r="AJ32" i="203"/>
  <c r="AJ52" i="203"/>
  <c r="AJ38" i="203"/>
  <c r="AJ35" i="203"/>
  <c r="AJ31" i="203"/>
  <c r="AJ27" i="203"/>
  <c r="AJ23" i="203"/>
  <c r="AJ29" i="203"/>
  <c r="AJ25" i="203"/>
  <c r="AJ39" i="203"/>
  <c r="AJ34" i="203"/>
  <c r="AJ24" i="203"/>
  <c r="AJ30" i="203"/>
  <c r="AJ22" i="203"/>
  <c r="AJ28" i="203"/>
  <c r="AJ26" i="203"/>
  <c r="AJ47" i="203"/>
  <c r="AJ44" i="203"/>
  <c r="AI12" i="203"/>
  <c r="AK3" i="203"/>
  <c r="AJ18" i="203"/>
  <c r="AJ19" i="203"/>
  <c r="AJ20" i="203"/>
  <c r="AJ21" i="203"/>
  <c r="AJ17" i="203"/>
  <c r="AJ7" i="203"/>
  <c r="AJ15" i="203"/>
  <c r="AJ11" i="203"/>
  <c r="AJ10" i="203"/>
  <c r="AU12" i="202" l="1"/>
  <c r="AW3" i="202"/>
  <c r="AV50" i="202"/>
  <c r="AV51" i="202"/>
  <c r="AV38" i="202"/>
  <c r="AV49" i="202"/>
  <c r="AV39" i="202"/>
  <c r="AV29" i="202"/>
  <c r="AV31" i="202"/>
  <c r="AV33" i="202"/>
  <c r="AV35" i="202"/>
  <c r="AV22" i="202"/>
  <c r="AV24" i="202"/>
  <c r="AV52" i="202"/>
  <c r="AV32" i="202"/>
  <c r="AV36" i="202"/>
  <c r="AV25" i="202"/>
  <c r="AV27" i="202"/>
  <c r="AV37" i="202"/>
  <c r="AV28" i="202"/>
  <c r="AV30" i="202"/>
  <c r="AV34" i="202"/>
  <c r="AV23" i="202"/>
  <c r="AV26" i="202"/>
  <c r="AV47" i="202"/>
  <c r="AV44" i="202"/>
  <c r="AV18" i="202"/>
  <c r="AV21" i="202"/>
  <c r="AV15" i="202"/>
  <c r="AV7" i="202"/>
  <c r="AV10" i="202"/>
  <c r="AV19" i="202"/>
  <c r="AV17" i="202"/>
  <c r="AV20" i="202"/>
  <c r="AV11" i="202"/>
  <c r="AK8" i="203"/>
  <c r="AK50" i="203"/>
  <c r="AK52" i="203"/>
  <c r="AK39" i="203"/>
  <c r="AK49" i="203"/>
  <c r="AK36" i="203"/>
  <c r="AK32" i="203"/>
  <c r="AK51" i="203"/>
  <c r="AK37" i="203"/>
  <c r="AK34" i="203"/>
  <c r="AK35" i="203"/>
  <c r="AK31" i="203"/>
  <c r="AK30" i="203"/>
  <c r="AK26" i="203"/>
  <c r="AK22" i="203"/>
  <c r="AK28" i="203"/>
  <c r="AK24" i="203"/>
  <c r="AK38" i="203"/>
  <c r="AK33" i="203"/>
  <c r="AK23" i="203"/>
  <c r="AK29" i="203"/>
  <c r="AK47" i="203"/>
  <c r="AK44" i="203"/>
  <c r="AK27" i="203"/>
  <c r="AK25" i="203"/>
  <c r="AJ12" i="203"/>
  <c r="AL3" i="203"/>
  <c r="AK18" i="203"/>
  <c r="AK19" i="203"/>
  <c r="AK20" i="203"/>
  <c r="AK21" i="203"/>
  <c r="AK17" i="203"/>
  <c r="AK15" i="203"/>
  <c r="AK11" i="203"/>
  <c r="AK7" i="203"/>
  <c r="AK10" i="203"/>
  <c r="AV12" i="202" l="1"/>
  <c r="AX3" i="202"/>
  <c r="AW49" i="202"/>
  <c r="AW51" i="202"/>
  <c r="AW52" i="202"/>
  <c r="AW37" i="202"/>
  <c r="AW39" i="202"/>
  <c r="AW28" i="202"/>
  <c r="AW50" i="202"/>
  <c r="AW30" i="202"/>
  <c r="AW32" i="202"/>
  <c r="AW34" i="202"/>
  <c r="AW36" i="202"/>
  <c r="AW23" i="202"/>
  <c r="AW29" i="202"/>
  <c r="AW33" i="202"/>
  <c r="AW22" i="202"/>
  <c r="AW26" i="202"/>
  <c r="AW38" i="202"/>
  <c r="AW31" i="202"/>
  <c r="AW35" i="202"/>
  <c r="AW24" i="202"/>
  <c r="AW25" i="202"/>
  <c r="AW27" i="202"/>
  <c r="AW47" i="202"/>
  <c r="AW44" i="202"/>
  <c r="AW21" i="202"/>
  <c r="AW20" i="202"/>
  <c r="AW17" i="202"/>
  <c r="AW7" i="202"/>
  <c r="AW19" i="202"/>
  <c r="AW11" i="202"/>
  <c r="AW18" i="202"/>
  <c r="AW15" i="202"/>
  <c r="AW10" i="202"/>
  <c r="AL8" i="203"/>
  <c r="AL49" i="203"/>
  <c r="AL52" i="203"/>
  <c r="AL51" i="203"/>
  <c r="AL38" i="203"/>
  <c r="AL35" i="203"/>
  <c r="AL31" i="203"/>
  <c r="AL50" i="203"/>
  <c r="AL36" i="203"/>
  <c r="AL39" i="203"/>
  <c r="AL33" i="203"/>
  <c r="AL34" i="203"/>
  <c r="AL29" i="203"/>
  <c r="AL25" i="203"/>
  <c r="AL30" i="203"/>
  <c r="AL27" i="203"/>
  <c r="AL23" i="203"/>
  <c r="AL37" i="203"/>
  <c r="AL32" i="203"/>
  <c r="AL22" i="203"/>
  <c r="AL28" i="203"/>
  <c r="AL47" i="203"/>
  <c r="AL44" i="203"/>
  <c r="AL26" i="203"/>
  <c r="AL24" i="203"/>
  <c r="AK12" i="203"/>
  <c r="AM3" i="203"/>
  <c r="AL18" i="203"/>
  <c r="AL19" i="203"/>
  <c r="AL20" i="203"/>
  <c r="AL21" i="203"/>
  <c r="AL17" i="203"/>
  <c r="AL15" i="203"/>
  <c r="AL11" i="203"/>
  <c r="AL10" i="203"/>
  <c r="AL7" i="203"/>
  <c r="AW12" i="202" l="1"/>
  <c r="AY3" i="202"/>
  <c r="AX50" i="202"/>
  <c r="AX49" i="202"/>
  <c r="AX38" i="202"/>
  <c r="AX51" i="202"/>
  <c r="AX52" i="202"/>
  <c r="AX37" i="202"/>
  <c r="AX28" i="202"/>
  <c r="AX29" i="202"/>
  <c r="AX31" i="202"/>
  <c r="AX33" i="202"/>
  <c r="AX35" i="202"/>
  <c r="AX22" i="202"/>
  <c r="AX24" i="202"/>
  <c r="AX30" i="202"/>
  <c r="AX34" i="202"/>
  <c r="AX23" i="202"/>
  <c r="AX25" i="202"/>
  <c r="AX27" i="202"/>
  <c r="AX39" i="202"/>
  <c r="AX32" i="202"/>
  <c r="AX36" i="202"/>
  <c r="AX26" i="202"/>
  <c r="AX47" i="202"/>
  <c r="AX44" i="202"/>
  <c r="AX10" i="202"/>
  <c r="AX20" i="202"/>
  <c r="AX19" i="202"/>
  <c r="AX17" i="202"/>
  <c r="AX11" i="202"/>
  <c r="AX15" i="202"/>
  <c r="AX7" i="202"/>
  <c r="AX18" i="202"/>
  <c r="AX21" i="202"/>
  <c r="AM52" i="203"/>
  <c r="AM51" i="203"/>
  <c r="AM8" i="203"/>
  <c r="AM50" i="203"/>
  <c r="AM37" i="203"/>
  <c r="AM39" i="203"/>
  <c r="AM34" i="203"/>
  <c r="AM49" i="203"/>
  <c r="AM38" i="203"/>
  <c r="AM32" i="203"/>
  <c r="AM33" i="203"/>
  <c r="AM28" i="203"/>
  <c r="AM24" i="203"/>
  <c r="AM35" i="203"/>
  <c r="AM29" i="203"/>
  <c r="AM30" i="203"/>
  <c r="AM26" i="203"/>
  <c r="AM22" i="203"/>
  <c r="AM36" i="203"/>
  <c r="AM31" i="203"/>
  <c r="AM27" i="203"/>
  <c r="AM25" i="203"/>
  <c r="AM23" i="203"/>
  <c r="AM47" i="203"/>
  <c r="AM44" i="203"/>
  <c r="AL12" i="203"/>
  <c r="AN3" i="203"/>
  <c r="AM18" i="203"/>
  <c r="AM19" i="203"/>
  <c r="AM20" i="203"/>
  <c r="AM21" i="203"/>
  <c r="AM17" i="203"/>
  <c r="AM10" i="203"/>
  <c r="AM11" i="203"/>
  <c r="AM15" i="203"/>
  <c r="AM7" i="203"/>
  <c r="AX12" i="202" l="1"/>
  <c r="AY8" i="202"/>
  <c r="AY49" i="202"/>
  <c r="AY51" i="202"/>
  <c r="AY50" i="202"/>
  <c r="AY52" i="202"/>
  <c r="AY37" i="202"/>
  <c r="AY39" i="202"/>
  <c r="AY28" i="202"/>
  <c r="AY38" i="202"/>
  <c r="AY30" i="202"/>
  <c r="AY32" i="202"/>
  <c r="AY34" i="202"/>
  <c r="AY36" i="202"/>
  <c r="AY23" i="202"/>
  <c r="AY31" i="202"/>
  <c r="AY35" i="202"/>
  <c r="AY24" i="202"/>
  <c r="AY26" i="202"/>
  <c r="AY29" i="202"/>
  <c r="AY33" i="202"/>
  <c r="AY22" i="202"/>
  <c r="AY25" i="202"/>
  <c r="AY27" i="202"/>
  <c r="AY47" i="202"/>
  <c r="AY44" i="202"/>
  <c r="AY7" i="202"/>
  <c r="AY19" i="202"/>
  <c r="AY18" i="202"/>
  <c r="AY15" i="202"/>
  <c r="AY10" i="202"/>
  <c r="AY11" i="202"/>
  <c r="AY21" i="202"/>
  <c r="AY17" i="202"/>
  <c r="AY20" i="202"/>
  <c r="AN51" i="203"/>
  <c r="AN50" i="203"/>
  <c r="AN8" i="203"/>
  <c r="AN49" i="203"/>
  <c r="AN52" i="203"/>
  <c r="AN38" i="203"/>
  <c r="AN36" i="203"/>
  <c r="AN33" i="203"/>
  <c r="AN37" i="203"/>
  <c r="AN35" i="203"/>
  <c r="AN27" i="203"/>
  <c r="AN23" i="203"/>
  <c r="AN34" i="203"/>
  <c r="AN28" i="203"/>
  <c r="AN31" i="203"/>
  <c r="AN39" i="203"/>
  <c r="AN32" i="203"/>
  <c r="AN29" i="203"/>
  <c r="AN25" i="203"/>
  <c r="AN26" i="203"/>
  <c r="AN24" i="203"/>
  <c r="AN30" i="203"/>
  <c r="AN22" i="203"/>
  <c r="AN47" i="203"/>
  <c r="AN44" i="203"/>
  <c r="AM12" i="203"/>
  <c r="AO3" i="203"/>
  <c r="AN18" i="203"/>
  <c r="AN19" i="203"/>
  <c r="AN20" i="203"/>
  <c r="AN21" i="203"/>
  <c r="AN17" i="203"/>
  <c r="AN7" i="203"/>
  <c r="AN15" i="203"/>
  <c r="AN11" i="203"/>
  <c r="AN10" i="203"/>
  <c r="AY12" i="202" l="1"/>
  <c r="AO8" i="203"/>
  <c r="AO50" i="203"/>
  <c r="AO52" i="203"/>
  <c r="AO49" i="203"/>
  <c r="AO51" i="203"/>
  <c r="AO39" i="203"/>
  <c r="AO37" i="203"/>
  <c r="AO32" i="203"/>
  <c r="AO35" i="203"/>
  <c r="AO36" i="203"/>
  <c r="AO34" i="203"/>
  <c r="AO38" i="203"/>
  <c r="AO30" i="203"/>
  <c r="AO26" i="203"/>
  <c r="AO22" i="203"/>
  <c r="AO33" i="203"/>
  <c r="AO27" i="203"/>
  <c r="AO31" i="203"/>
  <c r="AO28" i="203"/>
  <c r="AO24" i="203"/>
  <c r="AO25" i="203"/>
  <c r="AO47" i="203"/>
  <c r="AO44" i="203"/>
  <c r="AO23" i="203"/>
  <c r="AO29" i="203"/>
  <c r="AN12" i="203"/>
  <c r="AP3" i="203"/>
  <c r="AO18" i="203"/>
  <c r="AO19" i="203"/>
  <c r="AO20" i="203"/>
  <c r="AO21" i="203"/>
  <c r="AO17" i="203"/>
  <c r="AO15" i="203"/>
  <c r="AO7" i="203"/>
  <c r="AO10" i="203"/>
  <c r="AO11" i="203"/>
  <c r="AP8" i="203" l="1"/>
  <c r="AP49" i="203"/>
  <c r="AP51" i="203"/>
  <c r="AP52" i="203"/>
  <c r="AP50" i="203"/>
  <c r="AP38" i="203"/>
  <c r="AP39" i="203"/>
  <c r="AP35" i="203"/>
  <c r="AP31" i="203"/>
  <c r="AP34" i="203"/>
  <c r="AP36" i="203"/>
  <c r="AP33" i="203"/>
  <c r="AP29" i="203"/>
  <c r="AP25" i="203"/>
  <c r="AP32" i="203"/>
  <c r="AP26" i="203"/>
  <c r="AP37" i="203"/>
  <c r="AP27" i="203"/>
  <c r="AP23" i="203"/>
  <c r="AP30" i="203"/>
  <c r="AP24" i="203"/>
  <c r="AP47" i="203"/>
  <c r="AP44" i="203"/>
  <c r="AP22" i="203"/>
  <c r="AP28" i="203"/>
  <c r="AO12" i="203"/>
  <c r="AQ3" i="203"/>
  <c r="AP18" i="203"/>
  <c r="AP19" i="203"/>
  <c r="AP20" i="203"/>
  <c r="AP21" i="203"/>
  <c r="AP17" i="203"/>
  <c r="AP15" i="203"/>
  <c r="AP11" i="203"/>
  <c r="AP10" i="203"/>
  <c r="AP7" i="203"/>
  <c r="AQ52" i="203" l="1"/>
  <c r="AQ8" i="203"/>
  <c r="AQ50" i="203"/>
  <c r="AQ51" i="203"/>
  <c r="AQ49" i="203"/>
  <c r="AQ37" i="203"/>
  <c r="AQ38" i="203"/>
  <c r="AQ34" i="203"/>
  <c r="AQ33" i="203"/>
  <c r="AQ39" i="203"/>
  <c r="AQ32" i="203"/>
  <c r="AQ36" i="203"/>
  <c r="AQ28" i="203"/>
  <c r="AQ24" i="203"/>
  <c r="AQ31" i="203"/>
  <c r="AQ25" i="203"/>
  <c r="AQ30" i="203"/>
  <c r="AQ26" i="203"/>
  <c r="AQ22" i="203"/>
  <c r="AQ35" i="203"/>
  <c r="AQ29" i="203"/>
  <c r="AQ23" i="203"/>
  <c r="AQ27" i="203"/>
  <c r="AQ47" i="203"/>
  <c r="AQ44" i="203"/>
  <c r="AP12" i="203"/>
  <c r="AR3" i="203"/>
  <c r="AQ18" i="203"/>
  <c r="AQ19" i="203"/>
  <c r="AQ20" i="203"/>
  <c r="AQ21" i="203"/>
  <c r="AQ17" i="203"/>
  <c r="AQ10" i="203"/>
  <c r="AQ15" i="203"/>
  <c r="AQ11" i="203"/>
  <c r="AQ7" i="203"/>
  <c r="AR51" i="203" l="1"/>
  <c r="AR8" i="203"/>
  <c r="AR50" i="203"/>
  <c r="AR52" i="203"/>
  <c r="AR36" i="203"/>
  <c r="AR37" i="203"/>
  <c r="AR33" i="203"/>
  <c r="AR32" i="203"/>
  <c r="AR49" i="203"/>
  <c r="AR38" i="203"/>
  <c r="AR35" i="203"/>
  <c r="AR31" i="203"/>
  <c r="AR27" i="203"/>
  <c r="AR23" i="203"/>
  <c r="AR39" i="203"/>
  <c r="AR29" i="203"/>
  <c r="AR25" i="203"/>
  <c r="AR34" i="203"/>
  <c r="AR28" i="203"/>
  <c r="AR24" i="203"/>
  <c r="AR30" i="203"/>
  <c r="AR22" i="203"/>
  <c r="AR26" i="203"/>
  <c r="AR47" i="203"/>
  <c r="AR44" i="203"/>
  <c r="AQ12" i="203"/>
  <c r="AS3" i="203"/>
  <c r="AR18" i="203"/>
  <c r="AR19" i="203"/>
  <c r="AR20" i="203"/>
  <c r="AR21" i="203"/>
  <c r="AR17" i="203"/>
  <c r="AR7" i="203"/>
  <c r="AR15" i="203"/>
  <c r="AR11" i="203"/>
  <c r="AR10" i="203"/>
  <c r="AS8" i="203" l="1"/>
  <c r="AS50" i="203"/>
  <c r="AS52" i="203"/>
  <c r="AS39" i="203"/>
  <c r="AS51" i="203"/>
  <c r="AS36" i="203"/>
  <c r="AS32" i="203"/>
  <c r="AS31" i="203"/>
  <c r="AS49" i="203"/>
  <c r="AS37" i="203"/>
  <c r="AS34" i="203"/>
  <c r="AS30" i="203"/>
  <c r="AS26" i="203"/>
  <c r="AS22" i="203"/>
  <c r="AS38" i="203"/>
  <c r="AS35" i="203"/>
  <c r="AS28" i="203"/>
  <c r="AS24" i="203"/>
  <c r="AS33" i="203"/>
  <c r="AS27" i="203"/>
  <c r="AS23" i="203"/>
  <c r="AS29" i="203"/>
  <c r="AS47" i="203"/>
  <c r="AS44" i="203"/>
  <c r="AS25" i="203"/>
  <c r="AR12" i="203"/>
  <c r="AT3" i="203"/>
  <c r="AS19" i="203"/>
  <c r="AS20" i="203"/>
  <c r="AS21" i="203"/>
  <c r="AS17" i="203"/>
  <c r="AS15" i="203"/>
  <c r="AS11" i="203"/>
  <c r="AS7" i="203"/>
  <c r="AS10" i="203"/>
  <c r="AT8" i="203" l="1"/>
  <c r="AT49" i="203"/>
  <c r="AT52" i="203"/>
  <c r="AT51" i="203"/>
  <c r="AT38" i="203"/>
  <c r="AT50" i="203"/>
  <c r="AT35" i="203"/>
  <c r="AT31" i="203"/>
  <c r="AT36" i="203"/>
  <c r="AT39" i="203"/>
  <c r="AT33" i="203"/>
  <c r="AT29" i="203"/>
  <c r="AT25" i="203"/>
  <c r="AT37" i="203"/>
  <c r="AT30" i="203"/>
  <c r="AT34" i="203"/>
  <c r="AT27" i="203"/>
  <c r="AT23" i="203"/>
  <c r="AT32" i="203"/>
  <c r="AT26" i="203"/>
  <c r="AT22" i="203"/>
  <c r="AT28" i="203"/>
  <c r="AT47" i="203"/>
  <c r="AT44" i="203"/>
  <c r="AT24" i="203"/>
  <c r="AS12" i="203"/>
  <c r="AU3" i="203"/>
  <c r="AT18" i="203"/>
  <c r="AT19" i="203"/>
  <c r="AT20" i="203"/>
  <c r="AT21" i="203"/>
  <c r="AT17" i="203"/>
  <c r="AT15" i="203"/>
  <c r="AT11" i="203"/>
  <c r="AT10" i="203"/>
  <c r="AT7" i="203"/>
  <c r="AU52" i="203" l="1"/>
  <c r="AU51" i="203"/>
  <c r="AU8" i="203"/>
  <c r="AU50" i="203"/>
  <c r="AU37" i="203"/>
  <c r="AU49" i="203"/>
  <c r="AU39" i="203"/>
  <c r="AU34" i="203"/>
  <c r="AU38" i="203"/>
  <c r="AU32" i="203"/>
  <c r="AU28" i="203"/>
  <c r="AU24" i="203"/>
  <c r="AU36" i="203"/>
  <c r="AU35" i="203"/>
  <c r="AU29" i="203"/>
  <c r="AU33" i="203"/>
  <c r="AU30" i="203"/>
  <c r="AU26" i="203"/>
  <c r="AU22" i="203"/>
  <c r="AU25" i="203"/>
  <c r="AU27" i="203"/>
  <c r="AU31" i="203"/>
  <c r="AU23" i="203"/>
  <c r="AU47" i="203"/>
  <c r="AU44" i="203"/>
  <c r="AT12" i="203"/>
  <c r="AV3" i="203"/>
  <c r="AU18" i="203"/>
  <c r="AU19" i="203"/>
  <c r="AU20" i="203"/>
  <c r="AU21" i="203"/>
  <c r="AU17" i="203"/>
  <c r="AU10" i="203"/>
  <c r="AU11" i="203"/>
  <c r="AU15" i="203"/>
  <c r="AU7" i="203"/>
  <c r="AV51" i="203" l="1"/>
  <c r="AV50" i="203"/>
  <c r="AV8" i="203"/>
  <c r="AV49" i="203"/>
  <c r="AV52" i="203"/>
  <c r="AV38" i="203"/>
  <c r="AV36" i="203"/>
  <c r="AV33" i="203"/>
  <c r="AV39" i="203"/>
  <c r="AV37" i="203"/>
  <c r="AV35" i="203"/>
  <c r="AV32" i="203"/>
  <c r="AV27" i="203"/>
  <c r="AV23" i="203"/>
  <c r="AV34" i="203"/>
  <c r="AV28" i="203"/>
  <c r="AV31" i="203"/>
  <c r="AV29" i="203"/>
  <c r="AV25" i="203"/>
  <c r="AV26" i="203"/>
  <c r="AV24" i="203"/>
  <c r="AV30" i="203"/>
  <c r="AV22" i="203"/>
  <c r="AV47" i="203"/>
  <c r="AV44" i="203"/>
  <c r="AU12" i="203"/>
  <c r="AW3" i="203"/>
  <c r="AV18" i="203"/>
  <c r="AV19" i="203"/>
  <c r="AV20" i="203"/>
  <c r="AV21" i="203"/>
  <c r="AV17" i="203"/>
  <c r="AV7" i="203"/>
  <c r="AV15" i="203"/>
  <c r="AV11" i="203"/>
  <c r="AV10" i="203"/>
  <c r="AW8" i="203" l="1"/>
  <c r="AW50" i="203"/>
  <c r="AW52" i="203"/>
  <c r="AW49" i="203"/>
  <c r="AW51" i="203"/>
  <c r="AW39" i="203"/>
  <c r="AW37" i="203"/>
  <c r="AW32" i="203"/>
  <c r="AW38" i="203"/>
  <c r="AW35" i="203"/>
  <c r="AW36" i="203"/>
  <c r="AW34" i="203"/>
  <c r="AW31" i="203"/>
  <c r="AW30" i="203"/>
  <c r="AW26" i="203"/>
  <c r="AW22" i="203"/>
  <c r="AW33" i="203"/>
  <c r="AW27" i="203"/>
  <c r="AW28" i="203"/>
  <c r="AW24" i="203"/>
  <c r="AW25" i="203"/>
  <c r="AW47" i="203"/>
  <c r="AW44" i="203"/>
  <c r="AW23" i="203"/>
  <c r="AW29" i="203"/>
  <c r="AV12" i="203"/>
  <c r="AX3" i="203"/>
  <c r="AW18" i="203"/>
  <c r="AW19" i="203"/>
  <c r="AW20" i="203"/>
  <c r="AW21" i="203"/>
  <c r="AW17" i="203"/>
  <c r="AW7" i="203"/>
  <c r="AW15" i="203"/>
  <c r="AW10" i="203"/>
  <c r="AW11" i="203"/>
  <c r="AX8" i="203" l="1"/>
  <c r="AX49" i="203"/>
  <c r="AX51" i="203"/>
  <c r="AX50" i="203"/>
  <c r="AX38" i="203"/>
  <c r="AX39" i="203"/>
  <c r="AX35" i="203"/>
  <c r="AX31" i="203"/>
  <c r="AX37" i="203"/>
  <c r="AX34" i="203"/>
  <c r="AX52" i="203"/>
  <c r="AX36" i="203"/>
  <c r="AX33" i="203"/>
  <c r="AX29" i="203"/>
  <c r="AX25" i="203"/>
  <c r="AX32" i="203"/>
  <c r="AX26" i="203"/>
  <c r="AX27" i="203"/>
  <c r="AX23" i="203"/>
  <c r="AX24" i="203"/>
  <c r="AX47" i="203"/>
  <c r="AX44" i="203"/>
  <c r="AX30" i="203"/>
  <c r="AX22" i="203"/>
  <c r="AX28" i="203"/>
  <c r="AW12" i="203"/>
  <c r="AY3" i="203"/>
  <c r="AX18" i="203"/>
  <c r="AX19" i="203"/>
  <c r="AX20" i="203"/>
  <c r="AX21" i="203"/>
  <c r="AX17" i="203"/>
  <c r="AX15" i="203"/>
  <c r="AX11" i="203"/>
  <c r="AX10" i="203"/>
  <c r="AX7" i="203"/>
  <c r="AY52" i="203" l="1"/>
  <c r="AY8" i="203"/>
  <c r="AY50" i="203"/>
  <c r="AY49" i="203"/>
  <c r="AY37" i="203"/>
  <c r="AY51" i="203"/>
  <c r="AY38" i="203"/>
  <c r="AY34" i="203"/>
  <c r="AY36" i="203"/>
  <c r="AY33" i="203"/>
  <c r="AY39" i="203"/>
  <c r="AY32" i="203"/>
  <c r="AY28" i="203"/>
  <c r="AY24" i="203"/>
  <c r="AY31" i="203"/>
  <c r="AY25" i="203"/>
  <c r="AY30" i="203"/>
  <c r="AY26" i="203"/>
  <c r="AY22" i="203"/>
  <c r="AY35" i="203"/>
  <c r="AY23" i="203"/>
  <c r="AY29" i="203"/>
  <c r="AY27" i="203"/>
  <c r="AY47" i="203"/>
  <c r="AY44" i="203"/>
  <c r="AX12" i="203"/>
  <c r="AY18" i="203"/>
  <c r="AY19" i="203"/>
  <c r="AY20" i="203"/>
  <c r="AY21" i="203"/>
  <c r="AY17" i="203"/>
  <c r="AY15" i="203"/>
  <c r="AY10" i="203"/>
  <c r="AY7" i="203"/>
  <c r="AY11" i="203"/>
  <c r="AY12" i="20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  <author>JMMarrequeste</author>
  </authors>
  <commentList>
    <comment ref="B33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49" authorId="1" shapeId="0" xr:uid="{00000000-0006-0000-0400-000003000000}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0" authorId="1" shapeId="0" xr:uid="{00000000-0006-0000-0400-000004000000}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1" authorId="1" shapeId="0" xr:uid="{00000000-0006-0000-0400-000005000000}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2" authorId="1" shapeId="0" xr:uid="{00000000-0006-0000-0400-000006000000}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  <author>JMMarrequeste</author>
  </authors>
  <commentList>
    <comment ref="B33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49" authorId="1" shapeId="0" xr:uid="{00000000-0006-0000-0500-000003000000}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0" authorId="1" shapeId="0" xr:uid="{00000000-0006-0000-0500-000004000000}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1" authorId="1" shapeId="0" xr:uid="{00000000-0006-0000-0500-000005000000}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2" authorId="1" shapeId="0" xr:uid="{00000000-0006-0000-0500-000006000000}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</authors>
  <commentList>
    <comment ref="H6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(Constat / Objectifs) x 100</t>
        </r>
      </text>
    </comment>
  </commentList>
</comments>
</file>

<file path=xl/sharedStrings.xml><?xml version="1.0" encoding="utf-8"?>
<sst xmlns="http://schemas.openxmlformats.org/spreadsheetml/2006/main" count="549" uniqueCount="182">
  <si>
    <t>Cf.calendrier nuit aéro</t>
  </si>
  <si>
    <t>SSLIA</t>
  </si>
  <si>
    <t>SPPA</t>
  </si>
  <si>
    <t>Visa SSLIA</t>
  </si>
  <si>
    <t>Total  prévisionnel</t>
  </si>
  <si>
    <t>Complément Carburant</t>
  </si>
  <si>
    <t>Armes règlementaires</t>
  </si>
  <si>
    <t>Munitions règlementaires</t>
  </si>
  <si>
    <t>Maintenance</t>
  </si>
  <si>
    <t>Essais VIM</t>
  </si>
  <si>
    <t>Equipements règlementaires</t>
  </si>
  <si>
    <t>Equipements Supplémentaires</t>
  </si>
  <si>
    <t>Observations</t>
  </si>
  <si>
    <t>Interventions Aéronautiques</t>
  </si>
  <si>
    <t>Interventions diverses</t>
  </si>
  <si>
    <t>Opérations Diverses ou Autres</t>
  </si>
  <si>
    <t>x</t>
  </si>
  <si>
    <t>Visa SAASE</t>
  </si>
  <si>
    <t xml:space="preserve">Indicateurs de suivi de la Performance </t>
  </si>
  <si>
    <t>janvier</t>
  </si>
  <si>
    <t>Indicateurs</t>
  </si>
  <si>
    <t>Périodicité</t>
  </si>
  <si>
    <t>Constat</t>
  </si>
  <si>
    <t>Objectifs</t>
  </si>
  <si>
    <t>Performance  en %</t>
  </si>
  <si>
    <t>Commentaires Constat</t>
  </si>
  <si>
    <t>Mensuel</t>
  </si>
  <si>
    <t>Trimestre</t>
  </si>
  <si>
    <t>Annuel</t>
  </si>
  <si>
    <t>Niveau de protection publié</t>
  </si>
  <si>
    <t>Nombre de jour</t>
  </si>
  <si>
    <t>Baisse de niveau pour intervention</t>
  </si>
  <si>
    <t>Baisse de niveau Absence Personnel</t>
  </si>
  <si>
    <t>Nombre d'heure</t>
  </si>
  <si>
    <t>Baisse de niveau Absence Matériel</t>
  </si>
  <si>
    <t>Présence PPA</t>
  </si>
  <si>
    <t>Heures Ouverture et fermeture</t>
  </si>
  <si>
    <t>Absence Personnel PPA</t>
  </si>
  <si>
    <t>Absence Matériel PPA</t>
  </si>
  <si>
    <t>Inspection aire de mouvement</t>
  </si>
  <si>
    <t>2 /jour  7/7</t>
  </si>
  <si>
    <t>Permis Aire de mouvement</t>
  </si>
  <si>
    <t xml:space="preserve"> Agents</t>
  </si>
  <si>
    <t>Badge Rouge</t>
  </si>
  <si>
    <t>Formation Théorique PA</t>
  </si>
  <si>
    <t>Nombre d'heure annuelle / agent</t>
  </si>
  <si>
    <t>Formation Théorique CM</t>
  </si>
  <si>
    <t>Secourisme</t>
  </si>
  <si>
    <t>Connaissance aérodrome</t>
  </si>
  <si>
    <t>Sport</t>
  </si>
  <si>
    <t>Nombre d'heure annuelle(2 h / 47 semaines/agent)</t>
  </si>
  <si>
    <t>Recyclage maintien d'agrément</t>
  </si>
  <si>
    <t xml:space="preserve">Réalisation Délai d'intervention </t>
  </si>
  <si>
    <t>Par VIM</t>
  </si>
  <si>
    <t>Réalisation Essais Véhicule</t>
  </si>
  <si>
    <t>Compte rendu Exploitation véhicule</t>
  </si>
  <si>
    <t>Par Véhicule</t>
  </si>
  <si>
    <t xml:space="preserve">Habillement </t>
  </si>
  <si>
    <t>EPI</t>
  </si>
  <si>
    <t xml:space="preserve">Réunion CM </t>
  </si>
  <si>
    <t>Mise à jour RCO</t>
  </si>
  <si>
    <t>Main Courante</t>
  </si>
  <si>
    <t>Quotidien</t>
  </si>
  <si>
    <t>Compte rendu d'activité</t>
  </si>
  <si>
    <t>Suivi du stock Emulseur</t>
  </si>
  <si>
    <t>Mini: 656,70 litres</t>
  </si>
  <si>
    <t>Suivi du stock Poudre</t>
  </si>
  <si>
    <t xml:space="preserve">Mini:  500 kg </t>
  </si>
  <si>
    <t>Visite Médicale maintien agrément</t>
  </si>
  <si>
    <t>Synthèse PPA</t>
  </si>
  <si>
    <t>Suivi du stock munition</t>
  </si>
  <si>
    <t>CAPA</t>
  </si>
  <si>
    <t xml:space="preserve">Détonnantes </t>
  </si>
  <si>
    <t>Crépitantes</t>
  </si>
  <si>
    <t>Amorces</t>
  </si>
  <si>
    <t>Cartouches de chasse</t>
  </si>
  <si>
    <t>Q</t>
  </si>
  <si>
    <t>Non défini</t>
  </si>
  <si>
    <t>Suivi des FNE</t>
  </si>
  <si>
    <t>Suivi des prises et fin de service SSLIA</t>
  </si>
  <si>
    <t>Suivi des prises et fin de service SPPA</t>
  </si>
  <si>
    <t>Suivi des changements d’agent PPA en service</t>
  </si>
  <si>
    <t>Pleins Pax</t>
  </si>
  <si>
    <t>Etat Veille</t>
  </si>
  <si>
    <t>Etat Alerte</t>
  </si>
  <si>
    <t>Etat Accident</t>
  </si>
  <si>
    <t>RVR Cat2</t>
  </si>
  <si>
    <t>RVR Cat3</t>
  </si>
  <si>
    <t>Secours Urbain</t>
  </si>
  <si>
    <t>Secours à Personne</t>
  </si>
  <si>
    <t>Inspection Aire de mouvement</t>
  </si>
  <si>
    <t>Mesures Adhérence</t>
  </si>
  <si>
    <t>Roulage véhicules</t>
  </si>
  <si>
    <t>Connaissance Aérodrome</t>
  </si>
  <si>
    <t>Entrainements Théorique</t>
  </si>
  <si>
    <t>Culture Physique</t>
  </si>
  <si>
    <t>Entrainements</t>
  </si>
  <si>
    <t>Emulseur</t>
  </si>
  <si>
    <t>Poudre</t>
  </si>
  <si>
    <t>Autres Activités</t>
  </si>
  <si>
    <t>Niveau</t>
  </si>
  <si>
    <t>de</t>
  </si>
  <si>
    <t>à</t>
  </si>
  <si>
    <t>Date</t>
  </si>
  <si>
    <t>Hr début</t>
  </si>
  <si>
    <t>Hr fin</t>
  </si>
  <si>
    <t>Notam</t>
  </si>
  <si>
    <t>Effectif</t>
  </si>
  <si>
    <t>Equipement</t>
  </si>
  <si>
    <t>Secours à personne</t>
  </si>
  <si>
    <t>Commentaires et/ou évènements significatifs :</t>
  </si>
  <si>
    <t>Durée</t>
  </si>
  <si>
    <t>Quantité</t>
  </si>
  <si>
    <t>Catégorie</t>
  </si>
  <si>
    <t>Thème</t>
  </si>
  <si>
    <t>Permis feux</t>
  </si>
  <si>
    <t>Commentaire</t>
  </si>
  <si>
    <t>Mois</t>
  </si>
  <si>
    <t>Année</t>
  </si>
  <si>
    <t/>
  </si>
  <si>
    <t>Consta Niv</t>
  </si>
  <si>
    <t>Hr début consta Niv</t>
  </si>
  <si>
    <t>Hr fin consta Niv</t>
  </si>
  <si>
    <t>Durée consta Niv</t>
  </si>
  <si>
    <t>Consta effectif sslia</t>
  </si>
  <si>
    <t>Hr début effectif sslia</t>
  </si>
  <si>
    <t>Hr fin effectif sslia</t>
  </si>
  <si>
    <t>Durée effectif sslia</t>
  </si>
  <si>
    <t>Consta VIM</t>
  </si>
  <si>
    <t>Hr débt consta VIM</t>
  </si>
  <si>
    <t>Hr fin consta VIM</t>
  </si>
  <si>
    <t>Durée consta VIM</t>
  </si>
  <si>
    <t>Constat agent ppa</t>
  </si>
  <si>
    <t>Hr début consta agent ppa</t>
  </si>
  <si>
    <t>Hr fin consta agent ppa</t>
  </si>
  <si>
    <t>Durée consta agent ppa</t>
  </si>
  <si>
    <t>Consta Véh PPA</t>
  </si>
  <si>
    <t>Hr début consta véh PPA</t>
  </si>
  <si>
    <t>Hr fin consta véh PPA</t>
  </si>
  <si>
    <t>Durée consta véh PPA</t>
  </si>
  <si>
    <t>Agent PPA</t>
  </si>
  <si>
    <t>Activité Prévu</t>
  </si>
  <si>
    <t>Niveau et quantité</t>
  </si>
  <si>
    <t>Périodes prévus</t>
  </si>
  <si>
    <t>Liste Niveau et quantité</t>
  </si>
  <si>
    <t>N° xxxxxx</t>
  </si>
  <si>
    <t>Opération prévu</t>
  </si>
  <si>
    <t>Pompier d'aérodrome</t>
  </si>
  <si>
    <t>VIM disponible</t>
  </si>
  <si>
    <t>Véhicule PPA</t>
  </si>
  <si>
    <t>Chef de manœuvre</t>
  </si>
  <si>
    <t>Prise de garde</t>
  </si>
  <si>
    <t>Inspection ouverture</t>
  </si>
  <si>
    <t>Dégagement engin de piste en panne sur parking.</t>
  </si>
  <si>
    <t>Local A, salle D côté piste.</t>
  </si>
  <si>
    <t>Sécu 2</t>
  </si>
  <si>
    <t>Fod sur parking</t>
  </si>
  <si>
    <t>Vérif serrage roues VIM 1 et pression</t>
  </si>
  <si>
    <t>VIM disponible réel</t>
  </si>
  <si>
    <t>Niveau réel</t>
  </si>
  <si>
    <t>Agent PPA réel</t>
  </si>
  <si>
    <t>Véhicule PPA réel</t>
  </si>
  <si>
    <t>Péril animalier</t>
  </si>
  <si>
    <t>Inter 1</t>
  </si>
  <si>
    <t>LVP</t>
  </si>
  <si>
    <t>Baisse niveau</t>
  </si>
  <si>
    <t>Effectif réel</t>
  </si>
  <si>
    <t>CM avec sécu 1</t>
  </si>
  <si>
    <t>Nombre</t>
  </si>
  <si>
    <t>Sécu 3</t>
  </si>
  <si>
    <t>1 agent</t>
  </si>
  <si>
    <t>Visite mi-journée</t>
  </si>
  <si>
    <t>N° 01-2019</t>
  </si>
  <si>
    <t>Aérogare salle A</t>
  </si>
  <si>
    <t>Aérogare salle B</t>
  </si>
  <si>
    <t>VIM 1</t>
  </si>
  <si>
    <t>DA 40</t>
  </si>
  <si>
    <t>A320</t>
  </si>
  <si>
    <t>DR400</t>
  </si>
  <si>
    <t>Travaux parking 1</t>
  </si>
  <si>
    <t>B757 P1</t>
  </si>
  <si>
    <t>Fermeture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</si>
</sst>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d\ dd\ mmmm\ yyyy"/>
    <numFmt numFmtId="165" formatCode="[hh]:mm"/>
    <numFmt numFmtId="166" formatCode="hh:mm;@"/>
    <numFmt numFmtId="167" formatCode="General;;"/>
    <numFmt numFmtId="168" formatCode="[hh]:mm;;"/>
  </numFmts>
  <fonts count="5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sz val="10"/>
      <color rgb="FFFF0000"/>
      <name val="Times New Roman"/>
      <family val="1"/>
    </font>
    <font>
      <sz val="10"/>
      <color theme="9" tint="-0.249977111117893"/>
      <name val="Times New Roman"/>
      <family val="1"/>
    </font>
    <font>
      <sz val="10"/>
      <color rgb="FF7030A0"/>
      <name val="Times New Roman"/>
      <family val="1"/>
    </font>
    <font>
      <sz val="10"/>
      <color theme="5" tint="-0.249977111117893"/>
      <name val="Times New Roman"/>
      <family val="1"/>
    </font>
    <font>
      <sz val="10"/>
      <color theme="6" tint="-0.249977111117893"/>
      <name val="Times New Roman"/>
      <family val="1"/>
    </font>
    <font>
      <sz val="9"/>
      <color theme="1"/>
      <name val="Vijaya"/>
      <family val="2"/>
    </font>
    <font>
      <sz val="10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0000FF"/>
      <name val="Times New Roman"/>
      <family val="1"/>
    </font>
    <font>
      <sz val="10"/>
      <color rgb="FFC00000"/>
      <name val="Times New Roman"/>
      <family val="1"/>
    </font>
    <font>
      <i/>
      <sz val="9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Vijaya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</font>
    <font>
      <sz val="10"/>
      <color theme="1" tint="0.14999847407452621"/>
      <name val="Times New Roman"/>
      <family val="1"/>
    </font>
    <font>
      <b/>
      <sz val="10"/>
      <color theme="1"/>
      <name val="Times New Roman"/>
    </font>
    <font>
      <b/>
      <sz val="12"/>
      <color theme="4" tint="0.3999755851924192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auto="1"/>
      </left>
      <right style="hair">
        <color auto="1"/>
      </right>
      <top/>
      <bottom style="dashDot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/>
      <right style="hair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indexed="64"/>
      </right>
      <top style="dashDotDot">
        <color auto="1"/>
      </top>
      <bottom style="dashDotDot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dashDotDot">
        <color indexed="64"/>
      </bottom>
      <diagonal/>
    </border>
    <border>
      <left style="hair">
        <color auto="1"/>
      </left>
      <right style="hair">
        <color indexed="64"/>
      </right>
      <top style="dashDotDot">
        <color auto="1"/>
      </top>
      <bottom/>
      <diagonal/>
    </border>
    <border>
      <left style="hair">
        <color auto="1"/>
      </left>
      <right style="thin">
        <color indexed="64"/>
      </right>
      <top style="dashDotDot">
        <color auto="1"/>
      </top>
      <bottom style="dashDotDot">
        <color indexed="64"/>
      </bottom>
      <diagonal/>
    </border>
    <border>
      <left style="hair">
        <color auto="1"/>
      </left>
      <right style="thin">
        <color indexed="64"/>
      </right>
      <top style="dashDotDot">
        <color auto="1"/>
      </top>
      <bottom/>
      <diagonal/>
    </border>
    <border>
      <left style="hair">
        <color indexed="64"/>
      </left>
      <right style="hair">
        <color indexed="64"/>
      </right>
      <top style="dashDotDot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thin">
        <color indexed="64"/>
      </right>
      <top style="dashDotDot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dashDotDot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dashDotDot">
        <color indexed="64"/>
      </top>
      <bottom style="dashDotDot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/>
    <xf numFmtId="0" fontId="19" fillId="21" borderId="3" applyNumberFormat="0" applyFont="0" applyAlignment="0" applyProtection="0"/>
    <xf numFmtId="0" fontId="19" fillId="0" borderId="0" applyFont="0" applyFill="0" applyBorder="0" applyAlignment="0" applyProtection="0"/>
    <xf numFmtId="0" fontId="1" fillId="0" borderId="0"/>
    <xf numFmtId="0" fontId="1" fillId="21" borderId="3" applyNumberFormat="0" applyFont="0" applyAlignment="0" applyProtection="0"/>
    <xf numFmtId="0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200">
    <xf numFmtId="0" fontId="0" fillId="0" borderId="0" xfId="0"/>
    <xf numFmtId="0" fontId="25" fillId="0" borderId="0" xfId="0" applyFont="1"/>
    <xf numFmtId="17" fontId="0" fillId="0" borderId="0" xfId="0" applyNumberFormat="1"/>
    <xf numFmtId="0" fontId="26" fillId="0" borderId="0" xfId="0" applyFont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0" fillId="31" borderId="18" xfId="0" applyFill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left" vertical="center"/>
    </xf>
    <xf numFmtId="21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2" xfId="0" applyFont="1" applyBorder="1" applyAlignment="1">
      <alignment horizontal="left" vertical="center"/>
    </xf>
    <xf numFmtId="0" fontId="27" fillId="0" borderId="18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23" xfId="0" applyFont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textRotation="90"/>
    </xf>
    <xf numFmtId="0" fontId="31" fillId="0" borderId="24" xfId="34" applyFont="1" applyBorder="1" applyAlignment="1">
      <alignment vertical="center"/>
    </xf>
    <xf numFmtId="0" fontId="29" fillId="24" borderId="24" xfId="34" applyFont="1" applyFill="1" applyBorder="1" applyAlignment="1">
      <alignment vertical="center"/>
    </xf>
    <xf numFmtId="0" fontId="28" fillId="32" borderId="0" xfId="0" applyFont="1" applyFill="1"/>
    <xf numFmtId="0" fontId="28" fillId="28" borderId="15" xfId="0" applyFont="1" applyFill="1" applyBorder="1" applyAlignment="1">
      <alignment textRotation="90"/>
    </xf>
    <xf numFmtId="0" fontId="28" fillId="28" borderId="26" xfId="0" applyFont="1" applyFill="1" applyBorder="1" applyAlignment="1">
      <alignment textRotation="90"/>
    </xf>
    <xf numFmtId="0" fontId="28" fillId="28" borderId="20" xfId="0" applyFont="1" applyFill="1" applyBorder="1"/>
    <xf numFmtId="0" fontId="28" fillId="28" borderId="27" xfId="0" applyFont="1" applyFill="1" applyBorder="1"/>
    <xf numFmtId="0" fontId="28" fillId="28" borderId="0" xfId="0" applyFont="1" applyFill="1"/>
    <xf numFmtId="0" fontId="28" fillId="28" borderId="14" xfId="0" applyFont="1" applyFill="1" applyBorder="1"/>
    <xf numFmtId="20" fontId="36" fillId="28" borderId="0" xfId="0" applyNumberFormat="1" applyFont="1" applyFill="1" applyAlignment="1">
      <alignment horizontal="center" textRotation="90"/>
    </xf>
    <xf numFmtId="0" fontId="28" fillId="28" borderId="25" xfId="0" applyFont="1" applyFill="1" applyBorder="1"/>
    <xf numFmtId="0" fontId="29" fillId="28" borderId="0" xfId="34" applyFont="1" applyFill="1" applyAlignment="1">
      <alignment vertical="center"/>
    </xf>
    <xf numFmtId="0" fontId="28" fillId="29" borderId="13" xfId="0" applyFont="1" applyFill="1" applyBorder="1"/>
    <xf numFmtId="0" fontId="28" fillId="29" borderId="11" xfId="0" applyFont="1" applyFill="1" applyBorder="1" applyAlignment="1">
      <alignment textRotation="90"/>
    </xf>
    <xf numFmtId="0" fontId="28" fillId="32" borderId="15" xfId="0" applyFont="1" applyFill="1" applyBorder="1" applyAlignment="1">
      <alignment textRotation="90"/>
    </xf>
    <xf numFmtId="0" fontId="28" fillId="32" borderId="20" xfId="0" applyFont="1" applyFill="1" applyBorder="1"/>
    <xf numFmtId="0" fontId="30" fillId="27" borderId="41" xfId="34" applyFont="1" applyFill="1" applyBorder="1" applyAlignment="1">
      <alignment vertical="center"/>
    </xf>
    <xf numFmtId="0" fontId="30" fillId="0" borderId="41" xfId="34" applyFont="1" applyBorder="1" applyAlignment="1">
      <alignment vertical="center"/>
    </xf>
    <xf numFmtId="0" fontId="31" fillId="0" borderId="41" xfId="34" applyFont="1" applyBorder="1" applyAlignment="1">
      <alignment vertical="center"/>
    </xf>
    <xf numFmtId="0" fontId="33" fillId="0" borderId="41" xfId="34" applyFont="1" applyBorder="1" applyAlignment="1">
      <alignment vertical="center"/>
    </xf>
    <xf numFmtId="0" fontId="34" fillId="0" borderId="41" xfId="34" applyFont="1" applyBorder="1" applyAlignment="1">
      <alignment vertical="center"/>
    </xf>
    <xf numFmtId="0" fontId="35" fillId="0" borderId="41" xfId="34" applyFont="1" applyBorder="1" applyAlignment="1">
      <alignment vertical="center"/>
    </xf>
    <xf numFmtId="0" fontId="35" fillId="0" borderId="41" xfId="34" applyFont="1" applyBorder="1" applyAlignment="1">
      <alignment horizontal="center" vertical="center"/>
    </xf>
    <xf numFmtId="0" fontId="30" fillId="24" borderId="41" xfId="34" applyFont="1" applyFill="1" applyBorder="1" applyAlignment="1">
      <alignment vertical="center"/>
    </xf>
    <xf numFmtId="0" fontId="30" fillId="25" borderId="42" xfId="34" applyFont="1" applyFill="1" applyBorder="1" applyAlignment="1">
      <alignment vertical="center"/>
    </xf>
    <xf numFmtId="0" fontId="29" fillId="26" borderId="24" xfId="34" applyFont="1" applyFill="1" applyBorder="1" applyAlignment="1">
      <alignment vertical="center"/>
    </xf>
    <xf numFmtId="0" fontId="30" fillId="25" borderId="41" xfId="34" applyFont="1" applyFill="1" applyBorder="1" applyAlignment="1">
      <alignment vertical="center"/>
    </xf>
    <xf numFmtId="20" fontId="43" fillId="30" borderId="28" xfId="0" applyNumberFormat="1" applyFont="1" applyFill="1" applyBorder="1" applyAlignment="1">
      <alignment horizontal="center" textRotation="90"/>
    </xf>
    <xf numFmtId="0" fontId="28" fillId="29" borderId="15" xfId="0" applyFont="1" applyFill="1" applyBorder="1" applyAlignment="1">
      <alignment textRotation="90"/>
    </xf>
    <xf numFmtId="0" fontId="28" fillId="29" borderId="20" xfId="0" applyFont="1" applyFill="1" applyBorder="1"/>
    <xf numFmtId="0" fontId="42" fillId="28" borderId="0" xfId="0" applyFont="1" applyFill="1" applyAlignment="1">
      <alignment horizontal="center" vertical="center"/>
    </xf>
    <xf numFmtId="164" fontId="38" fillId="32" borderId="0" xfId="0" applyNumberFormat="1" applyFont="1" applyFill="1" applyAlignment="1">
      <alignment horizontal="center"/>
    </xf>
    <xf numFmtId="0" fontId="28" fillId="32" borderId="11" xfId="0" applyFont="1" applyFill="1" applyBorder="1" applyAlignment="1">
      <alignment textRotation="90"/>
    </xf>
    <xf numFmtId="164" fontId="38" fillId="32" borderId="12" xfId="0" applyNumberFormat="1" applyFont="1" applyFill="1" applyBorder="1" applyAlignment="1">
      <alignment horizontal="center"/>
    </xf>
    <xf numFmtId="164" fontId="39" fillId="32" borderId="12" xfId="0" applyNumberFormat="1" applyFont="1" applyFill="1" applyBorder="1"/>
    <xf numFmtId="0" fontId="28" fillId="32" borderId="13" xfId="0" applyFont="1" applyFill="1" applyBorder="1"/>
    <xf numFmtId="164" fontId="39" fillId="32" borderId="0" xfId="0" applyNumberFormat="1" applyFont="1" applyFill="1"/>
    <xf numFmtId="20" fontId="43" fillId="30" borderId="43" xfId="0" applyNumberFormat="1" applyFont="1" applyFill="1" applyBorder="1" applyAlignment="1">
      <alignment horizontal="center" textRotation="90"/>
    </xf>
    <xf numFmtId="20" fontId="43" fillId="30" borderId="44" xfId="0" applyNumberFormat="1" applyFont="1" applyFill="1" applyBorder="1" applyAlignment="1">
      <alignment horizontal="center" textRotation="90"/>
    </xf>
    <xf numFmtId="0" fontId="41" fillId="30" borderId="18" xfId="34" applyFont="1" applyFill="1" applyBorder="1" applyAlignment="1">
      <alignment horizontal="right" vertical="center"/>
    </xf>
    <xf numFmtId="0" fontId="37" fillId="33" borderId="41" xfId="34" applyFont="1" applyFill="1" applyBorder="1" applyAlignment="1">
      <alignment vertical="center"/>
    </xf>
    <xf numFmtId="0" fontId="29" fillId="26" borderId="45" xfId="34" applyFont="1" applyFill="1" applyBorder="1" applyAlignment="1">
      <alignment vertical="center"/>
    </xf>
    <xf numFmtId="0" fontId="29" fillId="0" borderId="0" xfId="0" applyFont="1"/>
    <xf numFmtId="0" fontId="45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0" fontId="33" fillId="0" borderId="46" xfId="0" applyFont="1" applyBorder="1"/>
    <xf numFmtId="0" fontId="28" fillId="0" borderId="47" xfId="0" applyFont="1" applyBorder="1"/>
    <xf numFmtId="0" fontId="28" fillId="0" borderId="18" xfId="0" applyFont="1" applyBorder="1"/>
    <xf numFmtId="0" fontId="31" fillId="0" borderId="46" xfId="0" applyFont="1" applyBorder="1"/>
    <xf numFmtId="0" fontId="34" fillId="0" borderId="46" xfId="0" applyFont="1" applyBorder="1"/>
    <xf numFmtId="0" fontId="37" fillId="0" borderId="46" xfId="0" applyFont="1" applyBorder="1"/>
    <xf numFmtId="0" fontId="32" fillId="0" borderId="46" xfId="0" applyFont="1" applyBorder="1"/>
    <xf numFmtId="0" fontId="35" fillId="0" borderId="46" xfId="0" applyFont="1" applyBorder="1"/>
    <xf numFmtId="0" fontId="28" fillId="28" borderId="25" xfId="0" applyFont="1" applyFill="1" applyBorder="1" applyAlignment="1">
      <alignment horizontal="center" vertical="center"/>
    </xf>
    <xf numFmtId="0" fontId="28" fillId="28" borderId="0" xfId="0" applyFont="1" applyFill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4" fontId="44" fillId="0" borderId="0" xfId="0" applyNumberFormat="1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 wrapText="1"/>
    </xf>
    <xf numFmtId="0" fontId="44" fillId="0" borderId="0" xfId="0" applyFont="1" applyAlignment="1">
      <alignment vertical="center" wrapText="1"/>
    </xf>
    <xf numFmtId="165" fontId="28" fillId="0" borderId="0" xfId="0" applyNumberFormat="1" applyFont="1" applyAlignment="1">
      <alignment vertical="center"/>
    </xf>
    <xf numFmtId="0" fontId="28" fillId="0" borderId="46" xfId="0" applyFont="1" applyBorder="1"/>
    <xf numFmtId="0" fontId="28" fillId="0" borderId="48" xfId="0" applyFont="1" applyBorder="1"/>
    <xf numFmtId="0" fontId="28" fillId="0" borderId="49" xfId="0" applyFont="1" applyBorder="1"/>
    <xf numFmtId="0" fontId="28" fillId="0" borderId="50" xfId="0" applyFont="1" applyBorder="1"/>
    <xf numFmtId="0" fontId="28" fillId="0" borderId="51" xfId="0" applyFont="1" applyBorder="1"/>
    <xf numFmtId="0" fontId="28" fillId="0" borderId="23" xfId="0" applyFont="1" applyBorder="1"/>
    <xf numFmtId="0" fontId="28" fillId="0" borderId="52" xfId="0" applyFont="1" applyBorder="1"/>
    <xf numFmtId="0" fontId="28" fillId="0" borderId="24" xfId="0" applyFont="1" applyBorder="1"/>
    <xf numFmtId="0" fontId="28" fillId="0" borderId="25" xfId="0" applyFont="1" applyBorder="1"/>
    <xf numFmtId="0" fontId="28" fillId="0" borderId="53" xfId="0" applyFont="1" applyBorder="1"/>
    <xf numFmtId="0" fontId="30" fillId="0" borderId="56" xfId="34" applyFont="1" applyBorder="1" applyAlignment="1">
      <alignment vertical="center"/>
    </xf>
    <xf numFmtId="0" fontId="46" fillId="0" borderId="0" xfId="0" applyFont="1" applyAlignment="1">
      <alignment vertical="center"/>
    </xf>
    <xf numFmtId="0" fontId="46" fillId="0" borderId="0" xfId="0" applyFont="1" applyAlignment="1">
      <alignment horizontal="center" vertical="center"/>
    </xf>
    <xf numFmtId="165" fontId="46" fillId="0" borderId="0" xfId="0" applyNumberFormat="1" applyFont="1" applyAlignment="1">
      <alignment horizontal="center" vertical="center"/>
    </xf>
    <xf numFmtId="0" fontId="46" fillId="0" borderId="0" xfId="0" applyFont="1" applyAlignment="1">
      <alignment vertical="center" wrapText="1"/>
    </xf>
    <xf numFmtId="0" fontId="44" fillId="0" borderId="0" xfId="0" applyFont="1" applyAlignment="1">
      <alignment vertical="center"/>
    </xf>
    <xf numFmtId="14" fontId="44" fillId="0" borderId="0" xfId="0" applyNumberFormat="1" applyFont="1" applyAlignment="1">
      <alignment horizontal="center" vertical="center"/>
    </xf>
    <xf numFmtId="14" fontId="28" fillId="0" borderId="0" xfId="0" applyNumberFormat="1" applyFont="1" applyAlignment="1">
      <alignment horizontal="center" vertical="center"/>
    </xf>
    <xf numFmtId="14" fontId="46" fillId="0" borderId="0" xfId="0" applyNumberFormat="1" applyFont="1" applyAlignment="1">
      <alignment horizontal="center" vertical="center"/>
    </xf>
    <xf numFmtId="1" fontId="44" fillId="0" borderId="0" xfId="0" applyNumberFormat="1" applyFont="1" applyAlignment="1">
      <alignment horizontal="center" vertical="center" wrapText="1"/>
    </xf>
    <xf numFmtId="1" fontId="28" fillId="0" borderId="0" xfId="0" applyNumberFormat="1" applyFont="1" applyAlignment="1">
      <alignment horizontal="center" vertical="center"/>
    </xf>
    <xf numFmtId="1" fontId="46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horizontal="center" vertical="center"/>
    </xf>
    <xf numFmtId="166" fontId="44" fillId="0" borderId="0" xfId="0" applyNumberFormat="1" applyFont="1" applyAlignment="1">
      <alignment horizontal="center" vertical="center"/>
    </xf>
    <xf numFmtId="166" fontId="46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vertical="center"/>
    </xf>
    <xf numFmtId="166" fontId="44" fillId="0" borderId="0" xfId="0" applyNumberFormat="1" applyFont="1" applyAlignment="1">
      <alignment horizontal="center" vertical="center" wrapText="1"/>
    </xf>
    <xf numFmtId="167" fontId="29" fillId="25" borderId="54" xfId="0" applyNumberFormat="1" applyFont="1" applyFill="1" applyBorder="1" applyAlignment="1">
      <alignment horizontal="center" vertical="center"/>
    </xf>
    <xf numFmtId="167" fontId="29" fillId="25" borderId="29" xfId="0" applyNumberFormat="1" applyFont="1" applyFill="1" applyBorder="1" applyAlignment="1">
      <alignment horizontal="center" vertical="center"/>
    </xf>
    <xf numFmtId="167" fontId="29" fillId="25" borderId="30" xfId="0" applyNumberFormat="1" applyFont="1" applyFill="1" applyBorder="1" applyAlignment="1">
      <alignment horizontal="center" vertical="center"/>
    </xf>
    <xf numFmtId="167" fontId="28" fillId="26" borderId="33" xfId="0" applyNumberFormat="1" applyFont="1" applyFill="1" applyBorder="1" applyAlignment="1">
      <alignment horizontal="center" vertical="center"/>
    </xf>
    <xf numFmtId="167" fontId="28" fillId="26" borderId="34" xfId="0" applyNumberFormat="1" applyFont="1" applyFill="1" applyBorder="1" applyAlignment="1">
      <alignment horizontal="center" vertical="center"/>
    </xf>
    <xf numFmtId="167" fontId="28" fillId="26" borderId="35" xfId="0" applyNumberFormat="1" applyFont="1" applyFill="1" applyBorder="1" applyAlignment="1">
      <alignment horizontal="center" vertical="center"/>
    </xf>
    <xf numFmtId="167" fontId="29" fillId="25" borderId="55" xfId="0" applyNumberFormat="1" applyFont="1" applyFill="1" applyBorder="1" applyAlignment="1">
      <alignment horizontal="center" vertical="center"/>
    </xf>
    <xf numFmtId="167" fontId="29" fillId="25" borderId="10" xfId="0" applyNumberFormat="1" applyFont="1" applyFill="1" applyBorder="1" applyAlignment="1">
      <alignment horizontal="center" vertical="center"/>
    </xf>
    <xf numFmtId="167" fontId="29" fillId="25" borderId="32" xfId="0" applyNumberFormat="1" applyFont="1" applyFill="1" applyBorder="1" applyAlignment="1">
      <alignment horizontal="center" vertical="center"/>
    </xf>
    <xf numFmtId="167" fontId="29" fillId="27" borderId="10" xfId="0" quotePrefix="1" applyNumberFormat="1" applyFont="1" applyFill="1" applyBorder="1" applyAlignment="1">
      <alignment horizontal="center" vertical="center"/>
    </xf>
    <xf numFmtId="167" fontId="29" fillId="27" borderId="32" xfId="0" quotePrefix="1" applyNumberFormat="1" applyFont="1" applyFill="1" applyBorder="1" applyAlignment="1">
      <alignment horizontal="center" vertical="center"/>
    </xf>
    <xf numFmtId="167" fontId="28" fillId="26" borderId="36" xfId="0" applyNumberFormat="1" applyFont="1" applyFill="1" applyBorder="1" applyAlignment="1">
      <alignment horizontal="center" vertical="center"/>
    </xf>
    <xf numFmtId="167" fontId="28" fillId="26" borderId="16" xfId="0" applyNumberFormat="1" applyFont="1" applyFill="1" applyBorder="1" applyAlignment="1">
      <alignment horizontal="center" vertical="center"/>
    </xf>
    <xf numFmtId="167" fontId="28" fillId="25" borderId="29" xfId="0" applyNumberFormat="1" applyFont="1" applyFill="1" applyBorder="1" applyAlignment="1">
      <alignment horizontal="center" vertical="center"/>
    </xf>
    <xf numFmtId="167" fontId="28" fillId="25" borderId="30" xfId="0" applyNumberFormat="1" applyFont="1" applyFill="1" applyBorder="1" applyAlignment="1">
      <alignment horizontal="center" vertical="center"/>
    </xf>
    <xf numFmtId="167" fontId="28" fillId="25" borderId="54" xfId="0" applyNumberFormat="1" applyFont="1" applyFill="1" applyBorder="1" applyAlignment="1">
      <alignment horizontal="center" vertical="center"/>
    </xf>
    <xf numFmtId="167" fontId="28" fillId="0" borderId="10" xfId="0" applyNumberFormat="1" applyFont="1" applyBorder="1" applyAlignment="1">
      <alignment horizontal="center" vertical="center"/>
    </xf>
    <xf numFmtId="167" fontId="28" fillId="0" borderId="32" xfId="0" applyNumberFormat="1" applyFont="1" applyBorder="1" applyAlignment="1">
      <alignment horizontal="center" vertical="center"/>
    </xf>
    <xf numFmtId="167" fontId="28" fillId="0" borderId="57" xfId="0" applyNumberFormat="1" applyFont="1" applyBorder="1" applyAlignment="1">
      <alignment horizontal="center" vertical="center"/>
    </xf>
    <xf numFmtId="167" fontId="28" fillId="0" borderId="17" xfId="0" applyNumberFormat="1" applyFont="1" applyBorder="1" applyAlignment="1">
      <alignment horizontal="center" vertical="center"/>
    </xf>
    <xf numFmtId="167" fontId="28" fillId="0" borderId="38" xfId="0" applyNumberFormat="1" applyFont="1" applyBorder="1" applyAlignment="1">
      <alignment horizontal="center" vertical="center"/>
    </xf>
    <xf numFmtId="167" fontId="28" fillId="0" borderId="62" xfId="0" applyNumberFormat="1" applyFont="1" applyBorder="1" applyAlignment="1">
      <alignment horizontal="center" vertical="center"/>
    </xf>
    <xf numFmtId="167" fontId="28" fillId="0" borderId="64" xfId="0" applyNumberFormat="1" applyFont="1" applyBorder="1" applyAlignment="1">
      <alignment horizontal="center" vertical="center"/>
    </xf>
    <xf numFmtId="167" fontId="28" fillId="0" borderId="66" xfId="0" applyNumberFormat="1" applyFont="1" applyBorder="1" applyAlignment="1">
      <alignment horizontal="center" vertical="center"/>
    </xf>
    <xf numFmtId="167" fontId="28" fillId="0" borderId="55" xfId="0" applyNumberFormat="1" applyFont="1" applyBorder="1" applyAlignment="1">
      <alignment horizontal="center" vertical="center"/>
    </xf>
    <xf numFmtId="167" fontId="28" fillId="0" borderId="63" xfId="0" applyNumberFormat="1" applyFont="1" applyBorder="1" applyAlignment="1">
      <alignment horizontal="center" vertical="center"/>
    </xf>
    <xf numFmtId="167" fontId="28" fillId="0" borderId="39" xfId="0" applyNumberFormat="1" applyFont="1" applyBorder="1" applyAlignment="1">
      <alignment horizontal="center" vertical="center"/>
    </xf>
    <xf numFmtId="167" fontId="28" fillId="0" borderId="40" xfId="0" applyNumberFormat="1" applyFont="1" applyBorder="1" applyAlignment="1">
      <alignment horizontal="center" vertical="center"/>
    </xf>
    <xf numFmtId="167" fontId="28" fillId="0" borderId="61" xfId="0" applyNumberFormat="1" applyFont="1" applyBorder="1" applyAlignment="1">
      <alignment horizontal="center" vertical="center"/>
    </xf>
    <xf numFmtId="167" fontId="28" fillId="0" borderId="65" xfId="0" applyNumberFormat="1" applyFont="1" applyBorder="1" applyAlignment="1">
      <alignment horizontal="center" vertical="center"/>
    </xf>
    <xf numFmtId="167" fontId="28" fillId="0" borderId="67" xfId="0" applyNumberFormat="1" applyFont="1" applyBorder="1" applyAlignment="1">
      <alignment horizontal="center" vertical="center"/>
    </xf>
    <xf numFmtId="167" fontId="28" fillId="0" borderId="69" xfId="0" applyNumberFormat="1" applyFont="1" applyBorder="1" applyAlignment="1">
      <alignment horizontal="center" vertical="center"/>
    </xf>
    <xf numFmtId="167" fontId="28" fillId="0" borderId="0" xfId="0" applyNumberFormat="1" applyFont="1" applyAlignment="1">
      <alignment horizontal="center" vertical="center"/>
    </xf>
    <xf numFmtId="167" fontId="28" fillId="0" borderId="68" xfId="0" applyNumberFormat="1" applyFont="1" applyBorder="1" applyAlignment="1">
      <alignment horizontal="center" vertical="center"/>
    </xf>
    <xf numFmtId="167" fontId="28" fillId="0" borderId="70" xfId="0" applyNumberFormat="1" applyFont="1" applyBorder="1" applyAlignment="1">
      <alignment horizontal="center" vertical="center"/>
    </xf>
    <xf numFmtId="167" fontId="28" fillId="0" borderId="71" xfId="0" applyNumberFormat="1" applyFont="1" applyBorder="1" applyAlignment="1">
      <alignment horizontal="center" vertical="center"/>
    </xf>
    <xf numFmtId="167" fontId="28" fillId="0" borderId="34" xfId="0" applyNumberFormat="1" applyFont="1" applyBorder="1" applyAlignment="1">
      <alignment horizontal="center" vertical="center"/>
    </xf>
    <xf numFmtId="167" fontId="28" fillId="0" borderId="35" xfId="0" applyNumberFormat="1" applyFont="1" applyBorder="1" applyAlignment="1">
      <alignment horizontal="center" vertical="center"/>
    </xf>
    <xf numFmtId="167" fontId="28" fillId="0" borderId="31" xfId="0" applyNumberFormat="1" applyFont="1" applyBorder="1" applyAlignment="1">
      <alignment horizontal="center" vertical="center"/>
    </xf>
    <xf numFmtId="167" fontId="28" fillId="0" borderId="33" xfId="0" applyNumberFormat="1" applyFont="1" applyBorder="1" applyAlignment="1">
      <alignment horizontal="center" vertical="center"/>
    </xf>
    <xf numFmtId="0" fontId="29" fillId="26" borderId="19" xfId="34" applyFont="1" applyFill="1" applyBorder="1" applyAlignment="1">
      <alignment vertical="center"/>
    </xf>
    <xf numFmtId="167" fontId="29" fillId="25" borderId="72" xfId="0" applyNumberFormat="1" applyFont="1" applyFill="1" applyBorder="1" applyAlignment="1">
      <alignment horizontal="center" vertical="center"/>
    </xf>
    <xf numFmtId="167" fontId="28" fillId="26" borderId="73" xfId="0" applyNumberFormat="1" applyFont="1" applyFill="1" applyBorder="1" applyAlignment="1">
      <alignment horizontal="center" vertical="center"/>
    </xf>
    <xf numFmtId="167" fontId="28" fillId="0" borderId="60" xfId="0" applyNumberFormat="1" applyFont="1" applyBorder="1" applyAlignment="1">
      <alignment horizontal="center" vertical="center"/>
    </xf>
    <xf numFmtId="167" fontId="28" fillId="0" borderId="74" xfId="0" applyNumberFormat="1" applyFont="1" applyBorder="1" applyAlignment="1">
      <alignment horizontal="center" vertical="center"/>
    </xf>
    <xf numFmtId="167" fontId="28" fillId="0" borderId="75" xfId="0" applyNumberFormat="1" applyFont="1" applyBorder="1" applyAlignment="1">
      <alignment horizontal="center" vertical="center"/>
    </xf>
    <xf numFmtId="167" fontId="28" fillId="0" borderId="76" xfId="0" applyNumberFormat="1" applyFont="1" applyBorder="1" applyAlignment="1">
      <alignment horizontal="center" vertical="center"/>
    </xf>
    <xf numFmtId="0" fontId="31" fillId="0" borderId="77" xfId="34" applyFont="1" applyBorder="1" applyAlignment="1">
      <alignment vertical="center"/>
    </xf>
    <xf numFmtId="0" fontId="32" fillId="0" borderId="77" xfId="34" applyFont="1" applyBorder="1" applyAlignment="1">
      <alignment vertical="center"/>
    </xf>
    <xf numFmtId="0" fontId="33" fillId="0" borderId="77" xfId="34" applyFont="1" applyBorder="1" applyAlignment="1">
      <alignment vertical="center"/>
    </xf>
    <xf numFmtId="0" fontId="34" fillId="0" borderId="77" xfId="34" applyFont="1" applyBorder="1" applyAlignment="1">
      <alignment vertical="center"/>
    </xf>
    <xf numFmtId="0" fontId="31" fillId="0" borderId="19" xfId="34" applyFont="1" applyBorder="1" applyAlignment="1">
      <alignment vertical="center"/>
    </xf>
    <xf numFmtId="0" fontId="29" fillId="24" borderId="19" xfId="34" applyFont="1" applyFill="1" applyBorder="1" applyAlignment="1">
      <alignment vertical="center"/>
    </xf>
    <xf numFmtId="0" fontId="31" fillId="0" borderId="45" xfId="34" applyFont="1" applyBorder="1" applyAlignment="1">
      <alignment vertical="center"/>
    </xf>
    <xf numFmtId="0" fontId="35" fillId="0" borderId="22" xfId="34" applyFont="1" applyBorder="1" applyAlignment="1">
      <alignment vertical="center"/>
    </xf>
    <xf numFmtId="167" fontId="28" fillId="0" borderId="79" xfId="0" applyNumberFormat="1" applyFont="1" applyBorder="1" applyAlignment="1">
      <alignment horizontal="center" vertical="center"/>
    </xf>
    <xf numFmtId="167" fontId="28" fillId="0" borderId="58" xfId="0" applyNumberFormat="1" applyFont="1" applyBorder="1" applyAlignment="1">
      <alignment horizontal="center" vertical="center"/>
    </xf>
    <xf numFmtId="167" fontId="28" fillId="0" borderId="59" xfId="0" applyNumberFormat="1" applyFont="1" applyBorder="1" applyAlignment="1">
      <alignment horizontal="center" vertical="center"/>
    </xf>
    <xf numFmtId="167" fontId="28" fillId="0" borderId="80" xfId="0" applyNumberFormat="1" applyFont="1" applyBorder="1" applyAlignment="1">
      <alignment horizontal="center" vertical="center"/>
    </xf>
    <xf numFmtId="167" fontId="28" fillId="0" borderId="16" xfId="0" applyNumberFormat="1" applyFont="1" applyBorder="1" applyAlignment="1">
      <alignment horizontal="center" vertical="center"/>
    </xf>
    <xf numFmtId="167" fontId="28" fillId="0" borderId="37" xfId="0" applyNumberFormat="1" applyFont="1" applyBorder="1" applyAlignment="1">
      <alignment horizontal="center" vertical="center"/>
    </xf>
    <xf numFmtId="0" fontId="47" fillId="0" borderId="78" xfId="34" applyFont="1" applyBorder="1" applyAlignment="1">
      <alignment vertical="center"/>
    </xf>
    <xf numFmtId="167" fontId="28" fillId="0" borderId="81" xfId="0" applyNumberFormat="1" applyFont="1" applyBorder="1" applyAlignment="1">
      <alignment horizontal="center" vertical="center"/>
    </xf>
    <xf numFmtId="0" fontId="48" fillId="0" borderId="0" xfId="0" applyFont="1" applyAlignment="1">
      <alignment horizontal="center" vertical="center" wrapText="1"/>
    </xf>
    <xf numFmtId="0" fontId="29" fillId="26" borderId="82" xfId="34" applyFont="1" applyFill="1" applyBorder="1" applyAlignment="1">
      <alignment vertical="center"/>
    </xf>
    <xf numFmtId="167" fontId="28" fillId="26" borderId="83" xfId="0" applyNumberFormat="1" applyFont="1" applyFill="1" applyBorder="1" applyAlignment="1">
      <alignment horizontal="center" vertical="center"/>
    </xf>
    <xf numFmtId="167" fontId="28" fillId="26" borderId="24" xfId="0" applyNumberFormat="1" applyFont="1" applyFill="1" applyBorder="1" applyAlignment="1">
      <alignment horizontal="center" vertical="center"/>
    </xf>
    <xf numFmtId="0" fontId="28" fillId="32" borderId="84" xfId="0" applyFont="1" applyFill="1" applyBorder="1" applyAlignment="1">
      <alignment textRotation="90"/>
    </xf>
    <xf numFmtId="164" fontId="39" fillId="32" borderId="85" xfId="0" applyNumberFormat="1" applyFont="1" applyFill="1" applyBorder="1"/>
    <xf numFmtId="0" fontId="28" fillId="32" borderId="86" xfId="0" applyFont="1" applyFill="1" applyBorder="1"/>
    <xf numFmtId="0" fontId="28" fillId="0" borderId="18" xfId="0" applyFont="1" applyBorder="1" applyAlignment="1">
      <alignment horizontal="center" vertical="center"/>
    </xf>
    <xf numFmtId="165" fontId="28" fillId="0" borderId="18" xfId="0" applyNumberFormat="1" applyFont="1" applyBorder="1" applyAlignment="1">
      <alignment horizontal="center" vertical="center"/>
    </xf>
    <xf numFmtId="168" fontId="28" fillId="0" borderId="18" xfId="0" applyNumberFormat="1" applyFont="1" applyBorder="1" applyAlignment="1">
      <alignment horizontal="center" vertical="center"/>
    </xf>
    <xf numFmtId="167" fontId="28" fillId="0" borderId="18" xfId="0" applyNumberFormat="1" applyFont="1" applyBorder="1" applyAlignment="1">
      <alignment horizontal="center" vertical="center"/>
    </xf>
    <xf numFmtId="167" fontId="28" fillId="26" borderId="32" xfId="0" applyNumberFormat="1" applyFont="1" applyFill="1" applyBorder="1" applyAlignment="1">
      <alignment horizontal="center" vertical="center"/>
    </xf>
    <xf numFmtId="167" fontId="28" fillId="0" borderId="36" xfId="0" applyNumberFormat="1" applyFont="1" applyBorder="1" applyAlignment="1">
      <alignment horizontal="center" vertical="center"/>
    </xf>
    <xf numFmtId="167" fontId="28" fillId="26" borderId="31" xfId="0" applyNumberFormat="1" applyFont="1" applyFill="1" applyBorder="1" applyAlignment="1">
      <alignment horizontal="center" vertical="center"/>
    </xf>
    <xf numFmtId="167" fontId="28" fillId="26" borderId="10" xfId="0" applyNumberFormat="1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vertical="center" textRotation="90"/>
    </xf>
    <xf numFmtId="0" fontId="42" fillId="29" borderId="0" xfId="0" applyFont="1" applyFill="1" applyAlignment="1">
      <alignment horizontal="center" vertical="center"/>
    </xf>
    <xf numFmtId="0" fontId="42" fillId="29" borderId="12" xfId="0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textRotation="90"/>
    </xf>
    <xf numFmtId="164" fontId="49" fillId="32" borderId="85" xfId="0" applyNumberFormat="1" applyFont="1" applyFill="1" applyBorder="1" applyAlignment="1">
      <alignment horizontal="center"/>
    </xf>
    <xf numFmtId="0" fontId="40" fillId="28" borderId="15" xfId="34" applyFont="1" applyFill="1" applyBorder="1" applyAlignment="1">
      <alignment horizontal="center" vertical="center" textRotation="90" wrapText="1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8" fillId="0" borderId="0" xfId="0" applyNumberFormat="1" applyFont="1" applyAlignment="1">
      <alignment vertical="center"/>
    </xf>
    <xf numFmtId="14" fontId="42" fillId="0" borderId="0" xfId="0" applyNumberFormat="1" applyFont="1" applyAlignment="1">
      <alignment horizontal="left" vertical="center"/>
    </xf>
  </cellXfs>
  <cellStyles count="55">
    <cellStyle name="20 % - Accent1 2" xfId="2" xr:uid="{00000000-0005-0000-0000-000000000000}"/>
    <cellStyle name="20 % - Accent2 2" xfId="3" xr:uid="{00000000-0005-0000-0000-000001000000}"/>
    <cellStyle name="20 % - Accent3 2" xfId="4" xr:uid="{00000000-0005-0000-0000-000002000000}"/>
    <cellStyle name="20 % - Accent4 2" xfId="5" xr:uid="{00000000-0005-0000-0000-000003000000}"/>
    <cellStyle name="20 % - Accent5 2" xfId="6" xr:uid="{00000000-0005-0000-0000-000004000000}"/>
    <cellStyle name="20 % - Accent6 2" xfId="7" xr:uid="{00000000-0005-0000-0000-000005000000}"/>
    <cellStyle name="40 % - Accent1 2" xfId="8" xr:uid="{00000000-0005-0000-0000-000006000000}"/>
    <cellStyle name="40 % - Accent2 2" xfId="9" xr:uid="{00000000-0005-0000-0000-000007000000}"/>
    <cellStyle name="40 % - Accent3 2" xfId="10" xr:uid="{00000000-0005-0000-0000-000008000000}"/>
    <cellStyle name="40 % - Accent4 2" xfId="11" xr:uid="{00000000-0005-0000-0000-000009000000}"/>
    <cellStyle name="40 % - Accent5 2" xfId="12" xr:uid="{00000000-0005-0000-0000-00000A000000}"/>
    <cellStyle name="40 % - Accent6 2" xfId="13" xr:uid="{00000000-0005-0000-0000-00000B000000}"/>
    <cellStyle name="60 % - Accent1 2" xfId="14" xr:uid="{00000000-0005-0000-0000-00000C000000}"/>
    <cellStyle name="60 % - Accent2 2" xfId="15" xr:uid="{00000000-0005-0000-0000-00000D000000}"/>
    <cellStyle name="60 % - Accent3 2" xfId="16" xr:uid="{00000000-0005-0000-0000-00000E000000}"/>
    <cellStyle name="60 % - Accent4 2" xfId="17" xr:uid="{00000000-0005-0000-0000-00000F000000}"/>
    <cellStyle name="60 % - Accent5 2" xfId="18" xr:uid="{00000000-0005-0000-0000-000010000000}"/>
    <cellStyle name="60 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Avertissement 2" xfId="26" xr:uid="{00000000-0005-0000-0000-000018000000}"/>
    <cellStyle name="Calcul 2" xfId="27" xr:uid="{00000000-0005-0000-0000-000019000000}"/>
    <cellStyle name="Cellule liée 2" xfId="28" xr:uid="{00000000-0005-0000-0000-00001A000000}"/>
    <cellStyle name="Commentaire 2" xfId="29" xr:uid="{00000000-0005-0000-0000-00001B000000}"/>
    <cellStyle name="Commentaire 3" xfId="46" xr:uid="{00000000-0005-0000-0000-00001C000000}"/>
    <cellStyle name="Commentaire 3 2" xfId="49" xr:uid="{00000000-0005-0000-0000-00001D000000}"/>
    <cellStyle name="Entrée 2" xfId="30" xr:uid="{00000000-0005-0000-0000-00001E000000}"/>
    <cellStyle name="Euro" xfId="31" xr:uid="{00000000-0005-0000-0000-00001F000000}"/>
    <cellStyle name="Euro 2" xfId="47" xr:uid="{00000000-0005-0000-0000-000020000000}"/>
    <cellStyle name="Euro 2 2" xfId="50" xr:uid="{00000000-0005-0000-0000-000021000000}"/>
    <cellStyle name="Insatisfaisant 2" xfId="32" xr:uid="{00000000-0005-0000-0000-000022000000}"/>
    <cellStyle name="Lien hypertexte" xfId="51" builtinId="8" hidden="1"/>
    <cellStyle name="Lien hypertexte" xfId="53" builtinId="8" hidden="1"/>
    <cellStyle name="Lien hypertexte visité" xfId="52" builtinId="9" hidden="1"/>
    <cellStyle name="Lien hypertexte visité" xfId="54" builtinId="9" hidden="1"/>
    <cellStyle name="Neutre 2" xfId="33" xr:uid="{00000000-0005-0000-0000-000027000000}"/>
    <cellStyle name="Normal" xfId="0" builtinId="0"/>
    <cellStyle name="Normal 2" xfId="1" xr:uid="{00000000-0005-0000-0000-000029000000}"/>
    <cellStyle name="Normal 3" xfId="45" xr:uid="{00000000-0005-0000-0000-00002A000000}"/>
    <cellStyle name="Normal 3 2" xfId="48" xr:uid="{00000000-0005-0000-0000-00002B000000}"/>
    <cellStyle name="Normal_Programmes et flux pax" xfId="34" xr:uid="{00000000-0005-0000-0000-00002C000000}"/>
    <cellStyle name="Satisfaisant 2" xfId="35" xr:uid="{00000000-0005-0000-0000-00002D000000}"/>
    <cellStyle name="Sortie 2" xfId="36" xr:uid="{00000000-0005-0000-0000-00002E000000}"/>
    <cellStyle name="Texte explicatif 2" xfId="37" xr:uid="{00000000-0005-0000-0000-00002F000000}"/>
    <cellStyle name="Titre 2" xfId="38" xr:uid="{00000000-0005-0000-0000-000030000000}"/>
    <cellStyle name="Titre 1 2" xfId="39" xr:uid="{00000000-0005-0000-0000-000031000000}"/>
    <cellStyle name="Titre 2 2" xfId="40" xr:uid="{00000000-0005-0000-0000-000032000000}"/>
    <cellStyle name="Titre 3 2" xfId="41" xr:uid="{00000000-0005-0000-0000-000033000000}"/>
    <cellStyle name="Titre 4 2" xfId="42" xr:uid="{00000000-0005-0000-0000-000034000000}"/>
    <cellStyle name="Total 2" xfId="43" xr:uid="{00000000-0005-0000-0000-000035000000}"/>
    <cellStyle name="Vérification 2" xfId="44" xr:uid="{00000000-0005-0000-0000-000036000000}"/>
  </cellStyles>
  <dxfs count="61"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FFFF"/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138000</xdr:colOff>
      <xdr:row>3</xdr:row>
      <xdr:rowOff>25500</xdr:rowOff>
    </xdr:to>
    <xdr:sp macro="[0]!VersRecherch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62000" y="381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Recherche</a:t>
          </a:r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2</xdr:col>
      <xdr:colOff>138000</xdr:colOff>
      <xdr:row>5</xdr:row>
      <xdr:rowOff>25500</xdr:rowOff>
    </xdr:to>
    <xdr:sp macro="[0]!VersAujourdhui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62000" y="762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Aujour'hui</a:t>
          </a:r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2</xdr:col>
      <xdr:colOff>138000</xdr:colOff>
      <xdr:row>7</xdr:row>
      <xdr:rowOff>25500</xdr:rowOff>
    </xdr:to>
    <xdr:sp macro="[0]!VersParam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62000" y="1143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Paramètre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2</xdr:col>
      <xdr:colOff>138000</xdr:colOff>
      <xdr:row>9</xdr:row>
      <xdr:rowOff>25500</xdr:rowOff>
    </xdr:to>
    <xdr:sp macro="[0]!VersSta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62000" y="1524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Statistique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0</xdr:row>
          <xdr:rowOff>66675</xdr:rowOff>
        </xdr:from>
        <xdr:to>
          <xdr:col>8</xdr:col>
          <xdr:colOff>581025</xdr:colOff>
          <xdr:row>1</xdr:row>
          <xdr:rowOff>200025</xdr:rowOff>
        </xdr:to>
        <xdr:sp macro="" textlink="">
          <xdr:nvSpPr>
            <xdr:cNvPr id="285697" name="Bt1" hidden="1">
              <a:extLst>
                <a:ext uri="{63B3BB69-23CF-44E3-9099-C40C66FF867C}">
                  <a14:compatExt spid="_x0000_s285697"/>
                </a:ext>
                <a:ext uri="{FF2B5EF4-FFF2-40B4-BE49-F238E27FC236}">
                  <a16:creationId xmlns:a16="http://schemas.microsoft.com/office/drawing/2014/main" id="{00000000-0008-0000-0300-0000015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4875</xdr:colOff>
      <xdr:row>0</xdr:row>
      <xdr:rowOff>0</xdr:rowOff>
    </xdr:from>
    <xdr:to>
      <xdr:col>50</xdr:col>
      <xdr:colOff>0</xdr:colOff>
      <xdr:row>1</xdr:row>
      <xdr:rowOff>4350</xdr:rowOff>
    </xdr:to>
    <xdr:sp macro="[0]!affiche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720375" y="0"/>
          <a:ext cx="900000" cy="252000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Opération</a:t>
          </a:r>
        </a:p>
      </xdr:txBody>
    </xdr:sp>
    <xdr:clientData/>
  </xdr:twoCellAnchor>
  <xdr:twoCellAnchor>
    <xdr:from>
      <xdr:col>22</xdr:col>
      <xdr:colOff>0</xdr:colOff>
      <xdr:row>0</xdr:row>
      <xdr:rowOff>0</xdr:rowOff>
    </xdr:from>
    <xdr:to>
      <xdr:col>26</xdr:col>
      <xdr:colOff>176100</xdr:colOff>
      <xdr:row>1</xdr:row>
      <xdr:rowOff>4350</xdr:rowOff>
    </xdr:to>
    <xdr:sp macro="[0]!AfficheActio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553075" y="0"/>
          <a:ext cx="900000" cy="252000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Action prévu</a:t>
          </a:r>
        </a:p>
      </xdr:txBody>
    </xdr:sp>
    <xdr:clientData/>
  </xdr:twoCellAnchor>
  <xdr:twoCellAnchor>
    <xdr:from>
      <xdr:col>16</xdr:col>
      <xdr:colOff>0</xdr:colOff>
      <xdr:row>0</xdr:row>
      <xdr:rowOff>0</xdr:rowOff>
    </xdr:from>
    <xdr:to>
      <xdr:col>20</xdr:col>
      <xdr:colOff>176100</xdr:colOff>
      <xdr:row>1</xdr:row>
      <xdr:rowOff>4350</xdr:rowOff>
    </xdr:to>
    <xdr:sp macro="[0]!VersRecherch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4467225" y="0"/>
          <a:ext cx="900000" cy="252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Recherche</a:t>
          </a:r>
        </a:p>
      </xdr:txBody>
    </xdr:sp>
    <xdr:clientData/>
  </xdr:twoCellAnchor>
  <xdr:twoCellAnchor>
    <xdr:from>
      <xdr:col>10</xdr:col>
      <xdr:colOff>0</xdr:colOff>
      <xdr:row>0</xdr:row>
      <xdr:rowOff>0</xdr:rowOff>
    </xdr:from>
    <xdr:to>
      <xdr:col>14</xdr:col>
      <xdr:colOff>176100</xdr:colOff>
      <xdr:row>1</xdr:row>
      <xdr:rowOff>4350</xdr:rowOff>
    </xdr:to>
    <xdr:sp macro="[0]!VersAcceuil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3381375" y="0"/>
          <a:ext cx="900000" cy="252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Acceuil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0</xdr:colOff>
      <xdr:row>0</xdr:row>
      <xdr:rowOff>0</xdr:rowOff>
    </xdr:from>
    <xdr:to>
      <xdr:col>20</xdr:col>
      <xdr:colOff>176100</xdr:colOff>
      <xdr:row>1</xdr:row>
      <xdr:rowOff>4350</xdr:rowOff>
    </xdr:to>
    <xdr:sp macro="[0]!VersAujourdhui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4467225" y="0"/>
          <a:ext cx="900000" cy="252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Aujourd'hui</a:t>
          </a:r>
        </a:p>
      </xdr:txBody>
    </xdr:sp>
    <xdr:clientData fPrintsWithSheet="0"/>
  </xdr:twoCellAnchor>
  <xdr:twoCellAnchor editAs="absolute">
    <xdr:from>
      <xdr:col>10</xdr:col>
      <xdr:colOff>4875</xdr:colOff>
      <xdr:row>0</xdr:row>
      <xdr:rowOff>0</xdr:rowOff>
    </xdr:from>
    <xdr:to>
      <xdr:col>15</xdr:col>
      <xdr:colOff>0</xdr:colOff>
      <xdr:row>1</xdr:row>
      <xdr:rowOff>4350</xdr:rowOff>
    </xdr:to>
    <xdr:sp macro="[0]!VersAcceui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386250" y="0"/>
          <a:ext cx="900000" cy="252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Acceuil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PeriodePrevu" displayName="TbPeriodePrevu" ref="A2:F56" totalsRowShown="0" headerRowDxfId="60" dataDxfId="59">
  <autoFilter ref="A2:F56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Date" dataDxfId="58"/>
    <tableColumn id="2" xr3:uid="{00000000-0010-0000-0000-000002000000}" name="de" dataDxfId="57"/>
    <tableColumn id="3" xr3:uid="{00000000-0010-0000-0000-000003000000}" name="à" dataDxfId="56"/>
    <tableColumn id="4" xr3:uid="{00000000-0010-0000-0000-000004000000}" name="Durée" dataDxfId="55">
      <calculatedColumnFormula>IF(C3&lt;B3,C3+1-B3,C3-B3)</calculatedColumnFormula>
    </tableColumn>
    <tableColumn id="5" xr3:uid="{00000000-0010-0000-0000-000005000000}" name="Activité Prévu" dataDxfId="54"/>
    <tableColumn id="6" xr3:uid="{00000000-0010-0000-0000-000006000000}" name="Niveau et quantité" dataDxfId="53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b_BasedeDonnee" displayName="Tb_BasedeDonnee" ref="A2:AH51" totalsRowShown="0" headerRowDxfId="52" dataDxfId="51">
  <autoFilter ref="A2:AH51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</autoFilter>
  <tableColumns count="34">
    <tableColumn id="1" xr3:uid="{00000000-0010-0000-0100-000001000000}" name="Mois" dataDxfId="50">
      <calculatedColumnFormula>TEXT(C3,"mmmm")</calculatedColumnFormula>
    </tableColumn>
    <tableColumn id="2" xr3:uid="{00000000-0010-0000-0100-000002000000}" name="Année" dataDxfId="49">
      <calculatedColumnFormula>TEXT(C3,"aaaa")</calculatedColumnFormula>
    </tableColumn>
    <tableColumn id="3" xr3:uid="{00000000-0010-0000-0100-000003000000}" name="Date" dataDxfId="48"/>
    <tableColumn id="4" xr3:uid="{00000000-0010-0000-0100-000004000000}" name="Catégorie" dataDxfId="47"/>
    <tableColumn id="5" xr3:uid="{00000000-0010-0000-0100-000005000000}" name="Thème" dataDxfId="46"/>
    <tableColumn id="6" xr3:uid="{00000000-0010-0000-0100-000006000000}" name="Hr début" dataDxfId="45"/>
    <tableColumn id="7" xr3:uid="{00000000-0010-0000-0100-000007000000}" name="Hr fin" dataDxfId="44"/>
    <tableColumn id="8" xr3:uid="{00000000-0010-0000-0100-000008000000}" name="Durée" dataDxfId="43">
      <calculatedColumnFormula>IF(G3&lt;F3,G3+1-F3,G3-F3)</calculatedColumnFormula>
    </tableColumn>
    <tableColumn id="9" xr3:uid="{00000000-0010-0000-0100-000009000000}" name="Commentaire" dataDxfId="42"/>
    <tableColumn id="10" xr3:uid="{00000000-0010-0000-0100-00000A000000}" name="Consta Niv" dataDxfId="41"/>
    <tableColumn id="11" xr3:uid="{00000000-0010-0000-0100-00000B000000}" name="Hr début consta Niv" dataDxfId="40"/>
    <tableColumn id="12" xr3:uid="{00000000-0010-0000-0100-00000C000000}" name="Hr fin consta Niv" dataDxfId="39"/>
    <tableColumn id="13" xr3:uid="{00000000-0010-0000-0100-00000D000000}" name="Durée consta Niv" dataDxfId="38">
      <calculatedColumnFormula>IF(L3="","",IF(L3&lt;K3,L3+1-K3,L3-K3))</calculatedColumnFormula>
    </tableColumn>
    <tableColumn id="14" xr3:uid="{00000000-0010-0000-0100-00000E000000}" name="Consta effectif sslia" dataDxfId="37"/>
    <tableColumn id="15" xr3:uid="{00000000-0010-0000-0100-00000F000000}" name="Hr début effectif sslia" dataDxfId="36"/>
    <tableColumn id="16" xr3:uid="{00000000-0010-0000-0100-000010000000}" name="Hr fin effectif sslia" dataDxfId="35"/>
    <tableColumn id="17" xr3:uid="{00000000-0010-0000-0100-000011000000}" name="Durée effectif sslia" dataDxfId="34">
      <calculatedColumnFormula>IF(P3="","",IF(P3&lt;O3,P3+1-O3,P3-O3))</calculatedColumnFormula>
    </tableColumn>
    <tableColumn id="18" xr3:uid="{00000000-0010-0000-0100-000012000000}" name="Consta VIM" dataDxfId="33"/>
    <tableColumn id="19" xr3:uid="{00000000-0010-0000-0100-000013000000}" name="Hr débt consta VIM" dataDxfId="32"/>
    <tableColumn id="20" xr3:uid="{00000000-0010-0000-0100-000014000000}" name="Hr fin consta VIM" dataDxfId="31"/>
    <tableColumn id="21" xr3:uid="{00000000-0010-0000-0100-000015000000}" name="Durée consta VIM" dataDxfId="30">
      <calculatedColumnFormula>IF(T3="","",IF(T3&lt;S3,T3+1-S3,T3-S3))</calculatedColumnFormula>
    </tableColumn>
    <tableColumn id="22" xr3:uid="{00000000-0010-0000-0100-000016000000}" name="Constat agent ppa" dataDxfId="29"/>
    <tableColumn id="23" xr3:uid="{00000000-0010-0000-0100-000017000000}" name="Hr début consta agent ppa" dataDxfId="28"/>
    <tableColumn id="24" xr3:uid="{00000000-0010-0000-0100-000018000000}" name="Hr fin consta agent ppa" dataDxfId="27"/>
    <tableColumn id="25" xr3:uid="{00000000-0010-0000-0100-000019000000}" name="Durée consta agent ppa" dataDxfId="26">
      <calculatedColumnFormula>IF(X3="","",IF(X3&lt;W3,X3+1-W3,X3-W3))</calculatedColumnFormula>
    </tableColumn>
    <tableColumn id="26" xr3:uid="{00000000-0010-0000-0100-00001A000000}" name="Consta Véh PPA" dataDxfId="25"/>
    <tableColumn id="27" xr3:uid="{00000000-0010-0000-0100-00001B000000}" name="Hr début consta véh PPA" dataDxfId="24"/>
    <tableColumn id="28" xr3:uid="{00000000-0010-0000-0100-00001C000000}" name="Hr fin consta véh PPA" dataDxfId="23"/>
    <tableColumn id="29" xr3:uid="{00000000-0010-0000-0100-00001D000000}" name="Durée consta véh PPA" dataDxfId="22">
      <calculatedColumnFormula>IF(AB3="","",IF(AB3&lt;AA3,AB3+1-AA3,AB3-AA3))</calculatedColumnFormula>
    </tableColumn>
    <tableColumn id="30" xr3:uid="{00000000-0010-0000-0100-00001E000000}" name="Baisse niveau" dataDxfId="21">
      <calculatedColumnFormula>IF(J3&lt;&gt;"","Niveau réel","")</calculatedColumnFormula>
    </tableColumn>
    <tableColumn id="31" xr3:uid="{00000000-0010-0000-0100-00001F000000}" name="Effectif réel" dataDxfId="20">
      <calculatedColumnFormula>IF(N3&lt;&gt;"","Effectif réel","")</calculatedColumnFormula>
    </tableColumn>
    <tableColumn id="32" xr3:uid="{00000000-0010-0000-0100-000020000000}" name="VIM disponible réel" dataDxfId="19">
      <calculatedColumnFormula>IF(R3&lt;&gt;"","VIM disponible réel","")</calculatedColumnFormula>
    </tableColumn>
    <tableColumn id="33" xr3:uid="{0FD25A76-C43D-4886-BD59-4242DF620099}" name="Agent PPA réel" dataDxfId="18">
      <calculatedColumnFormula>IF(V3&lt;&gt;"","Agent PPA réel","")</calculatedColumnFormula>
    </tableColumn>
    <tableColumn id="34" xr3:uid="{B3E38C26-B27A-439B-B525-9DA884DBEDA3}" name="Véhicule PPA réel" dataDxfId="17">
      <calculatedColumnFormula>IF(Z3&lt;&gt;"","Véhicule PPA réel","")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G26"/>
  <sheetViews>
    <sheetView topLeftCell="A10" workbookViewId="0">
      <selection activeCell="A27" sqref="A27"/>
    </sheetView>
  </sheetViews>
  <sheetFormatPr baseColWidth="10" defaultRowHeight="12.75" x14ac:dyDescent="0.2"/>
  <cols>
    <col min="1" max="1" width="23.42578125" style="60" bestFit="1" customWidth="1"/>
    <col min="2" max="2" width="25" style="60" bestFit="1" customWidth="1"/>
    <col min="3" max="4" width="11.42578125" style="60"/>
    <col min="5" max="5" width="11.42578125" style="75"/>
    <col min="6" max="6" width="11.42578125" style="60"/>
    <col min="7" max="7" width="17" style="60" bestFit="1" customWidth="1"/>
    <col min="8" max="16384" width="11.42578125" style="60"/>
  </cols>
  <sheetData>
    <row r="1" spans="1:7" ht="25.5" x14ac:dyDescent="0.2">
      <c r="A1" s="61" t="s">
        <v>113</v>
      </c>
      <c r="B1" s="61" t="s">
        <v>114</v>
      </c>
      <c r="E1" s="77" t="s">
        <v>144</v>
      </c>
      <c r="G1" s="61" t="s">
        <v>146</v>
      </c>
    </row>
    <row r="2" spans="1:7" x14ac:dyDescent="0.2">
      <c r="A2" s="60" t="s">
        <v>109</v>
      </c>
      <c r="B2" s="60" t="s">
        <v>88</v>
      </c>
      <c r="E2" s="75">
        <v>1</v>
      </c>
      <c r="G2" s="60" t="s">
        <v>100</v>
      </c>
    </row>
    <row r="3" spans="1:7" x14ac:dyDescent="0.2">
      <c r="A3" s="60" t="s">
        <v>109</v>
      </c>
      <c r="B3" s="60" t="s">
        <v>89</v>
      </c>
      <c r="E3" s="75">
        <v>2</v>
      </c>
      <c r="G3" s="60" t="s">
        <v>150</v>
      </c>
    </row>
    <row r="4" spans="1:7" x14ac:dyDescent="0.2">
      <c r="A4" s="60" t="s">
        <v>13</v>
      </c>
      <c r="B4" s="60" t="s">
        <v>83</v>
      </c>
      <c r="E4" s="75">
        <v>3</v>
      </c>
      <c r="G4" s="60" t="s">
        <v>147</v>
      </c>
    </row>
    <row r="5" spans="1:7" x14ac:dyDescent="0.2">
      <c r="A5" s="60" t="s">
        <v>13</v>
      </c>
      <c r="B5" s="60" t="s">
        <v>84</v>
      </c>
      <c r="E5" s="75">
        <v>4</v>
      </c>
      <c r="G5" s="60" t="s">
        <v>148</v>
      </c>
    </row>
    <row r="6" spans="1:7" x14ac:dyDescent="0.2">
      <c r="A6" s="60" t="s">
        <v>13</v>
      </c>
      <c r="B6" s="60" t="s">
        <v>85</v>
      </c>
      <c r="E6" s="75">
        <v>5</v>
      </c>
      <c r="G6" s="60" t="s">
        <v>140</v>
      </c>
    </row>
    <row r="7" spans="1:7" x14ac:dyDescent="0.2">
      <c r="A7" s="60" t="s">
        <v>13</v>
      </c>
      <c r="B7" s="60" t="s">
        <v>86</v>
      </c>
      <c r="E7" s="75">
        <v>6</v>
      </c>
      <c r="G7" s="60" t="s">
        <v>149</v>
      </c>
    </row>
    <row r="8" spans="1:7" x14ac:dyDescent="0.2">
      <c r="A8" s="60" t="s">
        <v>13</v>
      </c>
      <c r="B8" s="60" t="s">
        <v>87</v>
      </c>
      <c r="E8" s="75">
        <v>7</v>
      </c>
    </row>
    <row r="9" spans="1:7" x14ac:dyDescent="0.2">
      <c r="A9" s="60" t="s">
        <v>13</v>
      </c>
      <c r="B9" s="60" t="s">
        <v>15</v>
      </c>
      <c r="E9" s="75">
        <v>8</v>
      </c>
    </row>
    <row r="10" spans="1:7" x14ac:dyDescent="0.2">
      <c r="A10" s="60" t="s">
        <v>14</v>
      </c>
      <c r="B10" s="60" t="s">
        <v>90</v>
      </c>
      <c r="E10" s="75">
        <v>9</v>
      </c>
    </row>
    <row r="11" spans="1:7" x14ac:dyDescent="0.2">
      <c r="A11" s="60" t="s">
        <v>14</v>
      </c>
      <c r="B11" s="60" t="s">
        <v>91</v>
      </c>
      <c r="E11" s="75">
        <v>10</v>
      </c>
    </row>
    <row r="12" spans="1:7" x14ac:dyDescent="0.2">
      <c r="A12" s="60" t="s">
        <v>82</v>
      </c>
      <c r="B12" s="60" t="s">
        <v>82</v>
      </c>
      <c r="E12" s="75">
        <v>11</v>
      </c>
    </row>
    <row r="13" spans="1:7" x14ac:dyDescent="0.2">
      <c r="A13" s="60" t="s">
        <v>96</v>
      </c>
      <c r="B13" s="60" t="s">
        <v>94</v>
      </c>
    </row>
    <row r="14" spans="1:7" x14ac:dyDescent="0.2">
      <c r="A14" s="60" t="s">
        <v>96</v>
      </c>
      <c r="B14" s="60" t="s">
        <v>93</v>
      </c>
    </row>
    <row r="15" spans="1:7" x14ac:dyDescent="0.2">
      <c r="A15" s="60" t="s">
        <v>96</v>
      </c>
      <c r="B15" s="60" t="s">
        <v>92</v>
      </c>
    </row>
    <row r="16" spans="1:7" x14ac:dyDescent="0.2">
      <c r="A16" s="60" t="s">
        <v>96</v>
      </c>
      <c r="B16" s="60" t="s">
        <v>95</v>
      </c>
    </row>
    <row r="17" spans="1:2" x14ac:dyDescent="0.2">
      <c r="A17" s="60" t="s">
        <v>99</v>
      </c>
      <c r="B17" s="60" t="s">
        <v>5</v>
      </c>
    </row>
    <row r="18" spans="1:2" x14ac:dyDescent="0.2">
      <c r="A18" s="60" t="s">
        <v>99</v>
      </c>
      <c r="B18" s="60" t="s">
        <v>9</v>
      </c>
    </row>
    <row r="19" spans="1:2" x14ac:dyDescent="0.2">
      <c r="A19" s="60" t="s">
        <v>99</v>
      </c>
      <c r="B19" s="60" t="s">
        <v>8</v>
      </c>
    </row>
    <row r="20" spans="1:2" x14ac:dyDescent="0.2">
      <c r="A20" s="60" t="s">
        <v>99</v>
      </c>
      <c r="B20" s="60" t="s">
        <v>97</v>
      </c>
    </row>
    <row r="21" spans="1:2" x14ac:dyDescent="0.2">
      <c r="A21" s="60" t="s">
        <v>99</v>
      </c>
      <c r="B21" s="60" t="s">
        <v>98</v>
      </c>
    </row>
    <row r="22" spans="1:2" x14ac:dyDescent="0.2">
      <c r="A22" s="60" t="s">
        <v>115</v>
      </c>
      <c r="B22" s="60" t="s">
        <v>115</v>
      </c>
    </row>
    <row r="23" spans="1:2" x14ac:dyDescent="0.2">
      <c r="A23" s="60" t="s">
        <v>162</v>
      </c>
      <c r="B23" s="60" t="s">
        <v>6</v>
      </c>
    </row>
    <row r="24" spans="1:2" x14ac:dyDescent="0.2">
      <c r="A24" s="60" t="s">
        <v>162</v>
      </c>
      <c r="B24" s="60" t="s">
        <v>7</v>
      </c>
    </row>
    <row r="25" spans="1:2" x14ac:dyDescent="0.2">
      <c r="A25" s="60" t="s">
        <v>162</v>
      </c>
      <c r="B25" s="60" t="s">
        <v>10</v>
      </c>
    </row>
    <row r="26" spans="1:2" x14ac:dyDescent="0.2">
      <c r="A26" s="60" t="s">
        <v>162</v>
      </c>
      <c r="B26" s="60" t="s">
        <v>11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J56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2.75" x14ac:dyDescent="0.25"/>
  <cols>
    <col min="1" max="1" width="9.7109375" style="99" customWidth="1"/>
    <col min="2" max="2" width="9.7109375" style="104" customWidth="1"/>
    <col min="3" max="3" width="10.5703125" style="104" bestFit="1" customWidth="1"/>
    <col min="4" max="4" width="8" style="16" customWidth="1"/>
    <col min="5" max="5" width="20.7109375" style="78" customWidth="1"/>
    <col min="6" max="6" width="14.85546875" style="102" bestFit="1" customWidth="1"/>
    <col min="7" max="16384" width="11.42578125" style="16"/>
  </cols>
  <sheetData>
    <row r="1" spans="1:6" ht="15.75" x14ac:dyDescent="0.25">
      <c r="A1" s="199" t="s">
        <v>143</v>
      </c>
    </row>
    <row r="2" spans="1:6" x14ac:dyDescent="0.25">
      <c r="A2" s="98" t="s">
        <v>103</v>
      </c>
      <c r="B2" s="105" t="s">
        <v>101</v>
      </c>
      <c r="C2" s="105" t="s">
        <v>102</v>
      </c>
      <c r="D2" s="74" t="s">
        <v>111</v>
      </c>
      <c r="E2" s="97" t="s">
        <v>141</v>
      </c>
      <c r="F2" s="101" t="s">
        <v>142</v>
      </c>
    </row>
    <row r="3" spans="1:6" x14ac:dyDescent="0.25">
      <c r="A3" s="99">
        <v>43534</v>
      </c>
      <c r="B3" s="104">
        <v>0.25</v>
      </c>
      <c r="C3" s="104">
        <v>0.45833333333333331</v>
      </c>
      <c r="D3" s="62">
        <f t="shared" ref="D3:D13" si="0">IF(C3&lt;B3,C3+1-B3,C3-B3)</f>
        <v>0.20833333333333331</v>
      </c>
      <c r="E3" s="78" t="s">
        <v>100</v>
      </c>
      <c r="F3" s="102">
        <v>4</v>
      </c>
    </row>
    <row r="4" spans="1:6" x14ac:dyDescent="0.25">
      <c r="A4" s="99">
        <v>43545</v>
      </c>
      <c r="B4" s="104">
        <v>0.20833333333333334</v>
      </c>
      <c r="C4" s="104">
        <v>0.33333333333333331</v>
      </c>
      <c r="D4" s="62">
        <f t="shared" si="0"/>
        <v>0.12499999999999997</v>
      </c>
      <c r="E4" s="78" t="s">
        <v>147</v>
      </c>
      <c r="F4" s="102">
        <v>2</v>
      </c>
    </row>
    <row r="5" spans="1:6" x14ac:dyDescent="0.25">
      <c r="A5" s="99">
        <v>43545</v>
      </c>
      <c r="B5" s="104">
        <v>0.20833333333333334</v>
      </c>
      <c r="C5" s="104">
        <v>0.33333333333333331</v>
      </c>
      <c r="D5" s="62">
        <f t="shared" si="0"/>
        <v>0.12499999999999997</v>
      </c>
      <c r="E5" s="78" t="s">
        <v>100</v>
      </c>
      <c r="F5" s="102">
        <v>5</v>
      </c>
    </row>
    <row r="6" spans="1:6" x14ac:dyDescent="0.25">
      <c r="A6" s="99">
        <v>43545</v>
      </c>
      <c r="B6" s="104">
        <v>0.20833333333333334</v>
      </c>
      <c r="C6" s="104">
        <v>0.33333333333333331</v>
      </c>
      <c r="D6" s="62">
        <f t="shared" si="0"/>
        <v>0.12499999999999997</v>
      </c>
      <c r="E6" s="78" t="s">
        <v>148</v>
      </c>
      <c r="F6" s="102">
        <v>1</v>
      </c>
    </row>
    <row r="7" spans="1:6" x14ac:dyDescent="0.25">
      <c r="A7" s="99">
        <v>43545</v>
      </c>
      <c r="B7" s="104">
        <v>0.33333333333333331</v>
      </c>
      <c r="C7" s="104">
        <v>0.75</v>
      </c>
      <c r="D7" s="62">
        <f t="shared" si="0"/>
        <v>0.41666666666666669</v>
      </c>
      <c r="E7" s="78" t="s">
        <v>100</v>
      </c>
      <c r="F7" s="102">
        <v>7</v>
      </c>
    </row>
    <row r="8" spans="1:6" x14ac:dyDescent="0.25">
      <c r="A8" s="99">
        <v>43545</v>
      </c>
      <c r="B8" s="104">
        <v>0.33333333333333331</v>
      </c>
      <c r="C8" s="104">
        <v>0.75</v>
      </c>
      <c r="D8" s="62">
        <f t="shared" si="0"/>
        <v>0.41666666666666669</v>
      </c>
      <c r="E8" s="78" t="s">
        <v>147</v>
      </c>
      <c r="F8" s="102">
        <v>4</v>
      </c>
    </row>
    <row r="9" spans="1:6" x14ac:dyDescent="0.25">
      <c r="A9" s="99">
        <v>43545</v>
      </c>
      <c r="B9" s="104">
        <v>0.33333333333333331</v>
      </c>
      <c r="C9" s="104">
        <v>0.75</v>
      </c>
      <c r="D9" s="62">
        <f t="shared" si="0"/>
        <v>0.41666666666666669</v>
      </c>
      <c r="E9" s="78" t="s">
        <v>140</v>
      </c>
      <c r="F9" s="102">
        <v>1</v>
      </c>
    </row>
    <row r="10" spans="1:6" x14ac:dyDescent="0.25">
      <c r="A10" s="99">
        <v>43545</v>
      </c>
      <c r="B10" s="104">
        <v>0.33333333333333331</v>
      </c>
      <c r="C10" s="104">
        <v>0.75</v>
      </c>
      <c r="D10" s="62">
        <f t="shared" si="0"/>
        <v>0.41666666666666669</v>
      </c>
      <c r="E10" s="78" t="s">
        <v>149</v>
      </c>
      <c r="F10" s="102">
        <v>1</v>
      </c>
    </row>
    <row r="11" spans="1:6" x14ac:dyDescent="0.25">
      <c r="A11" s="99">
        <v>43546</v>
      </c>
      <c r="B11" s="104">
        <v>0.33333333333333331</v>
      </c>
      <c r="C11" s="104">
        <v>0.70833333333333337</v>
      </c>
      <c r="D11" s="62">
        <f t="shared" si="0"/>
        <v>0.37500000000000006</v>
      </c>
      <c r="E11" s="78" t="s">
        <v>100</v>
      </c>
      <c r="F11" s="102">
        <v>5</v>
      </c>
    </row>
    <row r="12" spans="1:6" x14ac:dyDescent="0.25">
      <c r="A12" s="99">
        <v>43546</v>
      </c>
      <c r="B12" s="104">
        <v>0.33333333333333331</v>
      </c>
      <c r="C12" s="104">
        <v>0.70833333333333337</v>
      </c>
      <c r="D12" s="62">
        <f t="shared" si="0"/>
        <v>0.37500000000000006</v>
      </c>
      <c r="E12" s="78" t="s">
        <v>147</v>
      </c>
      <c r="F12" s="102">
        <v>3</v>
      </c>
    </row>
    <row r="13" spans="1:6" x14ac:dyDescent="0.25">
      <c r="A13" s="99">
        <v>43546</v>
      </c>
      <c r="B13" s="104">
        <v>0.33333333333333331</v>
      </c>
      <c r="C13" s="104">
        <v>0.70833333333333337</v>
      </c>
      <c r="D13" s="62">
        <f t="shared" si="0"/>
        <v>0.37500000000000006</v>
      </c>
      <c r="E13" s="78" t="s">
        <v>148</v>
      </c>
      <c r="F13" s="102">
        <v>1</v>
      </c>
    </row>
    <row r="14" spans="1:6" x14ac:dyDescent="0.25">
      <c r="A14" s="100">
        <v>43555</v>
      </c>
      <c r="B14" s="106">
        <v>0.41666666666666669</v>
      </c>
      <c r="C14" s="106">
        <v>0.66666666666666663</v>
      </c>
      <c r="D14" s="95">
        <f t="shared" ref="D14:D16" si="1">IF(C14&lt;B14,C14+1-B14,C14-B14)</f>
        <v>0.24999999999999994</v>
      </c>
      <c r="E14" s="93" t="s">
        <v>100</v>
      </c>
      <c r="F14" s="103">
        <v>5</v>
      </c>
    </row>
    <row r="15" spans="1:6" x14ac:dyDescent="0.25">
      <c r="A15" s="100">
        <v>43555</v>
      </c>
      <c r="B15" s="106">
        <v>0.41666666666666669</v>
      </c>
      <c r="C15" s="106">
        <v>0.66666666666666663</v>
      </c>
      <c r="D15" s="95">
        <f t="shared" si="1"/>
        <v>0.24999999999999994</v>
      </c>
      <c r="E15" s="93" t="s">
        <v>147</v>
      </c>
      <c r="F15" s="103">
        <v>2</v>
      </c>
    </row>
    <row r="16" spans="1:6" x14ac:dyDescent="0.25">
      <c r="A16" s="100">
        <v>43555</v>
      </c>
      <c r="B16" s="106">
        <v>0.41666666666666669</v>
      </c>
      <c r="C16" s="106">
        <v>0.66666666666666663</v>
      </c>
      <c r="D16" s="95">
        <f t="shared" si="1"/>
        <v>0.24999999999999994</v>
      </c>
      <c r="E16" s="93" t="s">
        <v>148</v>
      </c>
      <c r="F16" s="103">
        <v>1</v>
      </c>
    </row>
    <row r="17" spans="1:10" x14ac:dyDescent="0.25">
      <c r="A17" s="99">
        <v>43555</v>
      </c>
      <c r="B17" s="104">
        <v>0.25</v>
      </c>
      <c r="C17" s="104">
        <v>0.41666666666666669</v>
      </c>
      <c r="D17" s="62">
        <f t="shared" ref="D17:D22" si="2">IF(C17&lt;B17,C17+1-B17,C17-B17)</f>
        <v>0.16666666666666669</v>
      </c>
      <c r="E17" s="78" t="s">
        <v>100</v>
      </c>
      <c r="F17" s="102">
        <v>7</v>
      </c>
    </row>
    <row r="18" spans="1:10" x14ac:dyDescent="0.25">
      <c r="A18" s="99">
        <v>43555</v>
      </c>
      <c r="B18" s="104">
        <v>0.25</v>
      </c>
      <c r="C18" s="104">
        <v>0.41666666666666669</v>
      </c>
      <c r="D18" s="62">
        <f t="shared" si="2"/>
        <v>0.16666666666666669</v>
      </c>
      <c r="E18" s="78" t="s">
        <v>150</v>
      </c>
      <c r="F18" s="102">
        <v>1</v>
      </c>
    </row>
    <row r="19" spans="1:10" x14ac:dyDescent="0.25">
      <c r="A19" s="99">
        <v>43555</v>
      </c>
      <c r="B19" s="104">
        <v>0.25</v>
      </c>
      <c r="C19" s="104">
        <v>0.41666666666666669</v>
      </c>
      <c r="D19" s="62">
        <f t="shared" si="2"/>
        <v>0.16666666666666669</v>
      </c>
      <c r="E19" s="78" t="s">
        <v>147</v>
      </c>
      <c r="F19" s="102">
        <v>4</v>
      </c>
    </row>
    <row r="20" spans="1:10" x14ac:dyDescent="0.25">
      <c r="A20" s="99">
        <v>43555</v>
      </c>
      <c r="B20" s="104">
        <v>0.25</v>
      </c>
      <c r="C20" s="104">
        <v>0.41666666666666669</v>
      </c>
      <c r="D20" s="62">
        <f t="shared" si="2"/>
        <v>0.16666666666666669</v>
      </c>
      <c r="E20" s="78" t="s">
        <v>148</v>
      </c>
      <c r="F20" s="102">
        <v>2</v>
      </c>
    </row>
    <row r="21" spans="1:10" x14ac:dyDescent="0.25">
      <c r="A21" s="99">
        <v>43555</v>
      </c>
      <c r="B21" s="104">
        <v>0.25</v>
      </c>
      <c r="C21" s="104">
        <v>0.66666666666666663</v>
      </c>
      <c r="D21" s="62">
        <f t="shared" si="2"/>
        <v>0.41666666666666663</v>
      </c>
      <c r="E21" s="78" t="s">
        <v>140</v>
      </c>
      <c r="F21" s="102">
        <v>1</v>
      </c>
    </row>
    <row r="22" spans="1:10" x14ac:dyDescent="0.25">
      <c r="A22" s="99">
        <v>43555</v>
      </c>
      <c r="B22" s="104">
        <v>0.25</v>
      </c>
      <c r="C22" s="104">
        <v>0.66666666666666663</v>
      </c>
      <c r="D22" s="62">
        <f t="shared" si="2"/>
        <v>0.41666666666666663</v>
      </c>
      <c r="E22" s="78" t="s">
        <v>149</v>
      </c>
      <c r="F22" s="102">
        <v>1</v>
      </c>
    </row>
    <row r="23" spans="1:10" x14ac:dyDescent="0.25">
      <c r="A23" s="100">
        <v>43556</v>
      </c>
      <c r="B23" s="106">
        <v>0.20833333333333334</v>
      </c>
      <c r="C23" s="106">
        <v>0.33333333333333331</v>
      </c>
      <c r="D23" s="95">
        <f t="shared" ref="D23:D29" si="3">IF(C23&lt;B23,C23+1-B23,C23-B23)</f>
        <v>0.12499999999999997</v>
      </c>
      <c r="E23" s="93" t="s">
        <v>100</v>
      </c>
      <c r="F23" s="103">
        <v>5</v>
      </c>
    </row>
    <row r="24" spans="1:10" x14ac:dyDescent="0.25">
      <c r="A24" s="100">
        <v>43556</v>
      </c>
      <c r="B24" s="106">
        <v>0.20833333333333334</v>
      </c>
      <c r="C24" s="106">
        <v>0.33333333333333331</v>
      </c>
      <c r="D24" s="95">
        <f t="shared" si="3"/>
        <v>0.12499999999999997</v>
      </c>
      <c r="E24" s="93" t="s">
        <v>147</v>
      </c>
      <c r="F24" s="103">
        <v>2</v>
      </c>
    </row>
    <row r="25" spans="1:10" x14ac:dyDescent="0.25">
      <c r="A25" s="100">
        <v>43556</v>
      </c>
      <c r="B25" s="106">
        <v>0.20833333333333334</v>
      </c>
      <c r="C25" s="106">
        <v>0.33333333333333331</v>
      </c>
      <c r="D25" s="95">
        <f t="shared" si="3"/>
        <v>0.12499999999999997</v>
      </c>
      <c r="E25" s="93" t="s">
        <v>148</v>
      </c>
      <c r="F25" s="103">
        <v>1</v>
      </c>
    </row>
    <row r="26" spans="1:10" x14ac:dyDescent="0.25">
      <c r="A26" s="100">
        <v>43556</v>
      </c>
      <c r="B26" s="106">
        <v>0.33333333333333331</v>
      </c>
      <c r="C26" s="106">
        <v>0.79166666666666663</v>
      </c>
      <c r="D26" s="95">
        <f t="shared" si="3"/>
        <v>0.45833333333333331</v>
      </c>
      <c r="E26" s="93" t="s">
        <v>100</v>
      </c>
      <c r="F26" s="103">
        <v>7</v>
      </c>
    </row>
    <row r="27" spans="1:10" x14ac:dyDescent="0.25">
      <c r="A27" s="100">
        <v>43556</v>
      </c>
      <c r="B27" s="106">
        <v>0.33333333333333331</v>
      </c>
      <c r="C27" s="106">
        <v>0.79166666666666663</v>
      </c>
      <c r="D27" s="95">
        <f t="shared" si="3"/>
        <v>0.45833333333333331</v>
      </c>
      <c r="E27" s="93" t="s">
        <v>150</v>
      </c>
      <c r="F27" s="103">
        <v>1</v>
      </c>
    </row>
    <row r="28" spans="1:10" ht="15" x14ac:dyDescent="0.25">
      <c r="A28" s="100">
        <v>43556</v>
      </c>
      <c r="B28" s="106">
        <v>0.33333333333333331</v>
      </c>
      <c r="C28" s="106">
        <v>0.79166666666666663</v>
      </c>
      <c r="D28" s="95">
        <f t="shared" si="3"/>
        <v>0.45833333333333331</v>
      </c>
      <c r="E28" s="93" t="s">
        <v>147</v>
      </c>
      <c r="F28" s="103">
        <v>4</v>
      </c>
      <c r="J28"/>
    </row>
    <row r="29" spans="1:10" x14ac:dyDescent="0.25">
      <c r="A29" s="100">
        <v>43556</v>
      </c>
      <c r="B29" s="106">
        <v>0.33333333333333331</v>
      </c>
      <c r="C29" s="106">
        <v>0.79166666666666663</v>
      </c>
      <c r="D29" s="95">
        <f t="shared" si="3"/>
        <v>0.45833333333333331</v>
      </c>
      <c r="E29" s="93" t="s">
        <v>148</v>
      </c>
      <c r="F29" s="103">
        <v>2</v>
      </c>
    </row>
    <row r="30" spans="1:10" x14ac:dyDescent="0.25">
      <c r="A30" s="100">
        <v>43557</v>
      </c>
      <c r="B30" s="106">
        <v>0.1875</v>
      </c>
      <c r="C30" s="106">
        <v>0.22916666666666666</v>
      </c>
      <c r="D30" s="95">
        <f t="shared" ref="D30:D38" si="4">IF(C30&lt;B30,C30+1-B30,C30-B30)</f>
        <v>4.1666666666666657E-2</v>
      </c>
      <c r="E30" s="93" t="s">
        <v>100</v>
      </c>
      <c r="F30" s="103">
        <v>5</v>
      </c>
    </row>
    <row r="31" spans="1:10" x14ac:dyDescent="0.25">
      <c r="A31" s="100">
        <v>43557</v>
      </c>
      <c r="B31" s="106">
        <v>0.1875</v>
      </c>
      <c r="C31" s="106">
        <v>0.22916666666666666</v>
      </c>
      <c r="D31" s="95">
        <f t="shared" si="4"/>
        <v>4.1666666666666657E-2</v>
      </c>
      <c r="E31" s="93" t="s">
        <v>147</v>
      </c>
      <c r="F31" s="103">
        <v>2</v>
      </c>
    </row>
    <row r="32" spans="1:10" x14ac:dyDescent="0.25">
      <c r="A32" s="100">
        <v>43557</v>
      </c>
      <c r="B32" s="106">
        <v>0.1875</v>
      </c>
      <c r="C32" s="106">
        <v>0.22916666666666666</v>
      </c>
      <c r="D32" s="95">
        <f t="shared" si="4"/>
        <v>4.1666666666666657E-2</v>
      </c>
      <c r="E32" s="93" t="s">
        <v>148</v>
      </c>
      <c r="F32" s="103">
        <v>1</v>
      </c>
    </row>
    <row r="33" spans="1:6" x14ac:dyDescent="0.25">
      <c r="A33" s="100">
        <v>43557</v>
      </c>
      <c r="B33" s="106">
        <v>0.22916666666666666</v>
      </c>
      <c r="C33" s="106">
        <v>0.89583333333333337</v>
      </c>
      <c r="D33" s="95">
        <f t="shared" si="4"/>
        <v>0.66666666666666674</v>
      </c>
      <c r="E33" s="93" t="s">
        <v>100</v>
      </c>
      <c r="F33" s="103">
        <v>7</v>
      </c>
    </row>
    <row r="34" spans="1:6" x14ac:dyDescent="0.25">
      <c r="A34" s="100">
        <v>43557</v>
      </c>
      <c r="B34" s="106">
        <v>0.22916666666666666</v>
      </c>
      <c r="C34" s="106">
        <v>0.89583333333333337</v>
      </c>
      <c r="D34" s="95">
        <f t="shared" si="4"/>
        <v>0.66666666666666674</v>
      </c>
      <c r="E34" s="93" t="s">
        <v>150</v>
      </c>
      <c r="F34" s="103">
        <v>1</v>
      </c>
    </row>
    <row r="35" spans="1:6" x14ac:dyDescent="0.25">
      <c r="A35" s="100">
        <v>43557</v>
      </c>
      <c r="B35" s="106">
        <v>0.22916666666666666</v>
      </c>
      <c r="C35" s="106">
        <v>0.89583333333333337</v>
      </c>
      <c r="D35" s="95">
        <f t="shared" si="4"/>
        <v>0.66666666666666674</v>
      </c>
      <c r="E35" s="93" t="s">
        <v>147</v>
      </c>
      <c r="F35" s="103">
        <v>4</v>
      </c>
    </row>
    <row r="36" spans="1:6" x14ac:dyDescent="0.25">
      <c r="A36" s="100">
        <v>43557</v>
      </c>
      <c r="B36" s="106">
        <v>0.22916666666666666</v>
      </c>
      <c r="C36" s="106">
        <v>0.89583333333333337</v>
      </c>
      <c r="D36" s="95">
        <f t="shared" si="4"/>
        <v>0.66666666666666674</v>
      </c>
      <c r="E36" s="93" t="s">
        <v>148</v>
      </c>
      <c r="F36" s="103">
        <v>2</v>
      </c>
    </row>
    <row r="37" spans="1:6" x14ac:dyDescent="0.25">
      <c r="A37" s="100">
        <v>43557</v>
      </c>
      <c r="B37" s="106">
        <v>0.29166666666666669</v>
      </c>
      <c r="C37" s="106">
        <v>0.83333333333333337</v>
      </c>
      <c r="D37" s="95">
        <f t="shared" si="4"/>
        <v>0.54166666666666674</v>
      </c>
      <c r="E37" s="93" t="s">
        <v>140</v>
      </c>
      <c r="F37" s="103">
        <v>1</v>
      </c>
    </row>
    <row r="38" spans="1:6" x14ac:dyDescent="0.25">
      <c r="A38" s="100">
        <v>43557</v>
      </c>
      <c r="B38" s="106">
        <v>0.29166666666666669</v>
      </c>
      <c r="C38" s="106">
        <v>0.83333333333333337</v>
      </c>
      <c r="D38" s="95">
        <f t="shared" si="4"/>
        <v>0.54166666666666674</v>
      </c>
      <c r="E38" s="93" t="s">
        <v>149</v>
      </c>
      <c r="F38" s="103">
        <v>1</v>
      </c>
    </row>
    <row r="39" spans="1:6" x14ac:dyDescent="0.25">
      <c r="A39" s="99">
        <v>43559</v>
      </c>
      <c r="B39" s="104">
        <v>0.41666666666666669</v>
      </c>
      <c r="C39" s="104">
        <v>0.58333333333333337</v>
      </c>
      <c r="D39" s="62">
        <f t="shared" ref="D39:D52" si="5">IF(C39&lt;B39,C39+1-B39,C39-B39)</f>
        <v>0.16666666666666669</v>
      </c>
      <c r="E39" s="78" t="s">
        <v>100</v>
      </c>
      <c r="F39" s="102">
        <v>7</v>
      </c>
    </row>
    <row r="40" spans="1:6" x14ac:dyDescent="0.25">
      <c r="A40" s="99">
        <v>43559</v>
      </c>
      <c r="B40" s="104">
        <v>0.41666666666666669</v>
      </c>
      <c r="C40" s="104">
        <v>0.58333333333333337</v>
      </c>
      <c r="D40" s="62">
        <f t="shared" si="5"/>
        <v>0.16666666666666669</v>
      </c>
      <c r="E40" s="78" t="s">
        <v>150</v>
      </c>
      <c r="F40" s="102">
        <v>1</v>
      </c>
    </row>
    <row r="41" spans="1:6" x14ac:dyDescent="0.25">
      <c r="A41" s="99">
        <v>43559</v>
      </c>
      <c r="B41" s="104">
        <v>0.41666666666666669</v>
      </c>
      <c r="C41" s="104">
        <v>0.58333333333333337</v>
      </c>
      <c r="D41" s="62">
        <f t="shared" si="5"/>
        <v>0.16666666666666669</v>
      </c>
      <c r="E41" s="78" t="s">
        <v>147</v>
      </c>
      <c r="F41" s="102">
        <v>5</v>
      </c>
    </row>
    <row r="42" spans="1:6" x14ac:dyDescent="0.25">
      <c r="A42" s="99">
        <v>43559</v>
      </c>
      <c r="B42" s="104">
        <v>0.41666666666666669</v>
      </c>
      <c r="C42" s="104">
        <v>0.58333333333333337</v>
      </c>
      <c r="D42" s="62">
        <f t="shared" si="5"/>
        <v>0.16666666666666669</v>
      </c>
      <c r="E42" s="78" t="s">
        <v>148</v>
      </c>
      <c r="F42" s="102">
        <v>2</v>
      </c>
    </row>
    <row r="43" spans="1:6" x14ac:dyDescent="0.25">
      <c r="A43" s="99">
        <v>43559</v>
      </c>
      <c r="B43" s="104">
        <v>0.41666666666666669</v>
      </c>
      <c r="C43" s="104">
        <v>0.69791666666666663</v>
      </c>
      <c r="D43" s="62">
        <f t="shared" si="5"/>
        <v>0.28124999999999994</v>
      </c>
      <c r="E43" s="78" t="s">
        <v>140</v>
      </c>
      <c r="F43" s="102">
        <v>1</v>
      </c>
    </row>
    <row r="44" spans="1:6" x14ac:dyDescent="0.25">
      <c r="A44" s="99">
        <v>43559</v>
      </c>
      <c r="B44" s="104">
        <v>0.41666666666666669</v>
      </c>
      <c r="C44" s="104">
        <v>0.69791666666666663</v>
      </c>
      <c r="D44" s="62">
        <f t="shared" si="5"/>
        <v>0.28124999999999994</v>
      </c>
      <c r="E44" s="78" t="s">
        <v>149</v>
      </c>
      <c r="F44" s="102">
        <v>1</v>
      </c>
    </row>
    <row r="45" spans="1:6" x14ac:dyDescent="0.25">
      <c r="A45" s="99">
        <v>43559</v>
      </c>
      <c r="B45" s="104">
        <v>0.58333333333333337</v>
      </c>
      <c r="C45" s="104">
        <v>0.69791666666666663</v>
      </c>
      <c r="D45" s="62">
        <f t="shared" si="5"/>
        <v>0.11458333333333326</v>
      </c>
      <c r="E45" s="78" t="s">
        <v>100</v>
      </c>
      <c r="F45" s="102">
        <v>5</v>
      </c>
    </row>
    <row r="46" spans="1:6" x14ac:dyDescent="0.25">
      <c r="A46" s="99">
        <v>43559</v>
      </c>
      <c r="B46" s="104">
        <v>0.58333333333333337</v>
      </c>
      <c r="C46" s="104">
        <v>0.69791666666666663</v>
      </c>
      <c r="D46" s="62">
        <f t="shared" si="5"/>
        <v>0.11458333333333326</v>
      </c>
      <c r="E46" s="78" t="s">
        <v>147</v>
      </c>
      <c r="F46" s="102">
        <v>2</v>
      </c>
    </row>
    <row r="47" spans="1:6" x14ac:dyDescent="0.25">
      <c r="A47" s="99">
        <v>43559</v>
      </c>
      <c r="B47" s="104">
        <v>0.58333333333333337</v>
      </c>
      <c r="C47" s="104">
        <v>0.69791666666666663</v>
      </c>
      <c r="D47" s="62">
        <f t="shared" si="5"/>
        <v>0.11458333333333326</v>
      </c>
      <c r="E47" s="78" t="s">
        <v>148</v>
      </c>
      <c r="F47" s="102">
        <v>1</v>
      </c>
    </row>
    <row r="48" spans="1:6" x14ac:dyDescent="0.25">
      <c r="A48" s="99">
        <v>43559</v>
      </c>
      <c r="B48" s="104">
        <v>0.33333333333333331</v>
      </c>
      <c r="C48" s="104">
        <v>0.41666666666666669</v>
      </c>
      <c r="D48" s="62">
        <f t="shared" si="5"/>
        <v>8.333333333333337E-2</v>
      </c>
      <c r="E48" s="78" t="s">
        <v>100</v>
      </c>
      <c r="F48" s="102">
        <v>5</v>
      </c>
    </row>
    <row r="49" spans="1:6" x14ac:dyDescent="0.25">
      <c r="A49" s="99">
        <v>43559</v>
      </c>
      <c r="B49" s="104">
        <v>0.33333333333333331</v>
      </c>
      <c r="C49" s="104">
        <v>0.41666666666666669</v>
      </c>
      <c r="D49" s="62">
        <f t="shared" si="5"/>
        <v>8.333333333333337E-2</v>
      </c>
      <c r="E49" s="78" t="s">
        <v>147</v>
      </c>
      <c r="F49" s="102">
        <v>3</v>
      </c>
    </row>
    <row r="50" spans="1:6" x14ac:dyDescent="0.25">
      <c r="A50" s="99">
        <v>43559</v>
      </c>
      <c r="B50" s="104">
        <v>0.33333333333333331</v>
      </c>
      <c r="C50" s="104">
        <v>0.41666666666666669</v>
      </c>
      <c r="D50" s="62">
        <f t="shared" si="5"/>
        <v>8.333333333333337E-2</v>
      </c>
      <c r="E50" s="78" t="s">
        <v>148</v>
      </c>
      <c r="F50" s="102">
        <v>1</v>
      </c>
    </row>
    <row r="51" spans="1:6" x14ac:dyDescent="0.25">
      <c r="A51" s="99">
        <v>43545</v>
      </c>
      <c r="B51" s="104">
        <v>0.33333333333333331</v>
      </c>
      <c r="C51" s="104">
        <v>0.75</v>
      </c>
      <c r="D51" s="62">
        <f t="shared" si="5"/>
        <v>0.41666666666666669</v>
      </c>
      <c r="E51" s="78" t="s">
        <v>150</v>
      </c>
      <c r="F51" s="102">
        <v>1</v>
      </c>
    </row>
    <row r="52" spans="1:6" x14ac:dyDescent="0.25">
      <c r="A52" s="99">
        <v>43545</v>
      </c>
      <c r="B52" s="104">
        <v>0.33333333333333331</v>
      </c>
      <c r="C52" s="104">
        <v>0.75</v>
      </c>
      <c r="D52" s="62">
        <f t="shared" si="5"/>
        <v>0.41666666666666669</v>
      </c>
      <c r="E52" s="78" t="s">
        <v>148</v>
      </c>
      <c r="F52" s="102">
        <v>2</v>
      </c>
    </row>
    <row r="53" spans="1:6" x14ac:dyDescent="0.25">
      <c r="A53" s="100">
        <v>43566</v>
      </c>
      <c r="B53" s="106">
        <v>0.29166666666666669</v>
      </c>
      <c r="C53" s="106">
        <v>0.875</v>
      </c>
      <c r="D53" s="95">
        <f>IF(C53&lt;B53,C53+1-B53,C53-B53)</f>
        <v>0.58333333333333326</v>
      </c>
      <c r="E53" s="93" t="s">
        <v>100</v>
      </c>
      <c r="F53" s="103">
        <v>7</v>
      </c>
    </row>
    <row r="54" spans="1:6" x14ac:dyDescent="0.25">
      <c r="A54" s="100">
        <v>43566</v>
      </c>
      <c r="B54" s="106">
        <v>0.29166666666666669</v>
      </c>
      <c r="C54" s="106">
        <v>0.875</v>
      </c>
      <c r="D54" s="95">
        <f>IF(C54&lt;B54,C54+1-B54,C54-B54)</f>
        <v>0.58333333333333326</v>
      </c>
      <c r="E54" s="93" t="s">
        <v>150</v>
      </c>
      <c r="F54" s="103">
        <v>1</v>
      </c>
    </row>
    <row r="55" spans="1:6" x14ac:dyDescent="0.25">
      <c r="A55" s="100">
        <v>43566</v>
      </c>
      <c r="B55" s="106">
        <v>0.29166666666666669</v>
      </c>
      <c r="C55" s="106">
        <v>0.875</v>
      </c>
      <c r="D55" s="95">
        <f>IF(C55&lt;B55,C55+1-B55,C55-B55)</f>
        <v>0.58333333333333326</v>
      </c>
      <c r="E55" s="93" t="s">
        <v>147</v>
      </c>
      <c r="F55" s="103">
        <v>4</v>
      </c>
    </row>
    <row r="56" spans="1:6" x14ac:dyDescent="0.25">
      <c r="A56" s="100">
        <v>43566</v>
      </c>
      <c r="B56" s="106">
        <v>0.29166666666666669</v>
      </c>
      <c r="C56" s="106">
        <v>0.875</v>
      </c>
      <c r="D56" s="95">
        <f>IF(C56&lt;B56,C56+1-B56,C56-B56)</f>
        <v>0.58333333333333326</v>
      </c>
      <c r="E56" s="93" t="s">
        <v>148</v>
      </c>
      <c r="F56" s="103">
        <v>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Bt2">
          <controlPr defaultSize="0" autoLine="0" r:id="rId5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9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6" r:id="rId4" name="Bt2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H51"/>
  <sheetViews>
    <sheetView topLeftCell="C1" workbookViewId="0">
      <pane ySplit="2" topLeftCell="A3" activePane="bottomLeft" state="frozen"/>
      <selection activeCell="C1" sqref="C1"/>
      <selection pane="bottomLeft" activeCell="C1" sqref="C1"/>
    </sheetView>
  </sheetViews>
  <sheetFormatPr baseColWidth="10" defaultRowHeight="12.75" x14ac:dyDescent="0.25"/>
  <cols>
    <col min="1" max="1" width="6.140625" style="78" hidden="1" customWidth="1"/>
    <col min="2" max="2" width="6" style="78" hidden="1" customWidth="1"/>
    <col min="3" max="3" width="10.7109375" style="99" customWidth="1"/>
    <col min="4" max="4" width="25.7109375" style="78" customWidth="1"/>
    <col min="5" max="5" width="25.7109375" style="16" customWidth="1"/>
    <col min="6" max="7" width="9.7109375" style="104" bestFit="1" customWidth="1"/>
    <col min="8" max="8" width="7.7109375" style="78" customWidth="1"/>
    <col min="9" max="9" width="20.7109375" style="79" customWidth="1"/>
    <col min="10" max="10" width="7.7109375" style="78" customWidth="1"/>
    <col min="11" max="12" width="7.7109375" style="107" customWidth="1"/>
    <col min="13" max="13" width="7.7109375" style="81" customWidth="1"/>
    <col min="14" max="14" width="7.7109375" style="78" customWidth="1"/>
    <col min="15" max="16" width="7.7109375" style="107" customWidth="1"/>
    <col min="17" max="17" width="7.7109375" style="81" customWidth="1"/>
    <col min="18" max="18" width="7.7109375" style="78" customWidth="1"/>
    <col min="19" max="20" width="7.7109375" style="107" customWidth="1"/>
    <col min="21" max="21" width="7.7109375" style="81" customWidth="1"/>
    <col min="22" max="22" width="7.7109375" style="78" customWidth="1"/>
    <col min="23" max="24" width="7.7109375" style="107" customWidth="1"/>
    <col min="25" max="25" width="7.7109375" style="81" customWidth="1"/>
    <col min="26" max="26" width="7.7109375" style="78" customWidth="1"/>
    <col min="27" max="28" width="7.7109375" style="107" customWidth="1"/>
    <col min="29" max="29" width="7.7109375" style="81" customWidth="1"/>
    <col min="30" max="34" width="2.7109375" style="78" hidden="1" customWidth="1"/>
    <col min="35" max="16384" width="11.42578125" style="78"/>
  </cols>
  <sheetData>
    <row r="1" spans="1:34" ht="12" customHeight="1" x14ac:dyDescent="0.25">
      <c r="M1" s="78"/>
      <c r="Q1" s="78"/>
      <c r="U1" s="78"/>
      <c r="Y1" s="78"/>
      <c r="AC1" s="78"/>
    </row>
    <row r="2" spans="1:34" s="79" customFormat="1" ht="42.75" customHeight="1" x14ac:dyDescent="0.25">
      <c r="A2" s="80" t="s">
        <v>117</v>
      </c>
      <c r="B2" s="80" t="s">
        <v>118</v>
      </c>
      <c r="C2" s="76" t="s">
        <v>103</v>
      </c>
      <c r="D2" s="73" t="s">
        <v>113</v>
      </c>
      <c r="E2" s="73" t="s">
        <v>114</v>
      </c>
      <c r="F2" s="108" t="s">
        <v>104</v>
      </c>
      <c r="G2" s="108" t="s">
        <v>105</v>
      </c>
      <c r="H2" s="73" t="s">
        <v>111</v>
      </c>
      <c r="I2" s="74" t="s">
        <v>116</v>
      </c>
      <c r="J2" s="73" t="s">
        <v>120</v>
      </c>
      <c r="K2" s="108" t="s">
        <v>121</v>
      </c>
      <c r="L2" s="108" t="s">
        <v>122</v>
      </c>
      <c r="M2" s="73" t="s">
        <v>123</v>
      </c>
      <c r="N2" s="73" t="s">
        <v>124</v>
      </c>
      <c r="O2" s="108" t="s">
        <v>125</v>
      </c>
      <c r="P2" s="108" t="s">
        <v>126</v>
      </c>
      <c r="Q2" s="73" t="s">
        <v>127</v>
      </c>
      <c r="R2" s="73" t="s">
        <v>128</v>
      </c>
      <c r="S2" s="108" t="s">
        <v>129</v>
      </c>
      <c r="T2" s="108" t="s">
        <v>130</v>
      </c>
      <c r="U2" s="73" t="s">
        <v>131</v>
      </c>
      <c r="V2" s="73" t="s">
        <v>132</v>
      </c>
      <c r="W2" s="108" t="s">
        <v>133</v>
      </c>
      <c r="X2" s="108" t="s">
        <v>134</v>
      </c>
      <c r="Y2" s="73" t="s">
        <v>135</v>
      </c>
      <c r="Z2" s="73" t="s">
        <v>136</v>
      </c>
      <c r="AA2" s="108" t="s">
        <v>137</v>
      </c>
      <c r="AB2" s="108" t="s">
        <v>138</v>
      </c>
      <c r="AC2" s="73" t="s">
        <v>139</v>
      </c>
      <c r="AD2" s="172" t="s">
        <v>165</v>
      </c>
      <c r="AE2" s="172" t="s">
        <v>166</v>
      </c>
      <c r="AF2" s="172" t="s">
        <v>158</v>
      </c>
      <c r="AG2" s="172" t="s">
        <v>160</v>
      </c>
      <c r="AH2" s="172" t="s">
        <v>161</v>
      </c>
    </row>
    <row r="3" spans="1:34" x14ac:dyDescent="0.25">
      <c r="A3" s="78" t="str">
        <f t="shared" ref="A3:A8" si="0">TEXT(C3,"mmmm")</f>
        <v>décembre</v>
      </c>
      <c r="B3" s="78" t="str">
        <f t="shared" ref="B3:B8" si="1">TEXT(C3,"aaaa")</f>
        <v>2018</v>
      </c>
      <c r="C3" s="99">
        <v>43465</v>
      </c>
      <c r="D3" s="78" t="s">
        <v>99</v>
      </c>
      <c r="E3" s="16" t="s">
        <v>9</v>
      </c>
      <c r="F3" s="104">
        <v>0.25</v>
      </c>
      <c r="G3" s="104">
        <v>8.3333333333333329E-2</v>
      </c>
      <c r="H3" s="62">
        <f t="shared" ref="H3:H8" si="2">IF(G3&lt;F3,G3+1-F3,G3-F3)</f>
        <v>0.83333333333333326</v>
      </c>
      <c r="I3" s="79" t="s">
        <v>119</v>
      </c>
      <c r="J3" s="94">
        <v>1</v>
      </c>
      <c r="K3" s="106">
        <v>0.3923611111111111</v>
      </c>
      <c r="L3" s="106">
        <v>0.40277777777777773</v>
      </c>
      <c r="M3" s="95">
        <f t="shared" ref="M3:M9" si="3">IF(L3="","",IF(L3&lt;K3,L3+1-K3,L3-K3))</f>
        <v>1.041666666666663E-2</v>
      </c>
      <c r="N3" s="16">
        <v>0</v>
      </c>
      <c r="O3" s="104">
        <v>0</v>
      </c>
      <c r="P3" s="104">
        <v>0</v>
      </c>
      <c r="Q3" s="62">
        <f t="shared" ref="Q3:Q8" si="4">IF(P3="","",IF(P3&lt;O3,P3+1-O3,P3-O3))</f>
        <v>0</v>
      </c>
      <c r="R3" s="16">
        <v>0</v>
      </c>
      <c r="S3" s="104">
        <v>0</v>
      </c>
      <c r="T3" s="104">
        <v>0</v>
      </c>
      <c r="U3" s="62">
        <f t="shared" ref="U3" si="5">IF(T3="","",IF(T3&lt;S3,T3+1-S3,T3-S3))</f>
        <v>0</v>
      </c>
      <c r="V3" s="16">
        <v>0</v>
      </c>
      <c r="W3" s="104">
        <v>0</v>
      </c>
      <c r="X3" s="104">
        <v>0</v>
      </c>
      <c r="Y3" s="62">
        <f t="shared" ref="Y3" si="6">IF(X3="","",IF(X3&lt;W3,X3+1-W3,X3-W3))</f>
        <v>0</v>
      </c>
      <c r="Z3" s="16">
        <v>0</v>
      </c>
      <c r="AA3" s="104">
        <v>0</v>
      </c>
      <c r="AB3" s="104">
        <v>0</v>
      </c>
      <c r="AC3" s="62">
        <f t="shared" ref="AC3" si="7">IF(AB3="","",IF(AB3&lt;AA3,AB3+1-AA3,AB3-AA3))</f>
        <v>0</v>
      </c>
      <c r="AD3" s="78" t="str">
        <f>IF(J3&lt;&gt;"","Niveau réel","")</f>
        <v>Niveau réel</v>
      </c>
      <c r="AE3" s="78" t="str">
        <f>IF(N3&lt;&gt;"","Effectif réel","")</f>
        <v>Effectif réel</v>
      </c>
      <c r="AF3" s="78" t="str">
        <f>IF(R3&lt;&gt;"","VIM disponible réel","")</f>
        <v>VIM disponible réel</v>
      </c>
      <c r="AG3" s="78" t="str">
        <f t="shared" ref="AG3:AG30" si="8">IF(V3&lt;&gt;"","Agent PPA réel","")</f>
        <v>Agent PPA réel</v>
      </c>
      <c r="AH3" s="78" t="str">
        <f t="shared" ref="AH3:AH30" si="9">IF(Z3&lt;&gt;"","Véhicule PPA réel","")</f>
        <v>Véhicule PPA réel</v>
      </c>
    </row>
    <row r="4" spans="1:34" x14ac:dyDescent="0.25">
      <c r="A4" s="78" t="str">
        <f t="shared" si="0"/>
        <v>mars</v>
      </c>
      <c r="B4" s="78" t="str">
        <f t="shared" si="1"/>
        <v>2019</v>
      </c>
      <c r="C4" s="99">
        <v>43545</v>
      </c>
      <c r="D4" s="78" t="s">
        <v>82</v>
      </c>
      <c r="E4" s="16" t="s">
        <v>82</v>
      </c>
      <c r="F4" s="104">
        <v>0.3125</v>
      </c>
      <c r="G4" s="104">
        <v>0.3263888888888889</v>
      </c>
      <c r="H4" s="62">
        <f t="shared" si="2"/>
        <v>1.3888888888888895E-2</v>
      </c>
      <c r="I4" s="79" t="s">
        <v>119</v>
      </c>
      <c r="J4" s="94">
        <v>1</v>
      </c>
      <c r="K4" s="106">
        <v>0.3125</v>
      </c>
      <c r="L4" s="106">
        <v>0.3263888888888889</v>
      </c>
      <c r="M4" s="95">
        <f t="shared" si="3"/>
        <v>1.3888888888888895E-2</v>
      </c>
      <c r="N4" s="16">
        <v>0</v>
      </c>
      <c r="O4" s="104">
        <v>0</v>
      </c>
      <c r="P4" s="104">
        <v>0</v>
      </c>
      <c r="Q4" s="62">
        <f t="shared" ref="Q4" si="10">IF(P4="","",IF(P4&lt;O4,P4+1-O4,P4-O4))</f>
        <v>0</v>
      </c>
      <c r="R4" s="16">
        <v>0</v>
      </c>
      <c r="S4" s="104">
        <v>0</v>
      </c>
      <c r="T4" s="104">
        <v>0</v>
      </c>
      <c r="U4" s="62">
        <f t="shared" ref="U4" si="11">IF(T4="","",IF(T4&lt;S4,T4+1-S4,T4-S4))</f>
        <v>0</v>
      </c>
      <c r="V4" s="16">
        <v>0</v>
      </c>
      <c r="W4" s="104">
        <v>0</v>
      </c>
      <c r="X4" s="104">
        <v>0</v>
      </c>
      <c r="Y4" s="62">
        <f t="shared" ref="Y4" si="12">IF(X4="","",IF(X4&lt;W4,X4+1-W4,X4-W4))</f>
        <v>0</v>
      </c>
      <c r="Z4" s="16">
        <v>0</v>
      </c>
      <c r="AA4" s="104">
        <v>0</v>
      </c>
      <c r="AB4" s="104">
        <v>0</v>
      </c>
      <c r="AC4" s="62">
        <f t="shared" ref="AC4" si="13">IF(AB4="","",IF(AB4&lt;AA4,AB4+1-AA4,AB4-AA4))</f>
        <v>0</v>
      </c>
      <c r="AD4" s="78" t="str">
        <f t="shared" ref="AD4:AD30" si="14">IF(J4&lt;&gt;"","Niveau réel","")</f>
        <v>Niveau réel</v>
      </c>
      <c r="AE4" s="78" t="str">
        <f t="shared" ref="AE4:AE30" si="15">IF(N4&lt;&gt;"","Effectif réel","")</f>
        <v>Effectif réel</v>
      </c>
      <c r="AF4" s="78" t="str">
        <f t="shared" ref="AF4:AF30" si="16">IF(R4&lt;&gt;"","VIM disponible réel","")</f>
        <v>VIM disponible réel</v>
      </c>
      <c r="AG4" s="78" t="str">
        <f t="shared" si="8"/>
        <v>Agent PPA réel</v>
      </c>
      <c r="AH4" s="78" t="str">
        <f t="shared" si="9"/>
        <v>Véhicule PPA réel</v>
      </c>
    </row>
    <row r="5" spans="1:34" x14ac:dyDescent="0.25">
      <c r="A5" s="78" t="str">
        <f t="shared" si="0"/>
        <v>mars</v>
      </c>
      <c r="B5" s="78" t="str">
        <f t="shared" si="1"/>
        <v>2019</v>
      </c>
      <c r="C5" s="99">
        <v>43545</v>
      </c>
      <c r="D5" s="78" t="s">
        <v>96</v>
      </c>
      <c r="E5" s="16" t="s">
        <v>95</v>
      </c>
      <c r="F5" s="104">
        <v>0.39583333333333331</v>
      </c>
      <c r="G5" s="104">
        <v>0.44791666666666669</v>
      </c>
      <c r="H5" s="62">
        <f t="shared" si="2"/>
        <v>5.208333333333337E-2</v>
      </c>
      <c r="I5" s="79" t="s">
        <v>119</v>
      </c>
      <c r="J5" s="94">
        <v>5</v>
      </c>
      <c r="K5" s="106">
        <v>0.39583333333333331</v>
      </c>
      <c r="L5" s="106">
        <v>0.44791666666666669</v>
      </c>
      <c r="M5" s="95">
        <f t="shared" si="3"/>
        <v>5.208333333333337E-2</v>
      </c>
      <c r="N5" s="16">
        <v>5</v>
      </c>
      <c r="O5" s="104">
        <v>0.39583333333333331</v>
      </c>
      <c r="P5" s="104">
        <v>0.44791666666666669</v>
      </c>
      <c r="Q5" s="62">
        <f t="shared" si="4"/>
        <v>5.208333333333337E-2</v>
      </c>
      <c r="R5" s="16">
        <v>0</v>
      </c>
      <c r="S5" s="104">
        <v>0</v>
      </c>
      <c r="T5" s="104">
        <v>0</v>
      </c>
      <c r="U5" s="62">
        <f t="shared" ref="U5:U9" si="17">IF(T5="","",IF(T5&lt;S5,T5+1-S5,T5-S5))</f>
        <v>0</v>
      </c>
      <c r="V5" s="16">
        <v>0</v>
      </c>
      <c r="W5" s="104">
        <v>0</v>
      </c>
      <c r="X5" s="104">
        <v>0</v>
      </c>
      <c r="Y5" s="62">
        <f t="shared" ref="Y5:Y9" si="18">IF(X5="","",IF(X5&lt;W5,X5+1-W5,X5-W5))</f>
        <v>0</v>
      </c>
      <c r="Z5" s="16">
        <v>0</v>
      </c>
      <c r="AA5" s="104">
        <v>0</v>
      </c>
      <c r="AB5" s="104">
        <v>0</v>
      </c>
      <c r="AC5" s="62">
        <f t="shared" ref="AC5:AC9" si="19">IF(AB5="","",IF(AB5&lt;AA5,AB5+1-AA5,AB5-AA5))</f>
        <v>0</v>
      </c>
      <c r="AD5" s="78" t="str">
        <f t="shared" si="14"/>
        <v>Niveau réel</v>
      </c>
      <c r="AE5" s="78" t="str">
        <f t="shared" si="15"/>
        <v>Effectif réel</v>
      </c>
      <c r="AF5" s="78" t="str">
        <f t="shared" si="16"/>
        <v>VIM disponible réel</v>
      </c>
      <c r="AG5" s="78" t="str">
        <f t="shared" si="8"/>
        <v>Agent PPA réel</v>
      </c>
      <c r="AH5" s="78" t="str">
        <f t="shared" si="9"/>
        <v>Véhicule PPA réel</v>
      </c>
    </row>
    <row r="6" spans="1:34" ht="25.5" x14ac:dyDescent="0.25">
      <c r="A6" s="78" t="str">
        <f t="shared" si="0"/>
        <v>mars</v>
      </c>
      <c r="B6" s="78" t="str">
        <f t="shared" si="1"/>
        <v>2019</v>
      </c>
      <c r="C6" s="99">
        <v>43545</v>
      </c>
      <c r="D6" s="78" t="s">
        <v>109</v>
      </c>
      <c r="E6" s="16" t="s">
        <v>89</v>
      </c>
      <c r="F6" s="104">
        <v>0.45833333333333331</v>
      </c>
      <c r="G6" s="104">
        <v>0.47569444444444442</v>
      </c>
      <c r="H6" s="62">
        <f t="shared" si="2"/>
        <v>1.7361111111111105E-2</v>
      </c>
      <c r="I6" s="79" t="s">
        <v>154</v>
      </c>
      <c r="J6" s="94">
        <v>5</v>
      </c>
      <c r="K6" s="106">
        <v>0.45833333333333331</v>
      </c>
      <c r="L6" s="106">
        <v>0.47569444444444442</v>
      </c>
      <c r="M6" s="95">
        <f t="shared" si="3"/>
        <v>1.7361111111111105E-2</v>
      </c>
      <c r="N6" s="16">
        <v>4</v>
      </c>
      <c r="O6" s="104">
        <v>0.45833333333333331</v>
      </c>
      <c r="P6" s="104">
        <v>0.47569444444444442</v>
      </c>
      <c r="Q6" s="62">
        <f t="shared" si="4"/>
        <v>1.7361111111111105E-2</v>
      </c>
      <c r="R6" s="16">
        <v>1</v>
      </c>
      <c r="S6" s="104">
        <v>0.45833333333333331</v>
      </c>
      <c r="T6" s="104">
        <v>0.47569444444444442</v>
      </c>
      <c r="U6" s="62">
        <f t="shared" si="17"/>
        <v>1.7361111111111105E-2</v>
      </c>
      <c r="V6" s="16">
        <v>0</v>
      </c>
      <c r="W6" s="104">
        <v>0</v>
      </c>
      <c r="X6" s="104">
        <v>0</v>
      </c>
      <c r="Y6" s="62">
        <f t="shared" si="18"/>
        <v>0</v>
      </c>
      <c r="Z6" s="16">
        <v>0</v>
      </c>
      <c r="AA6" s="104">
        <v>0</v>
      </c>
      <c r="AB6" s="104">
        <v>0</v>
      </c>
      <c r="AC6" s="62">
        <f t="shared" si="19"/>
        <v>0</v>
      </c>
      <c r="AD6" s="78" t="str">
        <f t="shared" si="14"/>
        <v>Niveau réel</v>
      </c>
      <c r="AE6" s="78" t="str">
        <f t="shared" si="15"/>
        <v>Effectif réel</v>
      </c>
      <c r="AF6" s="78" t="str">
        <f t="shared" si="16"/>
        <v>VIM disponible réel</v>
      </c>
      <c r="AG6" s="78" t="str">
        <f t="shared" si="8"/>
        <v>Agent PPA réel</v>
      </c>
      <c r="AH6" s="78" t="str">
        <f t="shared" si="9"/>
        <v>Véhicule PPA réel</v>
      </c>
    </row>
    <row r="7" spans="1:34" ht="25.5" x14ac:dyDescent="0.25">
      <c r="A7" s="78" t="str">
        <f t="shared" si="0"/>
        <v>mars</v>
      </c>
      <c r="B7" s="78" t="str">
        <f t="shared" si="1"/>
        <v>2019</v>
      </c>
      <c r="C7" s="99">
        <v>43545</v>
      </c>
      <c r="D7" s="78" t="s">
        <v>99</v>
      </c>
      <c r="E7" s="16" t="s">
        <v>8</v>
      </c>
      <c r="F7" s="104">
        <v>0.4861111111111111</v>
      </c>
      <c r="G7" s="104">
        <v>0.49652777777777773</v>
      </c>
      <c r="H7" s="62">
        <f t="shared" si="2"/>
        <v>1.041666666666663E-2</v>
      </c>
      <c r="I7" s="79" t="s">
        <v>157</v>
      </c>
      <c r="J7" s="94">
        <v>5</v>
      </c>
      <c r="K7" s="106">
        <v>0.4861111111111111</v>
      </c>
      <c r="L7" s="106">
        <v>0.49652777777777773</v>
      </c>
      <c r="M7" s="95">
        <f t="shared" si="3"/>
        <v>1.041666666666663E-2</v>
      </c>
      <c r="N7" s="16">
        <v>0</v>
      </c>
      <c r="O7" s="104">
        <v>0</v>
      </c>
      <c r="P7" s="104">
        <v>0</v>
      </c>
      <c r="Q7" s="62">
        <f t="shared" si="4"/>
        <v>0</v>
      </c>
      <c r="R7" s="16">
        <v>0</v>
      </c>
      <c r="S7" s="104">
        <v>0</v>
      </c>
      <c r="T7" s="104">
        <v>0</v>
      </c>
      <c r="U7" s="62">
        <f t="shared" si="17"/>
        <v>0</v>
      </c>
      <c r="V7" s="16">
        <v>0</v>
      </c>
      <c r="W7" s="104">
        <v>0</v>
      </c>
      <c r="X7" s="104">
        <v>0</v>
      </c>
      <c r="Y7" s="62">
        <f t="shared" si="18"/>
        <v>0</v>
      </c>
      <c r="Z7" s="16">
        <v>0</v>
      </c>
      <c r="AA7" s="104">
        <v>0</v>
      </c>
      <c r="AB7" s="104">
        <v>0</v>
      </c>
      <c r="AC7" s="62">
        <f t="shared" si="19"/>
        <v>0</v>
      </c>
      <c r="AD7" s="78" t="str">
        <f t="shared" si="14"/>
        <v>Niveau réel</v>
      </c>
      <c r="AE7" s="78" t="str">
        <f t="shared" si="15"/>
        <v>Effectif réel</v>
      </c>
      <c r="AF7" s="78" t="str">
        <f t="shared" si="16"/>
        <v>VIM disponible réel</v>
      </c>
      <c r="AG7" s="78" t="str">
        <f t="shared" si="8"/>
        <v>Agent PPA réel</v>
      </c>
      <c r="AH7" s="78" t="str">
        <f t="shared" si="9"/>
        <v>Véhicule PPA réel</v>
      </c>
    </row>
    <row r="8" spans="1:34" x14ac:dyDescent="0.25">
      <c r="A8" s="93" t="str">
        <f t="shared" si="0"/>
        <v>mars</v>
      </c>
      <c r="B8" s="93" t="str">
        <f t="shared" si="1"/>
        <v>2019</v>
      </c>
      <c r="C8" s="100">
        <v>43546</v>
      </c>
      <c r="D8" s="93" t="s">
        <v>14</v>
      </c>
      <c r="E8" s="94" t="s">
        <v>90</v>
      </c>
      <c r="F8" s="106">
        <v>0.34027777777777773</v>
      </c>
      <c r="G8" s="106">
        <v>0.35416666666666669</v>
      </c>
      <c r="H8" s="95">
        <f t="shared" si="2"/>
        <v>1.3888888888888951E-2</v>
      </c>
      <c r="I8" s="96" t="s">
        <v>119</v>
      </c>
      <c r="J8" s="94">
        <v>2</v>
      </c>
      <c r="K8" s="106">
        <v>0.34027777777777773</v>
      </c>
      <c r="L8" s="106">
        <v>0.35416666666666669</v>
      </c>
      <c r="M8" s="95">
        <f t="shared" si="3"/>
        <v>1.3888888888888951E-2</v>
      </c>
      <c r="N8" s="94">
        <v>0</v>
      </c>
      <c r="O8" s="106">
        <v>0</v>
      </c>
      <c r="P8" s="106">
        <v>0</v>
      </c>
      <c r="Q8" s="95">
        <f t="shared" si="4"/>
        <v>0</v>
      </c>
      <c r="R8" s="94">
        <v>0</v>
      </c>
      <c r="S8" s="106">
        <v>0</v>
      </c>
      <c r="T8" s="106">
        <v>0</v>
      </c>
      <c r="U8" s="95">
        <f t="shared" si="17"/>
        <v>0</v>
      </c>
      <c r="V8" s="94">
        <v>0</v>
      </c>
      <c r="W8" s="106">
        <v>0</v>
      </c>
      <c r="X8" s="106">
        <v>0</v>
      </c>
      <c r="Y8" s="95">
        <f t="shared" si="18"/>
        <v>0</v>
      </c>
      <c r="Z8" s="94">
        <v>0</v>
      </c>
      <c r="AA8" s="106">
        <v>0</v>
      </c>
      <c r="AB8" s="106">
        <v>0</v>
      </c>
      <c r="AC8" s="95">
        <f t="shared" si="19"/>
        <v>0</v>
      </c>
      <c r="AD8" s="78" t="str">
        <f t="shared" si="14"/>
        <v>Niveau réel</v>
      </c>
      <c r="AE8" s="78" t="str">
        <f t="shared" si="15"/>
        <v>Effectif réel</v>
      </c>
      <c r="AF8" s="78" t="str">
        <f t="shared" si="16"/>
        <v>VIM disponible réel</v>
      </c>
      <c r="AG8" s="78" t="str">
        <f t="shared" si="8"/>
        <v>Agent PPA réel</v>
      </c>
      <c r="AH8" s="78" t="str">
        <f t="shared" si="9"/>
        <v>Véhicule PPA réel</v>
      </c>
    </row>
    <row r="9" spans="1:34" x14ac:dyDescent="0.25">
      <c r="A9" s="93" t="str">
        <f t="shared" ref="A9:A17" si="20">TEXT(C9,"mmmm")</f>
        <v>mars</v>
      </c>
      <c r="B9" s="93" t="str">
        <f t="shared" ref="B9:B17" si="21">TEXT(C9,"aaaa")</f>
        <v>2019</v>
      </c>
      <c r="C9" s="100">
        <v>43546</v>
      </c>
      <c r="D9" s="93" t="s">
        <v>99</v>
      </c>
      <c r="E9" s="94"/>
      <c r="F9" s="106">
        <v>0.29166666666666669</v>
      </c>
      <c r="G9" s="106">
        <v>0.33333333333333331</v>
      </c>
      <c r="H9" s="95">
        <f t="shared" ref="H9:H17" si="22">IF(G9&lt;F9,G9+1-F9,G9-F9)</f>
        <v>4.166666666666663E-2</v>
      </c>
      <c r="I9" s="96" t="s">
        <v>119</v>
      </c>
      <c r="J9" s="94">
        <v>2</v>
      </c>
      <c r="K9" s="106">
        <v>0.3923611111111111</v>
      </c>
      <c r="L9" s="106">
        <v>0.40277777777777773</v>
      </c>
      <c r="M9" s="95">
        <f t="shared" si="3"/>
        <v>1.041666666666663E-2</v>
      </c>
      <c r="N9" s="94">
        <v>0</v>
      </c>
      <c r="O9" s="106">
        <v>0</v>
      </c>
      <c r="P9" s="106">
        <v>0</v>
      </c>
      <c r="Q9" s="95">
        <f t="shared" ref="Q9:Q30" si="23">IF(P9="","",IF(P9&lt;O9,P9+1-O9,P9-O9))</f>
        <v>0</v>
      </c>
      <c r="R9" s="94">
        <v>0</v>
      </c>
      <c r="S9" s="106">
        <v>0</v>
      </c>
      <c r="T9" s="106">
        <v>0</v>
      </c>
      <c r="U9" s="95">
        <f t="shared" si="17"/>
        <v>0</v>
      </c>
      <c r="V9" s="94">
        <v>0</v>
      </c>
      <c r="W9" s="106">
        <v>0</v>
      </c>
      <c r="X9" s="106">
        <v>0</v>
      </c>
      <c r="Y9" s="95">
        <f t="shared" si="18"/>
        <v>0</v>
      </c>
      <c r="Z9" s="94">
        <v>0</v>
      </c>
      <c r="AA9" s="106">
        <v>0</v>
      </c>
      <c r="AB9" s="106">
        <v>0</v>
      </c>
      <c r="AC9" s="95">
        <f t="shared" si="19"/>
        <v>0</v>
      </c>
      <c r="AD9" s="78" t="str">
        <f t="shared" si="14"/>
        <v>Niveau réel</v>
      </c>
      <c r="AE9" s="78" t="str">
        <f t="shared" si="15"/>
        <v>Effectif réel</v>
      </c>
      <c r="AF9" s="78" t="str">
        <f t="shared" si="16"/>
        <v>VIM disponible réel</v>
      </c>
      <c r="AG9" s="78" t="str">
        <f t="shared" si="8"/>
        <v>Agent PPA réel</v>
      </c>
      <c r="AH9" s="78" t="str">
        <f t="shared" si="9"/>
        <v>Véhicule PPA réel</v>
      </c>
    </row>
    <row r="10" spans="1:34" x14ac:dyDescent="0.25">
      <c r="A10" s="93" t="str">
        <f t="shared" si="20"/>
        <v>mars</v>
      </c>
      <c r="B10" s="93" t="str">
        <f t="shared" si="21"/>
        <v>2019</v>
      </c>
      <c r="C10" s="100">
        <v>43546</v>
      </c>
      <c r="D10" s="93" t="s">
        <v>99</v>
      </c>
      <c r="E10" s="94" t="s">
        <v>9</v>
      </c>
      <c r="F10" s="106">
        <v>0.33333333333333331</v>
      </c>
      <c r="G10" s="106">
        <v>0.36458333333333331</v>
      </c>
      <c r="H10" s="95">
        <f t="shared" si="22"/>
        <v>3.125E-2</v>
      </c>
      <c r="I10" s="96" t="s">
        <v>151</v>
      </c>
      <c r="J10" s="94">
        <v>3</v>
      </c>
      <c r="K10" s="106">
        <v>0.3923611111111111</v>
      </c>
      <c r="L10" s="106">
        <v>0.40277777777777773</v>
      </c>
      <c r="M10" s="95">
        <f t="shared" ref="M10:M12" si="24">IF(L10="","",IF(L10&lt;K10,L10+1-K10,L10-K10))</f>
        <v>1.041666666666663E-2</v>
      </c>
      <c r="N10" s="94">
        <v>0</v>
      </c>
      <c r="O10" s="106">
        <v>0</v>
      </c>
      <c r="P10" s="106">
        <v>0</v>
      </c>
      <c r="Q10" s="95">
        <f t="shared" si="23"/>
        <v>0</v>
      </c>
      <c r="R10" s="94">
        <v>0</v>
      </c>
      <c r="S10" s="106">
        <v>0</v>
      </c>
      <c r="T10" s="106">
        <v>0</v>
      </c>
      <c r="U10" s="95">
        <f t="shared" ref="U10:U30" si="25">IF(T10="","",IF(T10&lt;S10,T10+1-S10,T10-S10))</f>
        <v>0</v>
      </c>
      <c r="V10" s="94">
        <v>0</v>
      </c>
      <c r="W10" s="106">
        <v>0</v>
      </c>
      <c r="X10" s="106">
        <v>0</v>
      </c>
      <c r="Y10" s="95">
        <f t="shared" ref="Y10:Y30" si="26">IF(X10="","",IF(X10&lt;W10,X10+1-W10,X10-W10))</f>
        <v>0</v>
      </c>
      <c r="Z10" s="94">
        <v>0</v>
      </c>
      <c r="AA10" s="106">
        <v>0</v>
      </c>
      <c r="AB10" s="106">
        <v>0</v>
      </c>
      <c r="AC10" s="95">
        <f t="shared" ref="AC10:AC30" si="27">IF(AB10="","",IF(AB10&lt;AA10,AB10+1-AA10,AB10-AA10))</f>
        <v>0</v>
      </c>
      <c r="AD10" s="78" t="str">
        <f t="shared" si="14"/>
        <v>Niveau réel</v>
      </c>
      <c r="AE10" s="78" t="str">
        <f t="shared" si="15"/>
        <v>Effectif réel</v>
      </c>
      <c r="AF10" s="78" t="str">
        <f t="shared" si="16"/>
        <v>VIM disponible réel</v>
      </c>
      <c r="AG10" s="78" t="str">
        <f t="shared" si="8"/>
        <v>Agent PPA réel</v>
      </c>
      <c r="AH10" s="78" t="str">
        <f t="shared" si="9"/>
        <v>Véhicule PPA réel</v>
      </c>
    </row>
    <row r="11" spans="1:34" x14ac:dyDescent="0.25">
      <c r="A11" s="93" t="str">
        <f t="shared" si="20"/>
        <v>mars</v>
      </c>
      <c r="B11" s="93" t="str">
        <f t="shared" si="21"/>
        <v>2019</v>
      </c>
      <c r="C11" s="100">
        <v>43546</v>
      </c>
      <c r="D11" s="93" t="s">
        <v>96</v>
      </c>
      <c r="E11" s="94" t="s">
        <v>92</v>
      </c>
      <c r="F11" s="106">
        <v>0.36458333333333331</v>
      </c>
      <c r="G11" s="106">
        <v>0.37847222222222227</v>
      </c>
      <c r="H11" s="95">
        <f t="shared" si="22"/>
        <v>1.3888888888888951E-2</v>
      </c>
      <c r="I11" s="96" t="s">
        <v>152</v>
      </c>
      <c r="J11" s="94">
        <v>4</v>
      </c>
      <c r="K11" s="106">
        <v>0.3923611111111111</v>
      </c>
      <c r="L11" s="106">
        <v>0.40277777777777773</v>
      </c>
      <c r="M11" s="95">
        <f t="shared" si="24"/>
        <v>1.041666666666663E-2</v>
      </c>
      <c r="N11" s="94">
        <v>0</v>
      </c>
      <c r="O11" s="106">
        <v>0</v>
      </c>
      <c r="P11" s="106">
        <v>0</v>
      </c>
      <c r="Q11" s="95">
        <f t="shared" si="23"/>
        <v>0</v>
      </c>
      <c r="R11" s="94">
        <v>0</v>
      </c>
      <c r="S11" s="106">
        <v>0</v>
      </c>
      <c r="T11" s="106">
        <v>0</v>
      </c>
      <c r="U11" s="95">
        <f t="shared" si="25"/>
        <v>0</v>
      </c>
      <c r="V11" s="94">
        <v>0</v>
      </c>
      <c r="W11" s="106">
        <v>0</v>
      </c>
      <c r="X11" s="106">
        <v>0</v>
      </c>
      <c r="Y11" s="95">
        <f t="shared" si="26"/>
        <v>0</v>
      </c>
      <c r="Z11" s="94">
        <v>0</v>
      </c>
      <c r="AA11" s="106">
        <v>0</v>
      </c>
      <c r="AB11" s="106">
        <v>0</v>
      </c>
      <c r="AC11" s="95">
        <f t="shared" si="27"/>
        <v>0</v>
      </c>
      <c r="AD11" s="78" t="str">
        <f t="shared" si="14"/>
        <v>Niveau réel</v>
      </c>
      <c r="AE11" s="78" t="str">
        <f t="shared" si="15"/>
        <v>Effectif réel</v>
      </c>
      <c r="AF11" s="78" t="str">
        <f t="shared" si="16"/>
        <v>VIM disponible réel</v>
      </c>
      <c r="AG11" s="78" t="str">
        <f t="shared" si="8"/>
        <v>Agent PPA réel</v>
      </c>
      <c r="AH11" s="78" t="str">
        <f t="shared" si="9"/>
        <v>Véhicule PPA réel</v>
      </c>
    </row>
    <row r="12" spans="1:34" ht="38.25" x14ac:dyDescent="0.25">
      <c r="A12" s="93" t="str">
        <f t="shared" si="20"/>
        <v>mars</v>
      </c>
      <c r="B12" s="93" t="str">
        <f t="shared" si="21"/>
        <v>2019</v>
      </c>
      <c r="C12" s="100">
        <v>43546</v>
      </c>
      <c r="D12" s="93" t="s">
        <v>13</v>
      </c>
      <c r="E12" s="94" t="s">
        <v>15</v>
      </c>
      <c r="F12" s="106">
        <v>0.3923611111111111</v>
      </c>
      <c r="G12" s="106">
        <v>0.40277777777777773</v>
      </c>
      <c r="H12" s="95">
        <f t="shared" si="22"/>
        <v>1.041666666666663E-2</v>
      </c>
      <c r="I12" s="96" t="s">
        <v>153</v>
      </c>
      <c r="J12" s="94">
        <v>5</v>
      </c>
      <c r="K12" s="106">
        <v>0.3923611111111111</v>
      </c>
      <c r="L12" s="106">
        <v>0.40277777777777773</v>
      </c>
      <c r="M12" s="95">
        <f t="shared" si="24"/>
        <v>1.041666666666663E-2</v>
      </c>
      <c r="N12" s="94">
        <v>3</v>
      </c>
      <c r="O12" s="106">
        <v>0.3923611111111111</v>
      </c>
      <c r="P12" s="106">
        <v>0.40277777777777773</v>
      </c>
      <c r="Q12" s="95">
        <f t="shared" si="23"/>
        <v>1.041666666666663E-2</v>
      </c>
      <c r="R12" s="94">
        <v>2</v>
      </c>
      <c r="S12" s="106">
        <v>0.3923611111111111</v>
      </c>
      <c r="T12" s="106">
        <v>0.40277777777777773</v>
      </c>
      <c r="U12" s="95">
        <f t="shared" si="25"/>
        <v>1.041666666666663E-2</v>
      </c>
      <c r="V12" s="94">
        <v>0</v>
      </c>
      <c r="W12" s="106">
        <v>0</v>
      </c>
      <c r="X12" s="106">
        <v>0</v>
      </c>
      <c r="Y12" s="95">
        <f t="shared" si="26"/>
        <v>0</v>
      </c>
      <c r="Z12" s="94">
        <v>0</v>
      </c>
      <c r="AA12" s="106">
        <v>0</v>
      </c>
      <c r="AB12" s="106">
        <v>0</v>
      </c>
      <c r="AC12" s="95">
        <f t="shared" si="27"/>
        <v>0</v>
      </c>
      <c r="AD12" s="78" t="str">
        <f t="shared" si="14"/>
        <v>Niveau réel</v>
      </c>
      <c r="AE12" s="78" t="str">
        <f t="shared" si="15"/>
        <v>Effectif réel</v>
      </c>
      <c r="AF12" s="78" t="str">
        <f t="shared" si="16"/>
        <v>VIM disponible réel</v>
      </c>
      <c r="AG12" s="78" t="str">
        <f t="shared" si="8"/>
        <v>Agent PPA réel</v>
      </c>
      <c r="AH12" s="78" t="str">
        <f t="shared" si="9"/>
        <v>Véhicule PPA réel</v>
      </c>
    </row>
    <row r="13" spans="1:34" x14ac:dyDescent="0.25">
      <c r="A13" s="93" t="str">
        <f t="shared" si="20"/>
        <v>mars</v>
      </c>
      <c r="B13" s="93" t="str">
        <f t="shared" si="21"/>
        <v>2019</v>
      </c>
      <c r="C13" s="100">
        <v>43555</v>
      </c>
      <c r="D13" s="93" t="s">
        <v>14</v>
      </c>
      <c r="E13" s="94" t="s">
        <v>90</v>
      </c>
      <c r="F13" s="106">
        <v>0.42708333333333331</v>
      </c>
      <c r="G13" s="106">
        <v>0.4375</v>
      </c>
      <c r="H13" s="95">
        <f t="shared" si="22"/>
        <v>1.0416666666666685E-2</v>
      </c>
      <c r="I13" s="96" t="s">
        <v>119</v>
      </c>
      <c r="J13" s="94">
        <v>6</v>
      </c>
      <c r="K13" s="106">
        <v>0.3923611111111111</v>
      </c>
      <c r="L13" s="106">
        <v>0.40277777777777773</v>
      </c>
      <c r="M13" s="95">
        <f t="shared" ref="M13:M30" si="28">IF(L13="","",IF(L13&lt;K13,L13+1-K13,L13-K13))</f>
        <v>1.041666666666663E-2</v>
      </c>
      <c r="N13" s="16">
        <v>0</v>
      </c>
      <c r="O13" s="104">
        <v>0</v>
      </c>
      <c r="P13" s="104">
        <v>0</v>
      </c>
      <c r="Q13" s="62">
        <f t="shared" si="23"/>
        <v>0</v>
      </c>
      <c r="R13" s="16">
        <v>0</v>
      </c>
      <c r="S13" s="104">
        <v>0</v>
      </c>
      <c r="T13" s="104">
        <v>0</v>
      </c>
      <c r="U13" s="62">
        <f t="shared" si="25"/>
        <v>0</v>
      </c>
      <c r="V13" s="16">
        <v>0</v>
      </c>
      <c r="W13" s="104">
        <v>0</v>
      </c>
      <c r="X13" s="104">
        <v>0</v>
      </c>
      <c r="Y13" s="62">
        <f t="shared" si="26"/>
        <v>0</v>
      </c>
      <c r="Z13" s="16">
        <v>0</v>
      </c>
      <c r="AA13" s="104">
        <v>0</v>
      </c>
      <c r="AB13" s="104">
        <v>0</v>
      </c>
      <c r="AC13" s="62">
        <f t="shared" si="27"/>
        <v>0</v>
      </c>
      <c r="AD13" s="78" t="str">
        <f t="shared" si="14"/>
        <v>Niveau réel</v>
      </c>
      <c r="AE13" s="78" t="str">
        <f t="shared" si="15"/>
        <v>Effectif réel</v>
      </c>
      <c r="AF13" s="78" t="str">
        <f t="shared" si="16"/>
        <v>VIM disponible réel</v>
      </c>
      <c r="AG13" s="78" t="str">
        <f t="shared" si="8"/>
        <v>Agent PPA réel</v>
      </c>
      <c r="AH13" s="78" t="str">
        <f t="shared" si="9"/>
        <v>Véhicule PPA réel</v>
      </c>
    </row>
    <row r="14" spans="1:34" x14ac:dyDescent="0.25">
      <c r="A14" s="93" t="str">
        <f t="shared" si="20"/>
        <v>mars</v>
      </c>
      <c r="B14" s="93" t="str">
        <f t="shared" si="21"/>
        <v>2019</v>
      </c>
      <c r="C14" s="100">
        <v>43555</v>
      </c>
      <c r="D14" s="93" t="s">
        <v>99</v>
      </c>
      <c r="E14" s="94" t="s">
        <v>9</v>
      </c>
      <c r="F14" s="106">
        <v>0.4375</v>
      </c>
      <c r="G14" s="106">
        <v>0.44791666666666669</v>
      </c>
      <c r="H14" s="95">
        <f t="shared" si="22"/>
        <v>1.0416666666666685E-2</v>
      </c>
      <c r="I14" s="96" t="s">
        <v>155</v>
      </c>
      <c r="J14" s="94">
        <v>6</v>
      </c>
      <c r="K14" s="106">
        <v>0.3923611111111111</v>
      </c>
      <c r="L14" s="106">
        <v>0.40277777777777773</v>
      </c>
      <c r="M14" s="95">
        <f t="shared" si="28"/>
        <v>1.041666666666663E-2</v>
      </c>
      <c r="N14" s="16">
        <v>0</v>
      </c>
      <c r="O14" s="104">
        <v>0</v>
      </c>
      <c r="P14" s="104">
        <v>0</v>
      </c>
      <c r="Q14" s="62">
        <f t="shared" si="23"/>
        <v>0</v>
      </c>
      <c r="R14" s="16">
        <v>0</v>
      </c>
      <c r="S14" s="104">
        <v>0</v>
      </c>
      <c r="T14" s="104">
        <v>0</v>
      </c>
      <c r="U14" s="62">
        <f t="shared" si="25"/>
        <v>0</v>
      </c>
      <c r="V14" s="16">
        <v>0</v>
      </c>
      <c r="W14" s="104">
        <v>0</v>
      </c>
      <c r="X14" s="104">
        <v>0</v>
      </c>
      <c r="Y14" s="62">
        <f t="shared" si="26"/>
        <v>0</v>
      </c>
      <c r="Z14" s="16">
        <v>0</v>
      </c>
      <c r="AA14" s="104">
        <v>0</v>
      </c>
      <c r="AB14" s="104">
        <v>0</v>
      </c>
      <c r="AC14" s="62">
        <f t="shared" si="27"/>
        <v>0</v>
      </c>
      <c r="AD14" s="78" t="str">
        <f t="shared" si="14"/>
        <v>Niveau réel</v>
      </c>
      <c r="AE14" s="78" t="str">
        <f t="shared" si="15"/>
        <v>Effectif réel</v>
      </c>
      <c r="AF14" s="78" t="str">
        <f t="shared" si="16"/>
        <v>VIM disponible réel</v>
      </c>
      <c r="AG14" s="78" t="str">
        <f t="shared" si="8"/>
        <v>Agent PPA réel</v>
      </c>
      <c r="AH14" s="78" t="str">
        <f t="shared" si="9"/>
        <v>Véhicule PPA réel</v>
      </c>
    </row>
    <row r="15" spans="1:34" x14ac:dyDescent="0.25">
      <c r="A15" s="93" t="str">
        <f t="shared" si="20"/>
        <v>mars</v>
      </c>
      <c r="B15" s="93" t="str">
        <f t="shared" si="21"/>
        <v>2019</v>
      </c>
      <c r="C15" s="100">
        <v>43555</v>
      </c>
      <c r="D15" s="93" t="s">
        <v>96</v>
      </c>
      <c r="E15" s="94" t="s">
        <v>92</v>
      </c>
      <c r="F15" s="106">
        <v>0.44791666666666669</v>
      </c>
      <c r="G15" s="106">
        <v>0.4513888888888889</v>
      </c>
      <c r="H15" s="95">
        <f t="shared" si="22"/>
        <v>3.4722222222222099E-3</v>
      </c>
      <c r="I15" s="96" t="s">
        <v>155</v>
      </c>
      <c r="J15" s="94">
        <v>6</v>
      </c>
      <c r="K15" s="106">
        <v>0.3923611111111111</v>
      </c>
      <c r="L15" s="106">
        <v>0.40277777777777773</v>
      </c>
      <c r="M15" s="95">
        <f t="shared" si="28"/>
        <v>1.041666666666663E-2</v>
      </c>
      <c r="N15" s="16">
        <v>0</v>
      </c>
      <c r="O15" s="104">
        <v>0</v>
      </c>
      <c r="P15" s="104">
        <v>0</v>
      </c>
      <c r="Q15" s="62">
        <f t="shared" si="23"/>
        <v>0</v>
      </c>
      <c r="R15" s="16">
        <v>0</v>
      </c>
      <c r="S15" s="104">
        <v>0</v>
      </c>
      <c r="T15" s="104">
        <v>0</v>
      </c>
      <c r="U15" s="62">
        <f t="shared" si="25"/>
        <v>0</v>
      </c>
      <c r="V15" s="16">
        <v>0</v>
      </c>
      <c r="W15" s="104">
        <v>0</v>
      </c>
      <c r="X15" s="104">
        <v>0</v>
      </c>
      <c r="Y15" s="62">
        <f t="shared" si="26"/>
        <v>0</v>
      </c>
      <c r="Z15" s="16">
        <v>0</v>
      </c>
      <c r="AA15" s="104">
        <v>0</v>
      </c>
      <c r="AB15" s="104">
        <v>0</v>
      </c>
      <c r="AC15" s="62">
        <f t="shared" si="27"/>
        <v>0</v>
      </c>
      <c r="AD15" s="78" t="str">
        <f t="shared" si="14"/>
        <v>Niveau réel</v>
      </c>
      <c r="AE15" s="78" t="str">
        <f t="shared" si="15"/>
        <v>Effectif réel</v>
      </c>
      <c r="AF15" s="78" t="str">
        <f t="shared" si="16"/>
        <v>VIM disponible réel</v>
      </c>
      <c r="AG15" s="78" t="str">
        <f t="shared" si="8"/>
        <v>Agent PPA réel</v>
      </c>
      <c r="AH15" s="78" t="str">
        <f t="shared" si="9"/>
        <v>Véhicule PPA réel</v>
      </c>
    </row>
    <row r="16" spans="1:34" x14ac:dyDescent="0.25">
      <c r="A16" s="93" t="str">
        <f t="shared" si="20"/>
        <v>mars</v>
      </c>
      <c r="B16" s="93" t="str">
        <f t="shared" si="21"/>
        <v>2019</v>
      </c>
      <c r="C16" s="100">
        <v>43555</v>
      </c>
      <c r="D16" s="93" t="s">
        <v>96</v>
      </c>
      <c r="E16" s="94" t="s">
        <v>94</v>
      </c>
      <c r="F16" s="106">
        <v>0.45833333333333331</v>
      </c>
      <c r="G16" s="106">
        <v>0.47916666666666669</v>
      </c>
      <c r="H16" s="95">
        <f t="shared" si="22"/>
        <v>2.083333333333337E-2</v>
      </c>
      <c r="I16" s="96" t="s">
        <v>119</v>
      </c>
      <c r="J16" s="94">
        <v>6</v>
      </c>
      <c r="K16" s="106">
        <v>0.3923611111111111</v>
      </c>
      <c r="L16" s="106">
        <v>0.40277777777777773</v>
      </c>
      <c r="M16" s="95">
        <f t="shared" si="28"/>
        <v>1.041666666666663E-2</v>
      </c>
      <c r="N16" s="16">
        <v>0</v>
      </c>
      <c r="O16" s="104">
        <v>0</v>
      </c>
      <c r="P16" s="104">
        <v>0</v>
      </c>
      <c r="Q16" s="62">
        <f t="shared" si="23"/>
        <v>0</v>
      </c>
      <c r="R16" s="16">
        <v>0</v>
      </c>
      <c r="S16" s="104">
        <v>0</v>
      </c>
      <c r="T16" s="104">
        <v>0</v>
      </c>
      <c r="U16" s="62">
        <f t="shared" si="25"/>
        <v>0</v>
      </c>
      <c r="V16" s="16">
        <v>0</v>
      </c>
      <c r="W16" s="104">
        <v>0</v>
      </c>
      <c r="X16" s="104">
        <v>0</v>
      </c>
      <c r="Y16" s="62">
        <f t="shared" si="26"/>
        <v>0</v>
      </c>
      <c r="Z16" s="16">
        <v>0</v>
      </c>
      <c r="AA16" s="104">
        <v>0</v>
      </c>
      <c r="AB16" s="104">
        <v>0</v>
      </c>
      <c r="AC16" s="62">
        <f t="shared" si="27"/>
        <v>0</v>
      </c>
      <c r="AD16" s="78" t="str">
        <f t="shared" si="14"/>
        <v>Niveau réel</v>
      </c>
      <c r="AE16" s="78" t="str">
        <f t="shared" si="15"/>
        <v>Effectif réel</v>
      </c>
      <c r="AF16" s="78" t="str">
        <f t="shared" si="16"/>
        <v>VIM disponible réel</v>
      </c>
      <c r="AG16" s="78" t="str">
        <f t="shared" si="8"/>
        <v>Agent PPA réel</v>
      </c>
      <c r="AH16" s="78" t="str">
        <f t="shared" si="9"/>
        <v>Véhicule PPA réel</v>
      </c>
    </row>
    <row r="17" spans="1:34" x14ac:dyDescent="0.25">
      <c r="A17" s="93" t="str">
        <f t="shared" si="20"/>
        <v>mars</v>
      </c>
      <c r="B17" s="93" t="str">
        <f t="shared" si="21"/>
        <v>2019</v>
      </c>
      <c r="C17" s="100">
        <v>43555</v>
      </c>
      <c r="D17" s="93" t="s">
        <v>13</v>
      </c>
      <c r="E17" s="94" t="s">
        <v>15</v>
      </c>
      <c r="F17" s="106">
        <v>0.52083333333333337</v>
      </c>
      <c r="G17" s="106">
        <v>0.53125</v>
      </c>
      <c r="H17" s="95">
        <f t="shared" si="22"/>
        <v>1.041666666666663E-2</v>
      </c>
      <c r="I17" s="96" t="s">
        <v>156</v>
      </c>
      <c r="J17" s="94">
        <v>6</v>
      </c>
      <c r="K17" s="106">
        <v>0.3923611111111111</v>
      </c>
      <c r="L17" s="106">
        <v>0.40277777777777773</v>
      </c>
      <c r="M17" s="95">
        <f t="shared" si="28"/>
        <v>1.041666666666663E-2</v>
      </c>
      <c r="N17" s="16">
        <v>0</v>
      </c>
      <c r="O17" s="104">
        <v>0</v>
      </c>
      <c r="P17" s="104">
        <v>0</v>
      </c>
      <c r="Q17" s="62">
        <f t="shared" si="23"/>
        <v>0</v>
      </c>
      <c r="R17" s="16">
        <v>0</v>
      </c>
      <c r="S17" s="104">
        <v>0</v>
      </c>
      <c r="T17" s="104">
        <v>0</v>
      </c>
      <c r="U17" s="62">
        <f t="shared" si="25"/>
        <v>0</v>
      </c>
      <c r="V17" s="16">
        <v>0</v>
      </c>
      <c r="W17" s="104">
        <v>0</v>
      </c>
      <c r="X17" s="104">
        <v>0</v>
      </c>
      <c r="Y17" s="62">
        <f t="shared" si="26"/>
        <v>0</v>
      </c>
      <c r="Z17" s="16">
        <v>0</v>
      </c>
      <c r="AA17" s="104">
        <v>0</v>
      </c>
      <c r="AB17" s="104">
        <v>0</v>
      </c>
      <c r="AC17" s="62">
        <f t="shared" si="27"/>
        <v>0</v>
      </c>
      <c r="AD17" s="78" t="str">
        <f t="shared" si="14"/>
        <v>Niveau réel</v>
      </c>
      <c r="AE17" s="78" t="str">
        <f t="shared" si="15"/>
        <v>Effectif réel</v>
      </c>
      <c r="AF17" s="78" t="str">
        <f t="shared" si="16"/>
        <v>VIM disponible réel</v>
      </c>
      <c r="AG17" s="78" t="str">
        <f t="shared" si="8"/>
        <v>Agent PPA réel</v>
      </c>
      <c r="AH17" s="78" t="str">
        <f t="shared" si="9"/>
        <v>Véhicule PPA réel</v>
      </c>
    </row>
    <row r="18" spans="1:34" x14ac:dyDescent="0.25">
      <c r="A18" s="78" t="str">
        <f t="shared" ref="A18:A30" si="29">TEXT(C18,"mmmm")</f>
        <v>avril</v>
      </c>
      <c r="B18" s="78" t="str">
        <f t="shared" ref="B18:B30" si="30">TEXT(C18,"aaaa")</f>
        <v>2019</v>
      </c>
      <c r="C18" s="99">
        <v>43556</v>
      </c>
      <c r="D18" s="78" t="s">
        <v>162</v>
      </c>
      <c r="E18" s="16" t="s">
        <v>6</v>
      </c>
      <c r="F18" s="104">
        <v>0.29166666666666669</v>
      </c>
      <c r="G18" s="104">
        <v>0.3125</v>
      </c>
      <c r="H18" s="62">
        <f t="shared" ref="H18:H30" si="31">IF(G18&lt;F18,G18+1-F18,G18-F18)</f>
        <v>2.0833333333333315E-2</v>
      </c>
      <c r="I18" s="79" t="s">
        <v>119</v>
      </c>
      <c r="J18" s="94">
        <v>6</v>
      </c>
      <c r="K18" s="106">
        <v>0.3923611111111111</v>
      </c>
      <c r="L18" s="106">
        <v>0.40277777777777773</v>
      </c>
      <c r="M18" s="95">
        <f t="shared" si="28"/>
        <v>1.041666666666663E-2</v>
      </c>
      <c r="N18" s="16">
        <v>0</v>
      </c>
      <c r="O18" s="104">
        <v>0</v>
      </c>
      <c r="P18" s="104">
        <v>0</v>
      </c>
      <c r="Q18" s="62">
        <f t="shared" si="23"/>
        <v>0</v>
      </c>
      <c r="R18" s="16">
        <v>0</v>
      </c>
      <c r="S18" s="104">
        <v>0</v>
      </c>
      <c r="T18" s="104">
        <v>0</v>
      </c>
      <c r="U18" s="62">
        <f t="shared" si="25"/>
        <v>0</v>
      </c>
      <c r="V18" s="16">
        <v>0</v>
      </c>
      <c r="W18" s="104">
        <v>0</v>
      </c>
      <c r="X18" s="104">
        <v>0</v>
      </c>
      <c r="Y18" s="62">
        <f t="shared" si="26"/>
        <v>0</v>
      </c>
      <c r="Z18" s="16">
        <v>0</v>
      </c>
      <c r="AA18" s="104">
        <v>0</v>
      </c>
      <c r="AB18" s="104">
        <v>0</v>
      </c>
      <c r="AC18" s="62">
        <f t="shared" si="27"/>
        <v>0</v>
      </c>
      <c r="AD18" s="78" t="str">
        <f t="shared" si="14"/>
        <v>Niveau réel</v>
      </c>
      <c r="AE18" s="78" t="str">
        <f t="shared" si="15"/>
        <v>Effectif réel</v>
      </c>
      <c r="AF18" s="78" t="str">
        <f t="shared" si="16"/>
        <v>VIM disponible réel</v>
      </c>
      <c r="AG18" s="78" t="str">
        <f t="shared" si="8"/>
        <v>Agent PPA réel</v>
      </c>
      <c r="AH18" s="78" t="str">
        <f t="shared" si="9"/>
        <v>Véhicule PPA réel</v>
      </c>
    </row>
    <row r="19" spans="1:34" x14ac:dyDescent="0.25">
      <c r="A19" s="78" t="str">
        <f t="shared" si="29"/>
        <v>avril</v>
      </c>
      <c r="B19" s="78" t="str">
        <f t="shared" si="30"/>
        <v>2019</v>
      </c>
      <c r="C19" s="99">
        <v>43556</v>
      </c>
      <c r="D19" s="78" t="s">
        <v>115</v>
      </c>
      <c r="E19" s="16" t="s">
        <v>115</v>
      </c>
      <c r="F19" s="104">
        <v>0.33333333333333331</v>
      </c>
      <c r="G19" s="104">
        <v>0.34375</v>
      </c>
      <c r="H19" s="62">
        <f t="shared" si="31"/>
        <v>1.0416666666666685E-2</v>
      </c>
      <c r="I19" s="79" t="s">
        <v>119</v>
      </c>
      <c r="J19" s="94">
        <v>6</v>
      </c>
      <c r="K19" s="106">
        <v>0.3923611111111111</v>
      </c>
      <c r="L19" s="106">
        <v>0.40277777777777773</v>
      </c>
      <c r="M19" s="95">
        <f t="shared" si="28"/>
        <v>1.041666666666663E-2</v>
      </c>
      <c r="N19" s="16">
        <v>0</v>
      </c>
      <c r="O19" s="104">
        <v>0</v>
      </c>
      <c r="P19" s="104">
        <v>0</v>
      </c>
      <c r="Q19" s="62">
        <f t="shared" si="23"/>
        <v>0</v>
      </c>
      <c r="R19" s="16">
        <v>0</v>
      </c>
      <c r="S19" s="104">
        <v>0</v>
      </c>
      <c r="T19" s="104">
        <v>0</v>
      </c>
      <c r="U19" s="62">
        <f t="shared" si="25"/>
        <v>0</v>
      </c>
      <c r="V19" s="16">
        <v>0</v>
      </c>
      <c r="W19" s="104">
        <v>0</v>
      </c>
      <c r="X19" s="104">
        <v>0</v>
      </c>
      <c r="Y19" s="62">
        <f t="shared" si="26"/>
        <v>0</v>
      </c>
      <c r="Z19" s="16">
        <v>0</v>
      </c>
      <c r="AA19" s="104">
        <v>0</v>
      </c>
      <c r="AB19" s="104">
        <v>0</v>
      </c>
      <c r="AC19" s="62">
        <f t="shared" si="27"/>
        <v>0</v>
      </c>
      <c r="AD19" s="78" t="str">
        <f t="shared" si="14"/>
        <v>Niveau réel</v>
      </c>
      <c r="AE19" s="78" t="str">
        <f t="shared" si="15"/>
        <v>Effectif réel</v>
      </c>
      <c r="AF19" s="78" t="str">
        <f t="shared" si="16"/>
        <v>VIM disponible réel</v>
      </c>
      <c r="AG19" s="78" t="str">
        <f t="shared" si="8"/>
        <v>Agent PPA réel</v>
      </c>
      <c r="AH19" s="78" t="str">
        <f t="shared" si="9"/>
        <v>Véhicule PPA réel</v>
      </c>
    </row>
    <row r="20" spans="1:34" x14ac:dyDescent="0.25">
      <c r="A20" s="78" t="str">
        <f t="shared" si="29"/>
        <v>avril</v>
      </c>
      <c r="B20" s="78" t="str">
        <f t="shared" si="30"/>
        <v>2019</v>
      </c>
      <c r="C20" s="99">
        <v>43556</v>
      </c>
      <c r="D20" s="78" t="s">
        <v>99</v>
      </c>
      <c r="E20" s="16" t="s">
        <v>97</v>
      </c>
      <c r="F20" s="104">
        <v>0.35416666666666669</v>
      </c>
      <c r="G20" s="104">
        <v>0.38541666666666669</v>
      </c>
      <c r="H20" s="62">
        <f t="shared" si="31"/>
        <v>3.125E-2</v>
      </c>
      <c r="I20" s="79" t="s">
        <v>119</v>
      </c>
      <c r="J20" s="94">
        <v>6</v>
      </c>
      <c r="K20" s="106">
        <v>0.35416666666666669</v>
      </c>
      <c r="L20" s="106">
        <v>0.38541666666666669</v>
      </c>
      <c r="M20" s="95">
        <f t="shared" si="28"/>
        <v>3.125E-2</v>
      </c>
      <c r="N20" s="16">
        <v>0</v>
      </c>
      <c r="O20" s="104">
        <v>0</v>
      </c>
      <c r="P20" s="104">
        <v>0</v>
      </c>
      <c r="Q20" s="62">
        <f t="shared" si="23"/>
        <v>0</v>
      </c>
      <c r="R20" s="16">
        <v>0</v>
      </c>
      <c r="S20" s="104">
        <v>0</v>
      </c>
      <c r="T20" s="104">
        <v>0</v>
      </c>
      <c r="U20" s="62">
        <f t="shared" si="25"/>
        <v>0</v>
      </c>
      <c r="V20" s="16">
        <v>0</v>
      </c>
      <c r="W20" s="104">
        <v>0</v>
      </c>
      <c r="X20" s="104">
        <v>0</v>
      </c>
      <c r="Y20" s="62">
        <f t="shared" si="26"/>
        <v>0</v>
      </c>
      <c r="Z20" s="16">
        <v>0</v>
      </c>
      <c r="AA20" s="104">
        <v>0</v>
      </c>
      <c r="AB20" s="104">
        <v>0</v>
      </c>
      <c r="AC20" s="62">
        <f t="shared" si="27"/>
        <v>0</v>
      </c>
      <c r="AD20" s="78" t="str">
        <f t="shared" si="14"/>
        <v>Niveau réel</v>
      </c>
      <c r="AE20" s="78" t="str">
        <f t="shared" si="15"/>
        <v>Effectif réel</v>
      </c>
      <c r="AF20" s="78" t="str">
        <f t="shared" si="16"/>
        <v>VIM disponible réel</v>
      </c>
      <c r="AG20" s="78" t="str">
        <f t="shared" si="8"/>
        <v>Agent PPA réel</v>
      </c>
      <c r="AH20" s="78" t="str">
        <f t="shared" si="9"/>
        <v>Véhicule PPA réel</v>
      </c>
    </row>
    <row r="21" spans="1:34" x14ac:dyDescent="0.25">
      <c r="A21" s="78" t="str">
        <f t="shared" si="29"/>
        <v>avril</v>
      </c>
      <c r="B21" s="78" t="str">
        <f t="shared" si="30"/>
        <v>2019</v>
      </c>
      <c r="C21" s="99">
        <v>43556</v>
      </c>
      <c r="D21" s="78" t="s">
        <v>99</v>
      </c>
      <c r="E21" s="16" t="s">
        <v>9</v>
      </c>
      <c r="F21" s="104">
        <v>0.375</v>
      </c>
      <c r="G21" s="104">
        <v>0.39583333333333331</v>
      </c>
      <c r="H21" s="62">
        <f t="shared" si="31"/>
        <v>2.0833333333333315E-2</v>
      </c>
      <c r="I21" s="79" t="s">
        <v>119</v>
      </c>
      <c r="J21" s="94">
        <v>6</v>
      </c>
      <c r="K21" s="106">
        <v>0.375</v>
      </c>
      <c r="L21" s="106">
        <v>0.39583333333333331</v>
      </c>
      <c r="M21" s="95">
        <f t="shared" si="28"/>
        <v>2.0833333333333315E-2</v>
      </c>
      <c r="N21" s="16">
        <v>0</v>
      </c>
      <c r="O21" s="104">
        <v>0</v>
      </c>
      <c r="P21" s="104">
        <v>0</v>
      </c>
      <c r="Q21" s="62">
        <f t="shared" si="23"/>
        <v>0</v>
      </c>
      <c r="R21" s="16">
        <v>0</v>
      </c>
      <c r="S21" s="104">
        <v>0</v>
      </c>
      <c r="T21" s="104">
        <v>0</v>
      </c>
      <c r="U21" s="62">
        <f t="shared" si="25"/>
        <v>0</v>
      </c>
      <c r="V21" s="16">
        <v>0</v>
      </c>
      <c r="W21" s="104">
        <v>0</v>
      </c>
      <c r="X21" s="104">
        <v>0</v>
      </c>
      <c r="Y21" s="62">
        <f t="shared" si="26"/>
        <v>0</v>
      </c>
      <c r="Z21" s="16">
        <v>0</v>
      </c>
      <c r="AA21" s="104">
        <v>0</v>
      </c>
      <c r="AB21" s="104">
        <v>0</v>
      </c>
      <c r="AC21" s="62">
        <f t="shared" si="27"/>
        <v>0</v>
      </c>
      <c r="AD21" s="78" t="str">
        <f t="shared" si="14"/>
        <v>Niveau réel</v>
      </c>
      <c r="AE21" s="78" t="str">
        <f t="shared" si="15"/>
        <v>Effectif réel</v>
      </c>
      <c r="AF21" s="78" t="str">
        <f t="shared" si="16"/>
        <v>VIM disponible réel</v>
      </c>
      <c r="AG21" s="78" t="str">
        <f t="shared" si="8"/>
        <v>Agent PPA réel</v>
      </c>
      <c r="AH21" s="78" t="str">
        <f t="shared" si="9"/>
        <v>Véhicule PPA réel</v>
      </c>
    </row>
    <row r="22" spans="1:34" x14ac:dyDescent="0.25">
      <c r="A22" s="78" t="str">
        <f t="shared" si="29"/>
        <v>avril</v>
      </c>
      <c r="B22" s="78" t="str">
        <f t="shared" si="30"/>
        <v>2019</v>
      </c>
      <c r="C22" s="99">
        <v>43556</v>
      </c>
      <c r="D22" s="78" t="s">
        <v>162</v>
      </c>
      <c r="E22" s="16" t="s">
        <v>6</v>
      </c>
      <c r="F22" s="104">
        <v>0.3125</v>
      </c>
      <c r="G22" s="104">
        <v>0.375</v>
      </c>
      <c r="H22" s="62">
        <f t="shared" si="31"/>
        <v>6.25E-2</v>
      </c>
      <c r="I22" s="79" t="s">
        <v>119</v>
      </c>
      <c r="J22" s="94">
        <v>6</v>
      </c>
      <c r="K22" s="106">
        <v>0.3923611111111111</v>
      </c>
      <c r="L22" s="106">
        <v>0.40277777777777773</v>
      </c>
      <c r="M22" s="95">
        <f t="shared" si="28"/>
        <v>1.041666666666663E-2</v>
      </c>
      <c r="N22" s="16">
        <v>0</v>
      </c>
      <c r="O22" s="104">
        <v>0</v>
      </c>
      <c r="P22" s="104">
        <v>0</v>
      </c>
      <c r="Q22" s="62">
        <f t="shared" si="23"/>
        <v>0</v>
      </c>
      <c r="R22" s="16">
        <v>0</v>
      </c>
      <c r="S22" s="104">
        <v>0</v>
      </c>
      <c r="T22" s="104">
        <v>0</v>
      </c>
      <c r="U22" s="62">
        <f t="shared" si="25"/>
        <v>0</v>
      </c>
      <c r="V22" s="16">
        <v>0</v>
      </c>
      <c r="W22" s="104">
        <v>0</v>
      </c>
      <c r="X22" s="104">
        <v>0</v>
      </c>
      <c r="Y22" s="62">
        <f t="shared" si="26"/>
        <v>0</v>
      </c>
      <c r="Z22" s="16">
        <v>0</v>
      </c>
      <c r="AA22" s="104">
        <v>0</v>
      </c>
      <c r="AB22" s="104">
        <v>0</v>
      </c>
      <c r="AC22" s="62">
        <f t="shared" si="27"/>
        <v>0</v>
      </c>
      <c r="AD22" s="78" t="str">
        <f t="shared" si="14"/>
        <v>Niveau réel</v>
      </c>
      <c r="AE22" s="78" t="str">
        <f t="shared" si="15"/>
        <v>Effectif réel</v>
      </c>
      <c r="AF22" s="78" t="str">
        <f t="shared" si="16"/>
        <v>VIM disponible réel</v>
      </c>
      <c r="AG22" s="78" t="str">
        <f t="shared" si="8"/>
        <v>Agent PPA réel</v>
      </c>
      <c r="AH22" s="78" t="str">
        <f t="shared" si="9"/>
        <v>Véhicule PPA réel</v>
      </c>
    </row>
    <row r="23" spans="1:34" x14ac:dyDescent="0.25">
      <c r="A23" s="78" t="str">
        <f t="shared" si="29"/>
        <v>avril</v>
      </c>
      <c r="B23" s="78" t="str">
        <f t="shared" si="30"/>
        <v>2019</v>
      </c>
      <c r="C23" s="99">
        <v>43556</v>
      </c>
      <c r="D23" s="78" t="s">
        <v>162</v>
      </c>
      <c r="E23" s="16" t="s">
        <v>10</v>
      </c>
      <c r="F23" s="104">
        <v>0.33333333333333331</v>
      </c>
      <c r="G23" s="104">
        <v>0.41666666666666669</v>
      </c>
      <c r="H23" s="62">
        <f t="shared" si="31"/>
        <v>8.333333333333337E-2</v>
      </c>
      <c r="I23" s="79" t="s">
        <v>119</v>
      </c>
      <c r="J23" s="94">
        <v>6</v>
      </c>
      <c r="K23" s="106">
        <v>0.3923611111111111</v>
      </c>
      <c r="L23" s="106">
        <v>0.40277777777777773</v>
      </c>
      <c r="M23" s="95">
        <f t="shared" si="28"/>
        <v>1.041666666666663E-2</v>
      </c>
      <c r="N23" s="16">
        <v>0</v>
      </c>
      <c r="O23" s="104">
        <v>0</v>
      </c>
      <c r="P23" s="104">
        <v>0</v>
      </c>
      <c r="Q23" s="62">
        <f t="shared" si="23"/>
        <v>0</v>
      </c>
      <c r="R23" s="16">
        <v>0</v>
      </c>
      <c r="S23" s="104">
        <v>0</v>
      </c>
      <c r="T23" s="104">
        <v>0</v>
      </c>
      <c r="U23" s="62">
        <f t="shared" si="25"/>
        <v>0</v>
      </c>
      <c r="V23" s="16">
        <v>0</v>
      </c>
      <c r="W23" s="104">
        <v>0</v>
      </c>
      <c r="X23" s="104">
        <v>0</v>
      </c>
      <c r="Y23" s="62">
        <f t="shared" si="26"/>
        <v>0</v>
      </c>
      <c r="Z23" s="16">
        <v>0</v>
      </c>
      <c r="AA23" s="104">
        <v>0</v>
      </c>
      <c r="AB23" s="104">
        <v>0</v>
      </c>
      <c r="AC23" s="62">
        <f t="shared" si="27"/>
        <v>0</v>
      </c>
      <c r="AD23" s="78" t="str">
        <f t="shared" si="14"/>
        <v>Niveau réel</v>
      </c>
      <c r="AE23" s="78" t="str">
        <f t="shared" si="15"/>
        <v>Effectif réel</v>
      </c>
      <c r="AF23" s="78" t="str">
        <f t="shared" si="16"/>
        <v>VIM disponible réel</v>
      </c>
      <c r="AG23" s="78" t="str">
        <f t="shared" si="8"/>
        <v>Agent PPA réel</v>
      </c>
      <c r="AH23" s="78" t="str">
        <f t="shared" si="9"/>
        <v>Véhicule PPA réel</v>
      </c>
    </row>
    <row r="24" spans="1:34" x14ac:dyDescent="0.25">
      <c r="A24" s="78" t="str">
        <f t="shared" si="29"/>
        <v>avril</v>
      </c>
      <c r="B24" s="78" t="str">
        <f t="shared" si="30"/>
        <v>2019</v>
      </c>
      <c r="C24" s="99">
        <v>43556</v>
      </c>
      <c r="D24" s="78" t="s">
        <v>162</v>
      </c>
      <c r="E24" s="16" t="s">
        <v>6</v>
      </c>
      <c r="F24" s="104">
        <v>0.375</v>
      </c>
      <c r="G24" s="104">
        <v>0.4375</v>
      </c>
      <c r="H24" s="62">
        <f t="shared" si="31"/>
        <v>6.25E-2</v>
      </c>
      <c r="I24" s="79" t="s">
        <v>119</v>
      </c>
      <c r="J24" s="94">
        <v>0</v>
      </c>
      <c r="K24" s="106">
        <v>0</v>
      </c>
      <c r="L24" s="106">
        <v>0</v>
      </c>
      <c r="M24" s="95">
        <f t="shared" ref="M24:M29" si="32">IF(L24="","",IF(L24&lt;K24,L24+1-K24,L24-K24))</f>
        <v>0</v>
      </c>
      <c r="N24" s="16">
        <v>0</v>
      </c>
      <c r="O24" s="104">
        <v>0</v>
      </c>
      <c r="P24" s="104">
        <v>0</v>
      </c>
      <c r="Q24" s="62">
        <f t="shared" si="23"/>
        <v>0</v>
      </c>
      <c r="R24" s="16">
        <v>0</v>
      </c>
      <c r="S24" s="104">
        <v>0</v>
      </c>
      <c r="T24" s="104">
        <v>0</v>
      </c>
      <c r="U24" s="62">
        <f t="shared" si="25"/>
        <v>0</v>
      </c>
      <c r="V24" s="16">
        <v>0</v>
      </c>
      <c r="W24" s="104">
        <v>0</v>
      </c>
      <c r="X24" s="104">
        <v>0</v>
      </c>
      <c r="Y24" s="62">
        <f t="shared" si="26"/>
        <v>0</v>
      </c>
      <c r="Z24" s="16">
        <v>0</v>
      </c>
      <c r="AA24" s="104">
        <v>0</v>
      </c>
      <c r="AB24" s="104">
        <v>0</v>
      </c>
      <c r="AC24" s="62">
        <f t="shared" si="27"/>
        <v>0</v>
      </c>
      <c r="AD24" s="78" t="str">
        <f t="shared" si="14"/>
        <v>Niveau réel</v>
      </c>
      <c r="AE24" s="78" t="str">
        <f t="shared" si="15"/>
        <v>Effectif réel</v>
      </c>
      <c r="AF24" s="78" t="str">
        <f t="shared" si="16"/>
        <v>VIM disponible réel</v>
      </c>
      <c r="AG24" s="78" t="str">
        <f t="shared" si="8"/>
        <v>Agent PPA réel</v>
      </c>
      <c r="AH24" s="78" t="str">
        <f t="shared" si="9"/>
        <v>Véhicule PPA réel</v>
      </c>
    </row>
    <row r="25" spans="1:34" x14ac:dyDescent="0.25">
      <c r="A25" s="78" t="str">
        <f t="shared" si="29"/>
        <v>avril</v>
      </c>
      <c r="B25" s="78" t="str">
        <f t="shared" si="30"/>
        <v>2019</v>
      </c>
      <c r="C25" s="99">
        <v>43556</v>
      </c>
      <c r="D25" s="78" t="s">
        <v>162</v>
      </c>
      <c r="E25" s="16" t="s">
        <v>6</v>
      </c>
      <c r="F25" s="104">
        <v>0.39583333333333331</v>
      </c>
      <c r="G25" s="104">
        <v>0.45833333333333331</v>
      </c>
      <c r="H25" s="62">
        <f t="shared" si="31"/>
        <v>6.25E-2</v>
      </c>
      <c r="I25" s="79" t="s">
        <v>119</v>
      </c>
      <c r="J25" s="94">
        <v>0</v>
      </c>
      <c r="K25" s="106">
        <v>0</v>
      </c>
      <c r="L25" s="106">
        <v>0</v>
      </c>
      <c r="M25" s="95">
        <f t="shared" si="32"/>
        <v>0</v>
      </c>
      <c r="N25" s="16">
        <v>0</v>
      </c>
      <c r="O25" s="104">
        <v>0</v>
      </c>
      <c r="P25" s="104">
        <v>0</v>
      </c>
      <c r="Q25" s="62">
        <f t="shared" si="23"/>
        <v>0</v>
      </c>
      <c r="R25" s="16">
        <v>0</v>
      </c>
      <c r="S25" s="104">
        <v>0</v>
      </c>
      <c r="T25" s="104">
        <v>0</v>
      </c>
      <c r="U25" s="62">
        <f t="shared" si="25"/>
        <v>0</v>
      </c>
      <c r="V25" s="16">
        <v>0</v>
      </c>
      <c r="W25" s="104">
        <v>0</v>
      </c>
      <c r="X25" s="104">
        <v>0</v>
      </c>
      <c r="Y25" s="62">
        <f t="shared" si="26"/>
        <v>0</v>
      </c>
      <c r="Z25" s="16">
        <v>0</v>
      </c>
      <c r="AA25" s="104">
        <v>0</v>
      </c>
      <c r="AB25" s="104">
        <v>0</v>
      </c>
      <c r="AC25" s="62">
        <f t="shared" si="27"/>
        <v>0</v>
      </c>
      <c r="AD25" s="78" t="str">
        <f t="shared" si="14"/>
        <v>Niveau réel</v>
      </c>
      <c r="AE25" s="78" t="str">
        <f t="shared" si="15"/>
        <v>Effectif réel</v>
      </c>
      <c r="AF25" s="78" t="str">
        <f t="shared" si="16"/>
        <v>VIM disponible réel</v>
      </c>
      <c r="AG25" s="78" t="str">
        <f t="shared" si="8"/>
        <v>Agent PPA réel</v>
      </c>
      <c r="AH25" s="78" t="str">
        <f t="shared" si="9"/>
        <v>Véhicule PPA réel</v>
      </c>
    </row>
    <row r="26" spans="1:34" x14ac:dyDescent="0.25">
      <c r="A26" s="78" t="str">
        <f t="shared" si="29"/>
        <v>avril</v>
      </c>
      <c r="B26" s="78" t="str">
        <f t="shared" si="30"/>
        <v>2019</v>
      </c>
      <c r="C26" s="99">
        <v>43556</v>
      </c>
      <c r="D26" s="78" t="s">
        <v>162</v>
      </c>
      <c r="E26" s="16" t="s">
        <v>10</v>
      </c>
      <c r="F26" s="104">
        <v>0.27083333333333331</v>
      </c>
      <c r="G26" s="104">
        <v>0.3125</v>
      </c>
      <c r="H26" s="62">
        <f t="shared" si="31"/>
        <v>4.1666666666666685E-2</v>
      </c>
      <c r="I26" s="79" t="s">
        <v>119</v>
      </c>
      <c r="J26" s="94">
        <v>0</v>
      </c>
      <c r="K26" s="106">
        <v>0</v>
      </c>
      <c r="L26" s="106">
        <v>0</v>
      </c>
      <c r="M26" s="95">
        <f t="shared" si="32"/>
        <v>0</v>
      </c>
      <c r="N26" s="16">
        <v>0</v>
      </c>
      <c r="O26" s="104">
        <v>0</v>
      </c>
      <c r="P26" s="104">
        <v>0</v>
      </c>
      <c r="Q26" s="62">
        <f t="shared" si="23"/>
        <v>0</v>
      </c>
      <c r="R26" s="16">
        <v>0</v>
      </c>
      <c r="S26" s="104">
        <v>0</v>
      </c>
      <c r="T26" s="104">
        <v>0</v>
      </c>
      <c r="U26" s="62">
        <f t="shared" si="25"/>
        <v>0</v>
      </c>
      <c r="V26" s="16">
        <v>0</v>
      </c>
      <c r="W26" s="104">
        <v>0</v>
      </c>
      <c r="X26" s="104">
        <v>0</v>
      </c>
      <c r="Y26" s="62">
        <f t="shared" si="26"/>
        <v>0</v>
      </c>
      <c r="Z26" s="16">
        <v>0</v>
      </c>
      <c r="AA26" s="104">
        <v>0</v>
      </c>
      <c r="AB26" s="104">
        <v>0</v>
      </c>
      <c r="AC26" s="62">
        <f t="shared" si="27"/>
        <v>0</v>
      </c>
      <c r="AD26" s="78" t="str">
        <f t="shared" si="14"/>
        <v>Niveau réel</v>
      </c>
      <c r="AE26" s="78" t="str">
        <f t="shared" si="15"/>
        <v>Effectif réel</v>
      </c>
      <c r="AF26" s="78" t="str">
        <f t="shared" si="16"/>
        <v>VIM disponible réel</v>
      </c>
      <c r="AG26" s="78" t="str">
        <f t="shared" si="8"/>
        <v>Agent PPA réel</v>
      </c>
      <c r="AH26" s="78" t="str">
        <f t="shared" si="9"/>
        <v>Véhicule PPA réel</v>
      </c>
    </row>
    <row r="27" spans="1:34" x14ac:dyDescent="0.25">
      <c r="A27" s="78" t="str">
        <f t="shared" si="29"/>
        <v>avril</v>
      </c>
      <c r="B27" s="78" t="str">
        <f t="shared" si="30"/>
        <v>2019</v>
      </c>
      <c r="C27" s="99">
        <v>43556</v>
      </c>
      <c r="D27" s="78" t="s">
        <v>13</v>
      </c>
      <c r="E27" s="16" t="s">
        <v>84</v>
      </c>
      <c r="F27" s="104">
        <v>0.25</v>
      </c>
      <c r="G27" s="104">
        <v>0.28125</v>
      </c>
      <c r="H27" s="62">
        <f t="shared" si="31"/>
        <v>3.125E-2</v>
      </c>
      <c r="I27" s="79" t="s">
        <v>163</v>
      </c>
      <c r="J27" s="94">
        <v>2</v>
      </c>
      <c r="K27" s="106">
        <v>0.42708333333333331</v>
      </c>
      <c r="L27" s="106">
        <v>0.51736111111111105</v>
      </c>
      <c r="M27" s="95">
        <f t="shared" si="32"/>
        <v>9.0277777777777735E-2</v>
      </c>
      <c r="N27" s="16">
        <v>0</v>
      </c>
      <c r="O27" s="104">
        <v>0</v>
      </c>
      <c r="P27" s="104">
        <v>0</v>
      </c>
      <c r="Q27" s="62">
        <f t="shared" si="23"/>
        <v>0</v>
      </c>
      <c r="R27" s="16">
        <v>0</v>
      </c>
      <c r="S27" s="104">
        <v>0</v>
      </c>
      <c r="T27" s="104">
        <v>0</v>
      </c>
      <c r="U27" s="62">
        <f t="shared" si="25"/>
        <v>0</v>
      </c>
      <c r="V27" s="16">
        <v>0</v>
      </c>
      <c r="W27" s="104">
        <v>0</v>
      </c>
      <c r="X27" s="104">
        <v>0</v>
      </c>
      <c r="Y27" s="62">
        <f t="shared" si="26"/>
        <v>0</v>
      </c>
      <c r="Z27" s="16">
        <v>0</v>
      </c>
      <c r="AA27" s="104">
        <v>0</v>
      </c>
      <c r="AB27" s="104">
        <v>0</v>
      </c>
      <c r="AC27" s="62">
        <f t="shared" si="27"/>
        <v>0</v>
      </c>
      <c r="AD27" s="78" t="str">
        <f t="shared" si="14"/>
        <v>Niveau réel</v>
      </c>
      <c r="AE27" s="78" t="str">
        <f t="shared" si="15"/>
        <v>Effectif réel</v>
      </c>
      <c r="AF27" s="78" t="str">
        <f t="shared" si="16"/>
        <v>VIM disponible réel</v>
      </c>
      <c r="AG27" s="78" t="str">
        <f t="shared" si="8"/>
        <v>Agent PPA réel</v>
      </c>
      <c r="AH27" s="78" t="str">
        <f t="shared" si="9"/>
        <v>Véhicule PPA réel</v>
      </c>
    </row>
    <row r="28" spans="1:34" x14ac:dyDescent="0.25">
      <c r="A28" s="78" t="str">
        <f t="shared" si="29"/>
        <v>avril</v>
      </c>
      <c r="B28" s="78" t="str">
        <f t="shared" si="30"/>
        <v>2019</v>
      </c>
      <c r="C28" s="99">
        <v>43556</v>
      </c>
      <c r="D28" s="78" t="s">
        <v>13</v>
      </c>
      <c r="E28" s="16" t="s">
        <v>83</v>
      </c>
      <c r="F28" s="104">
        <v>0.29166666666666669</v>
      </c>
      <c r="G28" s="104">
        <v>0.41666666666666669</v>
      </c>
      <c r="H28" s="62">
        <f t="shared" si="31"/>
        <v>0.125</v>
      </c>
      <c r="I28" s="79" t="s">
        <v>164</v>
      </c>
      <c r="J28" s="94">
        <v>0</v>
      </c>
      <c r="K28" s="106">
        <v>0</v>
      </c>
      <c r="L28" s="106">
        <v>0</v>
      </c>
      <c r="M28" s="95">
        <f t="shared" si="32"/>
        <v>0</v>
      </c>
      <c r="N28" s="16">
        <v>0</v>
      </c>
      <c r="O28" s="104">
        <v>0</v>
      </c>
      <c r="P28" s="104">
        <v>0</v>
      </c>
      <c r="Q28" s="62">
        <f t="shared" si="23"/>
        <v>0</v>
      </c>
      <c r="R28" s="16">
        <v>0</v>
      </c>
      <c r="S28" s="104">
        <v>0</v>
      </c>
      <c r="T28" s="104">
        <v>0</v>
      </c>
      <c r="U28" s="62">
        <f t="shared" si="25"/>
        <v>0</v>
      </c>
      <c r="V28" s="16">
        <v>0</v>
      </c>
      <c r="W28" s="104">
        <v>0</v>
      </c>
      <c r="X28" s="104">
        <v>0</v>
      </c>
      <c r="Y28" s="62">
        <f t="shared" si="26"/>
        <v>0</v>
      </c>
      <c r="Z28" s="16">
        <v>0</v>
      </c>
      <c r="AA28" s="104">
        <v>0</v>
      </c>
      <c r="AB28" s="104">
        <v>0</v>
      </c>
      <c r="AC28" s="62">
        <f t="shared" si="27"/>
        <v>0</v>
      </c>
      <c r="AD28" s="78" t="str">
        <f t="shared" si="14"/>
        <v>Niveau réel</v>
      </c>
      <c r="AE28" s="78" t="str">
        <f t="shared" si="15"/>
        <v>Effectif réel</v>
      </c>
      <c r="AF28" s="78" t="str">
        <f t="shared" si="16"/>
        <v>VIM disponible réel</v>
      </c>
      <c r="AG28" s="78" t="str">
        <f t="shared" si="8"/>
        <v>Agent PPA réel</v>
      </c>
      <c r="AH28" s="78" t="str">
        <f t="shared" si="9"/>
        <v>Véhicule PPA réel</v>
      </c>
    </row>
    <row r="29" spans="1:34" x14ac:dyDescent="0.25">
      <c r="A29" s="78" t="str">
        <f t="shared" si="29"/>
        <v>avril</v>
      </c>
      <c r="B29" s="78" t="str">
        <f t="shared" si="30"/>
        <v>2019</v>
      </c>
      <c r="C29" s="99">
        <v>43556</v>
      </c>
      <c r="D29" s="78" t="s">
        <v>13</v>
      </c>
      <c r="E29" s="16" t="s">
        <v>83</v>
      </c>
      <c r="F29" s="104">
        <v>0.33333333333333331</v>
      </c>
      <c r="G29" s="104">
        <v>0.375</v>
      </c>
      <c r="H29" s="62">
        <f t="shared" si="31"/>
        <v>4.1666666666666685E-2</v>
      </c>
      <c r="I29" s="79" t="s">
        <v>119</v>
      </c>
      <c r="J29" s="94">
        <v>0</v>
      </c>
      <c r="K29" s="106">
        <v>0</v>
      </c>
      <c r="L29" s="106">
        <v>0</v>
      </c>
      <c r="M29" s="95">
        <f t="shared" si="32"/>
        <v>0</v>
      </c>
      <c r="N29" s="16">
        <v>0</v>
      </c>
      <c r="O29" s="104">
        <v>0</v>
      </c>
      <c r="P29" s="104">
        <v>0</v>
      </c>
      <c r="Q29" s="62">
        <f t="shared" si="23"/>
        <v>0</v>
      </c>
      <c r="R29" s="16">
        <v>0</v>
      </c>
      <c r="S29" s="104">
        <v>0</v>
      </c>
      <c r="T29" s="104">
        <v>0</v>
      </c>
      <c r="U29" s="62">
        <f t="shared" si="25"/>
        <v>0</v>
      </c>
      <c r="V29" s="16">
        <v>0</v>
      </c>
      <c r="W29" s="104">
        <v>0</v>
      </c>
      <c r="X29" s="104">
        <v>0</v>
      </c>
      <c r="Y29" s="62">
        <f t="shared" si="26"/>
        <v>0</v>
      </c>
      <c r="Z29" s="16">
        <v>0</v>
      </c>
      <c r="AA29" s="104">
        <v>0</v>
      </c>
      <c r="AB29" s="104">
        <v>0</v>
      </c>
      <c r="AC29" s="62">
        <f t="shared" si="27"/>
        <v>0</v>
      </c>
      <c r="AD29" s="78" t="str">
        <f t="shared" si="14"/>
        <v>Niveau réel</v>
      </c>
      <c r="AE29" s="78" t="str">
        <f t="shared" si="15"/>
        <v>Effectif réel</v>
      </c>
      <c r="AF29" s="78" t="str">
        <f t="shared" si="16"/>
        <v>VIM disponible réel</v>
      </c>
      <c r="AG29" s="78" t="str">
        <f t="shared" si="8"/>
        <v>Agent PPA réel</v>
      </c>
      <c r="AH29" s="78" t="str">
        <f t="shared" si="9"/>
        <v>Véhicule PPA réel</v>
      </c>
    </row>
    <row r="30" spans="1:34" x14ac:dyDescent="0.25">
      <c r="A30" s="78" t="str">
        <f t="shared" si="29"/>
        <v>avril</v>
      </c>
      <c r="B30" s="78" t="str">
        <f t="shared" si="30"/>
        <v>2019</v>
      </c>
      <c r="C30" s="99">
        <v>43556</v>
      </c>
      <c r="D30" s="78" t="s">
        <v>13</v>
      </c>
      <c r="E30" s="16" t="s">
        <v>83</v>
      </c>
      <c r="F30" s="104">
        <v>0.35416666666666669</v>
      </c>
      <c r="G30" s="104">
        <v>0.41666666666666669</v>
      </c>
      <c r="H30" s="62">
        <f t="shared" si="31"/>
        <v>6.25E-2</v>
      </c>
      <c r="I30" s="79" t="s">
        <v>119</v>
      </c>
      <c r="J30" s="94">
        <v>0</v>
      </c>
      <c r="K30" s="106">
        <v>0</v>
      </c>
      <c r="L30" s="106">
        <v>0</v>
      </c>
      <c r="M30" s="95">
        <f t="shared" si="28"/>
        <v>0</v>
      </c>
      <c r="N30" s="16">
        <v>0</v>
      </c>
      <c r="O30" s="104">
        <v>0</v>
      </c>
      <c r="P30" s="104">
        <v>0</v>
      </c>
      <c r="Q30" s="62">
        <f t="shared" si="23"/>
        <v>0</v>
      </c>
      <c r="R30" s="16">
        <v>0</v>
      </c>
      <c r="S30" s="104">
        <v>0</v>
      </c>
      <c r="T30" s="104">
        <v>0</v>
      </c>
      <c r="U30" s="62">
        <f t="shared" si="25"/>
        <v>0</v>
      </c>
      <c r="V30" s="16">
        <v>0</v>
      </c>
      <c r="W30" s="104">
        <v>0</v>
      </c>
      <c r="X30" s="104">
        <v>0</v>
      </c>
      <c r="Y30" s="62">
        <f t="shared" si="26"/>
        <v>0</v>
      </c>
      <c r="Z30" s="16">
        <v>0</v>
      </c>
      <c r="AA30" s="104">
        <v>0</v>
      </c>
      <c r="AB30" s="104">
        <v>0</v>
      </c>
      <c r="AC30" s="62">
        <f t="shared" si="27"/>
        <v>0</v>
      </c>
      <c r="AD30" s="78" t="str">
        <f t="shared" si="14"/>
        <v>Niveau réel</v>
      </c>
      <c r="AE30" s="78" t="str">
        <f t="shared" si="15"/>
        <v>Effectif réel</v>
      </c>
      <c r="AF30" s="78" t="str">
        <f t="shared" si="16"/>
        <v>VIM disponible réel</v>
      </c>
      <c r="AG30" s="78" t="str">
        <f t="shared" si="8"/>
        <v>Agent PPA réel</v>
      </c>
      <c r="AH30" s="78" t="str">
        <f t="shared" si="9"/>
        <v>Véhicule PPA réel</v>
      </c>
    </row>
    <row r="31" spans="1:34" x14ac:dyDescent="0.25">
      <c r="A31" s="78" t="str">
        <f t="shared" ref="A31:A39" si="33">TEXT(C31,"mmmm")</f>
        <v>avril</v>
      </c>
      <c r="B31" s="78" t="str">
        <f t="shared" ref="B31:B39" si="34">TEXT(C31,"aaaa")</f>
        <v>2019</v>
      </c>
      <c r="C31" s="99">
        <v>43559</v>
      </c>
      <c r="D31" s="78" t="s">
        <v>14</v>
      </c>
      <c r="E31" s="16" t="s">
        <v>90</v>
      </c>
      <c r="F31" s="104">
        <v>0.40277777777777773</v>
      </c>
      <c r="G31" s="104">
        <v>0.41319444444444442</v>
      </c>
      <c r="H31" s="62">
        <f t="shared" ref="H31:H39" si="35">IF(G31&lt;F31,G31+1-F31,G31-F31)</f>
        <v>1.0416666666666685E-2</v>
      </c>
      <c r="I31" s="79" t="s">
        <v>167</v>
      </c>
      <c r="J31" s="16">
        <v>0</v>
      </c>
      <c r="K31" s="104">
        <v>0</v>
      </c>
      <c r="L31" s="104">
        <v>0</v>
      </c>
      <c r="M31" s="62">
        <f t="shared" ref="M31:M39" si="36">IF(L31="","",IF(L31&lt;K31,L31+1-K31,L31-K31))</f>
        <v>0</v>
      </c>
      <c r="N31" s="16">
        <v>0</v>
      </c>
      <c r="O31" s="104">
        <v>0</v>
      </c>
      <c r="P31" s="104">
        <v>0</v>
      </c>
      <c r="Q31" s="62">
        <f t="shared" ref="Q31:Q39" si="37">IF(P31="","",IF(P31&lt;O31,P31+1-O31,P31-O31))</f>
        <v>0</v>
      </c>
      <c r="R31" s="16">
        <v>0</v>
      </c>
      <c r="S31" s="104">
        <v>0</v>
      </c>
      <c r="T31" s="104">
        <v>0</v>
      </c>
      <c r="U31" s="62">
        <f t="shared" ref="U31:U39" si="38">IF(T31="","",IF(T31&lt;S31,T31+1-S31,T31-S31))</f>
        <v>0</v>
      </c>
      <c r="V31" s="16">
        <v>0</v>
      </c>
      <c r="W31" s="104">
        <v>0</v>
      </c>
      <c r="X31" s="104">
        <v>0</v>
      </c>
      <c r="Y31" s="62">
        <f t="shared" ref="Y31:Y39" si="39">IF(X31="","",IF(X31&lt;W31,X31+1-W31,X31-W31))</f>
        <v>0</v>
      </c>
      <c r="Z31" s="16">
        <v>0</v>
      </c>
      <c r="AA31" s="104">
        <v>0</v>
      </c>
      <c r="AB31" s="104">
        <v>0</v>
      </c>
      <c r="AC31" s="62">
        <f t="shared" ref="AC31:AC39" si="40">IF(AB31="","",IF(AB31&lt;AA31,AB31+1-AA31,AB31-AA31))</f>
        <v>0</v>
      </c>
      <c r="AD31" s="78" t="str">
        <f t="shared" ref="AD31:AD39" si="41">IF(J31&lt;&gt;"","Niveau réel","")</f>
        <v>Niveau réel</v>
      </c>
      <c r="AE31" s="78" t="str">
        <f t="shared" ref="AE31:AE39" si="42">IF(N31&lt;&gt;"","Effectif réel","")</f>
        <v>Effectif réel</v>
      </c>
      <c r="AF31" s="78" t="str">
        <f t="shared" ref="AF31:AF39" si="43">IF(R31&lt;&gt;"","VIM disponible réel","")</f>
        <v>VIM disponible réel</v>
      </c>
      <c r="AG31" s="78" t="str">
        <f t="shared" ref="AG31:AG39" si="44">IF(V31&lt;&gt;"","Agent PPA réel","")</f>
        <v>Agent PPA réel</v>
      </c>
      <c r="AH31" s="78" t="str">
        <f t="shared" ref="AH31:AH39" si="45">IF(Z31&lt;&gt;"","Véhicule PPA réel","")</f>
        <v>Véhicule PPA réel</v>
      </c>
    </row>
    <row r="32" spans="1:34" x14ac:dyDescent="0.25">
      <c r="A32" s="78" t="str">
        <f t="shared" si="33"/>
        <v>avril</v>
      </c>
      <c r="B32" s="78" t="str">
        <f t="shared" si="34"/>
        <v>2019</v>
      </c>
      <c r="C32" s="99">
        <v>43559</v>
      </c>
      <c r="D32" s="78" t="s">
        <v>99</v>
      </c>
      <c r="E32" s="16" t="s">
        <v>5</v>
      </c>
      <c r="F32" s="104">
        <v>0.4201388888888889</v>
      </c>
      <c r="G32" s="104">
        <v>0.4513888888888889</v>
      </c>
      <c r="H32" s="62">
        <f t="shared" si="35"/>
        <v>3.125E-2</v>
      </c>
      <c r="I32" s="79" t="s">
        <v>155</v>
      </c>
      <c r="J32" s="16">
        <v>5</v>
      </c>
      <c r="K32" s="104">
        <v>0.4201388888888889</v>
      </c>
      <c r="L32" s="104">
        <v>0.4513888888888889</v>
      </c>
      <c r="M32" s="62">
        <f t="shared" si="36"/>
        <v>3.125E-2</v>
      </c>
      <c r="N32" s="16">
        <v>4</v>
      </c>
      <c r="O32" s="104">
        <v>0.4201388888888889</v>
      </c>
      <c r="P32" s="104">
        <v>0.4513888888888889</v>
      </c>
      <c r="Q32" s="62">
        <f t="shared" si="37"/>
        <v>3.125E-2</v>
      </c>
      <c r="R32" s="16">
        <v>1</v>
      </c>
      <c r="S32" s="104">
        <v>0.4201388888888889</v>
      </c>
      <c r="T32" s="104">
        <v>0.4513888888888889</v>
      </c>
      <c r="U32" s="62">
        <f t="shared" si="38"/>
        <v>3.125E-2</v>
      </c>
      <c r="V32" s="16">
        <v>0</v>
      </c>
      <c r="W32" s="104">
        <v>0</v>
      </c>
      <c r="X32" s="104">
        <v>0</v>
      </c>
      <c r="Y32" s="62">
        <f t="shared" si="39"/>
        <v>0</v>
      </c>
      <c r="Z32" s="16">
        <v>0</v>
      </c>
      <c r="AA32" s="104">
        <v>0</v>
      </c>
      <c r="AB32" s="104">
        <v>0</v>
      </c>
      <c r="AC32" s="62">
        <f t="shared" si="40"/>
        <v>0</v>
      </c>
      <c r="AD32" s="78" t="str">
        <f t="shared" si="41"/>
        <v>Niveau réel</v>
      </c>
      <c r="AE32" s="78" t="str">
        <f t="shared" si="42"/>
        <v>Effectif réel</v>
      </c>
      <c r="AF32" s="78" t="str">
        <f t="shared" si="43"/>
        <v>VIM disponible réel</v>
      </c>
      <c r="AG32" s="78" t="str">
        <f t="shared" si="44"/>
        <v>Agent PPA réel</v>
      </c>
      <c r="AH32" s="78" t="str">
        <f t="shared" si="45"/>
        <v>Véhicule PPA réel</v>
      </c>
    </row>
    <row r="33" spans="1:34" x14ac:dyDescent="0.25">
      <c r="A33" s="78" t="str">
        <f t="shared" si="33"/>
        <v>avril</v>
      </c>
      <c r="B33" s="78" t="str">
        <f t="shared" si="34"/>
        <v>2019</v>
      </c>
      <c r="C33" s="99">
        <v>43559</v>
      </c>
      <c r="D33" s="78" t="s">
        <v>99</v>
      </c>
      <c r="E33" s="16" t="s">
        <v>5</v>
      </c>
      <c r="F33" s="104">
        <v>0.34375</v>
      </c>
      <c r="G33" s="104">
        <v>0.36458333333333331</v>
      </c>
      <c r="H33" s="62">
        <f t="shared" si="35"/>
        <v>2.0833333333333315E-2</v>
      </c>
      <c r="I33" s="79" t="s">
        <v>169</v>
      </c>
      <c r="J33" s="16">
        <v>0</v>
      </c>
      <c r="K33" s="104">
        <v>0</v>
      </c>
      <c r="L33" s="104">
        <v>0</v>
      </c>
      <c r="M33" s="62">
        <f t="shared" si="36"/>
        <v>0</v>
      </c>
      <c r="N33" s="16">
        <v>2</v>
      </c>
      <c r="O33" s="104">
        <v>0.34375</v>
      </c>
      <c r="P33" s="104">
        <v>0.36458333333333331</v>
      </c>
      <c r="Q33" s="62">
        <f t="shared" si="37"/>
        <v>2.0833333333333315E-2</v>
      </c>
      <c r="R33" s="16">
        <v>0</v>
      </c>
      <c r="S33" s="104">
        <v>0</v>
      </c>
      <c r="T33" s="104">
        <v>0</v>
      </c>
      <c r="U33" s="62">
        <f t="shared" si="38"/>
        <v>0</v>
      </c>
      <c r="V33" s="16">
        <v>0</v>
      </c>
      <c r="W33" s="104">
        <v>0</v>
      </c>
      <c r="X33" s="104">
        <v>0</v>
      </c>
      <c r="Y33" s="62">
        <f t="shared" si="39"/>
        <v>0</v>
      </c>
      <c r="Z33" s="16">
        <v>0</v>
      </c>
      <c r="AA33" s="104">
        <v>0</v>
      </c>
      <c r="AB33" s="104">
        <v>0</v>
      </c>
      <c r="AC33" s="62">
        <f t="shared" si="40"/>
        <v>0</v>
      </c>
      <c r="AD33" s="78" t="str">
        <f t="shared" si="41"/>
        <v>Niveau réel</v>
      </c>
      <c r="AE33" s="78" t="str">
        <f t="shared" si="42"/>
        <v>Effectif réel</v>
      </c>
      <c r="AF33" s="78" t="str">
        <f t="shared" si="43"/>
        <v>VIM disponible réel</v>
      </c>
      <c r="AG33" s="78" t="str">
        <f t="shared" si="44"/>
        <v>Agent PPA réel</v>
      </c>
      <c r="AH33" s="78" t="str">
        <f t="shared" si="45"/>
        <v>Véhicule PPA réel</v>
      </c>
    </row>
    <row r="34" spans="1:34" x14ac:dyDescent="0.25">
      <c r="A34" s="78" t="str">
        <f t="shared" si="33"/>
        <v>avril</v>
      </c>
      <c r="B34" s="78" t="str">
        <f t="shared" si="34"/>
        <v>2019</v>
      </c>
      <c r="C34" s="99">
        <v>43559</v>
      </c>
      <c r="D34" s="78" t="s">
        <v>99</v>
      </c>
      <c r="E34" s="16" t="s">
        <v>8</v>
      </c>
      <c r="F34" s="104">
        <v>0.44791666666666669</v>
      </c>
      <c r="G34" s="104">
        <v>0.47916666666666669</v>
      </c>
      <c r="H34" s="62">
        <f t="shared" si="35"/>
        <v>3.125E-2</v>
      </c>
      <c r="I34" s="79" t="s">
        <v>169</v>
      </c>
      <c r="J34" s="16">
        <v>5</v>
      </c>
      <c r="K34" s="104">
        <v>0.44791666666666669</v>
      </c>
      <c r="L34" s="104">
        <v>0.47916666666666669</v>
      </c>
      <c r="M34" s="62">
        <f t="shared" si="36"/>
        <v>3.125E-2</v>
      </c>
      <c r="N34" s="16">
        <v>4</v>
      </c>
      <c r="O34" s="104">
        <v>0.44791666666666669</v>
      </c>
      <c r="P34" s="104">
        <v>0.47916666666666669</v>
      </c>
      <c r="Q34" s="62">
        <f t="shared" si="37"/>
        <v>3.125E-2</v>
      </c>
      <c r="R34" s="16">
        <v>1</v>
      </c>
      <c r="S34" s="104">
        <v>0.44791666666666669</v>
      </c>
      <c r="T34" s="104">
        <v>0.47916666666666669</v>
      </c>
      <c r="U34" s="62">
        <f t="shared" si="38"/>
        <v>3.125E-2</v>
      </c>
      <c r="V34" s="16">
        <v>0</v>
      </c>
      <c r="W34" s="104">
        <v>0</v>
      </c>
      <c r="X34" s="104">
        <v>0</v>
      </c>
      <c r="Y34" s="62">
        <f t="shared" si="39"/>
        <v>0</v>
      </c>
      <c r="Z34" s="16">
        <v>0</v>
      </c>
      <c r="AA34" s="104">
        <v>0</v>
      </c>
      <c r="AB34" s="104">
        <v>0</v>
      </c>
      <c r="AC34" s="62">
        <f t="shared" si="40"/>
        <v>0</v>
      </c>
      <c r="AD34" s="78" t="str">
        <f t="shared" si="41"/>
        <v>Niveau réel</v>
      </c>
      <c r="AE34" s="78" t="str">
        <f t="shared" si="42"/>
        <v>Effectif réel</v>
      </c>
      <c r="AF34" s="78" t="str">
        <f t="shared" si="43"/>
        <v>VIM disponible réel</v>
      </c>
      <c r="AG34" s="78" t="str">
        <f t="shared" si="44"/>
        <v>Agent PPA réel</v>
      </c>
      <c r="AH34" s="78" t="str">
        <f t="shared" si="45"/>
        <v>Véhicule PPA réel</v>
      </c>
    </row>
    <row r="35" spans="1:34" x14ac:dyDescent="0.25">
      <c r="A35" s="78" t="str">
        <f t="shared" si="33"/>
        <v>avril</v>
      </c>
      <c r="B35" s="78" t="str">
        <f t="shared" si="34"/>
        <v>2019</v>
      </c>
      <c r="C35" s="99">
        <v>43559</v>
      </c>
      <c r="D35" s="78" t="s">
        <v>96</v>
      </c>
      <c r="E35" s="16" t="s">
        <v>95</v>
      </c>
      <c r="F35" s="104">
        <v>0.35416666666666669</v>
      </c>
      <c r="G35" s="104">
        <v>0.40972222222222227</v>
      </c>
      <c r="H35" s="62">
        <f t="shared" si="35"/>
        <v>5.555555555555558E-2</v>
      </c>
      <c r="I35" s="79" t="s">
        <v>170</v>
      </c>
      <c r="J35" s="16">
        <v>2</v>
      </c>
      <c r="K35" s="104">
        <v>0.3125</v>
      </c>
      <c r="L35" s="104">
        <v>0.40972222222222227</v>
      </c>
      <c r="M35" s="62">
        <f t="shared" si="36"/>
        <v>9.7222222222222265E-2</v>
      </c>
      <c r="N35" s="16">
        <v>2</v>
      </c>
      <c r="O35" s="104">
        <v>0.35416666666666669</v>
      </c>
      <c r="P35" s="104">
        <v>0.40972222222222227</v>
      </c>
      <c r="Q35" s="62">
        <f t="shared" si="37"/>
        <v>5.555555555555558E-2</v>
      </c>
      <c r="R35" s="16">
        <v>0</v>
      </c>
      <c r="S35" s="104">
        <v>0</v>
      </c>
      <c r="T35" s="104">
        <v>0</v>
      </c>
      <c r="U35" s="62">
        <f t="shared" si="38"/>
        <v>0</v>
      </c>
      <c r="V35" s="16">
        <v>0</v>
      </c>
      <c r="W35" s="104">
        <v>0</v>
      </c>
      <c r="X35" s="104">
        <v>0</v>
      </c>
      <c r="Y35" s="62">
        <f t="shared" si="39"/>
        <v>0</v>
      </c>
      <c r="Z35" s="16">
        <v>0</v>
      </c>
      <c r="AA35" s="104">
        <v>0</v>
      </c>
      <c r="AB35" s="104">
        <v>0</v>
      </c>
      <c r="AC35" s="62">
        <f t="shared" si="40"/>
        <v>0</v>
      </c>
      <c r="AD35" s="78" t="str">
        <f t="shared" si="41"/>
        <v>Niveau réel</v>
      </c>
      <c r="AE35" s="78" t="str">
        <f t="shared" si="42"/>
        <v>Effectif réel</v>
      </c>
      <c r="AF35" s="78" t="str">
        <f t="shared" si="43"/>
        <v>VIM disponible réel</v>
      </c>
      <c r="AG35" s="78" t="str">
        <f t="shared" si="44"/>
        <v>Agent PPA réel</v>
      </c>
      <c r="AH35" s="78" t="str">
        <f t="shared" si="45"/>
        <v>Véhicule PPA réel</v>
      </c>
    </row>
    <row r="36" spans="1:34" x14ac:dyDescent="0.25">
      <c r="A36" s="78" t="str">
        <f t="shared" si="33"/>
        <v>avril</v>
      </c>
      <c r="B36" s="78" t="str">
        <f t="shared" si="34"/>
        <v>2019</v>
      </c>
      <c r="C36" s="99">
        <v>43559</v>
      </c>
      <c r="D36" s="78" t="s">
        <v>14</v>
      </c>
      <c r="E36" s="16" t="s">
        <v>90</v>
      </c>
      <c r="F36" s="104">
        <v>0.5625</v>
      </c>
      <c r="G36" s="104">
        <v>0.57291666666666663</v>
      </c>
      <c r="H36" s="62">
        <f t="shared" si="35"/>
        <v>1.041666666666663E-2</v>
      </c>
      <c r="I36" s="79" t="s">
        <v>171</v>
      </c>
      <c r="J36" s="16">
        <v>0</v>
      </c>
      <c r="K36" s="104">
        <v>0</v>
      </c>
      <c r="L36" s="104">
        <v>0</v>
      </c>
      <c r="M36" s="62">
        <f t="shared" si="36"/>
        <v>0</v>
      </c>
      <c r="N36" s="16">
        <v>0</v>
      </c>
      <c r="O36" s="104">
        <v>0</v>
      </c>
      <c r="P36" s="104">
        <v>0</v>
      </c>
      <c r="Q36" s="62">
        <f t="shared" si="37"/>
        <v>0</v>
      </c>
      <c r="R36" s="16">
        <v>0</v>
      </c>
      <c r="S36" s="104">
        <v>0</v>
      </c>
      <c r="T36" s="104">
        <v>0</v>
      </c>
      <c r="U36" s="62">
        <f t="shared" si="38"/>
        <v>0</v>
      </c>
      <c r="V36" s="16">
        <v>0</v>
      </c>
      <c r="W36" s="104">
        <v>0</v>
      </c>
      <c r="X36" s="104">
        <v>0</v>
      </c>
      <c r="Y36" s="62">
        <f t="shared" si="39"/>
        <v>0</v>
      </c>
      <c r="Z36" s="16">
        <v>0</v>
      </c>
      <c r="AA36" s="104">
        <v>0</v>
      </c>
      <c r="AB36" s="104">
        <v>0</v>
      </c>
      <c r="AC36" s="62">
        <f t="shared" si="40"/>
        <v>0</v>
      </c>
      <c r="AD36" s="78" t="str">
        <f t="shared" si="41"/>
        <v>Niveau réel</v>
      </c>
      <c r="AE36" s="78" t="str">
        <f t="shared" si="42"/>
        <v>Effectif réel</v>
      </c>
      <c r="AF36" s="78" t="str">
        <f t="shared" si="43"/>
        <v>VIM disponible réel</v>
      </c>
      <c r="AG36" s="78" t="str">
        <f t="shared" si="44"/>
        <v>Agent PPA réel</v>
      </c>
      <c r="AH36" s="78" t="str">
        <f t="shared" si="45"/>
        <v>Véhicule PPA réel</v>
      </c>
    </row>
    <row r="37" spans="1:34" x14ac:dyDescent="0.25">
      <c r="A37" s="78" t="str">
        <f t="shared" si="33"/>
        <v>avril</v>
      </c>
      <c r="B37" s="78" t="str">
        <f t="shared" si="34"/>
        <v>2019</v>
      </c>
      <c r="C37" s="99">
        <v>43559</v>
      </c>
      <c r="D37" s="78" t="s">
        <v>115</v>
      </c>
      <c r="E37" s="16" t="s">
        <v>115</v>
      </c>
      <c r="F37" s="104">
        <v>0.60763888888888895</v>
      </c>
      <c r="G37" s="104">
        <v>0.63888888888888895</v>
      </c>
      <c r="H37" s="62">
        <f t="shared" si="35"/>
        <v>3.125E-2</v>
      </c>
      <c r="I37" s="79" t="s">
        <v>172</v>
      </c>
      <c r="J37" s="16">
        <v>0</v>
      </c>
      <c r="K37" s="104">
        <v>0</v>
      </c>
      <c r="L37" s="104">
        <v>0</v>
      </c>
      <c r="M37" s="62">
        <f t="shared" si="36"/>
        <v>0</v>
      </c>
      <c r="N37" s="16">
        <v>0</v>
      </c>
      <c r="O37" s="104">
        <v>0</v>
      </c>
      <c r="P37" s="104">
        <v>0</v>
      </c>
      <c r="Q37" s="62">
        <f t="shared" si="37"/>
        <v>0</v>
      </c>
      <c r="R37" s="16">
        <v>0</v>
      </c>
      <c r="S37" s="104">
        <v>0</v>
      </c>
      <c r="T37" s="104">
        <v>0</v>
      </c>
      <c r="U37" s="62">
        <f t="shared" si="38"/>
        <v>0</v>
      </c>
      <c r="V37" s="16">
        <v>0</v>
      </c>
      <c r="W37" s="104">
        <v>0</v>
      </c>
      <c r="X37" s="104">
        <v>0</v>
      </c>
      <c r="Y37" s="62">
        <f t="shared" si="39"/>
        <v>0</v>
      </c>
      <c r="Z37" s="16">
        <v>0</v>
      </c>
      <c r="AA37" s="104">
        <v>0</v>
      </c>
      <c r="AB37" s="104">
        <v>0</v>
      </c>
      <c r="AC37" s="62">
        <f t="shared" si="40"/>
        <v>0</v>
      </c>
      <c r="AD37" s="78" t="str">
        <f t="shared" si="41"/>
        <v>Niveau réel</v>
      </c>
      <c r="AE37" s="78" t="str">
        <f t="shared" si="42"/>
        <v>Effectif réel</v>
      </c>
      <c r="AF37" s="78" t="str">
        <f t="shared" si="43"/>
        <v>VIM disponible réel</v>
      </c>
      <c r="AG37" s="78" t="str">
        <f t="shared" si="44"/>
        <v>Agent PPA réel</v>
      </c>
      <c r="AH37" s="78" t="str">
        <f t="shared" si="45"/>
        <v>Véhicule PPA réel</v>
      </c>
    </row>
    <row r="38" spans="1:34" x14ac:dyDescent="0.25">
      <c r="A38" s="78" t="str">
        <f t="shared" si="33"/>
        <v>avril</v>
      </c>
      <c r="B38" s="78" t="str">
        <f t="shared" si="34"/>
        <v>2019</v>
      </c>
      <c r="C38" s="99">
        <v>43559</v>
      </c>
      <c r="D38" s="78" t="s">
        <v>109</v>
      </c>
      <c r="E38" s="16" t="s">
        <v>89</v>
      </c>
      <c r="F38" s="104">
        <v>0.64930555555555558</v>
      </c>
      <c r="G38" s="104">
        <v>0.67361111111111116</v>
      </c>
      <c r="H38" s="62">
        <f t="shared" si="35"/>
        <v>2.430555555555558E-2</v>
      </c>
      <c r="I38" s="79" t="s">
        <v>173</v>
      </c>
      <c r="J38" s="16">
        <v>1</v>
      </c>
      <c r="K38" s="104">
        <v>0.64930555555555558</v>
      </c>
      <c r="L38" s="104">
        <v>0.67361111111111116</v>
      </c>
      <c r="M38" s="62">
        <f t="shared" si="36"/>
        <v>2.430555555555558E-2</v>
      </c>
      <c r="N38" s="16">
        <v>1</v>
      </c>
      <c r="O38" s="104">
        <v>0.64930555555555558</v>
      </c>
      <c r="P38" s="104">
        <v>0.67361111111111116</v>
      </c>
      <c r="Q38" s="62">
        <f t="shared" si="37"/>
        <v>2.430555555555558E-2</v>
      </c>
      <c r="R38" s="16">
        <v>0</v>
      </c>
      <c r="S38" s="104">
        <v>0</v>
      </c>
      <c r="T38" s="104">
        <v>0</v>
      </c>
      <c r="U38" s="62">
        <f t="shared" si="38"/>
        <v>0</v>
      </c>
      <c r="V38" s="16">
        <v>0</v>
      </c>
      <c r="W38" s="104">
        <v>0.64930555555555558</v>
      </c>
      <c r="X38" s="104">
        <v>0.67361111111111116</v>
      </c>
      <c r="Y38" s="62">
        <f t="shared" si="39"/>
        <v>2.430555555555558E-2</v>
      </c>
      <c r="Z38" s="16">
        <v>0</v>
      </c>
      <c r="AA38" s="104">
        <v>0</v>
      </c>
      <c r="AB38" s="104">
        <v>0</v>
      </c>
      <c r="AC38" s="62">
        <f t="shared" si="40"/>
        <v>0</v>
      </c>
      <c r="AD38" s="78" t="str">
        <f t="shared" si="41"/>
        <v>Niveau réel</v>
      </c>
      <c r="AE38" s="78" t="str">
        <f t="shared" si="42"/>
        <v>Effectif réel</v>
      </c>
      <c r="AF38" s="78" t="str">
        <f t="shared" si="43"/>
        <v>VIM disponible réel</v>
      </c>
      <c r="AG38" s="78" t="str">
        <f t="shared" si="44"/>
        <v>Agent PPA réel</v>
      </c>
      <c r="AH38" s="78" t="str">
        <f t="shared" si="45"/>
        <v>Véhicule PPA réel</v>
      </c>
    </row>
    <row r="39" spans="1:34" x14ac:dyDescent="0.25">
      <c r="A39" s="78" t="str">
        <f t="shared" si="33"/>
        <v>avril</v>
      </c>
      <c r="B39" s="78" t="str">
        <f t="shared" si="34"/>
        <v>2019</v>
      </c>
      <c r="C39" s="99">
        <v>43559</v>
      </c>
      <c r="D39" s="78" t="s">
        <v>109</v>
      </c>
      <c r="E39" s="16" t="s">
        <v>89</v>
      </c>
      <c r="F39" s="104">
        <v>0.65972222222222221</v>
      </c>
      <c r="G39" s="104">
        <v>0.69097222222222221</v>
      </c>
      <c r="H39" s="62">
        <f t="shared" si="35"/>
        <v>3.125E-2</v>
      </c>
      <c r="I39" s="79" t="s">
        <v>174</v>
      </c>
      <c r="J39" s="16">
        <v>0</v>
      </c>
      <c r="K39" s="104">
        <v>0</v>
      </c>
      <c r="L39" s="104">
        <v>0</v>
      </c>
      <c r="M39" s="62">
        <f t="shared" si="36"/>
        <v>0</v>
      </c>
      <c r="N39" s="16">
        <v>0</v>
      </c>
      <c r="O39" s="104">
        <v>0</v>
      </c>
      <c r="P39" s="104">
        <v>0</v>
      </c>
      <c r="Q39" s="62">
        <f t="shared" si="37"/>
        <v>0</v>
      </c>
      <c r="R39" s="16">
        <v>0</v>
      </c>
      <c r="S39" s="104">
        <v>0</v>
      </c>
      <c r="T39" s="104">
        <v>0</v>
      </c>
      <c r="U39" s="62">
        <f t="shared" si="38"/>
        <v>0</v>
      </c>
      <c r="V39" s="16">
        <v>0</v>
      </c>
      <c r="W39" s="104">
        <v>0</v>
      </c>
      <c r="X39" s="104">
        <v>0</v>
      </c>
      <c r="Y39" s="62">
        <f t="shared" si="39"/>
        <v>0</v>
      </c>
      <c r="Z39" s="16">
        <v>0</v>
      </c>
      <c r="AA39" s="104">
        <v>0</v>
      </c>
      <c r="AB39" s="104">
        <v>0</v>
      </c>
      <c r="AC39" s="62">
        <f t="shared" si="40"/>
        <v>0</v>
      </c>
      <c r="AD39" s="78" t="str">
        <f t="shared" si="41"/>
        <v>Niveau réel</v>
      </c>
      <c r="AE39" s="78" t="str">
        <f t="shared" si="42"/>
        <v>Effectif réel</v>
      </c>
      <c r="AF39" s="78" t="str">
        <f t="shared" si="43"/>
        <v>VIM disponible réel</v>
      </c>
      <c r="AG39" s="78" t="str">
        <f t="shared" si="44"/>
        <v>Agent PPA réel</v>
      </c>
      <c r="AH39" s="78" t="str">
        <f t="shared" si="45"/>
        <v>Véhicule PPA réel</v>
      </c>
    </row>
    <row r="40" spans="1:34" x14ac:dyDescent="0.25">
      <c r="A40" s="93" t="str">
        <f>TEXT(C40,"mmmm")</f>
        <v>avril</v>
      </c>
      <c r="B40" s="93" t="str">
        <f>TEXT(C40,"aaaa")</f>
        <v>2019</v>
      </c>
      <c r="C40" s="100">
        <v>43566</v>
      </c>
      <c r="D40" s="93" t="s">
        <v>99</v>
      </c>
      <c r="E40" s="94" t="s">
        <v>9</v>
      </c>
      <c r="F40" s="106">
        <v>0.29166666666666669</v>
      </c>
      <c r="G40" s="106">
        <v>0.33333333333333331</v>
      </c>
      <c r="H40" s="95">
        <f>IF(G40&lt;F40,G40+1-F40,G40-F40)</f>
        <v>4.166666666666663E-2</v>
      </c>
      <c r="I40" s="96" t="s">
        <v>151</v>
      </c>
      <c r="J40" s="94">
        <v>5</v>
      </c>
      <c r="K40" s="106">
        <v>0.29166666666666669</v>
      </c>
      <c r="L40" s="106">
        <v>0.33333333333333331</v>
      </c>
      <c r="M40" s="95">
        <f>IF(L40="","",IF(L40&lt;K40,L40+1-K40,L40-K40))</f>
        <v>4.166666666666663E-2</v>
      </c>
      <c r="N40" s="94">
        <v>0</v>
      </c>
      <c r="O40" s="106">
        <v>0</v>
      </c>
      <c r="P40" s="106">
        <v>0</v>
      </c>
      <c r="Q40" s="95">
        <f>IF(P40="","",IF(P40&lt;O40,P40+1-O40,P40-O40))</f>
        <v>0</v>
      </c>
      <c r="R40" s="94">
        <v>1</v>
      </c>
      <c r="S40" s="106">
        <v>0.29166666666666669</v>
      </c>
      <c r="T40" s="106">
        <v>0.33333333333333331</v>
      </c>
      <c r="U40" s="95">
        <f>IF(T40="","",IF(T40&lt;S40,T40+1-S40,T40-S40))</f>
        <v>4.166666666666663E-2</v>
      </c>
      <c r="V40" s="94">
        <v>0</v>
      </c>
      <c r="W40" s="106">
        <v>0</v>
      </c>
      <c r="X40" s="106">
        <v>0</v>
      </c>
      <c r="Y40" s="95">
        <f>IF(X40="","",IF(X40&lt;W40,X40+1-W40,X40-W40))</f>
        <v>0</v>
      </c>
      <c r="Z40" s="94">
        <v>0</v>
      </c>
      <c r="AA40" s="106">
        <v>0</v>
      </c>
      <c r="AB40" s="106">
        <v>0</v>
      </c>
      <c r="AC40" s="95">
        <f>IF(AB40="","",IF(AB40&lt;AA40,AB40+1-AA40,AB40-AA40))</f>
        <v>0</v>
      </c>
      <c r="AD40" s="198" t="str">
        <f>IF(J40&lt;&gt;"","Niveau réel","")</f>
        <v>Niveau réel</v>
      </c>
      <c r="AE40" s="198" t="str">
        <f>IF(N40&lt;&gt;"","Effectif réel","")</f>
        <v>Effectif réel</v>
      </c>
      <c r="AF40" s="198" t="str">
        <f>IF(R40&lt;&gt;"","VIM disponible réel","")</f>
        <v>VIM disponible réel</v>
      </c>
      <c r="AG40" s="198" t="str">
        <f>IF(V40&lt;&gt;"","Agent PPA réel","")</f>
        <v>Agent PPA réel</v>
      </c>
      <c r="AH40" s="198" t="str">
        <f>IF(Z40&lt;&gt;"","Véhicule PPA réel","")</f>
        <v>Véhicule PPA réel</v>
      </c>
    </row>
    <row r="41" spans="1:34" x14ac:dyDescent="0.25">
      <c r="A41" s="93" t="str">
        <f>TEXT(C41,"mmmm")</f>
        <v>avril</v>
      </c>
      <c r="B41" s="93" t="str">
        <f>TEXT(C41,"aaaa")</f>
        <v>2019</v>
      </c>
      <c r="C41" s="100">
        <v>43566</v>
      </c>
      <c r="D41" s="93" t="s">
        <v>96</v>
      </c>
      <c r="E41" s="94" t="s">
        <v>93</v>
      </c>
      <c r="F41" s="106">
        <v>0.35416666666666669</v>
      </c>
      <c r="G41" s="106">
        <v>0.38541666666666669</v>
      </c>
      <c r="H41" s="95">
        <f>IF(G41&lt;F41,G41+1-F41,G41-F41)</f>
        <v>3.125E-2</v>
      </c>
      <c r="I41" s="96" t="s">
        <v>175</v>
      </c>
      <c r="J41" s="94">
        <v>5</v>
      </c>
      <c r="K41" s="106">
        <v>0.35416666666666669</v>
      </c>
      <c r="L41" s="106">
        <v>0.38541666666666669</v>
      </c>
      <c r="M41" s="95">
        <f>IF(L41="","",IF(L41&lt;K41,L41+1-K41,L41-K41))</f>
        <v>3.125E-2</v>
      </c>
      <c r="N41" s="94">
        <v>0</v>
      </c>
      <c r="O41" s="106">
        <v>0</v>
      </c>
      <c r="P41" s="106">
        <v>0</v>
      </c>
      <c r="Q41" s="95">
        <f>IF(P41="","",IF(P41&lt;O41,P41+1-O41,P41-O41))</f>
        <v>0</v>
      </c>
      <c r="R41" s="94">
        <v>0</v>
      </c>
      <c r="S41" s="106">
        <v>0</v>
      </c>
      <c r="T41" s="106">
        <v>0</v>
      </c>
      <c r="U41" s="95">
        <f>IF(T41="","",IF(T41&lt;S41,T41+1-S41,T41-S41))</f>
        <v>0</v>
      </c>
      <c r="V41" s="94">
        <v>0</v>
      </c>
      <c r="W41" s="106">
        <v>0</v>
      </c>
      <c r="X41" s="106">
        <v>0</v>
      </c>
      <c r="Y41" s="95">
        <f>IF(X41="","",IF(X41&lt;W41,X41+1-W41,X41-W41))</f>
        <v>0</v>
      </c>
      <c r="Z41" s="94">
        <v>0</v>
      </c>
      <c r="AA41" s="106">
        <v>0</v>
      </c>
      <c r="AB41" s="106">
        <v>0</v>
      </c>
      <c r="AC41" s="95">
        <f>IF(AB41="","",IF(AB41&lt;AA41,AB41+1-AA41,AB41-AA41))</f>
        <v>0</v>
      </c>
      <c r="AD41" s="198" t="str">
        <f>IF(J41&lt;&gt;"","Niveau réel","")</f>
        <v>Niveau réel</v>
      </c>
      <c r="AE41" s="198" t="str">
        <f>IF(N41&lt;&gt;"","Effectif réel","")</f>
        <v>Effectif réel</v>
      </c>
      <c r="AF41" s="198" t="str">
        <f>IF(R41&lt;&gt;"","VIM disponible réel","")</f>
        <v>VIM disponible réel</v>
      </c>
      <c r="AG41" s="198" t="str">
        <f>IF(V41&lt;&gt;"","Agent PPA réel","")</f>
        <v>Agent PPA réel</v>
      </c>
      <c r="AH41" s="198" t="str">
        <f>IF(Z41&lt;&gt;"","Véhicule PPA réel","")</f>
        <v>Véhicule PPA réel</v>
      </c>
    </row>
    <row r="42" spans="1:34" x14ac:dyDescent="0.25">
      <c r="A42" s="93" t="str">
        <f>TEXT(C42,"mmmm")</f>
        <v>avril</v>
      </c>
      <c r="B42" s="93" t="str">
        <f>TEXT(C42,"aaaa")</f>
        <v>2019</v>
      </c>
      <c r="C42" s="100">
        <v>43566</v>
      </c>
      <c r="D42" s="93" t="s">
        <v>96</v>
      </c>
      <c r="E42" s="94" t="s">
        <v>95</v>
      </c>
      <c r="F42" s="106">
        <v>0.375</v>
      </c>
      <c r="G42" s="106">
        <v>0.41666666666666669</v>
      </c>
      <c r="H42" s="95">
        <f>IF(G42&lt;F42,G42+1-F42,G42-F42)</f>
        <v>4.1666666666666685E-2</v>
      </c>
      <c r="I42" s="96" t="s">
        <v>119</v>
      </c>
      <c r="J42" s="94">
        <v>5</v>
      </c>
      <c r="K42" s="106">
        <v>0.38541666666666669</v>
      </c>
      <c r="L42" s="106">
        <v>0.41666666666666669</v>
      </c>
      <c r="M42" s="95">
        <f>IF(L42="","",IF(L42&lt;K42,L42+1-K42,L42-K42))</f>
        <v>3.125E-2</v>
      </c>
      <c r="N42" s="94">
        <v>3</v>
      </c>
      <c r="O42" s="106">
        <v>0.375</v>
      </c>
      <c r="P42" s="106">
        <v>0.41666666666666669</v>
      </c>
      <c r="Q42" s="95">
        <f>IF(P42="","",IF(P42&lt;O42,P42+1-O42,P42-O42))</f>
        <v>4.1666666666666685E-2</v>
      </c>
      <c r="R42" s="94">
        <v>0</v>
      </c>
      <c r="S42" s="106">
        <v>0</v>
      </c>
      <c r="T42" s="106">
        <v>0</v>
      </c>
      <c r="U42" s="95">
        <f>IF(T42="","",IF(T42&lt;S42,T42+1-S42,T42-S42))</f>
        <v>0</v>
      </c>
      <c r="V42" s="94">
        <v>0</v>
      </c>
      <c r="W42" s="106">
        <v>0</v>
      </c>
      <c r="X42" s="106">
        <v>0</v>
      </c>
      <c r="Y42" s="95">
        <f>IF(X42="","",IF(X42&lt;W42,X42+1-W42,X42-W42))</f>
        <v>0</v>
      </c>
      <c r="Z42" s="94">
        <v>0</v>
      </c>
      <c r="AA42" s="106">
        <v>0</v>
      </c>
      <c r="AB42" s="106">
        <v>0</v>
      </c>
      <c r="AC42" s="95">
        <f>IF(AB42="","",IF(AB42&lt;AA42,AB42+1-AA42,AB42-AA42))</f>
        <v>0</v>
      </c>
      <c r="AD42" s="198" t="str">
        <f>IF(J42&lt;&gt;"","Niveau réel","")</f>
        <v>Niveau réel</v>
      </c>
      <c r="AE42" s="198" t="str">
        <f>IF(N42&lt;&gt;"","Effectif réel","")</f>
        <v>Effectif réel</v>
      </c>
      <c r="AF42" s="198" t="str">
        <f>IF(R42&lt;&gt;"","VIM disponible réel","")</f>
        <v>VIM disponible réel</v>
      </c>
      <c r="AG42" s="198" t="str">
        <f>IF(V42&lt;&gt;"","Agent PPA réel","")</f>
        <v>Agent PPA réel</v>
      </c>
      <c r="AH42" s="198" t="str">
        <f>IF(Z42&lt;&gt;"","Véhicule PPA réel","")</f>
        <v>Véhicule PPA réel</v>
      </c>
    </row>
    <row r="43" spans="1:34" x14ac:dyDescent="0.25">
      <c r="A43" s="93" t="str">
        <f>TEXT(C43,"mmmm")</f>
        <v>avril</v>
      </c>
      <c r="B43" s="93" t="str">
        <f>TEXT(C43,"aaaa")</f>
        <v>2019</v>
      </c>
      <c r="C43" s="100">
        <v>43566</v>
      </c>
      <c r="D43" s="93" t="s">
        <v>109</v>
      </c>
      <c r="E43" s="94" t="s">
        <v>89</v>
      </c>
      <c r="F43" s="106">
        <v>0.40625</v>
      </c>
      <c r="G43" s="106">
        <v>0.4236111111111111</v>
      </c>
      <c r="H43" s="95">
        <f>IF(G43&lt;F43,G43+1-F43,G43-F43)</f>
        <v>1.7361111111111105E-2</v>
      </c>
      <c r="I43" s="96" t="s">
        <v>119</v>
      </c>
      <c r="J43" s="94">
        <v>0</v>
      </c>
      <c r="K43" s="106">
        <v>0</v>
      </c>
      <c r="L43" s="106">
        <v>0</v>
      </c>
      <c r="M43" s="95">
        <f>IF(L43="","",IF(L43&lt;K43,L43+1-K43,L43-K43))</f>
        <v>0</v>
      </c>
      <c r="N43" s="94">
        <v>2</v>
      </c>
      <c r="O43" s="106">
        <v>0.40625</v>
      </c>
      <c r="P43" s="106">
        <v>0.4236111111111111</v>
      </c>
      <c r="Q43" s="95">
        <f>IF(P43="","",IF(P43&lt;O43,P43+1-O43,P43-O43))</f>
        <v>1.7361111111111105E-2</v>
      </c>
      <c r="R43" s="94">
        <v>0</v>
      </c>
      <c r="S43" s="106">
        <v>0</v>
      </c>
      <c r="T43" s="106">
        <v>0</v>
      </c>
      <c r="U43" s="95">
        <f>IF(T43="","",IF(T43&lt;S43,T43+1-S43,T43-S43))</f>
        <v>0</v>
      </c>
      <c r="V43" s="94">
        <v>0</v>
      </c>
      <c r="W43" s="106">
        <v>0</v>
      </c>
      <c r="X43" s="106">
        <v>0</v>
      </c>
      <c r="Y43" s="95">
        <f>IF(X43="","",IF(X43&lt;W43,X43+1-W43,X43-W43))</f>
        <v>0</v>
      </c>
      <c r="Z43" s="94">
        <v>0</v>
      </c>
      <c r="AA43" s="106">
        <v>0</v>
      </c>
      <c r="AB43" s="106">
        <v>0</v>
      </c>
      <c r="AC43" s="95">
        <f>IF(AB43="","",IF(AB43&lt;AA43,AB43+1-AA43,AB43-AA43))</f>
        <v>0</v>
      </c>
      <c r="AD43" s="198" t="str">
        <f>IF(J43&lt;&gt;"","Niveau réel","")</f>
        <v>Niveau réel</v>
      </c>
      <c r="AE43" s="198" t="str">
        <f>IF(N43&lt;&gt;"","Effectif réel","")</f>
        <v>Effectif réel</v>
      </c>
      <c r="AF43" s="198" t="str">
        <f>IF(R43&lt;&gt;"","VIM disponible réel","")</f>
        <v>VIM disponible réel</v>
      </c>
      <c r="AG43" s="198" t="str">
        <f>IF(V43&lt;&gt;"","Agent PPA réel","")</f>
        <v>Agent PPA réel</v>
      </c>
      <c r="AH43" s="198" t="str">
        <f>IF(Z43&lt;&gt;"","Véhicule PPA réel","")</f>
        <v>Véhicule PPA réel</v>
      </c>
    </row>
    <row r="44" spans="1:34" x14ac:dyDescent="0.25">
      <c r="A44" s="93" t="str">
        <f>TEXT(C44,"mmmm")</f>
        <v>avril</v>
      </c>
      <c r="B44" s="93" t="str">
        <f>TEXT(C44,"aaaa")</f>
        <v>2019</v>
      </c>
      <c r="C44" s="100">
        <v>43566</v>
      </c>
      <c r="D44" s="93" t="s">
        <v>13</v>
      </c>
      <c r="E44" s="94" t="s">
        <v>83</v>
      </c>
      <c r="F44" s="106">
        <v>0.44791666666666669</v>
      </c>
      <c r="G44" s="106">
        <v>0.46180555555555558</v>
      </c>
      <c r="H44" s="95">
        <f>IF(G44&lt;F44,G44+1-F44,G44-F44)</f>
        <v>1.3888888888888895E-2</v>
      </c>
      <c r="I44" s="96" t="s">
        <v>176</v>
      </c>
      <c r="J44" s="94">
        <v>0</v>
      </c>
      <c r="K44" s="106">
        <v>0</v>
      </c>
      <c r="L44" s="106">
        <v>0</v>
      </c>
      <c r="M44" s="95">
        <f>IF(L44="","",IF(L44&lt;K44,L44+1-K44,L44-K44))</f>
        <v>0</v>
      </c>
      <c r="N44" s="94">
        <v>0</v>
      </c>
      <c r="O44" s="106">
        <v>0</v>
      </c>
      <c r="P44" s="106">
        <v>0</v>
      </c>
      <c r="Q44" s="95">
        <f>IF(P44="","",IF(P44&lt;O44,P44+1-O44,P44-O44))</f>
        <v>0</v>
      </c>
      <c r="R44" s="94">
        <v>0</v>
      </c>
      <c r="S44" s="106">
        <v>0</v>
      </c>
      <c r="T44" s="106">
        <v>0</v>
      </c>
      <c r="U44" s="95">
        <f>IF(T44="","",IF(T44&lt;S44,T44+1-S44,T44-S44))</f>
        <v>0</v>
      </c>
      <c r="V44" s="94">
        <v>0</v>
      </c>
      <c r="W44" s="106">
        <v>0</v>
      </c>
      <c r="X44" s="106">
        <v>0</v>
      </c>
      <c r="Y44" s="95">
        <f>IF(X44="","",IF(X44&lt;W44,X44+1-W44,X44-W44))</f>
        <v>0</v>
      </c>
      <c r="Z44" s="94">
        <v>0</v>
      </c>
      <c r="AA44" s="106">
        <v>0</v>
      </c>
      <c r="AB44" s="106">
        <v>0</v>
      </c>
      <c r="AC44" s="95">
        <f>IF(AB44="","",IF(AB44&lt;AA44,AB44+1-AA44,AB44-AA44))</f>
        <v>0</v>
      </c>
      <c r="AD44" s="198" t="str">
        <f>IF(J44&lt;&gt;"","Niveau réel","")</f>
        <v>Niveau réel</v>
      </c>
      <c r="AE44" s="198" t="str">
        <f>IF(N44&lt;&gt;"","Effectif réel","")</f>
        <v>Effectif réel</v>
      </c>
      <c r="AF44" s="198" t="str">
        <f>IF(R44&lt;&gt;"","VIM disponible réel","")</f>
        <v>VIM disponible réel</v>
      </c>
      <c r="AG44" s="198" t="str">
        <f>IF(V44&lt;&gt;"","Agent PPA réel","")</f>
        <v>Agent PPA réel</v>
      </c>
      <c r="AH44" s="198" t="str">
        <f>IF(Z44&lt;&gt;"","Véhicule PPA réel","")</f>
        <v>Véhicule PPA réel</v>
      </c>
    </row>
    <row r="45" spans="1:34" x14ac:dyDescent="0.25">
      <c r="A45" s="93" t="str">
        <f>TEXT(C45,"mmmm")</f>
        <v>avril</v>
      </c>
      <c r="B45" s="93" t="str">
        <f>TEXT(C45,"aaaa")</f>
        <v>2019</v>
      </c>
      <c r="C45" s="100">
        <v>43566</v>
      </c>
      <c r="D45" s="93" t="s">
        <v>109</v>
      </c>
      <c r="E45" s="94" t="s">
        <v>89</v>
      </c>
      <c r="F45" s="106">
        <v>0.56944444444444442</v>
      </c>
      <c r="G45" s="106">
        <v>0.58680555555555558</v>
      </c>
      <c r="H45" s="95">
        <f>IF(G45&lt;F45,G45+1-F45,G45-F45)</f>
        <v>1.736111111111116E-2</v>
      </c>
      <c r="I45" s="96" t="s">
        <v>174</v>
      </c>
      <c r="J45" s="94">
        <v>5</v>
      </c>
      <c r="K45" s="106">
        <v>0.56944444444444442</v>
      </c>
      <c r="L45" s="106">
        <v>0.58680555555555558</v>
      </c>
      <c r="M45" s="95">
        <f>IF(L45="","",IF(L45&lt;K45,L45+1-K45,L45-K45))</f>
        <v>1.736111111111116E-2</v>
      </c>
      <c r="N45" s="94">
        <v>3</v>
      </c>
      <c r="O45" s="106">
        <v>0.56944444444444442</v>
      </c>
      <c r="P45" s="106">
        <v>0.58680555555555558</v>
      </c>
      <c r="Q45" s="95">
        <f>IF(P45="","",IF(P45&lt;O45,P45+1-O45,P45-O45))</f>
        <v>1.736111111111116E-2</v>
      </c>
      <c r="R45" s="94">
        <v>0</v>
      </c>
      <c r="S45" s="106">
        <v>0</v>
      </c>
      <c r="T45" s="106">
        <v>0</v>
      </c>
      <c r="U45" s="95">
        <f>IF(T45="","",IF(T45&lt;S45,T45+1-S45,T45-S45))</f>
        <v>0</v>
      </c>
      <c r="V45" s="94">
        <v>0</v>
      </c>
      <c r="W45" s="106">
        <v>0</v>
      </c>
      <c r="X45" s="106">
        <v>0</v>
      </c>
      <c r="Y45" s="95">
        <f>IF(X45="","",IF(X45&lt;W45,X45+1-W45,X45-W45))</f>
        <v>0</v>
      </c>
      <c r="Z45" s="94">
        <v>0</v>
      </c>
      <c r="AA45" s="106">
        <v>0</v>
      </c>
      <c r="AB45" s="106">
        <v>0</v>
      </c>
      <c r="AC45" s="95">
        <f>IF(AB45="","",IF(AB45&lt;AA45,AB45+1-AA45,AB45-AA45))</f>
        <v>0</v>
      </c>
      <c r="AD45" s="198" t="str">
        <f>IF(J45&lt;&gt;"","Niveau réel","")</f>
        <v>Niveau réel</v>
      </c>
      <c r="AE45" s="198" t="str">
        <f>IF(N45&lt;&gt;"","Effectif réel","")</f>
        <v>Effectif réel</v>
      </c>
      <c r="AF45" s="198" t="str">
        <f>IF(R45&lt;&gt;"","VIM disponible réel","")</f>
        <v>VIM disponible réel</v>
      </c>
      <c r="AG45" s="198" t="str">
        <f>IF(V45&lt;&gt;"","Agent PPA réel","")</f>
        <v>Agent PPA réel</v>
      </c>
      <c r="AH45" s="198" t="str">
        <f>IF(Z45&lt;&gt;"","Véhicule PPA réel","")</f>
        <v>Véhicule PPA réel</v>
      </c>
    </row>
    <row r="46" spans="1:34" x14ac:dyDescent="0.25">
      <c r="A46" s="93" t="str">
        <f>TEXT(C46,"mmmm")</f>
        <v>avril</v>
      </c>
      <c r="B46" s="93" t="str">
        <f>TEXT(C46,"aaaa")</f>
        <v>2019</v>
      </c>
      <c r="C46" s="100">
        <v>43566</v>
      </c>
      <c r="D46" s="93" t="s">
        <v>14</v>
      </c>
      <c r="E46" s="94" t="s">
        <v>90</v>
      </c>
      <c r="F46" s="106">
        <v>0.58333333333333337</v>
      </c>
      <c r="G46" s="106">
        <v>0.60416666666666663</v>
      </c>
      <c r="H46" s="95">
        <f>IF(G46&lt;F46,G46+1-F46,G46-F46)</f>
        <v>2.0833333333333259E-2</v>
      </c>
      <c r="I46" s="96" t="s">
        <v>119</v>
      </c>
      <c r="J46" s="94">
        <v>0</v>
      </c>
      <c r="K46" s="106">
        <v>0</v>
      </c>
      <c r="L46" s="106">
        <v>0</v>
      </c>
      <c r="M46" s="95">
        <f>IF(L46="","",IF(L46&lt;K46,L46+1-K46,L46-K46))</f>
        <v>0</v>
      </c>
      <c r="N46" s="94">
        <v>0</v>
      </c>
      <c r="O46" s="106">
        <v>0</v>
      </c>
      <c r="P46" s="106">
        <v>0</v>
      </c>
      <c r="Q46" s="95">
        <f>IF(P46="","",IF(P46&lt;O46,P46+1-O46,P46-O46))</f>
        <v>0</v>
      </c>
      <c r="R46" s="94">
        <v>0</v>
      </c>
      <c r="S46" s="106">
        <v>0</v>
      </c>
      <c r="T46" s="106">
        <v>0</v>
      </c>
      <c r="U46" s="95">
        <f>IF(T46="","",IF(T46&lt;S46,T46+1-S46,T46-S46))</f>
        <v>0</v>
      </c>
      <c r="V46" s="94">
        <v>0</v>
      </c>
      <c r="W46" s="106">
        <v>0</v>
      </c>
      <c r="X46" s="106">
        <v>0</v>
      </c>
      <c r="Y46" s="95">
        <f>IF(X46="","",IF(X46&lt;W46,X46+1-W46,X46-W46))</f>
        <v>0</v>
      </c>
      <c r="Z46" s="94">
        <v>0</v>
      </c>
      <c r="AA46" s="106">
        <v>0</v>
      </c>
      <c r="AB46" s="106">
        <v>0</v>
      </c>
      <c r="AC46" s="95">
        <f>IF(AB46="","",IF(AB46&lt;AA46,AB46+1-AA46,AB46-AA46))</f>
        <v>0</v>
      </c>
      <c r="AD46" s="198" t="str">
        <f>IF(J46&lt;&gt;"","Niveau réel","")</f>
        <v>Niveau réel</v>
      </c>
      <c r="AE46" s="198" t="str">
        <f>IF(N46&lt;&gt;"","Effectif réel","")</f>
        <v>Effectif réel</v>
      </c>
      <c r="AF46" s="198" t="str">
        <f>IF(R46&lt;&gt;"","VIM disponible réel","")</f>
        <v>VIM disponible réel</v>
      </c>
      <c r="AG46" s="198" t="str">
        <f>IF(V46&lt;&gt;"","Agent PPA réel","")</f>
        <v>Agent PPA réel</v>
      </c>
      <c r="AH46" s="198" t="str">
        <f>IF(Z46&lt;&gt;"","Véhicule PPA réel","")</f>
        <v>Véhicule PPA réel</v>
      </c>
    </row>
    <row r="47" spans="1:34" x14ac:dyDescent="0.25">
      <c r="A47" s="93" t="str">
        <f>TEXT(C47,"mmmm")</f>
        <v>avril</v>
      </c>
      <c r="B47" s="93" t="str">
        <f>TEXT(C47,"aaaa")</f>
        <v>2019</v>
      </c>
      <c r="C47" s="100">
        <v>43566</v>
      </c>
      <c r="D47" s="93" t="s">
        <v>13</v>
      </c>
      <c r="E47" s="94" t="s">
        <v>84</v>
      </c>
      <c r="F47" s="106">
        <v>0.65625</v>
      </c>
      <c r="G47" s="106">
        <v>0.67361111111111116</v>
      </c>
      <c r="H47" s="95">
        <f>IF(G47&lt;F47,G47+1-F47,G47-F47)</f>
        <v>1.736111111111116E-2</v>
      </c>
      <c r="I47" s="96" t="s">
        <v>177</v>
      </c>
      <c r="J47" s="94">
        <v>1</v>
      </c>
      <c r="K47" s="106">
        <v>0.65625</v>
      </c>
      <c r="L47" s="106">
        <v>0.67361111111111116</v>
      </c>
      <c r="M47" s="95">
        <f>IF(L47="","",IF(L47&lt;K47,L47+1-K47,L47-K47))</f>
        <v>1.736111111111116E-2</v>
      </c>
      <c r="N47" s="94">
        <v>0</v>
      </c>
      <c r="O47" s="106">
        <v>0</v>
      </c>
      <c r="P47" s="106">
        <v>0</v>
      </c>
      <c r="Q47" s="95">
        <f>IF(P47="","",IF(P47&lt;O47,P47+1-O47,P47-O47))</f>
        <v>0</v>
      </c>
      <c r="R47" s="94">
        <v>0</v>
      </c>
      <c r="S47" s="106">
        <v>0</v>
      </c>
      <c r="T47" s="106">
        <v>0</v>
      </c>
      <c r="U47" s="95">
        <f>IF(T47="","",IF(T47&lt;S47,T47+1-S47,T47-S47))</f>
        <v>0</v>
      </c>
      <c r="V47" s="94">
        <v>0</v>
      </c>
      <c r="W47" s="106">
        <v>0</v>
      </c>
      <c r="X47" s="106">
        <v>0</v>
      </c>
      <c r="Y47" s="95">
        <f>IF(X47="","",IF(X47&lt;W47,X47+1-W47,X47-W47))</f>
        <v>0</v>
      </c>
      <c r="Z47" s="94">
        <v>0</v>
      </c>
      <c r="AA47" s="106">
        <v>0</v>
      </c>
      <c r="AB47" s="106">
        <v>0</v>
      </c>
      <c r="AC47" s="95">
        <f>IF(AB47="","",IF(AB47&lt;AA47,AB47+1-AA47,AB47-AA47))</f>
        <v>0</v>
      </c>
      <c r="AD47" s="198" t="str">
        <f>IF(J47&lt;&gt;"","Niveau réel","")</f>
        <v>Niveau réel</v>
      </c>
      <c r="AE47" s="198" t="str">
        <f>IF(N47&lt;&gt;"","Effectif réel","")</f>
        <v>Effectif réel</v>
      </c>
      <c r="AF47" s="198" t="str">
        <f>IF(R47&lt;&gt;"","VIM disponible réel","")</f>
        <v>VIM disponible réel</v>
      </c>
      <c r="AG47" s="198" t="str">
        <f>IF(V47&lt;&gt;"","Agent PPA réel","")</f>
        <v>Agent PPA réel</v>
      </c>
      <c r="AH47" s="198" t="str">
        <f>IF(Z47&lt;&gt;"","Véhicule PPA réel","")</f>
        <v>Véhicule PPA réel</v>
      </c>
    </row>
    <row r="48" spans="1:34" x14ac:dyDescent="0.25">
      <c r="A48" s="93" t="str">
        <f>TEXT(C48,"mmmm")</f>
        <v>avril</v>
      </c>
      <c r="B48" s="93" t="str">
        <f>TEXT(C48,"aaaa")</f>
        <v>2019</v>
      </c>
      <c r="C48" s="100">
        <v>43566</v>
      </c>
      <c r="D48" s="93" t="s">
        <v>13</v>
      </c>
      <c r="E48" s="94" t="s">
        <v>83</v>
      </c>
      <c r="F48" s="106">
        <v>0.67708333333333337</v>
      </c>
      <c r="G48" s="106">
        <v>0.6875</v>
      </c>
      <c r="H48" s="95">
        <f>IF(G48&lt;F48,G48+1-F48,G48-F48)</f>
        <v>1.041666666666663E-2</v>
      </c>
      <c r="I48" s="96" t="s">
        <v>178</v>
      </c>
      <c r="J48" s="94">
        <v>5</v>
      </c>
      <c r="K48" s="106">
        <v>0.67708333333333337</v>
      </c>
      <c r="L48" s="106">
        <v>0.6875</v>
      </c>
      <c r="M48" s="95">
        <f>IF(L48="","",IF(L48&lt;K48,L48+1-K48,L48-K48))</f>
        <v>1.041666666666663E-2</v>
      </c>
      <c r="N48" s="94">
        <v>0</v>
      </c>
      <c r="O48" s="106">
        <v>0</v>
      </c>
      <c r="P48" s="106">
        <v>0</v>
      </c>
      <c r="Q48" s="95">
        <f>IF(P48="","",IF(P48&lt;O48,P48+1-O48,P48-O48))</f>
        <v>0</v>
      </c>
      <c r="R48" s="94">
        <v>0</v>
      </c>
      <c r="S48" s="106">
        <v>0</v>
      </c>
      <c r="T48" s="106">
        <v>0</v>
      </c>
      <c r="U48" s="95">
        <f>IF(T48="","",IF(T48&lt;S48,T48+1-S48,T48-S48))</f>
        <v>0</v>
      </c>
      <c r="V48" s="94">
        <v>0</v>
      </c>
      <c r="W48" s="106">
        <v>0</v>
      </c>
      <c r="X48" s="106">
        <v>0</v>
      </c>
      <c r="Y48" s="95">
        <f>IF(X48="","",IF(X48&lt;W48,X48+1-W48,X48-W48))</f>
        <v>0</v>
      </c>
      <c r="Z48" s="94">
        <v>0</v>
      </c>
      <c r="AA48" s="106">
        <v>0</v>
      </c>
      <c r="AB48" s="106">
        <v>0</v>
      </c>
      <c r="AC48" s="95">
        <f>IF(AB48="","",IF(AB48&lt;AA48,AB48+1-AA48,AB48-AA48))</f>
        <v>0</v>
      </c>
      <c r="AD48" s="198" t="str">
        <f>IF(J48&lt;&gt;"","Niveau réel","")</f>
        <v>Niveau réel</v>
      </c>
      <c r="AE48" s="198" t="str">
        <f>IF(N48&lt;&gt;"","Effectif réel","")</f>
        <v>Effectif réel</v>
      </c>
      <c r="AF48" s="198" t="str">
        <f>IF(R48&lt;&gt;"","VIM disponible réel","")</f>
        <v>VIM disponible réel</v>
      </c>
      <c r="AG48" s="198" t="str">
        <f>IF(V48&lt;&gt;"","Agent PPA réel","")</f>
        <v>Agent PPA réel</v>
      </c>
      <c r="AH48" s="198" t="str">
        <f>IF(Z48&lt;&gt;"","Véhicule PPA réel","")</f>
        <v>Véhicule PPA réel</v>
      </c>
    </row>
    <row r="49" spans="1:34" x14ac:dyDescent="0.25">
      <c r="A49" s="93" t="str">
        <f>TEXT(C49,"mmmm")</f>
        <v>avril</v>
      </c>
      <c r="B49" s="93" t="str">
        <f>TEXT(C49,"aaaa")</f>
        <v>2019</v>
      </c>
      <c r="C49" s="100">
        <v>43566</v>
      </c>
      <c r="D49" s="93" t="s">
        <v>115</v>
      </c>
      <c r="E49" s="94" t="s">
        <v>115</v>
      </c>
      <c r="F49" s="106">
        <v>0.70833333333333337</v>
      </c>
      <c r="G49" s="106">
        <v>0.72222222222222221</v>
      </c>
      <c r="H49" s="95">
        <f>IF(G49&lt;F49,G49+1-F49,G49-F49)</f>
        <v>1.388888888888884E-2</v>
      </c>
      <c r="I49" s="96" t="s">
        <v>179</v>
      </c>
      <c r="J49" s="94">
        <v>0</v>
      </c>
      <c r="K49" s="106">
        <v>0</v>
      </c>
      <c r="L49" s="106">
        <v>0</v>
      </c>
      <c r="M49" s="95">
        <f>IF(L49="","",IF(L49&lt;K49,L49+1-K49,L49-K49))</f>
        <v>0</v>
      </c>
      <c r="N49" s="94">
        <v>0</v>
      </c>
      <c r="O49" s="106">
        <v>0</v>
      </c>
      <c r="P49" s="106">
        <v>0</v>
      </c>
      <c r="Q49" s="95">
        <f>IF(P49="","",IF(P49&lt;O49,P49+1-O49,P49-O49))</f>
        <v>0</v>
      </c>
      <c r="R49" s="94">
        <v>0</v>
      </c>
      <c r="S49" s="106">
        <v>0</v>
      </c>
      <c r="T49" s="106">
        <v>0</v>
      </c>
      <c r="U49" s="95">
        <f>IF(T49="","",IF(T49&lt;S49,T49+1-S49,T49-S49))</f>
        <v>0</v>
      </c>
      <c r="V49" s="94">
        <v>0</v>
      </c>
      <c r="W49" s="106">
        <v>0</v>
      </c>
      <c r="X49" s="106">
        <v>0</v>
      </c>
      <c r="Y49" s="95">
        <f>IF(X49="","",IF(X49&lt;W49,X49+1-W49,X49-W49))</f>
        <v>0</v>
      </c>
      <c r="Z49" s="94">
        <v>0</v>
      </c>
      <c r="AA49" s="106">
        <v>0</v>
      </c>
      <c r="AB49" s="106">
        <v>0</v>
      </c>
      <c r="AC49" s="95">
        <f>IF(AB49="","",IF(AB49&lt;AA49,AB49+1-AA49,AB49-AA49))</f>
        <v>0</v>
      </c>
      <c r="AD49" s="198" t="str">
        <f>IF(J49&lt;&gt;"","Niveau réel","")</f>
        <v>Niveau réel</v>
      </c>
      <c r="AE49" s="198" t="str">
        <f>IF(N49&lt;&gt;"","Effectif réel","")</f>
        <v>Effectif réel</v>
      </c>
      <c r="AF49" s="198" t="str">
        <f>IF(R49&lt;&gt;"","VIM disponible réel","")</f>
        <v>VIM disponible réel</v>
      </c>
      <c r="AG49" s="198" t="str">
        <f>IF(V49&lt;&gt;"","Agent PPA réel","")</f>
        <v>Agent PPA réel</v>
      </c>
      <c r="AH49" s="198" t="str">
        <f>IF(Z49&lt;&gt;"","Véhicule PPA réel","")</f>
        <v>Véhicule PPA réel</v>
      </c>
    </row>
    <row r="50" spans="1:34" x14ac:dyDescent="0.25">
      <c r="A50" s="93" t="str">
        <f>TEXT(C50,"mmmm")</f>
        <v>avril</v>
      </c>
      <c r="B50" s="93" t="str">
        <f>TEXT(C50,"aaaa")</f>
        <v>2019</v>
      </c>
      <c r="C50" s="100">
        <v>43566</v>
      </c>
      <c r="D50" s="93" t="s">
        <v>82</v>
      </c>
      <c r="E50" s="94" t="s">
        <v>82</v>
      </c>
      <c r="F50" s="106">
        <v>0.77430555555555547</v>
      </c>
      <c r="G50" s="106">
        <v>0.78819444444444453</v>
      </c>
      <c r="H50" s="95">
        <f>IF(G50&lt;F50,G50+1-F50,G50-F50)</f>
        <v>1.3888888888889062E-2</v>
      </c>
      <c r="I50" s="96" t="s">
        <v>180</v>
      </c>
      <c r="J50" s="94">
        <v>5</v>
      </c>
      <c r="K50" s="106">
        <v>0.77430555555555547</v>
      </c>
      <c r="L50" s="106">
        <v>0.78819444444444453</v>
      </c>
      <c r="M50" s="95">
        <f>IF(L50="","",IF(L50&lt;K50,L50+1-K50,L50-K50))</f>
        <v>1.3888888888889062E-2</v>
      </c>
      <c r="N50" s="94">
        <v>3</v>
      </c>
      <c r="O50" s="106">
        <v>0.77430555555555547</v>
      </c>
      <c r="P50" s="106">
        <v>0.78819444444444453</v>
      </c>
      <c r="Q50" s="95">
        <f>IF(P50="","",IF(P50&lt;O50,P50+1-O50,P50-O50))</f>
        <v>1.3888888888889062E-2</v>
      </c>
      <c r="R50" s="94">
        <v>0</v>
      </c>
      <c r="S50" s="106">
        <v>0</v>
      </c>
      <c r="T50" s="106">
        <v>0</v>
      </c>
      <c r="U50" s="95">
        <f>IF(T50="","",IF(T50&lt;S50,T50+1-S50,T50-S50))</f>
        <v>0</v>
      </c>
      <c r="V50" s="94">
        <v>0</v>
      </c>
      <c r="W50" s="106">
        <v>0</v>
      </c>
      <c r="X50" s="106">
        <v>0</v>
      </c>
      <c r="Y50" s="95">
        <f>IF(X50="","",IF(X50&lt;W50,X50+1-W50,X50-W50))</f>
        <v>0</v>
      </c>
      <c r="Z50" s="94">
        <v>0</v>
      </c>
      <c r="AA50" s="106">
        <v>0</v>
      </c>
      <c r="AB50" s="106">
        <v>0</v>
      </c>
      <c r="AC50" s="95">
        <f>IF(AB50="","",IF(AB50&lt;AA50,AB50+1-AA50,AB50-AA50))</f>
        <v>0</v>
      </c>
      <c r="AD50" s="198" t="str">
        <f>IF(J50&lt;&gt;"","Niveau réel","")</f>
        <v>Niveau réel</v>
      </c>
      <c r="AE50" s="198" t="str">
        <f>IF(N50&lt;&gt;"","Effectif réel","")</f>
        <v>Effectif réel</v>
      </c>
      <c r="AF50" s="198" t="str">
        <f>IF(R50&lt;&gt;"","VIM disponible réel","")</f>
        <v>VIM disponible réel</v>
      </c>
      <c r="AG50" s="198" t="str">
        <f>IF(V50&lt;&gt;"","Agent PPA réel","")</f>
        <v>Agent PPA réel</v>
      </c>
      <c r="AH50" s="198" t="str">
        <f>IF(Z50&lt;&gt;"","Véhicule PPA réel","")</f>
        <v>Véhicule PPA réel</v>
      </c>
    </row>
    <row r="51" spans="1:34" x14ac:dyDescent="0.25">
      <c r="A51" s="93" t="str">
        <f>TEXT(C51,"mmmm")</f>
        <v>avril</v>
      </c>
      <c r="B51" s="93" t="str">
        <f>TEXT(C51,"aaaa")</f>
        <v>2019</v>
      </c>
      <c r="C51" s="100">
        <v>43566</v>
      </c>
      <c r="D51" s="93" t="s">
        <v>14</v>
      </c>
      <c r="E51" s="94" t="s">
        <v>90</v>
      </c>
      <c r="F51" s="106">
        <v>0.85069444444444453</v>
      </c>
      <c r="G51" s="106">
        <v>0.86805555555555547</v>
      </c>
      <c r="H51" s="95">
        <f>IF(G51&lt;F51,G51+1-F51,G51-F51)</f>
        <v>1.7361111111110938E-2</v>
      </c>
      <c r="I51" s="96" t="s">
        <v>181</v>
      </c>
      <c r="J51" s="94">
        <v>0</v>
      </c>
      <c r="K51" s="106">
        <v>0</v>
      </c>
      <c r="L51" s="106">
        <v>0</v>
      </c>
      <c r="M51" s="95">
        <f>IF(L51="","",IF(L51&lt;K51,L51+1-K51,L51-K51))</f>
        <v>0</v>
      </c>
      <c r="N51" s="94">
        <v>0</v>
      </c>
      <c r="O51" s="106">
        <v>0</v>
      </c>
      <c r="P51" s="106">
        <v>0</v>
      </c>
      <c r="Q51" s="95">
        <f>IF(P51="","",IF(P51&lt;O51,P51+1-O51,P51-O51))</f>
        <v>0</v>
      </c>
      <c r="R51" s="94">
        <v>0</v>
      </c>
      <c r="S51" s="106">
        <v>0</v>
      </c>
      <c r="T51" s="106">
        <v>0</v>
      </c>
      <c r="U51" s="95">
        <f>IF(T51="","",IF(T51&lt;S51,T51+1-S51,T51-S51))</f>
        <v>0</v>
      </c>
      <c r="V51" s="94">
        <v>0</v>
      </c>
      <c r="W51" s="106">
        <v>0</v>
      </c>
      <c r="X51" s="106">
        <v>0</v>
      </c>
      <c r="Y51" s="95">
        <f>IF(X51="","",IF(X51&lt;W51,X51+1-W51,X51-W51))</f>
        <v>0</v>
      </c>
      <c r="Z51" s="94">
        <v>0</v>
      </c>
      <c r="AA51" s="106">
        <v>0</v>
      </c>
      <c r="AB51" s="106">
        <v>0</v>
      </c>
      <c r="AC51" s="95">
        <f>IF(AB51="","",IF(AB51&lt;AA51,AB51+1-AA51,AB51-AA51))</f>
        <v>0</v>
      </c>
      <c r="AD51" s="198" t="str">
        <f>IF(J51&lt;&gt;"","Niveau réel","")</f>
        <v>Niveau réel</v>
      </c>
      <c r="AE51" s="198" t="str">
        <f>IF(N51&lt;&gt;"","Effectif réel","")</f>
        <v>Effectif réel</v>
      </c>
      <c r="AF51" s="198" t="str">
        <f>IF(R51&lt;&gt;"","VIM disponible réel","")</f>
        <v>VIM disponible réel</v>
      </c>
      <c r="AG51" s="198" t="str">
        <f>IF(V51&lt;&gt;"","Agent PPA réel","")</f>
        <v>Agent PPA réel</v>
      </c>
      <c r="AH51" s="198" t="str">
        <f>IF(Z51&lt;&gt;"","Véhicule PPA réel","")</f>
        <v>Véhicule PPA réel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85697" r:id="rId4" name="Bt1">
          <controlPr defaultSize="0" autoLine="0" r:id="rId5">
            <anchor moveWithCells="1">
              <from>
                <xdr:col>6</xdr:col>
                <xdr:colOff>257175</xdr:colOff>
                <xdr:row>0</xdr:row>
                <xdr:rowOff>66675</xdr:rowOff>
              </from>
              <to>
                <xdr:col>8</xdr:col>
                <xdr:colOff>581025</xdr:colOff>
                <xdr:row>1</xdr:row>
                <xdr:rowOff>200025</xdr:rowOff>
              </to>
            </anchor>
          </controlPr>
        </control>
      </mc:Choice>
      <mc:Fallback>
        <control shapeId="285697" r:id="rId4" name="Bt1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BL53"/>
  <sheetViews>
    <sheetView showGridLines="0" showRowColHeaders="0" workbookViewId="0">
      <pane ySplit="4" topLeftCell="A5" activePane="bottomLeft" state="frozen"/>
      <selection pane="bottomLeft"/>
    </sheetView>
  </sheetViews>
  <sheetFormatPr baseColWidth="10" defaultRowHeight="12.75" x14ac:dyDescent="0.2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7" ht="20.100000000000001" customHeight="1" thickBot="1" x14ac:dyDescent="0.35">
      <c r="A1" s="176"/>
      <c r="B1" s="191">
        <f ca="1">TODAY()</f>
        <v>43566</v>
      </c>
      <c r="C1" s="191"/>
      <c r="D1" s="191"/>
      <c r="E1" s="191"/>
      <c r="F1" s="191"/>
      <c r="G1" s="191"/>
      <c r="H1" s="191"/>
      <c r="I1" s="191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AC1" s="177"/>
      <c r="AD1" s="177"/>
      <c r="AE1" s="177"/>
      <c r="AF1" s="177"/>
      <c r="AG1" s="177"/>
      <c r="AH1" s="177"/>
      <c r="AI1" s="177"/>
      <c r="AJ1" s="177"/>
      <c r="AK1" s="177"/>
      <c r="AL1" s="177"/>
      <c r="AM1" s="177"/>
      <c r="AN1" s="177"/>
      <c r="AO1" s="177"/>
      <c r="AP1" s="177"/>
      <c r="AQ1" s="177"/>
      <c r="AR1" s="177"/>
      <c r="AS1" s="177"/>
      <c r="AT1" s="177"/>
      <c r="AU1" s="177"/>
      <c r="AV1" s="177"/>
      <c r="AW1" s="177"/>
      <c r="AX1" s="177"/>
      <c r="AY1" s="177"/>
      <c r="AZ1" s="178"/>
    </row>
    <row r="2" spans="1:57" ht="5.0999999999999996" customHeight="1" x14ac:dyDescent="0.3">
      <c r="A2" s="50"/>
      <c r="B2" s="51"/>
      <c r="C2" s="51"/>
      <c r="D2" s="51"/>
      <c r="E2" s="51"/>
      <c r="F2" s="51"/>
      <c r="G2" s="51"/>
      <c r="H2" s="51"/>
      <c r="I2" s="51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3"/>
    </row>
    <row r="3" spans="1:57" ht="22.5" x14ac:dyDescent="0.2">
      <c r="A3" s="32"/>
      <c r="B3" s="57" t="s">
        <v>0</v>
      </c>
      <c r="C3" s="56">
        <v>0</v>
      </c>
      <c r="D3" s="45">
        <f t="shared" ref="D3" si="0">C3+"00:30"</f>
        <v>2.0833333333333332E-2</v>
      </c>
      <c r="E3" s="45">
        <f t="shared" ref="E3" si="1">D3+"00:30"</f>
        <v>4.1666666666666664E-2</v>
      </c>
      <c r="F3" s="45">
        <f t="shared" ref="F3" si="2">E3+"00:30"</f>
        <v>6.25E-2</v>
      </c>
      <c r="G3" s="45">
        <f t="shared" ref="G3" si="3">F3+"00:30"</f>
        <v>8.3333333333333329E-2</v>
      </c>
      <c r="H3" s="45">
        <f t="shared" ref="H3" si="4">G3+"00:30"</f>
        <v>0.10416666666666666</v>
      </c>
      <c r="I3" s="45">
        <f t="shared" ref="I3" si="5">H3+"00:30"</f>
        <v>0.12499999999999999</v>
      </c>
      <c r="J3" s="45">
        <f t="shared" ref="J3:AY3" si="6">I3+"00:30"</f>
        <v>0.14583333333333331</v>
      </c>
      <c r="K3" s="45">
        <f t="shared" si="6"/>
        <v>0.16666666666666666</v>
      </c>
      <c r="L3" s="45">
        <f t="shared" si="6"/>
        <v>0.1875</v>
      </c>
      <c r="M3" s="45">
        <f t="shared" si="6"/>
        <v>0.20833333333333334</v>
      </c>
      <c r="N3" s="45">
        <f t="shared" si="6"/>
        <v>0.22916666666666669</v>
      </c>
      <c r="O3" s="45">
        <f t="shared" si="6"/>
        <v>0.25</v>
      </c>
      <c r="P3" s="45">
        <f t="shared" si="6"/>
        <v>0.27083333333333331</v>
      </c>
      <c r="Q3" s="45">
        <f t="shared" si="6"/>
        <v>0.29166666666666663</v>
      </c>
      <c r="R3" s="45">
        <f t="shared" si="6"/>
        <v>0.31249999999999994</v>
      </c>
      <c r="S3" s="45">
        <f t="shared" si="6"/>
        <v>0.33333333333333326</v>
      </c>
      <c r="T3" s="45">
        <f t="shared" si="6"/>
        <v>0.35416666666666657</v>
      </c>
      <c r="U3" s="45">
        <f t="shared" si="6"/>
        <v>0.37499999999999989</v>
      </c>
      <c r="V3" s="45">
        <f t="shared" si="6"/>
        <v>0.3958333333333332</v>
      </c>
      <c r="W3" s="45">
        <f t="shared" si="6"/>
        <v>0.41666666666666652</v>
      </c>
      <c r="X3" s="45">
        <f t="shared" si="6"/>
        <v>0.43749999999999983</v>
      </c>
      <c r="Y3" s="45">
        <f t="shared" si="6"/>
        <v>0.45833333333333315</v>
      </c>
      <c r="Z3" s="45">
        <f t="shared" si="6"/>
        <v>0.47916666666666646</v>
      </c>
      <c r="AA3" s="45">
        <f t="shared" si="6"/>
        <v>0.49999999999999978</v>
      </c>
      <c r="AB3" s="45">
        <f t="shared" si="6"/>
        <v>0.52083333333333315</v>
      </c>
      <c r="AC3" s="45">
        <f t="shared" si="6"/>
        <v>0.54166666666666652</v>
      </c>
      <c r="AD3" s="45">
        <f t="shared" si="6"/>
        <v>0.56249999999999989</v>
      </c>
      <c r="AE3" s="45">
        <f t="shared" si="6"/>
        <v>0.58333333333333326</v>
      </c>
      <c r="AF3" s="45">
        <f t="shared" si="6"/>
        <v>0.60416666666666663</v>
      </c>
      <c r="AG3" s="45">
        <f t="shared" si="6"/>
        <v>0.625</v>
      </c>
      <c r="AH3" s="45">
        <f t="shared" si="6"/>
        <v>0.64583333333333337</v>
      </c>
      <c r="AI3" s="45">
        <f t="shared" si="6"/>
        <v>0.66666666666666674</v>
      </c>
      <c r="AJ3" s="45">
        <f t="shared" si="6"/>
        <v>0.68750000000000011</v>
      </c>
      <c r="AK3" s="45">
        <f t="shared" si="6"/>
        <v>0.70833333333333348</v>
      </c>
      <c r="AL3" s="45">
        <f t="shared" si="6"/>
        <v>0.72916666666666685</v>
      </c>
      <c r="AM3" s="45">
        <f t="shared" si="6"/>
        <v>0.75000000000000022</v>
      </c>
      <c r="AN3" s="45">
        <f t="shared" si="6"/>
        <v>0.77083333333333359</v>
      </c>
      <c r="AO3" s="45">
        <f t="shared" si="6"/>
        <v>0.79166666666666696</v>
      </c>
      <c r="AP3" s="45">
        <f t="shared" si="6"/>
        <v>0.81250000000000033</v>
      </c>
      <c r="AQ3" s="45">
        <f t="shared" si="6"/>
        <v>0.8333333333333337</v>
      </c>
      <c r="AR3" s="45">
        <f t="shared" si="6"/>
        <v>0.85416666666666707</v>
      </c>
      <c r="AS3" s="45">
        <f t="shared" si="6"/>
        <v>0.87500000000000044</v>
      </c>
      <c r="AT3" s="45">
        <f t="shared" si="6"/>
        <v>0.89583333333333381</v>
      </c>
      <c r="AU3" s="45">
        <f t="shared" si="6"/>
        <v>0.91666666666666718</v>
      </c>
      <c r="AV3" s="45">
        <f t="shared" si="6"/>
        <v>0.93750000000000056</v>
      </c>
      <c r="AW3" s="45">
        <f t="shared" si="6"/>
        <v>0.95833333333333393</v>
      </c>
      <c r="AX3" s="45">
        <f t="shared" si="6"/>
        <v>0.9791666666666673</v>
      </c>
      <c r="AY3" s="55">
        <f t="shared" si="6"/>
        <v>1.0000000000000007</v>
      </c>
      <c r="AZ3" s="33"/>
    </row>
    <row r="4" spans="1:57" ht="5.0999999999999996" customHeight="1" x14ac:dyDescent="0.3">
      <c r="A4" s="32"/>
      <c r="B4" s="49"/>
      <c r="C4" s="49"/>
      <c r="D4" s="49"/>
      <c r="E4" s="49"/>
      <c r="F4" s="49"/>
      <c r="G4" s="49"/>
      <c r="H4" s="49"/>
      <c r="I4" s="49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33"/>
    </row>
    <row r="5" spans="1:57" ht="15.75" x14ac:dyDescent="0.2">
      <c r="A5" s="46"/>
      <c r="B5" s="188" t="s">
        <v>1</v>
      </c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88"/>
      <c r="AU5" s="188"/>
      <c r="AV5" s="188"/>
      <c r="AW5" s="188"/>
      <c r="AX5" s="188"/>
      <c r="AY5" s="188"/>
      <c r="AZ5" s="47"/>
    </row>
    <row r="6" spans="1:57" ht="5.0999999999999996" customHeight="1" x14ac:dyDescent="0.2">
      <c r="A6" s="190" t="s">
        <v>106</v>
      </c>
      <c r="B6" s="25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3"/>
    </row>
    <row r="7" spans="1:57" ht="12.75" customHeight="1" x14ac:dyDescent="0.2">
      <c r="A7" s="190"/>
      <c r="B7" s="42" t="s">
        <v>100</v>
      </c>
      <c r="C7" s="109">
        <f ca="1">SUMPRODUCT(($B$7=nomPrevu)*(PlageDatePrevu=$B$1)*(C3&gt;=debutPrevu)*(C3&lt;finPrevu)*(tachePrevu))</f>
        <v>0</v>
      </c>
      <c r="D7" s="110">
        <f t="shared" ref="D7:AH7" ca="1" si="7">SUMPRODUCT(($B$7=nomPrevu)*(PlageDatePrevu=$B$1)*(D3&gt;=debutPrevu)*(D3&lt;finPrevu)*(tachePrevu))</f>
        <v>0</v>
      </c>
      <c r="E7" s="110">
        <f t="shared" ca="1" si="7"/>
        <v>0</v>
      </c>
      <c r="F7" s="110">
        <f t="shared" ca="1" si="7"/>
        <v>0</v>
      </c>
      <c r="G7" s="110">
        <f t="shared" ca="1" si="7"/>
        <v>0</v>
      </c>
      <c r="H7" s="110">
        <f t="shared" ca="1" si="7"/>
        <v>0</v>
      </c>
      <c r="I7" s="110">
        <f t="shared" ca="1" si="7"/>
        <v>0</v>
      </c>
      <c r="J7" s="110">
        <f t="shared" ca="1" si="7"/>
        <v>0</v>
      </c>
      <c r="K7" s="110">
        <f t="shared" ca="1" si="7"/>
        <v>0</v>
      </c>
      <c r="L7" s="110">
        <f t="shared" ca="1" si="7"/>
        <v>0</v>
      </c>
      <c r="M7" s="110">
        <f t="shared" ca="1" si="7"/>
        <v>0</v>
      </c>
      <c r="N7" s="110">
        <f t="shared" ca="1" si="7"/>
        <v>0</v>
      </c>
      <c r="O7" s="110">
        <f t="shared" ca="1" si="7"/>
        <v>0</v>
      </c>
      <c r="P7" s="110">
        <f t="shared" ca="1" si="7"/>
        <v>0</v>
      </c>
      <c r="Q7" s="110">
        <f t="shared" ca="1" si="7"/>
        <v>7</v>
      </c>
      <c r="R7" s="110">
        <f t="shared" ca="1" si="7"/>
        <v>7</v>
      </c>
      <c r="S7" s="110">
        <f t="shared" ca="1" si="7"/>
        <v>7</v>
      </c>
      <c r="T7" s="110">
        <f t="shared" ca="1" si="7"/>
        <v>7</v>
      </c>
      <c r="U7" s="110">
        <f t="shared" ca="1" si="7"/>
        <v>7</v>
      </c>
      <c r="V7" s="110">
        <f t="shared" ca="1" si="7"/>
        <v>7</v>
      </c>
      <c r="W7" s="110">
        <f t="shared" ca="1" si="7"/>
        <v>7</v>
      </c>
      <c r="X7" s="110">
        <f t="shared" ca="1" si="7"/>
        <v>7</v>
      </c>
      <c r="Y7" s="110">
        <f t="shared" ca="1" si="7"/>
        <v>7</v>
      </c>
      <c r="Z7" s="110">
        <f t="shared" ca="1" si="7"/>
        <v>7</v>
      </c>
      <c r="AA7" s="110">
        <f t="shared" ca="1" si="7"/>
        <v>7</v>
      </c>
      <c r="AB7" s="110">
        <f t="shared" ca="1" si="7"/>
        <v>7</v>
      </c>
      <c r="AC7" s="110">
        <f t="shared" ca="1" si="7"/>
        <v>7</v>
      </c>
      <c r="AD7" s="110">
        <f t="shared" ca="1" si="7"/>
        <v>7</v>
      </c>
      <c r="AE7" s="110">
        <f t="shared" ca="1" si="7"/>
        <v>7</v>
      </c>
      <c r="AF7" s="110">
        <f t="shared" ca="1" si="7"/>
        <v>7</v>
      </c>
      <c r="AG7" s="110">
        <f t="shared" ca="1" si="7"/>
        <v>7</v>
      </c>
      <c r="AH7" s="110">
        <f t="shared" ca="1" si="7"/>
        <v>7</v>
      </c>
      <c r="AI7" s="110">
        <f t="shared" ref="AI7:AY7" ca="1" si="8">SUMPRODUCT(($B$7=nomPrevu)*(PlageDatePrevu=$B$1)*(AI3&gt;=debutPrevu)*(AI3&lt;finPrevu)*(tachePrevu))</f>
        <v>7</v>
      </c>
      <c r="AJ7" s="110">
        <f t="shared" ca="1" si="8"/>
        <v>7</v>
      </c>
      <c r="AK7" s="110">
        <f t="shared" ca="1" si="8"/>
        <v>7</v>
      </c>
      <c r="AL7" s="110">
        <f t="shared" ca="1" si="8"/>
        <v>7</v>
      </c>
      <c r="AM7" s="110">
        <f t="shared" ca="1" si="8"/>
        <v>7</v>
      </c>
      <c r="AN7" s="110">
        <f t="shared" ca="1" si="8"/>
        <v>7</v>
      </c>
      <c r="AO7" s="110">
        <f t="shared" ca="1" si="8"/>
        <v>7</v>
      </c>
      <c r="AP7" s="110">
        <f t="shared" ca="1" si="8"/>
        <v>7</v>
      </c>
      <c r="AQ7" s="110">
        <f t="shared" ca="1" si="8"/>
        <v>7</v>
      </c>
      <c r="AR7" s="110">
        <f t="shared" ca="1" si="8"/>
        <v>7</v>
      </c>
      <c r="AS7" s="110">
        <f t="shared" ca="1" si="8"/>
        <v>0</v>
      </c>
      <c r="AT7" s="110">
        <f t="shared" ca="1" si="8"/>
        <v>0</v>
      </c>
      <c r="AU7" s="110">
        <f t="shared" ca="1" si="8"/>
        <v>0</v>
      </c>
      <c r="AV7" s="110">
        <f t="shared" ca="1" si="8"/>
        <v>0</v>
      </c>
      <c r="AW7" s="110">
        <f t="shared" ca="1" si="8"/>
        <v>0</v>
      </c>
      <c r="AX7" s="110">
        <f t="shared" ca="1" si="8"/>
        <v>0</v>
      </c>
      <c r="AY7" s="111">
        <f t="shared" ca="1" si="8"/>
        <v>0</v>
      </c>
      <c r="AZ7" s="23"/>
    </row>
    <row r="8" spans="1:57" x14ac:dyDescent="0.2">
      <c r="A8" s="190"/>
      <c r="B8" s="173" t="s">
        <v>159</v>
      </c>
      <c r="C8" s="174">
        <f ca="1">SUMPRODUCT(($B$8=Niveaureelnom)*(PlageDate=$B$1)*(C3&gt;=NiveaureelHrdébut)*(C3&lt;NiveaureelHrfin)*(NiveauRéelNiveau))</f>
        <v>0</v>
      </c>
      <c r="D8" s="113">
        <f ca="1">SUMPRODUCT(($B$8=Niveaureelnom)*(PlageDate=$B$1)*(D3&gt;=NiveaureelHrdébut)*(D3&lt;NiveaureelHrfin)*(NiveauRéelNiveau))</f>
        <v>0</v>
      </c>
      <c r="E8" s="113">
        <f t="shared" ref="E8:AH8" ca="1" si="9">SUMPRODUCT(($B$8=Niveaureelnom)*(PlageDate=$B$1)*(E3&gt;=NiveaureelHrdébut)*(E3&lt;NiveaureelHrfin)*(NiveauRéelNiveau))</f>
        <v>0</v>
      </c>
      <c r="F8" s="113">
        <f t="shared" ca="1" si="9"/>
        <v>0</v>
      </c>
      <c r="G8" s="113">
        <f t="shared" ca="1" si="9"/>
        <v>0</v>
      </c>
      <c r="H8" s="113">
        <f t="shared" ca="1" si="9"/>
        <v>0</v>
      </c>
      <c r="I8" s="113">
        <f t="shared" ca="1" si="9"/>
        <v>0</v>
      </c>
      <c r="J8" s="113">
        <f t="shared" ca="1" si="9"/>
        <v>0</v>
      </c>
      <c r="K8" s="113">
        <f t="shared" ca="1" si="9"/>
        <v>0</v>
      </c>
      <c r="L8" s="113">
        <f t="shared" ca="1" si="9"/>
        <v>0</v>
      </c>
      <c r="M8" s="113">
        <f t="shared" ca="1" si="9"/>
        <v>0</v>
      </c>
      <c r="N8" s="113">
        <f t="shared" ca="1" si="9"/>
        <v>0</v>
      </c>
      <c r="O8" s="113">
        <f t="shared" ca="1" si="9"/>
        <v>0</v>
      </c>
      <c r="P8" s="113">
        <f t="shared" ca="1" si="9"/>
        <v>0</v>
      </c>
      <c r="Q8" s="113">
        <f t="shared" ca="1" si="9"/>
        <v>5</v>
      </c>
      <c r="R8" s="113">
        <f t="shared" ca="1" si="9"/>
        <v>5</v>
      </c>
      <c r="S8" s="113">
        <f t="shared" ca="1" si="9"/>
        <v>0</v>
      </c>
      <c r="T8" s="113">
        <f t="shared" ca="1" si="9"/>
        <v>5</v>
      </c>
      <c r="U8" s="113">
        <f t="shared" ca="1" si="9"/>
        <v>5</v>
      </c>
      <c r="V8" s="113">
        <f t="shared" ca="1" si="9"/>
        <v>5</v>
      </c>
      <c r="W8" s="113">
        <f t="shared" ca="1" si="9"/>
        <v>0</v>
      </c>
      <c r="X8" s="113">
        <f t="shared" ca="1" si="9"/>
        <v>0</v>
      </c>
      <c r="Y8" s="113">
        <f t="shared" ca="1" si="9"/>
        <v>0</v>
      </c>
      <c r="Z8" s="113">
        <f t="shared" ca="1" si="9"/>
        <v>0</v>
      </c>
      <c r="AA8" s="113">
        <f t="shared" ca="1" si="9"/>
        <v>0</v>
      </c>
      <c r="AB8" s="113">
        <f t="shared" ca="1" si="9"/>
        <v>0</v>
      </c>
      <c r="AC8" s="113">
        <f t="shared" ca="1" si="9"/>
        <v>0</v>
      </c>
      <c r="AD8" s="113">
        <f t="shared" ca="1" si="9"/>
        <v>0</v>
      </c>
      <c r="AE8" s="113">
        <f t="shared" ca="1" si="9"/>
        <v>5</v>
      </c>
      <c r="AF8" s="113">
        <f t="shared" ca="1" si="9"/>
        <v>0</v>
      </c>
      <c r="AG8" s="113">
        <f t="shared" ca="1" si="9"/>
        <v>0</v>
      </c>
      <c r="AH8" s="113">
        <f t="shared" ca="1" si="9"/>
        <v>0</v>
      </c>
      <c r="AI8" s="113">
        <f t="shared" ref="AI8:AY8" ca="1" si="10">SUMPRODUCT(($B$8=Niveaureelnom)*(PlageDate=$B$1)*(AI3&gt;=NiveaureelHrdébut)*(AI3&lt;NiveaureelHrfin)*(NiveauRéelNiveau))</f>
        <v>1</v>
      </c>
      <c r="AJ8" s="113">
        <f t="shared" ca="1" si="10"/>
        <v>0</v>
      </c>
      <c r="AK8" s="113">
        <f t="shared" ca="1" si="10"/>
        <v>0</v>
      </c>
      <c r="AL8" s="113">
        <f t="shared" ca="1" si="10"/>
        <v>0</v>
      </c>
      <c r="AM8" s="113">
        <f t="shared" ca="1" si="10"/>
        <v>0</v>
      </c>
      <c r="AN8" s="113">
        <f t="shared" ca="1" si="10"/>
        <v>0</v>
      </c>
      <c r="AO8" s="113">
        <f t="shared" ca="1" si="10"/>
        <v>0</v>
      </c>
      <c r="AP8" s="113">
        <f t="shared" ca="1" si="10"/>
        <v>0</v>
      </c>
      <c r="AQ8" s="113">
        <f t="shared" ca="1" si="10"/>
        <v>0</v>
      </c>
      <c r="AR8" s="113">
        <f t="shared" ca="1" si="10"/>
        <v>0</v>
      </c>
      <c r="AS8" s="113">
        <f t="shared" ca="1" si="10"/>
        <v>0</v>
      </c>
      <c r="AT8" s="113">
        <f t="shared" ca="1" si="10"/>
        <v>0</v>
      </c>
      <c r="AU8" s="113">
        <f t="shared" ca="1" si="10"/>
        <v>0</v>
      </c>
      <c r="AV8" s="113">
        <f t="shared" ca="1" si="10"/>
        <v>0</v>
      </c>
      <c r="AW8" s="113">
        <f t="shared" ca="1" si="10"/>
        <v>0</v>
      </c>
      <c r="AX8" s="113">
        <f t="shared" ca="1" si="10"/>
        <v>0</v>
      </c>
      <c r="AY8" s="114">
        <f t="shared" ca="1" si="10"/>
        <v>0</v>
      </c>
      <c r="AZ8" s="23"/>
    </row>
    <row r="9" spans="1:57" ht="5.0999999999999996" customHeight="1" x14ac:dyDescent="0.2">
      <c r="A9" s="21"/>
      <c r="B9" s="28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23"/>
    </row>
    <row r="10" spans="1:57" x14ac:dyDescent="0.2">
      <c r="A10" s="187" t="s">
        <v>107</v>
      </c>
      <c r="B10" s="42" t="s">
        <v>150</v>
      </c>
      <c r="C10" s="109">
        <f ca="1">SUMPRODUCT(($B$10=nomPrevu)*(PlageDatePrevu=$B$1)*(C3&gt;=debutPrevu)*(C3&lt;finPrevu)*(tachePrevu))</f>
        <v>0</v>
      </c>
      <c r="D10" s="110">
        <f t="shared" ref="D10:AH10" ca="1" si="11">SUMPRODUCT(($B$10=nomPrevu)*(PlageDatePrevu=$B$1)*(D3&gt;=debutPrevu)*(D3&lt;finPrevu)*(tachePrevu))</f>
        <v>0</v>
      </c>
      <c r="E10" s="110">
        <f t="shared" ca="1" si="11"/>
        <v>0</v>
      </c>
      <c r="F10" s="110">
        <f t="shared" ca="1" si="11"/>
        <v>0</v>
      </c>
      <c r="G10" s="110">
        <f t="shared" ca="1" si="11"/>
        <v>0</v>
      </c>
      <c r="H10" s="110">
        <f t="shared" ca="1" si="11"/>
        <v>0</v>
      </c>
      <c r="I10" s="110">
        <f t="shared" ca="1" si="11"/>
        <v>0</v>
      </c>
      <c r="J10" s="110">
        <f t="shared" ca="1" si="11"/>
        <v>0</v>
      </c>
      <c r="K10" s="110">
        <f t="shared" ca="1" si="11"/>
        <v>0</v>
      </c>
      <c r="L10" s="110">
        <f t="shared" ca="1" si="11"/>
        <v>0</v>
      </c>
      <c r="M10" s="110">
        <f t="shared" ca="1" si="11"/>
        <v>0</v>
      </c>
      <c r="N10" s="110">
        <f t="shared" ca="1" si="11"/>
        <v>0</v>
      </c>
      <c r="O10" s="110">
        <f t="shared" ca="1" si="11"/>
        <v>0</v>
      </c>
      <c r="P10" s="110">
        <f t="shared" ca="1" si="11"/>
        <v>0</v>
      </c>
      <c r="Q10" s="110">
        <f t="shared" ca="1" si="11"/>
        <v>1</v>
      </c>
      <c r="R10" s="110">
        <f t="shared" ca="1" si="11"/>
        <v>1</v>
      </c>
      <c r="S10" s="110">
        <f t="shared" ca="1" si="11"/>
        <v>1</v>
      </c>
      <c r="T10" s="110">
        <f t="shared" ca="1" si="11"/>
        <v>1</v>
      </c>
      <c r="U10" s="110">
        <f t="shared" ca="1" si="11"/>
        <v>1</v>
      </c>
      <c r="V10" s="110">
        <f t="shared" ca="1" si="11"/>
        <v>1</v>
      </c>
      <c r="W10" s="110">
        <f t="shared" ca="1" si="11"/>
        <v>1</v>
      </c>
      <c r="X10" s="110">
        <f t="shared" ca="1" si="11"/>
        <v>1</v>
      </c>
      <c r="Y10" s="110">
        <f t="shared" ca="1" si="11"/>
        <v>1</v>
      </c>
      <c r="Z10" s="110">
        <f t="shared" ca="1" si="11"/>
        <v>1</v>
      </c>
      <c r="AA10" s="110">
        <f t="shared" ca="1" si="11"/>
        <v>1</v>
      </c>
      <c r="AB10" s="110">
        <f t="shared" ca="1" si="11"/>
        <v>1</v>
      </c>
      <c r="AC10" s="110">
        <f t="shared" ca="1" si="11"/>
        <v>1</v>
      </c>
      <c r="AD10" s="110">
        <f t="shared" ca="1" si="11"/>
        <v>1</v>
      </c>
      <c r="AE10" s="110">
        <f t="shared" ca="1" si="11"/>
        <v>1</v>
      </c>
      <c r="AF10" s="110">
        <f t="shared" ca="1" si="11"/>
        <v>1</v>
      </c>
      <c r="AG10" s="110">
        <f t="shared" ca="1" si="11"/>
        <v>1</v>
      </c>
      <c r="AH10" s="110">
        <f t="shared" ca="1" si="11"/>
        <v>1</v>
      </c>
      <c r="AI10" s="110">
        <f t="shared" ref="AI10:AY10" ca="1" si="12">SUMPRODUCT(($B$10=nomPrevu)*(PlageDatePrevu=$B$1)*(AI3&gt;=debutPrevu)*(AI3&lt;finPrevu)*(tachePrevu))</f>
        <v>1</v>
      </c>
      <c r="AJ10" s="110">
        <f t="shared" ca="1" si="12"/>
        <v>1</v>
      </c>
      <c r="AK10" s="110">
        <f t="shared" ca="1" si="12"/>
        <v>1</v>
      </c>
      <c r="AL10" s="110">
        <f t="shared" ca="1" si="12"/>
        <v>1</v>
      </c>
      <c r="AM10" s="110">
        <f t="shared" ca="1" si="12"/>
        <v>1</v>
      </c>
      <c r="AN10" s="110">
        <f t="shared" ca="1" si="12"/>
        <v>1</v>
      </c>
      <c r="AO10" s="110">
        <f t="shared" ca="1" si="12"/>
        <v>1</v>
      </c>
      <c r="AP10" s="110">
        <f t="shared" ca="1" si="12"/>
        <v>1</v>
      </c>
      <c r="AQ10" s="110">
        <f t="shared" ca="1" si="12"/>
        <v>1</v>
      </c>
      <c r="AR10" s="110">
        <f t="shared" ca="1" si="12"/>
        <v>1</v>
      </c>
      <c r="AS10" s="110">
        <f t="shared" ca="1" si="12"/>
        <v>0</v>
      </c>
      <c r="AT10" s="110">
        <f t="shared" ca="1" si="12"/>
        <v>0</v>
      </c>
      <c r="AU10" s="110">
        <f t="shared" ca="1" si="12"/>
        <v>0</v>
      </c>
      <c r="AV10" s="110">
        <f t="shared" ca="1" si="12"/>
        <v>0</v>
      </c>
      <c r="AW10" s="110">
        <f t="shared" ca="1" si="12"/>
        <v>0</v>
      </c>
      <c r="AX10" s="110">
        <f t="shared" ca="1" si="12"/>
        <v>0</v>
      </c>
      <c r="AY10" s="111">
        <f t="shared" ca="1" si="12"/>
        <v>0</v>
      </c>
      <c r="AZ10" s="23"/>
    </row>
    <row r="11" spans="1:57" x14ac:dyDescent="0.2">
      <c r="A11" s="187"/>
      <c r="B11" s="44" t="s">
        <v>147</v>
      </c>
      <c r="C11" s="115">
        <f t="shared" ref="C11:AH11" ca="1" si="13">SUMPRODUCT(($B$11=nomPrevu)*(PlageDatePrevu=$B$1)*(C3&gt;=debutPrevu)*(C3&lt;finPrevu)*(tachePrevu))</f>
        <v>0</v>
      </c>
      <c r="D11" s="116">
        <f t="shared" ca="1" si="13"/>
        <v>0</v>
      </c>
      <c r="E11" s="116">
        <f t="shared" ca="1" si="13"/>
        <v>0</v>
      </c>
      <c r="F11" s="116">
        <f t="shared" ca="1" si="13"/>
        <v>0</v>
      </c>
      <c r="G11" s="116">
        <f t="shared" ca="1" si="13"/>
        <v>0</v>
      </c>
      <c r="H11" s="116">
        <f t="shared" ca="1" si="13"/>
        <v>0</v>
      </c>
      <c r="I11" s="116">
        <f t="shared" ca="1" si="13"/>
        <v>0</v>
      </c>
      <c r="J11" s="116">
        <f t="shared" ca="1" si="13"/>
        <v>0</v>
      </c>
      <c r="K11" s="116">
        <f t="shared" ca="1" si="13"/>
        <v>0</v>
      </c>
      <c r="L11" s="116">
        <f t="shared" ca="1" si="13"/>
        <v>0</v>
      </c>
      <c r="M11" s="116">
        <f t="shared" ca="1" si="13"/>
        <v>0</v>
      </c>
      <c r="N11" s="116">
        <f t="shared" ca="1" si="13"/>
        <v>0</v>
      </c>
      <c r="O11" s="116">
        <f t="shared" ca="1" si="13"/>
        <v>0</v>
      </c>
      <c r="P11" s="116">
        <f t="shared" ca="1" si="13"/>
        <v>0</v>
      </c>
      <c r="Q11" s="116">
        <f t="shared" ca="1" si="13"/>
        <v>4</v>
      </c>
      <c r="R11" s="116">
        <f t="shared" ca="1" si="13"/>
        <v>4</v>
      </c>
      <c r="S11" s="116">
        <f t="shared" ca="1" si="13"/>
        <v>4</v>
      </c>
      <c r="T11" s="116">
        <f t="shared" ca="1" si="13"/>
        <v>4</v>
      </c>
      <c r="U11" s="116">
        <f t="shared" ca="1" si="13"/>
        <v>4</v>
      </c>
      <c r="V11" s="116">
        <f t="shared" ca="1" si="13"/>
        <v>4</v>
      </c>
      <c r="W11" s="116">
        <f t="shared" ca="1" si="13"/>
        <v>4</v>
      </c>
      <c r="X11" s="116">
        <f t="shared" ca="1" si="13"/>
        <v>4</v>
      </c>
      <c r="Y11" s="116">
        <f t="shared" ca="1" si="13"/>
        <v>4</v>
      </c>
      <c r="Z11" s="116">
        <f t="shared" ca="1" si="13"/>
        <v>4</v>
      </c>
      <c r="AA11" s="116">
        <f t="shared" ca="1" si="13"/>
        <v>4</v>
      </c>
      <c r="AB11" s="116">
        <f t="shared" ca="1" si="13"/>
        <v>4</v>
      </c>
      <c r="AC11" s="116">
        <f t="shared" ca="1" si="13"/>
        <v>4</v>
      </c>
      <c r="AD11" s="116">
        <f t="shared" ca="1" si="13"/>
        <v>4</v>
      </c>
      <c r="AE11" s="116">
        <f t="shared" ca="1" si="13"/>
        <v>4</v>
      </c>
      <c r="AF11" s="116">
        <f t="shared" ca="1" si="13"/>
        <v>4</v>
      </c>
      <c r="AG11" s="116">
        <f t="shared" ca="1" si="13"/>
        <v>4</v>
      </c>
      <c r="AH11" s="116">
        <f t="shared" ca="1" si="13"/>
        <v>4</v>
      </c>
      <c r="AI11" s="116">
        <f t="shared" ref="AI11:AY11" ca="1" si="14">SUMPRODUCT(($B$11=nomPrevu)*(PlageDatePrevu=$B$1)*(AI3&gt;=debutPrevu)*(AI3&lt;finPrevu)*(tachePrevu))</f>
        <v>4</v>
      </c>
      <c r="AJ11" s="116">
        <f t="shared" ca="1" si="14"/>
        <v>4</v>
      </c>
      <c r="AK11" s="116">
        <f t="shared" ca="1" si="14"/>
        <v>4</v>
      </c>
      <c r="AL11" s="116">
        <f t="shared" ca="1" si="14"/>
        <v>4</v>
      </c>
      <c r="AM11" s="116">
        <f t="shared" ca="1" si="14"/>
        <v>4</v>
      </c>
      <c r="AN11" s="116">
        <f t="shared" ca="1" si="14"/>
        <v>4</v>
      </c>
      <c r="AO11" s="116">
        <f t="shared" ca="1" si="14"/>
        <v>4</v>
      </c>
      <c r="AP11" s="116">
        <f t="shared" ca="1" si="14"/>
        <v>4</v>
      </c>
      <c r="AQ11" s="116">
        <f t="shared" ca="1" si="14"/>
        <v>4</v>
      </c>
      <c r="AR11" s="116">
        <f t="shared" ca="1" si="14"/>
        <v>4</v>
      </c>
      <c r="AS11" s="116">
        <f t="shared" ca="1" si="14"/>
        <v>0</v>
      </c>
      <c r="AT11" s="116">
        <f t="shared" ca="1" si="14"/>
        <v>0</v>
      </c>
      <c r="AU11" s="116">
        <f t="shared" ca="1" si="14"/>
        <v>0</v>
      </c>
      <c r="AV11" s="116">
        <f t="shared" ca="1" si="14"/>
        <v>0</v>
      </c>
      <c r="AW11" s="116">
        <f t="shared" ca="1" si="14"/>
        <v>0</v>
      </c>
      <c r="AX11" s="116">
        <f t="shared" ca="1" si="14"/>
        <v>0</v>
      </c>
      <c r="AY11" s="117">
        <f t="shared" ca="1" si="14"/>
        <v>0</v>
      </c>
      <c r="AZ11" s="23"/>
    </row>
    <row r="12" spans="1:57" x14ac:dyDescent="0.2">
      <c r="A12" s="187"/>
      <c r="B12" s="34" t="s">
        <v>4</v>
      </c>
      <c r="C12" s="118">
        <f ca="1">IF(C10&lt;&gt;"",C10+C11,IF(C11&lt;&gt;"",C11+C10,""))</f>
        <v>0</v>
      </c>
      <c r="D12" s="118">
        <f ca="1">IF(D10&lt;&gt;"",D10+D11,IF(D11&lt;&gt;"",D11+D10,""))</f>
        <v>0</v>
      </c>
      <c r="E12" s="118">
        <f t="shared" ref="E12:AX12" ca="1" si="15">IF(E10&lt;&gt;"",E10+E11,IF(E11&lt;&gt;"",E11+E10,""))</f>
        <v>0</v>
      </c>
      <c r="F12" s="118">
        <f t="shared" ca="1" si="15"/>
        <v>0</v>
      </c>
      <c r="G12" s="118">
        <f t="shared" ca="1" si="15"/>
        <v>0</v>
      </c>
      <c r="H12" s="118">
        <f t="shared" ca="1" si="15"/>
        <v>0</v>
      </c>
      <c r="I12" s="118">
        <f t="shared" ca="1" si="15"/>
        <v>0</v>
      </c>
      <c r="J12" s="118">
        <f t="shared" ca="1" si="15"/>
        <v>0</v>
      </c>
      <c r="K12" s="118">
        <f t="shared" ca="1" si="15"/>
        <v>0</v>
      </c>
      <c r="L12" s="118">
        <f t="shared" ca="1" si="15"/>
        <v>0</v>
      </c>
      <c r="M12" s="118">
        <f t="shared" ca="1" si="15"/>
        <v>0</v>
      </c>
      <c r="N12" s="118">
        <f t="shared" ca="1" si="15"/>
        <v>0</v>
      </c>
      <c r="O12" s="118">
        <f t="shared" ca="1" si="15"/>
        <v>0</v>
      </c>
      <c r="P12" s="118">
        <f t="shared" ca="1" si="15"/>
        <v>0</v>
      </c>
      <c r="Q12" s="118">
        <f t="shared" ca="1" si="15"/>
        <v>5</v>
      </c>
      <c r="R12" s="118">
        <f t="shared" ca="1" si="15"/>
        <v>5</v>
      </c>
      <c r="S12" s="118">
        <f t="shared" ca="1" si="15"/>
        <v>5</v>
      </c>
      <c r="T12" s="118">
        <f t="shared" ca="1" si="15"/>
        <v>5</v>
      </c>
      <c r="U12" s="118">
        <f t="shared" ca="1" si="15"/>
        <v>5</v>
      </c>
      <c r="V12" s="118">
        <f t="shared" ca="1" si="15"/>
        <v>5</v>
      </c>
      <c r="W12" s="118">
        <f t="shared" ca="1" si="15"/>
        <v>5</v>
      </c>
      <c r="X12" s="118">
        <f t="shared" ca="1" si="15"/>
        <v>5</v>
      </c>
      <c r="Y12" s="118">
        <f t="shared" ca="1" si="15"/>
        <v>5</v>
      </c>
      <c r="Z12" s="118">
        <f t="shared" ca="1" si="15"/>
        <v>5</v>
      </c>
      <c r="AA12" s="118">
        <f t="shared" ca="1" si="15"/>
        <v>5</v>
      </c>
      <c r="AB12" s="118">
        <f t="shared" ca="1" si="15"/>
        <v>5</v>
      </c>
      <c r="AC12" s="118">
        <f t="shared" ca="1" si="15"/>
        <v>5</v>
      </c>
      <c r="AD12" s="118">
        <f t="shared" ca="1" si="15"/>
        <v>5</v>
      </c>
      <c r="AE12" s="118">
        <f t="shared" ca="1" si="15"/>
        <v>5</v>
      </c>
      <c r="AF12" s="118">
        <f t="shared" ca="1" si="15"/>
        <v>5</v>
      </c>
      <c r="AG12" s="118">
        <f t="shared" ca="1" si="15"/>
        <v>5</v>
      </c>
      <c r="AH12" s="118">
        <f t="shared" ca="1" si="15"/>
        <v>5</v>
      </c>
      <c r="AI12" s="118">
        <f t="shared" ca="1" si="15"/>
        <v>5</v>
      </c>
      <c r="AJ12" s="118">
        <f t="shared" ca="1" si="15"/>
        <v>5</v>
      </c>
      <c r="AK12" s="118">
        <f t="shared" ca="1" si="15"/>
        <v>5</v>
      </c>
      <c r="AL12" s="118">
        <f t="shared" ca="1" si="15"/>
        <v>5</v>
      </c>
      <c r="AM12" s="118">
        <f t="shared" ca="1" si="15"/>
        <v>5</v>
      </c>
      <c r="AN12" s="118">
        <f t="shared" ca="1" si="15"/>
        <v>5</v>
      </c>
      <c r="AO12" s="118">
        <f t="shared" ca="1" si="15"/>
        <v>5</v>
      </c>
      <c r="AP12" s="118">
        <f t="shared" ca="1" si="15"/>
        <v>5</v>
      </c>
      <c r="AQ12" s="118">
        <f t="shared" ca="1" si="15"/>
        <v>5</v>
      </c>
      <c r="AR12" s="118">
        <f t="shared" ca="1" si="15"/>
        <v>5</v>
      </c>
      <c r="AS12" s="118">
        <f t="shared" ca="1" si="15"/>
        <v>0</v>
      </c>
      <c r="AT12" s="118">
        <f t="shared" ca="1" si="15"/>
        <v>0</v>
      </c>
      <c r="AU12" s="118">
        <f t="shared" ca="1" si="15"/>
        <v>0</v>
      </c>
      <c r="AV12" s="118">
        <f t="shared" ca="1" si="15"/>
        <v>0</v>
      </c>
      <c r="AW12" s="118">
        <f t="shared" ca="1" si="15"/>
        <v>0</v>
      </c>
      <c r="AX12" s="118">
        <f t="shared" ca="1" si="15"/>
        <v>0</v>
      </c>
      <c r="AY12" s="119">
        <f ca="1">IF(AY10&lt;&gt;"",AY10+AY11,IF(AY11&lt;&gt;"",AY11+AY10,""))</f>
        <v>0</v>
      </c>
      <c r="AZ12" s="23"/>
    </row>
    <row r="13" spans="1:57" x14ac:dyDescent="0.2">
      <c r="A13" s="187"/>
      <c r="B13" s="43" t="s">
        <v>166</v>
      </c>
      <c r="C13" s="175">
        <f ca="1">SUMPRODUCT(($B$13=EffectifReelNom)*(PlageDate=$B$1)*(C3&gt;=EffectifReelHrDebut)*(C3&lt;EffectifReelHrFin)*(EffectifReel))</f>
        <v>0</v>
      </c>
      <c r="D13" s="113">
        <f t="shared" ref="C13:AH13" ca="1" si="16">SUMPRODUCT(($B$13=EffectifReelNom)*(PlageDate=$B$1)*(D3&gt;=EffectifReelHrDebut)*(D3&lt;EffectifReelHrFin)*(EffectifReel))</f>
        <v>0</v>
      </c>
      <c r="E13" s="113">
        <f t="shared" ca="1" si="16"/>
        <v>0</v>
      </c>
      <c r="F13" s="113">
        <f t="shared" ca="1" si="16"/>
        <v>0</v>
      </c>
      <c r="G13" s="113">
        <f t="shared" ca="1" si="16"/>
        <v>0</v>
      </c>
      <c r="H13" s="113">
        <f t="shared" ca="1" si="16"/>
        <v>0</v>
      </c>
      <c r="I13" s="113">
        <f t="shared" ca="1" si="16"/>
        <v>0</v>
      </c>
      <c r="J13" s="113">
        <f t="shared" ca="1" si="16"/>
        <v>0</v>
      </c>
      <c r="K13" s="113">
        <f t="shared" ca="1" si="16"/>
        <v>0</v>
      </c>
      <c r="L13" s="113">
        <f t="shared" ca="1" si="16"/>
        <v>0</v>
      </c>
      <c r="M13" s="113">
        <f t="shared" ca="1" si="16"/>
        <v>0</v>
      </c>
      <c r="N13" s="113">
        <f t="shared" ca="1" si="16"/>
        <v>0</v>
      </c>
      <c r="O13" s="113">
        <f t="shared" ca="1" si="16"/>
        <v>0</v>
      </c>
      <c r="P13" s="113">
        <f t="shared" ca="1" si="16"/>
        <v>0</v>
      </c>
      <c r="Q13" s="113">
        <f t="shared" ca="1" si="16"/>
        <v>0</v>
      </c>
      <c r="R13" s="113">
        <f t="shared" ca="1" si="16"/>
        <v>0</v>
      </c>
      <c r="S13" s="113">
        <f t="shared" ca="1" si="16"/>
        <v>0</v>
      </c>
      <c r="T13" s="113">
        <f t="shared" ca="1" si="16"/>
        <v>0</v>
      </c>
      <c r="U13" s="113">
        <f t="shared" ca="1" si="16"/>
        <v>3</v>
      </c>
      <c r="V13" s="113">
        <f t="shared" ca="1" si="16"/>
        <v>3</v>
      </c>
      <c r="W13" s="113">
        <f t="shared" ca="1" si="16"/>
        <v>2</v>
      </c>
      <c r="X13" s="113">
        <f t="shared" ca="1" si="16"/>
        <v>0</v>
      </c>
      <c r="Y13" s="113">
        <f t="shared" ca="1" si="16"/>
        <v>0</v>
      </c>
      <c r="Z13" s="113">
        <f t="shared" ca="1" si="16"/>
        <v>0</v>
      </c>
      <c r="AA13" s="113">
        <f t="shared" ca="1" si="16"/>
        <v>0</v>
      </c>
      <c r="AB13" s="113">
        <f t="shared" ca="1" si="16"/>
        <v>0</v>
      </c>
      <c r="AC13" s="113">
        <f t="shared" ca="1" si="16"/>
        <v>0</v>
      </c>
      <c r="AD13" s="113">
        <f t="shared" ca="1" si="16"/>
        <v>0</v>
      </c>
      <c r="AE13" s="113">
        <f t="shared" ca="1" si="16"/>
        <v>3</v>
      </c>
      <c r="AF13" s="113">
        <f t="shared" ca="1" si="16"/>
        <v>0</v>
      </c>
      <c r="AG13" s="113">
        <f t="shared" ca="1" si="16"/>
        <v>0</v>
      </c>
      <c r="AH13" s="113">
        <f t="shared" ca="1" si="16"/>
        <v>0</v>
      </c>
      <c r="AI13" s="113">
        <f t="shared" ref="AI13:AY13" ca="1" si="17">SUMPRODUCT(($B$13=EffectifReelNom)*(PlageDate=$B$1)*(AI3&gt;=EffectifReelHrDebut)*(AI3&lt;EffectifReelHrFin)*(EffectifReel))</f>
        <v>0</v>
      </c>
      <c r="AJ13" s="113">
        <f t="shared" ca="1" si="17"/>
        <v>0</v>
      </c>
      <c r="AK13" s="113">
        <f t="shared" ca="1" si="17"/>
        <v>0</v>
      </c>
      <c r="AL13" s="113">
        <f t="shared" ca="1" si="17"/>
        <v>0</v>
      </c>
      <c r="AM13" s="113">
        <f t="shared" ca="1" si="17"/>
        <v>0</v>
      </c>
      <c r="AN13" s="113">
        <f t="shared" ca="1" si="17"/>
        <v>0</v>
      </c>
      <c r="AO13" s="113">
        <f t="shared" ca="1" si="17"/>
        <v>0</v>
      </c>
      <c r="AP13" s="113">
        <f t="shared" ca="1" si="17"/>
        <v>0</v>
      </c>
      <c r="AQ13" s="113">
        <f t="shared" ca="1" si="17"/>
        <v>0</v>
      </c>
      <c r="AR13" s="113">
        <f t="shared" ca="1" si="17"/>
        <v>0</v>
      </c>
      <c r="AS13" s="113">
        <f t="shared" ca="1" si="17"/>
        <v>0</v>
      </c>
      <c r="AT13" s="113">
        <f t="shared" ca="1" si="17"/>
        <v>0</v>
      </c>
      <c r="AU13" s="113">
        <f t="shared" ca="1" si="17"/>
        <v>0</v>
      </c>
      <c r="AV13" s="113">
        <f t="shared" ca="1" si="17"/>
        <v>0</v>
      </c>
      <c r="AW13" s="113">
        <f t="shared" ca="1" si="17"/>
        <v>0</v>
      </c>
      <c r="AX13" s="113">
        <f t="shared" ca="1" si="17"/>
        <v>0</v>
      </c>
      <c r="AY13" s="114">
        <f t="shared" ca="1" si="17"/>
        <v>0</v>
      </c>
      <c r="AZ13" s="23"/>
    </row>
    <row r="14" spans="1:57" ht="5.0999999999999996" customHeight="1" x14ac:dyDescent="0.2">
      <c r="A14" s="21"/>
      <c r="B14" s="25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23"/>
    </row>
    <row r="15" spans="1:57" x14ac:dyDescent="0.2">
      <c r="A15" s="187" t="s">
        <v>108</v>
      </c>
      <c r="B15" s="42" t="s">
        <v>148</v>
      </c>
      <c r="C15" s="109">
        <f t="shared" ref="C15:AH15" ca="1" si="18">SUMPRODUCT(($B$15=nomPrevu)*(PlageDatePrevu=$B$1)*(C3&gt;=debutPrevu)*(C3&lt;finPrevu)*(tachePrevu))</f>
        <v>0</v>
      </c>
      <c r="D15" s="110">
        <f t="shared" ca="1" si="18"/>
        <v>0</v>
      </c>
      <c r="E15" s="110">
        <f t="shared" ca="1" si="18"/>
        <v>0</v>
      </c>
      <c r="F15" s="110">
        <f t="shared" ca="1" si="18"/>
        <v>0</v>
      </c>
      <c r="G15" s="110">
        <f t="shared" ca="1" si="18"/>
        <v>0</v>
      </c>
      <c r="H15" s="110">
        <f t="shared" ca="1" si="18"/>
        <v>0</v>
      </c>
      <c r="I15" s="110">
        <f t="shared" ca="1" si="18"/>
        <v>0</v>
      </c>
      <c r="J15" s="110">
        <f t="shared" ca="1" si="18"/>
        <v>0</v>
      </c>
      <c r="K15" s="110">
        <f t="shared" ca="1" si="18"/>
        <v>0</v>
      </c>
      <c r="L15" s="110">
        <f t="shared" ca="1" si="18"/>
        <v>0</v>
      </c>
      <c r="M15" s="110">
        <f t="shared" ca="1" si="18"/>
        <v>0</v>
      </c>
      <c r="N15" s="110">
        <f t="shared" ca="1" si="18"/>
        <v>0</v>
      </c>
      <c r="O15" s="110">
        <f t="shared" ca="1" si="18"/>
        <v>0</v>
      </c>
      <c r="P15" s="110">
        <f t="shared" ca="1" si="18"/>
        <v>0</v>
      </c>
      <c r="Q15" s="110">
        <f t="shared" ca="1" si="18"/>
        <v>2</v>
      </c>
      <c r="R15" s="110">
        <f t="shared" ca="1" si="18"/>
        <v>2</v>
      </c>
      <c r="S15" s="110">
        <f t="shared" ca="1" si="18"/>
        <v>2</v>
      </c>
      <c r="T15" s="110">
        <f t="shared" ca="1" si="18"/>
        <v>2</v>
      </c>
      <c r="U15" s="110">
        <f t="shared" ca="1" si="18"/>
        <v>2</v>
      </c>
      <c r="V15" s="110">
        <f t="shared" ca="1" si="18"/>
        <v>2</v>
      </c>
      <c r="W15" s="110">
        <f t="shared" ca="1" si="18"/>
        <v>2</v>
      </c>
      <c r="X15" s="110">
        <f t="shared" ca="1" si="18"/>
        <v>2</v>
      </c>
      <c r="Y15" s="110">
        <f t="shared" ca="1" si="18"/>
        <v>2</v>
      </c>
      <c r="Z15" s="110">
        <f t="shared" ca="1" si="18"/>
        <v>2</v>
      </c>
      <c r="AA15" s="110">
        <f t="shared" ca="1" si="18"/>
        <v>2</v>
      </c>
      <c r="AB15" s="110">
        <f t="shared" ca="1" si="18"/>
        <v>2</v>
      </c>
      <c r="AC15" s="110">
        <f t="shared" ca="1" si="18"/>
        <v>2</v>
      </c>
      <c r="AD15" s="110">
        <f t="shared" ca="1" si="18"/>
        <v>2</v>
      </c>
      <c r="AE15" s="110">
        <f t="shared" ca="1" si="18"/>
        <v>2</v>
      </c>
      <c r="AF15" s="110">
        <f t="shared" ca="1" si="18"/>
        <v>2</v>
      </c>
      <c r="AG15" s="110">
        <f t="shared" ca="1" si="18"/>
        <v>2</v>
      </c>
      <c r="AH15" s="110">
        <f t="shared" ca="1" si="18"/>
        <v>2</v>
      </c>
      <c r="AI15" s="110">
        <f t="shared" ref="AI15:AY15" ca="1" si="19">SUMPRODUCT(($B$15=nomPrevu)*(PlageDatePrevu=$B$1)*(AI3&gt;=debutPrevu)*(AI3&lt;finPrevu)*(tachePrevu))</f>
        <v>2</v>
      </c>
      <c r="AJ15" s="110">
        <f t="shared" ca="1" si="19"/>
        <v>2</v>
      </c>
      <c r="AK15" s="110">
        <f t="shared" ca="1" si="19"/>
        <v>2</v>
      </c>
      <c r="AL15" s="110">
        <f t="shared" ca="1" si="19"/>
        <v>2</v>
      </c>
      <c r="AM15" s="110">
        <f t="shared" ca="1" si="19"/>
        <v>2</v>
      </c>
      <c r="AN15" s="110">
        <f t="shared" ca="1" si="19"/>
        <v>2</v>
      </c>
      <c r="AO15" s="110">
        <f t="shared" ca="1" si="19"/>
        <v>2</v>
      </c>
      <c r="AP15" s="110">
        <f t="shared" ca="1" si="19"/>
        <v>2</v>
      </c>
      <c r="AQ15" s="110">
        <f t="shared" ca="1" si="19"/>
        <v>2</v>
      </c>
      <c r="AR15" s="110">
        <f t="shared" ca="1" si="19"/>
        <v>2</v>
      </c>
      <c r="AS15" s="110">
        <f t="shared" ca="1" si="19"/>
        <v>0</v>
      </c>
      <c r="AT15" s="110">
        <f t="shared" ca="1" si="19"/>
        <v>0</v>
      </c>
      <c r="AU15" s="110">
        <f t="shared" ca="1" si="19"/>
        <v>0</v>
      </c>
      <c r="AV15" s="110">
        <f t="shared" ca="1" si="19"/>
        <v>0</v>
      </c>
      <c r="AW15" s="110">
        <f t="shared" ca="1" si="19"/>
        <v>0</v>
      </c>
      <c r="AX15" s="110">
        <f t="shared" ca="1" si="19"/>
        <v>0</v>
      </c>
      <c r="AY15" s="111">
        <f t="shared" ca="1" si="19"/>
        <v>0</v>
      </c>
      <c r="AZ15" s="23"/>
    </row>
    <row r="16" spans="1:57" x14ac:dyDescent="0.2">
      <c r="A16" s="187"/>
      <c r="B16" s="59" t="s">
        <v>158</v>
      </c>
      <c r="C16" s="120">
        <f ca="1">SUMPRODUCT(($B$16=VimDispoReelNom)*(PlageDate=$B$1)*(C3&gt;=VimDispoReelHrDebut)*(C3&lt;VimDispoReelHrFin)*(VimDispoReel))</f>
        <v>0</v>
      </c>
      <c r="D16" s="121">
        <f ca="1">SUMPRODUCT(($B$16=VimDispoReelNom)*(PlageDate=$B$1)*(D3&gt;=VimDispoReelHrDebut)*(D3&lt;VimDispoReelHrFin)*(VimDispoReel))</f>
        <v>0</v>
      </c>
      <c r="E16" s="121">
        <f t="shared" ref="C16:AH16" ca="1" si="20">SUMPRODUCT(($B$16=VimDispoReelNom)*(PlageDate=$B$1)*(E3&gt;=VimDispoReelHrDebut)*(E3&lt;VimDispoReelHrFin)*(VimDispoReel))</f>
        <v>0</v>
      </c>
      <c r="F16" s="121">
        <f t="shared" ca="1" si="20"/>
        <v>0</v>
      </c>
      <c r="G16" s="121">
        <f t="shared" ca="1" si="20"/>
        <v>0</v>
      </c>
      <c r="H16" s="121">
        <f t="shared" ca="1" si="20"/>
        <v>0</v>
      </c>
      <c r="I16" s="121">
        <f t="shared" ca="1" si="20"/>
        <v>0</v>
      </c>
      <c r="J16" s="121">
        <f t="shared" ca="1" si="20"/>
        <v>0</v>
      </c>
      <c r="K16" s="121">
        <f t="shared" ca="1" si="20"/>
        <v>0</v>
      </c>
      <c r="L16" s="121">
        <f t="shared" ca="1" si="20"/>
        <v>0</v>
      </c>
      <c r="M16" s="121">
        <f t="shared" ca="1" si="20"/>
        <v>0</v>
      </c>
      <c r="N16" s="121">
        <f t="shared" ca="1" si="20"/>
        <v>0</v>
      </c>
      <c r="O16" s="121">
        <f t="shared" ca="1" si="20"/>
        <v>0</v>
      </c>
      <c r="P16" s="121">
        <f t="shared" ca="1" si="20"/>
        <v>0</v>
      </c>
      <c r="Q16" s="121">
        <f t="shared" ca="1" si="20"/>
        <v>1</v>
      </c>
      <c r="R16" s="121">
        <f t="shared" ca="1" si="20"/>
        <v>1</v>
      </c>
      <c r="S16" s="121">
        <f t="shared" ca="1" si="20"/>
        <v>0</v>
      </c>
      <c r="T16" s="121">
        <f t="shared" ca="1" si="20"/>
        <v>0</v>
      </c>
      <c r="U16" s="121">
        <f t="shared" ca="1" si="20"/>
        <v>0</v>
      </c>
      <c r="V16" s="121">
        <f t="shared" ca="1" si="20"/>
        <v>0</v>
      </c>
      <c r="W16" s="121">
        <f t="shared" ca="1" si="20"/>
        <v>0</v>
      </c>
      <c r="X16" s="121">
        <f t="shared" ca="1" si="20"/>
        <v>0</v>
      </c>
      <c r="Y16" s="121">
        <f t="shared" ca="1" si="20"/>
        <v>0</v>
      </c>
      <c r="Z16" s="121">
        <f t="shared" ca="1" si="20"/>
        <v>0</v>
      </c>
      <c r="AA16" s="121">
        <f t="shared" ca="1" si="20"/>
        <v>0</v>
      </c>
      <c r="AB16" s="121">
        <f t="shared" ca="1" si="20"/>
        <v>0</v>
      </c>
      <c r="AC16" s="121">
        <f t="shared" ca="1" si="20"/>
        <v>0</v>
      </c>
      <c r="AD16" s="121">
        <f t="shared" ca="1" si="20"/>
        <v>0</v>
      </c>
      <c r="AE16" s="121">
        <f t="shared" ca="1" si="20"/>
        <v>0</v>
      </c>
      <c r="AF16" s="121">
        <f t="shared" ca="1" si="20"/>
        <v>0</v>
      </c>
      <c r="AG16" s="121">
        <f t="shared" ca="1" si="20"/>
        <v>0</v>
      </c>
      <c r="AH16" s="121">
        <f t="shared" ca="1" si="20"/>
        <v>0</v>
      </c>
      <c r="AI16" s="121">
        <f t="shared" ref="AI16:AY16" ca="1" si="21">SUMPRODUCT(($B$16=VimDispoReelNom)*(PlageDate=$B$1)*(AI3&gt;=VimDispoReelHrDebut)*(AI3&lt;VimDispoReelHrFin)*(VimDispoReel))</f>
        <v>0</v>
      </c>
      <c r="AJ16" s="121">
        <f t="shared" ca="1" si="21"/>
        <v>0</v>
      </c>
      <c r="AK16" s="121">
        <f t="shared" ca="1" si="21"/>
        <v>0</v>
      </c>
      <c r="AL16" s="121">
        <f t="shared" ca="1" si="21"/>
        <v>0</v>
      </c>
      <c r="AM16" s="121">
        <f t="shared" ca="1" si="21"/>
        <v>0</v>
      </c>
      <c r="AN16" s="121">
        <f t="shared" ca="1" si="21"/>
        <v>0</v>
      </c>
      <c r="AO16" s="121">
        <f t="shared" ca="1" si="21"/>
        <v>0</v>
      </c>
      <c r="AP16" s="121">
        <f t="shared" ca="1" si="21"/>
        <v>0</v>
      </c>
      <c r="AQ16" s="121">
        <f t="shared" ca="1" si="21"/>
        <v>0</v>
      </c>
      <c r="AR16" s="121">
        <f t="shared" ca="1" si="21"/>
        <v>0</v>
      </c>
      <c r="AS16" s="121">
        <f t="shared" ca="1" si="21"/>
        <v>0</v>
      </c>
      <c r="AT16" s="121">
        <f t="shared" ca="1" si="21"/>
        <v>0</v>
      </c>
      <c r="AU16" s="121">
        <f t="shared" ca="1" si="21"/>
        <v>0</v>
      </c>
      <c r="AV16" s="121">
        <f t="shared" ca="1" si="21"/>
        <v>0</v>
      </c>
      <c r="AW16" s="121">
        <f t="shared" ca="1" si="21"/>
        <v>0</v>
      </c>
      <c r="AX16" s="121">
        <f t="shared" ca="1" si="21"/>
        <v>0</v>
      </c>
      <c r="AY16" s="183">
        <f t="shared" ca="1" si="21"/>
        <v>0</v>
      </c>
      <c r="AZ16" s="23"/>
      <c r="BD16" s="15" t="s">
        <v>111</v>
      </c>
      <c r="BE16" s="15" t="s">
        <v>168</v>
      </c>
    </row>
    <row r="17" spans="1:62" x14ac:dyDescent="0.2">
      <c r="A17" s="187"/>
      <c r="B17" s="58" t="s">
        <v>5</v>
      </c>
      <c r="C17" s="125">
        <f t="shared" ref="C17:AH17" ca="1" si="22">SUMPRODUCT(($B$17=PlageTheme)*(PlageDate=$B$1)*(C3&gt;=PlageDebut)*(C3&lt;PlageFin))</f>
        <v>0</v>
      </c>
      <c r="D17" s="125">
        <f t="shared" ca="1" si="22"/>
        <v>0</v>
      </c>
      <c r="E17" s="125">
        <f t="shared" ca="1" si="22"/>
        <v>0</v>
      </c>
      <c r="F17" s="125">
        <f t="shared" ca="1" si="22"/>
        <v>0</v>
      </c>
      <c r="G17" s="125">
        <f t="shared" ca="1" si="22"/>
        <v>0</v>
      </c>
      <c r="H17" s="125">
        <f t="shared" ca="1" si="22"/>
        <v>0</v>
      </c>
      <c r="I17" s="125">
        <f t="shared" ca="1" si="22"/>
        <v>0</v>
      </c>
      <c r="J17" s="125">
        <f t="shared" ca="1" si="22"/>
        <v>0</v>
      </c>
      <c r="K17" s="125">
        <f t="shared" ca="1" si="22"/>
        <v>0</v>
      </c>
      <c r="L17" s="125">
        <f t="shared" ca="1" si="22"/>
        <v>0</v>
      </c>
      <c r="M17" s="125">
        <f t="shared" ca="1" si="22"/>
        <v>0</v>
      </c>
      <c r="N17" s="125">
        <f t="shared" ca="1" si="22"/>
        <v>0</v>
      </c>
      <c r="O17" s="125">
        <f t="shared" ca="1" si="22"/>
        <v>0</v>
      </c>
      <c r="P17" s="125">
        <f t="shared" ca="1" si="22"/>
        <v>0</v>
      </c>
      <c r="Q17" s="125">
        <f t="shared" ca="1" si="22"/>
        <v>0</v>
      </c>
      <c r="R17" s="125">
        <f t="shared" ca="1" si="22"/>
        <v>0</v>
      </c>
      <c r="S17" s="125">
        <f t="shared" ca="1" si="22"/>
        <v>0</v>
      </c>
      <c r="T17" s="125">
        <f t="shared" ca="1" si="22"/>
        <v>0</v>
      </c>
      <c r="U17" s="125">
        <f t="shared" ca="1" si="22"/>
        <v>0</v>
      </c>
      <c r="V17" s="125">
        <f t="shared" ca="1" si="22"/>
        <v>0</v>
      </c>
      <c r="W17" s="125">
        <f t="shared" ca="1" si="22"/>
        <v>0</v>
      </c>
      <c r="X17" s="125">
        <f t="shared" ca="1" si="22"/>
        <v>0</v>
      </c>
      <c r="Y17" s="125">
        <f t="shared" ca="1" si="22"/>
        <v>0</v>
      </c>
      <c r="Z17" s="125">
        <f t="shared" ca="1" si="22"/>
        <v>0</v>
      </c>
      <c r="AA17" s="125">
        <f t="shared" ca="1" si="22"/>
        <v>0</v>
      </c>
      <c r="AB17" s="125">
        <f t="shared" ca="1" si="22"/>
        <v>0</v>
      </c>
      <c r="AC17" s="125">
        <f t="shared" ca="1" si="22"/>
        <v>0</v>
      </c>
      <c r="AD17" s="125">
        <f t="shared" ca="1" si="22"/>
        <v>0</v>
      </c>
      <c r="AE17" s="125">
        <f t="shared" ca="1" si="22"/>
        <v>0</v>
      </c>
      <c r="AF17" s="125">
        <f t="shared" ca="1" si="22"/>
        <v>0</v>
      </c>
      <c r="AG17" s="125">
        <f t="shared" ca="1" si="22"/>
        <v>0</v>
      </c>
      <c r="AH17" s="125">
        <f t="shared" ca="1" si="22"/>
        <v>0</v>
      </c>
      <c r="AI17" s="125">
        <f t="shared" ref="AI17:AY17" ca="1" si="23">SUMPRODUCT(($B$17=PlageTheme)*(PlageDate=$B$1)*(AI3&gt;=PlageDebut)*(AI3&lt;PlageFin))</f>
        <v>0</v>
      </c>
      <c r="AJ17" s="125">
        <f t="shared" ca="1" si="23"/>
        <v>0</v>
      </c>
      <c r="AK17" s="125">
        <f t="shared" ca="1" si="23"/>
        <v>0</v>
      </c>
      <c r="AL17" s="125">
        <f t="shared" ca="1" si="23"/>
        <v>0</v>
      </c>
      <c r="AM17" s="125">
        <f t="shared" ca="1" si="23"/>
        <v>0</v>
      </c>
      <c r="AN17" s="125">
        <f t="shared" ca="1" si="23"/>
        <v>0</v>
      </c>
      <c r="AO17" s="125">
        <f t="shared" ca="1" si="23"/>
        <v>0</v>
      </c>
      <c r="AP17" s="125">
        <f t="shared" ca="1" si="23"/>
        <v>0</v>
      </c>
      <c r="AQ17" s="125">
        <f t="shared" ca="1" si="23"/>
        <v>0</v>
      </c>
      <c r="AR17" s="125">
        <f t="shared" ca="1" si="23"/>
        <v>0</v>
      </c>
      <c r="AS17" s="125">
        <f t="shared" ca="1" si="23"/>
        <v>0</v>
      </c>
      <c r="AT17" s="125">
        <f t="shared" ca="1" si="23"/>
        <v>0</v>
      </c>
      <c r="AU17" s="125">
        <f t="shared" ca="1" si="23"/>
        <v>0</v>
      </c>
      <c r="AV17" s="125">
        <f t="shared" ca="1" si="23"/>
        <v>0</v>
      </c>
      <c r="AW17" s="125">
        <f t="shared" ca="1" si="23"/>
        <v>0</v>
      </c>
      <c r="AX17" s="125">
        <f t="shared" ca="1" si="23"/>
        <v>0</v>
      </c>
      <c r="AY17" s="126">
        <f t="shared" ca="1" si="23"/>
        <v>0</v>
      </c>
      <c r="AZ17" s="23"/>
      <c r="BB17" s="66" t="s">
        <v>13</v>
      </c>
      <c r="BC17" s="64"/>
      <c r="BD17" s="181">
        <f ca="1">SUMPRODUCT(($BB$17=Catégorie)*(PlageDate=$B$1)*(CatégorieDurée))</f>
        <v>4.1666666666666685E-2</v>
      </c>
      <c r="BE17" s="182">
        <f ca="1">SUMPRODUCT(($BB$17=Catégorie)*(PlageDate=$B$1))</f>
        <v>3</v>
      </c>
      <c r="BG17" s="63" t="s">
        <v>109</v>
      </c>
      <c r="BH17" s="64"/>
      <c r="BI17" s="181">
        <f ca="1">SUMPRODUCT(($BG$17=Catégorie)*(PlageDate=$B$1)*(CatégorieDurée))</f>
        <v>3.4722222222222265E-2</v>
      </c>
      <c r="BJ17" s="182">
        <f ca="1">SUMPRODUCT(($BG$17=Catégorie)*(PlageDate=$B$1))</f>
        <v>2</v>
      </c>
    </row>
    <row r="18" spans="1:62" x14ac:dyDescent="0.2">
      <c r="A18" s="187"/>
      <c r="B18" s="35" t="s">
        <v>9</v>
      </c>
      <c r="C18" s="125">
        <f t="shared" ref="C18:AH18" ca="1" si="24">SUMPRODUCT(($B$18=PlageTheme)*(PlageDate=$B$1)*(C3&gt;=PlageDebut)*(C3&lt;PlageFin))</f>
        <v>0</v>
      </c>
      <c r="D18" s="125">
        <f t="shared" ca="1" si="24"/>
        <v>0</v>
      </c>
      <c r="E18" s="125">
        <f t="shared" ca="1" si="24"/>
        <v>0</v>
      </c>
      <c r="F18" s="125">
        <f t="shared" ca="1" si="24"/>
        <v>0</v>
      </c>
      <c r="G18" s="125">
        <f t="shared" ca="1" si="24"/>
        <v>0</v>
      </c>
      <c r="H18" s="125">
        <f t="shared" ca="1" si="24"/>
        <v>0</v>
      </c>
      <c r="I18" s="125">
        <f t="shared" ca="1" si="24"/>
        <v>0</v>
      </c>
      <c r="J18" s="125">
        <f t="shared" ca="1" si="24"/>
        <v>0</v>
      </c>
      <c r="K18" s="125">
        <f t="shared" ca="1" si="24"/>
        <v>0</v>
      </c>
      <c r="L18" s="125">
        <f t="shared" ca="1" si="24"/>
        <v>0</v>
      </c>
      <c r="M18" s="125">
        <f t="shared" ca="1" si="24"/>
        <v>0</v>
      </c>
      <c r="N18" s="125">
        <f t="shared" ca="1" si="24"/>
        <v>0</v>
      </c>
      <c r="O18" s="125">
        <f t="shared" ca="1" si="24"/>
        <v>0</v>
      </c>
      <c r="P18" s="125">
        <f t="shared" ca="1" si="24"/>
        <v>0</v>
      </c>
      <c r="Q18" s="125">
        <f t="shared" ca="1" si="24"/>
        <v>1</v>
      </c>
      <c r="R18" s="125">
        <f t="shared" ca="1" si="24"/>
        <v>1</v>
      </c>
      <c r="S18" s="125">
        <f t="shared" ca="1" si="24"/>
        <v>0</v>
      </c>
      <c r="T18" s="125">
        <f t="shared" ca="1" si="24"/>
        <v>0</v>
      </c>
      <c r="U18" s="125">
        <f t="shared" ca="1" si="24"/>
        <v>0</v>
      </c>
      <c r="V18" s="125">
        <f t="shared" ca="1" si="24"/>
        <v>0</v>
      </c>
      <c r="W18" s="125">
        <f t="shared" ca="1" si="24"/>
        <v>0</v>
      </c>
      <c r="X18" s="125">
        <f t="shared" ca="1" si="24"/>
        <v>0</v>
      </c>
      <c r="Y18" s="125">
        <f t="shared" ca="1" si="24"/>
        <v>0</v>
      </c>
      <c r="Z18" s="125">
        <f t="shared" ca="1" si="24"/>
        <v>0</v>
      </c>
      <c r="AA18" s="125">
        <f t="shared" ca="1" si="24"/>
        <v>0</v>
      </c>
      <c r="AB18" s="125">
        <f t="shared" ca="1" si="24"/>
        <v>0</v>
      </c>
      <c r="AC18" s="125">
        <f t="shared" ca="1" si="24"/>
        <v>0</v>
      </c>
      <c r="AD18" s="125">
        <f t="shared" ca="1" si="24"/>
        <v>0</v>
      </c>
      <c r="AE18" s="125">
        <f t="shared" ca="1" si="24"/>
        <v>0</v>
      </c>
      <c r="AF18" s="125">
        <f t="shared" ca="1" si="24"/>
        <v>0</v>
      </c>
      <c r="AG18" s="125">
        <f t="shared" ca="1" si="24"/>
        <v>0</v>
      </c>
      <c r="AH18" s="125">
        <f t="shared" ca="1" si="24"/>
        <v>0</v>
      </c>
      <c r="AI18" s="125">
        <f t="shared" ref="AI18:AY18" ca="1" si="25">SUMPRODUCT(($B$18=PlageTheme)*(PlageDate=$B$1)*(AI3&gt;=PlageDebut)*(AI3&lt;PlageFin))</f>
        <v>0</v>
      </c>
      <c r="AJ18" s="125">
        <f t="shared" ca="1" si="25"/>
        <v>0</v>
      </c>
      <c r="AK18" s="125">
        <f t="shared" ca="1" si="25"/>
        <v>0</v>
      </c>
      <c r="AL18" s="125">
        <f t="shared" ca="1" si="25"/>
        <v>0</v>
      </c>
      <c r="AM18" s="125">
        <f t="shared" ca="1" si="25"/>
        <v>0</v>
      </c>
      <c r="AN18" s="125">
        <f t="shared" ca="1" si="25"/>
        <v>0</v>
      </c>
      <c r="AO18" s="125">
        <f t="shared" ca="1" si="25"/>
        <v>0</v>
      </c>
      <c r="AP18" s="125">
        <f t="shared" ca="1" si="25"/>
        <v>0</v>
      </c>
      <c r="AQ18" s="125">
        <f t="shared" ca="1" si="25"/>
        <v>0</v>
      </c>
      <c r="AR18" s="125">
        <f t="shared" ca="1" si="25"/>
        <v>0</v>
      </c>
      <c r="AS18" s="125">
        <f ca="1">SUMPRODUCT(($B$18=PlageTheme)*(PlageDate=$B$1)*(AS3&gt;=PlageDebut)*(AS3&lt;PlageFin))</f>
        <v>0</v>
      </c>
      <c r="AT18" s="125">
        <f t="shared" ca="1" si="25"/>
        <v>0</v>
      </c>
      <c r="AU18" s="125">
        <f t="shared" ca="1" si="25"/>
        <v>0</v>
      </c>
      <c r="AV18" s="125">
        <f t="shared" ca="1" si="25"/>
        <v>0</v>
      </c>
      <c r="AW18" s="125">
        <f t="shared" ca="1" si="25"/>
        <v>0</v>
      </c>
      <c r="AX18" s="125">
        <f t="shared" ca="1" si="25"/>
        <v>0</v>
      </c>
      <c r="AY18" s="126">
        <f t="shared" ca="1" si="25"/>
        <v>0</v>
      </c>
      <c r="AZ18" s="23"/>
      <c r="BD18" s="16"/>
      <c r="BE18" s="16"/>
      <c r="BI18" s="16"/>
      <c r="BJ18" s="16"/>
    </row>
    <row r="19" spans="1:62" x14ac:dyDescent="0.2">
      <c r="A19" s="187"/>
      <c r="B19" s="35" t="s">
        <v>8</v>
      </c>
      <c r="C19" s="125">
        <f t="shared" ref="C19:AH19" ca="1" si="26">SUMPRODUCT(($B$19=PlageTheme)*(PlageDate=$B$1)*(C3&gt;=PlageDebut)*(C3&lt;PlageFin))</f>
        <v>0</v>
      </c>
      <c r="D19" s="125">
        <f t="shared" ca="1" si="26"/>
        <v>0</v>
      </c>
      <c r="E19" s="125">
        <f t="shared" ca="1" si="26"/>
        <v>0</v>
      </c>
      <c r="F19" s="125">
        <f t="shared" ca="1" si="26"/>
        <v>0</v>
      </c>
      <c r="G19" s="125">
        <f t="shared" ca="1" si="26"/>
        <v>0</v>
      </c>
      <c r="H19" s="125">
        <f t="shared" ca="1" si="26"/>
        <v>0</v>
      </c>
      <c r="I19" s="125">
        <f t="shared" ca="1" si="26"/>
        <v>0</v>
      </c>
      <c r="J19" s="125">
        <f t="shared" ca="1" si="26"/>
        <v>0</v>
      </c>
      <c r="K19" s="125">
        <f t="shared" ca="1" si="26"/>
        <v>0</v>
      </c>
      <c r="L19" s="125">
        <f t="shared" ca="1" si="26"/>
        <v>0</v>
      </c>
      <c r="M19" s="125">
        <f t="shared" ca="1" si="26"/>
        <v>0</v>
      </c>
      <c r="N19" s="125">
        <f t="shared" ca="1" si="26"/>
        <v>0</v>
      </c>
      <c r="O19" s="125">
        <f t="shared" ca="1" si="26"/>
        <v>0</v>
      </c>
      <c r="P19" s="125">
        <f t="shared" ca="1" si="26"/>
        <v>0</v>
      </c>
      <c r="Q19" s="125">
        <f t="shared" ca="1" si="26"/>
        <v>0</v>
      </c>
      <c r="R19" s="125">
        <f t="shared" ca="1" si="26"/>
        <v>0</v>
      </c>
      <c r="S19" s="125">
        <f t="shared" ca="1" si="26"/>
        <v>0</v>
      </c>
      <c r="T19" s="125">
        <f t="shared" ca="1" si="26"/>
        <v>0</v>
      </c>
      <c r="U19" s="125">
        <f t="shared" ca="1" si="26"/>
        <v>0</v>
      </c>
      <c r="V19" s="125">
        <f t="shared" ca="1" si="26"/>
        <v>0</v>
      </c>
      <c r="W19" s="125">
        <f t="shared" ca="1" si="26"/>
        <v>0</v>
      </c>
      <c r="X19" s="125">
        <f t="shared" ca="1" si="26"/>
        <v>0</v>
      </c>
      <c r="Y19" s="125">
        <f t="shared" ca="1" si="26"/>
        <v>0</v>
      </c>
      <c r="Z19" s="125">
        <f t="shared" ca="1" si="26"/>
        <v>0</v>
      </c>
      <c r="AA19" s="125">
        <f t="shared" ca="1" si="26"/>
        <v>0</v>
      </c>
      <c r="AB19" s="125">
        <f t="shared" ca="1" si="26"/>
        <v>0</v>
      </c>
      <c r="AC19" s="125">
        <f t="shared" ca="1" si="26"/>
        <v>0</v>
      </c>
      <c r="AD19" s="125">
        <f t="shared" ca="1" si="26"/>
        <v>0</v>
      </c>
      <c r="AE19" s="125">
        <f t="shared" ca="1" si="26"/>
        <v>0</v>
      </c>
      <c r="AF19" s="125">
        <f t="shared" ca="1" si="26"/>
        <v>0</v>
      </c>
      <c r="AG19" s="125">
        <f t="shared" ca="1" si="26"/>
        <v>0</v>
      </c>
      <c r="AH19" s="125">
        <f t="shared" ca="1" si="26"/>
        <v>0</v>
      </c>
      <c r="AI19" s="125">
        <f t="shared" ref="AI19:AY19" ca="1" si="27">SUMPRODUCT(($B$19=PlageTheme)*(PlageDate=$B$1)*(AI3&gt;=PlageDebut)*(AI3&lt;PlageFin))</f>
        <v>0</v>
      </c>
      <c r="AJ19" s="125">
        <f t="shared" ca="1" si="27"/>
        <v>0</v>
      </c>
      <c r="AK19" s="125">
        <f t="shared" ca="1" si="27"/>
        <v>0</v>
      </c>
      <c r="AL19" s="125">
        <f t="shared" ca="1" si="27"/>
        <v>0</v>
      </c>
      <c r="AM19" s="125">
        <f t="shared" ca="1" si="27"/>
        <v>0</v>
      </c>
      <c r="AN19" s="125">
        <f t="shared" ca="1" si="27"/>
        <v>0</v>
      </c>
      <c r="AO19" s="125">
        <f t="shared" ca="1" si="27"/>
        <v>0</v>
      </c>
      <c r="AP19" s="125">
        <f t="shared" ca="1" si="27"/>
        <v>0</v>
      </c>
      <c r="AQ19" s="125">
        <f t="shared" ca="1" si="27"/>
        <v>0</v>
      </c>
      <c r="AR19" s="125">
        <f t="shared" ca="1" si="27"/>
        <v>0</v>
      </c>
      <c r="AS19" s="125">
        <f t="shared" ca="1" si="27"/>
        <v>0</v>
      </c>
      <c r="AT19" s="125">
        <f t="shared" ca="1" si="27"/>
        <v>0</v>
      </c>
      <c r="AU19" s="125">
        <f t="shared" ca="1" si="27"/>
        <v>0</v>
      </c>
      <c r="AV19" s="125">
        <f t="shared" ca="1" si="27"/>
        <v>0</v>
      </c>
      <c r="AW19" s="125">
        <f t="shared" ca="1" si="27"/>
        <v>0</v>
      </c>
      <c r="AX19" s="125">
        <f t="shared" ca="1" si="27"/>
        <v>0</v>
      </c>
      <c r="AY19" s="126">
        <f t="shared" ca="1" si="27"/>
        <v>0</v>
      </c>
      <c r="AZ19" s="23"/>
      <c r="BD19" s="16"/>
      <c r="BE19" s="16"/>
      <c r="BI19" s="16"/>
      <c r="BJ19" s="16"/>
    </row>
    <row r="20" spans="1:62" x14ac:dyDescent="0.2">
      <c r="A20" s="187"/>
      <c r="B20" s="35" t="s">
        <v>97</v>
      </c>
      <c r="C20" s="125">
        <f t="shared" ref="C20:AH20" ca="1" si="28">SUMPRODUCT(($B$20=PlageTheme)*(PlageDate=$B$1)*(C3&gt;=PlageDebut)*(C3&lt;PlageFin))</f>
        <v>0</v>
      </c>
      <c r="D20" s="125">
        <f t="shared" ca="1" si="28"/>
        <v>0</v>
      </c>
      <c r="E20" s="125">
        <f t="shared" ca="1" si="28"/>
        <v>0</v>
      </c>
      <c r="F20" s="125">
        <f t="shared" ca="1" si="28"/>
        <v>0</v>
      </c>
      <c r="G20" s="125">
        <f t="shared" ca="1" si="28"/>
        <v>0</v>
      </c>
      <c r="H20" s="125">
        <f t="shared" ca="1" si="28"/>
        <v>0</v>
      </c>
      <c r="I20" s="125">
        <f t="shared" ca="1" si="28"/>
        <v>0</v>
      </c>
      <c r="J20" s="125">
        <f t="shared" ca="1" si="28"/>
        <v>0</v>
      </c>
      <c r="K20" s="125">
        <f t="shared" ca="1" si="28"/>
        <v>0</v>
      </c>
      <c r="L20" s="125">
        <f t="shared" ca="1" si="28"/>
        <v>0</v>
      </c>
      <c r="M20" s="125">
        <f t="shared" ca="1" si="28"/>
        <v>0</v>
      </c>
      <c r="N20" s="125">
        <f t="shared" ca="1" si="28"/>
        <v>0</v>
      </c>
      <c r="O20" s="125">
        <f t="shared" ca="1" si="28"/>
        <v>0</v>
      </c>
      <c r="P20" s="125">
        <f t="shared" ca="1" si="28"/>
        <v>0</v>
      </c>
      <c r="Q20" s="125">
        <f t="shared" ca="1" si="28"/>
        <v>0</v>
      </c>
      <c r="R20" s="125">
        <f t="shared" ca="1" si="28"/>
        <v>0</v>
      </c>
      <c r="S20" s="125">
        <f t="shared" ca="1" si="28"/>
        <v>0</v>
      </c>
      <c r="T20" s="125">
        <f t="shared" ca="1" si="28"/>
        <v>0</v>
      </c>
      <c r="U20" s="125">
        <f t="shared" ca="1" si="28"/>
        <v>0</v>
      </c>
      <c r="V20" s="125">
        <f t="shared" ca="1" si="28"/>
        <v>0</v>
      </c>
      <c r="W20" s="125">
        <f t="shared" ca="1" si="28"/>
        <v>0</v>
      </c>
      <c r="X20" s="125">
        <f t="shared" ca="1" si="28"/>
        <v>0</v>
      </c>
      <c r="Y20" s="125">
        <f t="shared" ca="1" si="28"/>
        <v>0</v>
      </c>
      <c r="Z20" s="125">
        <f t="shared" ca="1" si="28"/>
        <v>0</v>
      </c>
      <c r="AA20" s="125">
        <f t="shared" ca="1" si="28"/>
        <v>0</v>
      </c>
      <c r="AB20" s="125">
        <f t="shared" ca="1" si="28"/>
        <v>0</v>
      </c>
      <c r="AC20" s="125">
        <f t="shared" ca="1" si="28"/>
        <v>0</v>
      </c>
      <c r="AD20" s="125">
        <f t="shared" ca="1" si="28"/>
        <v>0</v>
      </c>
      <c r="AE20" s="125">
        <f t="shared" ca="1" si="28"/>
        <v>0</v>
      </c>
      <c r="AF20" s="125">
        <f t="shared" ca="1" si="28"/>
        <v>0</v>
      </c>
      <c r="AG20" s="125">
        <f t="shared" ca="1" si="28"/>
        <v>0</v>
      </c>
      <c r="AH20" s="125">
        <f t="shared" ca="1" si="28"/>
        <v>0</v>
      </c>
      <c r="AI20" s="125">
        <f t="shared" ref="AI20:AY20" ca="1" si="29">SUMPRODUCT(($B$20=PlageTheme)*(PlageDate=$B$1)*(AI3&gt;=PlageDebut)*(AI3&lt;PlageFin))</f>
        <v>0</v>
      </c>
      <c r="AJ20" s="125">
        <f t="shared" ca="1" si="29"/>
        <v>0</v>
      </c>
      <c r="AK20" s="125">
        <f t="shared" ca="1" si="29"/>
        <v>0</v>
      </c>
      <c r="AL20" s="125">
        <f t="shared" ca="1" si="29"/>
        <v>0</v>
      </c>
      <c r="AM20" s="125">
        <f t="shared" ca="1" si="29"/>
        <v>0</v>
      </c>
      <c r="AN20" s="125">
        <f t="shared" ca="1" si="29"/>
        <v>0</v>
      </c>
      <c r="AO20" s="125">
        <f t="shared" ca="1" si="29"/>
        <v>0</v>
      </c>
      <c r="AP20" s="125">
        <f t="shared" ca="1" si="29"/>
        <v>0</v>
      </c>
      <c r="AQ20" s="125">
        <f t="shared" ca="1" si="29"/>
        <v>0</v>
      </c>
      <c r="AR20" s="125">
        <f t="shared" ca="1" si="29"/>
        <v>0</v>
      </c>
      <c r="AS20" s="125">
        <f t="shared" ca="1" si="29"/>
        <v>0</v>
      </c>
      <c r="AT20" s="125">
        <f t="shared" ca="1" si="29"/>
        <v>0</v>
      </c>
      <c r="AU20" s="125">
        <f t="shared" ca="1" si="29"/>
        <v>0</v>
      </c>
      <c r="AV20" s="125">
        <f t="shared" ca="1" si="29"/>
        <v>0</v>
      </c>
      <c r="AW20" s="125">
        <f t="shared" ca="1" si="29"/>
        <v>0</v>
      </c>
      <c r="AX20" s="125">
        <f t="shared" ca="1" si="29"/>
        <v>0</v>
      </c>
      <c r="AY20" s="126">
        <f t="shared" ca="1" si="29"/>
        <v>0</v>
      </c>
      <c r="AZ20" s="23"/>
      <c r="BB20" s="67" t="s">
        <v>14</v>
      </c>
      <c r="BC20" s="64"/>
      <c r="BD20" s="181">
        <f ca="1">SUMPRODUCT(($BB$20=Catégorie)*(PlageDate=$B$1)*(CatégorieDurée))</f>
        <v>3.8194444444444198E-2</v>
      </c>
      <c r="BE20" s="182">
        <f ca="1">SUMPRODUCT(($BB$20=Catégorie)*(PlageDate=$B$1))</f>
        <v>2</v>
      </c>
      <c r="BG20" s="68" t="s">
        <v>99</v>
      </c>
      <c r="BH20" s="64"/>
      <c r="BI20" s="181">
        <f ca="1">SUMPRODUCT(($BG$20=Catégorie)*(PlageDate=$B$1)*(CatégorieDurée))</f>
        <v>4.166666666666663E-2</v>
      </c>
      <c r="BJ20" s="182">
        <f ca="1">SUMPRODUCT(($BG$20=Catégorie)*(PlageDate=$B$1))</f>
        <v>1</v>
      </c>
    </row>
    <row r="21" spans="1:62" x14ac:dyDescent="0.2">
      <c r="A21" s="187"/>
      <c r="B21" s="92" t="s">
        <v>98</v>
      </c>
      <c r="C21" s="127">
        <f t="shared" ref="C21:AH21" ca="1" si="30">SUMPRODUCT(($B$21=PlageTheme)*(PlageDate=$B$1)*(C3&gt;=PlageDebut)*(C3&lt;PlageFin))</f>
        <v>0</v>
      </c>
      <c r="D21" s="128">
        <f t="shared" ca="1" si="30"/>
        <v>0</v>
      </c>
      <c r="E21" s="128">
        <f t="shared" ca="1" si="30"/>
        <v>0</v>
      </c>
      <c r="F21" s="128">
        <f t="shared" ca="1" si="30"/>
        <v>0</v>
      </c>
      <c r="G21" s="128">
        <f t="shared" ca="1" si="30"/>
        <v>0</v>
      </c>
      <c r="H21" s="128">
        <f t="shared" ca="1" si="30"/>
        <v>0</v>
      </c>
      <c r="I21" s="128">
        <f t="shared" ca="1" si="30"/>
        <v>0</v>
      </c>
      <c r="J21" s="128">
        <f t="shared" ca="1" si="30"/>
        <v>0</v>
      </c>
      <c r="K21" s="128">
        <f t="shared" ca="1" si="30"/>
        <v>0</v>
      </c>
      <c r="L21" s="128">
        <f t="shared" ca="1" si="30"/>
        <v>0</v>
      </c>
      <c r="M21" s="128">
        <f t="shared" ca="1" si="30"/>
        <v>0</v>
      </c>
      <c r="N21" s="128">
        <f t="shared" ca="1" si="30"/>
        <v>0</v>
      </c>
      <c r="O21" s="128">
        <f t="shared" ca="1" si="30"/>
        <v>0</v>
      </c>
      <c r="P21" s="128">
        <f t="shared" ca="1" si="30"/>
        <v>0</v>
      </c>
      <c r="Q21" s="128">
        <f t="shared" ca="1" si="30"/>
        <v>0</v>
      </c>
      <c r="R21" s="128">
        <f t="shared" ca="1" si="30"/>
        <v>0</v>
      </c>
      <c r="S21" s="128">
        <f t="shared" ca="1" si="30"/>
        <v>0</v>
      </c>
      <c r="T21" s="128">
        <f t="shared" ca="1" si="30"/>
        <v>0</v>
      </c>
      <c r="U21" s="128">
        <f t="shared" ca="1" si="30"/>
        <v>0</v>
      </c>
      <c r="V21" s="128">
        <f t="shared" ca="1" si="30"/>
        <v>0</v>
      </c>
      <c r="W21" s="128">
        <f t="shared" ca="1" si="30"/>
        <v>0</v>
      </c>
      <c r="X21" s="128">
        <f t="shared" ca="1" si="30"/>
        <v>0</v>
      </c>
      <c r="Y21" s="128">
        <f t="shared" ca="1" si="30"/>
        <v>0</v>
      </c>
      <c r="Z21" s="128">
        <f t="shared" ca="1" si="30"/>
        <v>0</v>
      </c>
      <c r="AA21" s="128">
        <f t="shared" ca="1" si="30"/>
        <v>0</v>
      </c>
      <c r="AB21" s="128">
        <f t="shared" ca="1" si="30"/>
        <v>0</v>
      </c>
      <c r="AC21" s="128">
        <f t="shared" ca="1" si="30"/>
        <v>0</v>
      </c>
      <c r="AD21" s="128">
        <f t="shared" ca="1" si="30"/>
        <v>0</v>
      </c>
      <c r="AE21" s="128">
        <f t="shared" ca="1" si="30"/>
        <v>0</v>
      </c>
      <c r="AF21" s="128">
        <f t="shared" ca="1" si="30"/>
        <v>0</v>
      </c>
      <c r="AG21" s="128">
        <f t="shared" ca="1" si="30"/>
        <v>0</v>
      </c>
      <c r="AH21" s="128">
        <f t="shared" ca="1" si="30"/>
        <v>0</v>
      </c>
      <c r="AI21" s="128">
        <f t="shared" ref="AI21:AY21" ca="1" si="31">SUMPRODUCT(($B$21=PlageTheme)*(PlageDate=$B$1)*(AI3&gt;=PlageDebut)*(AI3&lt;PlageFin))</f>
        <v>0</v>
      </c>
      <c r="AJ21" s="128">
        <f t="shared" ca="1" si="31"/>
        <v>0</v>
      </c>
      <c r="AK21" s="128">
        <f t="shared" ca="1" si="31"/>
        <v>0</v>
      </c>
      <c r="AL21" s="128">
        <f t="shared" ca="1" si="31"/>
        <v>0</v>
      </c>
      <c r="AM21" s="128">
        <f t="shared" ca="1" si="31"/>
        <v>0</v>
      </c>
      <c r="AN21" s="128">
        <f t="shared" ca="1" si="31"/>
        <v>0</v>
      </c>
      <c r="AO21" s="128">
        <f t="shared" ca="1" si="31"/>
        <v>0</v>
      </c>
      <c r="AP21" s="128">
        <f t="shared" ca="1" si="31"/>
        <v>0</v>
      </c>
      <c r="AQ21" s="128">
        <f t="shared" ca="1" si="31"/>
        <v>0</v>
      </c>
      <c r="AR21" s="128">
        <f t="shared" ca="1" si="31"/>
        <v>0</v>
      </c>
      <c r="AS21" s="128">
        <f t="shared" ca="1" si="31"/>
        <v>0</v>
      </c>
      <c r="AT21" s="128">
        <f t="shared" ca="1" si="31"/>
        <v>0</v>
      </c>
      <c r="AU21" s="128">
        <f t="shared" ca="1" si="31"/>
        <v>0</v>
      </c>
      <c r="AV21" s="128">
        <f t="shared" ca="1" si="31"/>
        <v>0</v>
      </c>
      <c r="AW21" s="128">
        <f t="shared" ca="1" si="31"/>
        <v>0</v>
      </c>
      <c r="AX21" s="128">
        <f t="shared" ca="1" si="31"/>
        <v>0</v>
      </c>
      <c r="AY21" s="129">
        <f t="shared" ca="1" si="31"/>
        <v>0</v>
      </c>
      <c r="AZ21" s="23"/>
      <c r="BD21" s="16"/>
      <c r="BE21" s="16"/>
      <c r="BI21" s="16"/>
      <c r="BJ21" s="16"/>
    </row>
    <row r="22" spans="1:62" x14ac:dyDescent="0.2">
      <c r="A22" s="187"/>
      <c r="B22" s="36" t="s">
        <v>83</v>
      </c>
      <c r="C22" s="130">
        <f t="shared" ref="C22:AH22" ca="1" si="32">SUMPRODUCT(($B$22=PlageTheme)*(PlageDate=$B$1)*(C3&gt;=PlageDebut)*(C3&lt;PlageFin))</f>
        <v>0</v>
      </c>
      <c r="D22" s="131">
        <f t="shared" ca="1" si="32"/>
        <v>0</v>
      </c>
      <c r="E22" s="131">
        <f t="shared" ca="1" si="32"/>
        <v>0</v>
      </c>
      <c r="F22" s="131">
        <f t="shared" ca="1" si="32"/>
        <v>0</v>
      </c>
      <c r="G22" s="131">
        <f t="shared" ca="1" si="32"/>
        <v>0</v>
      </c>
      <c r="H22" s="131">
        <f t="shared" ca="1" si="32"/>
        <v>0</v>
      </c>
      <c r="I22" s="131">
        <f t="shared" ca="1" si="32"/>
        <v>0</v>
      </c>
      <c r="J22" s="131">
        <f t="shared" ca="1" si="32"/>
        <v>0</v>
      </c>
      <c r="K22" s="131">
        <f t="shared" ca="1" si="32"/>
        <v>0</v>
      </c>
      <c r="L22" s="131">
        <f t="shared" ca="1" si="32"/>
        <v>0</v>
      </c>
      <c r="M22" s="131">
        <f t="shared" ca="1" si="32"/>
        <v>0</v>
      </c>
      <c r="N22" s="131">
        <f t="shared" ca="1" si="32"/>
        <v>0</v>
      </c>
      <c r="O22" s="131">
        <f t="shared" ca="1" si="32"/>
        <v>0</v>
      </c>
      <c r="P22" s="131">
        <f t="shared" ca="1" si="32"/>
        <v>0</v>
      </c>
      <c r="Q22" s="131">
        <f t="shared" ca="1" si="32"/>
        <v>0</v>
      </c>
      <c r="R22" s="131">
        <f t="shared" ca="1" si="32"/>
        <v>0</v>
      </c>
      <c r="S22" s="131">
        <f t="shared" ca="1" si="32"/>
        <v>0</v>
      </c>
      <c r="T22" s="131">
        <f t="shared" ca="1" si="32"/>
        <v>0</v>
      </c>
      <c r="U22" s="131">
        <f t="shared" ca="1" si="32"/>
        <v>0</v>
      </c>
      <c r="V22" s="131">
        <f t="shared" ca="1" si="32"/>
        <v>0</v>
      </c>
      <c r="W22" s="131">
        <f t="shared" ca="1" si="32"/>
        <v>0</v>
      </c>
      <c r="X22" s="131">
        <f t="shared" ca="1" si="32"/>
        <v>0</v>
      </c>
      <c r="Y22" s="131">
        <f t="shared" ca="1" si="32"/>
        <v>1</v>
      </c>
      <c r="Z22" s="131">
        <f t="shared" ca="1" si="32"/>
        <v>0</v>
      </c>
      <c r="AA22" s="131">
        <f t="shared" ca="1" si="32"/>
        <v>0</v>
      </c>
      <c r="AB22" s="131">
        <f t="shared" ca="1" si="32"/>
        <v>0</v>
      </c>
      <c r="AC22" s="131">
        <f t="shared" ca="1" si="32"/>
        <v>0</v>
      </c>
      <c r="AD22" s="131">
        <f t="shared" ca="1" si="32"/>
        <v>0</v>
      </c>
      <c r="AE22" s="131">
        <f t="shared" ca="1" si="32"/>
        <v>0</v>
      </c>
      <c r="AF22" s="131">
        <f t="shared" ca="1" si="32"/>
        <v>0</v>
      </c>
      <c r="AG22" s="131">
        <f t="shared" ca="1" si="32"/>
        <v>0</v>
      </c>
      <c r="AH22" s="131">
        <f t="shared" ca="1" si="32"/>
        <v>0</v>
      </c>
      <c r="AI22" s="131">
        <f t="shared" ref="AI22:AY22" ca="1" si="33">SUMPRODUCT(($B$22=PlageTheme)*(PlageDate=$B$1)*(AI3&gt;=PlageDebut)*(AI3&lt;PlageFin))</f>
        <v>0</v>
      </c>
      <c r="AJ22" s="131">
        <f t="shared" ca="1" si="33"/>
        <v>0</v>
      </c>
      <c r="AK22" s="131">
        <f t="shared" ca="1" si="33"/>
        <v>0</v>
      </c>
      <c r="AL22" s="131">
        <f t="shared" ca="1" si="33"/>
        <v>0</v>
      </c>
      <c r="AM22" s="131">
        <f t="shared" ca="1" si="33"/>
        <v>0</v>
      </c>
      <c r="AN22" s="131">
        <f t="shared" ca="1" si="33"/>
        <v>0</v>
      </c>
      <c r="AO22" s="131">
        <f t="shared" ca="1" si="33"/>
        <v>0</v>
      </c>
      <c r="AP22" s="131">
        <f t="shared" ca="1" si="33"/>
        <v>0</v>
      </c>
      <c r="AQ22" s="131">
        <f t="shared" ca="1" si="33"/>
        <v>0</v>
      </c>
      <c r="AR22" s="131">
        <f t="shared" ca="1" si="33"/>
        <v>0</v>
      </c>
      <c r="AS22" s="131">
        <f t="shared" ca="1" si="33"/>
        <v>0</v>
      </c>
      <c r="AT22" s="131">
        <f t="shared" ca="1" si="33"/>
        <v>0</v>
      </c>
      <c r="AU22" s="131">
        <f t="shared" ca="1" si="33"/>
        <v>0</v>
      </c>
      <c r="AV22" s="131">
        <f t="shared" ca="1" si="33"/>
        <v>0</v>
      </c>
      <c r="AW22" s="131">
        <f t="shared" ca="1" si="33"/>
        <v>0</v>
      </c>
      <c r="AX22" s="131">
        <f t="shared" ca="1" si="33"/>
        <v>0</v>
      </c>
      <c r="AY22" s="132">
        <f t="shared" ca="1" si="33"/>
        <v>0</v>
      </c>
      <c r="AZ22" s="23"/>
      <c r="BD22" s="16"/>
      <c r="BE22" s="16"/>
      <c r="BI22" s="16"/>
      <c r="BJ22" s="16"/>
    </row>
    <row r="23" spans="1:62" x14ac:dyDescent="0.2">
      <c r="A23" s="187"/>
      <c r="B23" s="36" t="s">
        <v>84</v>
      </c>
      <c r="C23" s="133">
        <f t="shared" ref="C23:AH23" ca="1" si="34">SUMPRODUCT(($B$23=PlageTheme)*(PlageDate=$B$1)*(C3&gt;=PlageDebut)*(C3&lt;PlageFin))</f>
        <v>0</v>
      </c>
      <c r="D23" s="125">
        <f t="shared" ca="1" si="34"/>
        <v>0</v>
      </c>
      <c r="E23" s="125">
        <f t="shared" ca="1" si="34"/>
        <v>0</v>
      </c>
      <c r="F23" s="125">
        <f t="shared" ca="1" si="34"/>
        <v>0</v>
      </c>
      <c r="G23" s="125">
        <f t="shared" ca="1" si="34"/>
        <v>0</v>
      </c>
      <c r="H23" s="125">
        <f t="shared" ca="1" si="34"/>
        <v>0</v>
      </c>
      <c r="I23" s="125">
        <f t="shared" ca="1" si="34"/>
        <v>0</v>
      </c>
      <c r="J23" s="125">
        <f t="shared" ca="1" si="34"/>
        <v>0</v>
      </c>
      <c r="K23" s="125">
        <f t="shared" ca="1" si="34"/>
        <v>0</v>
      </c>
      <c r="L23" s="125">
        <f t="shared" ca="1" si="34"/>
        <v>0</v>
      </c>
      <c r="M23" s="125">
        <f t="shared" ca="1" si="34"/>
        <v>0</v>
      </c>
      <c r="N23" s="125">
        <f t="shared" ca="1" si="34"/>
        <v>0</v>
      </c>
      <c r="O23" s="125">
        <f t="shared" ca="1" si="34"/>
        <v>0</v>
      </c>
      <c r="P23" s="125">
        <f t="shared" ca="1" si="34"/>
        <v>0</v>
      </c>
      <c r="Q23" s="125">
        <f t="shared" ca="1" si="34"/>
        <v>0</v>
      </c>
      <c r="R23" s="125">
        <f t="shared" ca="1" si="34"/>
        <v>0</v>
      </c>
      <c r="S23" s="125">
        <f t="shared" ca="1" si="34"/>
        <v>0</v>
      </c>
      <c r="T23" s="125">
        <f t="shared" ca="1" si="34"/>
        <v>0</v>
      </c>
      <c r="U23" s="125">
        <f t="shared" ca="1" si="34"/>
        <v>0</v>
      </c>
      <c r="V23" s="125">
        <f t="shared" ca="1" si="34"/>
        <v>0</v>
      </c>
      <c r="W23" s="125">
        <f t="shared" ca="1" si="34"/>
        <v>0</v>
      </c>
      <c r="X23" s="125">
        <f t="shared" ca="1" si="34"/>
        <v>0</v>
      </c>
      <c r="Y23" s="125">
        <f t="shared" ca="1" si="34"/>
        <v>0</v>
      </c>
      <c r="Z23" s="125">
        <f t="shared" ca="1" si="34"/>
        <v>0</v>
      </c>
      <c r="AA23" s="125">
        <f t="shared" ca="1" si="34"/>
        <v>0</v>
      </c>
      <c r="AB23" s="125">
        <f t="shared" ca="1" si="34"/>
        <v>0</v>
      </c>
      <c r="AC23" s="125">
        <f t="shared" ca="1" si="34"/>
        <v>0</v>
      </c>
      <c r="AD23" s="125">
        <f t="shared" ca="1" si="34"/>
        <v>0</v>
      </c>
      <c r="AE23" s="125">
        <f t="shared" ca="1" si="34"/>
        <v>0</v>
      </c>
      <c r="AF23" s="125">
        <f t="shared" ca="1" si="34"/>
        <v>0</v>
      </c>
      <c r="AG23" s="125">
        <f t="shared" ca="1" si="34"/>
        <v>0</v>
      </c>
      <c r="AH23" s="125">
        <f t="shared" ca="1" si="34"/>
        <v>0</v>
      </c>
      <c r="AI23" s="125">
        <f t="shared" ref="AI23:AY23" ca="1" si="35">SUMPRODUCT(($B$23=PlageTheme)*(PlageDate=$B$1)*(AI3&gt;=PlageDebut)*(AI3&lt;PlageFin))</f>
        <v>1</v>
      </c>
      <c r="AJ23" s="125">
        <f t="shared" ca="1" si="35"/>
        <v>0</v>
      </c>
      <c r="AK23" s="125">
        <f t="shared" ca="1" si="35"/>
        <v>0</v>
      </c>
      <c r="AL23" s="125">
        <f t="shared" ca="1" si="35"/>
        <v>0</v>
      </c>
      <c r="AM23" s="125">
        <f t="shared" ca="1" si="35"/>
        <v>0</v>
      </c>
      <c r="AN23" s="125">
        <f t="shared" ca="1" si="35"/>
        <v>0</v>
      </c>
      <c r="AO23" s="125">
        <f t="shared" ca="1" si="35"/>
        <v>0</v>
      </c>
      <c r="AP23" s="125">
        <f t="shared" ca="1" si="35"/>
        <v>0</v>
      </c>
      <c r="AQ23" s="125">
        <f t="shared" ca="1" si="35"/>
        <v>0</v>
      </c>
      <c r="AR23" s="125">
        <f t="shared" ca="1" si="35"/>
        <v>0</v>
      </c>
      <c r="AS23" s="125">
        <f t="shared" ca="1" si="35"/>
        <v>0</v>
      </c>
      <c r="AT23" s="125">
        <f t="shared" ca="1" si="35"/>
        <v>0</v>
      </c>
      <c r="AU23" s="125">
        <f t="shared" ca="1" si="35"/>
        <v>0</v>
      </c>
      <c r="AV23" s="125">
        <f t="shared" ca="1" si="35"/>
        <v>0</v>
      </c>
      <c r="AW23" s="125">
        <f t="shared" ca="1" si="35"/>
        <v>0</v>
      </c>
      <c r="AX23" s="125">
        <f t="shared" ca="1" si="35"/>
        <v>0</v>
      </c>
      <c r="AY23" s="126">
        <f t="shared" ca="1" si="35"/>
        <v>0</v>
      </c>
      <c r="AZ23" s="23"/>
      <c r="BB23" s="69" t="s">
        <v>82</v>
      </c>
      <c r="BC23" s="64"/>
      <c r="BD23" s="181">
        <f ca="1">SUMPRODUCT(($BB$23=Catégorie)*(PlageDate=$B$1)*(CatégorieDurée))</f>
        <v>1.3888888888889062E-2</v>
      </c>
      <c r="BE23" s="182">
        <f ca="1">SUMPRODUCT(($BB$23=Catégorie)*(PlageDate=$B$1))</f>
        <v>1</v>
      </c>
      <c r="BG23" s="70" t="s">
        <v>96</v>
      </c>
      <c r="BH23" s="64"/>
      <c r="BI23" s="181">
        <f ca="1">SUMPRODUCT(($BG$23=Catégorie)*(PlageDate=$B$1)*(CatégorieDurée))</f>
        <v>7.2916666666666685E-2</v>
      </c>
      <c r="BJ23" s="182">
        <f ca="1">SUMPRODUCT(($BG$23=Catégorie)*(PlageDate=$B$1))</f>
        <v>2</v>
      </c>
    </row>
    <row r="24" spans="1:62" x14ac:dyDescent="0.2">
      <c r="A24" s="187"/>
      <c r="B24" s="36" t="s">
        <v>85</v>
      </c>
      <c r="C24" s="133">
        <f t="shared" ref="C24:AH24" ca="1" si="36">SUMPRODUCT(($B$24=PlageTheme)*(PlageDate=$B$1)*(C3&gt;=PlageDebut)*(C3&lt;PlageFin))</f>
        <v>0</v>
      </c>
      <c r="D24" s="125">
        <f t="shared" ca="1" si="36"/>
        <v>0</v>
      </c>
      <c r="E24" s="125">
        <f t="shared" ca="1" si="36"/>
        <v>0</v>
      </c>
      <c r="F24" s="125">
        <f t="shared" ca="1" si="36"/>
        <v>0</v>
      </c>
      <c r="G24" s="125">
        <f t="shared" ca="1" si="36"/>
        <v>0</v>
      </c>
      <c r="H24" s="125">
        <f t="shared" ca="1" si="36"/>
        <v>0</v>
      </c>
      <c r="I24" s="125">
        <f t="shared" ca="1" si="36"/>
        <v>0</v>
      </c>
      <c r="J24" s="125">
        <f t="shared" ca="1" si="36"/>
        <v>0</v>
      </c>
      <c r="K24" s="125">
        <f t="shared" ca="1" si="36"/>
        <v>0</v>
      </c>
      <c r="L24" s="125">
        <f t="shared" ca="1" si="36"/>
        <v>0</v>
      </c>
      <c r="M24" s="125">
        <f t="shared" ca="1" si="36"/>
        <v>0</v>
      </c>
      <c r="N24" s="125">
        <f t="shared" ca="1" si="36"/>
        <v>0</v>
      </c>
      <c r="O24" s="125">
        <f t="shared" ca="1" si="36"/>
        <v>0</v>
      </c>
      <c r="P24" s="125">
        <f t="shared" ca="1" si="36"/>
        <v>0</v>
      </c>
      <c r="Q24" s="125">
        <f t="shared" ca="1" si="36"/>
        <v>0</v>
      </c>
      <c r="R24" s="125">
        <f t="shared" ca="1" si="36"/>
        <v>0</v>
      </c>
      <c r="S24" s="125">
        <f t="shared" ca="1" si="36"/>
        <v>0</v>
      </c>
      <c r="T24" s="125">
        <f t="shared" ca="1" si="36"/>
        <v>0</v>
      </c>
      <c r="U24" s="125">
        <f t="shared" ca="1" si="36"/>
        <v>0</v>
      </c>
      <c r="V24" s="125">
        <f t="shared" ca="1" si="36"/>
        <v>0</v>
      </c>
      <c r="W24" s="125">
        <f t="shared" ca="1" si="36"/>
        <v>0</v>
      </c>
      <c r="X24" s="125">
        <f t="shared" ca="1" si="36"/>
        <v>0</v>
      </c>
      <c r="Y24" s="125">
        <f t="shared" ca="1" si="36"/>
        <v>0</v>
      </c>
      <c r="Z24" s="125">
        <f t="shared" ca="1" si="36"/>
        <v>0</v>
      </c>
      <c r="AA24" s="125">
        <f t="shared" ca="1" si="36"/>
        <v>0</v>
      </c>
      <c r="AB24" s="125">
        <f t="shared" ca="1" si="36"/>
        <v>0</v>
      </c>
      <c r="AC24" s="125">
        <f t="shared" ca="1" si="36"/>
        <v>0</v>
      </c>
      <c r="AD24" s="125">
        <f t="shared" ca="1" si="36"/>
        <v>0</v>
      </c>
      <c r="AE24" s="125">
        <f t="shared" ca="1" si="36"/>
        <v>0</v>
      </c>
      <c r="AF24" s="125">
        <f t="shared" ca="1" si="36"/>
        <v>0</v>
      </c>
      <c r="AG24" s="125">
        <f t="shared" ca="1" si="36"/>
        <v>0</v>
      </c>
      <c r="AH24" s="125">
        <f t="shared" ca="1" si="36"/>
        <v>0</v>
      </c>
      <c r="AI24" s="125">
        <f t="shared" ref="AI24:AY24" ca="1" si="37">SUMPRODUCT(($B$24=PlageTheme)*(PlageDate=$B$1)*(AI3&gt;=PlageDebut)*(AI3&lt;PlageFin))</f>
        <v>0</v>
      </c>
      <c r="AJ24" s="125">
        <f t="shared" ca="1" si="37"/>
        <v>0</v>
      </c>
      <c r="AK24" s="125">
        <f t="shared" ca="1" si="37"/>
        <v>0</v>
      </c>
      <c r="AL24" s="125">
        <f t="shared" ca="1" si="37"/>
        <v>0</v>
      </c>
      <c r="AM24" s="125">
        <f t="shared" ca="1" si="37"/>
        <v>0</v>
      </c>
      <c r="AN24" s="125">
        <f t="shared" ca="1" si="37"/>
        <v>0</v>
      </c>
      <c r="AO24" s="125">
        <f t="shared" ca="1" si="37"/>
        <v>0</v>
      </c>
      <c r="AP24" s="125">
        <f t="shared" ca="1" si="37"/>
        <v>0</v>
      </c>
      <c r="AQ24" s="125">
        <f t="shared" ca="1" si="37"/>
        <v>0</v>
      </c>
      <c r="AR24" s="125">
        <f t="shared" ca="1" si="37"/>
        <v>0</v>
      </c>
      <c r="AS24" s="125">
        <f t="shared" ca="1" si="37"/>
        <v>0</v>
      </c>
      <c r="AT24" s="125">
        <f t="shared" ca="1" si="37"/>
        <v>0</v>
      </c>
      <c r="AU24" s="125">
        <f t="shared" ca="1" si="37"/>
        <v>0</v>
      </c>
      <c r="AV24" s="125">
        <f t="shared" ca="1" si="37"/>
        <v>0</v>
      </c>
      <c r="AW24" s="125">
        <f t="shared" ca="1" si="37"/>
        <v>0</v>
      </c>
      <c r="AX24" s="125">
        <f t="shared" ca="1" si="37"/>
        <v>0</v>
      </c>
      <c r="AY24" s="126">
        <f t="shared" ca="1" si="37"/>
        <v>0</v>
      </c>
      <c r="AZ24" s="23"/>
      <c r="BD24" s="16"/>
      <c r="BE24" s="16"/>
    </row>
    <row r="25" spans="1:62" x14ac:dyDescent="0.2">
      <c r="A25" s="187"/>
      <c r="B25" s="36" t="s">
        <v>86</v>
      </c>
      <c r="C25" s="133">
        <f t="shared" ref="C25:AH25" ca="1" si="38">SUMPRODUCT(($B$25=PlageTheme)*(PlageDate=$B$1)*(C3&gt;=PlageDebut)*(C3&lt;PlageFin))</f>
        <v>0</v>
      </c>
      <c r="D25" s="125">
        <f t="shared" ca="1" si="38"/>
        <v>0</v>
      </c>
      <c r="E25" s="125">
        <f t="shared" ca="1" si="38"/>
        <v>0</v>
      </c>
      <c r="F25" s="125">
        <f t="shared" ca="1" si="38"/>
        <v>0</v>
      </c>
      <c r="G25" s="125">
        <f t="shared" ca="1" si="38"/>
        <v>0</v>
      </c>
      <c r="H25" s="125">
        <f t="shared" ca="1" si="38"/>
        <v>0</v>
      </c>
      <c r="I25" s="125">
        <f t="shared" ca="1" si="38"/>
        <v>0</v>
      </c>
      <c r="J25" s="125">
        <f t="shared" ca="1" si="38"/>
        <v>0</v>
      </c>
      <c r="K25" s="125">
        <f t="shared" ca="1" si="38"/>
        <v>0</v>
      </c>
      <c r="L25" s="125">
        <f t="shared" ca="1" si="38"/>
        <v>0</v>
      </c>
      <c r="M25" s="125">
        <f t="shared" ca="1" si="38"/>
        <v>0</v>
      </c>
      <c r="N25" s="125">
        <f t="shared" ca="1" si="38"/>
        <v>0</v>
      </c>
      <c r="O25" s="125">
        <f t="shared" ca="1" si="38"/>
        <v>0</v>
      </c>
      <c r="P25" s="125">
        <f t="shared" ca="1" si="38"/>
        <v>0</v>
      </c>
      <c r="Q25" s="125">
        <f t="shared" ca="1" si="38"/>
        <v>0</v>
      </c>
      <c r="R25" s="125">
        <f t="shared" ca="1" si="38"/>
        <v>0</v>
      </c>
      <c r="S25" s="125">
        <f t="shared" ca="1" si="38"/>
        <v>0</v>
      </c>
      <c r="T25" s="125">
        <f t="shared" ca="1" si="38"/>
        <v>0</v>
      </c>
      <c r="U25" s="125">
        <f t="shared" ca="1" si="38"/>
        <v>0</v>
      </c>
      <c r="V25" s="125">
        <f t="shared" ca="1" si="38"/>
        <v>0</v>
      </c>
      <c r="W25" s="125">
        <f t="shared" ca="1" si="38"/>
        <v>0</v>
      </c>
      <c r="X25" s="125">
        <f t="shared" ca="1" si="38"/>
        <v>0</v>
      </c>
      <c r="Y25" s="125">
        <f t="shared" ca="1" si="38"/>
        <v>0</v>
      </c>
      <c r="Z25" s="125">
        <f t="shared" ca="1" si="38"/>
        <v>0</v>
      </c>
      <c r="AA25" s="125">
        <f t="shared" ca="1" si="38"/>
        <v>0</v>
      </c>
      <c r="AB25" s="125">
        <f t="shared" ca="1" si="38"/>
        <v>0</v>
      </c>
      <c r="AC25" s="125">
        <f t="shared" ca="1" si="38"/>
        <v>0</v>
      </c>
      <c r="AD25" s="125">
        <f t="shared" ca="1" si="38"/>
        <v>0</v>
      </c>
      <c r="AE25" s="125">
        <f t="shared" ca="1" si="38"/>
        <v>0</v>
      </c>
      <c r="AF25" s="125">
        <f t="shared" ca="1" si="38"/>
        <v>0</v>
      </c>
      <c r="AG25" s="125">
        <f t="shared" ca="1" si="38"/>
        <v>0</v>
      </c>
      <c r="AH25" s="125">
        <f t="shared" ca="1" si="38"/>
        <v>0</v>
      </c>
      <c r="AI25" s="125">
        <f t="shared" ref="AI25:AY25" ca="1" si="39">SUMPRODUCT(($B$25=PlageTheme)*(PlageDate=$B$1)*(AI3&gt;=PlageDebut)*(AI3&lt;PlageFin))</f>
        <v>0</v>
      </c>
      <c r="AJ25" s="125">
        <f t="shared" ca="1" si="39"/>
        <v>0</v>
      </c>
      <c r="AK25" s="125">
        <f t="shared" ca="1" si="39"/>
        <v>0</v>
      </c>
      <c r="AL25" s="125">
        <f t="shared" ca="1" si="39"/>
        <v>0</v>
      </c>
      <c r="AM25" s="125">
        <f t="shared" ca="1" si="39"/>
        <v>0</v>
      </c>
      <c r="AN25" s="125">
        <f t="shared" ca="1" si="39"/>
        <v>0</v>
      </c>
      <c r="AO25" s="125">
        <f t="shared" ca="1" si="39"/>
        <v>0</v>
      </c>
      <c r="AP25" s="125">
        <f t="shared" ca="1" si="39"/>
        <v>0</v>
      </c>
      <c r="AQ25" s="125">
        <f t="shared" ca="1" si="39"/>
        <v>0</v>
      </c>
      <c r="AR25" s="125">
        <f t="shared" ca="1" si="39"/>
        <v>0</v>
      </c>
      <c r="AS25" s="125">
        <f t="shared" ca="1" si="39"/>
        <v>0</v>
      </c>
      <c r="AT25" s="125">
        <f t="shared" ca="1" si="39"/>
        <v>0</v>
      </c>
      <c r="AU25" s="125">
        <f t="shared" ca="1" si="39"/>
        <v>0</v>
      </c>
      <c r="AV25" s="125">
        <f t="shared" ca="1" si="39"/>
        <v>0</v>
      </c>
      <c r="AW25" s="125">
        <f t="shared" ca="1" si="39"/>
        <v>0</v>
      </c>
      <c r="AX25" s="125">
        <f t="shared" ca="1" si="39"/>
        <v>0</v>
      </c>
      <c r="AY25" s="126">
        <f t="shared" ca="1" si="39"/>
        <v>0</v>
      </c>
      <c r="AZ25" s="23"/>
      <c r="BD25" s="16"/>
      <c r="BE25" s="16"/>
    </row>
    <row r="26" spans="1:62" x14ac:dyDescent="0.2">
      <c r="A26" s="187"/>
      <c r="B26" s="162" t="s">
        <v>87</v>
      </c>
      <c r="C26" s="153">
        <f t="shared" ref="C26:AH26" ca="1" si="40">SUMPRODUCT(($B$26=PlageTheme)*(PlageDate=$B$1)*(C3&gt;=PlageDebut)*(C3&lt;PlageFin))</f>
        <v>0</v>
      </c>
      <c r="D26" s="125">
        <f t="shared" ca="1" si="40"/>
        <v>0</v>
      </c>
      <c r="E26" s="125">
        <f t="shared" ca="1" si="40"/>
        <v>0</v>
      </c>
      <c r="F26" s="125">
        <f t="shared" ca="1" si="40"/>
        <v>0</v>
      </c>
      <c r="G26" s="125">
        <f t="shared" ca="1" si="40"/>
        <v>0</v>
      </c>
      <c r="H26" s="125">
        <f t="shared" ca="1" si="40"/>
        <v>0</v>
      </c>
      <c r="I26" s="125">
        <f t="shared" ca="1" si="40"/>
        <v>0</v>
      </c>
      <c r="J26" s="125">
        <f t="shared" ca="1" si="40"/>
        <v>0</v>
      </c>
      <c r="K26" s="125">
        <f t="shared" ca="1" si="40"/>
        <v>0</v>
      </c>
      <c r="L26" s="125">
        <f t="shared" ca="1" si="40"/>
        <v>0</v>
      </c>
      <c r="M26" s="125">
        <f t="shared" ca="1" si="40"/>
        <v>0</v>
      </c>
      <c r="N26" s="125">
        <f t="shared" ca="1" si="40"/>
        <v>0</v>
      </c>
      <c r="O26" s="125">
        <f t="shared" ca="1" si="40"/>
        <v>0</v>
      </c>
      <c r="P26" s="125">
        <f t="shared" ca="1" si="40"/>
        <v>0</v>
      </c>
      <c r="Q26" s="125">
        <f t="shared" ca="1" si="40"/>
        <v>0</v>
      </c>
      <c r="R26" s="125">
        <f t="shared" ca="1" si="40"/>
        <v>0</v>
      </c>
      <c r="S26" s="125">
        <f t="shared" ca="1" si="40"/>
        <v>0</v>
      </c>
      <c r="T26" s="125">
        <f t="shared" ca="1" si="40"/>
        <v>0</v>
      </c>
      <c r="U26" s="125">
        <f t="shared" ca="1" si="40"/>
        <v>0</v>
      </c>
      <c r="V26" s="125">
        <f t="shared" ca="1" si="40"/>
        <v>0</v>
      </c>
      <c r="W26" s="125">
        <f t="shared" ca="1" si="40"/>
        <v>0</v>
      </c>
      <c r="X26" s="125">
        <f t="shared" ca="1" si="40"/>
        <v>0</v>
      </c>
      <c r="Y26" s="125">
        <f t="shared" ca="1" si="40"/>
        <v>0</v>
      </c>
      <c r="Z26" s="125">
        <f t="shared" ca="1" si="40"/>
        <v>0</v>
      </c>
      <c r="AA26" s="125">
        <f t="shared" ca="1" si="40"/>
        <v>0</v>
      </c>
      <c r="AB26" s="125">
        <f t="shared" ca="1" si="40"/>
        <v>0</v>
      </c>
      <c r="AC26" s="125">
        <f t="shared" ca="1" si="40"/>
        <v>0</v>
      </c>
      <c r="AD26" s="125">
        <f t="shared" ca="1" si="40"/>
        <v>0</v>
      </c>
      <c r="AE26" s="125">
        <f t="shared" ca="1" si="40"/>
        <v>0</v>
      </c>
      <c r="AF26" s="125">
        <f t="shared" ca="1" si="40"/>
        <v>0</v>
      </c>
      <c r="AG26" s="125">
        <f t="shared" ca="1" si="40"/>
        <v>0</v>
      </c>
      <c r="AH26" s="125">
        <f t="shared" ca="1" si="40"/>
        <v>0</v>
      </c>
      <c r="AI26" s="125">
        <f t="shared" ref="AI26:AY26" ca="1" si="41">SUMPRODUCT(($B$26=PlageTheme)*(PlageDate=$B$1)*(AI3&gt;=PlageDebut)*(AI3&lt;PlageFin))</f>
        <v>0</v>
      </c>
      <c r="AJ26" s="125">
        <f t="shared" ca="1" si="41"/>
        <v>0</v>
      </c>
      <c r="AK26" s="125">
        <f t="shared" ca="1" si="41"/>
        <v>0</v>
      </c>
      <c r="AL26" s="125">
        <f t="shared" ca="1" si="41"/>
        <v>0</v>
      </c>
      <c r="AM26" s="125">
        <f t="shared" ca="1" si="41"/>
        <v>0</v>
      </c>
      <c r="AN26" s="125">
        <f t="shared" ca="1" si="41"/>
        <v>0</v>
      </c>
      <c r="AO26" s="125">
        <f t="shared" ca="1" si="41"/>
        <v>0</v>
      </c>
      <c r="AP26" s="125">
        <f t="shared" ca="1" si="41"/>
        <v>0</v>
      </c>
      <c r="AQ26" s="125">
        <f t="shared" ca="1" si="41"/>
        <v>0</v>
      </c>
      <c r="AR26" s="125">
        <f t="shared" ca="1" si="41"/>
        <v>0</v>
      </c>
      <c r="AS26" s="125">
        <f t="shared" ca="1" si="41"/>
        <v>0</v>
      </c>
      <c r="AT26" s="125">
        <f t="shared" ca="1" si="41"/>
        <v>0</v>
      </c>
      <c r="AU26" s="125">
        <f t="shared" ca="1" si="41"/>
        <v>0</v>
      </c>
      <c r="AV26" s="125">
        <f t="shared" ca="1" si="41"/>
        <v>0</v>
      </c>
      <c r="AW26" s="125">
        <f t="shared" ca="1" si="41"/>
        <v>0</v>
      </c>
      <c r="AX26" s="125">
        <f t="shared" ca="1" si="41"/>
        <v>0</v>
      </c>
      <c r="AY26" s="126">
        <f t="shared" ca="1" si="41"/>
        <v>0</v>
      </c>
      <c r="AZ26" s="23"/>
      <c r="BB26" s="82" t="s">
        <v>115</v>
      </c>
      <c r="BC26" s="64"/>
      <c r="BD26" s="181">
        <f ca="1">SUMPRODUCT(($BB$26=Catégorie)*(PlageDate=$B$1)*(CatégorieDurée))</f>
        <v>1.388888888888884E-2</v>
      </c>
      <c r="BE26" s="182">
        <f ca="1">SUMPRODUCT(($BB$26=Catégorie)*(PlageDate=$B$1))</f>
        <v>1</v>
      </c>
    </row>
    <row r="27" spans="1:62" x14ac:dyDescent="0.2">
      <c r="A27" s="187"/>
      <c r="B27" s="156" t="s">
        <v>15</v>
      </c>
      <c r="C27" s="134">
        <f t="shared" ref="C27:AH27" ca="1" si="42">SUMPRODUCT(($B$27=PlageTheme)*(PlageDate=$B$1)*(C3&gt;=PlageDebut)*(C3&lt;PlageFin))</f>
        <v>0</v>
      </c>
      <c r="D27" s="135">
        <f t="shared" ca="1" si="42"/>
        <v>0</v>
      </c>
      <c r="E27" s="135">
        <f t="shared" ca="1" si="42"/>
        <v>0</v>
      </c>
      <c r="F27" s="135">
        <f t="shared" ca="1" si="42"/>
        <v>0</v>
      </c>
      <c r="G27" s="135">
        <f t="shared" ca="1" si="42"/>
        <v>0</v>
      </c>
      <c r="H27" s="135">
        <f t="shared" ca="1" si="42"/>
        <v>0</v>
      </c>
      <c r="I27" s="135">
        <f t="shared" ca="1" si="42"/>
        <v>0</v>
      </c>
      <c r="J27" s="135">
        <f t="shared" ca="1" si="42"/>
        <v>0</v>
      </c>
      <c r="K27" s="135">
        <f t="shared" ca="1" si="42"/>
        <v>0</v>
      </c>
      <c r="L27" s="135">
        <f t="shared" ca="1" si="42"/>
        <v>0</v>
      </c>
      <c r="M27" s="135">
        <f t="shared" ca="1" si="42"/>
        <v>0</v>
      </c>
      <c r="N27" s="135">
        <f t="shared" ca="1" si="42"/>
        <v>0</v>
      </c>
      <c r="O27" s="135">
        <f t="shared" ca="1" si="42"/>
        <v>0</v>
      </c>
      <c r="P27" s="135">
        <f t="shared" ca="1" si="42"/>
        <v>0</v>
      </c>
      <c r="Q27" s="135">
        <f t="shared" ca="1" si="42"/>
        <v>0</v>
      </c>
      <c r="R27" s="135">
        <f t="shared" ca="1" si="42"/>
        <v>0</v>
      </c>
      <c r="S27" s="135">
        <f t="shared" ca="1" si="42"/>
        <v>0</v>
      </c>
      <c r="T27" s="135">
        <f t="shared" ca="1" si="42"/>
        <v>0</v>
      </c>
      <c r="U27" s="135">
        <f t="shared" ca="1" si="42"/>
        <v>0</v>
      </c>
      <c r="V27" s="135">
        <f t="shared" ca="1" si="42"/>
        <v>0</v>
      </c>
      <c r="W27" s="135">
        <f t="shared" ca="1" si="42"/>
        <v>0</v>
      </c>
      <c r="X27" s="135">
        <f t="shared" ca="1" si="42"/>
        <v>0</v>
      </c>
      <c r="Y27" s="135">
        <f t="shared" ca="1" si="42"/>
        <v>0</v>
      </c>
      <c r="Z27" s="135">
        <f t="shared" ca="1" si="42"/>
        <v>0</v>
      </c>
      <c r="AA27" s="135">
        <f t="shared" ca="1" si="42"/>
        <v>0</v>
      </c>
      <c r="AB27" s="135">
        <f t="shared" ca="1" si="42"/>
        <v>0</v>
      </c>
      <c r="AC27" s="135">
        <f t="shared" ca="1" si="42"/>
        <v>0</v>
      </c>
      <c r="AD27" s="135">
        <f t="shared" ca="1" si="42"/>
        <v>0</v>
      </c>
      <c r="AE27" s="135">
        <f t="shared" ca="1" si="42"/>
        <v>0</v>
      </c>
      <c r="AF27" s="135">
        <f t="shared" ca="1" si="42"/>
        <v>0</v>
      </c>
      <c r="AG27" s="135">
        <f t="shared" ca="1" si="42"/>
        <v>0</v>
      </c>
      <c r="AH27" s="135">
        <f t="shared" ca="1" si="42"/>
        <v>0</v>
      </c>
      <c r="AI27" s="135">
        <f t="shared" ref="AI27:AY27" ca="1" si="43">SUMPRODUCT(($B$27=PlageTheme)*(PlageDate=$B$1)*(AI3&gt;=PlageDebut)*(AI3&lt;PlageFin))</f>
        <v>0</v>
      </c>
      <c r="AJ27" s="135">
        <f t="shared" ca="1" si="43"/>
        <v>0</v>
      </c>
      <c r="AK27" s="135">
        <f t="shared" ca="1" si="43"/>
        <v>0</v>
      </c>
      <c r="AL27" s="135">
        <f t="shared" ca="1" si="43"/>
        <v>0</v>
      </c>
      <c r="AM27" s="135">
        <f t="shared" ca="1" si="43"/>
        <v>0</v>
      </c>
      <c r="AN27" s="135">
        <f t="shared" ca="1" si="43"/>
        <v>0</v>
      </c>
      <c r="AO27" s="135">
        <f t="shared" ca="1" si="43"/>
        <v>0</v>
      </c>
      <c r="AP27" s="135">
        <f t="shared" ca="1" si="43"/>
        <v>0</v>
      </c>
      <c r="AQ27" s="135">
        <f t="shared" ca="1" si="43"/>
        <v>0</v>
      </c>
      <c r="AR27" s="135">
        <f t="shared" ca="1" si="43"/>
        <v>0</v>
      </c>
      <c r="AS27" s="135">
        <f t="shared" ca="1" si="43"/>
        <v>0</v>
      </c>
      <c r="AT27" s="135">
        <f t="shared" ca="1" si="43"/>
        <v>0</v>
      </c>
      <c r="AU27" s="135">
        <f t="shared" ca="1" si="43"/>
        <v>0</v>
      </c>
      <c r="AV27" s="135">
        <f t="shared" ca="1" si="43"/>
        <v>0</v>
      </c>
      <c r="AW27" s="135">
        <f t="shared" ca="1" si="43"/>
        <v>0</v>
      </c>
      <c r="AX27" s="135">
        <f t="shared" ca="1" si="43"/>
        <v>0</v>
      </c>
      <c r="AY27" s="136">
        <f t="shared" ca="1" si="43"/>
        <v>0</v>
      </c>
      <c r="AZ27" s="23"/>
      <c r="BB27" s="65" t="s">
        <v>145</v>
      </c>
      <c r="BC27" s="65"/>
    </row>
    <row r="28" spans="1:62" x14ac:dyDescent="0.2">
      <c r="A28" s="187"/>
      <c r="B28" s="157" t="s">
        <v>82</v>
      </c>
      <c r="C28" s="134">
        <f t="shared" ref="C28:AH28" ca="1" si="44">SUMPRODUCT(($B$28=PlageTheme)*(PlageDate=$B$1)*(C3&gt;=PlageDebut)*(C3&lt;PlageFin))</f>
        <v>0</v>
      </c>
      <c r="D28" s="137">
        <f t="shared" ca="1" si="44"/>
        <v>0</v>
      </c>
      <c r="E28" s="137">
        <f t="shared" ca="1" si="44"/>
        <v>0</v>
      </c>
      <c r="F28" s="137">
        <f t="shared" ca="1" si="44"/>
        <v>0</v>
      </c>
      <c r="G28" s="137">
        <f t="shared" ca="1" si="44"/>
        <v>0</v>
      </c>
      <c r="H28" s="137">
        <f t="shared" ca="1" si="44"/>
        <v>0</v>
      </c>
      <c r="I28" s="137">
        <f t="shared" ca="1" si="44"/>
        <v>0</v>
      </c>
      <c r="J28" s="137">
        <f t="shared" ca="1" si="44"/>
        <v>0</v>
      </c>
      <c r="K28" s="137">
        <f t="shared" ca="1" si="44"/>
        <v>0</v>
      </c>
      <c r="L28" s="137">
        <f t="shared" ca="1" si="44"/>
        <v>0</v>
      </c>
      <c r="M28" s="137">
        <f t="shared" ca="1" si="44"/>
        <v>0</v>
      </c>
      <c r="N28" s="137">
        <f t="shared" ca="1" si="44"/>
        <v>0</v>
      </c>
      <c r="O28" s="137">
        <f t="shared" ca="1" si="44"/>
        <v>0</v>
      </c>
      <c r="P28" s="137">
        <f t="shared" ca="1" si="44"/>
        <v>0</v>
      </c>
      <c r="Q28" s="137">
        <f t="shared" ca="1" si="44"/>
        <v>0</v>
      </c>
      <c r="R28" s="137">
        <f t="shared" ca="1" si="44"/>
        <v>0</v>
      </c>
      <c r="S28" s="137">
        <f t="shared" ca="1" si="44"/>
        <v>0</v>
      </c>
      <c r="T28" s="137">
        <f t="shared" ca="1" si="44"/>
        <v>0</v>
      </c>
      <c r="U28" s="137">
        <f t="shared" ca="1" si="44"/>
        <v>0</v>
      </c>
      <c r="V28" s="137">
        <f t="shared" ca="1" si="44"/>
        <v>0</v>
      </c>
      <c r="W28" s="137">
        <f t="shared" ca="1" si="44"/>
        <v>0</v>
      </c>
      <c r="X28" s="137">
        <f t="shared" ca="1" si="44"/>
        <v>0</v>
      </c>
      <c r="Y28" s="137">
        <f t="shared" ca="1" si="44"/>
        <v>0</v>
      </c>
      <c r="Z28" s="137">
        <f t="shared" ca="1" si="44"/>
        <v>0</v>
      </c>
      <c r="AA28" s="137">
        <f t="shared" ca="1" si="44"/>
        <v>0</v>
      </c>
      <c r="AB28" s="137">
        <f t="shared" ca="1" si="44"/>
        <v>0</v>
      </c>
      <c r="AC28" s="137">
        <f t="shared" ca="1" si="44"/>
        <v>0</v>
      </c>
      <c r="AD28" s="137">
        <f t="shared" ca="1" si="44"/>
        <v>0</v>
      </c>
      <c r="AE28" s="137">
        <f t="shared" ca="1" si="44"/>
        <v>0</v>
      </c>
      <c r="AF28" s="137">
        <f t="shared" ca="1" si="44"/>
        <v>0</v>
      </c>
      <c r="AG28" s="137">
        <f t="shared" ca="1" si="44"/>
        <v>0</v>
      </c>
      <c r="AH28" s="137">
        <f t="shared" ca="1" si="44"/>
        <v>0</v>
      </c>
      <c r="AI28" s="137">
        <f t="shared" ref="AI28:AY28" ca="1" si="45">SUMPRODUCT(($B$28=PlageTheme)*(PlageDate=$B$1)*(AI3&gt;=PlageDebut)*(AI3&lt;PlageFin))</f>
        <v>0</v>
      </c>
      <c r="AJ28" s="137">
        <f t="shared" ca="1" si="45"/>
        <v>0</v>
      </c>
      <c r="AK28" s="137">
        <f t="shared" ca="1" si="45"/>
        <v>0</v>
      </c>
      <c r="AL28" s="137">
        <f t="shared" ca="1" si="45"/>
        <v>0</v>
      </c>
      <c r="AM28" s="137">
        <f t="shared" ca="1" si="45"/>
        <v>0</v>
      </c>
      <c r="AN28" s="137">
        <f t="shared" ca="1" si="45"/>
        <v>0</v>
      </c>
      <c r="AO28" s="137">
        <f t="shared" ca="1" si="45"/>
        <v>0</v>
      </c>
      <c r="AP28" s="137">
        <f t="shared" ca="1" si="45"/>
        <v>0</v>
      </c>
      <c r="AQ28" s="137">
        <f t="shared" ca="1" si="45"/>
        <v>0</v>
      </c>
      <c r="AR28" s="137">
        <f t="shared" ca="1" si="45"/>
        <v>0</v>
      </c>
      <c r="AS28" s="137">
        <f t="shared" ca="1" si="45"/>
        <v>0</v>
      </c>
      <c r="AT28" s="137">
        <f t="shared" ca="1" si="45"/>
        <v>0</v>
      </c>
      <c r="AU28" s="137">
        <f t="shared" ca="1" si="45"/>
        <v>0</v>
      </c>
      <c r="AV28" s="137">
        <f t="shared" ca="1" si="45"/>
        <v>0</v>
      </c>
      <c r="AW28" s="137">
        <f t="shared" ca="1" si="45"/>
        <v>0</v>
      </c>
      <c r="AX28" s="137">
        <f t="shared" ca="1" si="45"/>
        <v>0</v>
      </c>
      <c r="AY28" s="138">
        <f t="shared" ca="1" si="45"/>
        <v>0</v>
      </c>
      <c r="AZ28" s="23"/>
      <c r="BB28" s="65" t="s">
        <v>145</v>
      </c>
      <c r="BC28" s="65"/>
    </row>
    <row r="29" spans="1:62" x14ac:dyDescent="0.2">
      <c r="A29" s="187"/>
      <c r="B29" s="37" t="s">
        <v>88</v>
      </c>
      <c r="C29" s="154">
        <f t="shared" ref="C29:AH29" ca="1" si="46">SUMPRODUCT(($B$29=PlageTheme)*(PlageDate=$B$1)*(C3&gt;=PlageDebut)*(C3&lt;PlageFin))</f>
        <v>0</v>
      </c>
      <c r="D29" s="139">
        <f t="shared" ca="1" si="46"/>
        <v>0</v>
      </c>
      <c r="E29" s="139">
        <f t="shared" ca="1" si="46"/>
        <v>0</v>
      </c>
      <c r="F29" s="139">
        <f t="shared" ca="1" si="46"/>
        <v>0</v>
      </c>
      <c r="G29" s="139">
        <f t="shared" ca="1" si="46"/>
        <v>0</v>
      </c>
      <c r="H29" s="139">
        <f t="shared" ca="1" si="46"/>
        <v>0</v>
      </c>
      <c r="I29" s="139">
        <f t="shared" ca="1" si="46"/>
        <v>0</v>
      </c>
      <c r="J29" s="139">
        <f t="shared" ca="1" si="46"/>
        <v>0</v>
      </c>
      <c r="K29" s="139">
        <f t="shared" ca="1" si="46"/>
        <v>0</v>
      </c>
      <c r="L29" s="139">
        <f t="shared" ca="1" si="46"/>
        <v>0</v>
      </c>
      <c r="M29" s="139">
        <f t="shared" ca="1" si="46"/>
        <v>0</v>
      </c>
      <c r="N29" s="139">
        <f t="shared" ca="1" si="46"/>
        <v>0</v>
      </c>
      <c r="O29" s="139">
        <f t="shared" ca="1" si="46"/>
        <v>0</v>
      </c>
      <c r="P29" s="139">
        <f t="shared" ca="1" si="46"/>
        <v>0</v>
      </c>
      <c r="Q29" s="139">
        <f t="shared" ca="1" si="46"/>
        <v>0</v>
      </c>
      <c r="R29" s="139">
        <f t="shared" ca="1" si="46"/>
        <v>0</v>
      </c>
      <c r="S29" s="139">
        <f t="shared" ca="1" si="46"/>
        <v>0</v>
      </c>
      <c r="T29" s="139">
        <f t="shared" ca="1" si="46"/>
        <v>0</v>
      </c>
      <c r="U29" s="139">
        <f t="shared" ca="1" si="46"/>
        <v>0</v>
      </c>
      <c r="V29" s="139">
        <f t="shared" ca="1" si="46"/>
        <v>0</v>
      </c>
      <c r="W29" s="139">
        <f t="shared" ca="1" si="46"/>
        <v>0</v>
      </c>
      <c r="X29" s="139">
        <f t="shared" ca="1" si="46"/>
        <v>0</v>
      </c>
      <c r="Y29" s="139">
        <f t="shared" ca="1" si="46"/>
        <v>0</v>
      </c>
      <c r="Z29" s="139">
        <f t="shared" ca="1" si="46"/>
        <v>0</v>
      </c>
      <c r="AA29" s="139">
        <f t="shared" ca="1" si="46"/>
        <v>0</v>
      </c>
      <c r="AB29" s="139">
        <f t="shared" ca="1" si="46"/>
        <v>0</v>
      </c>
      <c r="AC29" s="139">
        <f t="shared" ca="1" si="46"/>
        <v>0</v>
      </c>
      <c r="AD29" s="139">
        <f t="shared" ca="1" si="46"/>
        <v>0</v>
      </c>
      <c r="AE29" s="139">
        <f t="shared" ca="1" si="46"/>
        <v>0</v>
      </c>
      <c r="AF29" s="139">
        <f t="shared" ca="1" si="46"/>
        <v>0</v>
      </c>
      <c r="AG29" s="139">
        <f t="shared" ca="1" si="46"/>
        <v>0</v>
      </c>
      <c r="AH29" s="139">
        <f t="shared" ca="1" si="46"/>
        <v>0</v>
      </c>
      <c r="AI29" s="139">
        <f t="shared" ref="AI29:AY29" ca="1" si="47">SUMPRODUCT(($B$29=PlageTheme)*(PlageDate=$B$1)*(AI3&gt;=PlageDebut)*(AI3&lt;PlageFin))</f>
        <v>0</v>
      </c>
      <c r="AJ29" s="139">
        <f t="shared" ca="1" si="47"/>
        <v>0</v>
      </c>
      <c r="AK29" s="139">
        <f t="shared" ca="1" si="47"/>
        <v>0</v>
      </c>
      <c r="AL29" s="139">
        <f t="shared" ca="1" si="47"/>
        <v>0</v>
      </c>
      <c r="AM29" s="139">
        <f t="shared" ca="1" si="47"/>
        <v>0</v>
      </c>
      <c r="AN29" s="139">
        <f t="shared" ca="1" si="47"/>
        <v>0</v>
      </c>
      <c r="AO29" s="139">
        <f t="shared" ca="1" si="47"/>
        <v>0</v>
      </c>
      <c r="AP29" s="139">
        <f t="shared" ca="1" si="47"/>
        <v>0</v>
      </c>
      <c r="AQ29" s="139">
        <f t="shared" ca="1" si="47"/>
        <v>0</v>
      </c>
      <c r="AR29" s="139">
        <f t="shared" ca="1" si="47"/>
        <v>0</v>
      </c>
      <c r="AS29" s="139">
        <f t="shared" ca="1" si="47"/>
        <v>0</v>
      </c>
      <c r="AT29" s="139">
        <f t="shared" ca="1" si="47"/>
        <v>0</v>
      </c>
      <c r="AU29" s="139">
        <f t="shared" ca="1" si="47"/>
        <v>0</v>
      </c>
      <c r="AV29" s="139">
        <f t="shared" ca="1" si="47"/>
        <v>0</v>
      </c>
      <c r="AW29" s="139">
        <f t="shared" ca="1" si="47"/>
        <v>0</v>
      </c>
      <c r="AX29" s="139">
        <f t="shared" ca="1" si="47"/>
        <v>0</v>
      </c>
      <c r="AY29" s="140">
        <f t="shared" ca="1" si="47"/>
        <v>0</v>
      </c>
      <c r="AZ29" s="23"/>
      <c r="BB29" s="65" t="s">
        <v>145</v>
      </c>
      <c r="BC29" s="65"/>
    </row>
    <row r="30" spans="1:62" x14ac:dyDescent="0.2">
      <c r="A30" s="187"/>
      <c r="B30" s="158" t="s">
        <v>89</v>
      </c>
      <c r="C30" s="134">
        <f t="shared" ref="C30:AH30" ca="1" si="48">SUMPRODUCT(($B$30=PlageTheme)*(PlageDate=$B$1)*(C3&gt;=PlageDebut)*(C3&lt;PlageFin))</f>
        <v>0</v>
      </c>
      <c r="D30" s="135">
        <f t="shared" ca="1" si="48"/>
        <v>0</v>
      </c>
      <c r="E30" s="135">
        <f t="shared" ca="1" si="48"/>
        <v>0</v>
      </c>
      <c r="F30" s="135">
        <f t="shared" ca="1" si="48"/>
        <v>0</v>
      </c>
      <c r="G30" s="135">
        <f t="shared" ca="1" si="48"/>
        <v>0</v>
      </c>
      <c r="H30" s="135">
        <f t="shared" ca="1" si="48"/>
        <v>0</v>
      </c>
      <c r="I30" s="135">
        <f t="shared" ca="1" si="48"/>
        <v>0</v>
      </c>
      <c r="J30" s="135">
        <f t="shared" ca="1" si="48"/>
        <v>0</v>
      </c>
      <c r="K30" s="135">
        <f t="shared" ca="1" si="48"/>
        <v>0</v>
      </c>
      <c r="L30" s="135">
        <f t="shared" ca="1" si="48"/>
        <v>0</v>
      </c>
      <c r="M30" s="135">
        <f t="shared" ca="1" si="48"/>
        <v>0</v>
      </c>
      <c r="N30" s="135">
        <f t="shared" ca="1" si="48"/>
        <v>0</v>
      </c>
      <c r="O30" s="135">
        <f t="shared" ca="1" si="48"/>
        <v>0</v>
      </c>
      <c r="P30" s="135">
        <f t="shared" ca="1" si="48"/>
        <v>0</v>
      </c>
      <c r="Q30" s="135">
        <f t="shared" ca="1" si="48"/>
        <v>0</v>
      </c>
      <c r="R30" s="135">
        <f t="shared" ca="1" si="48"/>
        <v>0</v>
      </c>
      <c r="S30" s="135">
        <f t="shared" ca="1" si="48"/>
        <v>0</v>
      </c>
      <c r="T30" s="135">
        <f t="shared" ca="1" si="48"/>
        <v>0</v>
      </c>
      <c r="U30" s="135">
        <f t="shared" ca="1" si="48"/>
        <v>0</v>
      </c>
      <c r="V30" s="135">
        <f t="shared" ca="1" si="48"/>
        <v>0</v>
      </c>
      <c r="W30" s="135">
        <f t="shared" ca="1" si="48"/>
        <v>1</v>
      </c>
      <c r="X30" s="135">
        <f t="shared" ca="1" si="48"/>
        <v>0</v>
      </c>
      <c r="Y30" s="135">
        <f t="shared" ca="1" si="48"/>
        <v>0</v>
      </c>
      <c r="Z30" s="135">
        <f t="shared" ca="1" si="48"/>
        <v>0</v>
      </c>
      <c r="AA30" s="135">
        <f t="shared" ca="1" si="48"/>
        <v>0</v>
      </c>
      <c r="AB30" s="135">
        <f t="shared" ca="1" si="48"/>
        <v>0</v>
      </c>
      <c r="AC30" s="135">
        <f t="shared" ca="1" si="48"/>
        <v>0</v>
      </c>
      <c r="AD30" s="135">
        <f t="shared" ca="1" si="48"/>
        <v>0</v>
      </c>
      <c r="AE30" s="135">
        <f t="shared" ca="1" si="48"/>
        <v>1</v>
      </c>
      <c r="AF30" s="135">
        <f t="shared" ca="1" si="48"/>
        <v>0</v>
      </c>
      <c r="AG30" s="135">
        <f t="shared" ca="1" si="48"/>
        <v>0</v>
      </c>
      <c r="AH30" s="135">
        <f t="shared" ca="1" si="48"/>
        <v>0</v>
      </c>
      <c r="AI30" s="135">
        <f t="shared" ref="AI30:AY30" ca="1" si="49">SUMPRODUCT(($B$30=PlageTheme)*(PlageDate=$B$1)*(AI3&gt;=PlageDebut)*(AI3&lt;PlageFin))</f>
        <v>0</v>
      </c>
      <c r="AJ30" s="135">
        <f t="shared" ca="1" si="49"/>
        <v>0</v>
      </c>
      <c r="AK30" s="135">
        <f t="shared" ca="1" si="49"/>
        <v>0</v>
      </c>
      <c r="AL30" s="135">
        <f t="shared" ca="1" si="49"/>
        <v>0</v>
      </c>
      <c r="AM30" s="135">
        <f t="shared" ca="1" si="49"/>
        <v>0</v>
      </c>
      <c r="AN30" s="135">
        <f t="shared" ca="1" si="49"/>
        <v>0</v>
      </c>
      <c r="AO30" s="135">
        <f t="shared" ca="1" si="49"/>
        <v>0</v>
      </c>
      <c r="AP30" s="135">
        <f t="shared" ca="1" si="49"/>
        <v>0</v>
      </c>
      <c r="AQ30" s="135">
        <f t="shared" ca="1" si="49"/>
        <v>0</v>
      </c>
      <c r="AR30" s="135">
        <f t="shared" ca="1" si="49"/>
        <v>0</v>
      </c>
      <c r="AS30" s="135">
        <f t="shared" ca="1" si="49"/>
        <v>0</v>
      </c>
      <c r="AT30" s="135">
        <f t="shared" ca="1" si="49"/>
        <v>0</v>
      </c>
      <c r="AU30" s="135">
        <f t="shared" ca="1" si="49"/>
        <v>0</v>
      </c>
      <c r="AV30" s="135">
        <f t="shared" ca="1" si="49"/>
        <v>0</v>
      </c>
      <c r="AW30" s="135">
        <f t="shared" ca="1" si="49"/>
        <v>0</v>
      </c>
      <c r="AX30" s="135">
        <f t="shared" ca="1" si="49"/>
        <v>0</v>
      </c>
      <c r="AY30" s="136">
        <f t="shared" ca="1" si="49"/>
        <v>0</v>
      </c>
      <c r="AZ30" s="23"/>
      <c r="BB30" s="65"/>
      <c r="BC30" s="65"/>
    </row>
    <row r="31" spans="1:62" x14ac:dyDescent="0.2">
      <c r="A31" s="187"/>
      <c r="B31" s="38" t="s">
        <v>90</v>
      </c>
      <c r="C31" s="154">
        <f t="shared" ref="C31:AH31" ca="1" si="50">SUMPRODUCT(($B$31=PlageTheme)*(PlageDate=$B$1)*(C3&gt;=PlageDebut)*(C3&lt;PlageFin))</f>
        <v>0</v>
      </c>
      <c r="D31" s="139">
        <f t="shared" ca="1" si="50"/>
        <v>0</v>
      </c>
      <c r="E31" s="139">
        <f t="shared" ca="1" si="50"/>
        <v>0</v>
      </c>
      <c r="F31" s="139">
        <f t="shared" ca="1" si="50"/>
        <v>0</v>
      </c>
      <c r="G31" s="139">
        <f t="shared" ca="1" si="50"/>
        <v>0</v>
      </c>
      <c r="H31" s="139">
        <f t="shared" ca="1" si="50"/>
        <v>0</v>
      </c>
      <c r="I31" s="139">
        <f t="shared" ca="1" si="50"/>
        <v>0</v>
      </c>
      <c r="J31" s="139">
        <f t="shared" ca="1" si="50"/>
        <v>0</v>
      </c>
      <c r="K31" s="139">
        <f t="shared" ca="1" si="50"/>
        <v>0</v>
      </c>
      <c r="L31" s="139">
        <f t="shared" ca="1" si="50"/>
        <v>0</v>
      </c>
      <c r="M31" s="139">
        <f t="shared" ca="1" si="50"/>
        <v>0</v>
      </c>
      <c r="N31" s="139">
        <f t="shared" ca="1" si="50"/>
        <v>0</v>
      </c>
      <c r="O31" s="139">
        <f t="shared" ca="1" si="50"/>
        <v>0</v>
      </c>
      <c r="P31" s="139">
        <f t="shared" ca="1" si="50"/>
        <v>0</v>
      </c>
      <c r="Q31" s="139">
        <f t="shared" ca="1" si="50"/>
        <v>0</v>
      </c>
      <c r="R31" s="139">
        <f t="shared" ca="1" si="50"/>
        <v>0</v>
      </c>
      <c r="S31" s="139">
        <f t="shared" ca="1" si="50"/>
        <v>0</v>
      </c>
      <c r="T31" s="139">
        <f t="shared" ca="1" si="50"/>
        <v>0</v>
      </c>
      <c r="U31" s="139">
        <f t="shared" ca="1" si="50"/>
        <v>0</v>
      </c>
      <c r="V31" s="139">
        <f ca="1">SUMPRODUCT(($B$31=PlageTheme)*(PlageDate=$B$1)*(V3&gt;=PlageDebut)*(V3&lt;PlageFin))</f>
        <v>0</v>
      </c>
      <c r="W31" s="139">
        <f t="shared" ca="1" si="50"/>
        <v>0</v>
      </c>
      <c r="X31" s="139">
        <f t="shared" ca="1" si="50"/>
        <v>0</v>
      </c>
      <c r="Y31" s="139">
        <f t="shared" ca="1" si="50"/>
        <v>0</v>
      </c>
      <c r="Z31" s="139">
        <f t="shared" ca="1" si="50"/>
        <v>0</v>
      </c>
      <c r="AA31" s="139">
        <f t="shared" ca="1" si="50"/>
        <v>0</v>
      </c>
      <c r="AB31" s="139">
        <f t="shared" ca="1" si="50"/>
        <v>0</v>
      </c>
      <c r="AC31" s="139">
        <f t="shared" ca="1" si="50"/>
        <v>0</v>
      </c>
      <c r="AD31" s="139">
        <f t="shared" ca="1" si="50"/>
        <v>0</v>
      </c>
      <c r="AE31" s="139">
        <f t="shared" ca="1" si="50"/>
        <v>1</v>
      </c>
      <c r="AF31" s="139">
        <f t="shared" ca="1" si="50"/>
        <v>0</v>
      </c>
      <c r="AG31" s="139">
        <f t="shared" ca="1" si="50"/>
        <v>0</v>
      </c>
      <c r="AH31" s="139">
        <f t="shared" ca="1" si="50"/>
        <v>0</v>
      </c>
      <c r="AI31" s="139">
        <f t="shared" ref="AI31:AY31" ca="1" si="51">SUMPRODUCT(($B$31=PlageTheme)*(PlageDate=$B$1)*(AI3&gt;=PlageDebut)*(AI3&lt;PlageFin))</f>
        <v>0</v>
      </c>
      <c r="AJ31" s="139">
        <f t="shared" ca="1" si="51"/>
        <v>0</v>
      </c>
      <c r="AK31" s="139">
        <f t="shared" ca="1" si="51"/>
        <v>0</v>
      </c>
      <c r="AL31" s="139">
        <f t="shared" ca="1" si="51"/>
        <v>0</v>
      </c>
      <c r="AM31" s="139">
        <f t="shared" ca="1" si="51"/>
        <v>0</v>
      </c>
      <c r="AN31" s="139">
        <f t="shared" ca="1" si="51"/>
        <v>0</v>
      </c>
      <c r="AO31" s="139">
        <f t="shared" ca="1" si="51"/>
        <v>0</v>
      </c>
      <c r="AP31" s="139">
        <f t="shared" ca="1" si="51"/>
        <v>0</v>
      </c>
      <c r="AQ31" s="139">
        <f t="shared" ca="1" si="51"/>
        <v>0</v>
      </c>
      <c r="AR31" s="139">
        <f t="shared" ca="1" si="51"/>
        <v>1</v>
      </c>
      <c r="AS31" s="139">
        <f t="shared" ca="1" si="51"/>
        <v>0</v>
      </c>
      <c r="AT31" s="139">
        <f t="shared" ca="1" si="51"/>
        <v>0</v>
      </c>
      <c r="AU31" s="139">
        <f t="shared" ca="1" si="51"/>
        <v>0</v>
      </c>
      <c r="AV31" s="139">
        <f t="shared" ca="1" si="51"/>
        <v>0</v>
      </c>
      <c r="AW31" s="139">
        <f t="shared" ca="1" si="51"/>
        <v>0</v>
      </c>
      <c r="AX31" s="139">
        <f t="shared" ca="1" si="51"/>
        <v>0</v>
      </c>
      <c r="AY31" s="140">
        <f t="shared" ca="1" si="51"/>
        <v>0</v>
      </c>
      <c r="AZ31" s="23"/>
      <c r="BB31" s="65"/>
      <c r="BC31" s="65"/>
    </row>
    <row r="32" spans="1:62" x14ac:dyDescent="0.2">
      <c r="A32" s="187"/>
      <c r="B32" s="159" t="s">
        <v>91</v>
      </c>
      <c r="C32" s="134">
        <f t="shared" ref="C32:AH32" ca="1" si="52">SUMPRODUCT(($B$32=PlageTheme)*(PlageDate=$B$1)*(C3&gt;=PlageDebut)*(C3&lt;PlageFin))</f>
        <v>0</v>
      </c>
      <c r="D32" s="135">
        <f t="shared" ca="1" si="52"/>
        <v>0</v>
      </c>
      <c r="E32" s="135">
        <f t="shared" ca="1" si="52"/>
        <v>0</v>
      </c>
      <c r="F32" s="135">
        <f t="shared" ca="1" si="52"/>
        <v>0</v>
      </c>
      <c r="G32" s="135">
        <f t="shared" ca="1" si="52"/>
        <v>0</v>
      </c>
      <c r="H32" s="135">
        <f t="shared" ca="1" si="52"/>
        <v>0</v>
      </c>
      <c r="I32" s="135">
        <f t="shared" ca="1" si="52"/>
        <v>0</v>
      </c>
      <c r="J32" s="135">
        <f t="shared" ca="1" si="52"/>
        <v>0</v>
      </c>
      <c r="K32" s="135">
        <f t="shared" ca="1" si="52"/>
        <v>0</v>
      </c>
      <c r="L32" s="135">
        <f t="shared" ca="1" si="52"/>
        <v>0</v>
      </c>
      <c r="M32" s="135">
        <f t="shared" ca="1" si="52"/>
        <v>0</v>
      </c>
      <c r="N32" s="135">
        <f t="shared" ca="1" si="52"/>
        <v>0</v>
      </c>
      <c r="O32" s="135">
        <f t="shared" ca="1" si="52"/>
        <v>0</v>
      </c>
      <c r="P32" s="135">
        <f t="shared" ca="1" si="52"/>
        <v>0</v>
      </c>
      <c r="Q32" s="135">
        <f t="shared" ca="1" si="52"/>
        <v>0</v>
      </c>
      <c r="R32" s="135">
        <f t="shared" ca="1" si="52"/>
        <v>0</v>
      </c>
      <c r="S32" s="135">
        <f t="shared" ca="1" si="52"/>
        <v>0</v>
      </c>
      <c r="T32" s="135">
        <f t="shared" ca="1" si="52"/>
        <v>0</v>
      </c>
      <c r="U32" s="135">
        <f t="shared" ca="1" si="52"/>
        <v>0</v>
      </c>
      <c r="V32" s="135">
        <f t="shared" ca="1" si="52"/>
        <v>0</v>
      </c>
      <c r="W32" s="135">
        <f t="shared" ca="1" si="52"/>
        <v>0</v>
      </c>
      <c r="X32" s="135">
        <f t="shared" ca="1" si="52"/>
        <v>0</v>
      </c>
      <c r="Y32" s="135">
        <f t="shared" ca="1" si="52"/>
        <v>0</v>
      </c>
      <c r="Z32" s="135">
        <f t="shared" ca="1" si="52"/>
        <v>0</v>
      </c>
      <c r="AA32" s="135">
        <f t="shared" ca="1" si="52"/>
        <v>0</v>
      </c>
      <c r="AB32" s="135">
        <f t="shared" ca="1" si="52"/>
        <v>0</v>
      </c>
      <c r="AC32" s="135">
        <f t="shared" ca="1" si="52"/>
        <v>0</v>
      </c>
      <c r="AD32" s="135">
        <f t="shared" ca="1" si="52"/>
        <v>0</v>
      </c>
      <c r="AE32" s="135">
        <f t="shared" ca="1" si="52"/>
        <v>0</v>
      </c>
      <c r="AF32" s="135">
        <f t="shared" ca="1" si="52"/>
        <v>0</v>
      </c>
      <c r="AG32" s="135">
        <f t="shared" ca="1" si="52"/>
        <v>0</v>
      </c>
      <c r="AH32" s="135">
        <f t="shared" ca="1" si="52"/>
        <v>0</v>
      </c>
      <c r="AI32" s="135">
        <f t="shared" ref="AI32:AY32" ca="1" si="53">SUMPRODUCT(($B$32=PlageTheme)*(PlageDate=$B$1)*(AI3&gt;=PlageDebut)*(AI3&lt;PlageFin))</f>
        <v>0</v>
      </c>
      <c r="AJ32" s="135">
        <f t="shared" ca="1" si="53"/>
        <v>0</v>
      </c>
      <c r="AK32" s="135">
        <f t="shared" ca="1" si="53"/>
        <v>0</v>
      </c>
      <c r="AL32" s="135">
        <f t="shared" ca="1" si="53"/>
        <v>0</v>
      </c>
      <c r="AM32" s="135">
        <f t="shared" ca="1" si="53"/>
        <v>0</v>
      </c>
      <c r="AN32" s="135">
        <f t="shared" ca="1" si="53"/>
        <v>0</v>
      </c>
      <c r="AO32" s="135">
        <f t="shared" ca="1" si="53"/>
        <v>0</v>
      </c>
      <c r="AP32" s="135">
        <f t="shared" ca="1" si="53"/>
        <v>0</v>
      </c>
      <c r="AQ32" s="135">
        <f t="shared" ca="1" si="53"/>
        <v>0</v>
      </c>
      <c r="AR32" s="135">
        <f t="shared" ca="1" si="53"/>
        <v>0</v>
      </c>
      <c r="AS32" s="135">
        <f t="shared" ca="1" si="53"/>
        <v>0</v>
      </c>
      <c r="AT32" s="135">
        <f t="shared" ca="1" si="53"/>
        <v>0</v>
      </c>
      <c r="AU32" s="135">
        <f t="shared" ca="1" si="53"/>
        <v>0</v>
      </c>
      <c r="AV32" s="135">
        <f t="shared" ca="1" si="53"/>
        <v>0</v>
      </c>
      <c r="AW32" s="135">
        <f t="shared" ca="1" si="53"/>
        <v>0</v>
      </c>
      <c r="AX32" s="135">
        <f t="shared" ca="1" si="53"/>
        <v>0</v>
      </c>
      <c r="AY32" s="136">
        <f t="shared" ca="1" si="53"/>
        <v>0</v>
      </c>
      <c r="AZ32" s="23"/>
    </row>
    <row r="33" spans="1:64" x14ac:dyDescent="0.2">
      <c r="A33" s="187"/>
      <c r="B33" s="39" t="s">
        <v>94</v>
      </c>
      <c r="C33" s="141">
        <f t="shared" ref="C33:AH33" ca="1" si="54">SUMPRODUCT(($B$33=PlageTheme)*(PlageDate=$B$1)*(C3&gt;=PlageDebut)*(C3&lt;PlageFin))</f>
        <v>0</v>
      </c>
      <c r="D33" s="142">
        <f t="shared" ca="1" si="54"/>
        <v>0</v>
      </c>
      <c r="E33" s="142">
        <f t="shared" ca="1" si="54"/>
        <v>0</v>
      </c>
      <c r="F33" s="142">
        <f t="shared" ca="1" si="54"/>
        <v>0</v>
      </c>
      <c r="G33" s="142">
        <f t="shared" ca="1" si="54"/>
        <v>0</v>
      </c>
      <c r="H33" s="142">
        <f t="shared" ca="1" si="54"/>
        <v>0</v>
      </c>
      <c r="I33" s="142">
        <f t="shared" ca="1" si="54"/>
        <v>0</v>
      </c>
      <c r="J33" s="142">
        <f t="shared" ca="1" si="54"/>
        <v>0</v>
      </c>
      <c r="K33" s="142">
        <f t="shared" ca="1" si="54"/>
        <v>0</v>
      </c>
      <c r="L33" s="142">
        <f t="shared" ca="1" si="54"/>
        <v>0</v>
      </c>
      <c r="M33" s="142">
        <f t="shared" ca="1" si="54"/>
        <v>0</v>
      </c>
      <c r="N33" s="142">
        <f t="shared" ca="1" si="54"/>
        <v>0</v>
      </c>
      <c r="O33" s="142">
        <f t="shared" ca="1" si="54"/>
        <v>0</v>
      </c>
      <c r="P33" s="142">
        <f t="shared" ca="1" si="54"/>
        <v>0</v>
      </c>
      <c r="Q33" s="142">
        <f t="shared" ca="1" si="54"/>
        <v>0</v>
      </c>
      <c r="R33" s="142">
        <f t="shared" ca="1" si="54"/>
        <v>0</v>
      </c>
      <c r="S33" s="142">
        <f t="shared" ca="1" si="54"/>
        <v>0</v>
      </c>
      <c r="T33" s="142">
        <f t="shared" ca="1" si="54"/>
        <v>0</v>
      </c>
      <c r="U33" s="142">
        <f t="shared" ca="1" si="54"/>
        <v>0</v>
      </c>
      <c r="V33" s="142">
        <f t="shared" ca="1" si="54"/>
        <v>0</v>
      </c>
      <c r="W33" s="142">
        <f t="shared" ca="1" si="54"/>
        <v>0</v>
      </c>
      <c r="X33" s="142">
        <f t="shared" ca="1" si="54"/>
        <v>0</v>
      </c>
      <c r="Y33" s="142">
        <f t="shared" ca="1" si="54"/>
        <v>0</v>
      </c>
      <c r="Z33" s="142">
        <f t="shared" ca="1" si="54"/>
        <v>0</v>
      </c>
      <c r="AA33" s="142">
        <f t="shared" ca="1" si="54"/>
        <v>0</v>
      </c>
      <c r="AB33" s="142">
        <f t="shared" ca="1" si="54"/>
        <v>0</v>
      </c>
      <c r="AC33" s="142">
        <f t="shared" ca="1" si="54"/>
        <v>0</v>
      </c>
      <c r="AD33" s="142">
        <f t="shared" ca="1" si="54"/>
        <v>0</v>
      </c>
      <c r="AE33" s="142">
        <f t="shared" ca="1" si="54"/>
        <v>0</v>
      </c>
      <c r="AF33" s="142">
        <f t="shared" ca="1" si="54"/>
        <v>0</v>
      </c>
      <c r="AG33" s="142">
        <f t="shared" ca="1" si="54"/>
        <v>0</v>
      </c>
      <c r="AH33" s="142">
        <f t="shared" ca="1" si="54"/>
        <v>0</v>
      </c>
      <c r="AI33" s="142">
        <f t="shared" ref="AI33:AY33" ca="1" si="55">SUMPRODUCT(($B$33=PlageTheme)*(PlageDate=$B$1)*(AI3&gt;=PlageDebut)*(AI3&lt;PlageFin))</f>
        <v>0</v>
      </c>
      <c r="AJ33" s="142">
        <f t="shared" ca="1" si="55"/>
        <v>0</v>
      </c>
      <c r="AK33" s="142">
        <f t="shared" ca="1" si="55"/>
        <v>0</v>
      </c>
      <c r="AL33" s="142">
        <f t="shared" ca="1" si="55"/>
        <v>0</v>
      </c>
      <c r="AM33" s="142">
        <f t="shared" ca="1" si="55"/>
        <v>0</v>
      </c>
      <c r="AN33" s="142">
        <f t="shared" ca="1" si="55"/>
        <v>0</v>
      </c>
      <c r="AO33" s="142">
        <f t="shared" ca="1" si="55"/>
        <v>0</v>
      </c>
      <c r="AP33" s="142">
        <f t="shared" ca="1" si="55"/>
        <v>0</v>
      </c>
      <c r="AQ33" s="142">
        <f t="shared" ca="1" si="55"/>
        <v>0</v>
      </c>
      <c r="AR33" s="142">
        <f t="shared" ca="1" si="55"/>
        <v>0</v>
      </c>
      <c r="AS33" s="142">
        <f t="shared" ca="1" si="55"/>
        <v>0</v>
      </c>
      <c r="AT33" s="142">
        <f t="shared" ca="1" si="55"/>
        <v>0</v>
      </c>
      <c r="AU33" s="142">
        <f t="shared" ca="1" si="55"/>
        <v>0</v>
      </c>
      <c r="AV33" s="142">
        <f t="shared" ca="1" si="55"/>
        <v>0</v>
      </c>
      <c r="AW33" s="142">
        <f t="shared" ca="1" si="55"/>
        <v>0</v>
      </c>
      <c r="AX33" s="142">
        <f t="shared" ca="1" si="55"/>
        <v>0</v>
      </c>
      <c r="AY33" s="143">
        <f t="shared" ca="1" si="55"/>
        <v>0</v>
      </c>
      <c r="AZ33" s="23"/>
    </row>
    <row r="34" spans="1:64" x14ac:dyDescent="0.2">
      <c r="A34" s="187"/>
      <c r="B34" s="39" t="s">
        <v>93</v>
      </c>
      <c r="C34" s="153">
        <f t="shared" ref="C34:AH34" ca="1" si="56">SUMPRODUCT(($B$34=PlageTheme)*(PlageDate=$B$1)*(C3&gt;=PlageDebut)*(C3&lt;PlageFin))</f>
        <v>0</v>
      </c>
      <c r="D34" s="125">
        <f t="shared" ca="1" si="56"/>
        <v>0</v>
      </c>
      <c r="E34" s="125">
        <f t="shared" ca="1" si="56"/>
        <v>0</v>
      </c>
      <c r="F34" s="125">
        <f t="shared" ca="1" si="56"/>
        <v>0</v>
      </c>
      <c r="G34" s="125">
        <f t="shared" ca="1" si="56"/>
        <v>0</v>
      </c>
      <c r="H34" s="125">
        <f t="shared" ca="1" si="56"/>
        <v>0</v>
      </c>
      <c r="I34" s="125">
        <f t="shared" ca="1" si="56"/>
        <v>0</v>
      </c>
      <c r="J34" s="125">
        <f t="shared" ca="1" si="56"/>
        <v>0</v>
      </c>
      <c r="K34" s="125">
        <f t="shared" ca="1" si="56"/>
        <v>0</v>
      </c>
      <c r="L34" s="125">
        <f t="shared" ca="1" si="56"/>
        <v>0</v>
      </c>
      <c r="M34" s="125">
        <f t="shared" ca="1" si="56"/>
        <v>0</v>
      </c>
      <c r="N34" s="125">
        <f t="shared" ca="1" si="56"/>
        <v>0</v>
      </c>
      <c r="O34" s="125">
        <f t="shared" ca="1" si="56"/>
        <v>0</v>
      </c>
      <c r="P34" s="125">
        <f t="shared" ca="1" si="56"/>
        <v>0</v>
      </c>
      <c r="Q34" s="125">
        <f t="shared" ca="1" si="56"/>
        <v>0</v>
      </c>
      <c r="R34" s="125">
        <f t="shared" ca="1" si="56"/>
        <v>0</v>
      </c>
      <c r="S34" s="125">
        <f t="shared" ca="1" si="56"/>
        <v>0</v>
      </c>
      <c r="T34" s="125">
        <f t="shared" ca="1" si="56"/>
        <v>1</v>
      </c>
      <c r="U34" s="125">
        <f t="shared" ca="1" si="56"/>
        <v>1</v>
      </c>
      <c r="V34" s="125">
        <f t="shared" ca="1" si="56"/>
        <v>0</v>
      </c>
      <c r="W34" s="125">
        <f t="shared" ca="1" si="56"/>
        <v>0</v>
      </c>
      <c r="X34" s="125">
        <f t="shared" ca="1" si="56"/>
        <v>0</v>
      </c>
      <c r="Y34" s="125">
        <f t="shared" ca="1" si="56"/>
        <v>0</v>
      </c>
      <c r="Z34" s="125">
        <f t="shared" ca="1" si="56"/>
        <v>0</v>
      </c>
      <c r="AA34" s="125">
        <f t="shared" ca="1" si="56"/>
        <v>0</v>
      </c>
      <c r="AB34" s="125">
        <f t="shared" ca="1" si="56"/>
        <v>0</v>
      </c>
      <c r="AC34" s="125">
        <f t="shared" ca="1" si="56"/>
        <v>0</v>
      </c>
      <c r="AD34" s="125">
        <f t="shared" ca="1" si="56"/>
        <v>0</v>
      </c>
      <c r="AE34" s="125">
        <f t="shared" ca="1" si="56"/>
        <v>0</v>
      </c>
      <c r="AF34" s="125">
        <f t="shared" ca="1" si="56"/>
        <v>0</v>
      </c>
      <c r="AG34" s="125">
        <f t="shared" ca="1" si="56"/>
        <v>0</v>
      </c>
      <c r="AH34" s="125">
        <f t="shared" ca="1" si="56"/>
        <v>0</v>
      </c>
      <c r="AI34" s="125">
        <f t="shared" ref="AI34:AY34" ca="1" si="57">SUMPRODUCT(($B$34=PlageTheme)*(PlageDate=$B$1)*(AI3&gt;=PlageDebut)*(AI3&lt;PlageFin))</f>
        <v>0</v>
      </c>
      <c r="AJ34" s="125">
        <f t="shared" ca="1" si="57"/>
        <v>0</v>
      </c>
      <c r="AK34" s="125">
        <f t="shared" ca="1" si="57"/>
        <v>0</v>
      </c>
      <c r="AL34" s="125">
        <f t="shared" ca="1" si="57"/>
        <v>0</v>
      </c>
      <c r="AM34" s="125">
        <f t="shared" ca="1" si="57"/>
        <v>0</v>
      </c>
      <c r="AN34" s="125">
        <f t="shared" ca="1" si="57"/>
        <v>0</v>
      </c>
      <c r="AO34" s="125">
        <f t="shared" ca="1" si="57"/>
        <v>0</v>
      </c>
      <c r="AP34" s="125">
        <f t="shared" ca="1" si="57"/>
        <v>0</v>
      </c>
      <c r="AQ34" s="125">
        <f t="shared" ca="1" si="57"/>
        <v>0</v>
      </c>
      <c r="AR34" s="125">
        <f t="shared" ca="1" si="57"/>
        <v>0</v>
      </c>
      <c r="AS34" s="125">
        <f t="shared" ca="1" si="57"/>
        <v>0</v>
      </c>
      <c r="AT34" s="125">
        <f t="shared" ca="1" si="57"/>
        <v>0</v>
      </c>
      <c r="AU34" s="125">
        <f t="shared" ca="1" si="57"/>
        <v>0</v>
      </c>
      <c r="AV34" s="125">
        <f t="shared" ca="1" si="57"/>
        <v>0</v>
      </c>
      <c r="AW34" s="125">
        <f t="shared" ca="1" si="57"/>
        <v>0</v>
      </c>
      <c r="AX34" s="125">
        <f t="shared" ca="1" si="57"/>
        <v>0</v>
      </c>
      <c r="AY34" s="126">
        <f t="shared" ca="1" si="57"/>
        <v>0</v>
      </c>
      <c r="AZ34" s="23"/>
    </row>
    <row r="35" spans="1:64" x14ac:dyDescent="0.2">
      <c r="A35" s="187"/>
      <c r="B35" s="39" t="s">
        <v>92</v>
      </c>
      <c r="C35" s="153">
        <f t="shared" ref="C35:AH35" ca="1" si="58">SUMPRODUCT(($B$35=PlageTheme)*(PlageDate=$B$1)*(C3&gt;=PlageDebut)*(C3&lt;PlageFin))</f>
        <v>0</v>
      </c>
      <c r="D35" s="125">
        <f t="shared" ca="1" si="58"/>
        <v>0</v>
      </c>
      <c r="E35" s="125">
        <f t="shared" ca="1" si="58"/>
        <v>0</v>
      </c>
      <c r="F35" s="125">
        <f t="shared" ca="1" si="58"/>
        <v>0</v>
      </c>
      <c r="G35" s="125">
        <f t="shared" ca="1" si="58"/>
        <v>0</v>
      </c>
      <c r="H35" s="125">
        <f t="shared" ca="1" si="58"/>
        <v>0</v>
      </c>
      <c r="I35" s="125">
        <f t="shared" ca="1" si="58"/>
        <v>0</v>
      </c>
      <c r="J35" s="125">
        <f t="shared" ca="1" si="58"/>
        <v>0</v>
      </c>
      <c r="K35" s="125">
        <f t="shared" ca="1" si="58"/>
        <v>0</v>
      </c>
      <c r="L35" s="125">
        <f t="shared" ca="1" si="58"/>
        <v>0</v>
      </c>
      <c r="M35" s="125">
        <f t="shared" ca="1" si="58"/>
        <v>0</v>
      </c>
      <c r="N35" s="125">
        <f t="shared" ca="1" si="58"/>
        <v>0</v>
      </c>
      <c r="O35" s="125">
        <f t="shared" ca="1" si="58"/>
        <v>0</v>
      </c>
      <c r="P35" s="125">
        <f t="shared" ca="1" si="58"/>
        <v>0</v>
      </c>
      <c r="Q35" s="125">
        <f t="shared" ca="1" si="58"/>
        <v>0</v>
      </c>
      <c r="R35" s="125">
        <f t="shared" ca="1" si="58"/>
        <v>0</v>
      </c>
      <c r="S35" s="125">
        <f t="shared" ca="1" si="58"/>
        <v>0</v>
      </c>
      <c r="T35" s="125">
        <f t="shared" ca="1" si="58"/>
        <v>0</v>
      </c>
      <c r="U35" s="125">
        <f t="shared" ca="1" si="58"/>
        <v>0</v>
      </c>
      <c r="V35" s="125">
        <f t="shared" ca="1" si="58"/>
        <v>0</v>
      </c>
      <c r="W35" s="125">
        <f t="shared" ca="1" si="58"/>
        <v>0</v>
      </c>
      <c r="X35" s="125">
        <f t="shared" ca="1" si="58"/>
        <v>0</v>
      </c>
      <c r="Y35" s="125">
        <f t="shared" ca="1" si="58"/>
        <v>0</v>
      </c>
      <c r="Z35" s="125">
        <f t="shared" ca="1" si="58"/>
        <v>0</v>
      </c>
      <c r="AA35" s="125">
        <f t="shared" ca="1" si="58"/>
        <v>0</v>
      </c>
      <c r="AB35" s="125">
        <f t="shared" ca="1" si="58"/>
        <v>0</v>
      </c>
      <c r="AC35" s="125">
        <f t="shared" ca="1" si="58"/>
        <v>0</v>
      </c>
      <c r="AD35" s="125">
        <f t="shared" ca="1" si="58"/>
        <v>0</v>
      </c>
      <c r="AE35" s="125">
        <f t="shared" ca="1" si="58"/>
        <v>0</v>
      </c>
      <c r="AF35" s="125">
        <f t="shared" ca="1" si="58"/>
        <v>0</v>
      </c>
      <c r="AG35" s="125">
        <f t="shared" ca="1" si="58"/>
        <v>0</v>
      </c>
      <c r="AH35" s="125">
        <f t="shared" ca="1" si="58"/>
        <v>0</v>
      </c>
      <c r="AI35" s="125">
        <f t="shared" ref="AI35:AY35" ca="1" si="59">SUMPRODUCT(($B$35=PlageTheme)*(PlageDate=$B$1)*(AI3&gt;=PlageDebut)*(AI3&lt;PlageFin))</f>
        <v>0</v>
      </c>
      <c r="AJ35" s="125">
        <f t="shared" ca="1" si="59"/>
        <v>0</v>
      </c>
      <c r="AK35" s="125">
        <f t="shared" ca="1" si="59"/>
        <v>0</v>
      </c>
      <c r="AL35" s="125">
        <f t="shared" ca="1" si="59"/>
        <v>0</v>
      </c>
      <c r="AM35" s="125">
        <f t="shared" ca="1" si="59"/>
        <v>0</v>
      </c>
      <c r="AN35" s="125">
        <f t="shared" ca="1" si="59"/>
        <v>0</v>
      </c>
      <c r="AO35" s="125">
        <f t="shared" ca="1" si="59"/>
        <v>0</v>
      </c>
      <c r="AP35" s="125">
        <f t="shared" ca="1" si="59"/>
        <v>0</v>
      </c>
      <c r="AQ35" s="125">
        <f t="shared" ca="1" si="59"/>
        <v>0</v>
      </c>
      <c r="AR35" s="125">
        <f t="shared" ca="1" si="59"/>
        <v>0</v>
      </c>
      <c r="AS35" s="125">
        <f t="shared" ca="1" si="59"/>
        <v>0</v>
      </c>
      <c r="AT35" s="125">
        <f t="shared" ca="1" si="59"/>
        <v>0</v>
      </c>
      <c r="AU35" s="125">
        <f t="shared" ca="1" si="59"/>
        <v>0</v>
      </c>
      <c r="AV35" s="125">
        <f t="shared" ca="1" si="59"/>
        <v>0</v>
      </c>
      <c r="AW35" s="125">
        <f t="shared" ca="1" si="59"/>
        <v>0</v>
      </c>
      <c r="AX35" s="125">
        <f t="shared" ca="1" si="59"/>
        <v>0</v>
      </c>
      <c r="AY35" s="126">
        <f t="shared" ca="1" si="59"/>
        <v>0</v>
      </c>
      <c r="AZ35" s="23"/>
    </row>
    <row r="36" spans="1:64" x14ac:dyDescent="0.2">
      <c r="A36" s="187"/>
      <c r="B36" s="163" t="s">
        <v>95</v>
      </c>
      <c r="C36" s="164">
        <f t="shared" ref="C36:AH36" ca="1" si="60">SUMPRODUCT(($B$36=PlageTheme)*(PlageDate=$B$1)*(C3&gt;=PlageDebut)*(C3&lt;PlageFin))</f>
        <v>0</v>
      </c>
      <c r="D36" s="165">
        <f t="shared" ca="1" si="60"/>
        <v>0</v>
      </c>
      <c r="E36" s="165">
        <f t="shared" ca="1" si="60"/>
        <v>0</v>
      </c>
      <c r="F36" s="165">
        <f t="shared" ca="1" si="60"/>
        <v>0</v>
      </c>
      <c r="G36" s="165">
        <f t="shared" ca="1" si="60"/>
        <v>0</v>
      </c>
      <c r="H36" s="165">
        <f t="shared" ca="1" si="60"/>
        <v>0</v>
      </c>
      <c r="I36" s="165">
        <f t="shared" ca="1" si="60"/>
        <v>0</v>
      </c>
      <c r="J36" s="165">
        <f t="shared" ca="1" si="60"/>
        <v>0</v>
      </c>
      <c r="K36" s="165">
        <f t="shared" ca="1" si="60"/>
        <v>0</v>
      </c>
      <c r="L36" s="165">
        <f t="shared" ca="1" si="60"/>
        <v>0</v>
      </c>
      <c r="M36" s="165">
        <f t="shared" ca="1" si="60"/>
        <v>0</v>
      </c>
      <c r="N36" s="165">
        <f t="shared" ca="1" si="60"/>
        <v>0</v>
      </c>
      <c r="O36" s="165">
        <f t="shared" ca="1" si="60"/>
        <v>0</v>
      </c>
      <c r="P36" s="165">
        <f t="shared" ca="1" si="60"/>
        <v>0</v>
      </c>
      <c r="Q36" s="165">
        <f t="shared" ca="1" si="60"/>
        <v>0</v>
      </c>
      <c r="R36" s="165">
        <f t="shared" ca="1" si="60"/>
        <v>0</v>
      </c>
      <c r="S36" s="165">
        <f t="shared" ca="1" si="60"/>
        <v>0</v>
      </c>
      <c r="T36" s="165">
        <f t="shared" ca="1" si="60"/>
        <v>0</v>
      </c>
      <c r="U36" s="165">
        <f t="shared" ca="1" si="60"/>
        <v>1</v>
      </c>
      <c r="V36" s="165">
        <f t="shared" ca="1" si="60"/>
        <v>1</v>
      </c>
      <c r="W36" s="165">
        <f t="shared" ca="1" si="60"/>
        <v>0</v>
      </c>
      <c r="X36" s="165">
        <f t="shared" ca="1" si="60"/>
        <v>0</v>
      </c>
      <c r="Y36" s="165">
        <f t="shared" ca="1" si="60"/>
        <v>0</v>
      </c>
      <c r="Z36" s="165">
        <f t="shared" ca="1" si="60"/>
        <v>0</v>
      </c>
      <c r="AA36" s="165">
        <f t="shared" ca="1" si="60"/>
        <v>0</v>
      </c>
      <c r="AB36" s="165">
        <f t="shared" ca="1" si="60"/>
        <v>0</v>
      </c>
      <c r="AC36" s="165">
        <f t="shared" ca="1" si="60"/>
        <v>0</v>
      </c>
      <c r="AD36" s="165">
        <f t="shared" ca="1" si="60"/>
        <v>0</v>
      </c>
      <c r="AE36" s="165">
        <f t="shared" ca="1" si="60"/>
        <v>0</v>
      </c>
      <c r="AF36" s="165">
        <f t="shared" ca="1" si="60"/>
        <v>0</v>
      </c>
      <c r="AG36" s="165">
        <f t="shared" ca="1" si="60"/>
        <v>0</v>
      </c>
      <c r="AH36" s="165">
        <f t="shared" ca="1" si="60"/>
        <v>0</v>
      </c>
      <c r="AI36" s="165">
        <f t="shared" ref="AI36:AY36" ca="1" si="61">SUMPRODUCT(($B$36=PlageTheme)*(PlageDate=$B$1)*(AI3&gt;=PlageDebut)*(AI3&lt;PlageFin))</f>
        <v>0</v>
      </c>
      <c r="AJ36" s="165">
        <f t="shared" ca="1" si="61"/>
        <v>0</v>
      </c>
      <c r="AK36" s="165">
        <f t="shared" ca="1" si="61"/>
        <v>0</v>
      </c>
      <c r="AL36" s="165">
        <f t="shared" ca="1" si="61"/>
        <v>0</v>
      </c>
      <c r="AM36" s="165">
        <f t="shared" ca="1" si="61"/>
        <v>0</v>
      </c>
      <c r="AN36" s="165">
        <f t="shared" ca="1" si="61"/>
        <v>0</v>
      </c>
      <c r="AO36" s="165">
        <f t="shared" ca="1" si="61"/>
        <v>0</v>
      </c>
      <c r="AP36" s="165">
        <f t="shared" ca="1" si="61"/>
        <v>0</v>
      </c>
      <c r="AQ36" s="165">
        <f t="shared" ca="1" si="61"/>
        <v>0</v>
      </c>
      <c r="AR36" s="165">
        <f t="shared" ca="1" si="61"/>
        <v>0</v>
      </c>
      <c r="AS36" s="165">
        <f t="shared" ca="1" si="61"/>
        <v>0</v>
      </c>
      <c r="AT36" s="165">
        <f t="shared" ca="1" si="61"/>
        <v>0</v>
      </c>
      <c r="AU36" s="165">
        <f t="shared" ca="1" si="61"/>
        <v>0</v>
      </c>
      <c r="AV36" s="165">
        <f t="shared" ca="1" si="61"/>
        <v>0</v>
      </c>
      <c r="AW36" s="165">
        <f t="shared" ca="1" si="61"/>
        <v>0</v>
      </c>
      <c r="AX36" s="165">
        <f t="shared" ca="1" si="61"/>
        <v>0</v>
      </c>
      <c r="AY36" s="166">
        <f t="shared" ca="1" si="61"/>
        <v>0</v>
      </c>
      <c r="AZ36" s="23"/>
    </row>
    <row r="37" spans="1:64" x14ac:dyDescent="0.2">
      <c r="A37" s="187"/>
      <c r="B37" s="170" t="s">
        <v>115</v>
      </c>
      <c r="C37" s="171">
        <f t="shared" ref="C37:AH37" ca="1" si="62">SUMPRODUCT(($B$37=PlageTheme)*(PlageDate=$B$1)*(C3&gt;=PlageDebut)*(C3&lt;PlageFin))</f>
        <v>0</v>
      </c>
      <c r="D37" s="137">
        <f t="shared" ca="1" si="62"/>
        <v>0</v>
      </c>
      <c r="E37" s="137">
        <f t="shared" ca="1" si="62"/>
        <v>0</v>
      </c>
      <c r="F37" s="137">
        <f t="shared" ca="1" si="62"/>
        <v>0</v>
      </c>
      <c r="G37" s="137">
        <f t="shared" ca="1" si="62"/>
        <v>0</v>
      </c>
      <c r="H37" s="137">
        <f t="shared" ca="1" si="62"/>
        <v>0</v>
      </c>
      <c r="I37" s="137">
        <f t="shared" ca="1" si="62"/>
        <v>0</v>
      </c>
      <c r="J37" s="137">
        <f t="shared" ca="1" si="62"/>
        <v>0</v>
      </c>
      <c r="K37" s="137">
        <f t="shared" ca="1" si="62"/>
        <v>0</v>
      </c>
      <c r="L37" s="137">
        <f t="shared" ca="1" si="62"/>
        <v>0</v>
      </c>
      <c r="M37" s="137">
        <f t="shared" ca="1" si="62"/>
        <v>0</v>
      </c>
      <c r="N37" s="137">
        <f t="shared" ca="1" si="62"/>
        <v>0</v>
      </c>
      <c r="O37" s="137">
        <f t="shared" ca="1" si="62"/>
        <v>0</v>
      </c>
      <c r="P37" s="137">
        <f t="shared" ca="1" si="62"/>
        <v>0</v>
      </c>
      <c r="Q37" s="137">
        <f t="shared" ca="1" si="62"/>
        <v>0</v>
      </c>
      <c r="R37" s="137">
        <f t="shared" ca="1" si="62"/>
        <v>0</v>
      </c>
      <c r="S37" s="137">
        <f t="shared" ca="1" si="62"/>
        <v>0</v>
      </c>
      <c r="T37" s="137">
        <f t="shared" ca="1" si="62"/>
        <v>0</v>
      </c>
      <c r="U37" s="137">
        <f t="shared" ca="1" si="62"/>
        <v>0</v>
      </c>
      <c r="V37" s="137">
        <f t="shared" ca="1" si="62"/>
        <v>0</v>
      </c>
      <c r="W37" s="137">
        <f t="shared" ca="1" si="62"/>
        <v>0</v>
      </c>
      <c r="X37" s="137">
        <f t="shared" ca="1" si="62"/>
        <v>0</v>
      </c>
      <c r="Y37" s="137">
        <f t="shared" ca="1" si="62"/>
        <v>0</v>
      </c>
      <c r="Z37" s="137">
        <f t="shared" ca="1" si="62"/>
        <v>0</v>
      </c>
      <c r="AA37" s="137">
        <f t="shared" ca="1" si="62"/>
        <v>0</v>
      </c>
      <c r="AB37" s="137">
        <f t="shared" ca="1" si="62"/>
        <v>0</v>
      </c>
      <c r="AC37" s="137">
        <f t="shared" ca="1" si="62"/>
        <v>0</v>
      </c>
      <c r="AD37" s="137">
        <f t="shared" ca="1" si="62"/>
        <v>0</v>
      </c>
      <c r="AE37" s="137">
        <f t="shared" ca="1" si="62"/>
        <v>0</v>
      </c>
      <c r="AF37" s="137">
        <f t="shared" ca="1" si="62"/>
        <v>0</v>
      </c>
      <c r="AG37" s="137">
        <f t="shared" ca="1" si="62"/>
        <v>0</v>
      </c>
      <c r="AH37" s="137">
        <f t="shared" ca="1" si="62"/>
        <v>0</v>
      </c>
      <c r="AI37" s="137">
        <f t="shared" ref="AI37:AY37" ca="1" si="63">SUMPRODUCT(($B$37=PlageTheme)*(PlageDate=$B$1)*(AI3&gt;=PlageDebut)*(AI3&lt;PlageFin))</f>
        <v>0</v>
      </c>
      <c r="AJ37" s="137">
        <f t="shared" ca="1" si="63"/>
        <v>0</v>
      </c>
      <c r="AK37" s="137">
        <f t="shared" ca="1" si="63"/>
        <v>1</v>
      </c>
      <c r="AL37" s="137">
        <f t="shared" ca="1" si="63"/>
        <v>0</v>
      </c>
      <c r="AM37" s="137">
        <f t="shared" ca="1" si="63"/>
        <v>0</v>
      </c>
      <c r="AN37" s="137">
        <f t="shared" ca="1" si="63"/>
        <v>0</v>
      </c>
      <c r="AO37" s="137">
        <f t="shared" ca="1" si="63"/>
        <v>0</v>
      </c>
      <c r="AP37" s="137">
        <f t="shared" ca="1" si="63"/>
        <v>0</v>
      </c>
      <c r="AQ37" s="137">
        <f t="shared" ca="1" si="63"/>
        <v>0</v>
      </c>
      <c r="AR37" s="137">
        <f t="shared" ca="1" si="63"/>
        <v>0</v>
      </c>
      <c r="AS37" s="137">
        <f t="shared" ca="1" si="63"/>
        <v>0</v>
      </c>
      <c r="AT37" s="137">
        <f t="shared" ca="1" si="63"/>
        <v>0</v>
      </c>
      <c r="AU37" s="137">
        <f t="shared" ca="1" si="63"/>
        <v>0</v>
      </c>
      <c r="AV37" s="137">
        <f t="shared" ca="1" si="63"/>
        <v>0</v>
      </c>
      <c r="AW37" s="137">
        <f t="shared" ca="1" si="63"/>
        <v>0</v>
      </c>
      <c r="AX37" s="137">
        <f t="shared" ca="1" si="63"/>
        <v>0</v>
      </c>
      <c r="AY37" s="138">
        <f t="shared" ca="1" si="63"/>
        <v>0</v>
      </c>
      <c r="AZ37" s="23"/>
      <c r="BB37" s="82"/>
      <c r="BC37" s="83" t="s">
        <v>110</v>
      </c>
      <c r="BD37" s="83"/>
      <c r="BE37" s="83"/>
      <c r="BF37" s="64"/>
      <c r="BG37" s="82"/>
      <c r="BH37" s="83" t="s">
        <v>17</v>
      </c>
      <c r="BI37" s="64"/>
      <c r="BJ37" s="82"/>
      <c r="BK37" s="83" t="s">
        <v>3</v>
      </c>
      <c r="BL37" s="64"/>
    </row>
    <row r="38" spans="1:64" x14ac:dyDescent="0.2">
      <c r="A38" s="187"/>
      <c r="B38" s="37"/>
      <c r="C38" s="167">
        <f t="shared" ref="C38:AH38" ca="1" si="64">SUMPRODUCT(($B$38=PlageTheme)*(PlageDate=$B$1)*(C3&gt;=PlageDebut)*(C3&lt;PlageFin))</f>
        <v>0</v>
      </c>
      <c r="D38" s="168">
        <f t="shared" ca="1" si="64"/>
        <v>0</v>
      </c>
      <c r="E38" s="168">
        <f t="shared" ca="1" si="64"/>
        <v>0</v>
      </c>
      <c r="F38" s="168">
        <f t="shared" ca="1" si="64"/>
        <v>0</v>
      </c>
      <c r="G38" s="168">
        <f t="shared" ca="1" si="64"/>
        <v>0</v>
      </c>
      <c r="H38" s="168">
        <f t="shared" ca="1" si="64"/>
        <v>0</v>
      </c>
      <c r="I38" s="168">
        <f t="shared" ca="1" si="64"/>
        <v>0</v>
      </c>
      <c r="J38" s="168">
        <f t="shared" ca="1" si="64"/>
        <v>0</v>
      </c>
      <c r="K38" s="168">
        <f t="shared" ca="1" si="64"/>
        <v>0</v>
      </c>
      <c r="L38" s="168">
        <f t="shared" ca="1" si="64"/>
        <v>0</v>
      </c>
      <c r="M38" s="168">
        <f t="shared" ca="1" si="64"/>
        <v>0</v>
      </c>
      <c r="N38" s="168">
        <f t="shared" ca="1" si="64"/>
        <v>0</v>
      </c>
      <c r="O38" s="168">
        <f t="shared" ca="1" si="64"/>
        <v>0</v>
      </c>
      <c r="P38" s="168">
        <f t="shared" ca="1" si="64"/>
        <v>0</v>
      </c>
      <c r="Q38" s="168">
        <f t="shared" ca="1" si="64"/>
        <v>0</v>
      </c>
      <c r="R38" s="168">
        <f t="shared" ca="1" si="64"/>
        <v>0</v>
      </c>
      <c r="S38" s="168">
        <f t="shared" ca="1" si="64"/>
        <v>0</v>
      </c>
      <c r="T38" s="168">
        <f t="shared" ca="1" si="64"/>
        <v>0</v>
      </c>
      <c r="U38" s="168">
        <f t="shared" ca="1" si="64"/>
        <v>0</v>
      </c>
      <c r="V38" s="168">
        <f t="shared" ca="1" si="64"/>
        <v>0</v>
      </c>
      <c r="W38" s="168">
        <f t="shared" ca="1" si="64"/>
        <v>0</v>
      </c>
      <c r="X38" s="168">
        <f t="shared" ca="1" si="64"/>
        <v>0</v>
      </c>
      <c r="Y38" s="168">
        <f t="shared" ca="1" si="64"/>
        <v>0</v>
      </c>
      <c r="Z38" s="168">
        <f t="shared" ca="1" si="64"/>
        <v>0</v>
      </c>
      <c r="AA38" s="168">
        <f t="shared" ca="1" si="64"/>
        <v>0</v>
      </c>
      <c r="AB38" s="168">
        <f t="shared" ca="1" si="64"/>
        <v>0</v>
      </c>
      <c r="AC38" s="168">
        <f t="shared" ca="1" si="64"/>
        <v>0</v>
      </c>
      <c r="AD38" s="168">
        <f t="shared" ca="1" si="64"/>
        <v>0</v>
      </c>
      <c r="AE38" s="168">
        <f t="shared" ca="1" si="64"/>
        <v>0</v>
      </c>
      <c r="AF38" s="168">
        <f t="shared" ca="1" si="64"/>
        <v>0</v>
      </c>
      <c r="AG38" s="168">
        <f t="shared" ca="1" si="64"/>
        <v>0</v>
      </c>
      <c r="AH38" s="168">
        <f t="shared" ca="1" si="64"/>
        <v>0</v>
      </c>
      <c r="AI38" s="168">
        <f t="shared" ref="AI38:AY38" ca="1" si="65">SUMPRODUCT(($B$38=PlageTheme)*(PlageDate=$B$1)*(AI3&gt;=PlageDebut)*(AI3&lt;PlageFin))</f>
        <v>0</v>
      </c>
      <c r="AJ38" s="168">
        <f t="shared" ca="1" si="65"/>
        <v>0</v>
      </c>
      <c r="AK38" s="168">
        <f t="shared" ca="1" si="65"/>
        <v>0</v>
      </c>
      <c r="AL38" s="168">
        <f t="shared" ca="1" si="65"/>
        <v>0</v>
      </c>
      <c r="AM38" s="168">
        <f t="shared" ca="1" si="65"/>
        <v>0</v>
      </c>
      <c r="AN38" s="168">
        <f t="shared" ca="1" si="65"/>
        <v>0</v>
      </c>
      <c r="AO38" s="168">
        <f t="shared" ca="1" si="65"/>
        <v>0</v>
      </c>
      <c r="AP38" s="168">
        <f t="shared" ca="1" si="65"/>
        <v>0</v>
      </c>
      <c r="AQ38" s="168">
        <f t="shared" ca="1" si="65"/>
        <v>0</v>
      </c>
      <c r="AR38" s="168">
        <f t="shared" ca="1" si="65"/>
        <v>0</v>
      </c>
      <c r="AS38" s="168">
        <f t="shared" ca="1" si="65"/>
        <v>0</v>
      </c>
      <c r="AT38" s="168">
        <f t="shared" ca="1" si="65"/>
        <v>0</v>
      </c>
      <c r="AU38" s="168">
        <f t="shared" ca="1" si="65"/>
        <v>0</v>
      </c>
      <c r="AV38" s="168">
        <f t="shared" ca="1" si="65"/>
        <v>0</v>
      </c>
      <c r="AW38" s="168">
        <f t="shared" ca="1" si="65"/>
        <v>0</v>
      </c>
      <c r="AX38" s="168">
        <f t="shared" ca="1" si="65"/>
        <v>0</v>
      </c>
      <c r="AY38" s="169">
        <f t="shared" ca="1" si="65"/>
        <v>0</v>
      </c>
      <c r="AZ38" s="23"/>
      <c r="BB38" s="84"/>
      <c r="BC38" s="85"/>
      <c r="BD38" s="85"/>
      <c r="BE38" s="85"/>
      <c r="BF38" s="86"/>
      <c r="BG38" s="84"/>
      <c r="BH38" s="85"/>
      <c r="BI38" s="86"/>
      <c r="BJ38" s="84"/>
      <c r="BK38" s="85"/>
      <c r="BL38" s="86"/>
    </row>
    <row r="39" spans="1:64" x14ac:dyDescent="0.2">
      <c r="A39" s="187"/>
      <c r="B39" s="18"/>
      <c r="C39" s="144">
        <f t="shared" ref="C39:AH39" ca="1" si="66">SUMPRODUCT(($B$39=PlageTheme)*(PlageDate=$B$1)*(C3&gt;=PlageDebut)*(C3&lt;PlageFin))</f>
        <v>0</v>
      </c>
      <c r="D39" s="145">
        <f t="shared" ca="1" si="66"/>
        <v>0</v>
      </c>
      <c r="E39" s="145">
        <f t="shared" ca="1" si="66"/>
        <v>0</v>
      </c>
      <c r="F39" s="145">
        <f t="shared" ca="1" si="66"/>
        <v>0</v>
      </c>
      <c r="G39" s="145">
        <f t="shared" ca="1" si="66"/>
        <v>0</v>
      </c>
      <c r="H39" s="145">
        <f t="shared" ca="1" si="66"/>
        <v>0</v>
      </c>
      <c r="I39" s="145">
        <f t="shared" ca="1" si="66"/>
        <v>0</v>
      </c>
      <c r="J39" s="145">
        <f t="shared" ca="1" si="66"/>
        <v>0</v>
      </c>
      <c r="K39" s="145">
        <f t="shared" ca="1" si="66"/>
        <v>0</v>
      </c>
      <c r="L39" s="145">
        <f t="shared" ca="1" si="66"/>
        <v>0</v>
      </c>
      <c r="M39" s="145">
        <f t="shared" ca="1" si="66"/>
        <v>0</v>
      </c>
      <c r="N39" s="145">
        <f t="shared" ca="1" si="66"/>
        <v>0</v>
      </c>
      <c r="O39" s="145">
        <f t="shared" ca="1" si="66"/>
        <v>0</v>
      </c>
      <c r="P39" s="145">
        <f t="shared" ca="1" si="66"/>
        <v>0</v>
      </c>
      <c r="Q39" s="145">
        <f t="shared" ca="1" si="66"/>
        <v>0</v>
      </c>
      <c r="R39" s="145">
        <f t="shared" ca="1" si="66"/>
        <v>0</v>
      </c>
      <c r="S39" s="145">
        <f t="shared" ca="1" si="66"/>
        <v>0</v>
      </c>
      <c r="T39" s="145">
        <f t="shared" ca="1" si="66"/>
        <v>0</v>
      </c>
      <c r="U39" s="145">
        <f t="shared" ca="1" si="66"/>
        <v>0</v>
      </c>
      <c r="V39" s="145">
        <f t="shared" ca="1" si="66"/>
        <v>0</v>
      </c>
      <c r="W39" s="145">
        <f t="shared" ca="1" si="66"/>
        <v>0</v>
      </c>
      <c r="X39" s="145">
        <f t="shared" ca="1" si="66"/>
        <v>0</v>
      </c>
      <c r="Y39" s="145">
        <f t="shared" ca="1" si="66"/>
        <v>0</v>
      </c>
      <c r="Z39" s="145">
        <f t="shared" ca="1" si="66"/>
        <v>0</v>
      </c>
      <c r="AA39" s="145">
        <f t="shared" ca="1" si="66"/>
        <v>0</v>
      </c>
      <c r="AB39" s="145">
        <f t="shared" ca="1" si="66"/>
        <v>0</v>
      </c>
      <c r="AC39" s="145">
        <f t="shared" ca="1" si="66"/>
        <v>0</v>
      </c>
      <c r="AD39" s="145">
        <f t="shared" ca="1" si="66"/>
        <v>0</v>
      </c>
      <c r="AE39" s="145">
        <f t="shared" ca="1" si="66"/>
        <v>0</v>
      </c>
      <c r="AF39" s="145">
        <f t="shared" ca="1" si="66"/>
        <v>0</v>
      </c>
      <c r="AG39" s="145">
        <f t="shared" ca="1" si="66"/>
        <v>0</v>
      </c>
      <c r="AH39" s="145">
        <f t="shared" ca="1" si="66"/>
        <v>0</v>
      </c>
      <c r="AI39" s="145">
        <f t="shared" ref="AI39:AY39" ca="1" si="67">SUMPRODUCT(($B$39=PlageTheme)*(PlageDate=$B$1)*(AI3&gt;=PlageDebut)*(AI3&lt;PlageFin))</f>
        <v>0</v>
      </c>
      <c r="AJ39" s="145">
        <f t="shared" ca="1" si="67"/>
        <v>0</v>
      </c>
      <c r="AK39" s="145">
        <f t="shared" ca="1" si="67"/>
        <v>0</v>
      </c>
      <c r="AL39" s="145">
        <f t="shared" ca="1" si="67"/>
        <v>0</v>
      </c>
      <c r="AM39" s="145">
        <f t="shared" ca="1" si="67"/>
        <v>0</v>
      </c>
      <c r="AN39" s="145">
        <f t="shared" ca="1" si="67"/>
        <v>0</v>
      </c>
      <c r="AO39" s="145">
        <f t="shared" ca="1" si="67"/>
        <v>0</v>
      </c>
      <c r="AP39" s="145">
        <f t="shared" ca="1" si="67"/>
        <v>0</v>
      </c>
      <c r="AQ39" s="145">
        <f t="shared" ca="1" si="67"/>
        <v>0</v>
      </c>
      <c r="AR39" s="145">
        <f t="shared" ca="1" si="67"/>
        <v>0</v>
      </c>
      <c r="AS39" s="145">
        <f t="shared" ca="1" si="67"/>
        <v>0</v>
      </c>
      <c r="AT39" s="145">
        <f t="shared" ca="1" si="67"/>
        <v>0</v>
      </c>
      <c r="AU39" s="145">
        <f t="shared" ca="1" si="67"/>
        <v>0</v>
      </c>
      <c r="AV39" s="145">
        <f t="shared" ca="1" si="67"/>
        <v>0</v>
      </c>
      <c r="AW39" s="145">
        <f t="shared" ca="1" si="67"/>
        <v>0</v>
      </c>
      <c r="AX39" s="145">
        <f t="shared" ca="1" si="67"/>
        <v>0</v>
      </c>
      <c r="AY39" s="146">
        <f t="shared" ca="1" si="67"/>
        <v>0</v>
      </c>
      <c r="AZ39" s="23"/>
      <c r="BB39" s="87"/>
      <c r="BF39" s="88"/>
      <c r="BG39" s="87"/>
      <c r="BI39" s="88"/>
      <c r="BJ39" s="87"/>
      <c r="BL39" s="88"/>
    </row>
    <row r="40" spans="1:64" ht="5.0999999999999996" customHeight="1" thickBot="1" x14ac:dyDescent="0.25">
      <c r="A40" s="22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4"/>
      <c r="BB40" s="87"/>
      <c r="BF40" s="88"/>
      <c r="BG40" s="87"/>
      <c r="BI40" s="88"/>
      <c r="BJ40" s="87"/>
      <c r="BL40" s="88"/>
    </row>
    <row r="41" spans="1:64" ht="5.0999999999999996" customHeight="1" thickBot="1" x14ac:dyDescent="0.25">
      <c r="A41" s="32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33"/>
      <c r="BB41" s="87"/>
      <c r="BF41" s="88"/>
      <c r="BG41" s="87"/>
      <c r="BI41" s="88"/>
      <c r="BJ41" s="87"/>
      <c r="BL41" s="88"/>
    </row>
    <row r="42" spans="1:64" ht="15.75" x14ac:dyDescent="0.2">
      <c r="A42" s="31"/>
      <c r="B42" s="189" t="s">
        <v>2</v>
      </c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89"/>
      <c r="AE42" s="189"/>
      <c r="AF42" s="189"/>
      <c r="AG42" s="189"/>
      <c r="AH42" s="189"/>
      <c r="AI42" s="189"/>
      <c r="AJ42" s="189"/>
      <c r="AK42" s="189"/>
      <c r="AL42" s="189"/>
      <c r="AM42" s="189"/>
      <c r="AN42" s="189"/>
      <c r="AO42" s="189"/>
      <c r="AP42" s="189"/>
      <c r="AQ42" s="189"/>
      <c r="AR42" s="189"/>
      <c r="AS42" s="189"/>
      <c r="AT42" s="189"/>
      <c r="AU42" s="189"/>
      <c r="AV42" s="189"/>
      <c r="AW42" s="189"/>
      <c r="AX42" s="189"/>
      <c r="AY42" s="189"/>
      <c r="AZ42" s="30"/>
      <c r="BB42" s="87"/>
      <c r="BF42" s="88"/>
      <c r="BG42" s="87"/>
      <c r="BI42" s="88"/>
      <c r="BJ42" s="87"/>
      <c r="BL42" s="88"/>
    </row>
    <row r="43" spans="1:64" ht="5.0999999999999996" customHeight="1" x14ac:dyDescent="0.2">
      <c r="A43" s="21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23"/>
      <c r="BB43" s="87"/>
      <c r="BF43" s="88"/>
      <c r="BG43" s="87"/>
      <c r="BI43" s="88"/>
      <c r="BJ43" s="87"/>
      <c r="BL43" s="88"/>
    </row>
    <row r="44" spans="1:64" x14ac:dyDescent="0.2">
      <c r="A44" s="187" t="s">
        <v>107</v>
      </c>
      <c r="B44" s="42" t="s">
        <v>140</v>
      </c>
      <c r="C44" s="124">
        <f t="shared" ref="C44:AH44" ca="1" si="68">SUMPRODUCT(($B$44=nomPrevu)*(PlageDatePrevu=$B$1)*(C3&gt;=debutPrevu)*(C3&lt;finPrevu)*(tachePrevu))</f>
        <v>0</v>
      </c>
      <c r="D44" s="122">
        <f t="shared" ca="1" si="68"/>
        <v>0</v>
      </c>
      <c r="E44" s="122">
        <f t="shared" ca="1" si="68"/>
        <v>0</v>
      </c>
      <c r="F44" s="122">
        <f t="shared" ca="1" si="68"/>
        <v>0</v>
      </c>
      <c r="G44" s="122">
        <f t="shared" ca="1" si="68"/>
        <v>0</v>
      </c>
      <c r="H44" s="122">
        <f t="shared" ca="1" si="68"/>
        <v>0</v>
      </c>
      <c r="I44" s="122">
        <f t="shared" ca="1" si="68"/>
        <v>0</v>
      </c>
      <c r="J44" s="122">
        <f t="shared" ca="1" si="68"/>
        <v>0</v>
      </c>
      <c r="K44" s="122">
        <f t="shared" ca="1" si="68"/>
        <v>0</v>
      </c>
      <c r="L44" s="122">
        <f t="shared" ca="1" si="68"/>
        <v>0</v>
      </c>
      <c r="M44" s="122">
        <f t="shared" ca="1" si="68"/>
        <v>0</v>
      </c>
      <c r="N44" s="122">
        <f t="shared" ca="1" si="68"/>
        <v>0</v>
      </c>
      <c r="O44" s="122">
        <f t="shared" ca="1" si="68"/>
        <v>0</v>
      </c>
      <c r="P44" s="122">
        <f t="shared" ca="1" si="68"/>
        <v>0</v>
      </c>
      <c r="Q44" s="122">
        <f t="shared" ca="1" si="68"/>
        <v>0</v>
      </c>
      <c r="R44" s="122">
        <f t="shared" ca="1" si="68"/>
        <v>0</v>
      </c>
      <c r="S44" s="122">
        <f t="shared" ca="1" si="68"/>
        <v>0</v>
      </c>
      <c r="T44" s="122">
        <f t="shared" ca="1" si="68"/>
        <v>0</v>
      </c>
      <c r="U44" s="122">
        <f t="shared" ca="1" si="68"/>
        <v>0</v>
      </c>
      <c r="V44" s="122">
        <f t="shared" ca="1" si="68"/>
        <v>0</v>
      </c>
      <c r="W44" s="122">
        <f t="shared" ca="1" si="68"/>
        <v>0</v>
      </c>
      <c r="X44" s="122">
        <f t="shared" ca="1" si="68"/>
        <v>0</v>
      </c>
      <c r="Y44" s="122">
        <f t="shared" ca="1" si="68"/>
        <v>0</v>
      </c>
      <c r="Z44" s="122">
        <f t="shared" ca="1" si="68"/>
        <v>0</v>
      </c>
      <c r="AA44" s="122">
        <f t="shared" ca="1" si="68"/>
        <v>0</v>
      </c>
      <c r="AB44" s="122">
        <f t="shared" ca="1" si="68"/>
        <v>0</v>
      </c>
      <c r="AC44" s="122">
        <f t="shared" ca="1" si="68"/>
        <v>0</v>
      </c>
      <c r="AD44" s="122">
        <f t="shared" ca="1" si="68"/>
        <v>0</v>
      </c>
      <c r="AE44" s="122">
        <f t="shared" ca="1" si="68"/>
        <v>0</v>
      </c>
      <c r="AF44" s="122">
        <f t="shared" ca="1" si="68"/>
        <v>0</v>
      </c>
      <c r="AG44" s="122">
        <f t="shared" ca="1" si="68"/>
        <v>0</v>
      </c>
      <c r="AH44" s="122">
        <f t="shared" ca="1" si="68"/>
        <v>0</v>
      </c>
      <c r="AI44" s="122">
        <f t="shared" ref="AI44:AY44" ca="1" si="69">SUMPRODUCT(($B$44=nomPrevu)*(PlageDatePrevu=$B$1)*(AI3&gt;=debutPrevu)*(AI3&lt;finPrevu)*(tachePrevu))</f>
        <v>0</v>
      </c>
      <c r="AJ44" s="122">
        <f t="shared" ca="1" si="69"/>
        <v>0</v>
      </c>
      <c r="AK44" s="122">
        <f t="shared" ca="1" si="69"/>
        <v>0</v>
      </c>
      <c r="AL44" s="122">
        <f t="shared" ca="1" si="69"/>
        <v>0</v>
      </c>
      <c r="AM44" s="122">
        <f t="shared" ca="1" si="69"/>
        <v>0</v>
      </c>
      <c r="AN44" s="122">
        <f t="shared" ca="1" si="69"/>
        <v>0</v>
      </c>
      <c r="AO44" s="122">
        <f t="shared" ca="1" si="69"/>
        <v>0</v>
      </c>
      <c r="AP44" s="122">
        <f t="shared" ca="1" si="69"/>
        <v>0</v>
      </c>
      <c r="AQ44" s="122">
        <f t="shared" ca="1" si="69"/>
        <v>0</v>
      </c>
      <c r="AR44" s="122">
        <f t="shared" ca="1" si="69"/>
        <v>0</v>
      </c>
      <c r="AS44" s="122">
        <f t="shared" ca="1" si="69"/>
        <v>0</v>
      </c>
      <c r="AT44" s="122">
        <f t="shared" ca="1" si="69"/>
        <v>0</v>
      </c>
      <c r="AU44" s="122">
        <f t="shared" ca="1" si="69"/>
        <v>0</v>
      </c>
      <c r="AV44" s="122">
        <f t="shared" ca="1" si="69"/>
        <v>0</v>
      </c>
      <c r="AW44" s="122">
        <f t="shared" ca="1" si="69"/>
        <v>0</v>
      </c>
      <c r="AX44" s="122">
        <f t="shared" ca="1" si="69"/>
        <v>0</v>
      </c>
      <c r="AY44" s="123">
        <f t="shared" ca="1" si="69"/>
        <v>0</v>
      </c>
      <c r="AZ44" s="23"/>
      <c r="BB44" s="89"/>
      <c r="BC44" s="90"/>
      <c r="BD44" s="90"/>
      <c r="BE44" s="90"/>
      <c r="BF44" s="91"/>
      <c r="BG44" s="89"/>
      <c r="BH44" s="90"/>
      <c r="BI44" s="91"/>
      <c r="BJ44" s="89"/>
      <c r="BK44" s="90"/>
      <c r="BL44" s="91"/>
    </row>
    <row r="45" spans="1:64" x14ac:dyDescent="0.2">
      <c r="A45" s="187"/>
      <c r="B45" s="173" t="s">
        <v>160</v>
      </c>
      <c r="C45" s="174">
        <f ca="1">SUMPRODUCT(($B$45=VimDispoReelNom)*(PlageDate=$B$1)*(C3&gt;=AgentPpaReelHrDebut)*(C3&lt;AgentPpaReelHrFin)*(AgentPpaReel))</f>
        <v>0</v>
      </c>
      <c r="D45" s="113">
        <f ca="1">SUMPRODUCT(($B$45=VimDispoReelNom)*(PlageDate=$B$1)*(D3&gt;=AgentPpaReelHrDebut)*(D3&lt;AgentPpaReelHrFin)*(AgentPpaReel))</f>
        <v>0</v>
      </c>
      <c r="E45" s="113">
        <f t="shared" ref="C45:AH45" ca="1" si="70">SUMPRODUCT(($B$45=VimDispoReelNom)*(PlageDate=$B$1)*(E3&gt;=AgentPpaReelHrDebut)*(E3&lt;AgentPpaReelHrFin)*(AgentPpaReel))</f>
        <v>0</v>
      </c>
      <c r="F45" s="113">
        <f t="shared" ca="1" si="70"/>
        <v>0</v>
      </c>
      <c r="G45" s="113">
        <f t="shared" ca="1" si="70"/>
        <v>0</v>
      </c>
      <c r="H45" s="113">
        <f t="shared" ca="1" si="70"/>
        <v>0</v>
      </c>
      <c r="I45" s="113">
        <f t="shared" ca="1" si="70"/>
        <v>0</v>
      </c>
      <c r="J45" s="113">
        <f t="shared" ca="1" si="70"/>
        <v>0</v>
      </c>
      <c r="K45" s="113">
        <f t="shared" ca="1" si="70"/>
        <v>0</v>
      </c>
      <c r="L45" s="113">
        <f t="shared" ca="1" si="70"/>
        <v>0</v>
      </c>
      <c r="M45" s="113">
        <f t="shared" ca="1" si="70"/>
        <v>0</v>
      </c>
      <c r="N45" s="113">
        <f t="shared" ca="1" si="70"/>
        <v>0</v>
      </c>
      <c r="O45" s="113">
        <f t="shared" ca="1" si="70"/>
        <v>0</v>
      </c>
      <c r="P45" s="113">
        <f t="shared" ca="1" si="70"/>
        <v>0</v>
      </c>
      <c r="Q45" s="113">
        <f t="shared" ca="1" si="70"/>
        <v>0</v>
      </c>
      <c r="R45" s="113">
        <f t="shared" ca="1" si="70"/>
        <v>0</v>
      </c>
      <c r="S45" s="113">
        <f t="shared" ca="1" si="70"/>
        <v>0</v>
      </c>
      <c r="T45" s="113">
        <f t="shared" ca="1" si="70"/>
        <v>0</v>
      </c>
      <c r="U45" s="113">
        <f t="shared" ca="1" si="70"/>
        <v>0</v>
      </c>
      <c r="V45" s="113">
        <f t="shared" ca="1" si="70"/>
        <v>0</v>
      </c>
      <c r="W45" s="113">
        <f t="shared" ca="1" si="70"/>
        <v>0</v>
      </c>
      <c r="X45" s="113">
        <f t="shared" ca="1" si="70"/>
        <v>0</v>
      </c>
      <c r="Y45" s="113">
        <f t="shared" ca="1" si="70"/>
        <v>0</v>
      </c>
      <c r="Z45" s="113">
        <f t="shared" ca="1" si="70"/>
        <v>0</v>
      </c>
      <c r="AA45" s="113">
        <f t="shared" ca="1" si="70"/>
        <v>0</v>
      </c>
      <c r="AB45" s="113">
        <f t="shared" ca="1" si="70"/>
        <v>0</v>
      </c>
      <c r="AC45" s="113">
        <f t="shared" ca="1" si="70"/>
        <v>0</v>
      </c>
      <c r="AD45" s="113">
        <f t="shared" ca="1" si="70"/>
        <v>0</v>
      </c>
      <c r="AE45" s="113">
        <f t="shared" ca="1" si="70"/>
        <v>0</v>
      </c>
      <c r="AF45" s="113">
        <f t="shared" ca="1" si="70"/>
        <v>0</v>
      </c>
      <c r="AG45" s="113">
        <f t="shared" ca="1" si="70"/>
        <v>0</v>
      </c>
      <c r="AH45" s="113">
        <f t="shared" ca="1" si="70"/>
        <v>0</v>
      </c>
      <c r="AI45" s="113">
        <f t="shared" ref="AI45:AY45" ca="1" si="71">SUMPRODUCT(($B$45=VimDispoReelNom)*(PlageDate=$B$1)*(AI3&gt;=AgentPpaReelHrDebut)*(AI3&lt;AgentPpaReelHrFin)*(AgentPpaReel))</f>
        <v>0</v>
      </c>
      <c r="AJ45" s="113">
        <f t="shared" ca="1" si="71"/>
        <v>0</v>
      </c>
      <c r="AK45" s="113">
        <f t="shared" ca="1" si="71"/>
        <v>0</v>
      </c>
      <c r="AL45" s="113">
        <f t="shared" ca="1" si="71"/>
        <v>0</v>
      </c>
      <c r="AM45" s="113">
        <f t="shared" ca="1" si="71"/>
        <v>0</v>
      </c>
      <c r="AN45" s="113">
        <f t="shared" ca="1" si="71"/>
        <v>0</v>
      </c>
      <c r="AO45" s="113">
        <f t="shared" ca="1" si="71"/>
        <v>0</v>
      </c>
      <c r="AP45" s="113">
        <f t="shared" ca="1" si="71"/>
        <v>0</v>
      </c>
      <c r="AQ45" s="113">
        <f t="shared" ca="1" si="71"/>
        <v>0</v>
      </c>
      <c r="AR45" s="113">
        <f t="shared" ca="1" si="71"/>
        <v>0</v>
      </c>
      <c r="AS45" s="113">
        <f t="shared" ca="1" si="71"/>
        <v>0</v>
      </c>
      <c r="AT45" s="113">
        <f t="shared" ca="1" si="71"/>
        <v>0</v>
      </c>
      <c r="AU45" s="113">
        <f t="shared" ca="1" si="71"/>
        <v>0</v>
      </c>
      <c r="AV45" s="113">
        <f t="shared" ca="1" si="71"/>
        <v>0</v>
      </c>
      <c r="AW45" s="113">
        <f t="shared" ca="1" si="71"/>
        <v>0</v>
      </c>
      <c r="AX45" s="113">
        <f t="shared" ca="1" si="71"/>
        <v>0</v>
      </c>
      <c r="AY45" s="114">
        <f t="shared" ca="1" si="71"/>
        <v>0</v>
      </c>
      <c r="AZ45" s="23"/>
    </row>
    <row r="46" spans="1:64" ht="5.0999999999999996" customHeight="1" x14ac:dyDescent="0.2">
      <c r="A46" s="21"/>
      <c r="B46" s="29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23"/>
    </row>
    <row r="47" spans="1:64" x14ac:dyDescent="0.2">
      <c r="A47" s="187" t="s">
        <v>108</v>
      </c>
      <c r="B47" s="42" t="s">
        <v>149</v>
      </c>
      <c r="C47" s="124">
        <f t="shared" ref="C47:AH47" ca="1" si="72">SUMPRODUCT(($B47=nomPrevu)*(PlageDatePrevu=$B$1)*(C3&gt;=debutPrevu)*(C3&lt;finPrevu)*(tachePrevu))</f>
        <v>0</v>
      </c>
      <c r="D47" s="122">
        <f t="shared" ca="1" si="72"/>
        <v>0</v>
      </c>
      <c r="E47" s="122">
        <f t="shared" ca="1" si="72"/>
        <v>0</v>
      </c>
      <c r="F47" s="122">
        <f t="shared" ca="1" si="72"/>
        <v>0</v>
      </c>
      <c r="G47" s="122">
        <f t="shared" ca="1" si="72"/>
        <v>0</v>
      </c>
      <c r="H47" s="122">
        <f t="shared" ca="1" si="72"/>
        <v>0</v>
      </c>
      <c r="I47" s="122">
        <f t="shared" ca="1" si="72"/>
        <v>0</v>
      </c>
      <c r="J47" s="122">
        <f t="shared" ca="1" si="72"/>
        <v>0</v>
      </c>
      <c r="K47" s="122">
        <f t="shared" ca="1" si="72"/>
        <v>0</v>
      </c>
      <c r="L47" s="122">
        <f t="shared" ca="1" si="72"/>
        <v>0</v>
      </c>
      <c r="M47" s="122">
        <f t="shared" ca="1" si="72"/>
        <v>0</v>
      </c>
      <c r="N47" s="122">
        <f t="shared" ca="1" si="72"/>
        <v>0</v>
      </c>
      <c r="O47" s="122">
        <f t="shared" ca="1" si="72"/>
        <v>0</v>
      </c>
      <c r="P47" s="122">
        <f t="shared" ca="1" si="72"/>
        <v>0</v>
      </c>
      <c r="Q47" s="122">
        <f t="shared" ca="1" si="72"/>
        <v>0</v>
      </c>
      <c r="R47" s="122">
        <f t="shared" ca="1" si="72"/>
        <v>0</v>
      </c>
      <c r="S47" s="122">
        <f t="shared" ca="1" si="72"/>
        <v>0</v>
      </c>
      <c r="T47" s="122">
        <f t="shared" ca="1" si="72"/>
        <v>0</v>
      </c>
      <c r="U47" s="122">
        <f t="shared" ca="1" si="72"/>
        <v>0</v>
      </c>
      <c r="V47" s="122">
        <f t="shared" ca="1" si="72"/>
        <v>0</v>
      </c>
      <c r="W47" s="122">
        <f t="shared" ca="1" si="72"/>
        <v>0</v>
      </c>
      <c r="X47" s="122">
        <f t="shared" ca="1" si="72"/>
        <v>0</v>
      </c>
      <c r="Y47" s="122">
        <f t="shared" ca="1" si="72"/>
        <v>0</v>
      </c>
      <c r="Z47" s="122">
        <f t="shared" ca="1" si="72"/>
        <v>0</v>
      </c>
      <c r="AA47" s="122">
        <f t="shared" ca="1" si="72"/>
        <v>0</v>
      </c>
      <c r="AB47" s="122">
        <f t="shared" ca="1" si="72"/>
        <v>0</v>
      </c>
      <c r="AC47" s="122">
        <f t="shared" ca="1" si="72"/>
        <v>0</v>
      </c>
      <c r="AD47" s="122">
        <f t="shared" ca="1" si="72"/>
        <v>0</v>
      </c>
      <c r="AE47" s="122">
        <f t="shared" ca="1" si="72"/>
        <v>0</v>
      </c>
      <c r="AF47" s="122">
        <f t="shared" ca="1" si="72"/>
        <v>0</v>
      </c>
      <c r="AG47" s="122">
        <f t="shared" ca="1" si="72"/>
        <v>0</v>
      </c>
      <c r="AH47" s="122">
        <f t="shared" ca="1" si="72"/>
        <v>0</v>
      </c>
      <c r="AI47" s="122">
        <f t="shared" ref="AI47:AY47" ca="1" si="73">SUMPRODUCT(($B47=nomPrevu)*(PlageDatePrevu=$B$1)*(AI3&gt;=debutPrevu)*(AI3&lt;finPrevu)*(tachePrevu))</f>
        <v>0</v>
      </c>
      <c r="AJ47" s="122">
        <f t="shared" ca="1" si="73"/>
        <v>0</v>
      </c>
      <c r="AK47" s="122">
        <f t="shared" ca="1" si="73"/>
        <v>0</v>
      </c>
      <c r="AL47" s="122">
        <f t="shared" ca="1" si="73"/>
        <v>0</v>
      </c>
      <c r="AM47" s="122">
        <f t="shared" ca="1" si="73"/>
        <v>0</v>
      </c>
      <c r="AN47" s="122">
        <f t="shared" ca="1" si="73"/>
        <v>0</v>
      </c>
      <c r="AO47" s="122">
        <f t="shared" ca="1" si="73"/>
        <v>0</v>
      </c>
      <c r="AP47" s="122">
        <f t="shared" ca="1" si="73"/>
        <v>0</v>
      </c>
      <c r="AQ47" s="122">
        <f t="shared" ca="1" si="73"/>
        <v>0</v>
      </c>
      <c r="AR47" s="122">
        <f t="shared" ca="1" si="73"/>
        <v>0</v>
      </c>
      <c r="AS47" s="122">
        <f t="shared" ca="1" si="73"/>
        <v>0</v>
      </c>
      <c r="AT47" s="122">
        <f t="shared" ca="1" si="73"/>
        <v>0</v>
      </c>
      <c r="AU47" s="122">
        <f t="shared" ca="1" si="73"/>
        <v>0</v>
      </c>
      <c r="AV47" s="122">
        <f t="shared" ca="1" si="73"/>
        <v>0</v>
      </c>
      <c r="AW47" s="122">
        <f t="shared" ca="1" si="73"/>
        <v>0</v>
      </c>
      <c r="AX47" s="122">
        <f t="shared" ca="1" si="73"/>
        <v>0</v>
      </c>
      <c r="AY47" s="123">
        <f t="shared" ca="1" si="73"/>
        <v>0</v>
      </c>
      <c r="AZ47" s="23"/>
    </row>
    <row r="48" spans="1:64" x14ac:dyDescent="0.2">
      <c r="A48" s="187"/>
      <c r="B48" s="59" t="s">
        <v>161</v>
      </c>
      <c r="C48" s="185">
        <f ca="1">SUMPRODUCT(($B$48=VehiculePpaReelNom)*(PlageDate=$B$1)*(C3&gt;=VehiculePpaReelHrDebut)*(C3&lt;VehiculePpaReelHrFin)*(VehiculePpaReel))</f>
        <v>0</v>
      </c>
      <c r="D48" s="186">
        <f ca="1">SUMPRODUCT(($B$48=VehiculePpaReelNom)*(PlageDate=$B$1)*(D3&gt;=VehiculePpaReelHrDebut)*(D3&lt;VehiculePpaReelHrFin)*(VehiculePpaReel))</f>
        <v>0</v>
      </c>
      <c r="E48" s="186">
        <f ca="1">SUMPRODUCT(($B$48=VehiculePpaReelNom)*(PlageDate=$B$1)*(E3&gt;=VehiculePpaReelHrDebut)*(E3&lt;VehiculePpaReelHrFin)*(VehiculePpaReel))</f>
        <v>0</v>
      </c>
      <c r="F48" s="186">
        <f ca="1">SUMPRODUCT(($B$48=VehiculePpaReelNom)*(PlageDate=$B$1)*(F3&gt;=VehiculePpaReelHrDebut)*(F3&lt;VehiculePpaReelHrFin)*(VehiculePpaReel))</f>
        <v>0</v>
      </c>
      <c r="G48" s="186">
        <f ca="1">SUMPRODUCT(($B$48=VehiculePpaReelNom)*(PlageDate=$B$1)*(G3&gt;=VehiculePpaReelHrDebut)*(G3&lt;VehiculePpaReelHrFin)*(VehiculePpaReel))</f>
        <v>0</v>
      </c>
      <c r="H48" s="186">
        <f ca="1">SUMPRODUCT(($B$48=VehiculePpaReelNom)*(PlageDate=$B$1)*(H3&gt;=VehiculePpaReelHrDebut)*(H3&lt;VehiculePpaReelHrFin)*(VehiculePpaReel))</f>
        <v>0</v>
      </c>
      <c r="I48" s="186">
        <f ca="1">SUMPRODUCT(($B$48=VehiculePpaReelNom)*(PlageDate=$B$1)*(I3&gt;=VehiculePpaReelHrDebut)*(I3&lt;VehiculePpaReelHrFin)*(VehiculePpaReel))</f>
        <v>0</v>
      </c>
      <c r="J48" s="186">
        <f ca="1">SUMPRODUCT(($B$48=VehiculePpaReelNom)*(PlageDate=$B$1)*(J3&gt;=VehiculePpaReelHrDebut)*(J3&lt;VehiculePpaReelHrFin)*(VehiculePpaReel))</f>
        <v>0</v>
      </c>
      <c r="K48" s="186">
        <f ca="1">SUMPRODUCT(($B$48=VehiculePpaReelNom)*(PlageDate=$B$1)*(K3&gt;=VehiculePpaReelHrDebut)*(K3&lt;VehiculePpaReelHrFin)*(VehiculePpaReel))</f>
        <v>0</v>
      </c>
      <c r="L48" s="186">
        <f ca="1">SUMPRODUCT(($B$48=VehiculePpaReelNom)*(PlageDate=$B$1)*(L3&gt;=VehiculePpaReelHrDebut)*(L3&lt;VehiculePpaReelHrFin)*(VehiculePpaReel))</f>
        <v>0</v>
      </c>
      <c r="M48" s="186">
        <f ca="1">SUMPRODUCT(($B$48=VehiculePpaReelNom)*(PlageDate=$B$1)*(M3&gt;=VehiculePpaReelHrDebut)*(M3&lt;VehiculePpaReelHrFin)*(VehiculePpaReel))</f>
        <v>0</v>
      </c>
      <c r="N48" s="186">
        <f ca="1">SUMPRODUCT(($B$48=VehiculePpaReelNom)*(PlageDate=$B$1)*(N3&gt;=VehiculePpaReelHrDebut)*(N3&lt;VehiculePpaReelHrFin)*(VehiculePpaReel))</f>
        <v>0</v>
      </c>
      <c r="O48" s="186">
        <f ca="1">SUMPRODUCT(($B$48=VehiculePpaReelNom)*(PlageDate=$B$1)*(O3&gt;=VehiculePpaReelHrDebut)*(O3&lt;VehiculePpaReelHrFin)*(VehiculePpaReel))</f>
        <v>0</v>
      </c>
      <c r="P48" s="186">
        <f ca="1">SUMPRODUCT(($B$48=VehiculePpaReelNom)*(PlageDate=$B$1)*(P3&gt;=VehiculePpaReelHrDebut)*(P3&lt;VehiculePpaReelHrFin)*(VehiculePpaReel))</f>
        <v>0</v>
      </c>
      <c r="Q48" s="186">
        <f ca="1">SUMPRODUCT(($B$48=VehiculePpaReelNom)*(PlageDate=$B$1)*(Q3&gt;=VehiculePpaReelHrDebut)*(Q3&lt;VehiculePpaReelHrFin)*(VehiculePpaReel))</f>
        <v>0</v>
      </c>
      <c r="R48" s="186">
        <f ca="1">SUMPRODUCT(($B$48=VehiculePpaReelNom)*(PlageDate=$B$1)*(R3&gt;=VehiculePpaReelHrDebut)*(R3&lt;VehiculePpaReelHrFin)*(VehiculePpaReel))</f>
        <v>0</v>
      </c>
      <c r="S48" s="186">
        <f ca="1">SUMPRODUCT(($B$48=VehiculePpaReelNom)*(PlageDate=$B$1)*(S3&gt;=VehiculePpaReelHrDebut)*(S3&lt;VehiculePpaReelHrFin)*(VehiculePpaReel))</f>
        <v>0</v>
      </c>
      <c r="T48" s="186">
        <f ca="1">SUMPRODUCT(($B$48=VehiculePpaReelNom)*(PlageDate=$B$1)*(T3&gt;=VehiculePpaReelHrDebut)*(T3&lt;VehiculePpaReelHrFin)*(VehiculePpaReel))</f>
        <v>0</v>
      </c>
      <c r="U48" s="186">
        <f ca="1">SUMPRODUCT(($B$48=VehiculePpaReelNom)*(PlageDate=$B$1)*(U3&gt;=VehiculePpaReelHrDebut)*(U3&lt;VehiculePpaReelHrFin)*(VehiculePpaReel))</f>
        <v>0</v>
      </c>
      <c r="V48" s="186">
        <f ca="1">SUMPRODUCT(($B$48=VehiculePpaReelNom)*(PlageDate=$B$1)*(V3&gt;=VehiculePpaReelHrDebut)*(V3&lt;VehiculePpaReelHrFin)*(VehiculePpaReel))</f>
        <v>0</v>
      </c>
      <c r="W48" s="186">
        <f ca="1">SUMPRODUCT(($B$48=VehiculePpaReelNom)*(PlageDate=$B$1)*(W3&gt;=VehiculePpaReelHrDebut)*(W3&lt;VehiculePpaReelHrFin)*(VehiculePpaReel))</f>
        <v>0</v>
      </c>
      <c r="X48" s="186">
        <f ca="1">SUMPRODUCT(($B$48=VehiculePpaReelNom)*(PlageDate=$B$1)*(X3&gt;=VehiculePpaReelHrDebut)*(X3&lt;VehiculePpaReelHrFin)*(VehiculePpaReel))</f>
        <v>0</v>
      </c>
      <c r="Y48" s="186">
        <f ca="1">SUMPRODUCT(($B$48=VehiculePpaReelNom)*(PlageDate=$B$1)*(Y3&gt;=VehiculePpaReelHrDebut)*(Y3&lt;VehiculePpaReelHrFin)*(VehiculePpaReel))</f>
        <v>0</v>
      </c>
      <c r="Z48" s="186">
        <f ca="1">SUMPRODUCT(($B$48=VehiculePpaReelNom)*(PlageDate=$B$1)*(Z3&gt;=VehiculePpaReelHrDebut)*(Z3&lt;VehiculePpaReelHrFin)*(VehiculePpaReel))</f>
        <v>0</v>
      </c>
      <c r="AA48" s="186">
        <f ca="1">SUMPRODUCT(($B$48=VehiculePpaReelNom)*(PlageDate=$B$1)*(AA3&gt;=VehiculePpaReelHrDebut)*(AA3&lt;VehiculePpaReelHrFin)*(VehiculePpaReel))</f>
        <v>0</v>
      </c>
      <c r="AB48" s="186">
        <f ca="1">SUMPRODUCT(($B$48=VehiculePpaReelNom)*(PlageDate=$B$1)*(AB3&gt;=VehiculePpaReelHrDebut)*(AB3&lt;VehiculePpaReelHrFin)*(VehiculePpaReel))</f>
        <v>0</v>
      </c>
      <c r="AC48" s="186">
        <f ca="1">SUMPRODUCT(($B$48=VehiculePpaReelNom)*(PlageDate=$B$1)*(AC3&gt;=VehiculePpaReelHrDebut)*(AC3&lt;VehiculePpaReelHrFin)*(VehiculePpaReel))</f>
        <v>0</v>
      </c>
      <c r="AD48" s="186">
        <f ca="1">SUMPRODUCT(($B$48=VehiculePpaReelNom)*(PlageDate=$B$1)*(AD3&gt;=VehiculePpaReelHrDebut)*(AD3&lt;VehiculePpaReelHrFin)*(VehiculePpaReel))</f>
        <v>0</v>
      </c>
      <c r="AE48" s="186">
        <f ca="1">SUMPRODUCT(($B$48=VehiculePpaReelNom)*(PlageDate=$B$1)*(AE3&gt;=VehiculePpaReelHrDebut)*(AE3&lt;VehiculePpaReelHrFin)*(VehiculePpaReel))</f>
        <v>0</v>
      </c>
      <c r="AF48" s="186">
        <f ca="1">SUMPRODUCT(($B$48=VehiculePpaReelNom)*(PlageDate=$B$1)*(AF3&gt;=VehiculePpaReelHrDebut)*(AF3&lt;VehiculePpaReelHrFin)*(VehiculePpaReel))</f>
        <v>0</v>
      </c>
      <c r="AG48" s="186">
        <f ca="1">SUMPRODUCT(($B$48=VehiculePpaReelNom)*(PlageDate=$B$1)*(AG3&gt;=VehiculePpaReelHrDebut)*(AG3&lt;VehiculePpaReelHrFin)*(VehiculePpaReel))</f>
        <v>0</v>
      </c>
      <c r="AH48" s="186">
        <f ca="1">SUMPRODUCT(($B$48=VehiculePpaReelNom)*(PlageDate=$B$1)*(AH3&gt;=VehiculePpaReelHrDebut)*(AH3&lt;VehiculePpaReelHrFin)*(VehiculePpaReel))</f>
        <v>0</v>
      </c>
      <c r="AI48" s="186">
        <f ca="1">SUMPRODUCT(($B$48=VehiculePpaReelNom)*(PlageDate=$B$1)*(AI3&gt;=VehiculePpaReelHrDebut)*(AI3&lt;VehiculePpaReelHrFin)*(VehiculePpaReel))</f>
        <v>0</v>
      </c>
      <c r="AJ48" s="186">
        <f ca="1">SUMPRODUCT(($B$48=VehiculePpaReelNom)*(PlageDate=$B$1)*(AJ3&gt;=VehiculePpaReelHrDebut)*(AJ3&lt;VehiculePpaReelHrFin)*(VehiculePpaReel))</f>
        <v>0</v>
      </c>
      <c r="AK48" s="186">
        <f ca="1">SUMPRODUCT(($B$48=VehiculePpaReelNom)*(PlageDate=$B$1)*(AK3&gt;=VehiculePpaReelHrDebut)*(AK3&lt;VehiculePpaReelHrFin)*(VehiculePpaReel))</f>
        <v>0</v>
      </c>
      <c r="AL48" s="186">
        <f ca="1">SUMPRODUCT(($B$48=VehiculePpaReelNom)*(PlageDate=$B$1)*(AL3&gt;=VehiculePpaReelHrDebut)*(AL3&lt;VehiculePpaReelHrFin)*(VehiculePpaReel))</f>
        <v>0</v>
      </c>
      <c r="AM48" s="186">
        <f ca="1">SUMPRODUCT(($B$48=VehiculePpaReelNom)*(PlageDate=$B$1)*(AM3&gt;=VehiculePpaReelHrDebut)*(AM3&lt;VehiculePpaReelHrFin)*(VehiculePpaReel))</f>
        <v>0</v>
      </c>
      <c r="AN48" s="186">
        <f ca="1">SUMPRODUCT(($B$48=VehiculePpaReelNom)*(PlageDate=$B$1)*(AN3&gt;=VehiculePpaReelHrDebut)*(AN3&lt;VehiculePpaReelHrFin)*(VehiculePpaReel))</f>
        <v>0</v>
      </c>
      <c r="AO48" s="186">
        <f ca="1">SUMPRODUCT(($B$48=VehiculePpaReelNom)*(PlageDate=$B$1)*(AO3&gt;=VehiculePpaReelHrDebut)*(AO3&lt;VehiculePpaReelHrFin)*(VehiculePpaReel))</f>
        <v>0</v>
      </c>
      <c r="AP48" s="186">
        <f ca="1">SUMPRODUCT(($B$48=VehiculePpaReelNom)*(PlageDate=$B$1)*(AP3&gt;=VehiculePpaReelHrDebut)*(AP3&lt;VehiculePpaReelHrFin)*(VehiculePpaReel))</f>
        <v>0</v>
      </c>
      <c r="AQ48" s="186">
        <f ca="1">SUMPRODUCT(($B$48=VehiculePpaReelNom)*(PlageDate=$B$1)*(AQ3&gt;=VehiculePpaReelHrDebut)*(AQ3&lt;VehiculePpaReelHrFin)*(VehiculePpaReel))</f>
        <v>0</v>
      </c>
      <c r="AR48" s="186">
        <f ca="1">SUMPRODUCT(($B$48=VehiculePpaReelNom)*(PlageDate=$B$1)*(AR3&gt;=VehiculePpaReelHrDebut)*(AR3&lt;VehiculePpaReelHrFin)*(VehiculePpaReel))</f>
        <v>0</v>
      </c>
      <c r="AS48" s="186">
        <f ca="1">SUMPRODUCT(($B$48=VehiculePpaReelNom)*(PlageDate=$B$1)*(AS3&gt;=VehiculePpaReelHrDebut)*(AS3&lt;VehiculePpaReelHrFin)*(VehiculePpaReel))</f>
        <v>0</v>
      </c>
      <c r="AT48" s="186">
        <f ca="1">SUMPRODUCT(($B$48=VehiculePpaReelNom)*(PlageDate=$B$1)*(AT3&gt;=VehiculePpaReelHrDebut)*(AT3&lt;VehiculePpaReelHrFin)*(VehiculePpaReel))</f>
        <v>0</v>
      </c>
      <c r="AU48" s="186">
        <f ca="1">SUMPRODUCT(($B$48=VehiculePpaReelNom)*(PlageDate=$B$1)*(AU3&gt;=VehiculePpaReelHrDebut)*(AU3&lt;VehiculePpaReelHrFin)*(VehiculePpaReel))</f>
        <v>0</v>
      </c>
      <c r="AV48" s="186">
        <f ca="1">SUMPRODUCT(($B$48=VehiculePpaReelNom)*(PlageDate=$B$1)*(AV3&gt;=VehiculePpaReelHrDebut)*(AV3&lt;VehiculePpaReelHrFin)*(VehiculePpaReel))</f>
        <v>0</v>
      </c>
      <c r="AW48" s="186">
        <f ca="1">SUMPRODUCT(($B$48=VehiculePpaReelNom)*(PlageDate=$B$1)*(AW3&gt;=VehiculePpaReelHrDebut)*(AW3&lt;VehiculePpaReelHrFin)*(VehiculePpaReel))</f>
        <v>0</v>
      </c>
      <c r="AX48" s="186">
        <f ca="1">SUMPRODUCT(($B$48=VehiculePpaReelNom)*(PlageDate=$B$1)*(AX3&gt;=VehiculePpaReelHrDebut)*(AX3&lt;VehiculePpaReelHrFin)*(VehiculePpaReel))</f>
        <v>0</v>
      </c>
      <c r="AY48" s="183">
        <f ca="1">SUMPRODUCT(($B$48=VehiculePpaReelNom)*(PlageDate=$B$1)*(AY3&gt;=VehiculePpaReelHrDebut)*(AY3&lt;VehiculePpaReelHrFin)*(VehiculePpaReel))</f>
        <v>0</v>
      </c>
      <c r="AZ48" s="23"/>
    </row>
    <row r="49" spans="1:52" x14ac:dyDescent="0.2">
      <c r="A49" s="187"/>
      <c r="B49" s="41" t="s">
        <v>6</v>
      </c>
      <c r="C49" s="184">
        <f t="shared" ref="C49:AH49" ca="1" si="74">SUMPRODUCT(($B$49=PlageTheme)*(PlageDate=$B$1)*(C3&gt;=PlageDebut)*(C3&lt;PlageFin))</f>
        <v>0</v>
      </c>
      <c r="D49" s="168">
        <f t="shared" ca="1" si="74"/>
        <v>0</v>
      </c>
      <c r="E49" s="125">
        <f t="shared" ca="1" si="74"/>
        <v>0</v>
      </c>
      <c r="F49" s="125">
        <f t="shared" ca="1" si="74"/>
        <v>0</v>
      </c>
      <c r="G49" s="125">
        <f t="shared" ca="1" si="74"/>
        <v>0</v>
      </c>
      <c r="H49" s="125">
        <f t="shared" ca="1" si="74"/>
        <v>0</v>
      </c>
      <c r="I49" s="125">
        <f t="shared" ca="1" si="74"/>
        <v>0</v>
      </c>
      <c r="J49" s="125">
        <f t="shared" ca="1" si="74"/>
        <v>0</v>
      </c>
      <c r="K49" s="125">
        <f t="shared" ca="1" si="74"/>
        <v>0</v>
      </c>
      <c r="L49" s="125">
        <f t="shared" ca="1" si="74"/>
        <v>0</v>
      </c>
      <c r="M49" s="125">
        <f t="shared" ca="1" si="74"/>
        <v>0</v>
      </c>
      <c r="N49" s="125">
        <f t="shared" ca="1" si="74"/>
        <v>0</v>
      </c>
      <c r="O49" s="125">
        <f t="shared" ca="1" si="74"/>
        <v>0</v>
      </c>
      <c r="P49" s="125">
        <f t="shared" ca="1" si="74"/>
        <v>0</v>
      </c>
      <c r="Q49" s="125">
        <f t="shared" ca="1" si="74"/>
        <v>0</v>
      </c>
      <c r="R49" s="125">
        <f t="shared" ca="1" si="74"/>
        <v>0</v>
      </c>
      <c r="S49" s="125">
        <f t="shared" ca="1" si="74"/>
        <v>0</v>
      </c>
      <c r="T49" s="125">
        <f t="shared" ca="1" si="74"/>
        <v>0</v>
      </c>
      <c r="U49" s="125">
        <f t="shared" ca="1" si="74"/>
        <v>0</v>
      </c>
      <c r="V49" s="125">
        <f t="shared" ca="1" si="74"/>
        <v>0</v>
      </c>
      <c r="W49" s="125">
        <f t="shared" ca="1" si="74"/>
        <v>0</v>
      </c>
      <c r="X49" s="125">
        <f t="shared" ca="1" si="74"/>
        <v>0</v>
      </c>
      <c r="Y49" s="125">
        <f t="shared" ca="1" si="74"/>
        <v>0</v>
      </c>
      <c r="Z49" s="125">
        <f t="shared" ca="1" si="74"/>
        <v>0</v>
      </c>
      <c r="AA49" s="125">
        <f t="shared" ca="1" si="74"/>
        <v>0</v>
      </c>
      <c r="AB49" s="125">
        <f t="shared" ca="1" si="74"/>
        <v>0</v>
      </c>
      <c r="AC49" s="125">
        <f t="shared" ca="1" si="74"/>
        <v>0</v>
      </c>
      <c r="AD49" s="125">
        <f t="shared" ca="1" si="74"/>
        <v>0</v>
      </c>
      <c r="AE49" s="125">
        <f t="shared" ca="1" si="74"/>
        <v>0</v>
      </c>
      <c r="AF49" s="125">
        <f t="shared" ca="1" si="74"/>
        <v>0</v>
      </c>
      <c r="AG49" s="125">
        <f t="shared" ca="1" si="74"/>
        <v>0</v>
      </c>
      <c r="AH49" s="125">
        <f t="shared" ca="1" si="74"/>
        <v>0</v>
      </c>
      <c r="AI49" s="125">
        <f t="shared" ref="AI49:AY49" ca="1" si="75">SUMPRODUCT(($B$49=PlageTheme)*(PlageDate=$B$1)*(AI3&gt;=PlageDebut)*(AI3&lt;PlageFin))</f>
        <v>0</v>
      </c>
      <c r="AJ49" s="125">
        <f t="shared" ca="1" si="75"/>
        <v>0</v>
      </c>
      <c r="AK49" s="125">
        <f t="shared" ca="1" si="75"/>
        <v>0</v>
      </c>
      <c r="AL49" s="125">
        <f t="shared" ca="1" si="75"/>
        <v>0</v>
      </c>
      <c r="AM49" s="125">
        <f t="shared" ca="1" si="75"/>
        <v>0</v>
      </c>
      <c r="AN49" s="125">
        <f t="shared" ca="1" si="75"/>
        <v>0</v>
      </c>
      <c r="AO49" s="125">
        <f t="shared" ca="1" si="75"/>
        <v>0</v>
      </c>
      <c r="AP49" s="125">
        <f t="shared" ca="1" si="75"/>
        <v>0</v>
      </c>
      <c r="AQ49" s="125">
        <f t="shared" ca="1" si="75"/>
        <v>0</v>
      </c>
      <c r="AR49" s="125">
        <f t="shared" ca="1" si="75"/>
        <v>0</v>
      </c>
      <c r="AS49" s="125">
        <f t="shared" ca="1" si="75"/>
        <v>0</v>
      </c>
      <c r="AT49" s="125">
        <f t="shared" ca="1" si="75"/>
        <v>0</v>
      </c>
      <c r="AU49" s="125">
        <f t="shared" ca="1" si="75"/>
        <v>0</v>
      </c>
      <c r="AV49" s="125">
        <f t="shared" ca="1" si="75"/>
        <v>0</v>
      </c>
      <c r="AW49" s="125">
        <f t="shared" ca="1" si="75"/>
        <v>0</v>
      </c>
      <c r="AX49" s="125">
        <f t="shared" ca="1" si="75"/>
        <v>0</v>
      </c>
      <c r="AY49" s="126">
        <f t="shared" ca="1" si="75"/>
        <v>0</v>
      </c>
      <c r="AZ49" s="23"/>
    </row>
    <row r="50" spans="1:52" x14ac:dyDescent="0.2">
      <c r="A50" s="187"/>
      <c r="B50" s="41" t="s">
        <v>7</v>
      </c>
      <c r="C50" s="147">
        <f t="shared" ref="C50:AH50" ca="1" si="76">SUMPRODUCT(($B$50=PlageTheme)*(PlageDate=$B$1)*(C3&gt;=PlageDebut)*(C3&lt;PlageFin))</f>
        <v>0</v>
      </c>
      <c r="D50" s="125">
        <f t="shared" ca="1" si="76"/>
        <v>0</v>
      </c>
      <c r="E50" s="125">
        <f t="shared" ca="1" si="76"/>
        <v>0</v>
      </c>
      <c r="F50" s="125">
        <f t="shared" ca="1" si="76"/>
        <v>0</v>
      </c>
      <c r="G50" s="125">
        <f t="shared" ca="1" si="76"/>
        <v>0</v>
      </c>
      <c r="H50" s="125">
        <f t="shared" ca="1" si="76"/>
        <v>0</v>
      </c>
      <c r="I50" s="125">
        <f t="shared" ca="1" si="76"/>
        <v>0</v>
      </c>
      <c r="J50" s="125">
        <f t="shared" ca="1" si="76"/>
        <v>0</v>
      </c>
      <c r="K50" s="125">
        <f t="shared" ca="1" si="76"/>
        <v>0</v>
      </c>
      <c r="L50" s="125">
        <f t="shared" ca="1" si="76"/>
        <v>0</v>
      </c>
      <c r="M50" s="125">
        <f t="shared" ca="1" si="76"/>
        <v>0</v>
      </c>
      <c r="N50" s="125">
        <f t="shared" ca="1" si="76"/>
        <v>0</v>
      </c>
      <c r="O50" s="125">
        <f t="shared" ca="1" si="76"/>
        <v>0</v>
      </c>
      <c r="P50" s="125">
        <f t="shared" ca="1" si="76"/>
        <v>0</v>
      </c>
      <c r="Q50" s="125">
        <f t="shared" ca="1" si="76"/>
        <v>0</v>
      </c>
      <c r="R50" s="125">
        <f t="shared" ca="1" si="76"/>
        <v>0</v>
      </c>
      <c r="S50" s="125">
        <f t="shared" ca="1" si="76"/>
        <v>0</v>
      </c>
      <c r="T50" s="125">
        <f t="shared" ca="1" si="76"/>
        <v>0</v>
      </c>
      <c r="U50" s="125">
        <f t="shared" ca="1" si="76"/>
        <v>0</v>
      </c>
      <c r="V50" s="125">
        <f t="shared" ca="1" si="76"/>
        <v>0</v>
      </c>
      <c r="W50" s="125">
        <f t="shared" ca="1" si="76"/>
        <v>0</v>
      </c>
      <c r="X50" s="125">
        <f t="shared" ca="1" si="76"/>
        <v>0</v>
      </c>
      <c r="Y50" s="125">
        <f t="shared" ca="1" si="76"/>
        <v>0</v>
      </c>
      <c r="Z50" s="125">
        <f t="shared" ca="1" si="76"/>
        <v>0</v>
      </c>
      <c r="AA50" s="125">
        <f t="shared" ca="1" si="76"/>
        <v>0</v>
      </c>
      <c r="AB50" s="125">
        <f t="shared" ca="1" si="76"/>
        <v>0</v>
      </c>
      <c r="AC50" s="125">
        <f t="shared" ca="1" si="76"/>
        <v>0</v>
      </c>
      <c r="AD50" s="125">
        <f t="shared" ca="1" si="76"/>
        <v>0</v>
      </c>
      <c r="AE50" s="125">
        <f t="shared" ca="1" si="76"/>
        <v>0</v>
      </c>
      <c r="AF50" s="125">
        <f t="shared" ca="1" si="76"/>
        <v>0</v>
      </c>
      <c r="AG50" s="125">
        <f t="shared" ca="1" si="76"/>
        <v>0</v>
      </c>
      <c r="AH50" s="125">
        <f t="shared" ca="1" si="76"/>
        <v>0</v>
      </c>
      <c r="AI50" s="125">
        <f t="shared" ref="AI50:AY50" ca="1" si="77">SUMPRODUCT(($B$50=PlageTheme)*(PlageDate=$B$1)*(AI3&gt;=PlageDebut)*(AI3&lt;PlageFin))</f>
        <v>0</v>
      </c>
      <c r="AJ50" s="125">
        <f t="shared" ca="1" si="77"/>
        <v>0</v>
      </c>
      <c r="AK50" s="125">
        <f t="shared" ca="1" si="77"/>
        <v>0</v>
      </c>
      <c r="AL50" s="125">
        <f t="shared" ca="1" si="77"/>
        <v>0</v>
      </c>
      <c r="AM50" s="125">
        <f t="shared" ca="1" si="77"/>
        <v>0</v>
      </c>
      <c r="AN50" s="125">
        <f t="shared" ca="1" si="77"/>
        <v>0</v>
      </c>
      <c r="AO50" s="125">
        <f t="shared" ca="1" si="77"/>
        <v>0</v>
      </c>
      <c r="AP50" s="125">
        <f t="shared" ca="1" si="77"/>
        <v>0</v>
      </c>
      <c r="AQ50" s="125">
        <f t="shared" ca="1" si="77"/>
        <v>0</v>
      </c>
      <c r="AR50" s="125">
        <f t="shared" ca="1" si="77"/>
        <v>0</v>
      </c>
      <c r="AS50" s="125">
        <f t="shared" ca="1" si="77"/>
        <v>0</v>
      </c>
      <c r="AT50" s="125">
        <f t="shared" ca="1" si="77"/>
        <v>0</v>
      </c>
      <c r="AU50" s="125">
        <f t="shared" ca="1" si="77"/>
        <v>0</v>
      </c>
      <c r="AV50" s="125">
        <f t="shared" ca="1" si="77"/>
        <v>0</v>
      </c>
      <c r="AW50" s="125">
        <f t="shared" ca="1" si="77"/>
        <v>0</v>
      </c>
      <c r="AX50" s="125">
        <f t="shared" ca="1" si="77"/>
        <v>0</v>
      </c>
      <c r="AY50" s="126">
        <f t="shared" ca="1" si="77"/>
        <v>0</v>
      </c>
      <c r="AZ50" s="23"/>
    </row>
    <row r="51" spans="1:52" x14ac:dyDescent="0.2">
      <c r="A51" s="187"/>
      <c r="B51" s="41" t="s">
        <v>10</v>
      </c>
      <c r="C51" s="147">
        <f t="shared" ref="C51:AH51" ca="1" si="78">SUMPRODUCT(($B$51=PlageTheme)*(PlageDate=$B$1)*(C3&gt;=PlageDebut)*(C3&lt;PlageFin))</f>
        <v>0</v>
      </c>
      <c r="D51" s="125">
        <f t="shared" ca="1" si="78"/>
        <v>0</v>
      </c>
      <c r="E51" s="125">
        <f t="shared" ca="1" si="78"/>
        <v>0</v>
      </c>
      <c r="F51" s="125">
        <f t="shared" ca="1" si="78"/>
        <v>0</v>
      </c>
      <c r="G51" s="125">
        <f t="shared" ca="1" si="78"/>
        <v>0</v>
      </c>
      <c r="H51" s="125">
        <f t="shared" ca="1" si="78"/>
        <v>0</v>
      </c>
      <c r="I51" s="125">
        <f t="shared" ca="1" si="78"/>
        <v>0</v>
      </c>
      <c r="J51" s="125">
        <f t="shared" ca="1" si="78"/>
        <v>0</v>
      </c>
      <c r="K51" s="125">
        <f t="shared" ca="1" si="78"/>
        <v>0</v>
      </c>
      <c r="L51" s="125">
        <f t="shared" ca="1" si="78"/>
        <v>0</v>
      </c>
      <c r="M51" s="125">
        <f t="shared" ca="1" si="78"/>
        <v>0</v>
      </c>
      <c r="N51" s="125">
        <f t="shared" ca="1" si="78"/>
        <v>0</v>
      </c>
      <c r="O51" s="125">
        <f t="shared" ca="1" si="78"/>
        <v>0</v>
      </c>
      <c r="P51" s="125">
        <f t="shared" ca="1" si="78"/>
        <v>0</v>
      </c>
      <c r="Q51" s="125">
        <f t="shared" ca="1" si="78"/>
        <v>0</v>
      </c>
      <c r="R51" s="125">
        <f t="shared" ca="1" si="78"/>
        <v>0</v>
      </c>
      <c r="S51" s="125">
        <f t="shared" ca="1" si="78"/>
        <v>0</v>
      </c>
      <c r="T51" s="125">
        <f t="shared" ca="1" si="78"/>
        <v>0</v>
      </c>
      <c r="U51" s="125">
        <f t="shared" ca="1" si="78"/>
        <v>0</v>
      </c>
      <c r="V51" s="125">
        <f t="shared" ca="1" si="78"/>
        <v>0</v>
      </c>
      <c r="W51" s="125">
        <f t="shared" ca="1" si="78"/>
        <v>0</v>
      </c>
      <c r="X51" s="125">
        <f t="shared" ca="1" si="78"/>
        <v>0</v>
      </c>
      <c r="Y51" s="125">
        <f t="shared" ca="1" si="78"/>
        <v>0</v>
      </c>
      <c r="Z51" s="125">
        <f t="shared" ca="1" si="78"/>
        <v>0</v>
      </c>
      <c r="AA51" s="125">
        <f t="shared" ca="1" si="78"/>
        <v>0</v>
      </c>
      <c r="AB51" s="125">
        <f t="shared" ca="1" si="78"/>
        <v>0</v>
      </c>
      <c r="AC51" s="125">
        <f t="shared" ca="1" si="78"/>
        <v>0</v>
      </c>
      <c r="AD51" s="125">
        <f t="shared" ca="1" si="78"/>
        <v>0</v>
      </c>
      <c r="AE51" s="125">
        <f t="shared" ca="1" si="78"/>
        <v>0</v>
      </c>
      <c r="AF51" s="125">
        <f t="shared" ca="1" si="78"/>
        <v>0</v>
      </c>
      <c r="AG51" s="125">
        <f t="shared" ca="1" si="78"/>
        <v>0</v>
      </c>
      <c r="AH51" s="125">
        <f t="shared" ca="1" si="78"/>
        <v>0</v>
      </c>
      <c r="AI51" s="125">
        <f t="shared" ref="AI51:AY51" ca="1" si="79">SUMPRODUCT(($B$51=PlageTheme)*(PlageDate=$B$1)*(AI3&gt;=PlageDebut)*(AI3&lt;PlageFin))</f>
        <v>0</v>
      </c>
      <c r="AJ51" s="125">
        <f t="shared" ca="1" si="79"/>
        <v>0</v>
      </c>
      <c r="AK51" s="125">
        <f t="shared" ca="1" si="79"/>
        <v>0</v>
      </c>
      <c r="AL51" s="125">
        <f t="shared" ca="1" si="79"/>
        <v>0</v>
      </c>
      <c r="AM51" s="125">
        <f t="shared" ca="1" si="79"/>
        <v>0</v>
      </c>
      <c r="AN51" s="125">
        <f t="shared" ca="1" si="79"/>
        <v>0</v>
      </c>
      <c r="AO51" s="125">
        <f t="shared" ca="1" si="79"/>
        <v>0</v>
      </c>
      <c r="AP51" s="125">
        <f t="shared" ca="1" si="79"/>
        <v>0</v>
      </c>
      <c r="AQ51" s="125">
        <f t="shared" ca="1" si="79"/>
        <v>0</v>
      </c>
      <c r="AR51" s="125">
        <f t="shared" ca="1" si="79"/>
        <v>0</v>
      </c>
      <c r="AS51" s="125">
        <f t="shared" ca="1" si="79"/>
        <v>0</v>
      </c>
      <c r="AT51" s="125">
        <f t="shared" ca="1" si="79"/>
        <v>0</v>
      </c>
      <c r="AU51" s="125">
        <f t="shared" ca="1" si="79"/>
        <v>0</v>
      </c>
      <c r="AV51" s="125">
        <f t="shared" ca="1" si="79"/>
        <v>0</v>
      </c>
      <c r="AW51" s="125">
        <f t="shared" ca="1" si="79"/>
        <v>0</v>
      </c>
      <c r="AX51" s="125">
        <f t="shared" ca="1" si="79"/>
        <v>0</v>
      </c>
      <c r="AY51" s="126">
        <f t="shared" ca="1" si="79"/>
        <v>0</v>
      </c>
      <c r="AZ51" s="23"/>
    </row>
    <row r="52" spans="1:52" x14ac:dyDescent="0.2">
      <c r="A52" s="187"/>
      <c r="B52" s="19" t="s">
        <v>11</v>
      </c>
      <c r="C52" s="148">
        <f t="shared" ref="C52:AH52" ca="1" si="80">SUMPRODUCT(($B$52=PlageTheme)*(PlageDate=$B$1)*(C3&gt;=PlageDebut)*(C3&lt;PlageFin))</f>
        <v>0</v>
      </c>
      <c r="D52" s="145">
        <f t="shared" ca="1" si="80"/>
        <v>0</v>
      </c>
      <c r="E52" s="145">
        <f t="shared" ca="1" si="80"/>
        <v>0</v>
      </c>
      <c r="F52" s="145">
        <f t="shared" ca="1" si="80"/>
        <v>0</v>
      </c>
      <c r="G52" s="145">
        <f t="shared" ca="1" si="80"/>
        <v>0</v>
      </c>
      <c r="H52" s="145">
        <f t="shared" ca="1" si="80"/>
        <v>0</v>
      </c>
      <c r="I52" s="145">
        <f t="shared" ca="1" si="80"/>
        <v>0</v>
      </c>
      <c r="J52" s="145">
        <f t="shared" ca="1" si="80"/>
        <v>0</v>
      </c>
      <c r="K52" s="145">
        <f t="shared" ca="1" si="80"/>
        <v>0</v>
      </c>
      <c r="L52" s="145">
        <f t="shared" ca="1" si="80"/>
        <v>0</v>
      </c>
      <c r="M52" s="145">
        <f t="shared" ca="1" si="80"/>
        <v>0</v>
      </c>
      <c r="N52" s="145">
        <f t="shared" ca="1" si="80"/>
        <v>0</v>
      </c>
      <c r="O52" s="145">
        <f t="shared" ca="1" si="80"/>
        <v>0</v>
      </c>
      <c r="P52" s="145">
        <f t="shared" ca="1" si="80"/>
        <v>0</v>
      </c>
      <c r="Q52" s="145">
        <f t="shared" ca="1" si="80"/>
        <v>0</v>
      </c>
      <c r="R52" s="145">
        <f t="shared" ca="1" si="80"/>
        <v>0</v>
      </c>
      <c r="S52" s="145">
        <f t="shared" ca="1" si="80"/>
        <v>0</v>
      </c>
      <c r="T52" s="145">
        <f t="shared" ca="1" si="80"/>
        <v>0</v>
      </c>
      <c r="U52" s="145">
        <f t="shared" ca="1" si="80"/>
        <v>0</v>
      </c>
      <c r="V52" s="145">
        <f t="shared" ca="1" si="80"/>
        <v>0</v>
      </c>
      <c r="W52" s="145">
        <f t="shared" ca="1" si="80"/>
        <v>0</v>
      </c>
      <c r="X52" s="145">
        <f t="shared" ca="1" si="80"/>
        <v>0</v>
      </c>
      <c r="Y52" s="145">
        <f t="shared" ca="1" si="80"/>
        <v>0</v>
      </c>
      <c r="Z52" s="145">
        <f t="shared" ca="1" si="80"/>
        <v>0</v>
      </c>
      <c r="AA52" s="145">
        <f t="shared" ca="1" si="80"/>
        <v>0</v>
      </c>
      <c r="AB52" s="145">
        <f t="shared" ca="1" si="80"/>
        <v>0</v>
      </c>
      <c r="AC52" s="145">
        <f t="shared" ca="1" si="80"/>
        <v>0</v>
      </c>
      <c r="AD52" s="145">
        <f t="shared" ca="1" si="80"/>
        <v>0</v>
      </c>
      <c r="AE52" s="145">
        <f t="shared" ca="1" si="80"/>
        <v>0</v>
      </c>
      <c r="AF52" s="145">
        <f t="shared" ca="1" si="80"/>
        <v>0</v>
      </c>
      <c r="AG52" s="145">
        <f t="shared" ca="1" si="80"/>
        <v>0</v>
      </c>
      <c r="AH52" s="145">
        <f t="shared" ca="1" si="80"/>
        <v>0</v>
      </c>
      <c r="AI52" s="145">
        <f t="shared" ref="AI52:AY52" ca="1" si="81">SUMPRODUCT(($B$52=PlageTheme)*(PlageDate=$B$1)*(AI3&gt;=PlageDebut)*(AI3&lt;PlageFin))</f>
        <v>0</v>
      </c>
      <c r="AJ52" s="145">
        <f t="shared" ca="1" si="81"/>
        <v>0</v>
      </c>
      <c r="AK52" s="145">
        <f t="shared" ca="1" si="81"/>
        <v>0</v>
      </c>
      <c r="AL52" s="145">
        <f t="shared" ca="1" si="81"/>
        <v>0</v>
      </c>
      <c r="AM52" s="145">
        <f t="shared" ca="1" si="81"/>
        <v>0</v>
      </c>
      <c r="AN52" s="145">
        <f t="shared" ca="1" si="81"/>
        <v>0</v>
      </c>
      <c r="AO52" s="145">
        <f t="shared" ca="1" si="81"/>
        <v>0</v>
      </c>
      <c r="AP52" s="145">
        <f t="shared" ca="1" si="81"/>
        <v>0</v>
      </c>
      <c r="AQ52" s="145">
        <f t="shared" ca="1" si="81"/>
        <v>0</v>
      </c>
      <c r="AR52" s="145">
        <f t="shared" ca="1" si="81"/>
        <v>0</v>
      </c>
      <c r="AS52" s="145">
        <f t="shared" ca="1" si="81"/>
        <v>0</v>
      </c>
      <c r="AT52" s="145">
        <f t="shared" ca="1" si="81"/>
        <v>0</v>
      </c>
      <c r="AU52" s="145">
        <f t="shared" ca="1" si="81"/>
        <v>0</v>
      </c>
      <c r="AV52" s="145">
        <f t="shared" ca="1" si="81"/>
        <v>0</v>
      </c>
      <c r="AW52" s="145">
        <f t="shared" ca="1" si="81"/>
        <v>0</v>
      </c>
      <c r="AX52" s="145">
        <f t="shared" ca="1" si="81"/>
        <v>0</v>
      </c>
      <c r="AY52" s="146">
        <f t="shared" ca="1" si="81"/>
        <v>0</v>
      </c>
      <c r="AZ52" s="23"/>
    </row>
    <row r="53" spans="1:52" ht="5.0999999999999996" customHeight="1" thickBot="1" x14ac:dyDescent="0.25">
      <c r="A53" s="22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4"/>
    </row>
  </sheetData>
  <mergeCells count="8">
    <mergeCell ref="A47:A52"/>
    <mergeCell ref="B5:AY5"/>
    <mergeCell ref="B42:AY42"/>
    <mergeCell ref="A6:A8"/>
    <mergeCell ref="B1:I1"/>
    <mergeCell ref="A10:A13"/>
    <mergeCell ref="A15:A39"/>
    <mergeCell ref="A44:A45"/>
  </mergeCells>
  <conditionalFormatting sqref="C8:AY8">
    <cfRule type="cellIs" dxfId="16" priority="4" operator="notEqual">
      <formula>$C$7</formula>
    </cfRule>
  </conditionalFormatting>
  <conditionalFormatting sqref="C13:AY13">
    <cfRule type="cellIs" dxfId="15" priority="3" operator="notEqual">
      <formula>$C$12</formula>
    </cfRule>
  </conditionalFormatting>
  <conditionalFormatting sqref="C16:AY16">
    <cfRule type="cellIs" dxfId="14" priority="2" operator="notEqual">
      <formula>$C$15</formula>
    </cfRule>
  </conditionalFormatting>
  <conditionalFormatting sqref="C17:AY39 C49:AY52">
    <cfRule type="cellIs" dxfId="13" priority="1" operator="greaterThanOrEqual">
      <formula>1</formula>
    </cfRule>
  </conditionalFormatting>
  <printOptions horizontalCentered="1"/>
  <pageMargins left="0.11811023622047245" right="0.11811023622047245" top="0.47244094488188981" bottom="0.15748031496062992" header="0.19685039370078741" footer="0.31496062992125984"/>
  <pageSetup paperSize="9" scale="87" fitToHeight="2" orientation="landscape" r:id="rId1"/>
  <headerFooter>
    <oddHeader>&amp;C&amp;"Times New Roman,Gras"&amp;14COMPTE-RENDU JOURNALIER</oddHead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BL53"/>
  <sheetViews>
    <sheetView showGridLines="0" showRowColHeaders="0"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RowHeight="12.75" x14ac:dyDescent="0.2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7" ht="20.100000000000001" customHeight="1" thickBot="1" x14ac:dyDescent="0.35">
      <c r="A1" s="176"/>
      <c r="B1" s="191">
        <v>43566</v>
      </c>
      <c r="C1" s="191"/>
      <c r="D1" s="191"/>
      <c r="E1" s="191"/>
      <c r="F1" s="191"/>
      <c r="G1" s="191"/>
      <c r="H1" s="191"/>
      <c r="I1" s="191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AC1" s="177"/>
      <c r="AD1" s="177"/>
      <c r="AE1" s="177"/>
      <c r="AF1" s="177"/>
      <c r="AG1" s="177"/>
      <c r="AH1" s="177"/>
      <c r="AI1" s="177"/>
      <c r="AJ1" s="177"/>
      <c r="AK1" s="177"/>
      <c r="AL1" s="177"/>
      <c r="AM1" s="177"/>
      <c r="AN1" s="177"/>
      <c r="AO1" s="177"/>
      <c r="AP1" s="177"/>
      <c r="AQ1" s="177"/>
      <c r="AR1" s="177"/>
      <c r="AS1" s="177"/>
      <c r="AT1" s="177"/>
      <c r="AU1" s="177"/>
      <c r="AV1" s="177"/>
      <c r="AW1" s="177"/>
      <c r="AX1" s="177"/>
      <c r="AY1" s="177"/>
      <c r="AZ1" s="178"/>
    </row>
    <row r="2" spans="1:57" ht="5.0999999999999996" customHeight="1" x14ac:dyDescent="0.3">
      <c r="A2" s="50"/>
      <c r="B2" s="51"/>
      <c r="C2" s="51"/>
      <c r="D2" s="51"/>
      <c r="E2" s="51"/>
      <c r="F2" s="51"/>
      <c r="G2" s="51"/>
      <c r="H2" s="51"/>
      <c r="I2" s="51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3"/>
    </row>
    <row r="3" spans="1:57" ht="22.5" x14ac:dyDescent="0.2">
      <c r="A3" s="32"/>
      <c r="B3" s="57" t="s">
        <v>0</v>
      </c>
      <c r="C3" s="56">
        <v>0</v>
      </c>
      <c r="D3" s="45">
        <f t="shared" ref="D3:AY3" si="0">C3+"00:30"</f>
        <v>2.0833333333333332E-2</v>
      </c>
      <c r="E3" s="45">
        <f t="shared" si="0"/>
        <v>4.1666666666666664E-2</v>
      </c>
      <c r="F3" s="45">
        <f t="shared" si="0"/>
        <v>6.25E-2</v>
      </c>
      <c r="G3" s="45">
        <f t="shared" si="0"/>
        <v>8.3333333333333329E-2</v>
      </c>
      <c r="H3" s="45">
        <f t="shared" si="0"/>
        <v>0.10416666666666666</v>
      </c>
      <c r="I3" s="45">
        <f t="shared" si="0"/>
        <v>0.12499999999999999</v>
      </c>
      <c r="J3" s="45">
        <f t="shared" si="0"/>
        <v>0.14583333333333331</v>
      </c>
      <c r="K3" s="45">
        <f t="shared" si="0"/>
        <v>0.16666666666666666</v>
      </c>
      <c r="L3" s="45">
        <f t="shared" si="0"/>
        <v>0.1875</v>
      </c>
      <c r="M3" s="45">
        <f t="shared" si="0"/>
        <v>0.20833333333333334</v>
      </c>
      <c r="N3" s="45">
        <f t="shared" si="0"/>
        <v>0.22916666666666669</v>
      </c>
      <c r="O3" s="45">
        <f t="shared" si="0"/>
        <v>0.25</v>
      </c>
      <c r="P3" s="45">
        <f t="shared" si="0"/>
        <v>0.27083333333333331</v>
      </c>
      <c r="Q3" s="45">
        <f t="shared" si="0"/>
        <v>0.29166666666666663</v>
      </c>
      <c r="R3" s="45">
        <f t="shared" si="0"/>
        <v>0.31249999999999994</v>
      </c>
      <c r="S3" s="45">
        <f t="shared" si="0"/>
        <v>0.33333333333333326</v>
      </c>
      <c r="T3" s="45">
        <f t="shared" si="0"/>
        <v>0.35416666666666657</v>
      </c>
      <c r="U3" s="45">
        <f t="shared" si="0"/>
        <v>0.37499999999999989</v>
      </c>
      <c r="V3" s="45">
        <f t="shared" si="0"/>
        <v>0.3958333333333332</v>
      </c>
      <c r="W3" s="45">
        <f t="shared" si="0"/>
        <v>0.41666666666666652</v>
      </c>
      <c r="X3" s="45">
        <f t="shared" si="0"/>
        <v>0.43749999999999983</v>
      </c>
      <c r="Y3" s="45">
        <f t="shared" si="0"/>
        <v>0.45833333333333315</v>
      </c>
      <c r="Z3" s="45">
        <f t="shared" si="0"/>
        <v>0.47916666666666646</v>
      </c>
      <c r="AA3" s="45">
        <f t="shared" si="0"/>
        <v>0.49999999999999978</v>
      </c>
      <c r="AB3" s="45">
        <f t="shared" si="0"/>
        <v>0.52083333333333315</v>
      </c>
      <c r="AC3" s="45">
        <f t="shared" si="0"/>
        <v>0.54166666666666652</v>
      </c>
      <c r="AD3" s="45">
        <f t="shared" si="0"/>
        <v>0.56249999999999989</v>
      </c>
      <c r="AE3" s="45">
        <f t="shared" si="0"/>
        <v>0.58333333333333326</v>
      </c>
      <c r="AF3" s="45">
        <f t="shared" si="0"/>
        <v>0.60416666666666663</v>
      </c>
      <c r="AG3" s="45">
        <f t="shared" si="0"/>
        <v>0.625</v>
      </c>
      <c r="AH3" s="45">
        <f t="shared" si="0"/>
        <v>0.64583333333333337</v>
      </c>
      <c r="AI3" s="45">
        <f t="shared" si="0"/>
        <v>0.66666666666666674</v>
      </c>
      <c r="AJ3" s="45">
        <f t="shared" si="0"/>
        <v>0.68750000000000011</v>
      </c>
      <c r="AK3" s="45">
        <f t="shared" si="0"/>
        <v>0.70833333333333348</v>
      </c>
      <c r="AL3" s="45">
        <f t="shared" si="0"/>
        <v>0.72916666666666685</v>
      </c>
      <c r="AM3" s="45">
        <f t="shared" si="0"/>
        <v>0.75000000000000022</v>
      </c>
      <c r="AN3" s="45">
        <f t="shared" si="0"/>
        <v>0.77083333333333359</v>
      </c>
      <c r="AO3" s="45">
        <f t="shared" si="0"/>
        <v>0.79166666666666696</v>
      </c>
      <c r="AP3" s="45">
        <f t="shared" si="0"/>
        <v>0.81250000000000033</v>
      </c>
      <c r="AQ3" s="45">
        <f t="shared" si="0"/>
        <v>0.8333333333333337</v>
      </c>
      <c r="AR3" s="45">
        <f t="shared" si="0"/>
        <v>0.85416666666666707</v>
      </c>
      <c r="AS3" s="45">
        <f t="shared" si="0"/>
        <v>0.87500000000000044</v>
      </c>
      <c r="AT3" s="45">
        <f t="shared" si="0"/>
        <v>0.89583333333333381</v>
      </c>
      <c r="AU3" s="45">
        <f t="shared" si="0"/>
        <v>0.91666666666666718</v>
      </c>
      <c r="AV3" s="45">
        <f t="shared" si="0"/>
        <v>0.93750000000000056</v>
      </c>
      <c r="AW3" s="45">
        <f t="shared" si="0"/>
        <v>0.95833333333333393</v>
      </c>
      <c r="AX3" s="45">
        <f t="shared" si="0"/>
        <v>0.9791666666666673</v>
      </c>
      <c r="AY3" s="55">
        <f t="shared" si="0"/>
        <v>1.0000000000000007</v>
      </c>
      <c r="AZ3" s="33"/>
    </row>
    <row r="4" spans="1:57" ht="5.0999999999999996" customHeight="1" x14ac:dyDescent="0.3">
      <c r="A4" s="32"/>
      <c r="B4" s="49"/>
      <c r="C4" s="49"/>
      <c r="D4" s="49"/>
      <c r="E4" s="49"/>
      <c r="F4" s="49"/>
      <c r="G4" s="49"/>
      <c r="H4" s="49"/>
      <c r="I4" s="49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33"/>
    </row>
    <row r="5" spans="1:57" ht="15.75" x14ac:dyDescent="0.2">
      <c r="A5" s="46"/>
      <c r="B5" s="188" t="s">
        <v>1</v>
      </c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88"/>
      <c r="AU5" s="188"/>
      <c r="AV5" s="188"/>
      <c r="AW5" s="188"/>
      <c r="AX5" s="188"/>
      <c r="AY5" s="188"/>
      <c r="AZ5" s="47"/>
    </row>
    <row r="6" spans="1:57" ht="5.0999999999999996" customHeight="1" x14ac:dyDescent="0.2">
      <c r="A6" s="190" t="s">
        <v>106</v>
      </c>
      <c r="B6" s="25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3"/>
    </row>
    <row r="7" spans="1:57" ht="12.75" customHeight="1" x14ac:dyDescent="0.2">
      <c r="A7" s="190"/>
      <c r="B7" s="42" t="s">
        <v>100</v>
      </c>
      <c r="C7" s="109">
        <f ca="1">SUMPRODUCT(($B$7=nomPrevu)*(PlageDatePrevu=$B$1)*(C3&gt;=debutPrevu)*(C3&lt;finPrevu)*(tachePrevu))</f>
        <v>0</v>
      </c>
      <c r="D7" s="110">
        <f ca="1">SUMPRODUCT(($B$7=nomPrevu)*(PlageDatePrevu=$B$1)*(D3&gt;=debutPrevu)*(D3&lt;finPrevu)*(tachePrevu))</f>
        <v>0</v>
      </c>
      <c r="E7" s="110">
        <f t="shared" ref="E7:AY7" ca="1" si="1">SUMPRODUCT(($B$7=nomPrevu)*(PlageDatePrevu=$B$1)*(E3&gt;=debutPrevu)*(E3&lt;finPrevu)*(tachePrevu))</f>
        <v>0</v>
      </c>
      <c r="F7" s="110">
        <f t="shared" ca="1" si="1"/>
        <v>0</v>
      </c>
      <c r="G7" s="110">
        <f t="shared" ca="1" si="1"/>
        <v>0</v>
      </c>
      <c r="H7" s="110">
        <f t="shared" ca="1" si="1"/>
        <v>0</v>
      </c>
      <c r="I7" s="110">
        <f t="shared" ca="1" si="1"/>
        <v>0</v>
      </c>
      <c r="J7" s="110">
        <f t="shared" ca="1" si="1"/>
        <v>0</v>
      </c>
      <c r="K7" s="110">
        <f t="shared" ca="1" si="1"/>
        <v>0</v>
      </c>
      <c r="L7" s="110">
        <f t="shared" ca="1" si="1"/>
        <v>0</v>
      </c>
      <c r="M7" s="110">
        <f t="shared" ca="1" si="1"/>
        <v>0</v>
      </c>
      <c r="N7" s="110">
        <f t="shared" ca="1" si="1"/>
        <v>0</v>
      </c>
      <c r="O7" s="110">
        <f t="shared" ca="1" si="1"/>
        <v>0</v>
      </c>
      <c r="P7" s="110">
        <f t="shared" ca="1" si="1"/>
        <v>0</v>
      </c>
      <c r="Q7" s="110">
        <f t="shared" ca="1" si="1"/>
        <v>7</v>
      </c>
      <c r="R7" s="110">
        <f t="shared" ca="1" si="1"/>
        <v>7</v>
      </c>
      <c r="S7" s="110">
        <f t="shared" ca="1" si="1"/>
        <v>7</v>
      </c>
      <c r="T7" s="110">
        <f t="shared" ca="1" si="1"/>
        <v>7</v>
      </c>
      <c r="U7" s="110">
        <f t="shared" ca="1" si="1"/>
        <v>7</v>
      </c>
      <c r="V7" s="110">
        <f t="shared" ca="1" si="1"/>
        <v>7</v>
      </c>
      <c r="W7" s="110">
        <f t="shared" ca="1" si="1"/>
        <v>7</v>
      </c>
      <c r="X7" s="110">
        <f t="shared" ca="1" si="1"/>
        <v>7</v>
      </c>
      <c r="Y7" s="110">
        <f t="shared" ca="1" si="1"/>
        <v>7</v>
      </c>
      <c r="Z7" s="110">
        <f t="shared" ca="1" si="1"/>
        <v>7</v>
      </c>
      <c r="AA7" s="110">
        <f t="shared" ca="1" si="1"/>
        <v>7</v>
      </c>
      <c r="AB7" s="110">
        <f t="shared" ca="1" si="1"/>
        <v>7</v>
      </c>
      <c r="AC7" s="110">
        <f t="shared" ca="1" si="1"/>
        <v>7</v>
      </c>
      <c r="AD7" s="110">
        <f t="shared" ca="1" si="1"/>
        <v>7</v>
      </c>
      <c r="AE7" s="110">
        <f t="shared" ca="1" si="1"/>
        <v>7</v>
      </c>
      <c r="AF7" s="110">
        <f t="shared" ca="1" si="1"/>
        <v>7</v>
      </c>
      <c r="AG7" s="110">
        <f t="shared" ca="1" si="1"/>
        <v>7</v>
      </c>
      <c r="AH7" s="110">
        <f t="shared" ca="1" si="1"/>
        <v>7</v>
      </c>
      <c r="AI7" s="110">
        <f t="shared" ca="1" si="1"/>
        <v>7</v>
      </c>
      <c r="AJ7" s="110">
        <f t="shared" ca="1" si="1"/>
        <v>7</v>
      </c>
      <c r="AK7" s="110">
        <f t="shared" ca="1" si="1"/>
        <v>7</v>
      </c>
      <c r="AL7" s="110">
        <f t="shared" ca="1" si="1"/>
        <v>7</v>
      </c>
      <c r="AM7" s="110">
        <f t="shared" ca="1" si="1"/>
        <v>7</v>
      </c>
      <c r="AN7" s="110">
        <f t="shared" ca="1" si="1"/>
        <v>7</v>
      </c>
      <c r="AO7" s="110">
        <f t="shared" ca="1" si="1"/>
        <v>7</v>
      </c>
      <c r="AP7" s="110">
        <f t="shared" ca="1" si="1"/>
        <v>7</v>
      </c>
      <c r="AQ7" s="110">
        <f t="shared" ca="1" si="1"/>
        <v>7</v>
      </c>
      <c r="AR7" s="110">
        <f t="shared" ca="1" si="1"/>
        <v>7</v>
      </c>
      <c r="AS7" s="110">
        <f t="shared" ca="1" si="1"/>
        <v>0</v>
      </c>
      <c r="AT7" s="110">
        <f t="shared" ca="1" si="1"/>
        <v>0</v>
      </c>
      <c r="AU7" s="110">
        <f t="shared" ca="1" si="1"/>
        <v>0</v>
      </c>
      <c r="AV7" s="110">
        <f t="shared" ca="1" si="1"/>
        <v>0</v>
      </c>
      <c r="AW7" s="110">
        <f t="shared" ca="1" si="1"/>
        <v>0</v>
      </c>
      <c r="AX7" s="110">
        <f t="shared" ca="1" si="1"/>
        <v>0</v>
      </c>
      <c r="AY7" s="111">
        <f t="shared" ca="1" si="1"/>
        <v>0</v>
      </c>
      <c r="AZ7" s="23"/>
    </row>
    <row r="8" spans="1:57" x14ac:dyDescent="0.2">
      <c r="A8" s="190"/>
      <c r="B8" s="173" t="s">
        <v>159</v>
      </c>
      <c r="C8" s="113">
        <f t="shared" ref="C8:AX8" ca="1" si="2">SUMPRODUCT(($B$8=Niveaureelnom)*(PlageDate=$B$1)*(C3&gt;=NiveaureelHrdébut)*(C3&lt;NiveaureelHrfin)*(NiveauRéelNiveau))</f>
        <v>0</v>
      </c>
      <c r="D8" s="113">
        <f t="shared" ca="1" si="2"/>
        <v>0</v>
      </c>
      <c r="E8" s="113">
        <f t="shared" ca="1" si="2"/>
        <v>0</v>
      </c>
      <c r="F8" s="113">
        <f t="shared" ca="1" si="2"/>
        <v>0</v>
      </c>
      <c r="G8" s="113">
        <f t="shared" ca="1" si="2"/>
        <v>0</v>
      </c>
      <c r="H8" s="113">
        <f t="shared" ca="1" si="2"/>
        <v>0</v>
      </c>
      <c r="I8" s="113">
        <f t="shared" ca="1" si="2"/>
        <v>0</v>
      </c>
      <c r="J8" s="113">
        <f t="shared" ca="1" si="2"/>
        <v>0</v>
      </c>
      <c r="K8" s="113">
        <f t="shared" ca="1" si="2"/>
        <v>0</v>
      </c>
      <c r="L8" s="113">
        <f t="shared" ca="1" si="2"/>
        <v>0</v>
      </c>
      <c r="M8" s="113">
        <f t="shared" ca="1" si="2"/>
        <v>0</v>
      </c>
      <c r="N8" s="113">
        <f t="shared" ca="1" si="2"/>
        <v>0</v>
      </c>
      <c r="O8" s="113">
        <f t="shared" ca="1" si="2"/>
        <v>0</v>
      </c>
      <c r="P8" s="113">
        <f t="shared" ca="1" si="2"/>
        <v>0</v>
      </c>
      <c r="Q8" s="113">
        <f t="shared" ca="1" si="2"/>
        <v>5</v>
      </c>
      <c r="R8" s="113">
        <f t="shared" ca="1" si="2"/>
        <v>5</v>
      </c>
      <c r="S8" s="113">
        <f t="shared" ca="1" si="2"/>
        <v>0</v>
      </c>
      <c r="T8" s="113">
        <f t="shared" ca="1" si="2"/>
        <v>5</v>
      </c>
      <c r="U8" s="113">
        <f t="shared" ca="1" si="2"/>
        <v>5</v>
      </c>
      <c r="V8" s="113">
        <f t="shared" ca="1" si="2"/>
        <v>5</v>
      </c>
      <c r="W8" s="113">
        <f t="shared" ca="1" si="2"/>
        <v>0</v>
      </c>
      <c r="X8" s="113">
        <f t="shared" ca="1" si="2"/>
        <v>0</v>
      </c>
      <c r="Y8" s="113">
        <f t="shared" ca="1" si="2"/>
        <v>0</v>
      </c>
      <c r="Z8" s="113">
        <f t="shared" ca="1" si="2"/>
        <v>0</v>
      </c>
      <c r="AA8" s="113">
        <f t="shared" ca="1" si="2"/>
        <v>0</v>
      </c>
      <c r="AB8" s="113">
        <f t="shared" ca="1" si="2"/>
        <v>0</v>
      </c>
      <c r="AC8" s="113">
        <f t="shared" ca="1" si="2"/>
        <v>0</v>
      </c>
      <c r="AD8" s="113">
        <f t="shared" ca="1" si="2"/>
        <v>0</v>
      </c>
      <c r="AE8" s="113">
        <f t="shared" ca="1" si="2"/>
        <v>5</v>
      </c>
      <c r="AF8" s="113">
        <f t="shared" ca="1" si="2"/>
        <v>0</v>
      </c>
      <c r="AG8" s="113">
        <f t="shared" ca="1" si="2"/>
        <v>0</v>
      </c>
      <c r="AH8" s="113">
        <f t="shared" ca="1" si="2"/>
        <v>0</v>
      </c>
      <c r="AI8" s="113">
        <f t="shared" ca="1" si="2"/>
        <v>1</v>
      </c>
      <c r="AJ8" s="113">
        <f t="shared" ca="1" si="2"/>
        <v>0</v>
      </c>
      <c r="AK8" s="113">
        <f t="shared" ca="1" si="2"/>
        <v>0</v>
      </c>
      <c r="AL8" s="113">
        <f t="shared" ca="1" si="2"/>
        <v>0</v>
      </c>
      <c r="AM8" s="113">
        <f t="shared" ca="1" si="2"/>
        <v>0</v>
      </c>
      <c r="AN8" s="113">
        <f t="shared" ca="1" si="2"/>
        <v>0</v>
      </c>
      <c r="AO8" s="113">
        <f t="shared" ca="1" si="2"/>
        <v>0</v>
      </c>
      <c r="AP8" s="113">
        <f t="shared" ca="1" si="2"/>
        <v>0</v>
      </c>
      <c r="AQ8" s="113">
        <f t="shared" ca="1" si="2"/>
        <v>0</v>
      </c>
      <c r="AR8" s="113">
        <f t="shared" ca="1" si="2"/>
        <v>0</v>
      </c>
      <c r="AS8" s="113">
        <f t="shared" ca="1" si="2"/>
        <v>0</v>
      </c>
      <c r="AT8" s="113">
        <f t="shared" ca="1" si="2"/>
        <v>0</v>
      </c>
      <c r="AU8" s="113">
        <f t="shared" ca="1" si="2"/>
        <v>0</v>
      </c>
      <c r="AV8" s="113">
        <f t="shared" ca="1" si="2"/>
        <v>0</v>
      </c>
      <c r="AW8" s="113">
        <f t="shared" ca="1" si="2"/>
        <v>0</v>
      </c>
      <c r="AX8" s="113">
        <f t="shared" ca="1" si="2"/>
        <v>0</v>
      </c>
      <c r="AY8" s="114">
        <f t="shared" ref="AY8" ca="1" si="3">SUMPRODUCT(($B$8=Niveaureelnom)*(PlageDate=$B$1)*(AY3&gt;=NiveaureelHrdébut)*(AY3&lt;NiveaureelHrfin)*(NiveauRéelNiveau))</f>
        <v>0</v>
      </c>
      <c r="AZ8" s="23"/>
    </row>
    <row r="9" spans="1:57" ht="5.0999999999999996" customHeight="1" x14ac:dyDescent="0.2">
      <c r="A9" s="21"/>
      <c r="B9" s="28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23"/>
    </row>
    <row r="10" spans="1:57" x14ac:dyDescent="0.2">
      <c r="A10" s="187" t="s">
        <v>107</v>
      </c>
      <c r="B10" s="42" t="s">
        <v>150</v>
      </c>
      <c r="C10" s="109">
        <f ca="1">SUMPRODUCT(($B$10=nomPrevu)*(PlageDatePrevu=$B$1)*(C3&gt;=debutPrevu)*(C3&lt;finPrevu)*(tachePrevu))</f>
        <v>0</v>
      </c>
      <c r="D10" s="110">
        <f t="shared" ref="D10:AY10" ca="1" si="4">SUMPRODUCT(($B$10=nomPrevu)*(PlageDatePrevu=$B$1)*(D3&gt;=debutPrevu)*(D3&lt;finPrevu)*(tachePrevu))</f>
        <v>0</v>
      </c>
      <c r="E10" s="110">
        <f t="shared" ca="1" si="4"/>
        <v>0</v>
      </c>
      <c r="F10" s="110">
        <f t="shared" ca="1" si="4"/>
        <v>0</v>
      </c>
      <c r="G10" s="110">
        <f t="shared" ca="1" si="4"/>
        <v>0</v>
      </c>
      <c r="H10" s="110">
        <f t="shared" ca="1" si="4"/>
        <v>0</v>
      </c>
      <c r="I10" s="110">
        <f t="shared" ca="1" si="4"/>
        <v>0</v>
      </c>
      <c r="J10" s="110">
        <f t="shared" ca="1" si="4"/>
        <v>0</v>
      </c>
      <c r="K10" s="110">
        <f t="shared" ca="1" si="4"/>
        <v>0</v>
      </c>
      <c r="L10" s="110">
        <f t="shared" ca="1" si="4"/>
        <v>0</v>
      </c>
      <c r="M10" s="110">
        <f t="shared" ca="1" si="4"/>
        <v>0</v>
      </c>
      <c r="N10" s="110">
        <f t="shared" ca="1" si="4"/>
        <v>0</v>
      </c>
      <c r="O10" s="110">
        <f t="shared" ca="1" si="4"/>
        <v>0</v>
      </c>
      <c r="P10" s="110">
        <f t="shared" ca="1" si="4"/>
        <v>0</v>
      </c>
      <c r="Q10" s="110">
        <f t="shared" ca="1" si="4"/>
        <v>1</v>
      </c>
      <c r="R10" s="110">
        <f t="shared" ca="1" si="4"/>
        <v>1</v>
      </c>
      <c r="S10" s="110">
        <f t="shared" ca="1" si="4"/>
        <v>1</v>
      </c>
      <c r="T10" s="110">
        <f t="shared" ca="1" si="4"/>
        <v>1</v>
      </c>
      <c r="U10" s="110">
        <f t="shared" ca="1" si="4"/>
        <v>1</v>
      </c>
      <c r="V10" s="110">
        <f t="shared" ca="1" si="4"/>
        <v>1</v>
      </c>
      <c r="W10" s="110">
        <f t="shared" ca="1" si="4"/>
        <v>1</v>
      </c>
      <c r="X10" s="110">
        <f t="shared" ca="1" si="4"/>
        <v>1</v>
      </c>
      <c r="Y10" s="110">
        <f t="shared" ca="1" si="4"/>
        <v>1</v>
      </c>
      <c r="Z10" s="110">
        <f t="shared" ca="1" si="4"/>
        <v>1</v>
      </c>
      <c r="AA10" s="110">
        <f t="shared" ca="1" si="4"/>
        <v>1</v>
      </c>
      <c r="AB10" s="110">
        <f t="shared" ca="1" si="4"/>
        <v>1</v>
      </c>
      <c r="AC10" s="110">
        <f t="shared" ca="1" si="4"/>
        <v>1</v>
      </c>
      <c r="AD10" s="110">
        <f t="shared" ca="1" si="4"/>
        <v>1</v>
      </c>
      <c r="AE10" s="110">
        <f t="shared" ca="1" si="4"/>
        <v>1</v>
      </c>
      <c r="AF10" s="110">
        <f t="shared" ca="1" si="4"/>
        <v>1</v>
      </c>
      <c r="AG10" s="110">
        <f t="shared" ca="1" si="4"/>
        <v>1</v>
      </c>
      <c r="AH10" s="110">
        <f t="shared" ca="1" si="4"/>
        <v>1</v>
      </c>
      <c r="AI10" s="110">
        <f t="shared" ca="1" si="4"/>
        <v>1</v>
      </c>
      <c r="AJ10" s="110">
        <f t="shared" ca="1" si="4"/>
        <v>1</v>
      </c>
      <c r="AK10" s="110">
        <f t="shared" ca="1" si="4"/>
        <v>1</v>
      </c>
      <c r="AL10" s="110">
        <f t="shared" ca="1" si="4"/>
        <v>1</v>
      </c>
      <c r="AM10" s="110">
        <f t="shared" ca="1" si="4"/>
        <v>1</v>
      </c>
      <c r="AN10" s="110">
        <f t="shared" ca="1" si="4"/>
        <v>1</v>
      </c>
      <c r="AO10" s="110">
        <f t="shared" ca="1" si="4"/>
        <v>1</v>
      </c>
      <c r="AP10" s="110">
        <f t="shared" ca="1" si="4"/>
        <v>1</v>
      </c>
      <c r="AQ10" s="110">
        <f t="shared" ca="1" si="4"/>
        <v>1</v>
      </c>
      <c r="AR10" s="110">
        <f t="shared" ca="1" si="4"/>
        <v>1</v>
      </c>
      <c r="AS10" s="110">
        <f t="shared" ca="1" si="4"/>
        <v>0</v>
      </c>
      <c r="AT10" s="110">
        <f t="shared" ca="1" si="4"/>
        <v>0</v>
      </c>
      <c r="AU10" s="110">
        <f t="shared" ca="1" si="4"/>
        <v>0</v>
      </c>
      <c r="AV10" s="110">
        <f t="shared" ca="1" si="4"/>
        <v>0</v>
      </c>
      <c r="AW10" s="110">
        <f t="shared" ca="1" si="4"/>
        <v>0</v>
      </c>
      <c r="AX10" s="110">
        <f t="shared" ca="1" si="4"/>
        <v>0</v>
      </c>
      <c r="AY10" s="111">
        <f t="shared" ca="1" si="4"/>
        <v>0</v>
      </c>
      <c r="AZ10" s="23"/>
    </row>
    <row r="11" spans="1:57" x14ac:dyDescent="0.2">
      <c r="A11" s="187"/>
      <c r="B11" s="44" t="s">
        <v>147</v>
      </c>
      <c r="C11" s="115">
        <f ca="1">SUMPRODUCT(($B$11=nomPrevu)*(PlageDatePrevu=$B$1)*(C3&gt;=debutPrevu)*(C3&lt;finPrevu)*(tachePrevu))</f>
        <v>0</v>
      </c>
      <c r="D11" s="116">
        <f t="shared" ref="D11:AY11" ca="1" si="5">SUMPRODUCT(($B$11=nomPrevu)*(PlageDatePrevu=$B$1)*(D3&gt;=debutPrevu)*(D3&lt;finPrevu)*(tachePrevu))</f>
        <v>0</v>
      </c>
      <c r="E11" s="116">
        <f t="shared" ca="1" si="5"/>
        <v>0</v>
      </c>
      <c r="F11" s="116">
        <f t="shared" ca="1" si="5"/>
        <v>0</v>
      </c>
      <c r="G11" s="116">
        <f t="shared" ca="1" si="5"/>
        <v>0</v>
      </c>
      <c r="H11" s="116">
        <f t="shared" ca="1" si="5"/>
        <v>0</v>
      </c>
      <c r="I11" s="116">
        <f t="shared" ca="1" si="5"/>
        <v>0</v>
      </c>
      <c r="J11" s="116">
        <f t="shared" ca="1" si="5"/>
        <v>0</v>
      </c>
      <c r="K11" s="116">
        <f t="shared" ca="1" si="5"/>
        <v>0</v>
      </c>
      <c r="L11" s="116">
        <f t="shared" ca="1" si="5"/>
        <v>0</v>
      </c>
      <c r="M11" s="116">
        <f t="shared" ca="1" si="5"/>
        <v>0</v>
      </c>
      <c r="N11" s="116">
        <f t="shared" ca="1" si="5"/>
        <v>0</v>
      </c>
      <c r="O11" s="116">
        <f t="shared" ca="1" si="5"/>
        <v>0</v>
      </c>
      <c r="P11" s="116">
        <f t="shared" ca="1" si="5"/>
        <v>0</v>
      </c>
      <c r="Q11" s="116">
        <f t="shared" ca="1" si="5"/>
        <v>4</v>
      </c>
      <c r="R11" s="116">
        <f t="shared" ca="1" si="5"/>
        <v>4</v>
      </c>
      <c r="S11" s="116">
        <f t="shared" ca="1" si="5"/>
        <v>4</v>
      </c>
      <c r="T11" s="116">
        <f t="shared" ca="1" si="5"/>
        <v>4</v>
      </c>
      <c r="U11" s="116">
        <f t="shared" ca="1" si="5"/>
        <v>4</v>
      </c>
      <c r="V11" s="116">
        <f t="shared" ca="1" si="5"/>
        <v>4</v>
      </c>
      <c r="W11" s="116">
        <f t="shared" ca="1" si="5"/>
        <v>4</v>
      </c>
      <c r="X11" s="116">
        <f t="shared" ca="1" si="5"/>
        <v>4</v>
      </c>
      <c r="Y11" s="116">
        <f t="shared" ca="1" si="5"/>
        <v>4</v>
      </c>
      <c r="Z11" s="116">
        <f t="shared" ca="1" si="5"/>
        <v>4</v>
      </c>
      <c r="AA11" s="116">
        <f t="shared" ca="1" si="5"/>
        <v>4</v>
      </c>
      <c r="AB11" s="116">
        <f t="shared" ca="1" si="5"/>
        <v>4</v>
      </c>
      <c r="AC11" s="116">
        <f t="shared" ca="1" si="5"/>
        <v>4</v>
      </c>
      <c r="AD11" s="116">
        <f t="shared" ca="1" si="5"/>
        <v>4</v>
      </c>
      <c r="AE11" s="116">
        <f t="shared" ca="1" si="5"/>
        <v>4</v>
      </c>
      <c r="AF11" s="116">
        <f t="shared" ca="1" si="5"/>
        <v>4</v>
      </c>
      <c r="AG11" s="116">
        <f t="shared" ca="1" si="5"/>
        <v>4</v>
      </c>
      <c r="AH11" s="116">
        <f t="shared" ca="1" si="5"/>
        <v>4</v>
      </c>
      <c r="AI11" s="116">
        <f t="shared" ca="1" si="5"/>
        <v>4</v>
      </c>
      <c r="AJ11" s="116">
        <f t="shared" ca="1" si="5"/>
        <v>4</v>
      </c>
      <c r="AK11" s="116">
        <f t="shared" ca="1" si="5"/>
        <v>4</v>
      </c>
      <c r="AL11" s="116">
        <f t="shared" ca="1" si="5"/>
        <v>4</v>
      </c>
      <c r="AM11" s="116">
        <f t="shared" ca="1" si="5"/>
        <v>4</v>
      </c>
      <c r="AN11" s="116">
        <f t="shared" ca="1" si="5"/>
        <v>4</v>
      </c>
      <c r="AO11" s="116">
        <f t="shared" ca="1" si="5"/>
        <v>4</v>
      </c>
      <c r="AP11" s="116">
        <f t="shared" ca="1" si="5"/>
        <v>4</v>
      </c>
      <c r="AQ11" s="116">
        <f t="shared" ca="1" si="5"/>
        <v>4</v>
      </c>
      <c r="AR11" s="116">
        <f t="shared" ca="1" si="5"/>
        <v>4</v>
      </c>
      <c r="AS11" s="116">
        <f t="shared" ca="1" si="5"/>
        <v>0</v>
      </c>
      <c r="AT11" s="116">
        <f t="shared" ca="1" si="5"/>
        <v>0</v>
      </c>
      <c r="AU11" s="116">
        <f t="shared" ca="1" si="5"/>
        <v>0</v>
      </c>
      <c r="AV11" s="116">
        <f t="shared" ca="1" si="5"/>
        <v>0</v>
      </c>
      <c r="AW11" s="116">
        <f t="shared" ca="1" si="5"/>
        <v>0</v>
      </c>
      <c r="AX11" s="116">
        <f t="shared" ca="1" si="5"/>
        <v>0</v>
      </c>
      <c r="AY11" s="117">
        <f t="shared" ca="1" si="5"/>
        <v>0</v>
      </c>
      <c r="AZ11" s="23"/>
    </row>
    <row r="12" spans="1:57" x14ac:dyDescent="0.2">
      <c r="A12" s="187"/>
      <c r="B12" s="34" t="s">
        <v>4</v>
      </c>
      <c r="C12" s="118">
        <f ca="1">IF(C10&lt;&gt;"",C10+C11,IF(C11&lt;&gt;"",C11+C10,""))</f>
        <v>0</v>
      </c>
      <c r="D12" s="118">
        <f ca="1">IF(D10&lt;&gt;"",D10+D11,IF(D11&lt;&gt;"",D11+D10,""))</f>
        <v>0</v>
      </c>
      <c r="E12" s="118">
        <f t="shared" ref="E12:AX12" ca="1" si="6">IF(E10&lt;&gt;"",E10+E11,IF(E11&lt;&gt;"",E11+E10,""))</f>
        <v>0</v>
      </c>
      <c r="F12" s="118">
        <f t="shared" ca="1" si="6"/>
        <v>0</v>
      </c>
      <c r="G12" s="118">
        <f t="shared" ca="1" si="6"/>
        <v>0</v>
      </c>
      <c r="H12" s="118">
        <f t="shared" ca="1" si="6"/>
        <v>0</v>
      </c>
      <c r="I12" s="118">
        <f t="shared" ca="1" si="6"/>
        <v>0</v>
      </c>
      <c r="J12" s="118">
        <f t="shared" ca="1" si="6"/>
        <v>0</v>
      </c>
      <c r="K12" s="118">
        <f t="shared" ca="1" si="6"/>
        <v>0</v>
      </c>
      <c r="L12" s="118">
        <f t="shared" ca="1" si="6"/>
        <v>0</v>
      </c>
      <c r="M12" s="118">
        <f t="shared" ca="1" si="6"/>
        <v>0</v>
      </c>
      <c r="N12" s="118">
        <f t="shared" ca="1" si="6"/>
        <v>0</v>
      </c>
      <c r="O12" s="118">
        <f t="shared" ca="1" si="6"/>
        <v>0</v>
      </c>
      <c r="P12" s="118">
        <f t="shared" ca="1" si="6"/>
        <v>0</v>
      </c>
      <c r="Q12" s="118">
        <f t="shared" ca="1" si="6"/>
        <v>5</v>
      </c>
      <c r="R12" s="118">
        <f t="shared" ca="1" si="6"/>
        <v>5</v>
      </c>
      <c r="S12" s="118">
        <f t="shared" ca="1" si="6"/>
        <v>5</v>
      </c>
      <c r="T12" s="118">
        <f t="shared" ca="1" si="6"/>
        <v>5</v>
      </c>
      <c r="U12" s="118">
        <f t="shared" ca="1" si="6"/>
        <v>5</v>
      </c>
      <c r="V12" s="118">
        <f t="shared" ca="1" si="6"/>
        <v>5</v>
      </c>
      <c r="W12" s="118">
        <f t="shared" ca="1" si="6"/>
        <v>5</v>
      </c>
      <c r="X12" s="118">
        <f t="shared" ca="1" si="6"/>
        <v>5</v>
      </c>
      <c r="Y12" s="118">
        <f t="shared" ca="1" si="6"/>
        <v>5</v>
      </c>
      <c r="Z12" s="118">
        <f t="shared" ca="1" si="6"/>
        <v>5</v>
      </c>
      <c r="AA12" s="118">
        <f t="shared" ca="1" si="6"/>
        <v>5</v>
      </c>
      <c r="AB12" s="118">
        <f t="shared" ca="1" si="6"/>
        <v>5</v>
      </c>
      <c r="AC12" s="118">
        <f t="shared" ca="1" si="6"/>
        <v>5</v>
      </c>
      <c r="AD12" s="118">
        <f t="shared" ca="1" si="6"/>
        <v>5</v>
      </c>
      <c r="AE12" s="118">
        <f t="shared" ca="1" si="6"/>
        <v>5</v>
      </c>
      <c r="AF12" s="118">
        <f t="shared" ca="1" si="6"/>
        <v>5</v>
      </c>
      <c r="AG12" s="118">
        <f t="shared" ca="1" si="6"/>
        <v>5</v>
      </c>
      <c r="AH12" s="118">
        <f t="shared" ca="1" si="6"/>
        <v>5</v>
      </c>
      <c r="AI12" s="118">
        <f t="shared" ca="1" si="6"/>
        <v>5</v>
      </c>
      <c r="AJ12" s="118">
        <f t="shared" ca="1" si="6"/>
        <v>5</v>
      </c>
      <c r="AK12" s="118">
        <f t="shared" ca="1" si="6"/>
        <v>5</v>
      </c>
      <c r="AL12" s="118">
        <f t="shared" ca="1" si="6"/>
        <v>5</v>
      </c>
      <c r="AM12" s="118">
        <f t="shared" ca="1" si="6"/>
        <v>5</v>
      </c>
      <c r="AN12" s="118">
        <f t="shared" ca="1" si="6"/>
        <v>5</v>
      </c>
      <c r="AO12" s="118">
        <f t="shared" ca="1" si="6"/>
        <v>5</v>
      </c>
      <c r="AP12" s="118">
        <f t="shared" ca="1" si="6"/>
        <v>5</v>
      </c>
      <c r="AQ12" s="118">
        <f t="shared" ca="1" si="6"/>
        <v>5</v>
      </c>
      <c r="AR12" s="118">
        <f t="shared" ca="1" si="6"/>
        <v>5</v>
      </c>
      <c r="AS12" s="118">
        <f t="shared" ca="1" si="6"/>
        <v>0</v>
      </c>
      <c r="AT12" s="118">
        <f t="shared" ca="1" si="6"/>
        <v>0</v>
      </c>
      <c r="AU12" s="118">
        <f t="shared" ca="1" si="6"/>
        <v>0</v>
      </c>
      <c r="AV12" s="118">
        <f t="shared" ca="1" si="6"/>
        <v>0</v>
      </c>
      <c r="AW12" s="118">
        <f t="shared" ca="1" si="6"/>
        <v>0</v>
      </c>
      <c r="AX12" s="118">
        <f t="shared" ca="1" si="6"/>
        <v>0</v>
      </c>
      <c r="AY12" s="119">
        <f ca="1">IF(AY10&lt;&gt;"",AY10+AY11,IF(AY11&lt;&gt;"",AY11+AY10,""))</f>
        <v>0</v>
      </c>
      <c r="AZ12" s="23"/>
    </row>
    <row r="13" spans="1:57" x14ac:dyDescent="0.2">
      <c r="A13" s="187"/>
      <c r="B13" s="149" t="s">
        <v>166</v>
      </c>
      <c r="C13" s="175">
        <f t="shared" ref="C13:AH13" ca="1" si="7">SUMPRODUCT(($B$13=EffectifReelNom)*(PlageDate=$B$1)*(C3&gt;=EffectifReelHrDebut)*(C3&lt;EffectifReelHrFin)*(EffectifReel))</f>
        <v>0</v>
      </c>
      <c r="D13" s="113">
        <f t="shared" ca="1" si="7"/>
        <v>0</v>
      </c>
      <c r="E13" s="113">
        <f t="shared" ca="1" si="7"/>
        <v>0</v>
      </c>
      <c r="F13" s="113">
        <f t="shared" ca="1" si="7"/>
        <v>0</v>
      </c>
      <c r="G13" s="113">
        <f t="shared" ca="1" si="7"/>
        <v>0</v>
      </c>
      <c r="H13" s="113">
        <f t="shared" ca="1" si="7"/>
        <v>0</v>
      </c>
      <c r="I13" s="113">
        <f t="shared" ca="1" si="7"/>
        <v>0</v>
      </c>
      <c r="J13" s="113">
        <f t="shared" ca="1" si="7"/>
        <v>0</v>
      </c>
      <c r="K13" s="113">
        <f t="shared" ca="1" si="7"/>
        <v>0</v>
      </c>
      <c r="L13" s="113">
        <f t="shared" ca="1" si="7"/>
        <v>0</v>
      </c>
      <c r="M13" s="113">
        <f t="shared" ca="1" si="7"/>
        <v>0</v>
      </c>
      <c r="N13" s="113">
        <f t="shared" ca="1" si="7"/>
        <v>0</v>
      </c>
      <c r="O13" s="113">
        <f t="shared" ca="1" si="7"/>
        <v>0</v>
      </c>
      <c r="P13" s="113">
        <f t="shared" ca="1" si="7"/>
        <v>0</v>
      </c>
      <c r="Q13" s="113">
        <f t="shared" ca="1" si="7"/>
        <v>0</v>
      </c>
      <c r="R13" s="113">
        <f t="shared" ca="1" si="7"/>
        <v>0</v>
      </c>
      <c r="S13" s="113">
        <f t="shared" ca="1" si="7"/>
        <v>0</v>
      </c>
      <c r="T13" s="113">
        <f t="shared" ca="1" si="7"/>
        <v>0</v>
      </c>
      <c r="U13" s="113">
        <f t="shared" ca="1" si="7"/>
        <v>3</v>
      </c>
      <c r="V13" s="113">
        <f t="shared" ca="1" si="7"/>
        <v>3</v>
      </c>
      <c r="W13" s="113">
        <f t="shared" ca="1" si="7"/>
        <v>2</v>
      </c>
      <c r="X13" s="113">
        <f t="shared" ca="1" si="7"/>
        <v>0</v>
      </c>
      <c r="Y13" s="113">
        <f t="shared" ca="1" si="7"/>
        <v>0</v>
      </c>
      <c r="Z13" s="113">
        <f t="shared" ca="1" si="7"/>
        <v>0</v>
      </c>
      <c r="AA13" s="113">
        <f t="shared" ca="1" si="7"/>
        <v>0</v>
      </c>
      <c r="AB13" s="113">
        <f t="shared" ca="1" si="7"/>
        <v>0</v>
      </c>
      <c r="AC13" s="113">
        <f t="shared" ca="1" si="7"/>
        <v>0</v>
      </c>
      <c r="AD13" s="113">
        <f t="shared" ca="1" si="7"/>
        <v>0</v>
      </c>
      <c r="AE13" s="113">
        <f t="shared" ca="1" si="7"/>
        <v>3</v>
      </c>
      <c r="AF13" s="113">
        <f t="shared" ca="1" si="7"/>
        <v>0</v>
      </c>
      <c r="AG13" s="113">
        <f t="shared" ca="1" si="7"/>
        <v>0</v>
      </c>
      <c r="AH13" s="113">
        <f t="shared" ca="1" si="7"/>
        <v>0</v>
      </c>
      <c r="AI13" s="113">
        <f t="shared" ref="AI13:AY13" ca="1" si="8">SUMPRODUCT(($B$13=EffectifReelNom)*(PlageDate=$B$1)*(AI3&gt;=EffectifReelHrDebut)*(AI3&lt;EffectifReelHrFin)*(EffectifReel))</f>
        <v>0</v>
      </c>
      <c r="AJ13" s="113">
        <f t="shared" ca="1" si="8"/>
        <v>0</v>
      </c>
      <c r="AK13" s="113">
        <f t="shared" ca="1" si="8"/>
        <v>0</v>
      </c>
      <c r="AL13" s="113">
        <f t="shared" ca="1" si="8"/>
        <v>0</v>
      </c>
      <c r="AM13" s="113">
        <f t="shared" ca="1" si="8"/>
        <v>0</v>
      </c>
      <c r="AN13" s="113">
        <f t="shared" ca="1" si="8"/>
        <v>0</v>
      </c>
      <c r="AO13" s="113">
        <f t="shared" ca="1" si="8"/>
        <v>0</v>
      </c>
      <c r="AP13" s="113">
        <f t="shared" ca="1" si="8"/>
        <v>0</v>
      </c>
      <c r="AQ13" s="113">
        <f t="shared" ca="1" si="8"/>
        <v>0</v>
      </c>
      <c r="AR13" s="113">
        <f t="shared" ca="1" si="8"/>
        <v>0</v>
      </c>
      <c r="AS13" s="113">
        <f t="shared" ca="1" si="8"/>
        <v>0</v>
      </c>
      <c r="AT13" s="113">
        <f t="shared" ca="1" si="8"/>
        <v>0</v>
      </c>
      <c r="AU13" s="113">
        <f t="shared" ca="1" si="8"/>
        <v>0</v>
      </c>
      <c r="AV13" s="113">
        <f t="shared" ca="1" si="8"/>
        <v>0</v>
      </c>
      <c r="AW13" s="113">
        <f t="shared" ca="1" si="8"/>
        <v>0</v>
      </c>
      <c r="AX13" s="113">
        <f t="shared" ca="1" si="8"/>
        <v>0</v>
      </c>
      <c r="AY13" s="114">
        <f t="shared" ca="1" si="8"/>
        <v>0</v>
      </c>
      <c r="AZ13" s="23"/>
    </row>
    <row r="14" spans="1:57" ht="5.0999999999999996" customHeight="1" x14ac:dyDescent="0.2">
      <c r="A14" s="21"/>
      <c r="B14" s="25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23"/>
    </row>
    <row r="15" spans="1:57" x14ac:dyDescent="0.2">
      <c r="A15" s="187" t="s">
        <v>108</v>
      </c>
      <c r="B15" s="42" t="s">
        <v>148</v>
      </c>
      <c r="C15" s="150">
        <f t="shared" ref="C15:AH15" ca="1" si="9">SUMPRODUCT(($B$15=nomPrevu)*(PlageDatePrevu=$B$1)*(C3&gt;=debutPrevu)*(C3&lt;finPrevu)*(tachePrevu))</f>
        <v>0</v>
      </c>
      <c r="D15" s="110">
        <f t="shared" ca="1" si="9"/>
        <v>0</v>
      </c>
      <c r="E15" s="110">
        <f t="shared" ca="1" si="9"/>
        <v>0</v>
      </c>
      <c r="F15" s="110">
        <f t="shared" ca="1" si="9"/>
        <v>0</v>
      </c>
      <c r="G15" s="110">
        <f t="shared" ca="1" si="9"/>
        <v>0</v>
      </c>
      <c r="H15" s="110">
        <f t="shared" ca="1" si="9"/>
        <v>0</v>
      </c>
      <c r="I15" s="110">
        <f t="shared" ca="1" si="9"/>
        <v>0</v>
      </c>
      <c r="J15" s="110">
        <f t="shared" ca="1" si="9"/>
        <v>0</v>
      </c>
      <c r="K15" s="110">
        <f t="shared" ca="1" si="9"/>
        <v>0</v>
      </c>
      <c r="L15" s="110">
        <f t="shared" ca="1" si="9"/>
        <v>0</v>
      </c>
      <c r="M15" s="110">
        <f t="shared" ca="1" si="9"/>
        <v>0</v>
      </c>
      <c r="N15" s="110">
        <f t="shared" ca="1" si="9"/>
        <v>0</v>
      </c>
      <c r="O15" s="110">
        <f t="shared" ca="1" si="9"/>
        <v>0</v>
      </c>
      <c r="P15" s="110">
        <f t="shared" ca="1" si="9"/>
        <v>0</v>
      </c>
      <c r="Q15" s="110">
        <f t="shared" ca="1" si="9"/>
        <v>2</v>
      </c>
      <c r="R15" s="110">
        <f t="shared" ca="1" si="9"/>
        <v>2</v>
      </c>
      <c r="S15" s="110">
        <f t="shared" ca="1" si="9"/>
        <v>2</v>
      </c>
      <c r="T15" s="110">
        <f t="shared" ca="1" si="9"/>
        <v>2</v>
      </c>
      <c r="U15" s="110">
        <f t="shared" ca="1" si="9"/>
        <v>2</v>
      </c>
      <c r="V15" s="110">
        <f t="shared" ca="1" si="9"/>
        <v>2</v>
      </c>
      <c r="W15" s="110">
        <f t="shared" ca="1" si="9"/>
        <v>2</v>
      </c>
      <c r="X15" s="110">
        <f t="shared" ca="1" si="9"/>
        <v>2</v>
      </c>
      <c r="Y15" s="110">
        <f t="shared" ca="1" si="9"/>
        <v>2</v>
      </c>
      <c r="Z15" s="110">
        <f t="shared" ca="1" si="9"/>
        <v>2</v>
      </c>
      <c r="AA15" s="110">
        <f t="shared" ca="1" si="9"/>
        <v>2</v>
      </c>
      <c r="AB15" s="110">
        <f t="shared" ca="1" si="9"/>
        <v>2</v>
      </c>
      <c r="AC15" s="110">
        <f t="shared" ca="1" si="9"/>
        <v>2</v>
      </c>
      <c r="AD15" s="110">
        <f t="shared" ca="1" si="9"/>
        <v>2</v>
      </c>
      <c r="AE15" s="110">
        <f t="shared" ca="1" si="9"/>
        <v>2</v>
      </c>
      <c r="AF15" s="110">
        <f t="shared" ca="1" si="9"/>
        <v>2</v>
      </c>
      <c r="AG15" s="110">
        <f t="shared" ca="1" si="9"/>
        <v>2</v>
      </c>
      <c r="AH15" s="110">
        <f t="shared" ca="1" si="9"/>
        <v>2</v>
      </c>
      <c r="AI15" s="110">
        <f t="shared" ref="AI15:AY15" ca="1" si="10">SUMPRODUCT(($B$15=nomPrevu)*(PlageDatePrevu=$B$1)*(AI3&gt;=debutPrevu)*(AI3&lt;finPrevu)*(tachePrevu))</f>
        <v>2</v>
      </c>
      <c r="AJ15" s="110">
        <f t="shared" ca="1" si="10"/>
        <v>2</v>
      </c>
      <c r="AK15" s="110">
        <f t="shared" ca="1" si="10"/>
        <v>2</v>
      </c>
      <c r="AL15" s="110">
        <f t="shared" ca="1" si="10"/>
        <v>2</v>
      </c>
      <c r="AM15" s="110">
        <f t="shared" ca="1" si="10"/>
        <v>2</v>
      </c>
      <c r="AN15" s="110">
        <f t="shared" ca="1" si="10"/>
        <v>2</v>
      </c>
      <c r="AO15" s="110">
        <f t="shared" ca="1" si="10"/>
        <v>2</v>
      </c>
      <c r="AP15" s="110">
        <f t="shared" ca="1" si="10"/>
        <v>2</v>
      </c>
      <c r="AQ15" s="110">
        <f t="shared" ca="1" si="10"/>
        <v>2</v>
      </c>
      <c r="AR15" s="110">
        <f t="shared" ca="1" si="10"/>
        <v>2</v>
      </c>
      <c r="AS15" s="110">
        <f t="shared" ca="1" si="10"/>
        <v>0</v>
      </c>
      <c r="AT15" s="110">
        <f t="shared" ca="1" si="10"/>
        <v>0</v>
      </c>
      <c r="AU15" s="110">
        <f t="shared" ca="1" si="10"/>
        <v>0</v>
      </c>
      <c r="AV15" s="110">
        <f t="shared" ca="1" si="10"/>
        <v>0</v>
      </c>
      <c r="AW15" s="110">
        <f t="shared" ca="1" si="10"/>
        <v>0</v>
      </c>
      <c r="AX15" s="110">
        <f t="shared" ca="1" si="10"/>
        <v>0</v>
      </c>
      <c r="AY15" s="111">
        <f t="shared" ca="1" si="10"/>
        <v>0</v>
      </c>
      <c r="AZ15" s="23"/>
    </row>
    <row r="16" spans="1:57" x14ac:dyDescent="0.2">
      <c r="A16" s="187"/>
      <c r="B16" s="59" t="s">
        <v>158</v>
      </c>
      <c r="C16" s="151">
        <f ca="1">SUMPRODUCT(($B$16=VimDispoReelNom)*(PlageDate=$B$1)*(C3&gt;=VimDispoReelHrDebut)*(C3&lt;VimDispoReelHrFin)*(VimDispoReel))</f>
        <v>0</v>
      </c>
      <c r="D16" s="121">
        <f ca="1">SUMPRODUCT(($B$16=VimDispoReelNom)*(PlageDate=$B$1)*(D3&gt;=VimDispoReelHrDebut)*(D3&lt;VimDispoReelHrFin)*(VimDispoReel))</f>
        <v>0</v>
      </c>
      <c r="E16" s="121">
        <f ca="1">SUMPRODUCT(($B$16=VimDispoReelNom)*(PlageDate=$B$1)*(E3&gt;=VimDispoReelHrDebut)*(E3&lt;VimDispoReelHrFin)*(VimDispoReel))</f>
        <v>0</v>
      </c>
      <c r="F16" s="121">
        <f ca="1">SUMPRODUCT(($B$16=VimDispoReelNom)*(PlageDate=$B$1)*(F3&gt;=VimDispoReelHrDebut)*(F3&lt;VimDispoReelHrFin)*(VimDispoReel))</f>
        <v>0</v>
      </c>
      <c r="G16" s="121">
        <f ca="1">SUMPRODUCT(($B$16=VimDispoReelNom)*(PlageDate=$B$1)*(G3&gt;=VimDispoReelHrDebut)*(G3&lt;VimDispoReelHrFin)*(VimDispoReel))</f>
        <v>0</v>
      </c>
      <c r="H16" s="121">
        <f ca="1">SUMPRODUCT(($B$16=VimDispoReelNom)*(PlageDate=$B$1)*(H3&gt;=VimDispoReelHrDebut)*(H3&lt;VimDispoReelHrFin)*(VimDispoReel))</f>
        <v>0</v>
      </c>
      <c r="I16" s="121">
        <f ca="1">SUMPRODUCT(($B$16=VimDispoReelNom)*(PlageDate=$B$1)*(I3&gt;=VimDispoReelHrDebut)*(I3&lt;VimDispoReelHrFin)*(VimDispoReel))</f>
        <v>0</v>
      </c>
      <c r="J16" s="121">
        <f ca="1">SUMPRODUCT(($B$16=VimDispoReelNom)*(PlageDate=$B$1)*(J3&gt;=VimDispoReelHrDebut)*(J3&lt;VimDispoReelHrFin)*(VimDispoReel))</f>
        <v>0</v>
      </c>
      <c r="K16" s="121">
        <f ca="1">SUMPRODUCT(($B$16=VimDispoReelNom)*(PlageDate=$B$1)*(K3&gt;=VimDispoReelHrDebut)*(K3&lt;VimDispoReelHrFin)*(VimDispoReel))</f>
        <v>0</v>
      </c>
      <c r="L16" s="121">
        <f ca="1">SUMPRODUCT(($B$16=VimDispoReelNom)*(PlageDate=$B$1)*(L3&gt;=VimDispoReelHrDebut)*(L3&lt;VimDispoReelHrFin)*(VimDispoReel))</f>
        <v>0</v>
      </c>
      <c r="M16" s="121">
        <f ca="1">SUMPRODUCT(($B$16=VimDispoReelNom)*(PlageDate=$B$1)*(M3&gt;=VimDispoReelHrDebut)*(M3&lt;VimDispoReelHrFin)*(VimDispoReel))</f>
        <v>0</v>
      </c>
      <c r="N16" s="121">
        <f ca="1">SUMPRODUCT(($B$16=VimDispoReelNom)*(PlageDate=$B$1)*(N3&gt;=VimDispoReelHrDebut)*(N3&lt;VimDispoReelHrFin)*(VimDispoReel))</f>
        <v>0</v>
      </c>
      <c r="O16" s="121">
        <f ca="1">SUMPRODUCT(($B$16=VimDispoReelNom)*(PlageDate=$B$1)*(O3&gt;=VimDispoReelHrDebut)*(O3&lt;VimDispoReelHrFin)*(VimDispoReel))</f>
        <v>0</v>
      </c>
      <c r="P16" s="121">
        <f ca="1">SUMPRODUCT(($B$16=VimDispoReelNom)*(PlageDate=$B$1)*(P3&gt;=VimDispoReelHrDebut)*(P3&lt;VimDispoReelHrFin)*(VimDispoReel))</f>
        <v>0</v>
      </c>
      <c r="Q16" s="121">
        <f ca="1">SUMPRODUCT(($B$16=VimDispoReelNom)*(PlageDate=$B$1)*(Q3&gt;=VimDispoReelHrDebut)*(Q3&lt;VimDispoReelHrFin)*(VimDispoReel))</f>
        <v>1</v>
      </c>
      <c r="R16" s="121">
        <f ca="1">SUMPRODUCT(($B$16=VimDispoReelNom)*(PlageDate=$B$1)*(R3&gt;=VimDispoReelHrDebut)*(R3&lt;VimDispoReelHrFin)*(VimDispoReel))</f>
        <v>1</v>
      </c>
      <c r="S16" s="121">
        <f ca="1">SUMPRODUCT(($B$16=VimDispoReelNom)*(PlageDate=$B$1)*(S3&gt;=VimDispoReelHrDebut)*(S3&lt;VimDispoReelHrFin)*(VimDispoReel))</f>
        <v>0</v>
      </c>
      <c r="T16" s="121">
        <f ca="1">SUMPRODUCT(($B$16=VimDispoReelNom)*(PlageDate=$B$1)*(T3&gt;=VimDispoReelHrDebut)*(T3&lt;VimDispoReelHrFin)*(VimDispoReel))</f>
        <v>0</v>
      </c>
      <c r="U16" s="121">
        <f ca="1">SUMPRODUCT(($B$16=VimDispoReelNom)*(PlageDate=$B$1)*(U3&gt;=VimDispoReelHrDebut)*(U3&lt;VimDispoReelHrFin)*(VimDispoReel))</f>
        <v>0</v>
      </c>
      <c r="V16" s="121">
        <f ca="1">SUMPRODUCT(($B$16=VimDispoReelNom)*(PlageDate=$B$1)*(V3&gt;=VimDispoReelHrDebut)*(V3&lt;VimDispoReelHrFin)*(VimDispoReel))</f>
        <v>0</v>
      </c>
      <c r="W16" s="121">
        <f ca="1">SUMPRODUCT(($B$16=VimDispoReelNom)*(PlageDate=$B$1)*(W3&gt;=VimDispoReelHrDebut)*(W3&lt;VimDispoReelHrFin)*(VimDispoReel))</f>
        <v>0</v>
      </c>
      <c r="X16" s="121">
        <f ca="1">SUMPRODUCT(($B$16=VimDispoReelNom)*(PlageDate=$B$1)*(X3&gt;=VimDispoReelHrDebut)*(X3&lt;VimDispoReelHrFin)*(VimDispoReel))</f>
        <v>0</v>
      </c>
      <c r="Y16" s="121">
        <f ca="1">SUMPRODUCT(($B$16=VimDispoReelNom)*(PlageDate=$B$1)*(Y3&gt;=VimDispoReelHrDebut)*(Y3&lt;VimDispoReelHrFin)*(VimDispoReel))</f>
        <v>0</v>
      </c>
      <c r="Z16" s="121">
        <f ca="1">SUMPRODUCT(($B$16=VimDispoReelNom)*(PlageDate=$B$1)*(Z3&gt;=VimDispoReelHrDebut)*(Z3&lt;VimDispoReelHrFin)*(VimDispoReel))</f>
        <v>0</v>
      </c>
      <c r="AA16" s="121">
        <f ca="1">SUMPRODUCT(($B$16=VimDispoReelNom)*(PlageDate=$B$1)*(AA3&gt;=VimDispoReelHrDebut)*(AA3&lt;VimDispoReelHrFin)*(VimDispoReel))</f>
        <v>0</v>
      </c>
      <c r="AB16" s="121">
        <f ca="1">SUMPRODUCT(($B$16=VimDispoReelNom)*(PlageDate=$B$1)*(AB3&gt;=VimDispoReelHrDebut)*(AB3&lt;VimDispoReelHrFin)*(VimDispoReel))</f>
        <v>0</v>
      </c>
      <c r="AC16" s="121">
        <f ca="1">SUMPRODUCT(($B$16=VimDispoReelNom)*(PlageDate=$B$1)*(AC3&gt;=VimDispoReelHrDebut)*(AC3&lt;VimDispoReelHrFin)*(VimDispoReel))</f>
        <v>0</v>
      </c>
      <c r="AD16" s="121">
        <f ca="1">SUMPRODUCT(($B$16=VimDispoReelNom)*(PlageDate=$B$1)*(AD3&gt;=VimDispoReelHrDebut)*(AD3&lt;VimDispoReelHrFin)*(VimDispoReel))</f>
        <v>0</v>
      </c>
      <c r="AE16" s="121">
        <f ca="1">SUMPRODUCT(($B$16=VimDispoReelNom)*(PlageDate=$B$1)*(AE3&gt;=VimDispoReelHrDebut)*(AE3&lt;VimDispoReelHrFin)*(VimDispoReel))</f>
        <v>0</v>
      </c>
      <c r="AF16" s="121">
        <f ca="1">SUMPRODUCT(($B$16=VimDispoReelNom)*(PlageDate=$B$1)*(AF3&gt;=VimDispoReelHrDebut)*(AF3&lt;VimDispoReelHrFin)*(VimDispoReel))</f>
        <v>0</v>
      </c>
      <c r="AG16" s="121">
        <f ca="1">SUMPRODUCT(($B$16=VimDispoReelNom)*(PlageDate=$B$1)*(AG3&gt;=VimDispoReelHrDebut)*(AG3&lt;VimDispoReelHrFin)*(VimDispoReel))</f>
        <v>0</v>
      </c>
      <c r="AH16" s="121">
        <f ca="1">SUMPRODUCT(($B$16=VimDispoReelNom)*(PlageDate=$B$1)*(AH3&gt;=VimDispoReelHrDebut)*(AH3&lt;VimDispoReelHrFin)*(VimDispoReel))</f>
        <v>0</v>
      </c>
      <c r="AI16" s="121">
        <f ca="1">SUMPRODUCT(($B$16=VimDispoReelNom)*(PlageDate=$B$1)*(AI3&gt;=VimDispoReelHrDebut)*(AI3&lt;VimDispoReelHrFin)*(VimDispoReel))</f>
        <v>0</v>
      </c>
      <c r="AJ16" s="121">
        <f ca="1">SUMPRODUCT(($B$16=VimDispoReelNom)*(PlageDate=$B$1)*(AJ3&gt;=VimDispoReelHrDebut)*(AJ3&lt;VimDispoReelHrFin)*(VimDispoReel))</f>
        <v>0</v>
      </c>
      <c r="AK16" s="121">
        <f ca="1">SUMPRODUCT(($B$16=VimDispoReelNom)*(PlageDate=$B$1)*(AK3&gt;=VimDispoReelHrDebut)*(AK3&lt;VimDispoReelHrFin)*(VimDispoReel))</f>
        <v>0</v>
      </c>
      <c r="AL16" s="121">
        <f ca="1">SUMPRODUCT(($B$16=VimDispoReelNom)*(PlageDate=$B$1)*(AL3&gt;=VimDispoReelHrDebut)*(AL3&lt;VimDispoReelHrFin)*(VimDispoReel))</f>
        <v>0</v>
      </c>
      <c r="AM16" s="121">
        <f ca="1">SUMPRODUCT(($B$16=VimDispoReelNom)*(PlageDate=$B$1)*(AM3&gt;=VimDispoReelHrDebut)*(AM3&lt;VimDispoReelHrFin)*(VimDispoReel))</f>
        <v>0</v>
      </c>
      <c r="AN16" s="121">
        <f ca="1">SUMPRODUCT(($B$16=VimDispoReelNom)*(PlageDate=$B$1)*(AN3&gt;=VimDispoReelHrDebut)*(AN3&lt;VimDispoReelHrFin)*(VimDispoReel))</f>
        <v>0</v>
      </c>
      <c r="AO16" s="121">
        <f ca="1">SUMPRODUCT(($B$16=VimDispoReelNom)*(PlageDate=$B$1)*(AO3&gt;=VimDispoReelHrDebut)*(AO3&lt;VimDispoReelHrFin)*(VimDispoReel))</f>
        <v>0</v>
      </c>
      <c r="AP16" s="121">
        <f ca="1">SUMPRODUCT(($B$16=VimDispoReelNom)*(PlageDate=$B$1)*(AP3&gt;=VimDispoReelHrDebut)*(AP3&lt;VimDispoReelHrFin)*(VimDispoReel))</f>
        <v>0</v>
      </c>
      <c r="AQ16" s="121">
        <f ca="1">SUMPRODUCT(($B$16=VimDispoReelNom)*(PlageDate=$B$1)*(AQ3&gt;=VimDispoReelHrDebut)*(AQ3&lt;VimDispoReelHrFin)*(VimDispoReel))</f>
        <v>0</v>
      </c>
      <c r="AR16" s="121">
        <f ca="1">SUMPRODUCT(($B$16=VimDispoReelNom)*(PlageDate=$B$1)*(AR3&gt;=VimDispoReelHrDebut)*(AR3&lt;VimDispoReelHrFin)*(VimDispoReel))</f>
        <v>0</v>
      </c>
      <c r="AS16" s="121">
        <f ca="1">SUMPRODUCT(($B$16=VimDispoReelNom)*(PlageDate=$B$1)*(AS3&gt;=VimDispoReelHrDebut)*(AS3&lt;VimDispoReelHrFin)*(VimDispoReel))</f>
        <v>0</v>
      </c>
      <c r="AT16" s="121">
        <f ca="1">SUMPRODUCT(($B$16=VimDispoReelNom)*(PlageDate=$B$1)*(AT3&gt;=VimDispoReelHrDebut)*(AT3&lt;VimDispoReelHrFin)*(VimDispoReel))</f>
        <v>0</v>
      </c>
      <c r="AU16" s="121">
        <f ca="1">SUMPRODUCT(($B$16=VimDispoReelNom)*(PlageDate=$B$1)*(AU3&gt;=VimDispoReelHrDebut)*(AU3&lt;VimDispoReelHrFin)*(VimDispoReel))</f>
        <v>0</v>
      </c>
      <c r="AV16" s="121">
        <f ca="1">SUMPRODUCT(($B$16=VimDispoReelNom)*(PlageDate=$B$1)*(AV3&gt;=VimDispoReelHrDebut)*(AV3&lt;VimDispoReelHrFin)*(VimDispoReel))</f>
        <v>0</v>
      </c>
      <c r="AW16" s="121">
        <f ca="1">SUMPRODUCT(($B$16=VimDispoReelNom)*(PlageDate=$B$1)*(AW3&gt;=VimDispoReelHrDebut)*(AW3&lt;VimDispoReelHrFin)*(VimDispoReel))</f>
        <v>0</v>
      </c>
      <c r="AX16" s="121">
        <f ca="1">SUMPRODUCT(($B$16=VimDispoReelNom)*(PlageDate=$B$1)*(AX3&gt;=VimDispoReelHrDebut)*(AX3&lt;VimDispoReelHrFin)*(VimDispoReel))</f>
        <v>0</v>
      </c>
      <c r="AY16" s="183">
        <f ca="1">SUMPRODUCT(($B$16=VimDispoReelNom)*(PlageDate=$B$1)*(AY3&gt;=VimDispoReelHrDebut)*(AY3&lt;VimDispoReelHrFin)*(VimDispoReel))</f>
        <v>0</v>
      </c>
      <c r="AZ16" s="23"/>
      <c r="BD16" s="15" t="s">
        <v>111</v>
      </c>
      <c r="BE16" s="15" t="s">
        <v>112</v>
      </c>
    </row>
    <row r="17" spans="1:62" x14ac:dyDescent="0.2">
      <c r="A17" s="187"/>
      <c r="B17" s="58" t="s">
        <v>5</v>
      </c>
      <c r="C17" s="152">
        <f t="shared" ref="C17:AH17" ca="1" si="11">SUMPRODUCT(($B$17=PlageTheme)*(PlageDate=$B$1)*(C3&gt;=PlageDebut)*(C3&lt;PlageFin))</f>
        <v>0</v>
      </c>
      <c r="D17" s="125">
        <f t="shared" ca="1" si="11"/>
        <v>0</v>
      </c>
      <c r="E17" s="125">
        <f t="shared" ca="1" si="11"/>
        <v>0</v>
      </c>
      <c r="F17" s="125">
        <f t="shared" ca="1" si="11"/>
        <v>0</v>
      </c>
      <c r="G17" s="125">
        <f t="shared" ca="1" si="11"/>
        <v>0</v>
      </c>
      <c r="H17" s="125">
        <f t="shared" ca="1" si="11"/>
        <v>0</v>
      </c>
      <c r="I17" s="125">
        <f t="shared" ca="1" si="11"/>
        <v>0</v>
      </c>
      <c r="J17" s="125">
        <f t="shared" ca="1" si="11"/>
        <v>0</v>
      </c>
      <c r="K17" s="125">
        <f t="shared" ca="1" si="11"/>
        <v>0</v>
      </c>
      <c r="L17" s="125">
        <f t="shared" ca="1" si="11"/>
        <v>0</v>
      </c>
      <c r="M17" s="125">
        <f t="shared" ca="1" si="11"/>
        <v>0</v>
      </c>
      <c r="N17" s="125">
        <f t="shared" ca="1" si="11"/>
        <v>0</v>
      </c>
      <c r="O17" s="125">
        <f t="shared" ca="1" si="11"/>
        <v>0</v>
      </c>
      <c r="P17" s="125">
        <f t="shared" ca="1" si="11"/>
        <v>0</v>
      </c>
      <c r="Q17" s="125">
        <f t="shared" ca="1" si="11"/>
        <v>0</v>
      </c>
      <c r="R17" s="125">
        <f t="shared" ca="1" si="11"/>
        <v>0</v>
      </c>
      <c r="S17" s="125">
        <f t="shared" ca="1" si="11"/>
        <v>0</v>
      </c>
      <c r="T17" s="125">
        <f t="shared" ca="1" si="11"/>
        <v>0</v>
      </c>
      <c r="U17" s="125">
        <f t="shared" ca="1" si="11"/>
        <v>0</v>
      </c>
      <c r="V17" s="125">
        <f t="shared" ca="1" si="11"/>
        <v>0</v>
      </c>
      <c r="W17" s="125">
        <f t="shared" ca="1" si="11"/>
        <v>0</v>
      </c>
      <c r="X17" s="125">
        <f t="shared" ca="1" si="11"/>
        <v>0</v>
      </c>
      <c r="Y17" s="125">
        <f t="shared" ca="1" si="11"/>
        <v>0</v>
      </c>
      <c r="Z17" s="125">
        <f t="shared" ca="1" si="11"/>
        <v>0</v>
      </c>
      <c r="AA17" s="125">
        <f t="shared" ca="1" si="11"/>
        <v>0</v>
      </c>
      <c r="AB17" s="125">
        <f t="shared" ca="1" si="11"/>
        <v>0</v>
      </c>
      <c r="AC17" s="125">
        <f t="shared" ca="1" si="11"/>
        <v>0</v>
      </c>
      <c r="AD17" s="125">
        <f t="shared" ca="1" si="11"/>
        <v>0</v>
      </c>
      <c r="AE17" s="125">
        <f t="shared" ca="1" si="11"/>
        <v>0</v>
      </c>
      <c r="AF17" s="125">
        <f t="shared" ca="1" si="11"/>
        <v>0</v>
      </c>
      <c r="AG17" s="125">
        <f t="shared" ca="1" si="11"/>
        <v>0</v>
      </c>
      <c r="AH17" s="125">
        <f t="shared" ca="1" si="11"/>
        <v>0</v>
      </c>
      <c r="AI17" s="125">
        <f t="shared" ref="AI17:AY17" ca="1" si="12">SUMPRODUCT(($B$17=PlageTheme)*(PlageDate=$B$1)*(AI3&gt;=PlageDebut)*(AI3&lt;PlageFin))</f>
        <v>0</v>
      </c>
      <c r="AJ17" s="125">
        <f t="shared" ca="1" si="12"/>
        <v>0</v>
      </c>
      <c r="AK17" s="125">
        <f t="shared" ca="1" si="12"/>
        <v>0</v>
      </c>
      <c r="AL17" s="125">
        <f t="shared" ca="1" si="12"/>
        <v>0</v>
      </c>
      <c r="AM17" s="125">
        <f t="shared" ca="1" si="12"/>
        <v>0</v>
      </c>
      <c r="AN17" s="125">
        <f t="shared" ca="1" si="12"/>
        <v>0</v>
      </c>
      <c r="AO17" s="125">
        <f t="shared" ca="1" si="12"/>
        <v>0</v>
      </c>
      <c r="AP17" s="125">
        <f t="shared" ca="1" si="12"/>
        <v>0</v>
      </c>
      <c r="AQ17" s="125">
        <f t="shared" ca="1" si="12"/>
        <v>0</v>
      </c>
      <c r="AR17" s="125">
        <f t="shared" ca="1" si="12"/>
        <v>0</v>
      </c>
      <c r="AS17" s="125">
        <f t="shared" ca="1" si="12"/>
        <v>0</v>
      </c>
      <c r="AT17" s="125">
        <f t="shared" ca="1" si="12"/>
        <v>0</v>
      </c>
      <c r="AU17" s="125">
        <f t="shared" ca="1" si="12"/>
        <v>0</v>
      </c>
      <c r="AV17" s="125">
        <f t="shared" ca="1" si="12"/>
        <v>0</v>
      </c>
      <c r="AW17" s="125">
        <f t="shared" ca="1" si="12"/>
        <v>0</v>
      </c>
      <c r="AX17" s="125">
        <f t="shared" ca="1" si="12"/>
        <v>0</v>
      </c>
      <c r="AY17" s="126">
        <f t="shared" ca="1" si="12"/>
        <v>0</v>
      </c>
      <c r="AZ17" s="23"/>
      <c r="BB17" s="66" t="s">
        <v>13</v>
      </c>
      <c r="BC17" s="64"/>
      <c r="BD17" s="180">
        <f ca="1">SUMPRODUCT(($BB$17=Catégorie)*(PlageDate=$B$1)*(CatégorieDurée))</f>
        <v>4.1666666666666685E-2</v>
      </c>
      <c r="BE17" s="179">
        <f ca="1">SUMPRODUCT(($BB$17=Catégorie)*(PlageDate=$B$1))</f>
        <v>3</v>
      </c>
      <c r="BG17" s="63" t="s">
        <v>109</v>
      </c>
      <c r="BH17" s="64"/>
      <c r="BI17" s="180">
        <f ca="1">SUMPRODUCT(($BG$17=Catégorie)*(PlageDate=$B$1)*(CatégorieDurée))</f>
        <v>3.4722222222222265E-2</v>
      </c>
      <c r="BJ17" s="179">
        <f ca="1">SUMPRODUCT(($BG$17=Catégorie)*(PlageDate=$B$1))</f>
        <v>2</v>
      </c>
    </row>
    <row r="18" spans="1:62" x14ac:dyDescent="0.2">
      <c r="A18" s="187"/>
      <c r="B18" s="35" t="s">
        <v>9</v>
      </c>
      <c r="C18" s="152">
        <f t="shared" ref="C18:AH18" ca="1" si="13">SUMPRODUCT(($B$18=PlageTheme)*(PlageDate=$B$1)*(C3&gt;=PlageDebut)*(C3&lt;PlageFin))</f>
        <v>0</v>
      </c>
      <c r="D18" s="125">
        <f t="shared" ca="1" si="13"/>
        <v>0</v>
      </c>
      <c r="E18" s="125">
        <f t="shared" ca="1" si="13"/>
        <v>0</v>
      </c>
      <c r="F18" s="125">
        <f t="shared" ca="1" si="13"/>
        <v>0</v>
      </c>
      <c r="G18" s="125">
        <f t="shared" ca="1" si="13"/>
        <v>0</v>
      </c>
      <c r="H18" s="125">
        <f t="shared" ca="1" si="13"/>
        <v>0</v>
      </c>
      <c r="I18" s="125">
        <f t="shared" ca="1" si="13"/>
        <v>0</v>
      </c>
      <c r="J18" s="125">
        <f t="shared" ca="1" si="13"/>
        <v>0</v>
      </c>
      <c r="K18" s="125">
        <f t="shared" ca="1" si="13"/>
        <v>0</v>
      </c>
      <c r="L18" s="125">
        <f t="shared" ca="1" si="13"/>
        <v>0</v>
      </c>
      <c r="M18" s="125">
        <f t="shared" ca="1" si="13"/>
        <v>0</v>
      </c>
      <c r="N18" s="125">
        <f t="shared" ca="1" si="13"/>
        <v>0</v>
      </c>
      <c r="O18" s="125">
        <f t="shared" ca="1" si="13"/>
        <v>0</v>
      </c>
      <c r="P18" s="125">
        <f t="shared" ca="1" si="13"/>
        <v>0</v>
      </c>
      <c r="Q18" s="125">
        <f t="shared" ca="1" si="13"/>
        <v>1</v>
      </c>
      <c r="R18" s="125">
        <f t="shared" ca="1" si="13"/>
        <v>1</v>
      </c>
      <c r="S18" s="125">
        <f t="shared" ca="1" si="13"/>
        <v>0</v>
      </c>
      <c r="T18" s="125">
        <f t="shared" ca="1" si="13"/>
        <v>0</v>
      </c>
      <c r="U18" s="125">
        <f t="shared" ca="1" si="13"/>
        <v>0</v>
      </c>
      <c r="V18" s="125">
        <f t="shared" ca="1" si="13"/>
        <v>0</v>
      </c>
      <c r="W18" s="125">
        <f t="shared" ca="1" si="13"/>
        <v>0</v>
      </c>
      <c r="X18" s="125">
        <f t="shared" ca="1" si="13"/>
        <v>0</v>
      </c>
      <c r="Y18" s="125">
        <f t="shared" ca="1" si="13"/>
        <v>0</v>
      </c>
      <c r="Z18" s="125">
        <f t="shared" ca="1" si="13"/>
        <v>0</v>
      </c>
      <c r="AA18" s="125">
        <f t="shared" ca="1" si="13"/>
        <v>0</v>
      </c>
      <c r="AB18" s="125">
        <f t="shared" ca="1" si="13"/>
        <v>0</v>
      </c>
      <c r="AC18" s="125">
        <f t="shared" ca="1" si="13"/>
        <v>0</v>
      </c>
      <c r="AD18" s="125">
        <f t="shared" ca="1" si="13"/>
        <v>0</v>
      </c>
      <c r="AE18" s="125">
        <f t="shared" ca="1" si="13"/>
        <v>0</v>
      </c>
      <c r="AF18" s="125">
        <f t="shared" ca="1" si="13"/>
        <v>0</v>
      </c>
      <c r="AG18" s="125">
        <f t="shared" ca="1" si="13"/>
        <v>0</v>
      </c>
      <c r="AH18" s="125">
        <f t="shared" ca="1" si="13"/>
        <v>0</v>
      </c>
      <c r="AI18" s="125">
        <f t="shared" ref="AI18:AY18" ca="1" si="14">SUMPRODUCT(($B$18=PlageTheme)*(PlageDate=$B$1)*(AI3&gt;=PlageDebut)*(AI3&lt;PlageFin))</f>
        <v>0</v>
      </c>
      <c r="AJ18" s="125">
        <f t="shared" ca="1" si="14"/>
        <v>0</v>
      </c>
      <c r="AK18" s="125">
        <f t="shared" ca="1" si="14"/>
        <v>0</v>
      </c>
      <c r="AL18" s="125">
        <f t="shared" ca="1" si="14"/>
        <v>0</v>
      </c>
      <c r="AM18" s="125">
        <f t="shared" ca="1" si="14"/>
        <v>0</v>
      </c>
      <c r="AN18" s="125">
        <f t="shared" ca="1" si="14"/>
        <v>0</v>
      </c>
      <c r="AO18" s="125">
        <f t="shared" ca="1" si="14"/>
        <v>0</v>
      </c>
      <c r="AP18" s="125">
        <f t="shared" ca="1" si="14"/>
        <v>0</v>
      </c>
      <c r="AQ18" s="125">
        <f t="shared" ca="1" si="14"/>
        <v>0</v>
      </c>
      <c r="AR18" s="125">
        <f t="shared" ca="1" si="14"/>
        <v>0</v>
      </c>
      <c r="AS18" s="125">
        <f t="shared" ca="1" si="14"/>
        <v>0</v>
      </c>
      <c r="AT18" s="125">
        <f t="shared" ca="1" si="14"/>
        <v>0</v>
      </c>
      <c r="AU18" s="125">
        <f t="shared" ca="1" si="14"/>
        <v>0</v>
      </c>
      <c r="AV18" s="125">
        <f t="shared" ca="1" si="14"/>
        <v>0</v>
      </c>
      <c r="AW18" s="125">
        <f t="shared" ca="1" si="14"/>
        <v>0</v>
      </c>
      <c r="AX18" s="125">
        <f t="shared" ca="1" si="14"/>
        <v>0</v>
      </c>
      <c r="AY18" s="126">
        <f t="shared" ca="1" si="14"/>
        <v>0</v>
      </c>
      <c r="AZ18" s="23"/>
      <c r="BD18" s="16"/>
      <c r="BE18" s="16"/>
      <c r="BI18" s="16"/>
      <c r="BJ18" s="16"/>
    </row>
    <row r="19" spans="1:62" x14ac:dyDescent="0.2">
      <c r="A19" s="187"/>
      <c r="B19" s="35" t="s">
        <v>8</v>
      </c>
      <c r="C19" s="152">
        <f t="shared" ref="C19:AH19" ca="1" si="15">SUMPRODUCT(($B$19=PlageTheme)*(PlageDate=$B$1)*(C3&gt;=PlageDebut)*(C3&lt;PlageFin))</f>
        <v>0</v>
      </c>
      <c r="D19" s="125">
        <f t="shared" ca="1" si="15"/>
        <v>0</v>
      </c>
      <c r="E19" s="125">
        <f t="shared" ca="1" si="15"/>
        <v>0</v>
      </c>
      <c r="F19" s="125">
        <f t="shared" ca="1" si="15"/>
        <v>0</v>
      </c>
      <c r="G19" s="125">
        <f t="shared" ca="1" si="15"/>
        <v>0</v>
      </c>
      <c r="H19" s="125">
        <f t="shared" ca="1" si="15"/>
        <v>0</v>
      </c>
      <c r="I19" s="125">
        <f t="shared" ca="1" si="15"/>
        <v>0</v>
      </c>
      <c r="J19" s="125">
        <f t="shared" ca="1" si="15"/>
        <v>0</v>
      </c>
      <c r="K19" s="125">
        <f t="shared" ca="1" si="15"/>
        <v>0</v>
      </c>
      <c r="L19" s="125">
        <f t="shared" ca="1" si="15"/>
        <v>0</v>
      </c>
      <c r="M19" s="125">
        <f t="shared" ca="1" si="15"/>
        <v>0</v>
      </c>
      <c r="N19" s="125">
        <f t="shared" ca="1" si="15"/>
        <v>0</v>
      </c>
      <c r="O19" s="125">
        <f t="shared" ca="1" si="15"/>
        <v>0</v>
      </c>
      <c r="P19" s="125">
        <f t="shared" ca="1" si="15"/>
        <v>0</v>
      </c>
      <c r="Q19" s="125">
        <f t="shared" ca="1" si="15"/>
        <v>0</v>
      </c>
      <c r="R19" s="125">
        <f t="shared" ca="1" si="15"/>
        <v>0</v>
      </c>
      <c r="S19" s="125">
        <f t="shared" ca="1" si="15"/>
        <v>0</v>
      </c>
      <c r="T19" s="125">
        <f t="shared" ca="1" si="15"/>
        <v>0</v>
      </c>
      <c r="U19" s="125">
        <f t="shared" ca="1" si="15"/>
        <v>0</v>
      </c>
      <c r="V19" s="125">
        <f t="shared" ca="1" si="15"/>
        <v>0</v>
      </c>
      <c r="W19" s="125">
        <f t="shared" ca="1" si="15"/>
        <v>0</v>
      </c>
      <c r="X19" s="125">
        <f t="shared" ca="1" si="15"/>
        <v>0</v>
      </c>
      <c r="Y19" s="125">
        <f t="shared" ca="1" si="15"/>
        <v>0</v>
      </c>
      <c r="Z19" s="125">
        <f t="shared" ca="1" si="15"/>
        <v>0</v>
      </c>
      <c r="AA19" s="125">
        <f t="shared" ca="1" si="15"/>
        <v>0</v>
      </c>
      <c r="AB19" s="125">
        <f t="shared" ca="1" si="15"/>
        <v>0</v>
      </c>
      <c r="AC19" s="125">
        <f t="shared" ca="1" si="15"/>
        <v>0</v>
      </c>
      <c r="AD19" s="125">
        <f t="shared" ca="1" si="15"/>
        <v>0</v>
      </c>
      <c r="AE19" s="125">
        <f t="shared" ca="1" si="15"/>
        <v>0</v>
      </c>
      <c r="AF19" s="125">
        <f t="shared" ca="1" si="15"/>
        <v>0</v>
      </c>
      <c r="AG19" s="125">
        <f t="shared" ca="1" si="15"/>
        <v>0</v>
      </c>
      <c r="AH19" s="125">
        <f t="shared" ca="1" si="15"/>
        <v>0</v>
      </c>
      <c r="AI19" s="125">
        <f t="shared" ref="AI19:AY19" ca="1" si="16">SUMPRODUCT(($B$19=PlageTheme)*(PlageDate=$B$1)*(AI3&gt;=PlageDebut)*(AI3&lt;PlageFin))</f>
        <v>0</v>
      </c>
      <c r="AJ19" s="125">
        <f t="shared" ca="1" si="16"/>
        <v>0</v>
      </c>
      <c r="AK19" s="125">
        <f t="shared" ca="1" si="16"/>
        <v>0</v>
      </c>
      <c r="AL19" s="125">
        <f t="shared" ca="1" si="16"/>
        <v>0</v>
      </c>
      <c r="AM19" s="125">
        <f t="shared" ca="1" si="16"/>
        <v>0</v>
      </c>
      <c r="AN19" s="125">
        <f t="shared" ca="1" si="16"/>
        <v>0</v>
      </c>
      <c r="AO19" s="125">
        <f t="shared" ca="1" si="16"/>
        <v>0</v>
      </c>
      <c r="AP19" s="125">
        <f t="shared" ca="1" si="16"/>
        <v>0</v>
      </c>
      <c r="AQ19" s="125">
        <f t="shared" ca="1" si="16"/>
        <v>0</v>
      </c>
      <c r="AR19" s="125">
        <f t="shared" ca="1" si="16"/>
        <v>0</v>
      </c>
      <c r="AS19" s="125">
        <f t="shared" ca="1" si="16"/>
        <v>0</v>
      </c>
      <c r="AT19" s="125">
        <f t="shared" ca="1" si="16"/>
        <v>0</v>
      </c>
      <c r="AU19" s="125">
        <f t="shared" ca="1" si="16"/>
        <v>0</v>
      </c>
      <c r="AV19" s="125">
        <f t="shared" ca="1" si="16"/>
        <v>0</v>
      </c>
      <c r="AW19" s="125">
        <f t="shared" ca="1" si="16"/>
        <v>0</v>
      </c>
      <c r="AX19" s="125">
        <f t="shared" ca="1" si="16"/>
        <v>0</v>
      </c>
      <c r="AY19" s="126">
        <f t="shared" ca="1" si="16"/>
        <v>0</v>
      </c>
      <c r="AZ19" s="23"/>
      <c r="BD19" s="16"/>
      <c r="BE19" s="16"/>
      <c r="BI19" s="16"/>
      <c r="BJ19" s="16"/>
    </row>
    <row r="20" spans="1:62" x14ac:dyDescent="0.2">
      <c r="A20" s="187"/>
      <c r="B20" s="35" t="s">
        <v>97</v>
      </c>
      <c r="C20" s="152">
        <f t="shared" ref="C20:AH20" ca="1" si="17">SUMPRODUCT(($B$20=PlageTheme)*(PlageDate=$B$1)*(C3&gt;=PlageDebut)*(C3&lt;PlageFin))</f>
        <v>0</v>
      </c>
      <c r="D20" s="125">
        <f t="shared" ca="1" si="17"/>
        <v>0</v>
      </c>
      <c r="E20" s="125">
        <f t="shared" ca="1" si="17"/>
        <v>0</v>
      </c>
      <c r="F20" s="125">
        <f t="shared" ca="1" si="17"/>
        <v>0</v>
      </c>
      <c r="G20" s="125">
        <f t="shared" ca="1" si="17"/>
        <v>0</v>
      </c>
      <c r="H20" s="125">
        <f t="shared" ca="1" si="17"/>
        <v>0</v>
      </c>
      <c r="I20" s="125">
        <f t="shared" ca="1" si="17"/>
        <v>0</v>
      </c>
      <c r="J20" s="125">
        <f t="shared" ca="1" si="17"/>
        <v>0</v>
      </c>
      <c r="K20" s="125">
        <f t="shared" ca="1" si="17"/>
        <v>0</v>
      </c>
      <c r="L20" s="125">
        <f t="shared" ca="1" si="17"/>
        <v>0</v>
      </c>
      <c r="M20" s="125">
        <f t="shared" ca="1" si="17"/>
        <v>0</v>
      </c>
      <c r="N20" s="125">
        <f t="shared" ca="1" si="17"/>
        <v>0</v>
      </c>
      <c r="O20" s="125">
        <f t="shared" ca="1" si="17"/>
        <v>0</v>
      </c>
      <c r="P20" s="125">
        <f t="shared" ca="1" si="17"/>
        <v>0</v>
      </c>
      <c r="Q20" s="125">
        <f t="shared" ca="1" si="17"/>
        <v>0</v>
      </c>
      <c r="R20" s="125">
        <f t="shared" ca="1" si="17"/>
        <v>0</v>
      </c>
      <c r="S20" s="125">
        <f t="shared" ca="1" si="17"/>
        <v>0</v>
      </c>
      <c r="T20" s="125">
        <f t="shared" ca="1" si="17"/>
        <v>0</v>
      </c>
      <c r="U20" s="125">
        <f t="shared" ca="1" si="17"/>
        <v>0</v>
      </c>
      <c r="V20" s="125">
        <f t="shared" ca="1" si="17"/>
        <v>0</v>
      </c>
      <c r="W20" s="125">
        <f t="shared" ca="1" si="17"/>
        <v>0</v>
      </c>
      <c r="X20" s="125">
        <f t="shared" ca="1" si="17"/>
        <v>0</v>
      </c>
      <c r="Y20" s="125">
        <f t="shared" ca="1" si="17"/>
        <v>0</v>
      </c>
      <c r="Z20" s="125">
        <f t="shared" ca="1" si="17"/>
        <v>0</v>
      </c>
      <c r="AA20" s="125">
        <f t="shared" ca="1" si="17"/>
        <v>0</v>
      </c>
      <c r="AB20" s="125">
        <f t="shared" ca="1" si="17"/>
        <v>0</v>
      </c>
      <c r="AC20" s="125">
        <f t="shared" ca="1" si="17"/>
        <v>0</v>
      </c>
      <c r="AD20" s="125">
        <f t="shared" ca="1" si="17"/>
        <v>0</v>
      </c>
      <c r="AE20" s="125">
        <f t="shared" ca="1" si="17"/>
        <v>0</v>
      </c>
      <c r="AF20" s="125">
        <f t="shared" ca="1" si="17"/>
        <v>0</v>
      </c>
      <c r="AG20" s="125">
        <f t="shared" ca="1" si="17"/>
        <v>0</v>
      </c>
      <c r="AH20" s="125">
        <f t="shared" ca="1" si="17"/>
        <v>0</v>
      </c>
      <c r="AI20" s="125">
        <f t="shared" ref="AI20:AY20" ca="1" si="18">SUMPRODUCT(($B$20=PlageTheme)*(PlageDate=$B$1)*(AI3&gt;=PlageDebut)*(AI3&lt;PlageFin))</f>
        <v>0</v>
      </c>
      <c r="AJ20" s="125">
        <f t="shared" ca="1" si="18"/>
        <v>0</v>
      </c>
      <c r="AK20" s="125">
        <f t="shared" ca="1" si="18"/>
        <v>0</v>
      </c>
      <c r="AL20" s="125">
        <f t="shared" ca="1" si="18"/>
        <v>0</v>
      </c>
      <c r="AM20" s="125">
        <f t="shared" ca="1" si="18"/>
        <v>0</v>
      </c>
      <c r="AN20" s="125">
        <f t="shared" ca="1" si="18"/>
        <v>0</v>
      </c>
      <c r="AO20" s="125">
        <f t="shared" ca="1" si="18"/>
        <v>0</v>
      </c>
      <c r="AP20" s="125">
        <f t="shared" ca="1" si="18"/>
        <v>0</v>
      </c>
      <c r="AQ20" s="125">
        <f t="shared" ca="1" si="18"/>
        <v>0</v>
      </c>
      <c r="AR20" s="125">
        <f t="shared" ca="1" si="18"/>
        <v>0</v>
      </c>
      <c r="AS20" s="125">
        <f t="shared" ca="1" si="18"/>
        <v>0</v>
      </c>
      <c r="AT20" s="125">
        <f t="shared" ca="1" si="18"/>
        <v>0</v>
      </c>
      <c r="AU20" s="125">
        <f t="shared" ca="1" si="18"/>
        <v>0</v>
      </c>
      <c r="AV20" s="125">
        <f t="shared" ca="1" si="18"/>
        <v>0</v>
      </c>
      <c r="AW20" s="125">
        <f t="shared" ca="1" si="18"/>
        <v>0</v>
      </c>
      <c r="AX20" s="125">
        <f t="shared" ca="1" si="18"/>
        <v>0</v>
      </c>
      <c r="AY20" s="126">
        <f t="shared" ca="1" si="18"/>
        <v>0</v>
      </c>
      <c r="AZ20" s="23"/>
      <c r="BB20" s="67" t="s">
        <v>14</v>
      </c>
      <c r="BC20" s="64"/>
      <c r="BD20" s="180">
        <f ca="1">SUMPRODUCT(($BB$20=Catégorie)*(PlageDate=$B$1)*(CatégorieDurée))</f>
        <v>3.8194444444444198E-2</v>
      </c>
      <c r="BE20" s="179">
        <f ca="1">SUMPRODUCT(($BB$20=Catégorie)*(PlageDate=$B$1))</f>
        <v>2</v>
      </c>
      <c r="BG20" s="68" t="s">
        <v>99</v>
      </c>
      <c r="BH20" s="64"/>
      <c r="BI20" s="180">
        <f ca="1">SUMPRODUCT(($BG$20=Catégorie)*(PlageDate=$B$1)*(CatégorieDurée))</f>
        <v>4.166666666666663E-2</v>
      </c>
      <c r="BJ20" s="179">
        <f ca="1">SUMPRODUCT(($BG$20=Catégorie)*(PlageDate=$B$1))</f>
        <v>1</v>
      </c>
    </row>
    <row r="21" spans="1:62" x14ac:dyDescent="0.2">
      <c r="A21" s="187"/>
      <c r="B21" s="92" t="s">
        <v>98</v>
      </c>
      <c r="C21" s="127">
        <f t="shared" ref="C21:AH21" ca="1" si="19">SUMPRODUCT(($B$21=PlageTheme)*(PlageDate=$B$1)*(C3&gt;=PlageDebut)*(C3&lt;PlageFin))</f>
        <v>0</v>
      </c>
      <c r="D21" s="128">
        <f t="shared" ca="1" si="19"/>
        <v>0</v>
      </c>
      <c r="E21" s="128">
        <f t="shared" ca="1" si="19"/>
        <v>0</v>
      </c>
      <c r="F21" s="128">
        <f t="shared" ca="1" si="19"/>
        <v>0</v>
      </c>
      <c r="G21" s="128">
        <f t="shared" ca="1" si="19"/>
        <v>0</v>
      </c>
      <c r="H21" s="128">
        <f t="shared" ca="1" si="19"/>
        <v>0</v>
      </c>
      <c r="I21" s="128">
        <f t="shared" ca="1" si="19"/>
        <v>0</v>
      </c>
      <c r="J21" s="128">
        <f t="shared" ca="1" si="19"/>
        <v>0</v>
      </c>
      <c r="K21" s="128">
        <f t="shared" ca="1" si="19"/>
        <v>0</v>
      </c>
      <c r="L21" s="128">
        <f t="shared" ca="1" si="19"/>
        <v>0</v>
      </c>
      <c r="M21" s="128">
        <f t="shared" ca="1" si="19"/>
        <v>0</v>
      </c>
      <c r="N21" s="128">
        <f t="shared" ca="1" si="19"/>
        <v>0</v>
      </c>
      <c r="O21" s="128">
        <f t="shared" ca="1" si="19"/>
        <v>0</v>
      </c>
      <c r="P21" s="128">
        <f t="shared" ca="1" si="19"/>
        <v>0</v>
      </c>
      <c r="Q21" s="128">
        <f t="shared" ca="1" si="19"/>
        <v>0</v>
      </c>
      <c r="R21" s="128">
        <f t="shared" ca="1" si="19"/>
        <v>0</v>
      </c>
      <c r="S21" s="128">
        <f t="shared" ca="1" si="19"/>
        <v>0</v>
      </c>
      <c r="T21" s="128">
        <f t="shared" ca="1" si="19"/>
        <v>0</v>
      </c>
      <c r="U21" s="128">
        <f t="shared" ca="1" si="19"/>
        <v>0</v>
      </c>
      <c r="V21" s="128">
        <f t="shared" ca="1" si="19"/>
        <v>0</v>
      </c>
      <c r="W21" s="128">
        <f t="shared" ca="1" si="19"/>
        <v>0</v>
      </c>
      <c r="X21" s="128">
        <f t="shared" ca="1" si="19"/>
        <v>0</v>
      </c>
      <c r="Y21" s="128">
        <f t="shared" ca="1" si="19"/>
        <v>0</v>
      </c>
      <c r="Z21" s="128">
        <f t="shared" ca="1" si="19"/>
        <v>0</v>
      </c>
      <c r="AA21" s="128">
        <f t="shared" ca="1" si="19"/>
        <v>0</v>
      </c>
      <c r="AB21" s="128">
        <f t="shared" ca="1" si="19"/>
        <v>0</v>
      </c>
      <c r="AC21" s="128">
        <f t="shared" ca="1" si="19"/>
        <v>0</v>
      </c>
      <c r="AD21" s="128">
        <f t="shared" ca="1" si="19"/>
        <v>0</v>
      </c>
      <c r="AE21" s="128">
        <f t="shared" ca="1" si="19"/>
        <v>0</v>
      </c>
      <c r="AF21" s="128">
        <f t="shared" ca="1" si="19"/>
        <v>0</v>
      </c>
      <c r="AG21" s="128">
        <f t="shared" ca="1" si="19"/>
        <v>0</v>
      </c>
      <c r="AH21" s="128">
        <f t="shared" ca="1" si="19"/>
        <v>0</v>
      </c>
      <c r="AI21" s="128">
        <f t="shared" ref="AI21:AY21" ca="1" si="20">SUMPRODUCT(($B$21=PlageTheme)*(PlageDate=$B$1)*(AI3&gt;=PlageDebut)*(AI3&lt;PlageFin))</f>
        <v>0</v>
      </c>
      <c r="AJ21" s="128">
        <f t="shared" ca="1" si="20"/>
        <v>0</v>
      </c>
      <c r="AK21" s="128">
        <f t="shared" ca="1" si="20"/>
        <v>0</v>
      </c>
      <c r="AL21" s="128">
        <f t="shared" ca="1" si="20"/>
        <v>0</v>
      </c>
      <c r="AM21" s="128">
        <f t="shared" ca="1" si="20"/>
        <v>0</v>
      </c>
      <c r="AN21" s="128">
        <f t="shared" ca="1" si="20"/>
        <v>0</v>
      </c>
      <c r="AO21" s="128">
        <f t="shared" ca="1" si="20"/>
        <v>0</v>
      </c>
      <c r="AP21" s="128">
        <f t="shared" ca="1" si="20"/>
        <v>0</v>
      </c>
      <c r="AQ21" s="128">
        <f t="shared" ca="1" si="20"/>
        <v>0</v>
      </c>
      <c r="AR21" s="128">
        <f t="shared" ca="1" si="20"/>
        <v>0</v>
      </c>
      <c r="AS21" s="128">
        <f t="shared" ca="1" si="20"/>
        <v>0</v>
      </c>
      <c r="AT21" s="128">
        <f t="shared" ca="1" si="20"/>
        <v>0</v>
      </c>
      <c r="AU21" s="128">
        <f t="shared" ca="1" si="20"/>
        <v>0</v>
      </c>
      <c r="AV21" s="128">
        <f t="shared" ca="1" si="20"/>
        <v>0</v>
      </c>
      <c r="AW21" s="128">
        <f t="shared" ca="1" si="20"/>
        <v>0</v>
      </c>
      <c r="AX21" s="128">
        <f t="shared" ca="1" si="20"/>
        <v>0</v>
      </c>
      <c r="AY21" s="129">
        <f t="shared" ca="1" si="20"/>
        <v>0</v>
      </c>
      <c r="AZ21" s="23"/>
      <c r="BD21" s="16"/>
      <c r="BE21" s="16"/>
      <c r="BI21" s="16"/>
      <c r="BJ21" s="16"/>
    </row>
    <row r="22" spans="1:62" x14ac:dyDescent="0.2">
      <c r="A22" s="187"/>
      <c r="B22" s="36" t="s">
        <v>83</v>
      </c>
      <c r="C22" s="130">
        <f t="shared" ref="C22:AH22" ca="1" si="21">SUMPRODUCT(($B$22=PlageTheme)*(PlageDate=$B$1)*(C3&gt;=PlageDebut)*(C3&lt;PlageFin))</f>
        <v>0</v>
      </c>
      <c r="D22" s="131">
        <f t="shared" ca="1" si="21"/>
        <v>0</v>
      </c>
      <c r="E22" s="131">
        <f t="shared" ca="1" si="21"/>
        <v>0</v>
      </c>
      <c r="F22" s="131">
        <f t="shared" ca="1" si="21"/>
        <v>0</v>
      </c>
      <c r="G22" s="131">
        <f t="shared" ca="1" si="21"/>
        <v>0</v>
      </c>
      <c r="H22" s="131">
        <f t="shared" ca="1" si="21"/>
        <v>0</v>
      </c>
      <c r="I22" s="131">
        <f t="shared" ca="1" si="21"/>
        <v>0</v>
      </c>
      <c r="J22" s="131">
        <f t="shared" ca="1" si="21"/>
        <v>0</v>
      </c>
      <c r="K22" s="131">
        <f t="shared" ca="1" si="21"/>
        <v>0</v>
      </c>
      <c r="L22" s="131">
        <f t="shared" ca="1" si="21"/>
        <v>0</v>
      </c>
      <c r="M22" s="131">
        <f t="shared" ca="1" si="21"/>
        <v>0</v>
      </c>
      <c r="N22" s="131">
        <f t="shared" ca="1" si="21"/>
        <v>0</v>
      </c>
      <c r="O22" s="131">
        <f t="shared" ca="1" si="21"/>
        <v>0</v>
      </c>
      <c r="P22" s="131">
        <f t="shared" ca="1" si="21"/>
        <v>0</v>
      </c>
      <c r="Q22" s="131">
        <f t="shared" ca="1" si="21"/>
        <v>0</v>
      </c>
      <c r="R22" s="131">
        <f t="shared" ca="1" si="21"/>
        <v>0</v>
      </c>
      <c r="S22" s="131">
        <f t="shared" ca="1" si="21"/>
        <v>0</v>
      </c>
      <c r="T22" s="131">
        <f t="shared" ca="1" si="21"/>
        <v>0</v>
      </c>
      <c r="U22" s="131">
        <f t="shared" ca="1" si="21"/>
        <v>0</v>
      </c>
      <c r="V22" s="131">
        <f t="shared" ca="1" si="21"/>
        <v>0</v>
      </c>
      <c r="W22" s="131">
        <f t="shared" ca="1" si="21"/>
        <v>0</v>
      </c>
      <c r="X22" s="131">
        <f t="shared" ca="1" si="21"/>
        <v>0</v>
      </c>
      <c r="Y22" s="131">
        <f t="shared" ca="1" si="21"/>
        <v>1</v>
      </c>
      <c r="Z22" s="131">
        <f t="shared" ca="1" si="21"/>
        <v>0</v>
      </c>
      <c r="AA22" s="131">
        <f t="shared" ca="1" si="21"/>
        <v>0</v>
      </c>
      <c r="AB22" s="131">
        <f t="shared" ca="1" si="21"/>
        <v>0</v>
      </c>
      <c r="AC22" s="131">
        <f t="shared" ca="1" si="21"/>
        <v>0</v>
      </c>
      <c r="AD22" s="131">
        <f t="shared" ca="1" si="21"/>
        <v>0</v>
      </c>
      <c r="AE22" s="131">
        <f t="shared" ca="1" si="21"/>
        <v>0</v>
      </c>
      <c r="AF22" s="131">
        <f t="shared" ca="1" si="21"/>
        <v>0</v>
      </c>
      <c r="AG22" s="131">
        <f t="shared" ca="1" si="21"/>
        <v>0</v>
      </c>
      <c r="AH22" s="131">
        <f t="shared" ca="1" si="21"/>
        <v>0</v>
      </c>
      <c r="AI22" s="131">
        <f t="shared" ref="AI22:AY22" ca="1" si="22">SUMPRODUCT(($B$22=PlageTheme)*(PlageDate=$B$1)*(AI3&gt;=PlageDebut)*(AI3&lt;PlageFin))</f>
        <v>0</v>
      </c>
      <c r="AJ22" s="131">
        <f t="shared" ca="1" si="22"/>
        <v>0</v>
      </c>
      <c r="AK22" s="131">
        <f t="shared" ca="1" si="22"/>
        <v>0</v>
      </c>
      <c r="AL22" s="131">
        <f t="shared" ca="1" si="22"/>
        <v>0</v>
      </c>
      <c r="AM22" s="131">
        <f t="shared" ca="1" si="22"/>
        <v>0</v>
      </c>
      <c r="AN22" s="131">
        <f t="shared" ca="1" si="22"/>
        <v>0</v>
      </c>
      <c r="AO22" s="131">
        <f t="shared" ca="1" si="22"/>
        <v>0</v>
      </c>
      <c r="AP22" s="131">
        <f t="shared" ca="1" si="22"/>
        <v>0</v>
      </c>
      <c r="AQ22" s="131">
        <f t="shared" ca="1" si="22"/>
        <v>0</v>
      </c>
      <c r="AR22" s="131">
        <f t="shared" ca="1" si="22"/>
        <v>0</v>
      </c>
      <c r="AS22" s="131">
        <f t="shared" ca="1" si="22"/>
        <v>0</v>
      </c>
      <c r="AT22" s="131">
        <f t="shared" ca="1" si="22"/>
        <v>0</v>
      </c>
      <c r="AU22" s="131">
        <f t="shared" ca="1" si="22"/>
        <v>0</v>
      </c>
      <c r="AV22" s="131">
        <f t="shared" ca="1" si="22"/>
        <v>0</v>
      </c>
      <c r="AW22" s="131">
        <f t="shared" ca="1" si="22"/>
        <v>0</v>
      </c>
      <c r="AX22" s="131">
        <f t="shared" ca="1" si="22"/>
        <v>0</v>
      </c>
      <c r="AY22" s="132">
        <f t="shared" ca="1" si="22"/>
        <v>0</v>
      </c>
      <c r="AZ22" s="23"/>
      <c r="BD22" s="16"/>
      <c r="BE22" s="16"/>
      <c r="BI22" s="16"/>
      <c r="BJ22" s="16"/>
    </row>
    <row r="23" spans="1:62" x14ac:dyDescent="0.2">
      <c r="A23" s="187"/>
      <c r="B23" s="36" t="s">
        <v>84</v>
      </c>
      <c r="C23" s="153">
        <f t="shared" ref="C23:AH23" ca="1" si="23">SUMPRODUCT(($B$23=PlageTheme)*(PlageDate=$B$1)*(C3&gt;=PlageDebut)*(C3&lt;PlageFin))</f>
        <v>0</v>
      </c>
      <c r="D23" s="125">
        <f t="shared" ca="1" si="23"/>
        <v>0</v>
      </c>
      <c r="E23" s="125">
        <f t="shared" ca="1" si="23"/>
        <v>0</v>
      </c>
      <c r="F23" s="125">
        <f t="shared" ca="1" si="23"/>
        <v>0</v>
      </c>
      <c r="G23" s="125">
        <f t="shared" ca="1" si="23"/>
        <v>0</v>
      </c>
      <c r="H23" s="125">
        <f t="shared" ca="1" si="23"/>
        <v>0</v>
      </c>
      <c r="I23" s="125">
        <f t="shared" ca="1" si="23"/>
        <v>0</v>
      </c>
      <c r="J23" s="125">
        <f t="shared" ca="1" si="23"/>
        <v>0</v>
      </c>
      <c r="K23" s="125">
        <f t="shared" ca="1" si="23"/>
        <v>0</v>
      </c>
      <c r="L23" s="125">
        <f t="shared" ca="1" si="23"/>
        <v>0</v>
      </c>
      <c r="M23" s="125">
        <f t="shared" ca="1" si="23"/>
        <v>0</v>
      </c>
      <c r="N23" s="125">
        <f t="shared" ca="1" si="23"/>
        <v>0</v>
      </c>
      <c r="O23" s="125">
        <f t="shared" ca="1" si="23"/>
        <v>0</v>
      </c>
      <c r="P23" s="125">
        <f t="shared" ca="1" si="23"/>
        <v>0</v>
      </c>
      <c r="Q23" s="125">
        <f t="shared" ca="1" si="23"/>
        <v>0</v>
      </c>
      <c r="R23" s="125">
        <f t="shared" ca="1" si="23"/>
        <v>0</v>
      </c>
      <c r="S23" s="125">
        <f t="shared" ca="1" si="23"/>
        <v>0</v>
      </c>
      <c r="T23" s="125">
        <f t="shared" ca="1" si="23"/>
        <v>0</v>
      </c>
      <c r="U23" s="125">
        <f t="shared" ca="1" si="23"/>
        <v>0</v>
      </c>
      <c r="V23" s="125">
        <f t="shared" ca="1" si="23"/>
        <v>0</v>
      </c>
      <c r="W23" s="125">
        <f t="shared" ca="1" si="23"/>
        <v>0</v>
      </c>
      <c r="X23" s="125">
        <f t="shared" ca="1" si="23"/>
        <v>0</v>
      </c>
      <c r="Y23" s="125">
        <f t="shared" ca="1" si="23"/>
        <v>0</v>
      </c>
      <c r="Z23" s="125">
        <f t="shared" ca="1" si="23"/>
        <v>0</v>
      </c>
      <c r="AA23" s="125">
        <f t="shared" ca="1" si="23"/>
        <v>0</v>
      </c>
      <c r="AB23" s="125">
        <f t="shared" ca="1" si="23"/>
        <v>0</v>
      </c>
      <c r="AC23" s="125">
        <f t="shared" ca="1" si="23"/>
        <v>0</v>
      </c>
      <c r="AD23" s="125">
        <f t="shared" ca="1" si="23"/>
        <v>0</v>
      </c>
      <c r="AE23" s="125">
        <f t="shared" ca="1" si="23"/>
        <v>0</v>
      </c>
      <c r="AF23" s="125">
        <f t="shared" ca="1" si="23"/>
        <v>0</v>
      </c>
      <c r="AG23" s="125">
        <f t="shared" ca="1" si="23"/>
        <v>0</v>
      </c>
      <c r="AH23" s="125">
        <f t="shared" ca="1" si="23"/>
        <v>0</v>
      </c>
      <c r="AI23" s="125">
        <f t="shared" ref="AI23:AY23" ca="1" si="24">SUMPRODUCT(($B$23=PlageTheme)*(PlageDate=$B$1)*(AI3&gt;=PlageDebut)*(AI3&lt;PlageFin))</f>
        <v>1</v>
      </c>
      <c r="AJ23" s="125">
        <f t="shared" ca="1" si="24"/>
        <v>0</v>
      </c>
      <c r="AK23" s="125">
        <f t="shared" ca="1" si="24"/>
        <v>0</v>
      </c>
      <c r="AL23" s="125">
        <f t="shared" ca="1" si="24"/>
        <v>0</v>
      </c>
      <c r="AM23" s="125">
        <f t="shared" ca="1" si="24"/>
        <v>0</v>
      </c>
      <c r="AN23" s="125">
        <f t="shared" ca="1" si="24"/>
        <v>0</v>
      </c>
      <c r="AO23" s="125">
        <f t="shared" ca="1" si="24"/>
        <v>0</v>
      </c>
      <c r="AP23" s="125">
        <f t="shared" ca="1" si="24"/>
        <v>0</v>
      </c>
      <c r="AQ23" s="125">
        <f t="shared" ca="1" si="24"/>
        <v>0</v>
      </c>
      <c r="AR23" s="125">
        <f t="shared" ca="1" si="24"/>
        <v>0</v>
      </c>
      <c r="AS23" s="125">
        <f t="shared" ca="1" si="24"/>
        <v>0</v>
      </c>
      <c r="AT23" s="125">
        <f t="shared" ca="1" si="24"/>
        <v>0</v>
      </c>
      <c r="AU23" s="125">
        <f t="shared" ca="1" si="24"/>
        <v>0</v>
      </c>
      <c r="AV23" s="125">
        <f t="shared" ca="1" si="24"/>
        <v>0</v>
      </c>
      <c r="AW23" s="125">
        <f t="shared" ca="1" si="24"/>
        <v>0</v>
      </c>
      <c r="AX23" s="125">
        <f t="shared" ca="1" si="24"/>
        <v>0</v>
      </c>
      <c r="AY23" s="126">
        <f t="shared" ca="1" si="24"/>
        <v>0</v>
      </c>
      <c r="AZ23" s="23"/>
      <c r="BB23" s="69" t="s">
        <v>82</v>
      </c>
      <c r="BC23" s="64"/>
      <c r="BD23" s="180">
        <f ca="1">SUMPRODUCT(($BB$23=Catégorie)*(PlageDate=$B$1)*(CatégorieDurée))</f>
        <v>1.3888888888889062E-2</v>
      </c>
      <c r="BE23" s="179">
        <f ca="1">SUMPRODUCT(($BB$23=Catégorie)*(PlageDate=$B$1))</f>
        <v>1</v>
      </c>
      <c r="BG23" s="70" t="s">
        <v>96</v>
      </c>
      <c r="BH23" s="64"/>
      <c r="BI23" s="180">
        <f ca="1">SUMPRODUCT(($BG$23=Catégorie)*(PlageDate=$B$1)*(CatégorieDurée))</f>
        <v>7.2916666666666685E-2</v>
      </c>
      <c r="BJ23" s="179">
        <f ca="1">SUMPRODUCT(($BG$23=Catégorie)*(PlageDate=$B$1))</f>
        <v>2</v>
      </c>
    </row>
    <row r="24" spans="1:62" x14ac:dyDescent="0.2">
      <c r="A24" s="187"/>
      <c r="B24" s="36" t="s">
        <v>85</v>
      </c>
      <c r="C24" s="153">
        <f t="shared" ref="C24:AH24" ca="1" si="25">SUMPRODUCT(($B$24=PlageTheme)*(PlageDate=$B$1)*(C3&gt;=PlageDebut)*(C3&lt;PlageFin))</f>
        <v>0</v>
      </c>
      <c r="D24" s="125">
        <f t="shared" ca="1" si="25"/>
        <v>0</v>
      </c>
      <c r="E24" s="125">
        <f t="shared" ca="1" si="25"/>
        <v>0</v>
      </c>
      <c r="F24" s="125">
        <f t="shared" ca="1" si="25"/>
        <v>0</v>
      </c>
      <c r="G24" s="125">
        <f t="shared" ca="1" si="25"/>
        <v>0</v>
      </c>
      <c r="H24" s="125">
        <f t="shared" ca="1" si="25"/>
        <v>0</v>
      </c>
      <c r="I24" s="125">
        <f t="shared" ca="1" si="25"/>
        <v>0</v>
      </c>
      <c r="J24" s="125">
        <f t="shared" ca="1" si="25"/>
        <v>0</v>
      </c>
      <c r="K24" s="125">
        <f t="shared" ca="1" si="25"/>
        <v>0</v>
      </c>
      <c r="L24" s="125">
        <f t="shared" ca="1" si="25"/>
        <v>0</v>
      </c>
      <c r="M24" s="125">
        <f t="shared" ca="1" si="25"/>
        <v>0</v>
      </c>
      <c r="N24" s="125">
        <f t="shared" ca="1" si="25"/>
        <v>0</v>
      </c>
      <c r="O24" s="125">
        <f t="shared" ca="1" si="25"/>
        <v>0</v>
      </c>
      <c r="P24" s="125">
        <f t="shared" ca="1" si="25"/>
        <v>0</v>
      </c>
      <c r="Q24" s="125">
        <f t="shared" ca="1" si="25"/>
        <v>0</v>
      </c>
      <c r="R24" s="125">
        <f t="shared" ca="1" si="25"/>
        <v>0</v>
      </c>
      <c r="S24" s="125">
        <f t="shared" ca="1" si="25"/>
        <v>0</v>
      </c>
      <c r="T24" s="125">
        <f t="shared" ca="1" si="25"/>
        <v>0</v>
      </c>
      <c r="U24" s="125">
        <f t="shared" ca="1" si="25"/>
        <v>0</v>
      </c>
      <c r="V24" s="125">
        <f t="shared" ca="1" si="25"/>
        <v>0</v>
      </c>
      <c r="W24" s="125">
        <f t="shared" ca="1" si="25"/>
        <v>0</v>
      </c>
      <c r="X24" s="125">
        <f t="shared" ca="1" si="25"/>
        <v>0</v>
      </c>
      <c r="Y24" s="125">
        <f t="shared" ca="1" si="25"/>
        <v>0</v>
      </c>
      <c r="Z24" s="125">
        <f t="shared" ca="1" si="25"/>
        <v>0</v>
      </c>
      <c r="AA24" s="125">
        <f t="shared" ca="1" si="25"/>
        <v>0</v>
      </c>
      <c r="AB24" s="125">
        <f t="shared" ca="1" si="25"/>
        <v>0</v>
      </c>
      <c r="AC24" s="125">
        <f t="shared" ca="1" si="25"/>
        <v>0</v>
      </c>
      <c r="AD24" s="125">
        <f t="shared" ca="1" si="25"/>
        <v>0</v>
      </c>
      <c r="AE24" s="125">
        <f t="shared" ca="1" si="25"/>
        <v>0</v>
      </c>
      <c r="AF24" s="125">
        <f t="shared" ca="1" si="25"/>
        <v>0</v>
      </c>
      <c r="AG24" s="125">
        <f t="shared" ca="1" si="25"/>
        <v>0</v>
      </c>
      <c r="AH24" s="125">
        <f t="shared" ca="1" si="25"/>
        <v>0</v>
      </c>
      <c r="AI24" s="125">
        <f t="shared" ref="AI24:AY24" ca="1" si="26">SUMPRODUCT(($B$24=PlageTheme)*(PlageDate=$B$1)*(AI3&gt;=PlageDebut)*(AI3&lt;PlageFin))</f>
        <v>0</v>
      </c>
      <c r="AJ24" s="125">
        <f t="shared" ca="1" si="26"/>
        <v>0</v>
      </c>
      <c r="AK24" s="125">
        <f t="shared" ca="1" si="26"/>
        <v>0</v>
      </c>
      <c r="AL24" s="125">
        <f t="shared" ca="1" si="26"/>
        <v>0</v>
      </c>
      <c r="AM24" s="125">
        <f t="shared" ca="1" si="26"/>
        <v>0</v>
      </c>
      <c r="AN24" s="125">
        <f t="shared" ca="1" si="26"/>
        <v>0</v>
      </c>
      <c r="AO24" s="125">
        <f t="shared" ca="1" si="26"/>
        <v>0</v>
      </c>
      <c r="AP24" s="125">
        <f t="shared" ca="1" si="26"/>
        <v>0</v>
      </c>
      <c r="AQ24" s="125">
        <f t="shared" ca="1" si="26"/>
        <v>0</v>
      </c>
      <c r="AR24" s="125">
        <f t="shared" ca="1" si="26"/>
        <v>0</v>
      </c>
      <c r="AS24" s="125">
        <f t="shared" ca="1" si="26"/>
        <v>0</v>
      </c>
      <c r="AT24" s="125">
        <f t="shared" ca="1" si="26"/>
        <v>0</v>
      </c>
      <c r="AU24" s="125">
        <f t="shared" ca="1" si="26"/>
        <v>0</v>
      </c>
      <c r="AV24" s="125">
        <f t="shared" ca="1" si="26"/>
        <v>0</v>
      </c>
      <c r="AW24" s="125">
        <f t="shared" ca="1" si="26"/>
        <v>0</v>
      </c>
      <c r="AX24" s="125">
        <f t="shared" ca="1" si="26"/>
        <v>0</v>
      </c>
      <c r="AY24" s="126">
        <f t="shared" ca="1" si="26"/>
        <v>0</v>
      </c>
      <c r="AZ24" s="23"/>
      <c r="BD24" s="16"/>
      <c r="BE24" s="16"/>
    </row>
    <row r="25" spans="1:62" x14ac:dyDescent="0.2">
      <c r="A25" s="187"/>
      <c r="B25" s="36" t="s">
        <v>86</v>
      </c>
      <c r="C25" s="153">
        <f t="shared" ref="C25:AH25" ca="1" si="27">SUMPRODUCT(($B$25=PlageTheme)*(PlageDate=$B$1)*(C3&gt;=PlageDebut)*(C3&lt;PlageFin))</f>
        <v>0</v>
      </c>
      <c r="D25" s="125">
        <f t="shared" ca="1" si="27"/>
        <v>0</v>
      </c>
      <c r="E25" s="125">
        <f t="shared" ca="1" si="27"/>
        <v>0</v>
      </c>
      <c r="F25" s="125">
        <f t="shared" ca="1" si="27"/>
        <v>0</v>
      </c>
      <c r="G25" s="125">
        <f t="shared" ca="1" si="27"/>
        <v>0</v>
      </c>
      <c r="H25" s="125">
        <f t="shared" ca="1" si="27"/>
        <v>0</v>
      </c>
      <c r="I25" s="125">
        <f t="shared" ca="1" si="27"/>
        <v>0</v>
      </c>
      <c r="J25" s="125">
        <f t="shared" ca="1" si="27"/>
        <v>0</v>
      </c>
      <c r="K25" s="125">
        <f t="shared" ca="1" si="27"/>
        <v>0</v>
      </c>
      <c r="L25" s="125">
        <f t="shared" ca="1" si="27"/>
        <v>0</v>
      </c>
      <c r="M25" s="125">
        <f t="shared" ca="1" si="27"/>
        <v>0</v>
      </c>
      <c r="N25" s="125">
        <f t="shared" ca="1" si="27"/>
        <v>0</v>
      </c>
      <c r="O25" s="125">
        <f t="shared" ca="1" si="27"/>
        <v>0</v>
      </c>
      <c r="P25" s="125">
        <f t="shared" ca="1" si="27"/>
        <v>0</v>
      </c>
      <c r="Q25" s="125">
        <f t="shared" ca="1" si="27"/>
        <v>0</v>
      </c>
      <c r="R25" s="125">
        <f t="shared" ca="1" si="27"/>
        <v>0</v>
      </c>
      <c r="S25" s="125">
        <f t="shared" ca="1" si="27"/>
        <v>0</v>
      </c>
      <c r="T25" s="125">
        <f t="shared" ca="1" si="27"/>
        <v>0</v>
      </c>
      <c r="U25" s="125">
        <f t="shared" ca="1" si="27"/>
        <v>0</v>
      </c>
      <c r="V25" s="125">
        <f t="shared" ca="1" si="27"/>
        <v>0</v>
      </c>
      <c r="W25" s="125">
        <f t="shared" ca="1" si="27"/>
        <v>0</v>
      </c>
      <c r="X25" s="125">
        <f t="shared" ca="1" si="27"/>
        <v>0</v>
      </c>
      <c r="Y25" s="125">
        <f t="shared" ca="1" si="27"/>
        <v>0</v>
      </c>
      <c r="Z25" s="125">
        <f t="shared" ca="1" si="27"/>
        <v>0</v>
      </c>
      <c r="AA25" s="125">
        <f t="shared" ca="1" si="27"/>
        <v>0</v>
      </c>
      <c r="AB25" s="125">
        <f t="shared" ca="1" si="27"/>
        <v>0</v>
      </c>
      <c r="AC25" s="125">
        <f t="shared" ca="1" si="27"/>
        <v>0</v>
      </c>
      <c r="AD25" s="125">
        <f t="shared" ca="1" si="27"/>
        <v>0</v>
      </c>
      <c r="AE25" s="125">
        <f t="shared" ca="1" si="27"/>
        <v>0</v>
      </c>
      <c r="AF25" s="125">
        <f t="shared" ca="1" si="27"/>
        <v>0</v>
      </c>
      <c r="AG25" s="125">
        <f t="shared" ca="1" si="27"/>
        <v>0</v>
      </c>
      <c r="AH25" s="125">
        <f t="shared" ca="1" si="27"/>
        <v>0</v>
      </c>
      <c r="AI25" s="125">
        <f t="shared" ref="AI25:AY25" ca="1" si="28">SUMPRODUCT(($B$25=PlageTheme)*(PlageDate=$B$1)*(AI3&gt;=PlageDebut)*(AI3&lt;PlageFin))</f>
        <v>0</v>
      </c>
      <c r="AJ25" s="125">
        <f t="shared" ca="1" si="28"/>
        <v>0</v>
      </c>
      <c r="AK25" s="125">
        <f t="shared" ca="1" si="28"/>
        <v>0</v>
      </c>
      <c r="AL25" s="125">
        <f t="shared" ca="1" si="28"/>
        <v>0</v>
      </c>
      <c r="AM25" s="125">
        <f t="shared" ca="1" si="28"/>
        <v>0</v>
      </c>
      <c r="AN25" s="125">
        <f t="shared" ca="1" si="28"/>
        <v>0</v>
      </c>
      <c r="AO25" s="125">
        <f t="shared" ca="1" si="28"/>
        <v>0</v>
      </c>
      <c r="AP25" s="125">
        <f t="shared" ca="1" si="28"/>
        <v>0</v>
      </c>
      <c r="AQ25" s="125">
        <f t="shared" ca="1" si="28"/>
        <v>0</v>
      </c>
      <c r="AR25" s="125">
        <f t="shared" ca="1" si="28"/>
        <v>0</v>
      </c>
      <c r="AS25" s="125">
        <f t="shared" ca="1" si="28"/>
        <v>0</v>
      </c>
      <c r="AT25" s="125">
        <f t="shared" ca="1" si="28"/>
        <v>0</v>
      </c>
      <c r="AU25" s="125">
        <f t="shared" ca="1" si="28"/>
        <v>0</v>
      </c>
      <c r="AV25" s="125">
        <f t="shared" ca="1" si="28"/>
        <v>0</v>
      </c>
      <c r="AW25" s="125">
        <f t="shared" ca="1" si="28"/>
        <v>0</v>
      </c>
      <c r="AX25" s="125">
        <f t="shared" ca="1" si="28"/>
        <v>0</v>
      </c>
      <c r="AY25" s="126">
        <f t="shared" ca="1" si="28"/>
        <v>0</v>
      </c>
      <c r="AZ25" s="23"/>
      <c r="BD25" s="16"/>
      <c r="BE25" s="16"/>
    </row>
    <row r="26" spans="1:62" x14ac:dyDescent="0.2">
      <c r="A26" s="187"/>
      <c r="B26" s="36" t="s">
        <v>87</v>
      </c>
      <c r="C26" s="153">
        <f t="shared" ref="C26:AH26" ca="1" si="29">SUMPRODUCT(($B$26=PlageTheme)*(PlageDate=$B$1)*(C3&gt;=PlageDebut)*(C3&lt;PlageFin))</f>
        <v>0</v>
      </c>
      <c r="D26" s="125">
        <f t="shared" ca="1" si="29"/>
        <v>0</v>
      </c>
      <c r="E26" s="125">
        <f t="shared" ca="1" si="29"/>
        <v>0</v>
      </c>
      <c r="F26" s="125">
        <f t="shared" ca="1" si="29"/>
        <v>0</v>
      </c>
      <c r="G26" s="125">
        <f t="shared" ca="1" si="29"/>
        <v>0</v>
      </c>
      <c r="H26" s="125">
        <f t="shared" ca="1" si="29"/>
        <v>0</v>
      </c>
      <c r="I26" s="125">
        <f t="shared" ca="1" si="29"/>
        <v>0</v>
      </c>
      <c r="J26" s="125">
        <f t="shared" ca="1" si="29"/>
        <v>0</v>
      </c>
      <c r="K26" s="125">
        <f t="shared" ca="1" si="29"/>
        <v>0</v>
      </c>
      <c r="L26" s="125">
        <f t="shared" ca="1" si="29"/>
        <v>0</v>
      </c>
      <c r="M26" s="125">
        <f t="shared" ca="1" si="29"/>
        <v>0</v>
      </c>
      <c r="N26" s="125">
        <f t="shared" ca="1" si="29"/>
        <v>0</v>
      </c>
      <c r="O26" s="125">
        <f t="shared" ca="1" si="29"/>
        <v>0</v>
      </c>
      <c r="P26" s="125">
        <f t="shared" ca="1" si="29"/>
        <v>0</v>
      </c>
      <c r="Q26" s="125">
        <f t="shared" ca="1" si="29"/>
        <v>0</v>
      </c>
      <c r="R26" s="125">
        <f t="shared" ca="1" si="29"/>
        <v>0</v>
      </c>
      <c r="S26" s="125">
        <f t="shared" ca="1" si="29"/>
        <v>0</v>
      </c>
      <c r="T26" s="125">
        <f t="shared" ca="1" si="29"/>
        <v>0</v>
      </c>
      <c r="U26" s="125">
        <f t="shared" ca="1" si="29"/>
        <v>0</v>
      </c>
      <c r="V26" s="125">
        <f t="shared" ca="1" si="29"/>
        <v>0</v>
      </c>
      <c r="W26" s="125">
        <f t="shared" ca="1" si="29"/>
        <v>0</v>
      </c>
      <c r="X26" s="125">
        <f t="shared" ca="1" si="29"/>
        <v>0</v>
      </c>
      <c r="Y26" s="125">
        <f t="shared" ca="1" si="29"/>
        <v>0</v>
      </c>
      <c r="Z26" s="125">
        <f t="shared" ca="1" si="29"/>
        <v>0</v>
      </c>
      <c r="AA26" s="125">
        <f t="shared" ca="1" si="29"/>
        <v>0</v>
      </c>
      <c r="AB26" s="125">
        <f t="shared" ca="1" si="29"/>
        <v>0</v>
      </c>
      <c r="AC26" s="125">
        <f t="shared" ca="1" si="29"/>
        <v>0</v>
      </c>
      <c r="AD26" s="125">
        <f t="shared" ca="1" si="29"/>
        <v>0</v>
      </c>
      <c r="AE26" s="125">
        <f t="shared" ca="1" si="29"/>
        <v>0</v>
      </c>
      <c r="AF26" s="125">
        <f t="shared" ca="1" si="29"/>
        <v>0</v>
      </c>
      <c r="AG26" s="125">
        <f t="shared" ca="1" si="29"/>
        <v>0</v>
      </c>
      <c r="AH26" s="125">
        <f t="shared" ca="1" si="29"/>
        <v>0</v>
      </c>
      <c r="AI26" s="125">
        <f t="shared" ref="AI26:AY26" ca="1" si="30">SUMPRODUCT(($B$26=PlageTheme)*(PlageDate=$B$1)*(AI3&gt;=PlageDebut)*(AI3&lt;PlageFin))</f>
        <v>0</v>
      </c>
      <c r="AJ26" s="125">
        <f t="shared" ca="1" si="30"/>
        <v>0</v>
      </c>
      <c r="AK26" s="125">
        <f t="shared" ca="1" si="30"/>
        <v>0</v>
      </c>
      <c r="AL26" s="125">
        <f t="shared" ca="1" si="30"/>
        <v>0</v>
      </c>
      <c r="AM26" s="125">
        <f t="shared" ca="1" si="30"/>
        <v>0</v>
      </c>
      <c r="AN26" s="125">
        <f t="shared" ca="1" si="30"/>
        <v>0</v>
      </c>
      <c r="AO26" s="125">
        <f t="shared" ca="1" si="30"/>
        <v>0</v>
      </c>
      <c r="AP26" s="125">
        <f t="shared" ca="1" si="30"/>
        <v>0</v>
      </c>
      <c r="AQ26" s="125">
        <f t="shared" ca="1" si="30"/>
        <v>0</v>
      </c>
      <c r="AR26" s="125">
        <f t="shared" ca="1" si="30"/>
        <v>0</v>
      </c>
      <c r="AS26" s="125">
        <f t="shared" ca="1" si="30"/>
        <v>0</v>
      </c>
      <c r="AT26" s="125">
        <f t="shared" ca="1" si="30"/>
        <v>0</v>
      </c>
      <c r="AU26" s="125">
        <f t="shared" ca="1" si="30"/>
        <v>0</v>
      </c>
      <c r="AV26" s="125">
        <f t="shared" ca="1" si="30"/>
        <v>0</v>
      </c>
      <c r="AW26" s="125">
        <f t="shared" ca="1" si="30"/>
        <v>0</v>
      </c>
      <c r="AX26" s="125">
        <f t="shared" ca="1" si="30"/>
        <v>0</v>
      </c>
      <c r="AY26" s="126">
        <f t="shared" ca="1" si="30"/>
        <v>0</v>
      </c>
      <c r="AZ26" s="23"/>
      <c r="BB26" s="82" t="s">
        <v>115</v>
      </c>
      <c r="BC26" s="64"/>
      <c r="BD26" s="180">
        <f ca="1">SUMPRODUCT(($BB$26=Catégorie)*(PlageDate=$B$1)*(CatégorieDurée))</f>
        <v>1.388888888888884E-2</v>
      </c>
      <c r="BE26" s="179">
        <f ca="1">SUMPRODUCT(($BB$26=Catégorie)*(PlageDate=$B$1))</f>
        <v>1</v>
      </c>
    </row>
    <row r="27" spans="1:62" x14ac:dyDescent="0.2">
      <c r="A27" s="187"/>
      <c r="B27" s="156" t="s">
        <v>15</v>
      </c>
      <c r="C27" s="134">
        <f t="shared" ref="C27:AH27" ca="1" si="31">SUMPRODUCT(($B$27=PlageTheme)*(PlageDate=$B$1)*(C3&gt;=PlageDebut)*(C3&lt;PlageFin))</f>
        <v>0</v>
      </c>
      <c r="D27" s="135">
        <f t="shared" ca="1" si="31"/>
        <v>0</v>
      </c>
      <c r="E27" s="135">
        <f t="shared" ca="1" si="31"/>
        <v>0</v>
      </c>
      <c r="F27" s="135">
        <f t="shared" ca="1" si="31"/>
        <v>0</v>
      </c>
      <c r="G27" s="135">
        <f t="shared" ca="1" si="31"/>
        <v>0</v>
      </c>
      <c r="H27" s="135">
        <f t="shared" ca="1" si="31"/>
        <v>0</v>
      </c>
      <c r="I27" s="135">
        <f t="shared" ca="1" si="31"/>
        <v>0</v>
      </c>
      <c r="J27" s="135">
        <f t="shared" ca="1" si="31"/>
        <v>0</v>
      </c>
      <c r="K27" s="135">
        <f t="shared" ca="1" si="31"/>
        <v>0</v>
      </c>
      <c r="L27" s="135">
        <f t="shared" ca="1" si="31"/>
        <v>0</v>
      </c>
      <c r="M27" s="135">
        <f t="shared" ca="1" si="31"/>
        <v>0</v>
      </c>
      <c r="N27" s="135">
        <f t="shared" ca="1" si="31"/>
        <v>0</v>
      </c>
      <c r="O27" s="135">
        <f t="shared" ca="1" si="31"/>
        <v>0</v>
      </c>
      <c r="P27" s="135">
        <f t="shared" ca="1" si="31"/>
        <v>0</v>
      </c>
      <c r="Q27" s="135">
        <f t="shared" ca="1" si="31"/>
        <v>0</v>
      </c>
      <c r="R27" s="135">
        <f t="shared" ca="1" si="31"/>
        <v>0</v>
      </c>
      <c r="S27" s="135">
        <f t="shared" ca="1" si="31"/>
        <v>0</v>
      </c>
      <c r="T27" s="135">
        <f t="shared" ca="1" si="31"/>
        <v>0</v>
      </c>
      <c r="U27" s="135">
        <f t="shared" ca="1" si="31"/>
        <v>0</v>
      </c>
      <c r="V27" s="135">
        <f t="shared" ca="1" si="31"/>
        <v>0</v>
      </c>
      <c r="W27" s="135">
        <f t="shared" ca="1" si="31"/>
        <v>0</v>
      </c>
      <c r="X27" s="135">
        <f t="shared" ca="1" si="31"/>
        <v>0</v>
      </c>
      <c r="Y27" s="135">
        <f t="shared" ca="1" si="31"/>
        <v>0</v>
      </c>
      <c r="Z27" s="135">
        <f t="shared" ca="1" si="31"/>
        <v>0</v>
      </c>
      <c r="AA27" s="135">
        <f t="shared" ca="1" si="31"/>
        <v>0</v>
      </c>
      <c r="AB27" s="135">
        <f t="shared" ca="1" si="31"/>
        <v>0</v>
      </c>
      <c r="AC27" s="135">
        <f t="shared" ca="1" si="31"/>
        <v>0</v>
      </c>
      <c r="AD27" s="135">
        <f t="shared" ca="1" si="31"/>
        <v>0</v>
      </c>
      <c r="AE27" s="135">
        <f t="shared" ca="1" si="31"/>
        <v>0</v>
      </c>
      <c r="AF27" s="135">
        <f t="shared" ca="1" si="31"/>
        <v>0</v>
      </c>
      <c r="AG27" s="135">
        <f t="shared" ca="1" si="31"/>
        <v>0</v>
      </c>
      <c r="AH27" s="135">
        <f t="shared" ca="1" si="31"/>
        <v>0</v>
      </c>
      <c r="AI27" s="135">
        <f t="shared" ref="AI27:AY27" ca="1" si="32">SUMPRODUCT(($B$27=PlageTheme)*(PlageDate=$B$1)*(AI3&gt;=PlageDebut)*(AI3&lt;PlageFin))</f>
        <v>0</v>
      </c>
      <c r="AJ27" s="135">
        <f t="shared" ca="1" si="32"/>
        <v>0</v>
      </c>
      <c r="AK27" s="135">
        <f t="shared" ca="1" si="32"/>
        <v>0</v>
      </c>
      <c r="AL27" s="135">
        <f t="shared" ca="1" si="32"/>
        <v>0</v>
      </c>
      <c r="AM27" s="135">
        <f t="shared" ca="1" si="32"/>
        <v>0</v>
      </c>
      <c r="AN27" s="135">
        <f t="shared" ca="1" si="32"/>
        <v>0</v>
      </c>
      <c r="AO27" s="135">
        <f t="shared" ca="1" si="32"/>
        <v>0</v>
      </c>
      <c r="AP27" s="135">
        <f t="shared" ca="1" si="32"/>
        <v>0</v>
      </c>
      <c r="AQ27" s="135">
        <f t="shared" ca="1" si="32"/>
        <v>0</v>
      </c>
      <c r="AR27" s="135">
        <f t="shared" ca="1" si="32"/>
        <v>0</v>
      </c>
      <c r="AS27" s="135">
        <f t="shared" ca="1" si="32"/>
        <v>0</v>
      </c>
      <c r="AT27" s="135">
        <f t="shared" ca="1" si="32"/>
        <v>0</v>
      </c>
      <c r="AU27" s="135">
        <f t="shared" ca="1" si="32"/>
        <v>0</v>
      </c>
      <c r="AV27" s="135">
        <f t="shared" ca="1" si="32"/>
        <v>0</v>
      </c>
      <c r="AW27" s="135">
        <f t="shared" ca="1" si="32"/>
        <v>0</v>
      </c>
      <c r="AX27" s="135">
        <f t="shared" ca="1" si="32"/>
        <v>0</v>
      </c>
      <c r="AY27" s="136">
        <f t="shared" ca="1" si="32"/>
        <v>0</v>
      </c>
      <c r="AZ27" s="23"/>
      <c r="BB27" s="65" t="s">
        <v>145</v>
      </c>
      <c r="BC27" s="65"/>
    </row>
    <row r="28" spans="1:62" x14ac:dyDescent="0.2">
      <c r="A28" s="187"/>
      <c r="B28" s="157" t="s">
        <v>82</v>
      </c>
      <c r="C28" s="134">
        <f t="shared" ref="C28:AH28" ca="1" si="33">SUMPRODUCT(($B$28=PlageTheme)*(PlageDate=$B$1)*(C3&gt;=PlageDebut)*(C3&lt;PlageFin))</f>
        <v>0</v>
      </c>
      <c r="D28" s="137">
        <f t="shared" ca="1" si="33"/>
        <v>0</v>
      </c>
      <c r="E28" s="137">
        <f t="shared" ca="1" si="33"/>
        <v>0</v>
      </c>
      <c r="F28" s="137">
        <f t="shared" ca="1" si="33"/>
        <v>0</v>
      </c>
      <c r="G28" s="137">
        <f t="shared" ca="1" si="33"/>
        <v>0</v>
      </c>
      <c r="H28" s="137">
        <f t="shared" ca="1" si="33"/>
        <v>0</v>
      </c>
      <c r="I28" s="137">
        <f t="shared" ca="1" si="33"/>
        <v>0</v>
      </c>
      <c r="J28" s="137">
        <f t="shared" ca="1" si="33"/>
        <v>0</v>
      </c>
      <c r="K28" s="137">
        <f t="shared" ca="1" si="33"/>
        <v>0</v>
      </c>
      <c r="L28" s="137">
        <f t="shared" ca="1" si="33"/>
        <v>0</v>
      </c>
      <c r="M28" s="137">
        <f t="shared" ca="1" si="33"/>
        <v>0</v>
      </c>
      <c r="N28" s="137">
        <f t="shared" ca="1" si="33"/>
        <v>0</v>
      </c>
      <c r="O28" s="137">
        <f t="shared" ca="1" si="33"/>
        <v>0</v>
      </c>
      <c r="P28" s="137">
        <f t="shared" ca="1" si="33"/>
        <v>0</v>
      </c>
      <c r="Q28" s="137">
        <f t="shared" ca="1" si="33"/>
        <v>0</v>
      </c>
      <c r="R28" s="137">
        <f t="shared" ca="1" si="33"/>
        <v>0</v>
      </c>
      <c r="S28" s="137">
        <f t="shared" ca="1" si="33"/>
        <v>0</v>
      </c>
      <c r="T28" s="137">
        <f t="shared" ca="1" si="33"/>
        <v>0</v>
      </c>
      <c r="U28" s="137">
        <f t="shared" ca="1" si="33"/>
        <v>0</v>
      </c>
      <c r="V28" s="137">
        <f t="shared" ca="1" si="33"/>
        <v>0</v>
      </c>
      <c r="W28" s="137">
        <f t="shared" ca="1" si="33"/>
        <v>0</v>
      </c>
      <c r="X28" s="137">
        <f t="shared" ca="1" si="33"/>
        <v>0</v>
      </c>
      <c r="Y28" s="137">
        <f t="shared" ca="1" si="33"/>
        <v>0</v>
      </c>
      <c r="Z28" s="137">
        <f t="shared" ca="1" si="33"/>
        <v>0</v>
      </c>
      <c r="AA28" s="137">
        <f t="shared" ca="1" si="33"/>
        <v>0</v>
      </c>
      <c r="AB28" s="137">
        <f t="shared" ca="1" si="33"/>
        <v>0</v>
      </c>
      <c r="AC28" s="137">
        <f t="shared" ca="1" si="33"/>
        <v>0</v>
      </c>
      <c r="AD28" s="137">
        <f t="shared" ca="1" si="33"/>
        <v>0</v>
      </c>
      <c r="AE28" s="137">
        <f t="shared" ca="1" si="33"/>
        <v>0</v>
      </c>
      <c r="AF28" s="137">
        <f t="shared" ca="1" si="33"/>
        <v>0</v>
      </c>
      <c r="AG28" s="137">
        <f t="shared" ca="1" si="33"/>
        <v>0</v>
      </c>
      <c r="AH28" s="137">
        <f t="shared" ca="1" si="33"/>
        <v>0</v>
      </c>
      <c r="AI28" s="137">
        <f t="shared" ref="AI28:AY28" ca="1" si="34">SUMPRODUCT(($B$28=PlageTheme)*(PlageDate=$B$1)*(AI3&gt;=PlageDebut)*(AI3&lt;PlageFin))</f>
        <v>0</v>
      </c>
      <c r="AJ28" s="137">
        <f t="shared" ca="1" si="34"/>
        <v>0</v>
      </c>
      <c r="AK28" s="137">
        <f t="shared" ca="1" si="34"/>
        <v>0</v>
      </c>
      <c r="AL28" s="137">
        <f t="shared" ca="1" si="34"/>
        <v>0</v>
      </c>
      <c r="AM28" s="137">
        <f t="shared" ca="1" si="34"/>
        <v>0</v>
      </c>
      <c r="AN28" s="137">
        <f t="shared" ca="1" si="34"/>
        <v>0</v>
      </c>
      <c r="AO28" s="137">
        <f t="shared" ca="1" si="34"/>
        <v>0</v>
      </c>
      <c r="AP28" s="137">
        <f t="shared" ca="1" si="34"/>
        <v>0</v>
      </c>
      <c r="AQ28" s="137">
        <f t="shared" ca="1" si="34"/>
        <v>0</v>
      </c>
      <c r="AR28" s="137">
        <f t="shared" ca="1" si="34"/>
        <v>0</v>
      </c>
      <c r="AS28" s="137">
        <f t="shared" ca="1" si="34"/>
        <v>0</v>
      </c>
      <c r="AT28" s="137">
        <f t="shared" ca="1" si="34"/>
        <v>0</v>
      </c>
      <c r="AU28" s="137">
        <f t="shared" ca="1" si="34"/>
        <v>0</v>
      </c>
      <c r="AV28" s="137">
        <f t="shared" ca="1" si="34"/>
        <v>0</v>
      </c>
      <c r="AW28" s="137">
        <f t="shared" ca="1" si="34"/>
        <v>0</v>
      </c>
      <c r="AX28" s="137">
        <f t="shared" ca="1" si="34"/>
        <v>0</v>
      </c>
      <c r="AY28" s="138">
        <f t="shared" ca="1" si="34"/>
        <v>0</v>
      </c>
      <c r="AZ28" s="23"/>
      <c r="BB28" s="65" t="s">
        <v>145</v>
      </c>
      <c r="BC28" s="65"/>
    </row>
    <row r="29" spans="1:62" x14ac:dyDescent="0.2">
      <c r="A29" s="187"/>
      <c r="B29" s="37" t="s">
        <v>88</v>
      </c>
      <c r="C29" s="154">
        <f t="shared" ref="C29:AH29" ca="1" si="35">SUMPRODUCT(($B$29=PlageTheme)*(PlageDate=$B$1)*(C3&gt;=PlageDebut)*(C3&lt;PlageFin))</f>
        <v>0</v>
      </c>
      <c r="D29" s="139">
        <f t="shared" ca="1" si="35"/>
        <v>0</v>
      </c>
      <c r="E29" s="139">
        <f t="shared" ca="1" si="35"/>
        <v>0</v>
      </c>
      <c r="F29" s="139">
        <f t="shared" ca="1" si="35"/>
        <v>0</v>
      </c>
      <c r="G29" s="139">
        <f t="shared" ca="1" si="35"/>
        <v>0</v>
      </c>
      <c r="H29" s="139">
        <f t="shared" ca="1" si="35"/>
        <v>0</v>
      </c>
      <c r="I29" s="139">
        <f t="shared" ca="1" si="35"/>
        <v>0</v>
      </c>
      <c r="J29" s="139">
        <f t="shared" ca="1" si="35"/>
        <v>0</v>
      </c>
      <c r="K29" s="139">
        <f t="shared" ca="1" si="35"/>
        <v>0</v>
      </c>
      <c r="L29" s="139">
        <f t="shared" ca="1" si="35"/>
        <v>0</v>
      </c>
      <c r="M29" s="139">
        <f t="shared" ca="1" si="35"/>
        <v>0</v>
      </c>
      <c r="N29" s="139">
        <f t="shared" ca="1" si="35"/>
        <v>0</v>
      </c>
      <c r="O29" s="139">
        <f t="shared" ca="1" si="35"/>
        <v>0</v>
      </c>
      <c r="P29" s="139">
        <f t="shared" ca="1" si="35"/>
        <v>0</v>
      </c>
      <c r="Q29" s="139">
        <f t="shared" ca="1" si="35"/>
        <v>0</v>
      </c>
      <c r="R29" s="139">
        <f t="shared" ca="1" si="35"/>
        <v>0</v>
      </c>
      <c r="S29" s="139">
        <f t="shared" ca="1" si="35"/>
        <v>0</v>
      </c>
      <c r="T29" s="139">
        <f t="shared" ca="1" si="35"/>
        <v>0</v>
      </c>
      <c r="U29" s="139">
        <f t="shared" ca="1" si="35"/>
        <v>0</v>
      </c>
      <c r="V29" s="139">
        <f t="shared" ca="1" si="35"/>
        <v>0</v>
      </c>
      <c r="W29" s="139">
        <f t="shared" ca="1" si="35"/>
        <v>0</v>
      </c>
      <c r="X29" s="139">
        <f t="shared" ca="1" si="35"/>
        <v>0</v>
      </c>
      <c r="Y29" s="139">
        <f t="shared" ca="1" si="35"/>
        <v>0</v>
      </c>
      <c r="Z29" s="139">
        <f t="shared" ca="1" si="35"/>
        <v>0</v>
      </c>
      <c r="AA29" s="139">
        <f t="shared" ca="1" si="35"/>
        <v>0</v>
      </c>
      <c r="AB29" s="139">
        <f t="shared" ca="1" si="35"/>
        <v>0</v>
      </c>
      <c r="AC29" s="139">
        <f t="shared" ca="1" si="35"/>
        <v>0</v>
      </c>
      <c r="AD29" s="139">
        <f t="shared" ca="1" si="35"/>
        <v>0</v>
      </c>
      <c r="AE29" s="139">
        <f t="shared" ca="1" si="35"/>
        <v>0</v>
      </c>
      <c r="AF29" s="139">
        <f t="shared" ca="1" si="35"/>
        <v>0</v>
      </c>
      <c r="AG29" s="139">
        <f t="shared" ca="1" si="35"/>
        <v>0</v>
      </c>
      <c r="AH29" s="139">
        <f t="shared" ca="1" si="35"/>
        <v>0</v>
      </c>
      <c r="AI29" s="139">
        <f t="shared" ref="AI29:AY29" ca="1" si="36">SUMPRODUCT(($B$29=PlageTheme)*(PlageDate=$B$1)*(AI3&gt;=PlageDebut)*(AI3&lt;PlageFin))</f>
        <v>0</v>
      </c>
      <c r="AJ29" s="139">
        <f t="shared" ca="1" si="36"/>
        <v>0</v>
      </c>
      <c r="AK29" s="139">
        <f t="shared" ca="1" si="36"/>
        <v>0</v>
      </c>
      <c r="AL29" s="139">
        <f t="shared" ca="1" si="36"/>
        <v>0</v>
      </c>
      <c r="AM29" s="139">
        <f t="shared" ca="1" si="36"/>
        <v>0</v>
      </c>
      <c r="AN29" s="139">
        <f t="shared" ca="1" si="36"/>
        <v>0</v>
      </c>
      <c r="AO29" s="139">
        <f t="shared" ca="1" si="36"/>
        <v>0</v>
      </c>
      <c r="AP29" s="139">
        <f t="shared" ca="1" si="36"/>
        <v>0</v>
      </c>
      <c r="AQ29" s="139">
        <f t="shared" ca="1" si="36"/>
        <v>0</v>
      </c>
      <c r="AR29" s="139">
        <f t="shared" ca="1" si="36"/>
        <v>0</v>
      </c>
      <c r="AS29" s="139">
        <f t="shared" ca="1" si="36"/>
        <v>0</v>
      </c>
      <c r="AT29" s="139">
        <f t="shared" ca="1" si="36"/>
        <v>0</v>
      </c>
      <c r="AU29" s="139">
        <f t="shared" ca="1" si="36"/>
        <v>0</v>
      </c>
      <c r="AV29" s="139">
        <f t="shared" ca="1" si="36"/>
        <v>0</v>
      </c>
      <c r="AW29" s="139">
        <f t="shared" ca="1" si="36"/>
        <v>0</v>
      </c>
      <c r="AX29" s="139">
        <f t="shared" ca="1" si="36"/>
        <v>0</v>
      </c>
      <c r="AY29" s="140">
        <f t="shared" ca="1" si="36"/>
        <v>0</v>
      </c>
      <c r="AZ29" s="23"/>
      <c r="BB29" s="65" t="s">
        <v>145</v>
      </c>
      <c r="BC29" s="65"/>
    </row>
    <row r="30" spans="1:62" x14ac:dyDescent="0.2">
      <c r="A30" s="187"/>
      <c r="B30" s="158" t="s">
        <v>89</v>
      </c>
      <c r="C30" s="135">
        <f t="shared" ref="C30:AH30" ca="1" si="37">SUMPRODUCT(($B$30=PlageTheme)*(PlageDate=$B$1)*(C3&gt;=PlageDebut)*(C3&lt;PlageFin))</f>
        <v>0</v>
      </c>
      <c r="D30" s="135">
        <f t="shared" ca="1" si="37"/>
        <v>0</v>
      </c>
      <c r="E30" s="135">
        <f t="shared" ca="1" si="37"/>
        <v>0</v>
      </c>
      <c r="F30" s="135">
        <f t="shared" ca="1" si="37"/>
        <v>0</v>
      </c>
      <c r="G30" s="135">
        <f t="shared" ca="1" si="37"/>
        <v>0</v>
      </c>
      <c r="H30" s="135">
        <f t="shared" ca="1" si="37"/>
        <v>0</v>
      </c>
      <c r="I30" s="135">
        <f t="shared" ca="1" si="37"/>
        <v>0</v>
      </c>
      <c r="J30" s="135">
        <f t="shared" ca="1" si="37"/>
        <v>0</v>
      </c>
      <c r="K30" s="135">
        <f t="shared" ca="1" si="37"/>
        <v>0</v>
      </c>
      <c r="L30" s="135">
        <f t="shared" ca="1" si="37"/>
        <v>0</v>
      </c>
      <c r="M30" s="135">
        <f t="shared" ca="1" si="37"/>
        <v>0</v>
      </c>
      <c r="N30" s="135">
        <f t="shared" ca="1" si="37"/>
        <v>0</v>
      </c>
      <c r="O30" s="135">
        <f t="shared" ca="1" si="37"/>
        <v>0</v>
      </c>
      <c r="P30" s="135">
        <f t="shared" ca="1" si="37"/>
        <v>0</v>
      </c>
      <c r="Q30" s="135">
        <f t="shared" ca="1" si="37"/>
        <v>0</v>
      </c>
      <c r="R30" s="135">
        <f t="shared" ca="1" si="37"/>
        <v>0</v>
      </c>
      <c r="S30" s="135">
        <f t="shared" ca="1" si="37"/>
        <v>0</v>
      </c>
      <c r="T30" s="135">
        <f t="shared" ca="1" si="37"/>
        <v>0</v>
      </c>
      <c r="U30" s="135">
        <f t="shared" ca="1" si="37"/>
        <v>0</v>
      </c>
      <c r="V30" s="135">
        <f t="shared" ca="1" si="37"/>
        <v>0</v>
      </c>
      <c r="W30" s="135">
        <f t="shared" ca="1" si="37"/>
        <v>1</v>
      </c>
      <c r="X30" s="135">
        <f t="shared" ca="1" si="37"/>
        <v>0</v>
      </c>
      <c r="Y30" s="135">
        <f t="shared" ca="1" si="37"/>
        <v>0</v>
      </c>
      <c r="Z30" s="135">
        <f t="shared" ca="1" si="37"/>
        <v>0</v>
      </c>
      <c r="AA30" s="135">
        <f t="shared" ca="1" si="37"/>
        <v>0</v>
      </c>
      <c r="AB30" s="135">
        <f t="shared" ca="1" si="37"/>
        <v>0</v>
      </c>
      <c r="AC30" s="135">
        <f t="shared" ca="1" si="37"/>
        <v>0</v>
      </c>
      <c r="AD30" s="135">
        <f t="shared" ca="1" si="37"/>
        <v>0</v>
      </c>
      <c r="AE30" s="135">
        <f t="shared" ca="1" si="37"/>
        <v>1</v>
      </c>
      <c r="AF30" s="135">
        <f t="shared" ca="1" si="37"/>
        <v>0</v>
      </c>
      <c r="AG30" s="135">
        <f t="shared" ca="1" si="37"/>
        <v>0</v>
      </c>
      <c r="AH30" s="135">
        <f t="shared" ca="1" si="37"/>
        <v>0</v>
      </c>
      <c r="AI30" s="135">
        <f t="shared" ref="AI30:AY30" ca="1" si="38">SUMPRODUCT(($B$30=PlageTheme)*(PlageDate=$B$1)*(AI3&gt;=PlageDebut)*(AI3&lt;PlageFin))</f>
        <v>0</v>
      </c>
      <c r="AJ30" s="135">
        <f t="shared" ca="1" si="38"/>
        <v>0</v>
      </c>
      <c r="AK30" s="135">
        <f t="shared" ca="1" si="38"/>
        <v>0</v>
      </c>
      <c r="AL30" s="135">
        <f t="shared" ca="1" si="38"/>
        <v>0</v>
      </c>
      <c r="AM30" s="135">
        <f t="shared" ca="1" si="38"/>
        <v>0</v>
      </c>
      <c r="AN30" s="135">
        <f t="shared" ca="1" si="38"/>
        <v>0</v>
      </c>
      <c r="AO30" s="135">
        <f t="shared" ca="1" si="38"/>
        <v>0</v>
      </c>
      <c r="AP30" s="135">
        <f t="shared" ca="1" si="38"/>
        <v>0</v>
      </c>
      <c r="AQ30" s="135">
        <f t="shared" ca="1" si="38"/>
        <v>0</v>
      </c>
      <c r="AR30" s="135">
        <f t="shared" ca="1" si="38"/>
        <v>0</v>
      </c>
      <c r="AS30" s="135">
        <f t="shared" ca="1" si="38"/>
        <v>0</v>
      </c>
      <c r="AT30" s="135">
        <f t="shared" ca="1" si="38"/>
        <v>0</v>
      </c>
      <c r="AU30" s="135">
        <f t="shared" ca="1" si="38"/>
        <v>0</v>
      </c>
      <c r="AV30" s="135">
        <f t="shared" ca="1" si="38"/>
        <v>0</v>
      </c>
      <c r="AW30" s="135">
        <f t="shared" ca="1" si="38"/>
        <v>0</v>
      </c>
      <c r="AX30" s="135">
        <f t="shared" ca="1" si="38"/>
        <v>0</v>
      </c>
      <c r="AY30" s="136">
        <f t="shared" ca="1" si="38"/>
        <v>0</v>
      </c>
      <c r="AZ30" s="23"/>
      <c r="BB30" s="65"/>
      <c r="BC30" s="65"/>
    </row>
    <row r="31" spans="1:62" x14ac:dyDescent="0.2">
      <c r="A31" s="187"/>
      <c r="B31" s="38" t="s">
        <v>90</v>
      </c>
      <c r="C31" s="154">
        <f t="shared" ref="C31:AH31" ca="1" si="39">SUMPRODUCT(($B$31=PlageTheme)*(PlageDate=$B$1)*(C3&gt;=PlageDebut)*(C3&lt;PlageFin))</f>
        <v>0</v>
      </c>
      <c r="D31" s="139">
        <f t="shared" ca="1" si="39"/>
        <v>0</v>
      </c>
      <c r="E31" s="139">
        <f t="shared" ca="1" si="39"/>
        <v>0</v>
      </c>
      <c r="F31" s="139">
        <f t="shared" ca="1" si="39"/>
        <v>0</v>
      </c>
      <c r="G31" s="139">
        <f t="shared" ca="1" si="39"/>
        <v>0</v>
      </c>
      <c r="H31" s="139">
        <f t="shared" ca="1" si="39"/>
        <v>0</v>
      </c>
      <c r="I31" s="139">
        <f t="shared" ca="1" si="39"/>
        <v>0</v>
      </c>
      <c r="J31" s="139">
        <f t="shared" ca="1" si="39"/>
        <v>0</v>
      </c>
      <c r="K31" s="139">
        <f t="shared" ca="1" si="39"/>
        <v>0</v>
      </c>
      <c r="L31" s="139">
        <f t="shared" ca="1" si="39"/>
        <v>0</v>
      </c>
      <c r="M31" s="139">
        <f t="shared" ca="1" si="39"/>
        <v>0</v>
      </c>
      <c r="N31" s="139">
        <f t="shared" ca="1" si="39"/>
        <v>0</v>
      </c>
      <c r="O31" s="139">
        <f t="shared" ca="1" si="39"/>
        <v>0</v>
      </c>
      <c r="P31" s="139">
        <f t="shared" ca="1" si="39"/>
        <v>0</v>
      </c>
      <c r="Q31" s="139">
        <f t="shared" ca="1" si="39"/>
        <v>0</v>
      </c>
      <c r="R31" s="139">
        <f t="shared" ca="1" si="39"/>
        <v>0</v>
      </c>
      <c r="S31" s="139">
        <f t="shared" ca="1" si="39"/>
        <v>0</v>
      </c>
      <c r="T31" s="139">
        <f t="shared" ca="1" si="39"/>
        <v>0</v>
      </c>
      <c r="U31" s="139">
        <f t="shared" ca="1" si="39"/>
        <v>0</v>
      </c>
      <c r="V31" s="139">
        <f t="shared" ca="1" si="39"/>
        <v>0</v>
      </c>
      <c r="W31" s="139">
        <f t="shared" ca="1" si="39"/>
        <v>0</v>
      </c>
      <c r="X31" s="139">
        <f t="shared" ca="1" si="39"/>
        <v>0</v>
      </c>
      <c r="Y31" s="139">
        <f t="shared" ca="1" si="39"/>
        <v>0</v>
      </c>
      <c r="Z31" s="139">
        <f t="shared" ca="1" si="39"/>
        <v>0</v>
      </c>
      <c r="AA31" s="139">
        <f t="shared" ca="1" si="39"/>
        <v>0</v>
      </c>
      <c r="AB31" s="139">
        <f t="shared" ca="1" si="39"/>
        <v>0</v>
      </c>
      <c r="AC31" s="139">
        <f t="shared" ca="1" si="39"/>
        <v>0</v>
      </c>
      <c r="AD31" s="139">
        <f t="shared" ca="1" si="39"/>
        <v>0</v>
      </c>
      <c r="AE31" s="139">
        <f t="shared" ca="1" si="39"/>
        <v>1</v>
      </c>
      <c r="AF31" s="139">
        <f t="shared" ca="1" si="39"/>
        <v>0</v>
      </c>
      <c r="AG31" s="139">
        <f t="shared" ca="1" si="39"/>
        <v>0</v>
      </c>
      <c r="AH31" s="139">
        <f t="shared" ca="1" si="39"/>
        <v>0</v>
      </c>
      <c r="AI31" s="139">
        <f t="shared" ref="AI31:AY31" ca="1" si="40">SUMPRODUCT(($B$31=PlageTheme)*(PlageDate=$B$1)*(AI3&gt;=PlageDebut)*(AI3&lt;PlageFin))</f>
        <v>0</v>
      </c>
      <c r="AJ31" s="139">
        <f t="shared" ca="1" si="40"/>
        <v>0</v>
      </c>
      <c r="AK31" s="139">
        <f t="shared" ca="1" si="40"/>
        <v>0</v>
      </c>
      <c r="AL31" s="139">
        <f t="shared" ca="1" si="40"/>
        <v>0</v>
      </c>
      <c r="AM31" s="139">
        <f t="shared" ca="1" si="40"/>
        <v>0</v>
      </c>
      <c r="AN31" s="139">
        <f t="shared" ca="1" si="40"/>
        <v>0</v>
      </c>
      <c r="AO31" s="139">
        <f t="shared" ca="1" si="40"/>
        <v>0</v>
      </c>
      <c r="AP31" s="139">
        <f t="shared" ca="1" si="40"/>
        <v>0</v>
      </c>
      <c r="AQ31" s="139">
        <f t="shared" ca="1" si="40"/>
        <v>0</v>
      </c>
      <c r="AR31" s="139">
        <f t="shared" ca="1" si="40"/>
        <v>1</v>
      </c>
      <c r="AS31" s="139">
        <f t="shared" ca="1" si="40"/>
        <v>0</v>
      </c>
      <c r="AT31" s="139">
        <f t="shared" ca="1" si="40"/>
        <v>0</v>
      </c>
      <c r="AU31" s="139">
        <f t="shared" ca="1" si="40"/>
        <v>0</v>
      </c>
      <c r="AV31" s="139">
        <f t="shared" ca="1" si="40"/>
        <v>0</v>
      </c>
      <c r="AW31" s="139">
        <f t="shared" ca="1" si="40"/>
        <v>0</v>
      </c>
      <c r="AX31" s="139">
        <f t="shared" ca="1" si="40"/>
        <v>0</v>
      </c>
      <c r="AY31" s="140">
        <f t="shared" ca="1" si="40"/>
        <v>0</v>
      </c>
      <c r="AZ31" s="23"/>
      <c r="BB31" s="65"/>
      <c r="BC31" s="65"/>
    </row>
    <row r="32" spans="1:62" x14ac:dyDescent="0.2">
      <c r="A32" s="187"/>
      <c r="B32" s="159" t="s">
        <v>91</v>
      </c>
      <c r="C32" s="134">
        <f t="shared" ref="C32:AH32" ca="1" si="41">SUMPRODUCT(($B$32=PlageTheme)*(PlageDate=$B$1)*(C3&gt;=PlageDebut)*(C3&lt;PlageFin))</f>
        <v>0</v>
      </c>
      <c r="D32" s="135">
        <f t="shared" ca="1" si="41"/>
        <v>0</v>
      </c>
      <c r="E32" s="135">
        <f t="shared" ca="1" si="41"/>
        <v>0</v>
      </c>
      <c r="F32" s="135">
        <f t="shared" ca="1" si="41"/>
        <v>0</v>
      </c>
      <c r="G32" s="135">
        <f t="shared" ca="1" si="41"/>
        <v>0</v>
      </c>
      <c r="H32" s="135">
        <f t="shared" ca="1" si="41"/>
        <v>0</v>
      </c>
      <c r="I32" s="135">
        <f t="shared" ca="1" si="41"/>
        <v>0</v>
      </c>
      <c r="J32" s="135">
        <f t="shared" ca="1" si="41"/>
        <v>0</v>
      </c>
      <c r="K32" s="135">
        <f t="shared" ca="1" si="41"/>
        <v>0</v>
      </c>
      <c r="L32" s="135">
        <f t="shared" ca="1" si="41"/>
        <v>0</v>
      </c>
      <c r="M32" s="135">
        <f t="shared" ca="1" si="41"/>
        <v>0</v>
      </c>
      <c r="N32" s="135">
        <f t="shared" ca="1" si="41"/>
        <v>0</v>
      </c>
      <c r="O32" s="135">
        <f t="shared" ca="1" si="41"/>
        <v>0</v>
      </c>
      <c r="P32" s="135">
        <f t="shared" ca="1" si="41"/>
        <v>0</v>
      </c>
      <c r="Q32" s="135">
        <f t="shared" ca="1" si="41"/>
        <v>0</v>
      </c>
      <c r="R32" s="135">
        <f t="shared" ca="1" si="41"/>
        <v>0</v>
      </c>
      <c r="S32" s="135">
        <f t="shared" ca="1" si="41"/>
        <v>0</v>
      </c>
      <c r="T32" s="135">
        <f t="shared" ca="1" si="41"/>
        <v>0</v>
      </c>
      <c r="U32" s="135">
        <f t="shared" ca="1" si="41"/>
        <v>0</v>
      </c>
      <c r="V32" s="135">
        <f t="shared" ca="1" si="41"/>
        <v>0</v>
      </c>
      <c r="W32" s="135">
        <f t="shared" ca="1" si="41"/>
        <v>0</v>
      </c>
      <c r="X32" s="135">
        <f t="shared" ca="1" si="41"/>
        <v>0</v>
      </c>
      <c r="Y32" s="135">
        <f t="shared" ca="1" si="41"/>
        <v>0</v>
      </c>
      <c r="Z32" s="135">
        <f t="shared" ca="1" si="41"/>
        <v>0</v>
      </c>
      <c r="AA32" s="135">
        <f t="shared" ca="1" si="41"/>
        <v>0</v>
      </c>
      <c r="AB32" s="135">
        <f t="shared" ca="1" si="41"/>
        <v>0</v>
      </c>
      <c r="AC32" s="135">
        <f t="shared" ca="1" si="41"/>
        <v>0</v>
      </c>
      <c r="AD32" s="135">
        <f t="shared" ca="1" si="41"/>
        <v>0</v>
      </c>
      <c r="AE32" s="135">
        <f t="shared" ca="1" si="41"/>
        <v>0</v>
      </c>
      <c r="AF32" s="135">
        <f t="shared" ca="1" si="41"/>
        <v>0</v>
      </c>
      <c r="AG32" s="135">
        <f t="shared" ca="1" si="41"/>
        <v>0</v>
      </c>
      <c r="AH32" s="135">
        <f t="shared" ca="1" si="41"/>
        <v>0</v>
      </c>
      <c r="AI32" s="135">
        <f t="shared" ref="AI32:AY32" ca="1" si="42">SUMPRODUCT(($B$32=PlageTheme)*(PlageDate=$B$1)*(AI3&gt;=PlageDebut)*(AI3&lt;PlageFin))</f>
        <v>0</v>
      </c>
      <c r="AJ32" s="135">
        <f t="shared" ca="1" si="42"/>
        <v>0</v>
      </c>
      <c r="AK32" s="135">
        <f t="shared" ca="1" si="42"/>
        <v>0</v>
      </c>
      <c r="AL32" s="135">
        <f t="shared" ca="1" si="42"/>
        <v>0</v>
      </c>
      <c r="AM32" s="135">
        <f t="shared" ca="1" si="42"/>
        <v>0</v>
      </c>
      <c r="AN32" s="135">
        <f t="shared" ca="1" si="42"/>
        <v>0</v>
      </c>
      <c r="AO32" s="135">
        <f t="shared" ca="1" si="42"/>
        <v>0</v>
      </c>
      <c r="AP32" s="135">
        <f t="shared" ca="1" si="42"/>
        <v>0</v>
      </c>
      <c r="AQ32" s="135">
        <f t="shared" ca="1" si="42"/>
        <v>0</v>
      </c>
      <c r="AR32" s="135">
        <f t="shared" ca="1" si="42"/>
        <v>0</v>
      </c>
      <c r="AS32" s="135">
        <f t="shared" ca="1" si="42"/>
        <v>0</v>
      </c>
      <c r="AT32" s="135">
        <f t="shared" ca="1" si="42"/>
        <v>0</v>
      </c>
      <c r="AU32" s="135">
        <f t="shared" ca="1" si="42"/>
        <v>0</v>
      </c>
      <c r="AV32" s="135">
        <f t="shared" ca="1" si="42"/>
        <v>0</v>
      </c>
      <c r="AW32" s="135">
        <f t="shared" ca="1" si="42"/>
        <v>0</v>
      </c>
      <c r="AX32" s="135">
        <f t="shared" ca="1" si="42"/>
        <v>0</v>
      </c>
      <c r="AY32" s="136">
        <f t="shared" ca="1" si="42"/>
        <v>0</v>
      </c>
      <c r="AZ32" s="23"/>
    </row>
    <row r="33" spans="1:64" x14ac:dyDescent="0.2">
      <c r="A33" s="187"/>
      <c r="B33" s="39" t="s">
        <v>94</v>
      </c>
      <c r="C33" s="141">
        <f t="shared" ref="C33:AH33" ca="1" si="43">SUMPRODUCT(($B$33=PlageTheme)*(PlageDate=$B$1)*(C3&gt;=PlageDebut)*(C3&lt;PlageFin))</f>
        <v>0</v>
      </c>
      <c r="D33" s="142">
        <f t="shared" ca="1" si="43"/>
        <v>0</v>
      </c>
      <c r="E33" s="142">
        <f t="shared" ca="1" si="43"/>
        <v>0</v>
      </c>
      <c r="F33" s="142">
        <f t="shared" ca="1" si="43"/>
        <v>0</v>
      </c>
      <c r="G33" s="142">
        <f t="shared" ca="1" si="43"/>
        <v>0</v>
      </c>
      <c r="H33" s="142">
        <f t="shared" ca="1" si="43"/>
        <v>0</v>
      </c>
      <c r="I33" s="142">
        <f t="shared" ca="1" si="43"/>
        <v>0</v>
      </c>
      <c r="J33" s="142">
        <f t="shared" ca="1" si="43"/>
        <v>0</v>
      </c>
      <c r="K33" s="142">
        <f t="shared" ca="1" si="43"/>
        <v>0</v>
      </c>
      <c r="L33" s="142">
        <f t="shared" ca="1" si="43"/>
        <v>0</v>
      </c>
      <c r="M33" s="142">
        <f t="shared" ca="1" si="43"/>
        <v>0</v>
      </c>
      <c r="N33" s="142">
        <f t="shared" ca="1" si="43"/>
        <v>0</v>
      </c>
      <c r="O33" s="142">
        <f t="shared" ca="1" si="43"/>
        <v>0</v>
      </c>
      <c r="P33" s="142">
        <f t="shared" ca="1" si="43"/>
        <v>0</v>
      </c>
      <c r="Q33" s="142">
        <f t="shared" ca="1" si="43"/>
        <v>0</v>
      </c>
      <c r="R33" s="142">
        <f t="shared" ca="1" si="43"/>
        <v>0</v>
      </c>
      <c r="S33" s="142">
        <f t="shared" ca="1" si="43"/>
        <v>0</v>
      </c>
      <c r="T33" s="142">
        <f t="shared" ca="1" si="43"/>
        <v>0</v>
      </c>
      <c r="U33" s="142">
        <f t="shared" ca="1" si="43"/>
        <v>0</v>
      </c>
      <c r="V33" s="142">
        <f t="shared" ca="1" si="43"/>
        <v>0</v>
      </c>
      <c r="W33" s="142">
        <f t="shared" ca="1" si="43"/>
        <v>0</v>
      </c>
      <c r="X33" s="142">
        <f t="shared" ca="1" si="43"/>
        <v>0</v>
      </c>
      <c r="Y33" s="142">
        <f t="shared" ca="1" si="43"/>
        <v>0</v>
      </c>
      <c r="Z33" s="142">
        <f t="shared" ca="1" si="43"/>
        <v>0</v>
      </c>
      <c r="AA33" s="142">
        <f t="shared" ca="1" si="43"/>
        <v>0</v>
      </c>
      <c r="AB33" s="142">
        <f t="shared" ca="1" si="43"/>
        <v>0</v>
      </c>
      <c r="AC33" s="142">
        <f t="shared" ca="1" si="43"/>
        <v>0</v>
      </c>
      <c r="AD33" s="142">
        <f t="shared" ca="1" si="43"/>
        <v>0</v>
      </c>
      <c r="AE33" s="142">
        <f t="shared" ca="1" si="43"/>
        <v>0</v>
      </c>
      <c r="AF33" s="142">
        <f t="shared" ca="1" si="43"/>
        <v>0</v>
      </c>
      <c r="AG33" s="142">
        <f t="shared" ca="1" si="43"/>
        <v>0</v>
      </c>
      <c r="AH33" s="142">
        <f t="shared" ca="1" si="43"/>
        <v>0</v>
      </c>
      <c r="AI33" s="142">
        <f t="shared" ref="AI33:AY33" ca="1" si="44">SUMPRODUCT(($B$33=PlageTheme)*(PlageDate=$B$1)*(AI3&gt;=PlageDebut)*(AI3&lt;PlageFin))</f>
        <v>0</v>
      </c>
      <c r="AJ33" s="142">
        <f t="shared" ca="1" si="44"/>
        <v>0</v>
      </c>
      <c r="AK33" s="142">
        <f t="shared" ca="1" si="44"/>
        <v>0</v>
      </c>
      <c r="AL33" s="142">
        <f t="shared" ca="1" si="44"/>
        <v>0</v>
      </c>
      <c r="AM33" s="142">
        <f t="shared" ca="1" si="44"/>
        <v>0</v>
      </c>
      <c r="AN33" s="142">
        <f t="shared" ca="1" si="44"/>
        <v>0</v>
      </c>
      <c r="AO33" s="142">
        <f t="shared" ca="1" si="44"/>
        <v>0</v>
      </c>
      <c r="AP33" s="142">
        <f t="shared" ca="1" si="44"/>
        <v>0</v>
      </c>
      <c r="AQ33" s="142">
        <f t="shared" ca="1" si="44"/>
        <v>0</v>
      </c>
      <c r="AR33" s="142">
        <f t="shared" ca="1" si="44"/>
        <v>0</v>
      </c>
      <c r="AS33" s="142">
        <f t="shared" ca="1" si="44"/>
        <v>0</v>
      </c>
      <c r="AT33" s="142">
        <f t="shared" ca="1" si="44"/>
        <v>0</v>
      </c>
      <c r="AU33" s="142">
        <f t="shared" ca="1" si="44"/>
        <v>0</v>
      </c>
      <c r="AV33" s="142">
        <f t="shared" ca="1" si="44"/>
        <v>0</v>
      </c>
      <c r="AW33" s="142">
        <f t="shared" ca="1" si="44"/>
        <v>0</v>
      </c>
      <c r="AX33" s="142">
        <f t="shared" ca="1" si="44"/>
        <v>0</v>
      </c>
      <c r="AY33" s="143">
        <f t="shared" ca="1" si="44"/>
        <v>0</v>
      </c>
      <c r="AZ33" s="23"/>
    </row>
    <row r="34" spans="1:64" x14ac:dyDescent="0.2">
      <c r="A34" s="187"/>
      <c r="B34" s="39" t="s">
        <v>93</v>
      </c>
      <c r="C34" s="153">
        <f t="shared" ref="C34:AH34" ca="1" si="45">SUMPRODUCT(($B$34=PlageTheme)*(PlageDate=$B$1)*(C3&gt;=PlageDebut)*(C3&lt;PlageFin))</f>
        <v>0</v>
      </c>
      <c r="D34" s="125">
        <f t="shared" ca="1" si="45"/>
        <v>0</v>
      </c>
      <c r="E34" s="125">
        <f t="shared" ca="1" si="45"/>
        <v>0</v>
      </c>
      <c r="F34" s="125">
        <f t="shared" ca="1" si="45"/>
        <v>0</v>
      </c>
      <c r="G34" s="125">
        <f t="shared" ca="1" si="45"/>
        <v>0</v>
      </c>
      <c r="H34" s="125">
        <f t="shared" ca="1" si="45"/>
        <v>0</v>
      </c>
      <c r="I34" s="125">
        <f t="shared" ca="1" si="45"/>
        <v>0</v>
      </c>
      <c r="J34" s="125">
        <f t="shared" ca="1" si="45"/>
        <v>0</v>
      </c>
      <c r="K34" s="125">
        <f t="shared" ca="1" si="45"/>
        <v>0</v>
      </c>
      <c r="L34" s="125">
        <f t="shared" ca="1" si="45"/>
        <v>0</v>
      </c>
      <c r="M34" s="125">
        <f t="shared" ca="1" si="45"/>
        <v>0</v>
      </c>
      <c r="N34" s="125">
        <f t="shared" ca="1" si="45"/>
        <v>0</v>
      </c>
      <c r="O34" s="125">
        <f t="shared" ca="1" si="45"/>
        <v>0</v>
      </c>
      <c r="P34" s="125">
        <f t="shared" ca="1" si="45"/>
        <v>0</v>
      </c>
      <c r="Q34" s="125">
        <f t="shared" ca="1" si="45"/>
        <v>0</v>
      </c>
      <c r="R34" s="125">
        <f t="shared" ca="1" si="45"/>
        <v>0</v>
      </c>
      <c r="S34" s="125">
        <f t="shared" ca="1" si="45"/>
        <v>0</v>
      </c>
      <c r="T34" s="125">
        <f t="shared" ca="1" si="45"/>
        <v>1</v>
      </c>
      <c r="U34" s="125">
        <f t="shared" ca="1" si="45"/>
        <v>1</v>
      </c>
      <c r="V34" s="125">
        <f t="shared" ca="1" si="45"/>
        <v>0</v>
      </c>
      <c r="W34" s="125">
        <f t="shared" ca="1" si="45"/>
        <v>0</v>
      </c>
      <c r="X34" s="125">
        <f t="shared" ca="1" si="45"/>
        <v>0</v>
      </c>
      <c r="Y34" s="125">
        <f t="shared" ca="1" si="45"/>
        <v>0</v>
      </c>
      <c r="Z34" s="125">
        <f t="shared" ca="1" si="45"/>
        <v>0</v>
      </c>
      <c r="AA34" s="125">
        <f t="shared" ca="1" si="45"/>
        <v>0</v>
      </c>
      <c r="AB34" s="125">
        <f t="shared" ca="1" si="45"/>
        <v>0</v>
      </c>
      <c r="AC34" s="125">
        <f t="shared" ca="1" si="45"/>
        <v>0</v>
      </c>
      <c r="AD34" s="125">
        <f t="shared" ca="1" si="45"/>
        <v>0</v>
      </c>
      <c r="AE34" s="125">
        <f t="shared" ca="1" si="45"/>
        <v>0</v>
      </c>
      <c r="AF34" s="125">
        <f t="shared" ca="1" si="45"/>
        <v>0</v>
      </c>
      <c r="AG34" s="125">
        <f t="shared" ca="1" si="45"/>
        <v>0</v>
      </c>
      <c r="AH34" s="125">
        <f t="shared" ca="1" si="45"/>
        <v>0</v>
      </c>
      <c r="AI34" s="125">
        <f t="shared" ref="AI34:AY34" ca="1" si="46">SUMPRODUCT(($B$34=PlageTheme)*(PlageDate=$B$1)*(AI3&gt;=PlageDebut)*(AI3&lt;PlageFin))</f>
        <v>0</v>
      </c>
      <c r="AJ34" s="125">
        <f t="shared" ca="1" si="46"/>
        <v>0</v>
      </c>
      <c r="AK34" s="125">
        <f t="shared" ca="1" si="46"/>
        <v>0</v>
      </c>
      <c r="AL34" s="125">
        <f t="shared" ca="1" si="46"/>
        <v>0</v>
      </c>
      <c r="AM34" s="125">
        <f t="shared" ca="1" si="46"/>
        <v>0</v>
      </c>
      <c r="AN34" s="125">
        <f t="shared" ca="1" si="46"/>
        <v>0</v>
      </c>
      <c r="AO34" s="125">
        <f t="shared" ca="1" si="46"/>
        <v>0</v>
      </c>
      <c r="AP34" s="125">
        <f t="shared" ca="1" si="46"/>
        <v>0</v>
      </c>
      <c r="AQ34" s="125">
        <f t="shared" ca="1" si="46"/>
        <v>0</v>
      </c>
      <c r="AR34" s="125">
        <f t="shared" ca="1" si="46"/>
        <v>0</v>
      </c>
      <c r="AS34" s="125">
        <f t="shared" ca="1" si="46"/>
        <v>0</v>
      </c>
      <c r="AT34" s="125">
        <f t="shared" ca="1" si="46"/>
        <v>0</v>
      </c>
      <c r="AU34" s="125">
        <f t="shared" ca="1" si="46"/>
        <v>0</v>
      </c>
      <c r="AV34" s="125">
        <f t="shared" ca="1" si="46"/>
        <v>0</v>
      </c>
      <c r="AW34" s="125">
        <f t="shared" ca="1" si="46"/>
        <v>0</v>
      </c>
      <c r="AX34" s="125">
        <f t="shared" ca="1" si="46"/>
        <v>0</v>
      </c>
      <c r="AY34" s="126">
        <f t="shared" ca="1" si="46"/>
        <v>0</v>
      </c>
      <c r="AZ34" s="23"/>
    </row>
    <row r="35" spans="1:64" x14ac:dyDescent="0.2">
      <c r="A35" s="187"/>
      <c r="B35" s="39" t="s">
        <v>92</v>
      </c>
      <c r="C35" s="153">
        <f t="shared" ref="C35:AH35" ca="1" si="47">SUMPRODUCT(($B$35=PlageTheme)*(PlageDate=$B$1)*(C3&gt;=PlageDebut)*(C3&lt;PlageFin))</f>
        <v>0</v>
      </c>
      <c r="D35" s="125">
        <f t="shared" ca="1" si="47"/>
        <v>0</v>
      </c>
      <c r="E35" s="125">
        <f t="shared" ca="1" si="47"/>
        <v>0</v>
      </c>
      <c r="F35" s="125">
        <f t="shared" ca="1" si="47"/>
        <v>0</v>
      </c>
      <c r="G35" s="125">
        <f t="shared" ca="1" si="47"/>
        <v>0</v>
      </c>
      <c r="H35" s="125">
        <f t="shared" ca="1" si="47"/>
        <v>0</v>
      </c>
      <c r="I35" s="125">
        <f t="shared" ca="1" si="47"/>
        <v>0</v>
      </c>
      <c r="J35" s="125">
        <f t="shared" ca="1" si="47"/>
        <v>0</v>
      </c>
      <c r="K35" s="125">
        <f t="shared" ca="1" si="47"/>
        <v>0</v>
      </c>
      <c r="L35" s="125">
        <f t="shared" ca="1" si="47"/>
        <v>0</v>
      </c>
      <c r="M35" s="125">
        <f t="shared" ca="1" si="47"/>
        <v>0</v>
      </c>
      <c r="N35" s="125">
        <f t="shared" ca="1" si="47"/>
        <v>0</v>
      </c>
      <c r="O35" s="125">
        <f t="shared" ca="1" si="47"/>
        <v>0</v>
      </c>
      <c r="P35" s="125">
        <f t="shared" ca="1" si="47"/>
        <v>0</v>
      </c>
      <c r="Q35" s="125">
        <f t="shared" ca="1" si="47"/>
        <v>0</v>
      </c>
      <c r="R35" s="125">
        <f t="shared" ca="1" si="47"/>
        <v>0</v>
      </c>
      <c r="S35" s="125">
        <f t="shared" ca="1" si="47"/>
        <v>0</v>
      </c>
      <c r="T35" s="125">
        <f t="shared" ca="1" si="47"/>
        <v>0</v>
      </c>
      <c r="U35" s="125">
        <f t="shared" ca="1" si="47"/>
        <v>0</v>
      </c>
      <c r="V35" s="125">
        <f t="shared" ca="1" si="47"/>
        <v>0</v>
      </c>
      <c r="W35" s="125">
        <f t="shared" ca="1" si="47"/>
        <v>0</v>
      </c>
      <c r="X35" s="125">
        <f t="shared" ca="1" si="47"/>
        <v>0</v>
      </c>
      <c r="Y35" s="125">
        <f t="shared" ca="1" si="47"/>
        <v>0</v>
      </c>
      <c r="Z35" s="125">
        <f t="shared" ca="1" si="47"/>
        <v>0</v>
      </c>
      <c r="AA35" s="125">
        <f t="shared" ca="1" si="47"/>
        <v>0</v>
      </c>
      <c r="AB35" s="125">
        <f t="shared" ca="1" si="47"/>
        <v>0</v>
      </c>
      <c r="AC35" s="125">
        <f t="shared" ca="1" si="47"/>
        <v>0</v>
      </c>
      <c r="AD35" s="125">
        <f t="shared" ca="1" si="47"/>
        <v>0</v>
      </c>
      <c r="AE35" s="125">
        <f t="shared" ca="1" si="47"/>
        <v>0</v>
      </c>
      <c r="AF35" s="125">
        <f t="shared" ca="1" si="47"/>
        <v>0</v>
      </c>
      <c r="AG35" s="125">
        <f t="shared" ca="1" si="47"/>
        <v>0</v>
      </c>
      <c r="AH35" s="125">
        <f t="shared" ca="1" si="47"/>
        <v>0</v>
      </c>
      <c r="AI35" s="125">
        <f t="shared" ref="AI35:AY35" ca="1" si="48">SUMPRODUCT(($B$35=PlageTheme)*(PlageDate=$B$1)*(AI3&gt;=PlageDebut)*(AI3&lt;PlageFin))</f>
        <v>0</v>
      </c>
      <c r="AJ35" s="125">
        <f t="shared" ca="1" si="48"/>
        <v>0</v>
      </c>
      <c r="AK35" s="125">
        <f t="shared" ca="1" si="48"/>
        <v>0</v>
      </c>
      <c r="AL35" s="125">
        <f t="shared" ca="1" si="48"/>
        <v>0</v>
      </c>
      <c r="AM35" s="125">
        <f t="shared" ca="1" si="48"/>
        <v>0</v>
      </c>
      <c r="AN35" s="125">
        <f t="shared" ca="1" si="48"/>
        <v>0</v>
      </c>
      <c r="AO35" s="125">
        <f t="shared" ca="1" si="48"/>
        <v>0</v>
      </c>
      <c r="AP35" s="125">
        <f t="shared" ca="1" si="48"/>
        <v>0</v>
      </c>
      <c r="AQ35" s="125">
        <f t="shared" ca="1" si="48"/>
        <v>0</v>
      </c>
      <c r="AR35" s="125">
        <f t="shared" ca="1" si="48"/>
        <v>0</v>
      </c>
      <c r="AS35" s="125">
        <f t="shared" ca="1" si="48"/>
        <v>0</v>
      </c>
      <c r="AT35" s="125">
        <f t="shared" ca="1" si="48"/>
        <v>0</v>
      </c>
      <c r="AU35" s="125">
        <f t="shared" ca="1" si="48"/>
        <v>0</v>
      </c>
      <c r="AV35" s="125">
        <f t="shared" ca="1" si="48"/>
        <v>0</v>
      </c>
      <c r="AW35" s="125">
        <f t="shared" ca="1" si="48"/>
        <v>0</v>
      </c>
      <c r="AX35" s="125">
        <f t="shared" ca="1" si="48"/>
        <v>0</v>
      </c>
      <c r="AY35" s="126">
        <f t="shared" ca="1" si="48"/>
        <v>0</v>
      </c>
      <c r="AZ35" s="23"/>
    </row>
    <row r="36" spans="1:64" x14ac:dyDescent="0.2">
      <c r="A36" s="187"/>
      <c r="B36" s="39" t="s">
        <v>95</v>
      </c>
      <c r="C36" s="153">
        <f t="shared" ref="C36:AH36" ca="1" si="49">SUMPRODUCT(($B$36=PlageTheme)*(PlageDate=$B$1)*(C3&gt;=PlageDebut)*(C3&lt;PlageFin))</f>
        <v>0</v>
      </c>
      <c r="D36" s="125">
        <f t="shared" ca="1" si="49"/>
        <v>0</v>
      </c>
      <c r="E36" s="125">
        <f t="shared" ca="1" si="49"/>
        <v>0</v>
      </c>
      <c r="F36" s="125">
        <f t="shared" ca="1" si="49"/>
        <v>0</v>
      </c>
      <c r="G36" s="125">
        <f t="shared" ca="1" si="49"/>
        <v>0</v>
      </c>
      <c r="H36" s="125">
        <f t="shared" ca="1" si="49"/>
        <v>0</v>
      </c>
      <c r="I36" s="125">
        <f t="shared" ca="1" si="49"/>
        <v>0</v>
      </c>
      <c r="J36" s="125">
        <f t="shared" ca="1" si="49"/>
        <v>0</v>
      </c>
      <c r="K36" s="125">
        <f t="shared" ca="1" si="49"/>
        <v>0</v>
      </c>
      <c r="L36" s="125">
        <f t="shared" ca="1" si="49"/>
        <v>0</v>
      </c>
      <c r="M36" s="125">
        <f t="shared" ca="1" si="49"/>
        <v>0</v>
      </c>
      <c r="N36" s="125">
        <f t="shared" ca="1" si="49"/>
        <v>0</v>
      </c>
      <c r="O36" s="125">
        <f t="shared" ca="1" si="49"/>
        <v>0</v>
      </c>
      <c r="P36" s="125">
        <f t="shared" ca="1" si="49"/>
        <v>0</v>
      </c>
      <c r="Q36" s="125">
        <f t="shared" ca="1" si="49"/>
        <v>0</v>
      </c>
      <c r="R36" s="125">
        <f t="shared" ca="1" si="49"/>
        <v>0</v>
      </c>
      <c r="S36" s="125">
        <f t="shared" ca="1" si="49"/>
        <v>0</v>
      </c>
      <c r="T36" s="125">
        <f t="shared" ca="1" si="49"/>
        <v>0</v>
      </c>
      <c r="U36" s="125">
        <f t="shared" ca="1" si="49"/>
        <v>1</v>
      </c>
      <c r="V36" s="125">
        <f t="shared" ca="1" si="49"/>
        <v>1</v>
      </c>
      <c r="W36" s="125">
        <f t="shared" ca="1" si="49"/>
        <v>0</v>
      </c>
      <c r="X36" s="125">
        <f t="shared" ca="1" si="49"/>
        <v>0</v>
      </c>
      <c r="Y36" s="125">
        <f t="shared" ca="1" si="49"/>
        <v>0</v>
      </c>
      <c r="Z36" s="125">
        <f t="shared" ca="1" si="49"/>
        <v>0</v>
      </c>
      <c r="AA36" s="125">
        <f t="shared" ca="1" si="49"/>
        <v>0</v>
      </c>
      <c r="AB36" s="125">
        <f t="shared" ca="1" si="49"/>
        <v>0</v>
      </c>
      <c r="AC36" s="125">
        <f t="shared" ca="1" si="49"/>
        <v>0</v>
      </c>
      <c r="AD36" s="125">
        <f t="shared" ca="1" si="49"/>
        <v>0</v>
      </c>
      <c r="AE36" s="125">
        <f t="shared" ca="1" si="49"/>
        <v>0</v>
      </c>
      <c r="AF36" s="125">
        <f t="shared" ca="1" si="49"/>
        <v>0</v>
      </c>
      <c r="AG36" s="125">
        <f t="shared" ca="1" si="49"/>
        <v>0</v>
      </c>
      <c r="AH36" s="125">
        <f t="shared" ca="1" si="49"/>
        <v>0</v>
      </c>
      <c r="AI36" s="125">
        <f t="shared" ref="AI36:AY36" ca="1" si="50">SUMPRODUCT(($B$36=PlageTheme)*(PlageDate=$B$1)*(AI3&gt;=PlageDebut)*(AI3&lt;PlageFin))</f>
        <v>0</v>
      </c>
      <c r="AJ36" s="125">
        <f t="shared" ca="1" si="50"/>
        <v>0</v>
      </c>
      <c r="AK36" s="125">
        <f t="shared" ca="1" si="50"/>
        <v>0</v>
      </c>
      <c r="AL36" s="125">
        <f t="shared" ca="1" si="50"/>
        <v>0</v>
      </c>
      <c r="AM36" s="125">
        <f t="shared" ca="1" si="50"/>
        <v>0</v>
      </c>
      <c r="AN36" s="125">
        <f t="shared" ca="1" si="50"/>
        <v>0</v>
      </c>
      <c r="AO36" s="125">
        <f t="shared" ca="1" si="50"/>
        <v>0</v>
      </c>
      <c r="AP36" s="125">
        <f t="shared" ca="1" si="50"/>
        <v>0</v>
      </c>
      <c r="AQ36" s="125">
        <f t="shared" ca="1" si="50"/>
        <v>0</v>
      </c>
      <c r="AR36" s="125">
        <f t="shared" ca="1" si="50"/>
        <v>0</v>
      </c>
      <c r="AS36" s="125">
        <f t="shared" ca="1" si="50"/>
        <v>0</v>
      </c>
      <c r="AT36" s="125">
        <f t="shared" ca="1" si="50"/>
        <v>0</v>
      </c>
      <c r="AU36" s="125">
        <f t="shared" ca="1" si="50"/>
        <v>0</v>
      </c>
      <c r="AV36" s="125">
        <f t="shared" ca="1" si="50"/>
        <v>0</v>
      </c>
      <c r="AW36" s="125">
        <f t="shared" ca="1" si="50"/>
        <v>0</v>
      </c>
      <c r="AX36" s="125">
        <f t="shared" ca="1" si="50"/>
        <v>0</v>
      </c>
      <c r="AY36" s="126">
        <f t="shared" ca="1" si="50"/>
        <v>0</v>
      </c>
      <c r="AZ36" s="23"/>
    </row>
    <row r="37" spans="1:64" x14ac:dyDescent="0.2">
      <c r="A37" s="187"/>
      <c r="B37" s="40"/>
      <c r="C37" s="153">
        <f t="shared" ref="C37:AH37" ca="1" si="51">SUMPRODUCT(($B$37=PlageTheme)*(PlageDate=$B$1)*(C3&gt;=PlageDebut)*(C3&lt;PlageFin))</f>
        <v>0</v>
      </c>
      <c r="D37" s="125">
        <f t="shared" ca="1" si="51"/>
        <v>0</v>
      </c>
      <c r="E37" s="125">
        <f t="shared" ca="1" si="51"/>
        <v>0</v>
      </c>
      <c r="F37" s="125">
        <f t="shared" ca="1" si="51"/>
        <v>0</v>
      </c>
      <c r="G37" s="125">
        <f t="shared" ca="1" si="51"/>
        <v>0</v>
      </c>
      <c r="H37" s="125">
        <f t="shared" ca="1" si="51"/>
        <v>0</v>
      </c>
      <c r="I37" s="125">
        <f t="shared" ca="1" si="51"/>
        <v>0</v>
      </c>
      <c r="J37" s="125">
        <f t="shared" ca="1" si="51"/>
        <v>0</v>
      </c>
      <c r="K37" s="125">
        <f t="shared" ca="1" si="51"/>
        <v>0</v>
      </c>
      <c r="L37" s="125">
        <f t="shared" ca="1" si="51"/>
        <v>0</v>
      </c>
      <c r="M37" s="125">
        <f t="shared" ca="1" si="51"/>
        <v>0</v>
      </c>
      <c r="N37" s="125">
        <f t="shared" ca="1" si="51"/>
        <v>0</v>
      </c>
      <c r="O37" s="125">
        <f t="shared" ca="1" si="51"/>
        <v>0</v>
      </c>
      <c r="P37" s="125">
        <f t="shared" ca="1" si="51"/>
        <v>0</v>
      </c>
      <c r="Q37" s="125">
        <f t="shared" ca="1" si="51"/>
        <v>0</v>
      </c>
      <c r="R37" s="125">
        <f t="shared" ca="1" si="51"/>
        <v>0</v>
      </c>
      <c r="S37" s="125">
        <f t="shared" ca="1" si="51"/>
        <v>0</v>
      </c>
      <c r="T37" s="125">
        <f t="shared" ca="1" si="51"/>
        <v>0</v>
      </c>
      <c r="U37" s="125">
        <f t="shared" ca="1" si="51"/>
        <v>0</v>
      </c>
      <c r="V37" s="125">
        <f t="shared" ca="1" si="51"/>
        <v>0</v>
      </c>
      <c r="W37" s="125">
        <f t="shared" ca="1" si="51"/>
        <v>0</v>
      </c>
      <c r="X37" s="125">
        <f t="shared" ca="1" si="51"/>
        <v>0</v>
      </c>
      <c r="Y37" s="125">
        <f t="shared" ca="1" si="51"/>
        <v>0</v>
      </c>
      <c r="Z37" s="125">
        <f t="shared" ca="1" si="51"/>
        <v>0</v>
      </c>
      <c r="AA37" s="125">
        <f t="shared" ca="1" si="51"/>
        <v>0</v>
      </c>
      <c r="AB37" s="125">
        <f t="shared" ca="1" si="51"/>
        <v>0</v>
      </c>
      <c r="AC37" s="125">
        <f t="shared" ca="1" si="51"/>
        <v>0</v>
      </c>
      <c r="AD37" s="125">
        <f t="shared" ca="1" si="51"/>
        <v>0</v>
      </c>
      <c r="AE37" s="125">
        <f t="shared" ca="1" si="51"/>
        <v>0</v>
      </c>
      <c r="AF37" s="125">
        <f t="shared" ca="1" si="51"/>
        <v>0</v>
      </c>
      <c r="AG37" s="125">
        <f t="shared" ca="1" si="51"/>
        <v>0</v>
      </c>
      <c r="AH37" s="125">
        <f t="shared" ca="1" si="51"/>
        <v>0</v>
      </c>
      <c r="AI37" s="125">
        <f t="shared" ref="AI37:AY37" ca="1" si="52">SUMPRODUCT(($B$37=PlageTheme)*(PlageDate=$B$1)*(AI3&gt;=PlageDebut)*(AI3&lt;PlageFin))</f>
        <v>0</v>
      </c>
      <c r="AJ37" s="125">
        <f t="shared" ca="1" si="52"/>
        <v>0</v>
      </c>
      <c r="AK37" s="125">
        <f t="shared" ca="1" si="52"/>
        <v>0</v>
      </c>
      <c r="AL37" s="125">
        <f t="shared" ca="1" si="52"/>
        <v>0</v>
      </c>
      <c r="AM37" s="125">
        <f t="shared" ca="1" si="52"/>
        <v>0</v>
      </c>
      <c r="AN37" s="125">
        <f t="shared" ca="1" si="52"/>
        <v>0</v>
      </c>
      <c r="AO37" s="125">
        <f t="shared" ca="1" si="52"/>
        <v>0</v>
      </c>
      <c r="AP37" s="125">
        <f t="shared" ca="1" si="52"/>
        <v>0</v>
      </c>
      <c r="AQ37" s="125">
        <f t="shared" ca="1" si="52"/>
        <v>0</v>
      </c>
      <c r="AR37" s="125">
        <f t="shared" ca="1" si="52"/>
        <v>0</v>
      </c>
      <c r="AS37" s="125">
        <f t="shared" ca="1" si="52"/>
        <v>0</v>
      </c>
      <c r="AT37" s="125">
        <f t="shared" ca="1" si="52"/>
        <v>0</v>
      </c>
      <c r="AU37" s="125">
        <f t="shared" ca="1" si="52"/>
        <v>0</v>
      </c>
      <c r="AV37" s="125">
        <f t="shared" ca="1" si="52"/>
        <v>0</v>
      </c>
      <c r="AW37" s="125">
        <f t="shared" ca="1" si="52"/>
        <v>0</v>
      </c>
      <c r="AX37" s="125">
        <f t="shared" ca="1" si="52"/>
        <v>0</v>
      </c>
      <c r="AY37" s="126">
        <f t="shared" ca="1" si="52"/>
        <v>0</v>
      </c>
      <c r="AZ37" s="23"/>
      <c r="BB37" s="82"/>
      <c r="BC37" s="83" t="s">
        <v>110</v>
      </c>
      <c r="BD37" s="83"/>
      <c r="BE37" s="83"/>
      <c r="BF37" s="64"/>
      <c r="BG37" s="82"/>
      <c r="BH37" s="83" t="s">
        <v>17</v>
      </c>
      <c r="BI37" s="64"/>
      <c r="BJ37" s="82"/>
      <c r="BK37" s="83" t="s">
        <v>3</v>
      </c>
      <c r="BL37" s="64"/>
    </row>
    <row r="38" spans="1:64" x14ac:dyDescent="0.2">
      <c r="A38" s="187"/>
      <c r="B38" s="37"/>
      <c r="C38" s="153">
        <f t="shared" ref="C38:AH38" ca="1" si="53">SUMPRODUCT(($B$38=PlageTheme)*(PlageDate=$B$1)*(C3&gt;=PlageDebut)*(C3&lt;PlageFin))</f>
        <v>0</v>
      </c>
      <c r="D38" s="125">
        <f t="shared" ca="1" si="53"/>
        <v>0</v>
      </c>
      <c r="E38" s="125">
        <f t="shared" ca="1" si="53"/>
        <v>0</v>
      </c>
      <c r="F38" s="125">
        <f t="shared" ca="1" si="53"/>
        <v>0</v>
      </c>
      <c r="G38" s="125">
        <f t="shared" ca="1" si="53"/>
        <v>0</v>
      </c>
      <c r="H38" s="125">
        <f t="shared" ca="1" si="53"/>
        <v>0</v>
      </c>
      <c r="I38" s="125">
        <f t="shared" ca="1" si="53"/>
        <v>0</v>
      </c>
      <c r="J38" s="125">
        <f t="shared" ca="1" si="53"/>
        <v>0</v>
      </c>
      <c r="K38" s="125">
        <f t="shared" ca="1" si="53"/>
        <v>0</v>
      </c>
      <c r="L38" s="125">
        <f t="shared" ca="1" si="53"/>
        <v>0</v>
      </c>
      <c r="M38" s="125">
        <f t="shared" ca="1" si="53"/>
        <v>0</v>
      </c>
      <c r="N38" s="125">
        <f t="shared" ca="1" si="53"/>
        <v>0</v>
      </c>
      <c r="O38" s="125">
        <f t="shared" ca="1" si="53"/>
        <v>0</v>
      </c>
      <c r="P38" s="125">
        <f t="shared" ca="1" si="53"/>
        <v>0</v>
      </c>
      <c r="Q38" s="125">
        <f t="shared" ca="1" si="53"/>
        <v>0</v>
      </c>
      <c r="R38" s="125">
        <f t="shared" ca="1" si="53"/>
        <v>0</v>
      </c>
      <c r="S38" s="125">
        <f t="shared" ca="1" si="53"/>
        <v>0</v>
      </c>
      <c r="T38" s="125">
        <f t="shared" ca="1" si="53"/>
        <v>0</v>
      </c>
      <c r="U38" s="125">
        <f t="shared" ca="1" si="53"/>
        <v>0</v>
      </c>
      <c r="V38" s="125">
        <f t="shared" ca="1" si="53"/>
        <v>0</v>
      </c>
      <c r="W38" s="125">
        <f t="shared" ca="1" si="53"/>
        <v>0</v>
      </c>
      <c r="X38" s="125">
        <f t="shared" ca="1" si="53"/>
        <v>0</v>
      </c>
      <c r="Y38" s="125">
        <f t="shared" ca="1" si="53"/>
        <v>0</v>
      </c>
      <c r="Z38" s="125">
        <f t="shared" ca="1" si="53"/>
        <v>0</v>
      </c>
      <c r="AA38" s="125">
        <f t="shared" ca="1" si="53"/>
        <v>0</v>
      </c>
      <c r="AB38" s="125">
        <f t="shared" ca="1" si="53"/>
        <v>0</v>
      </c>
      <c r="AC38" s="125">
        <f t="shared" ca="1" si="53"/>
        <v>0</v>
      </c>
      <c r="AD38" s="125">
        <f t="shared" ca="1" si="53"/>
        <v>0</v>
      </c>
      <c r="AE38" s="125">
        <f t="shared" ca="1" si="53"/>
        <v>0</v>
      </c>
      <c r="AF38" s="125">
        <f t="shared" ca="1" si="53"/>
        <v>0</v>
      </c>
      <c r="AG38" s="125">
        <f t="shared" ca="1" si="53"/>
        <v>0</v>
      </c>
      <c r="AH38" s="125">
        <f t="shared" ca="1" si="53"/>
        <v>0</v>
      </c>
      <c r="AI38" s="125">
        <f t="shared" ref="AI38:AY38" ca="1" si="54">SUMPRODUCT(($B$38=PlageTheme)*(PlageDate=$B$1)*(AI3&gt;=PlageDebut)*(AI3&lt;PlageFin))</f>
        <v>0</v>
      </c>
      <c r="AJ38" s="125">
        <f t="shared" ca="1" si="54"/>
        <v>0</v>
      </c>
      <c r="AK38" s="125">
        <f t="shared" ca="1" si="54"/>
        <v>0</v>
      </c>
      <c r="AL38" s="125">
        <f t="shared" ca="1" si="54"/>
        <v>0</v>
      </c>
      <c r="AM38" s="125">
        <f t="shared" ca="1" si="54"/>
        <v>0</v>
      </c>
      <c r="AN38" s="125">
        <f t="shared" ca="1" si="54"/>
        <v>0</v>
      </c>
      <c r="AO38" s="125">
        <f t="shared" ca="1" si="54"/>
        <v>0</v>
      </c>
      <c r="AP38" s="125">
        <f t="shared" ca="1" si="54"/>
        <v>0</v>
      </c>
      <c r="AQ38" s="125">
        <f t="shared" ca="1" si="54"/>
        <v>0</v>
      </c>
      <c r="AR38" s="125">
        <f t="shared" ca="1" si="54"/>
        <v>0</v>
      </c>
      <c r="AS38" s="125">
        <f t="shared" ca="1" si="54"/>
        <v>0</v>
      </c>
      <c r="AT38" s="125">
        <f t="shared" ca="1" si="54"/>
        <v>0</v>
      </c>
      <c r="AU38" s="125">
        <f t="shared" ca="1" si="54"/>
        <v>0</v>
      </c>
      <c r="AV38" s="125">
        <f t="shared" ca="1" si="54"/>
        <v>0</v>
      </c>
      <c r="AW38" s="125">
        <f t="shared" ca="1" si="54"/>
        <v>0</v>
      </c>
      <c r="AX38" s="125">
        <f t="shared" ca="1" si="54"/>
        <v>0</v>
      </c>
      <c r="AY38" s="126">
        <f t="shared" ca="1" si="54"/>
        <v>0</v>
      </c>
      <c r="AZ38" s="23"/>
      <c r="BB38" s="84"/>
      <c r="BC38" s="85"/>
      <c r="BD38" s="85"/>
      <c r="BE38" s="85"/>
      <c r="BF38" s="86"/>
      <c r="BG38" s="84"/>
      <c r="BH38" s="85"/>
      <c r="BI38" s="86"/>
      <c r="BJ38" s="84"/>
      <c r="BK38" s="85"/>
      <c r="BL38" s="86"/>
    </row>
    <row r="39" spans="1:64" x14ac:dyDescent="0.2">
      <c r="A39" s="187"/>
      <c r="B39" s="160"/>
      <c r="C39" s="155">
        <f t="shared" ref="C39:AH39" ca="1" si="55">SUMPRODUCT(($B$39=PlageTheme)*(PlageDate=$B$1)*(C3&gt;=PlageDebut)*(C3&lt;PlageFin))</f>
        <v>0</v>
      </c>
      <c r="D39" s="145">
        <f t="shared" ca="1" si="55"/>
        <v>0</v>
      </c>
      <c r="E39" s="145">
        <f t="shared" ca="1" si="55"/>
        <v>0</v>
      </c>
      <c r="F39" s="145">
        <f t="shared" ca="1" si="55"/>
        <v>0</v>
      </c>
      <c r="G39" s="145">
        <f t="shared" ca="1" si="55"/>
        <v>0</v>
      </c>
      <c r="H39" s="145">
        <f t="shared" ca="1" si="55"/>
        <v>0</v>
      </c>
      <c r="I39" s="145">
        <f t="shared" ca="1" si="55"/>
        <v>0</v>
      </c>
      <c r="J39" s="145">
        <f t="shared" ca="1" si="55"/>
        <v>0</v>
      </c>
      <c r="K39" s="145">
        <f t="shared" ca="1" si="55"/>
        <v>0</v>
      </c>
      <c r="L39" s="145">
        <f t="shared" ca="1" si="55"/>
        <v>0</v>
      </c>
      <c r="M39" s="145">
        <f t="shared" ca="1" si="55"/>
        <v>0</v>
      </c>
      <c r="N39" s="145">
        <f t="shared" ca="1" si="55"/>
        <v>0</v>
      </c>
      <c r="O39" s="145">
        <f t="shared" ca="1" si="55"/>
        <v>0</v>
      </c>
      <c r="P39" s="145">
        <f t="shared" ca="1" si="55"/>
        <v>0</v>
      </c>
      <c r="Q39" s="145">
        <f t="shared" ca="1" si="55"/>
        <v>0</v>
      </c>
      <c r="R39" s="145">
        <f t="shared" ca="1" si="55"/>
        <v>0</v>
      </c>
      <c r="S39" s="145">
        <f t="shared" ca="1" si="55"/>
        <v>0</v>
      </c>
      <c r="T39" s="145">
        <f t="shared" ca="1" si="55"/>
        <v>0</v>
      </c>
      <c r="U39" s="145">
        <f t="shared" ca="1" si="55"/>
        <v>0</v>
      </c>
      <c r="V39" s="145">
        <f t="shared" ca="1" si="55"/>
        <v>0</v>
      </c>
      <c r="W39" s="145">
        <f t="shared" ca="1" si="55"/>
        <v>0</v>
      </c>
      <c r="X39" s="145">
        <f t="shared" ca="1" si="55"/>
        <v>0</v>
      </c>
      <c r="Y39" s="145">
        <f t="shared" ca="1" si="55"/>
        <v>0</v>
      </c>
      <c r="Z39" s="145">
        <f t="shared" ca="1" si="55"/>
        <v>0</v>
      </c>
      <c r="AA39" s="145">
        <f t="shared" ca="1" si="55"/>
        <v>0</v>
      </c>
      <c r="AB39" s="145">
        <f t="shared" ca="1" si="55"/>
        <v>0</v>
      </c>
      <c r="AC39" s="145">
        <f t="shared" ca="1" si="55"/>
        <v>0</v>
      </c>
      <c r="AD39" s="145">
        <f t="shared" ca="1" si="55"/>
        <v>0</v>
      </c>
      <c r="AE39" s="145">
        <f t="shared" ca="1" si="55"/>
        <v>0</v>
      </c>
      <c r="AF39" s="145">
        <f t="shared" ca="1" si="55"/>
        <v>0</v>
      </c>
      <c r="AG39" s="145">
        <f t="shared" ca="1" si="55"/>
        <v>0</v>
      </c>
      <c r="AH39" s="145">
        <f t="shared" ca="1" si="55"/>
        <v>0</v>
      </c>
      <c r="AI39" s="145">
        <f t="shared" ref="AI39:AY39" ca="1" si="56">SUMPRODUCT(($B$39=PlageTheme)*(PlageDate=$B$1)*(AI3&gt;=PlageDebut)*(AI3&lt;PlageFin))</f>
        <v>0</v>
      </c>
      <c r="AJ39" s="145">
        <f t="shared" ca="1" si="56"/>
        <v>0</v>
      </c>
      <c r="AK39" s="145">
        <f t="shared" ca="1" si="56"/>
        <v>0</v>
      </c>
      <c r="AL39" s="145">
        <f t="shared" ca="1" si="56"/>
        <v>0</v>
      </c>
      <c r="AM39" s="145">
        <f t="shared" ca="1" si="56"/>
        <v>0</v>
      </c>
      <c r="AN39" s="145">
        <f t="shared" ca="1" si="56"/>
        <v>0</v>
      </c>
      <c r="AO39" s="145">
        <f t="shared" ca="1" si="56"/>
        <v>0</v>
      </c>
      <c r="AP39" s="145">
        <f t="shared" ca="1" si="56"/>
        <v>0</v>
      </c>
      <c r="AQ39" s="145">
        <f t="shared" ca="1" si="56"/>
        <v>0</v>
      </c>
      <c r="AR39" s="145">
        <f t="shared" ca="1" si="56"/>
        <v>0</v>
      </c>
      <c r="AS39" s="145">
        <f t="shared" ca="1" si="56"/>
        <v>0</v>
      </c>
      <c r="AT39" s="145">
        <f t="shared" ca="1" si="56"/>
        <v>0</v>
      </c>
      <c r="AU39" s="145">
        <f t="shared" ca="1" si="56"/>
        <v>0</v>
      </c>
      <c r="AV39" s="145">
        <f t="shared" ca="1" si="56"/>
        <v>0</v>
      </c>
      <c r="AW39" s="145">
        <f t="shared" ca="1" si="56"/>
        <v>0</v>
      </c>
      <c r="AX39" s="145">
        <f t="shared" ca="1" si="56"/>
        <v>0</v>
      </c>
      <c r="AY39" s="146">
        <f t="shared" ca="1" si="56"/>
        <v>0</v>
      </c>
      <c r="AZ39" s="23"/>
      <c r="BB39" s="87"/>
      <c r="BF39" s="88"/>
      <c r="BG39" s="87"/>
      <c r="BI39" s="88"/>
      <c r="BJ39" s="87"/>
      <c r="BL39" s="88"/>
    </row>
    <row r="40" spans="1:64" ht="5.0999999999999996" customHeight="1" thickBot="1" x14ac:dyDescent="0.25">
      <c r="A40" s="22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4"/>
      <c r="BB40" s="87"/>
      <c r="BF40" s="88"/>
      <c r="BG40" s="87"/>
      <c r="BI40" s="88"/>
      <c r="BJ40" s="87"/>
      <c r="BL40" s="88"/>
    </row>
    <row r="41" spans="1:64" ht="5.0999999999999996" customHeight="1" thickBot="1" x14ac:dyDescent="0.25">
      <c r="A41" s="32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33"/>
      <c r="BB41" s="87"/>
      <c r="BF41" s="88"/>
      <c r="BG41" s="87"/>
      <c r="BI41" s="88"/>
      <c r="BJ41" s="87"/>
      <c r="BL41" s="88"/>
    </row>
    <row r="42" spans="1:64" ht="15.75" x14ac:dyDescent="0.2">
      <c r="A42" s="31"/>
      <c r="B42" s="189" t="s">
        <v>2</v>
      </c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89"/>
      <c r="AE42" s="189"/>
      <c r="AF42" s="189"/>
      <c r="AG42" s="189"/>
      <c r="AH42" s="189"/>
      <c r="AI42" s="189"/>
      <c r="AJ42" s="189"/>
      <c r="AK42" s="189"/>
      <c r="AL42" s="189"/>
      <c r="AM42" s="189"/>
      <c r="AN42" s="189"/>
      <c r="AO42" s="189"/>
      <c r="AP42" s="189"/>
      <c r="AQ42" s="189"/>
      <c r="AR42" s="189"/>
      <c r="AS42" s="189"/>
      <c r="AT42" s="189"/>
      <c r="AU42" s="189"/>
      <c r="AV42" s="189"/>
      <c r="AW42" s="189"/>
      <c r="AX42" s="189"/>
      <c r="AY42" s="189"/>
      <c r="AZ42" s="30"/>
      <c r="BB42" s="87"/>
      <c r="BF42" s="88"/>
      <c r="BG42" s="87"/>
      <c r="BI42" s="88"/>
      <c r="BJ42" s="87"/>
      <c r="BL42" s="88"/>
    </row>
    <row r="43" spans="1:64" ht="5.0999999999999996" customHeight="1" x14ac:dyDescent="0.2">
      <c r="A43" s="21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23"/>
      <c r="BB43" s="87"/>
      <c r="BF43" s="88"/>
      <c r="BG43" s="87"/>
      <c r="BI43" s="88"/>
      <c r="BJ43" s="87"/>
      <c r="BL43" s="88"/>
    </row>
    <row r="44" spans="1:64" x14ac:dyDescent="0.2">
      <c r="A44" s="192" t="s">
        <v>107</v>
      </c>
      <c r="B44" s="42" t="s">
        <v>140</v>
      </c>
      <c r="C44" s="124">
        <f t="shared" ref="C44:AH44" ca="1" si="57">SUMPRODUCT(($B$44=nomPrevu)*(PlageDatePrevu=$B$1)*(C3&gt;=debutPrevu)*(C3&lt;finPrevu)*(tachePrevu))</f>
        <v>0</v>
      </c>
      <c r="D44" s="122">
        <f t="shared" ca="1" si="57"/>
        <v>0</v>
      </c>
      <c r="E44" s="122">
        <f t="shared" ca="1" si="57"/>
        <v>0</v>
      </c>
      <c r="F44" s="122">
        <f t="shared" ca="1" si="57"/>
        <v>0</v>
      </c>
      <c r="G44" s="122">
        <f t="shared" ca="1" si="57"/>
        <v>0</v>
      </c>
      <c r="H44" s="122">
        <f t="shared" ca="1" si="57"/>
        <v>0</v>
      </c>
      <c r="I44" s="122">
        <f t="shared" ca="1" si="57"/>
        <v>0</v>
      </c>
      <c r="J44" s="122">
        <f t="shared" ca="1" si="57"/>
        <v>0</v>
      </c>
      <c r="K44" s="122">
        <f t="shared" ca="1" si="57"/>
        <v>0</v>
      </c>
      <c r="L44" s="122">
        <f t="shared" ca="1" si="57"/>
        <v>0</v>
      </c>
      <c r="M44" s="122">
        <f t="shared" ca="1" si="57"/>
        <v>0</v>
      </c>
      <c r="N44" s="122">
        <f t="shared" ca="1" si="57"/>
        <v>0</v>
      </c>
      <c r="O44" s="122">
        <f t="shared" ca="1" si="57"/>
        <v>0</v>
      </c>
      <c r="P44" s="122">
        <f t="shared" ca="1" si="57"/>
        <v>0</v>
      </c>
      <c r="Q44" s="122">
        <f t="shared" ca="1" si="57"/>
        <v>0</v>
      </c>
      <c r="R44" s="122">
        <f t="shared" ca="1" si="57"/>
        <v>0</v>
      </c>
      <c r="S44" s="122">
        <f t="shared" ca="1" si="57"/>
        <v>0</v>
      </c>
      <c r="T44" s="122">
        <f t="shared" ca="1" si="57"/>
        <v>0</v>
      </c>
      <c r="U44" s="122">
        <f t="shared" ca="1" si="57"/>
        <v>0</v>
      </c>
      <c r="V44" s="122">
        <f t="shared" ca="1" si="57"/>
        <v>0</v>
      </c>
      <c r="W44" s="122">
        <f t="shared" ca="1" si="57"/>
        <v>0</v>
      </c>
      <c r="X44" s="122">
        <f t="shared" ca="1" si="57"/>
        <v>0</v>
      </c>
      <c r="Y44" s="122">
        <f t="shared" ca="1" si="57"/>
        <v>0</v>
      </c>
      <c r="Z44" s="122">
        <f t="shared" ca="1" si="57"/>
        <v>0</v>
      </c>
      <c r="AA44" s="122">
        <f t="shared" ca="1" si="57"/>
        <v>0</v>
      </c>
      <c r="AB44" s="122">
        <f t="shared" ca="1" si="57"/>
        <v>0</v>
      </c>
      <c r="AC44" s="122">
        <f t="shared" ca="1" si="57"/>
        <v>0</v>
      </c>
      <c r="AD44" s="122">
        <f t="shared" ca="1" si="57"/>
        <v>0</v>
      </c>
      <c r="AE44" s="122">
        <f t="shared" ca="1" si="57"/>
        <v>0</v>
      </c>
      <c r="AF44" s="122">
        <f t="shared" ca="1" si="57"/>
        <v>0</v>
      </c>
      <c r="AG44" s="122">
        <f t="shared" ca="1" si="57"/>
        <v>0</v>
      </c>
      <c r="AH44" s="122">
        <f t="shared" ca="1" si="57"/>
        <v>0</v>
      </c>
      <c r="AI44" s="122">
        <f t="shared" ref="AI44:AY44" ca="1" si="58">SUMPRODUCT(($B$44=nomPrevu)*(PlageDatePrevu=$B$1)*(AI3&gt;=debutPrevu)*(AI3&lt;finPrevu)*(tachePrevu))</f>
        <v>0</v>
      </c>
      <c r="AJ44" s="122">
        <f t="shared" ca="1" si="58"/>
        <v>0</v>
      </c>
      <c r="AK44" s="122">
        <f t="shared" ca="1" si="58"/>
        <v>0</v>
      </c>
      <c r="AL44" s="122">
        <f t="shared" ca="1" si="58"/>
        <v>0</v>
      </c>
      <c r="AM44" s="122">
        <f t="shared" ca="1" si="58"/>
        <v>0</v>
      </c>
      <c r="AN44" s="122">
        <f t="shared" ca="1" si="58"/>
        <v>0</v>
      </c>
      <c r="AO44" s="122">
        <f t="shared" ca="1" si="58"/>
        <v>0</v>
      </c>
      <c r="AP44" s="122">
        <f t="shared" ca="1" si="58"/>
        <v>0</v>
      </c>
      <c r="AQ44" s="122">
        <f t="shared" ca="1" si="58"/>
        <v>0</v>
      </c>
      <c r="AR44" s="122">
        <f t="shared" ca="1" si="58"/>
        <v>0</v>
      </c>
      <c r="AS44" s="122">
        <f t="shared" ca="1" si="58"/>
        <v>0</v>
      </c>
      <c r="AT44" s="122">
        <f t="shared" ca="1" si="58"/>
        <v>0</v>
      </c>
      <c r="AU44" s="122">
        <f t="shared" ca="1" si="58"/>
        <v>0</v>
      </c>
      <c r="AV44" s="122">
        <f t="shared" ca="1" si="58"/>
        <v>0</v>
      </c>
      <c r="AW44" s="122">
        <f t="shared" ca="1" si="58"/>
        <v>0</v>
      </c>
      <c r="AX44" s="122">
        <f t="shared" ca="1" si="58"/>
        <v>0</v>
      </c>
      <c r="AY44" s="123">
        <f t="shared" ca="1" si="58"/>
        <v>0</v>
      </c>
      <c r="AZ44" s="23"/>
      <c r="BB44" s="89"/>
      <c r="BC44" s="90"/>
      <c r="BD44" s="90"/>
      <c r="BE44" s="90"/>
      <c r="BF44" s="91"/>
      <c r="BG44" s="89"/>
      <c r="BH44" s="90"/>
      <c r="BI44" s="91"/>
      <c r="BJ44" s="89"/>
      <c r="BK44" s="90"/>
      <c r="BL44" s="91"/>
    </row>
    <row r="45" spans="1:64" x14ac:dyDescent="0.2">
      <c r="A45" s="192"/>
      <c r="B45" s="149" t="s">
        <v>160</v>
      </c>
      <c r="C45" s="112">
        <f ca="1">SUMPRODUCT(($B$45=VimDispoReelNom)*(PlageDate=$B$1)*(C3&gt;=AgentPpaReelHrDebut)*(C3&lt;AgentPpaReelHrFin)*(AgentPpaReel))</f>
        <v>0</v>
      </c>
      <c r="D45" s="113">
        <f ca="1">SUMPRODUCT(($B$45=VimDispoReelNom)*(PlageDate=$B$1)*(D3&gt;=AgentPpaReelHrDebut)*(D3&lt;AgentPpaReelHrFin)*(AgentPpaReel))</f>
        <v>0</v>
      </c>
      <c r="E45" s="113">
        <f ca="1">SUMPRODUCT(($B$45=VimDispoReelNom)*(PlageDate=$B$1)*(E3&gt;=AgentPpaReelHrDebut)*(E3&lt;AgentPpaReelHrFin)*(AgentPpaReel))</f>
        <v>0</v>
      </c>
      <c r="F45" s="113">
        <f ca="1">SUMPRODUCT(($B$45=VimDispoReelNom)*(PlageDate=$B$1)*(F3&gt;=AgentPpaReelHrDebut)*(F3&lt;AgentPpaReelHrFin)*(AgentPpaReel))</f>
        <v>0</v>
      </c>
      <c r="G45" s="113">
        <f ca="1">SUMPRODUCT(($B$45=VimDispoReelNom)*(PlageDate=$B$1)*(G3&gt;=AgentPpaReelHrDebut)*(G3&lt;AgentPpaReelHrFin)*(AgentPpaReel))</f>
        <v>0</v>
      </c>
      <c r="H45" s="113">
        <f ca="1">SUMPRODUCT(($B$45=VimDispoReelNom)*(PlageDate=$B$1)*(H3&gt;=AgentPpaReelHrDebut)*(H3&lt;AgentPpaReelHrFin)*(AgentPpaReel))</f>
        <v>0</v>
      </c>
      <c r="I45" s="113">
        <f ca="1">SUMPRODUCT(($B$45=VimDispoReelNom)*(PlageDate=$B$1)*(I3&gt;=AgentPpaReelHrDebut)*(I3&lt;AgentPpaReelHrFin)*(AgentPpaReel))</f>
        <v>0</v>
      </c>
      <c r="J45" s="113">
        <f ca="1">SUMPRODUCT(($B$45=VimDispoReelNom)*(PlageDate=$B$1)*(J3&gt;=AgentPpaReelHrDebut)*(J3&lt;AgentPpaReelHrFin)*(AgentPpaReel))</f>
        <v>0</v>
      </c>
      <c r="K45" s="113">
        <f ca="1">SUMPRODUCT(($B$45=VimDispoReelNom)*(PlageDate=$B$1)*(K3&gt;=AgentPpaReelHrDebut)*(K3&lt;AgentPpaReelHrFin)*(AgentPpaReel))</f>
        <v>0</v>
      </c>
      <c r="L45" s="113">
        <f ca="1">SUMPRODUCT(($B$45=VimDispoReelNom)*(PlageDate=$B$1)*(L3&gt;=AgentPpaReelHrDebut)*(L3&lt;AgentPpaReelHrFin)*(AgentPpaReel))</f>
        <v>0</v>
      </c>
      <c r="M45" s="113">
        <f ca="1">SUMPRODUCT(($B$45=VimDispoReelNom)*(PlageDate=$B$1)*(M3&gt;=AgentPpaReelHrDebut)*(M3&lt;AgentPpaReelHrFin)*(AgentPpaReel))</f>
        <v>0</v>
      </c>
      <c r="N45" s="113">
        <f ca="1">SUMPRODUCT(($B$45=VimDispoReelNom)*(PlageDate=$B$1)*(N3&gt;=AgentPpaReelHrDebut)*(N3&lt;AgentPpaReelHrFin)*(AgentPpaReel))</f>
        <v>0</v>
      </c>
      <c r="O45" s="113">
        <f ca="1">SUMPRODUCT(($B$45=VimDispoReelNom)*(PlageDate=$B$1)*(O3&gt;=AgentPpaReelHrDebut)*(O3&lt;AgentPpaReelHrFin)*(AgentPpaReel))</f>
        <v>0</v>
      </c>
      <c r="P45" s="113">
        <f ca="1">SUMPRODUCT(($B$45=VimDispoReelNom)*(PlageDate=$B$1)*(P3&gt;=AgentPpaReelHrDebut)*(P3&lt;AgentPpaReelHrFin)*(AgentPpaReel))</f>
        <v>0</v>
      </c>
      <c r="Q45" s="113">
        <f ca="1">SUMPRODUCT(($B$45=VimDispoReelNom)*(PlageDate=$B$1)*(Q3&gt;=AgentPpaReelHrDebut)*(Q3&lt;AgentPpaReelHrFin)*(AgentPpaReel))</f>
        <v>0</v>
      </c>
      <c r="R45" s="113">
        <f ca="1">SUMPRODUCT(($B$45=VimDispoReelNom)*(PlageDate=$B$1)*(R3&gt;=AgentPpaReelHrDebut)*(R3&lt;AgentPpaReelHrFin)*(AgentPpaReel))</f>
        <v>0</v>
      </c>
      <c r="S45" s="113">
        <f ca="1">SUMPRODUCT(($B$45=VimDispoReelNom)*(PlageDate=$B$1)*(S3&gt;=AgentPpaReelHrDebut)*(S3&lt;AgentPpaReelHrFin)*(AgentPpaReel))</f>
        <v>0</v>
      </c>
      <c r="T45" s="113">
        <f ca="1">SUMPRODUCT(($B$45=VimDispoReelNom)*(PlageDate=$B$1)*(T3&gt;=AgentPpaReelHrDebut)*(T3&lt;AgentPpaReelHrFin)*(AgentPpaReel))</f>
        <v>0</v>
      </c>
      <c r="U45" s="113">
        <f ca="1">SUMPRODUCT(($B$45=VimDispoReelNom)*(PlageDate=$B$1)*(U3&gt;=AgentPpaReelHrDebut)*(U3&lt;AgentPpaReelHrFin)*(AgentPpaReel))</f>
        <v>0</v>
      </c>
      <c r="V45" s="113">
        <f ca="1">SUMPRODUCT(($B$45=VimDispoReelNom)*(PlageDate=$B$1)*(V3&gt;=AgentPpaReelHrDebut)*(V3&lt;AgentPpaReelHrFin)*(AgentPpaReel))</f>
        <v>0</v>
      </c>
      <c r="W45" s="113">
        <f ca="1">SUMPRODUCT(($B$45=VimDispoReelNom)*(PlageDate=$B$1)*(W3&gt;=AgentPpaReelHrDebut)*(W3&lt;AgentPpaReelHrFin)*(AgentPpaReel))</f>
        <v>0</v>
      </c>
      <c r="X45" s="113">
        <f ca="1">SUMPRODUCT(($B$45=VimDispoReelNom)*(PlageDate=$B$1)*(X3&gt;=AgentPpaReelHrDebut)*(X3&lt;AgentPpaReelHrFin)*(AgentPpaReel))</f>
        <v>0</v>
      </c>
      <c r="Y45" s="113">
        <f ca="1">SUMPRODUCT(($B$45=VimDispoReelNom)*(PlageDate=$B$1)*(Y3&gt;=AgentPpaReelHrDebut)*(Y3&lt;AgentPpaReelHrFin)*(AgentPpaReel))</f>
        <v>0</v>
      </c>
      <c r="Z45" s="113">
        <f ca="1">SUMPRODUCT(($B$45=VimDispoReelNom)*(PlageDate=$B$1)*(Z3&gt;=AgentPpaReelHrDebut)*(Z3&lt;AgentPpaReelHrFin)*(AgentPpaReel))</f>
        <v>0</v>
      </c>
      <c r="AA45" s="113">
        <f ca="1">SUMPRODUCT(($B$45=VimDispoReelNom)*(PlageDate=$B$1)*(AA3&gt;=AgentPpaReelHrDebut)*(AA3&lt;AgentPpaReelHrFin)*(AgentPpaReel))</f>
        <v>0</v>
      </c>
      <c r="AB45" s="113">
        <f ca="1">SUMPRODUCT(($B$45=VimDispoReelNom)*(PlageDate=$B$1)*(AB3&gt;=AgentPpaReelHrDebut)*(AB3&lt;AgentPpaReelHrFin)*(AgentPpaReel))</f>
        <v>0</v>
      </c>
      <c r="AC45" s="113">
        <f ca="1">SUMPRODUCT(($B$45=VimDispoReelNom)*(PlageDate=$B$1)*(AC3&gt;=AgentPpaReelHrDebut)*(AC3&lt;AgentPpaReelHrFin)*(AgentPpaReel))</f>
        <v>0</v>
      </c>
      <c r="AD45" s="113">
        <f ca="1">SUMPRODUCT(($B$45=VimDispoReelNom)*(PlageDate=$B$1)*(AD3&gt;=AgentPpaReelHrDebut)*(AD3&lt;AgentPpaReelHrFin)*(AgentPpaReel))</f>
        <v>0</v>
      </c>
      <c r="AE45" s="113">
        <f ca="1">SUMPRODUCT(($B$45=VimDispoReelNom)*(PlageDate=$B$1)*(AE3&gt;=AgentPpaReelHrDebut)*(AE3&lt;AgentPpaReelHrFin)*(AgentPpaReel))</f>
        <v>0</v>
      </c>
      <c r="AF45" s="113">
        <f ca="1">SUMPRODUCT(($B$45=VimDispoReelNom)*(PlageDate=$B$1)*(AF3&gt;=AgentPpaReelHrDebut)*(AF3&lt;AgentPpaReelHrFin)*(AgentPpaReel))</f>
        <v>0</v>
      </c>
      <c r="AG45" s="113">
        <f ca="1">SUMPRODUCT(($B$45=VimDispoReelNom)*(PlageDate=$B$1)*(AG3&gt;=AgentPpaReelHrDebut)*(AG3&lt;AgentPpaReelHrFin)*(AgentPpaReel))</f>
        <v>0</v>
      </c>
      <c r="AH45" s="113">
        <f ca="1">SUMPRODUCT(($B$45=VimDispoReelNom)*(PlageDate=$B$1)*(AH3&gt;=AgentPpaReelHrDebut)*(AH3&lt;AgentPpaReelHrFin)*(AgentPpaReel))</f>
        <v>0</v>
      </c>
      <c r="AI45" s="113">
        <f ca="1">SUMPRODUCT(($B$45=VimDispoReelNom)*(PlageDate=$B$1)*(AI3&gt;=AgentPpaReelHrDebut)*(AI3&lt;AgentPpaReelHrFin)*(AgentPpaReel))</f>
        <v>0</v>
      </c>
      <c r="AJ45" s="113">
        <f ca="1">SUMPRODUCT(($B$45=VimDispoReelNom)*(PlageDate=$B$1)*(AJ3&gt;=AgentPpaReelHrDebut)*(AJ3&lt;AgentPpaReelHrFin)*(AgentPpaReel))</f>
        <v>0</v>
      </c>
      <c r="AK45" s="113">
        <f ca="1">SUMPRODUCT(($B$45=VimDispoReelNom)*(PlageDate=$B$1)*(AK3&gt;=AgentPpaReelHrDebut)*(AK3&lt;AgentPpaReelHrFin)*(AgentPpaReel))</f>
        <v>0</v>
      </c>
      <c r="AL45" s="113">
        <f ca="1">SUMPRODUCT(($B$45=VimDispoReelNom)*(PlageDate=$B$1)*(AL3&gt;=AgentPpaReelHrDebut)*(AL3&lt;AgentPpaReelHrFin)*(AgentPpaReel))</f>
        <v>0</v>
      </c>
      <c r="AM45" s="113">
        <f ca="1">SUMPRODUCT(($B$45=VimDispoReelNom)*(PlageDate=$B$1)*(AM3&gt;=AgentPpaReelHrDebut)*(AM3&lt;AgentPpaReelHrFin)*(AgentPpaReel))</f>
        <v>0</v>
      </c>
      <c r="AN45" s="113">
        <f ca="1">SUMPRODUCT(($B$45=VimDispoReelNom)*(PlageDate=$B$1)*(AN3&gt;=AgentPpaReelHrDebut)*(AN3&lt;AgentPpaReelHrFin)*(AgentPpaReel))</f>
        <v>0</v>
      </c>
      <c r="AO45" s="113">
        <f ca="1">SUMPRODUCT(($B$45=VimDispoReelNom)*(PlageDate=$B$1)*(AO3&gt;=AgentPpaReelHrDebut)*(AO3&lt;AgentPpaReelHrFin)*(AgentPpaReel))</f>
        <v>0</v>
      </c>
      <c r="AP45" s="113">
        <f ca="1">SUMPRODUCT(($B$45=VimDispoReelNom)*(PlageDate=$B$1)*(AP3&gt;=AgentPpaReelHrDebut)*(AP3&lt;AgentPpaReelHrFin)*(AgentPpaReel))</f>
        <v>0</v>
      </c>
      <c r="AQ45" s="113">
        <f ca="1">SUMPRODUCT(($B$45=VimDispoReelNom)*(PlageDate=$B$1)*(AQ3&gt;=AgentPpaReelHrDebut)*(AQ3&lt;AgentPpaReelHrFin)*(AgentPpaReel))</f>
        <v>0</v>
      </c>
      <c r="AR45" s="113">
        <f ca="1">SUMPRODUCT(($B$45=VimDispoReelNom)*(PlageDate=$B$1)*(AR3&gt;=AgentPpaReelHrDebut)*(AR3&lt;AgentPpaReelHrFin)*(AgentPpaReel))</f>
        <v>0</v>
      </c>
      <c r="AS45" s="113">
        <f ca="1">SUMPRODUCT(($B$45=VimDispoReelNom)*(PlageDate=$B$1)*(AS3&gt;=AgentPpaReelHrDebut)*(AS3&lt;AgentPpaReelHrFin)*(AgentPpaReel))</f>
        <v>0</v>
      </c>
      <c r="AT45" s="113">
        <f ca="1">SUMPRODUCT(($B$45=VimDispoReelNom)*(PlageDate=$B$1)*(AT3&gt;=AgentPpaReelHrDebut)*(AT3&lt;AgentPpaReelHrFin)*(AgentPpaReel))</f>
        <v>0</v>
      </c>
      <c r="AU45" s="113">
        <f ca="1">SUMPRODUCT(($B$45=VimDispoReelNom)*(PlageDate=$B$1)*(AU3&gt;=AgentPpaReelHrDebut)*(AU3&lt;AgentPpaReelHrFin)*(AgentPpaReel))</f>
        <v>0</v>
      </c>
      <c r="AV45" s="113">
        <f ca="1">SUMPRODUCT(($B$45=VimDispoReelNom)*(PlageDate=$B$1)*(AV3&gt;=AgentPpaReelHrDebut)*(AV3&lt;AgentPpaReelHrFin)*(AgentPpaReel))</f>
        <v>0</v>
      </c>
      <c r="AW45" s="113">
        <f ca="1">SUMPRODUCT(($B$45=VimDispoReelNom)*(PlageDate=$B$1)*(AW3&gt;=AgentPpaReelHrDebut)*(AW3&lt;AgentPpaReelHrFin)*(AgentPpaReel))</f>
        <v>0</v>
      </c>
      <c r="AX45" s="113">
        <f ca="1">SUMPRODUCT(($B$45=VimDispoReelNom)*(PlageDate=$B$1)*(AX3&gt;=AgentPpaReelHrDebut)*(AX3&lt;AgentPpaReelHrFin)*(AgentPpaReel))</f>
        <v>0</v>
      </c>
      <c r="AY45" s="114">
        <f ca="1">SUMPRODUCT(($B$45=VimDispoReelNom)*(PlageDate=$B$1)*(AY3&gt;=AgentPpaReelHrDebut)*(AY3&lt;AgentPpaReelHrFin)*(AgentPpaReel))</f>
        <v>0</v>
      </c>
      <c r="AZ45" s="23"/>
    </row>
    <row r="46" spans="1:64" ht="5.0999999999999996" customHeight="1" x14ac:dyDescent="0.2">
      <c r="A46" s="21"/>
      <c r="B46" s="29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23"/>
    </row>
    <row r="47" spans="1:64" x14ac:dyDescent="0.2">
      <c r="A47" s="187" t="s">
        <v>108</v>
      </c>
      <c r="B47" s="42" t="s">
        <v>149</v>
      </c>
      <c r="C47" s="124">
        <f t="shared" ref="C47:AH47" ca="1" si="59">SUMPRODUCT(($B47=nomPrevu)*(PlageDatePrevu=$B$1)*(C3&gt;=debutPrevu)*(C3&lt;finPrevu)*(tachePrevu))</f>
        <v>0</v>
      </c>
      <c r="D47" s="122">
        <f t="shared" ca="1" si="59"/>
        <v>0</v>
      </c>
      <c r="E47" s="122">
        <f t="shared" ca="1" si="59"/>
        <v>0</v>
      </c>
      <c r="F47" s="122">
        <f t="shared" ca="1" si="59"/>
        <v>0</v>
      </c>
      <c r="G47" s="122">
        <f t="shared" ca="1" si="59"/>
        <v>0</v>
      </c>
      <c r="H47" s="122">
        <f t="shared" ca="1" si="59"/>
        <v>0</v>
      </c>
      <c r="I47" s="122">
        <f t="shared" ca="1" si="59"/>
        <v>0</v>
      </c>
      <c r="J47" s="122">
        <f t="shared" ca="1" si="59"/>
        <v>0</v>
      </c>
      <c r="K47" s="122">
        <f t="shared" ca="1" si="59"/>
        <v>0</v>
      </c>
      <c r="L47" s="122">
        <f t="shared" ca="1" si="59"/>
        <v>0</v>
      </c>
      <c r="M47" s="122">
        <f t="shared" ca="1" si="59"/>
        <v>0</v>
      </c>
      <c r="N47" s="122">
        <f t="shared" ca="1" si="59"/>
        <v>0</v>
      </c>
      <c r="O47" s="122">
        <f t="shared" ca="1" si="59"/>
        <v>0</v>
      </c>
      <c r="P47" s="122">
        <f t="shared" ca="1" si="59"/>
        <v>0</v>
      </c>
      <c r="Q47" s="122">
        <f t="shared" ca="1" si="59"/>
        <v>0</v>
      </c>
      <c r="R47" s="122">
        <f t="shared" ca="1" si="59"/>
        <v>0</v>
      </c>
      <c r="S47" s="122">
        <f t="shared" ca="1" si="59"/>
        <v>0</v>
      </c>
      <c r="T47" s="122">
        <f t="shared" ca="1" si="59"/>
        <v>0</v>
      </c>
      <c r="U47" s="122">
        <f t="shared" ca="1" si="59"/>
        <v>0</v>
      </c>
      <c r="V47" s="122">
        <f t="shared" ca="1" si="59"/>
        <v>0</v>
      </c>
      <c r="W47" s="122">
        <f t="shared" ca="1" si="59"/>
        <v>0</v>
      </c>
      <c r="X47" s="122">
        <f t="shared" ca="1" si="59"/>
        <v>0</v>
      </c>
      <c r="Y47" s="122">
        <f t="shared" ca="1" si="59"/>
        <v>0</v>
      </c>
      <c r="Z47" s="122">
        <f t="shared" ca="1" si="59"/>
        <v>0</v>
      </c>
      <c r="AA47" s="122">
        <f t="shared" ca="1" si="59"/>
        <v>0</v>
      </c>
      <c r="AB47" s="122">
        <f t="shared" ca="1" si="59"/>
        <v>0</v>
      </c>
      <c r="AC47" s="122">
        <f t="shared" ca="1" si="59"/>
        <v>0</v>
      </c>
      <c r="AD47" s="122">
        <f t="shared" ca="1" si="59"/>
        <v>0</v>
      </c>
      <c r="AE47" s="122">
        <f t="shared" ca="1" si="59"/>
        <v>0</v>
      </c>
      <c r="AF47" s="122">
        <f t="shared" ca="1" si="59"/>
        <v>0</v>
      </c>
      <c r="AG47" s="122">
        <f t="shared" ca="1" si="59"/>
        <v>0</v>
      </c>
      <c r="AH47" s="122">
        <f t="shared" ca="1" si="59"/>
        <v>0</v>
      </c>
      <c r="AI47" s="122">
        <f t="shared" ref="AI47:AY47" ca="1" si="60">SUMPRODUCT(($B47=nomPrevu)*(PlageDatePrevu=$B$1)*(AI3&gt;=debutPrevu)*(AI3&lt;finPrevu)*(tachePrevu))</f>
        <v>0</v>
      </c>
      <c r="AJ47" s="122">
        <f t="shared" ca="1" si="60"/>
        <v>0</v>
      </c>
      <c r="AK47" s="122">
        <f t="shared" ca="1" si="60"/>
        <v>0</v>
      </c>
      <c r="AL47" s="122">
        <f t="shared" ca="1" si="60"/>
        <v>0</v>
      </c>
      <c r="AM47" s="122">
        <f t="shared" ca="1" si="60"/>
        <v>0</v>
      </c>
      <c r="AN47" s="122">
        <f t="shared" ca="1" si="60"/>
        <v>0</v>
      </c>
      <c r="AO47" s="122">
        <f t="shared" ca="1" si="60"/>
        <v>0</v>
      </c>
      <c r="AP47" s="122">
        <f t="shared" ca="1" si="60"/>
        <v>0</v>
      </c>
      <c r="AQ47" s="122">
        <f t="shared" ca="1" si="60"/>
        <v>0</v>
      </c>
      <c r="AR47" s="122">
        <f t="shared" ca="1" si="60"/>
        <v>0</v>
      </c>
      <c r="AS47" s="122">
        <f t="shared" ca="1" si="60"/>
        <v>0</v>
      </c>
      <c r="AT47" s="122">
        <f t="shared" ca="1" si="60"/>
        <v>0</v>
      </c>
      <c r="AU47" s="122">
        <f t="shared" ca="1" si="60"/>
        <v>0</v>
      </c>
      <c r="AV47" s="122">
        <f t="shared" ca="1" si="60"/>
        <v>0</v>
      </c>
      <c r="AW47" s="122">
        <f t="shared" ca="1" si="60"/>
        <v>0</v>
      </c>
      <c r="AX47" s="122">
        <f t="shared" ca="1" si="60"/>
        <v>0</v>
      </c>
      <c r="AY47" s="123">
        <f t="shared" ca="1" si="60"/>
        <v>0</v>
      </c>
      <c r="AZ47" s="23"/>
    </row>
    <row r="48" spans="1:64" x14ac:dyDescent="0.2">
      <c r="A48" s="187"/>
      <c r="B48" s="59" t="s">
        <v>161</v>
      </c>
      <c r="C48" s="120">
        <f ca="1">SUMPRODUCT(($B$48=VehiculePpaReelNom)*(PlageDate=$B$1)*(C3&gt;=VehiculePpaReelHrDebut)*(C3&lt;VehiculePpaReelHrFin)*(VehiculePpaReel))</f>
        <v>0</v>
      </c>
      <c r="D48" s="121">
        <f ca="1">SUMPRODUCT(($B$48=VehiculePpaReelNom)*(PlageDate=$B$1)*(D3&gt;=VehiculePpaReelHrDebut)*(D3&lt;VehiculePpaReelHrFin)*(VehiculePpaReel))</f>
        <v>0</v>
      </c>
      <c r="E48" s="121">
        <f ca="1">SUMPRODUCT(($B$48=VehiculePpaReelNom)*(PlageDate=$B$1)*(E3&gt;=VehiculePpaReelHrDebut)*(E3&lt;VehiculePpaReelHrFin)*(VehiculePpaReel))</f>
        <v>0</v>
      </c>
      <c r="F48" s="121">
        <f ca="1">SUMPRODUCT(($B$48=VehiculePpaReelNom)*(PlageDate=$B$1)*(F3&gt;=VehiculePpaReelHrDebut)*(F3&lt;VehiculePpaReelHrFin)*(VehiculePpaReel))</f>
        <v>0</v>
      </c>
      <c r="G48" s="121">
        <f ca="1">SUMPRODUCT(($B$48=VehiculePpaReelNom)*(PlageDate=$B$1)*(G3&gt;=VehiculePpaReelHrDebut)*(G3&lt;VehiculePpaReelHrFin)*(VehiculePpaReel))</f>
        <v>0</v>
      </c>
      <c r="H48" s="121">
        <f ca="1">SUMPRODUCT(($B$48=VehiculePpaReelNom)*(PlageDate=$B$1)*(H3&gt;=VehiculePpaReelHrDebut)*(H3&lt;VehiculePpaReelHrFin)*(VehiculePpaReel))</f>
        <v>0</v>
      </c>
      <c r="I48" s="121">
        <f ca="1">SUMPRODUCT(($B$48=VehiculePpaReelNom)*(PlageDate=$B$1)*(I3&gt;=VehiculePpaReelHrDebut)*(I3&lt;VehiculePpaReelHrFin)*(VehiculePpaReel))</f>
        <v>0</v>
      </c>
      <c r="J48" s="121">
        <f ca="1">SUMPRODUCT(($B$48=VehiculePpaReelNom)*(PlageDate=$B$1)*(J3&gt;=VehiculePpaReelHrDebut)*(J3&lt;VehiculePpaReelHrFin)*(VehiculePpaReel))</f>
        <v>0</v>
      </c>
      <c r="K48" s="121">
        <f ca="1">SUMPRODUCT(($B$48=VehiculePpaReelNom)*(PlageDate=$B$1)*(K3&gt;=VehiculePpaReelHrDebut)*(K3&lt;VehiculePpaReelHrFin)*(VehiculePpaReel))</f>
        <v>0</v>
      </c>
      <c r="L48" s="121">
        <f ca="1">SUMPRODUCT(($B$48=VehiculePpaReelNom)*(PlageDate=$B$1)*(L3&gt;=VehiculePpaReelHrDebut)*(L3&lt;VehiculePpaReelHrFin)*(VehiculePpaReel))</f>
        <v>0</v>
      </c>
      <c r="M48" s="121">
        <f ca="1">SUMPRODUCT(($B$48=VehiculePpaReelNom)*(PlageDate=$B$1)*(M3&gt;=VehiculePpaReelHrDebut)*(M3&lt;VehiculePpaReelHrFin)*(VehiculePpaReel))</f>
        <v>0</v>
      </c>
      <c r="N48" s="121">
        <f ca="1">SUMPRODUCT(($B$48=VehiculePpaReelNom)*(PlageDate=$B$1)*(N3&gt;=VehiculePpaReelHrDebut)*(N3&lt;VehiculePpaReelHrFin)*(VehiculePpaReel))</f>
        <v>0</v>
      </c>
      <c r="O48" s="121">
        <f ca="1">SUMPRODUCT(($B$48=VehiculePpaReelNom)*(PlageDate=$B$1)*(O3&gt;=VehiculePpaReelHrDebut)*(O3&lt;VehiculePpaReelHrFin)*(VehiculePpaReel))</f>
        <v>0</v>
      </c>
      <c r="P48" s="121">
        <f ca="1">SUMPRODUCT(($B$48=VehiculePpaReelNom)*(PlageDate=$B$1)*(P3&gt;=VehiculePpaReelHrDebut)*(P3&lt;VehiculePpaReelHrFin)*(VehiculePpaReel))</f>
        <v>0</v>
      </c>
      <c r="Q48" s="121">
        <f ca="1">SUMPRODUCT(($B$48=VehiculePpaReelNom)*(PlageDate=$B$1)*(Q3&gt;=VehiculePpaReelHrDebut)*(Q3&lt;VehiculePpaReelHrFin)*(VehiculePpaReel))</f>
        <v>0</v>
      </c>
      <c r="R48" s="121">
        <f ca="1">SUMPRODUCT(($B$48=VehiculePpaReelNom)*(PlageDate=$B$1)*(R3&gt;=VehiculePpaReelHrDebut)*(R3&lt;VehiculePpaReelHrFin)*(VehiculePpaReel))</f>
        <v>0</v>
      </c>
      <c r="S48" s="121">
        <f ca="1">SUMPRODUCT(($B$48=VehiculePpaReelNom)*(PlageDate=$B$1)*(S3&gt;=VehiculePpaReelHrDebut)*(S3&lt;VehiculePpaReelHrFin)*(VehiculePpaReel))</f>
        <v>0</v>
      </c>
      <c r="T48" s="121">
        <f ca="1">SUMPRODUCT(($B$48=VehiculePpaReelNom)*(PlageDate=$B$1)*(T3&gt;=VehiculePpaReelHrDebut)*(T3&lt;VehiculePpaReelHrFin)*(VehiculePpaReel))</f>
        <v>0</v>
      </c>
      <c r="U48" s="121">
        <f ca="1">SUMPRODUCT(($B$48=VehiculePpaReelNom)*(PlageDate=$B$1)*(U3&gt;=VehiculePpaReelHrDebut)*(U3&lt;VehiculePpaReelHrFin)*(VehiculePpaReel))</f>
        <v>0</v>
      </c>
      <c r="V48" s="121">
        <f ca="1">SUMPRODUCT(($B$48=VehiculePpaReelNom)*(PlageDate=$B$1)*(V3&gt;=VehiculePpaReelHrDebut)*(V3&lt;VehiculePpaReelHrFin)*(VehiculePpaReel))</f>
        <v>0</v>
      </c>
      <c r="W48" s="121">
        <f ca="1">SUMPRODUCT(($B$48=VehiculePpaReelNom)*(PlageDate=$B$1)*(W3&gt;=VehiculePpaReelHrDebut)*(W3&lt;VehiculePpaReelHrFin)*(VehiculePpaReel))</f>
        <v>0</v>
      </c>
      <c r="X48" s="121">
        <f ca="1">SUMPRODUCT(($B$48=VehiculePpaReelNom)*(PlageDate=$B$1)*(X3&gt;=VehiculePpaReelHrDebut)*(X3&lt;VehiculePpaReelHrFin)*(VehiculePpaReel))</f>
        <v>0</v>
      </c>
      <c r="Y48" s="121">
        <f ca="1">SUMPRODUCT(($B$48=VehiculePpaReelNom)*(PlageDate=$B$1)*(Y3&gt;=VehiculePpaReelHrDebut)*(Y3&lt;VehiculePpaReelHrFin)*(VehiculePpaReel))</f>
        <v>0</v>
      </c>
      <c r="Z48" s="121">
        <f ca="1">SUMPRODUCT(($B$48=VehiculePpaReelNom)*(PlageDate=$B$1)*(Z3&gt;=VehiculePpaReelHrDebut)*(Z3&lt;VehiculePpaReelHrFin)*(VehiculePpaReel))</f>
        <v>0</v>
      </c>
      <c r="AA48" s="121">
        <f ca="1">SUMPRODUCT(($B$48=VehiculePpaReelNom)*(PlageDate=$B$1)*(AA3&gt;=VehiculePpaReelHrDebut)*(AA3&lt;VehiculePpaReelHrFin)*(VehiculePpaReel))</f>
        <v>0</v>
      </c>
      <c r="AB48" s="121">
        <f ca="1">SUMPRODUCT(($B$48=VehiculePpaReelNom)*(PlageDate=$B$1)*(AB3&gt;=VehiculePpaReelHrDebut)*(AB3&lt;VehiculePpaReelHrFin)*(VehiculePpaReel))</f>
        <v>0</v>
      </c>
      <c r="AC48" s="121">
        <f ca="1">SUMPRODUCT(($B$48=VehiculePpaReelNom)*(PlageDate=$B$1)*(AC3&gt;=VehiculePpaReelHrDebut)*(AC3&lt;VehiculePpaReelHrFin)*(VehiculePpaReel))</f>
        <v>0</v>
      </c>
      <c r="AD48" s="121">
        <f ca="1">SUMPRODUCT(($B$48=VehiculePpaReelNom)*(PlageDate=$B$1)*(AD3&gt;=VehiculePpaReelHrDebut)*(AD3&lt;VehiculePpaReelHrFin)*(VehiculePpaReel))</f>
        <v>0</v>
      </c>
      <c r="AE48" s="121">
        <f ca="1">SUMPRODUCT(($B$48=VehiculePpaReelNom)*(PlageDate=$B$1)*(AE3&gt;=VehiculePpaReelHrDebut)*(AE3&lt;VehiculePpaReelHrFin)*(VehiculePpaReel))</f>
        <v>0</v>
      </c>
      <c r="AF48" s="121">
        <f ca="1">SUMPRODUCT(($B$48=VehiculePpaReelNom)*(PlageDate=$B$1)*(AF3&gt;=VehiculePpaReelHrDebut)*(AF3&lt;VehiculePpaReelHrFin)*(VehiculePpaReel))</f>
        <v>0</v>
      </c>
      <c r="AG48" s="121">
        <f ca="1">SUMPRODUCT(($B$48=VehiculePpaReelNom)*(PlageDate=$B$1)*(AG3&gt;=VehiculePpaReelHrDebut)*(AG3&lt;VehiculePpaReelHrFin)*(VehiculePpaReel))</f>
        <v>0</v>
      </c>
      <c r="AH48" s="121">
        <f ca="1">SUMPRODUCT(($B$48=VehiculePpaReelNom)*(PlageDate=$B$1)*(AH3&gt;=VehiculePpaReelHrDebut)*(AH3&lt;VehiculePpaReelHrFin)*(VehiculePpaReel))</f>
        <v>0</v>
      </c>
      <c r="AI48" s="121">
        <f ca="1">SUMPRODUCT(($B$48=VehiculePpaReelNom)*(PlageDate=$B$1)*(AI3&gt;=VehiculePpaReelHrDebut)*(AI3&lt;VehiculePpaReelHrFin)*(VehiculePpaReel))</f>
        <v>0</v>
      </c>
      <c r="AJ48" s="121">
        <f ca="1">SUMPRODUCT(($B$48=VehiculePpaReelNom)*(PlageDate=$B$1)*(AJ3&gt;=VehiculePpaReelHrDebut)*(AJ3&lt;VehiculePpaReelHrFin)*(VehiculePpaReel))</f>
        <v>0</v>
      </c>
      <c r="AK48" s="121">
        <f ca="1">SUMPRODUCT(($B$48=VehiculePpaReelNom)*(PlageDate=$B$1)*(AK3&gt;=VehiculePpaReelHrDebut)*(AK3&lt;VehiculePpaReelHrFin)*(VehiculePpaReel))</f>
        <v>0</v>
      </c>
      <c r="AL48" s="121">
        <f ca="1">SUMPRODUCT(($B$48=VehiculePpaReelNom)*(PlageDate=$B$1)*(AL3&gt;=VehiculePpaReelHrDebut)*(AL3&lt;VehiculePpaReelHrFin)*(VehiculePpaReel))</f>
        <v>0</v>
      </c>
      <c r="AM48" s="121">
        <f ca="1">SUMPRODUCT(($B$48=VehiculePpaReelNom)*(PlageDate=$B$1)*(AM3&gt;=VehiculePpaReelHrDebut)*(AM3&lt;VehiculePpaReelHrFin)*(VehiculePpaReel))</f>
        <v>0</v>
      </c>
      <c r="AN48" s="121">
        <f ca="1">SUMPRODUCT(($B$48=VehiculePpaReelNom)*(PlageDate=$B$1)*(AN3&gt;=VehiculePpaReelHrDebut)*(AN3&lt;VehiculePpaReelHrFin)*(VehiculePpaReel))</f>
        <v>0</v>
      </c>
      <c r="AO48" s="121">
        <f ca="1">SUMPRODUCT(($B$48=VehiculePpaReelNom)*(PlageDate=$B$1)*(AO3&gt;=VehiculePpaReelHrDebut)*(AO3&lt;VehiculePpaReelHrFin)*(VehiculePpaReel))</f>
        <v>0</v>
      </c>
      <c r="AP48" s="121">
        <f ca="1">SUMPRODUCT(($B$48=VehiculePpaReelNom)*(PlageDate=$B$1)*(AP3&gt;=VehiculePpaReelHrDebut)*(AP3&lt;VehiculePpaReelHrFin)*(VehiculePpaReel))</f>
        <v>0</v>
      </c>
      <c r="AQ48" s="121">
        <f ca="1">SUMPRODUCT(($B$48=VehiculePpaReelNom)*(PlageDate=$B$1)*(AQ3&gt;=VehiculePpaReelHrDebut)*(AQ3&lt;VehiculePpaReelHrFin)*(VehiculePpaReel))</f>
        <v>0</v>
      </c>
      <c r="AR48" s="121">
        <f ca="1">SUMPRODUCT(($B$48=VehiculePpaReelNom)*(PlageDate=$B$1)*(AR3&gt;=VehiculePpaReelHrDebut)*(AR3&lt;VehiculePpaReelHrFin)*(VehiculePpaReel))</f>
        <v>0</v>
      </c>
      <c r="AS48" s="121">
        <f ca="1">SUMPRODUCT(($B$48=VehiculePpaReelNom)*(PlageDate=$B$1)*(AS3&gt;=VehiculePpaReelHrDebut)*(AS3&lt;VehiculePpaReelHrFin)*(VehiculePpaReel))</f>
        <v>0</v>
      </c>
      <c r="AT48" s="121">
        <f ca="1">SUMPRODUCT(($B$48=VehiculePpaReelNom)*(PlageDate=$B$1)*(AT3&gt;=VehiculePpaReelHrDebut)*(AT3&lt;VehiculePpaReelHrFin)*(VehiculePpaReel))</f>
        <v>0</v>
      </c>
      <c r="AU48" s="121">
        <f ca="1">SUMPRODUCT(($B$48=VehiculePpaReelNom)*(PlageDate=$B$1)*(AU3&gt;=VehiculePpaReelHrDebut)*(AU3&lt;VehiculePpaReelHrFin)*(VehiculePpaReel))</f>
        <v>0</v>
      </c>
      <c r="AV48" s="121">
        <f ca="1">SUMPRODUCT(($B$48=VehiculePpaReelNom)*(PlageDate=$B$1)*(AV3&gt;=VehiculePpaReelHrDebut)*(AV3&lt;VehiculePpaReelHrFin)*(VehiculePpaReel))</f>
        <v>0</v>
      </c>
      <c r="AW48" s="121">
        <f ca="1">SUMPRODUCT(($B$48=VehiculePpaReelNom)*(PlageDate=$B$1)*(AW3&gt;=VehiculePpaReelHrDebut)*(AW3&lt;VehiculePpaReelHrFin)*(VehiculePpaReel))</f>
        <v>0</v>
      </c>
      <c r="AX48" s="121">
        <f ca="1">SUMPRODUCT(($B$48=VehiculePpaReelNom)*(PlageDate=$B$1)*(AX3&gt;=VehiculePpaReelHrDebut)*(AX3&lt;VehiculePpaReelHrFin)*(VehiculePpaReel))</f>
        <v>0</v>
      </c>
      <c r="AY48" s="183">
        <f ca="1">SUMPRODUCT(($B$48=VehiculePpaReelNom)*(PlageDate=$B$1)*(AY3&gt;=VehiculePpaReelHrDebut)*(AY3&lt;VehiculePpaReelHrFin)*(VehiculePpaReel))</f>
        <v>0</v>
      </c>
      <c r="AZ48" s="23"/>
    </row>
    <row r="49" spans="1:52" x14ac:dyDescent="0.2">
      <c r="A49" s="187"/>
      <c r="B49" s="41" t="s">
        <v>6</v>
      </c>
      <c r="C49" s="147">
        <f t="shared" ref="C49:AH49" ca="1" si="61">SUMPRODUCT(($B$49=PlageTheme)*(PlageDate=$B$1)*(C3&gt;=PlageDebut)*(C3&lt;PlageFin))</f>
        <v>0</v>
      </c>
      <c r="D49" s="125">
        <f t="shared" ca="1" si="61"/>
        <v>0</v>
      </c>
      <c r="E49" s="125">
        <f t="shared" ca="1" si="61"/>
        <v>0</v>
      </c>
      <c r="F49" s="125">
        <f t="shared" ca="1" si="61"/>
        <v>0</v>
      </c>
      <c r="G49" s="125">
        <f t="shared" ca="1" si="61"/>
        <v>0</v>
      </c>
      <c r="H49" s="125">
        <f t="shared" ca="1" si="61"/>
        <v>0</v>
      </c>
      <c r="I49" s="125">
        <f t="shared" ca="1" si="61"/>
        <v>0</v>
      </c>
      <c r="J49" s="125">
        <f t="shared" ca="1" si="61"/>
        <v>0</v>
      </c>
      <c r="K49" s="125">
        <f t="shared" ca="1" si="61"/>
        <v>0</v>
      </c>
      <c r="L49" s="125">
        <f t="shared" ca="1" si="61"/>
        <v>0</v>
      </c>
      <c r="M49" s="125">
        <f t="shared" ca="1" si="61"/>
        <v>0</v>
      </c>
      <c r="N49" s="125">
        <f t="shared" ca="1" si="61"/>
        <v>0</v>
      </c>
      <c r="O49" s="125">
        <f t="shared" ca="1" si="61"/>
        <v>0</v>
      </c>
      <c r="P49" s="125">
        <f t="shared" ca="1" si="61"/>
        <v>0</v>
      </c>
      <c r="Q49" s="125">
        <f t="shared" ca="1" si="61"/>
        <v>0</v>
      </c>
      <c r="R49" s="125">
        <f t="shared" ca="1" si="61"/>
        <v>0</v>
      </c>
      <c r="S49" s="125">
        <f t="shared" ca="1" si="61"/>
        <v>0</v>
      </c>
      <c r="T49" s="125">
        <f t="shared" ca="1" si="61"/>
        <v>0</v>
      </c>
      <c r="U49" s="125">
        <f t="shared" ca="1" si="61"/>
        <v>0</v>
      </c>
      <c r="V49" s="125">
        <f t="shared" ca="1" si="61"/>
        <v>0</v>
      </c>
      <c r="W49" s="125">
        <f t="shared" ca="1" si="61"/>
        <v>0</v>
      </c>
      <c r="X49" s="125">
        <f t="shared" ca="1" si="61"/>
        <v>0</v>
      </c>
      <c r="Y49" s="125">
        <f t="shared" ca="1" si="61"/>
        <v>0</v>
      </c>
      <c r="Z49" s="125">
        <f t="shared" ca="1" si="61"/>
        <v>0</v>
      </c>
      <c r="AA49" s="125">
        <f t="shared" ca="1" si="61"/>
        <v>0</v>
      </c>
      <c r="AB49" s="125">
        <f t="shared" ca="1" si="61"/>
        <v>0</v>
      </c>
      <c r="AC49" s="125">
        <f t="shared" ca="1" si="61"/>
        <v>0</v>
      </c>
      <c r="AD49" s="125">
        <f t="shared" ca="1" si="61"/>
        <v>0</v>
      </c>
      <c r="AE49" s="125">
        <f t="shared" ca="1" si="61"/>
        <v>0</v>
      </c>
      <c r="AF49" s="125">
        <f t="shared" ca="1" si="61"/>
        <v>0</v>
      </c>
      <c r="AG49" s="125">
        <f t="shared" ca="1" si="61"/>
        <v>0</v>
      </c>
      <c r="AH49" s="125">
        <f t="shared" ca="1" si="61"/>
        <v>0</v>
      </c>
      <c r="AI49" s="125">
        <f t="shared" ref="AI49:AY49" ca="1" si="62">SUMPRODUCT(($B$49=PlageTheme)*(PlageDate=$B$1)*(AI3&gt;=PlageDebut)*(AI3&lt;PlageFin))</f>
        <v>0</v>
      </c>
      <c r="AJ49" s="125">
        <f t="shared" ca="1" si="62"/>
        <v>0</v>
      </c>
      <c r="AK49" s="125">
        <f t="shared" ca="1" si="62"/>
        <v>0</v>
      </c>
      <c r="AL49" s="125">
        <f t="shared" ca="1" si="62"/>
        <v>0</v>
      </c>
      <c r="AM49" s="125">
        <f t="shared" ca="1" si="62"/>
        <v>0</v>
      </c>
      <c r="AN49" s="125">
        <f t="shared" ca="1" si="62"/>
        <v>0</v>
      </c>
      <c r="AO49" s="125">
        <f t="shared" ca="1" si="62"/>
        <v>0</v>
      </c>
      <c r="AP49" s="125">
        <f t="shared" ca="1" si="62"/>
        <v>0</v>
      </c>
      <c r="AQ49" s="125">
        <f t="shared" ca="1" si="62"/>
        <v>0</v>
      </c>
      <c r="AR49" s="125">
        <f t="shared" ca="1" si="62"/>
        <v>0</v>
      </c>
      <c r="AS49" s="125">
        <f t="shared" ca="1" si="62"/>
        <v>0</v>
      </c>
      <c r="AT49" s="125">
        <f t="shared" ca="1" si="62"/>
        <v>0</v>
      </c>
      <c r="AU49" s="125">
        <f t="shared" ca="1" si="62"/>
        <v>0</v>
      </c>
      <c r="AV49" s="125">
        <f t="shared" ca="1" si="62"/>
        <v>0</v>
      </c>
      <c r="AW49" s="125">
        <f t="shared" ca="1" si="62"/>
        <v>0</v>
      </c>
      <c r="AX49" s="125">
        <f t="shared" ca="1" si="62"/>
        <v>0</v>
      </c>
      <c r="AY49" s="126">
        <f t="shared" ca="1" si="62"/>
        <v>0</v>
      </c>
      <c r="AZ49" s="23"/>
    </row>
    <row r="50" spans="1:52" x14ac:dyDescent="0.2">
      <c r="A50" s="187"/>
      <c r="B50" s="41" t="s">
        <v>7</v>
      </c>
      <c r="C50" s="147">
        <f t="shared" ref="C50:AH50" ca="1" si="63">SUMPRODUCT(($B$50=PlageTheme)*(PlageDate=$B$1)*(C3&gt;=PlageDebut)*(C3&lt;PlageFin))</f>
        <v>0</v>
      </c>
      <c r="D50" s="125">
        <f t="shared" ca="1" si="63"/>
        <v>0</v>
      </c>
      <c r="E50" s="125">
        <f t="shared" ca="1" si="63"/>
        <v>0</v>
      </c>
      <c r="F50" s="125">
        <f t="shared" ca="1" si="63"/>
        <v>0</v>
      </c>
      <c r="G50" s="125">
        <f t="shared" ca="1" si="63"/>
        <v>0</v>
      </c>
      <c r="H50" s="125">
        <f t="shared" ca="1" si="63"/>
        <v>0</v>
      </c>
      <c r="I50" s="125">
        <f t="shared" ca="1" si="63"/>
        <v>0</v>
      </c>
      <c r="J50" s="125">
        <f t="shared" ca="1" si="63"/>
        <v>0</v>
      </c>
      <c r="K50" s="125">
        <f t="shared" ca="1" si="63"/>
        <v>0</v>
      </c>
      <c r="L50" s="125">
        <f t="shared" ca="1" si="63"/>
        <v>0</v>
      </c>
      <c r="M50" s="125">
        <f t="shared" ca="1" si="63"/>
        <v>0</v>
      </c>
      <c r="N50" s="125">
        <f t="shared" ca="1" si="63"/>
        <v>0</v>
      </c>
      <c r="O50" s="125">
        <f t="shared" ca="1" si="63"/>
        <v>0</v>
      </c>
      <c r="P50" s="125">
        <f t="shared" ca="1" si="63"/>
        <v>0</v>
      </c>
      <c r="Q50" s="125">
        <f t="shared" ca="1" si="63"/>
        <v>0</v>
      </c>
      <c r="R50" s="125">
        <f t="shared" ca="1" si="63"/>
        <v>0</v>
      </c>
      <c r="S50" s="125">
        <f t="shared" ca="1" si="63"/>
        <v>0</v>
      </c>
      <c r="T50" s="125">
        <f t="shared" ca="1" si="63"/>
        <v>0</v>
      </c>
      <c r="U50" s="125">
        <f t="shared" ca="1" si="63"/>
        <v>0</v>
      </c>
      <c r="V50" s="125">
        <f t="shared" ca="1" si="63"/>
        <v>0</v>
      </c>
      <c r="W50" s="125">
        <f t="shared" ca="1" si="63"/>
        <v>0</v>
      </c>
      <c r="X50" s="125">
        <f t="shared" ca="1" si="63"/>
        <v>0</v>
      </c>
      <c r="Y50" s="125">
        <f t="shared" ca="1" si="63"/>
        <v>0</v>
      </c>
      <c r="Z50" s="125">
        <f t="shared" ca="1" si="63"/>
        <v>0</v>
      </c>
      <c r="AA50" s="125">
        <f t="shared" ca="1" si="63"/>
        <v>0</v>
      </c>
      <c r="AB50" s="125">
        <f t="shared" ca="1" si="63"/>
        <v>0</v>
      </c>
      <c r="AC50" s="125">
        <f t="shared" ca="1" si="63"/>
        <v>0</v>
      </c>
      <c r="AD50" s="125">
        <f t="shared" ca="1" si="63"/>
        <v>0</v>
      </c>
      <c r="AE50" s="125">
        <f t="shared" ca="1" si="63"/>
        <v>0</v>
      </c>
      <c r="AF50" s="125">
        <f t="shared" ca="1" si="63"/>
        <v>0</v>
      </c>
      <c r="AG50" s="125">
        <f t="shared" ca="1" si="63"/>
        <v>0</v>
      </c>
      <c r="AH50" s="125">
        <f t="shared" ca="1" si="63"/>
        <v>0</v>
      </c>
      <c r="AI50" s="125">
        <f t="shared" ref="AI50:AY50" ca="1" si="64">SUMPRODUCT(($B$50=PlageTheme)*(PlageDate=$B$1)*(AI3&gt;=PlageDebut)*(AI3&lt;PlageFin))</f>
        <v>0</v>
      </c>
      <c r="AJ50" s="125">
        <f t="shared" ca="1" si="64"/>
        <v>0</v>
      </c>
      <c r="AK50" s="125">
        <f t="shared" ca="1" si="64"/>
        <v>0</v>
      </c>
      <c r="AL50" s="125">
        <f t="shared" ca="1" si="64"/>
        <v>0</v>
      </c>
      <c r="AM50" s="125">
        <f t="shared" ca="1" si="64"/>
        <v>0</v>
      </c>
      <c r="AN50" s="125">
        <f t="shared" ca="1" si="64"/>
        <v>0</v>
      </c>
      <c r="AO50" s="125">
        <f t="shared" ca="1" si="64"/>
        <v>0</v>
      </c>
      <c r="AP50" s="125">
        <f t="shared" ca="1" si="64"/>
        <v>0</v>
      </c>
      <c r="AQ50" s="125">
        <f t="shared" ca="1" si="64"/>
        <v>0</v>
      </c>
      <c r="AR50" s="125">
        <f t="shared" ca="1" si="64"/>
        <v>0</v>
      </c>
      <c r="AS50" s="125">
        <f t="shared" ca="1" si="64"/>
        <v>0</v>
      </c>
      <c r="AT50" s="125">
        <f t="shared" ca="1" si="64"/>
        <v>0</v>
      </c>
      <c r="AU50" s="125">
        <f t="shared" ca="1" si="64"/>
        <v>0</v>
      </c>
      <c r="AV50" s="125">
        <f t="shared" ca="1" si="64"/>
        <v>0</v>
      </c>
      <c r="AW50" s="125">
        <f t="shared" ca="1" si="64"/>
        <v>0</v>
      </c>
      <c r="AX50" s="125">
        <f t="shared" ca="1" si="64"/>
        <v>0</v>
      </c>
      <c r="AY50" s="126">
        <f t="shared" ca="1" si="64"/>
        <v>0</v>
      </c>
      <c r="AZ50" s="23"/>
    </row>
    <row r="51" spans="1:52" x14ac:dyDescent="0.2">
      <c r="A51" s="187"/>
      <c r="B51" s="41" t="s">
        <v>10</v>
      </c>
      <c r="C51" s="147">
        <f t="shared" ref="C51:AH51" ca="1" si="65">SUMPRODUCT(($B$51=PlageTheme)*(PlageDate=$B$1)*(C3&gt;=PlageDebut)*(C3&lt;PlageFin))</f>
        <v>0</v>
      </c>
      <c r="D51" s="125">
        <f t="shared" ca="1" si="65"/>
        <v>0</v>
      </c>
      <c r="E51" s="125">
        <f t="shared" ca="1" si="65"/>
        <v>0</v>
      </c>
      <c r="F51" s="125">
        <f t="shared" ca="1" si="65"/>
        <v>0</v>
      </c>
      <c r="G51" s="125">
        <f t="shared" ca="1" si="65"/>
        <v>0</v>
      </c>
      <c r="H51" s="125">
        <f t="shared" ca="1" si="65"/>
        <v>0</v>
      </c>
      <c r="I51" s="125">
        <f t="shared" ca="1" si="65"/>
        <v>0</v>
      </c>
      <c r="J51" s="125">
        <f t="shared" ca="1" si="65"/>
        <v>0</v>
      </c>
      <c r="K51" s="125">
        <f t="shared" ca="1" si="65"/>
        <v>0</v>
      </c>
      <c r="L51" s="125">
        <f t="shared" ca="1" si="65"/>
        <v>0</v>
      </c>
      <c r="M51" s="125">
        <f t="shared" ca="1" si="65"/>
        <v>0</v>
      </c>
      <c r="N51" s="125">
        <f t="shared" ca="1" si="65"/>
        <v>0</v>
      </c>
      <c r="O51" s="125">
        <f t="shared" ca="1" si="65"/>
        <v>0</v>
      </c>
      <c r="P51" s="125">
        <f t="shared" ca="1" si="65"/>
        <v>0</v>
      </c>
      <c r="Q51" s="125">
        <f t="shared" ca="1" si="65"/>
        <v>0</v>
      </c>
      <c r="R51" s="125">
        <f t="shared" ca="1" si="65"/>
        <v>0</v>
      </c>
      <c r="S51" s="125">
        <f t="shared" ca="1" si="65"/>
        <v>0</v>
      </c>
      <c r="T51" s="125">
        <f t="shared" ca="1" si="65"/>
        <v>0</v>
      </c>
      <c r="U51" s="125">
        <f t="shared" ca="1" si="65"/>
        <v>0</v>
      </c>
      <c r="V51" s="125">
        <f t="shared" ca="1" si="65"/>
        <v>0</v>
      </c>
      <c r="W51" s="125">
        <f t="shared" ca="1" si="65"/>
        <v>0</v>
      </c>
      <c r="X51" s="125">
        <f t="shared" ca="1" si="65"/>
        <v>0</v>
      </c>
      <c r="Y51" s="125">
        <f t="shared" ca="1" si="65"/>
        <v>0</v>
      </c>
      <c r="Z51" s="125">
        <f t="shared" ca="1" si="65"/>
        <v>0</v>
      </c>
      <c r="AA51" s="125">
        <f t="shared" ca="1" si="65"/>
        <v>0</v>
      </c>
      <c r="AB51" s="125">
        <f t="shared" ca="1" si="65"/>
        <v>0</v>
      </c>
      <c r="AC51" s="125">
        <f t="shared" ca="1" si="65"/>
        <v>0</v>
      </c>
      <c r="AD51" s="125">
        <f t="shared" ca="1" si="65"/>
        <v>0</v>
      </c>
      <c r="AE51" s="125">
        <f t="shared" ca="1" si="65"/>
        <v>0</v>
      </c>
      <c r="AF51" s="125">
        <f t="shared" ca="1" si="65"/>
        <v>0</v>
      </c>
      <c r="AG51" s="125">
        <f t="shared" ca="1" si="65"/>
        <v>0</v>
      </c>
      <c r="AH51" s="125">
        <f t="shared" ca="1" si="65"/>
        <v>0</v>
      </c>
      <c r="AI51" s="125">
        <f t="shared" ref="AI51:AY51" ca="1" si="66">SUMPRODUCT(($B$51=PlageTheme)*(PlageDate=$B$1)*(AI3&gt;=PlageDebut)*(AI3&lt;PlageFin))</f>
        <v>0</v>
      </c>
      <c r="AJ51" s="125">
        <f t="shared" ca="1" si="66"/>
        <v>0</v>
      </c>
      <c r="AK51" s="125">
        <f t="shared" ca="1" si="66"/>
        <v>0</v>
      </c>
      <c r="AL51" s="125">
        <f t="shared" ca="1" si="66"/>
        <v>0</v>
      </c>
      <c r="AM51" s="125">
        <f t="shared" ca="1" si="66"/>
        <v>0</v>
      </c>
      <c r="AN51" s="125">
        <f t="shared" ca="1" si="66"/>
        <v>0</v>
      </c>
      <c r="AO51" s="125">
        <f t="shared" ca="1" si="66"/>
        <v>0</v>
      </c>
      <c r="AP51" s="125">
        <f t="shared" ca="1" si="66"/>
        <v>0</v>
      </c>
      <c r="AQ51" s="125">
        <f t="shared" ca="1" si="66"/>
        <v>0</v>
      </c>
      <c r="AR51" s="125">
        <f t="shared" ca="1" si="66"/>
        <v>0</v>
      </c>
      <c r="AS51" s="125">
        <f t="shared" ca="1" si="66"/>
        <v>0</v>
      </c>
      <c r="AT51" s="125">
        <f t="shared" ca="1" si="66"/>
        <v>0</v>
      </c>
      <c r="AU51" s="125">
        <f t="shared" ca="1" si="66"/>
        <v>0</v>
      </c>
      <c r="AV51" s="125">
        <f t="shared" ca="1" si="66"/>
        <v>0</v>
      </c>
      <c r="AW51" s="125">
        <f t="shared" ca="1" si="66"/>
        <v>0</v>
      </c>
      <c r="AX51" s="125">
        <f t="shared" ca="1" si="66"/>
        <v>0</v>
      </c>
      <c r="AY51" s="126">
        <f t="shared" ca="1" si="66"/>
        <v>0</v>
      </c>
      <c r="AZ51" s="23"/>
    </row>
    <row r="52" spans="1:52" x14ac:dyDescent="0.2">
      <c r="A52" s="187"/>
      <c r="B52" s="161" t="s">
        <v>11</v>
      </c>
      <c r="C52" s="148">
        <f t="shared" ref="C52:AH52" ca="1" si="67">SUMPRODUCT(($B$52=PlageTheme)*(PlageDate=$B$1)*(C3&gt;=PlageDebut)*(C3&lt;PlageFin))</f>
        <v>0</v>
      </c>
      <c r="D52" s="145">
        <f t="shared" ca="1" si="67"/>
        <v>0</v>
      </c>
      <c r="E52" s="145">
        <f t="shared" ca="1" si="67"/>
        <v>0</v>
      </c>
      <c r="F52" s="145">
        <f t="shared" ca="1" si="67"/>
        <v>0</v>
      </c>
      <c r="G52" s="145">
        <f t="shared" ca="1" si="67"/>
        <v>0</v>
      </c>
      <c r="H52" s="145">
        <f t="shared" ca="1" si="67"/>
        <v>0</v>
      </c>
      <c r="I52" s="145">
        <f t="shared" ca="1" si="67"/>
        <v>0</v>
      </c>
      <c r="J52" s="145">
        <f t="shared" ca="1" si="67"/>
        <v>0</v>
      </c>
      <c r="K52" s="145">
        <f t="shared" ca="1" si="67"/>
        <v>0</v>
      </c>
      <c r="L52" s="145">
        <f t="shared" ca="1" si="67"/>
        <v>0</v>
      </c>
      <c r="M52" s="145">
        <f t="shared" ca="1" si="67"/>
        <v>0</v>
      </c>
      <c r="N52" s="145">
        <f t="shared" ca="1" si="67"/>
        <v>0</v>
      </c>
      <c r="O52" s="145">
        <f t="shared" ca="1" si="67"/>
        <v>0</v>
      </c>
      <c r="P52" s="145">
        <f t="shared" ca="1" si="67"/>
        <v>0</v>
      </c>
      <c r="Q52" s="145">
        <f t="shared" ca="1" si="67"/>
        <v>0</v>
      </c>
      <c r="R52" s="145">
        <f t="shared" ca="1" si="67"/>
        <v>0</v>
      </c>
      <c r="S52" s="145">
        <f t="shared" ca="1" si="67"/>
        <v>0</v>
      </c>
      <c r="T52" s="145">
        <f t="shared" ca="1" si="67"/>
        <v>0</v>
      </c>
      <c r="U52" s="145">
        <f t="shared" ca="1" si="67"/>
        <v>0</v>
      </c>
      <c r="V52" s="145">
        <f t="shared" ca="1" si="67"/>
        <v>0</v>
      </c>
      <c r="W52" s="145">
        <f t="shared" ca="1" si="67"/>
        <v>0</v>
      </c>
      <c r="X52" s="145">
        <f t="shared" ca="1" si="67"/>
        <v>0</v>
      </c>
      <c r="Y52" s="145">
        <f t="shared" ca="1" si="67"/>
        <v>0</v>
      </c>
      <c r="Z52" s="145">
        <f t="shared" ca="1" si="67"/>
        <v>0</v>
      </c>
      <c r="AA52" s="145">
        <f t="shared" ca="1" si="67"/>
        <v>0</v>
      </c>
      <c r="AB52" s="145">
        <f t="shared" ca="1" si="67"/>
        <v>0</v>
      </c>
      <c r="AC52" s="145">
        <f t="shared" ca="1" si="67"/>
        <v>0</v>
      </c>
      <c r="AD52" s="145">
        <f t="shared" ca="1" si="67"/>
        <v>0</v>
      </c>
      <c r="AE52" s="145">
        <f t="shared" ca="1" si="67"/>
        <v>0</v>
      </c>
      <c r="AF52" s="145">
        <f t="shared" ca="1" si="67"/>
        <v>0</v>
      </c>
      <c r="AG52" s="145">
        <f t="shared" ca="1" si="67"/>
        <v>0</v>
      </c>
      <c r="AH52" s="145">
        <f t="shared" ca="1" si="67"/>
        <v>0</v>
      </c>
      <c r="AI52" s="145">
        <f t="shared" ref="AI52:AY52" ca="1" si="68">SUMPRODUCT(($B$52=PlageTheme)*(PlageDate=$B$1)*(AI3&gt;=PlageDebut)*(AI3&lt;PlageFin))</f>
        <v>0</v>
      </c>
      <c r="AJ52" s="145">
        <f t="shared" ca="1" si="68"/>
        <v>0</v>
      </c>
      <c r="AK52" s="145">
        <f t="shared" ca="1" si="68"/>
        <v>0</v>
      </c>
      <c r="AL52" s="145">
        <f t="shared" ca="1" si="68"/>
        <v>0</v>
      </c>
      <c r="AM52" s="145">
        <f t="shared" ca="1" si="68"/>
        <v>0</v>
      </c>
      <c r="AN52" s="145">
        <f t="shared" ca="1" si="68"/>
        <v>0</v>
      </c>
      <c r="AO52" s="145">
        <f t="shared" ca="1" si="68"/>
        <v>0</v>
      </c>
      <c r="AP52" s="145">
        <f t="shared" ca="1" si="68"/>
        <v>0</v>
      </c>
      <c r="AQ52" s="145">
        <f t="shared" ca="1" si="68"/>
        <v>0</v>
      </c>
      <c r="AR52" s="145">
        <f t="shared" ca="1" si="68"/>
        <v>0</v>
      </c>
      <c r="AS52" s="145">
        <f t="shared" ca="1" si="68"/>
        <v>0</v>
      </c>
      <c r="AT52" s="145">
        <f t="shared" ca="1" si="68"/>
        <v>0</v>
      </c>
      <c r="AU52" s="145">
        <f t="shared" ca="1" si="68"/>
        <v>0</v>
      </c>
      <c r="AV52" s="145">
        <f t="shared" ca="1" si="68"/>
        <v>0</v>
      </c>
      <c r="AW52" s="145">
        <f t="shared" ca="1" si="68"/>
        <v>0</v>
      </c>
      <c r="AX52" s="145">
        <f t="shared" ca="1" si="68"/>
        <v>0</v>
      </c>
      <c r="AY52" s="146">
        <f t="shared" ca="1" si="68"/>
        <v>0</v>
      </c>
      <c r="AZ52" s="23"/>
    </row>
    <row r="53" spans="1:52" ht="5.0999999999999996" customHeight="1" thickBot="1" x14ac:dyDescent="0.25">
      <c r="A53" s="22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4"/>
    </row>
  </sheetData>
  <mergeCells count="8">
    <mergeCell ref="A47:A52"/>
    <mergeCell ref="B1:I1"/>
    <mergeCell ref="B5:AY5"/>
    <mergeCell ref="A6:A8"/>
    <mergeCell ref="A10:A13"/>
    <mergeCell ref="A15:A39"/>
    <mergeCell ref="B42:AY42"/>
    <mergeCell ref="A44:A45"/>
  </mergeCells>
  <conditionalFormatting sqref="C8:AY8">
    <cfRule type="cellIs" dxfId="6" priority="4" operator="notEqual">
      <formula>$C$7</formula>
    </cfRule>
  </conditionalFormatting>
  <conditionalFormatting sqref="C13:AY13">
    <cfRule type="cellIs" dxfId="5" priority="3" operator="notEqual">
      <formula>$C$12</formula>
    </cfRule>
  </conditionalFormatting>
  <conditionalFormatting sqref="C16:AY16">
    <cfRule type="cellIs" dxfId="4" priority="2" operator="notEqual">
      <formula>$C$15</formula>
    </cfRule>
  </conditionalFormatting>
  <conditionalFormatting sqref="C17:AY39 C49:AY52">
    <cfRule type="cellIs" dxfId="3" priority="1" operator="greaterThanOrEqual">
      <formula>1</formula>
    </cfRule>
  </conditionalFormatting>
  <printOptions horizontalCentered="1"/>
  <pageMargins left="0.11811023622047245" right="0.11811023622047245" top="0.47244094488188981" bottom="0.15748031496062992" header="0.19685039370078741" footer="0.19685039370078741"/>
  <pageSetup paperSize="9" scale="87" fitToWidth="2" orientation="landscape" r:id="rId1"/>
  <headerFooter>
    <oddHeader>&amp;C&amp;"Times New Roman,Gras"&amp;14COMPTE-RENDU JOURNALIER</oddHeader>
    <oddFooter xml:space="preserve">&amp;L&amp;"Times New Roman,Normal"&amp;9&amp;K01+024          &amp;F&amp;C&amp;"Times New Roman,Normal"&amp;9&amp;K01+024- page &amp;P/&amp;N -&amp;R&amp;"Times New Roman,Normal"&amp;9&amp;K01+024Edition du &amp;D          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pageSetUpPr fitToPage="1"/>
  </sheetPr>
  <dimension ref="B2:J53"/>
  <sheetViews>
    <sheetView workbookViewId="0"/>
  </sheetViews>
  <sheetFormatPr baseColWidth="10" defaultColWidth="10.85546875" defaultRowHeight="15" x14ac:dyDescent="0.25"/>
  <cols>
    <col min="1" max="1" width="5.7109375" customWidth="1"/>
    <col min="2" max="2" width="39.42578125" customWidth="1"/>
    <col min="8" max="8" width="13" customWidth="1"/>
    <col min="9" max="9" width="47.28515625" bestFit="1" customWidth="1"/>
    <col min="10" max="10" width="25.42578125" customWidth="1"/>
  </cols>
  <sheetData>
    <row r="2" spans="2:10" ht="26.25" x14ac:dyDescent="0.4">
      <c r="C2" s="1" t="s">
        <v>18</v>
      </c>
      <c r="E2" s="2"/>
    </row>
    <row r="4" spans="2:10" ht="18.75" x14ac:dyDescent="0.25">
      <c r="E4" s="3" t="s">
        <v>19</v>
      </c>
      <c r="F4" s="3">
        <v>2018</v>
      </c>
    </row>
    <row r="6" spans="2:10" x14ac:dyDescent="0.25">
      <c r="B6" s="193" t="s">
        <v>20</v>
      </c>
      <c r="C6" s="195" t="s">
        <v>21</v>
      </c>
      <c r="D6" s="195"/>
      <c r="E6" s="195"/>
      <c r="F6" s="193" t="s">
        <v>22</v>
      </c>
      <c r="G6" s="193" t="s">
        <v>23</v>
      </c>
      <c r="H6" s="196" t="s">
        <v>24</v>
      </c>
      <c r="I6" s="193" t="s">
        <v>25</v>
      </c>
      <c r="J6" s="193" t="s">
        <v>12</v>
      </c>
    </row>
    <row r="7" spans="2:10" x14ac:dyDescent="0.25">
      <c r="B7" s="194"/>
      <c r="C7" s="4" t="s">
        <v>26</v>
      </c>
      <c r="D7" s="4" t="s">
        <v>27</v>
      </c>
      <c r="E7" s="4" t="s">
        <v>28</v>
      </c>
      <c r="F7" s="194"/>
      <c r="G7" s="194"/>
      <c r="H7" s="197"/>
      <c r="I7" s="194"/>
      <c r="J7" s="194"/>
    </row>
    <row r="8" spans="2:10" x14ac:dyDescent="0.25">
      <c r="B8" s="4" t="s">
        <v>29</v>
      </c>
      <c r="C8" s="5" t="s">
        <v>16</v>
      </c>
      <c r="D8" s="5"/>
      <c r="E8" s="5"/>
      <c r="F8" s="6">
        <v>27</v>
      </c>
      <c r="G8" s="5">
        <v>31</v>
      </c>
      <c r="H8" s="7">
        <f>(F8/G8)</f>
        <v>0.87096774193548387</v>
      </c>
      <c r="I8" s="5" t="s">
        <v>30</v>
      </c>
      <c r="J8" s="8"/>
    </row>
    <row r="9" spans="2:10" x14ac:dyDescent="0.25">
      <c r="B9" s="4" t="s">
        <v>31</v>
      </c>
      <c r="C9" s="5" t="s">
        <v>16</v>
      </c>
      <c r="D9" s="5"/>
      <c r="E9" s="5"/>
      <c r="F9" s="6">
        <v>3</v>
      </c>
      <c r="G9" s="5"/>
      <c r="H9" s="7"/>
      <c r="I9" s="5" t="s">
        <v>30</v>
      </c>
      <c r="J9" s="8"/>
    </row>
    <row r="10" spans="2:10" x14ac:dyDescent="0.25">
      <c r="B10" s="4" t="s">
        <v>32</v>
      </c>
      <c r="C10" s="5" t="s">
        <v>16</v>
      </c>
      <c r="D10" s="5"/>
      <c r="E10" s="5"/>
      <c r="F10" s="9">
        <v>0</v>
      </c>
      <c r="G10" s="5">
        <v>0</v>
      </c>
      <c r="H10" s="7" t="e">
        <f t="shared" ref="H10:H50" si="0">(F10/G10)</f>
        <v>#DIV/0!</v>
      </c>
      <c r="I10" s="5" t="s">
        <v>33</v>
      </c>
      <c r="J10" s="8"/>
    </row>
    <row r="11" spans="2:10" x14ac:dyDescent="0.25">
      <c r="B11" s="4" t="s">
        <v>34</v>
      </c>
      <c r="C11" s="5" t="s">
        <v>16</v>
      </c>
      <c r="D11" s="5"/>
      <c r="E11" s="5"/>
      <c r="F11" s="9">
        <v>0</v>
      </c>
      <c r="G11" s="5">
        <v>0</v>
      </c>
      <c r="H11" s="7" t="e">
        <f t="shared" si="0"/>
        <v>#DIV/0!</v>
      </c>
      <c r="I11" s="5" t="s">
        <v>33</v>
      </c>
      <c r="J11" s="8"/>
    </row>
    <row r="12" spans="2:10" x14ac:dyDescent="0.25">
      <c r="B12" s="4" t="s">
        <v>35</v>
      </c>
      <c r="C12" s="5" t="s">
        <v>16</v>
      </c>
      <c r="D12" s="5"/>
      <c r="E12" s="5"/>
      <c r="F12" s="6">
        <v>30</v>
      </c>
      <c r="G12" s="5">
        <v>31</v>
      </c>
      <c r="H12" s="7">
        <f t="shared" si="0"/>
        <v>0.967741935483871</v>
      </c>
      <c r="I12" s="5" t="s">
        <v>36</v>
      </c>
      <c r="J12" s="8"/>
    </row>
    <row r="13" spans="2:10" x14ac:dyDescent="0.25">
      <c r="B13" s="4" t="s">
        <v>37</v>
      </c>
      <c r="C13" s="5" t="s">
        <v>16</v>
      </c>
      <c r="D13" s="5"/>
      <c r="E13" s="5"/>
      <c r="F13" s="9">
        <v>0</v>
      </c>
      <c r="G13" s="5">
        <v>0</v>
      </c>
      <c r="H13" s="7" t="e">
        <f t="shared" si="0"/>
        <v>#DIV/0!</v>
      </c>
      <c r="I13" s="5" t="s">
        <v>33</v>
      </c>
      <c r="J13" s="8"/>
    </row>
    <row r="14" spans="2:10" x14ac:dyDescent="0.25">
      <c r="B14" s="4" t="s">
        <v>38</v>
      </c>
      <c r="C14" s="5" t="s">
        <v>16</v>
      </c>
      <c r="D14" s="5"/>
      <c r="E14" s="5"/>
      <c r="F14" s="9">
        <v>0.5</v>
      </c>
      <c r="G14" s="5">
        <v>0</v>
      </c>
      <c r="H14" s="7" t="e">
        <f t="shared" si="0"/>
        <v>#DIV/0!</v>
      </c>
      <c r="I14" s="5" t="s">
        <v>33</v>
      </c>
      <c r="J14" s="8"/>
    </row>
    <row r="15" spans="2:10" x14ac:dyDescent="0.25">
      <c r="B15" s="4"/>
      <c r="C15" s="5"/>
      <c r="D15" s="5"/>
      <c r="E15" s="5"/>
      <c r="F15" s="5"/>
      <c r="G15" s="5"/>
      <c r="H15" s="7"/>
      <c r="I15" s="5"/>
      <c r="J15" s="8"/>
    </row>
    <row r="16" spans="2:10" x14ac:dyDescent="0.25">
      <c r="B16" s="4" t="s">
        <v>39</v>
      </c>
      <c r="C16" s="5" t="s">
        <v>16</v>
      </c>
      <c r="D16" s="5"/>
      <c r="E16" s="5"/>
      <c r="F16" s="5">
        <v>79</v>
      </c>
      <c r="G16" s="5">
        <v>62</v>
      </c>
      <c r="H16" s="7">
        <f t="shared" si="0"/>
        <v>1.2741935483870968</v>
      </c>
      <c r="I16" s="5" t="s">
        <v>40</v>
      </c>
      <c r="J16" s="8"/>
    </row>
    <row r="17" spans="2:10" x14ac:dyDescent="0.25">
      <c r="B17" s="4" t="s">
        <v>41</v>
      </c>
      <c r="C17" s="5"/>
      <c r="D17" s="5"/>
      <c r="E17" s="5" t="s">
        <v>16</v>
      </c>
      <c r="F17" s="5"/>
      <c r="G17" s="5">
        <v>28</v>
      </c>
      <c r="H17" s="7">
        <f t="shared" si="0"/>
        <v>0</v>
      </c>
      <c r="I17" s="5" t="s">
        <v>42</v>
      </c>
      <c r="J17" s="8"/>
    </row>
    <row r="18" spans="2:10" x14ac:dyDescent="0.25">
      <c r="B18" s="4" t="s">
        <v>43</v>
      </c>
      <c r="C18" s="5"/>
      <c r="D18" s="5"/>
      <c r="E18" s="5" t="s">
        <v>16</v>
      </c>
      <c r="F18" s="5"/>
      <c r="G18" s="5">
        <v>28</v>
      </c>
      <c r="H18" s="7">
        <f t="shared" si="0"/>
        <v>0</v>
      </c>
      <c r="I18" s="5" t="s">
        <v>42</v>
      </c>
      <c r="J18" s="8"/>
    </row>
    <row r="19" spans="2:10" x14ac:dyDescent="0.25">
      <c r="B19" s="4"/>
      <c r="C19" s="5"/>
      <c r="D19" s="5"/>
      <c r="E19" s="5"/>
      <c r="F19" s="5"/>
      <c r="G19" s="5"/>
      <c r="H19" s="7"/>
      <c r="I19" s="5"/>
      <c r="J19" s="8"/>
    </row>
    <row r="20" spans="2:10" x14ac:dyDescent="0.25">
      <c r="B20" s="4" t="s">
        <v>44</v>
      </c>
      <c r="C20" s="5" t="s">
        <v>16</v>
      </c>
      <c r="D20" s="5" t="s">
        <v>16</v>
      </c>
      <c r="E20" s="5" t="s">
        <v>16</v>
      </c>
      <c r="F20" s="5">
        <v>0</v>
      </c>
      <c r="G20" s="5">
        <v>75</v>
      </c>
      <c r="H20" s="7">
        <f t="shared" si="0"/>
        <v>0</v>
      </c>
      <c r="I20" s="5" t="s">
        <v>45</v>
      </c>
      <c r="J20" s="8"/>
    </row>
    <row r="21" spans="2:10" x14ac:dyDescent="0.25">
      <c r="B21" s="4" t="s">
        <v>46</v>
      </c>
      <c r="C21" s="5" t="s">
        <v>16</v>
      </c>
      <c r="D21" s="5" t="s">
        <v>16</v>
      </c>
      <c r="E21" s="5" t="s">
        <v>16</v>
      </c>
      <c r="F21" s="5">
        <v>1</v>
      </c>
      <c r="G21" s="5">
        <v>44</v>
      </c>
      <c r="H21" s="7">
        <f t="shared" si="0"/>
        <v>2.2727272727272728E-2</v>
      </c>
      <c r="I21" s="5" t="s">
        <v>45</v>
      </c>
      <c r="J21" s="8"/>
    </row>
    <row r="22" spans="2:10" x14ac:dyDescent="0.25">
      <c r="B22" s="4" t="s">
        <v>47</v>
      </c>
      <c r="C22" s="5"/>
      <c r="D22" s="5"/>
      <c r="E22" s="5" t="s">
        <v>16</v>
      </c>
      <c r="F22" s="5"/>
      <c r="G22" s="5">
        <v>28</v>
      </c>
      <c r="H22" s="7">
        <f t="shared" si="0"/>
        <v>0</v>
      </c>
      <c r="I22" s="5" t="s">
        <v>42</v>
      </c>
      <c r="J22" s="8"/>
    </row>
    <row r="23" spans="2:10" x14ac:dyDescent="0.25">
      <c r="B23" s="4" t="s">
        <v>48</v>
      </c>
      <c r="C23" s="5" t="s">
        <v>16</v>
      </c>
      <c r="D23" s="5" t="s">
        <v>16</v>
      </c>
      <c r="E23" s="5"/>
      <c r="F23" s="5">
        <v>0</v>
      </c>
      <c r="G23" s="5">
        <v>28</v>
      </c>
      <c r="H23" s="7">
        <f t="shared" si="0"/>
        <v>0</v>
      </c>
      <c r="I23" s="5" t="s">
        <v>42</v>
      </c>
      <c r="J23" s="10"/>
    </row>
    <row r="24" spans="2:10" x14ac:dyDescent="0.25">
      <c r="B24" s="4" t="s">
        <v>49</v>
      </c>
      <c r="C24" s="5" t="s">
        <v>16</v>
      </c>
      <c r="D24" s="5"/>
      <c r="E24" s="5" t="s">
        <v>16</v>
      </c>
      <c r="F24" s="5">
        <v>3.57</v>
      </c>
      <c r="G24" s="5">
        <v>94</v>
      </c>
      <c r="H24" s="7">
        <f t="shared" si="0"/>
        <v>3.7978723404255316E-2</v>
      </c>
      <c r="I24" s="5" t="s">
        <v>50</v>
      </c>
      <c r="J24" s="8"/>
    </row>
    <row r="25" spans="2:10" x14ac:dyDescent="0.25">
      <c r="B25" s="4" t="s">
        <v>51</v>
      </c>
      <c r="C25" s="5"/>
      <c r="D25" s="5"/>
      <c r="E25" s="5" t="s">
        <v>16</v>
      </c>
      <c r="F25" s="5"/>
      <c r="G25" s="5">
        <v>28</v>
      </c>
      <c r="H25" s="7">
        <f t="shared" si="0"/>
        <v>0</v>
      </c>
      <c r="I25" s="5" t="s">
        <v>42</v>
      </c>
      <c r="J25" s="8"/>
    </row>
    <row r="26" spans="2:10" x14ac:dyDescent="0.25">
      <c r="B26" s="4"/>
      <c r="C26" s="5"/>
      <c r="D26" s="5"/>
      <c r="E26" s="5"/>
      <c r="F26" s="5"/>
      <c r="G26" s="5"/>
      <c r="H26" s="7"/>
      <c r="I26" s="5"/>
      <c r="J26" s="8"/>
    </row>
    <row r="27" spans="2:10" x14ac:dyDescent="0.25">
      <c r="B27" s="4" t="s">
        <v>52</v>
      </c>
      <c r="C27" s="5"/>
      <c r="D27" s="5"/>
      <c r="E27" s="5" t="s">
        <v>16</v>
      </c>
      <c r="F27" s="5"/>
      <c r="G27" s="5">
        <v>3</v>
      </c>
      <c r="H27" s="7">
        <f t="shared" si="0"/>
        <v>0</v>
      </c>
      <c r="I27" s="5" t="s">
        <v>53</v>
      </c>
      <c r="J27" s="8"/>
    </row>
    <row r="28" spans="2:10" x14ac:dyDescent="0.25">
      <c r="B28" s="4" t="s">
        <v>54</v>
      </c>
      <c r="C28" s="5" t="s">
        <v>16</v>
      </c>
      <c r="D28" s="5"/>
      <c r="E28" s="5" t="s">
        <v>16</v>
      </c>
      <c r="F28" s="5">
        <v>5</v>
      </c>
      <c r="G28" s="5">
        <v>3</v>
      </c>
      <c r="H28" s="7">
        <f t="shared" si="0"/>
        <v>1.6666666666666667</v>
      </c>
      <c r="I28" s="5" t="s">
        <v>53</v>
      </c>
      <c r="J28" s="8"/>
    </row>
    <row r="29" spans="2:10" x14ac:dyDescent="0.25">
      <c r="B29" s="4" t="s">
        <v>55</v>
      </c>
      <c r="C29" s="5"/>
      <c r="D29" s="5"/>
      <c r="E29" s="5" t="s">
        <v>16</v>
      </c>
      <c r="F29" s="5"/>
      <c r="G29" s="5">
        <v>4</v>
      </c>
      <c r="H29" s="7">
        <f t="shared" si="0"/>
        <v>0</v>
      </c>
      <c r="I29" s="5" t="s">
        <v>56</v>
      </c>
      <c r="J29" s="8"/>
    </row>
    <row r="30" spans="2:10" x14ac:dyDescent="0.25">
      <c r="B30" s="4"/>
      <c r="C30" s="5"/>
      <c r="D30" s="5"/>
      <c r="E30" s="5"/>
      <c r="F30" s="5"/>
      <c r="G30" s="5"/>
      <c r="H30" s="7"/>
      <c r="I30" s="5"/>
      <c r="J30" s="8"/>
    </row>
    <row r="31" spans="2:10" x14ac:dyDescent="0.25">
      <c r="B31" s="4" t="s">
        <v>57</v>
      </c>
      <c r="C31" s="5"/>
      <c r="D31" s="5"/>
      <c r="E31" s="5" t="s">
        <v>16</v>
      </c>
      <c r="F31" s="5"/>
      <c r="G31" s="5">
        <v>28</v>
      </c>
      <c r="H31" s="7">
        <f t="shared" si="0"/>
        <v>0</v>
      </c>
      <c r="I31" s="5" t="s">
        <v>58</v>
      </c>
      <c r="J31" s="8"/>
    </row>
    <row r="32" spans="2:10" x14ac:dyDescent="0.25">
      <c r="B32" s="4" t="s">
        <v>59</v>
      </c>
      <c r="C32" s="5" t="s">
        <v>16</v>
      </c>
      <c r="D32" s="5"/>
      <c r="E32" s="5"/>
      <c r="F32" s="5">
        <v>1</v>
      </c>
      <c r="G32" s="5">
        <v>1</v>
      </c>
      <c r="H32" s="7">
        <f t="shared" si="0"/>
        <v>1</v>
      </c>
      <c r="I32" s="5"/>
      <c r="J32" s="8"/>
    </row>
    <row r="33" spans="2:10" x14ac:dyDescent="0.25">
      <c r="B33" s="4" t="s">
        <v>60</v>
      </c>
      <c r="C33" s="5"/>
      <c r="D33" s="5"/>
      <c r="E33" s="5" t="s">
        <v>16</v>
      </c>
      <c r="F33" s="5"/>
      <c r="G33" s="5">
        <v>1</v>
      </c>
      <c r="H33" s="7">
        <f t="shared" si="0"/>
        <v>0</v>
      </c>
      <c r="I33" s="5"/>
      <c r="J33" s="8"/>
    </row>
    <row r="34" spans="2:10" x14ac:dyDescent="0.25">
      <c r="B34" s="4" t="s">
        <v>61</v>
      </c>
      <c r="C34" s="5" t="s">
        <v>16</v>
      </c>
      <c r="D34" s="5"/>
      <c r="E34" s="5"/>
      <c r="F34" s="5">
        <v>31</v>
      </c>
      <c r="G34" s="5">
        <v>31</v>
      </c>
      <c r="H34" s="7">
        <f t="shared" si="0"/>
        <v>1</v>
      </c>
      <c r="I34" s="5" t="s">
        <v>62</v>
      </c>
      <c r="J34" s="8"/>
    </row>
    <row r="35" spans="2:10" x14ac:dyDescent="0.25">
      <c r="B35" s="4" t="s">
        <v>63</v>
      </c>
      <c r="C35" s="5" t="s">
        <v>16</v>
      </c>
      <c r="D35" s="5"/>
      <c r="E35" s="5" t="s">
        <v>16</v>
      </c>
      <c r="F35" s="5">
        <v>1</v>
      </c>
      <c r="G35" s="5">
        <v>1</v>
      </c>
      <c r="H35" s="7">
        <f t="shared" si="0"/>
        <v>1</v>
      </c>
      <c r="I35" s="5"/>
      <c r="J35" s="8"/>
    </row>
    <row r="36" spans="2:10" x14ac:dyDescent="0.25">
      <c r="B36" s="4" t="s">
        <v>64</v>
      </c>
      <c r="C36" s="5" t="s">
        <v>16</v>
      </c>
      <c r="D36" s="5"/>
      <c r="E36" s="5"/>
      <c r="F36" s="5"/>
      <c r="G36" s="5">
        <v>657</v>
      </c>
      <c r="H36" s="7">
        <f t="shared" si="0"/>
        <v>0</v>
      </c>
      <c r="I36" s="5" t="s">
        <v>65</v>
      </c>
      <c r="J36" s="8"/>
    </row>
    <row r="37" spans="2:10" x14ac:dyDescent="0.25">
      <c r="B37" s="4" t="s">
        <v>66</v>
      </c>
      <c r="C37" s="5" t="s">
        <v>16</v>
      </c>
      <c r="D37" s="5"/>
      <c r="E37" s="5"/>
      <c r="F37" s="5">
        <v>250</v>
      </c>
      <c r="G37" s="5">
        <v>500</v>
      </c>
      <c r="H37" s="7">
        <f t="shared" si="0"/>
        <v>0.5</v>
      </c>
      <c r="I37" s="5" t="s">
        <v>67</v>
      </c>
      <c r="J37" s="8"/>
    </row>
    <row r="38" spans="2:10" x14ac:dyDescent="0.25">
      <c r="B38" s="4" t="s">
        <v>68</v>
      </c>
      <c r="C38" s="5"/>
      <c r="D38" s="5"/>
      <c r="E38" s="5" t="s">
        <v>16</v>
      </c>
      <c r="F38" s="5"/>
      <c r="G38" s="5">
        <v>28</v>
      </c>
      <c r="H38" s="7">
        <f t="shared" ref="H38" si="1">(F38/G38)*100</f>
        <v>0</v>
      </c>
      <c r="I38" s="5" t="s">
        <v>42</v>
      </c>
      <c r="J38" s="8"/>
    </row>
    <row r="39" spans="2:10" x14ac:dyDescent="0.25">
      <c r="B39" s="4" t="s">
        <v>69</v>
      </c>
      <c r="C39" s="5" t="s">
        <v>16</v>
      </c>
      <c r="D39" s="5"/>
      <c r="E39" s="5" t="s">
        <v>16</v>
      </c>
      <c r="F39" s="5">
        <v>1</v>
      </c>
      <c r="G39" s="5">
        <v>1</v>
      </c>
      <c r="H39" s="7">
        <f t="shared" si="0"/>
        <v>1</v>
      </c>
      <c r="I39" s="5"/>
      <c r="J39" s="8"/>
    </row>
    <row r="40" spans="2:10" x14ac:dyDescent="0.25">
      <c r="B40" s="4" t="s">
        <v>70</v>
      </c>
      <c r="C40" s="5" t="s">
        <v>16</v>
      </c>
      <c r="D40" s="5"/>
      <c r="E40" s="5" t="s">
        <v>16</v>
      </c>
      <c r="F40" s="5">
        <v>0</v>
      </c>
      <c r="G40" s="5">
        <v>1</v>
      </c>
      <c r="H40" s="7">
        <f t="shared" si="0"/>
        <v>0</v>
      </c>
      <c r="I40" s="5"/>
      <c r="J40" s="8"/>
    </row>
    <row r="41" spans="2:10" x14ac:dyDescent="0.25">
      <c r="B41" s="4" t="s">
        <v>71</v>
      </c>
      <c r="C41" s="5" t="s">
        <v>16</v>
      </c>
      <c r="D41" s="5"/>
      <c r="E41" s="5" t="s">
        <v>16</v>
      </c>
      <c r="F41" s="5"/>
      <c r="G41" s="5">
        <v>100</v>
      </c>
      <c r="H41" s="7">
        <f t="shared" si="0"/>
        <v>0</v>
      </c>
      <c r="I41" s="5">
        <v>100</v>
      </c>
      <c r="J41" s="8"/>
    </row>
    <row r="42" spans="2:10" x14ac:dyDescent="0.25">
      <c r="B42" s="4" t="s">
        <v>72</v>
      </c>
      <c r="C42" s="5" t="s">
        <v>16</v>
      </c>
      <c r="D42" s="5"/>
      <c r="E42" s="5" t="s">
        <v>16</v>
      </c>
      <c r="F42" s="5"/>
      <c r="G42" s="5">
        <v>500</v>
      </c>
      <c r="H42" s="7">
        <f t="shared" si="0"/>
        <v>0</v>
      </c>
      <c r="I42" s="5">
        <v>500</v>
      </c>
      <c r="J42" s="8"/>
    </row>
    <row r="43" spans="2:10" x14ac:dyDescent="0.25">
      <c r="B43" s="4" t="s">
        <v>73</v>
      </c>
      <c r="C43" s="5" t="s">
        <v>16</v>
      </c>
      <c r="D43" s="5"/>
      <c r="E43" s="5" t="s">
        <v>16</v>
      </c>
      <c r="F43" s="5"/>
      <c r="G43" s="5">
        <v>500</v>
      </c>
      <c r="H43" s="7">
        <f t="shared" si="0"/>
        <v>0</v>
      </c>
      <c r="I43" s="5">
        <v>500</v>
      </c>
      <c r="J43" s="11"/>
    </row>
    <row r="44" spans="2:10" x14ac:dyDescent="0.25">
      <c r="B44" s="4" t="s">
        <v>74</v>
      </c>
      <c r="C44" s="5" t="s">
        <v>16</v>
      </c>
      <c r="D44" s="5"/>
      <c r="E44" s="5" t="s">
        <v>16</v>
      </c>
      <c r="F44" s="5"/>
      <c r="G44" s="5">
        <v>2000</v>
      </c>
      <c r="H44" s="7">
        <f t="shared" si="0"/>
        <v>0</v>
      </c>
      <c r="I44" s="12">
        <v>2000</v>
      </c>
      <c r="J44" s="8"/>
    </row>
    <row r="45" spans="2:10" x14ac:dyDescent="0.25">
      <c r="B45" s="4" t="s">
        <v>75</v>
      </c>
      <c r="C45" s="5" t="s">
        <v>16</v>
      </c>
      <c r="D45" s="5"/>
      <c r="E45" s="5" t="s">
        <v>16</v>
      </c>
      <c r="F45" s="5"/>
      <c r="G45" s="5" t="s">
        <v>76</v>
      </c>
      <c r="H45" s="7" t="e">
        <f t="shared" si="0"/>
        <v>#VALUE!</v>
      </c>
      <c r="I45" s="5" t="s">
        <v>77</v>
      </c>
      <c r="J45" s="8"/>
    </row>
    <row r="46" spans="2:10" x14ac:dyDescent="0.25">
      <c r="B46" s="4"/>
      <c r="C46" s="5"/>
      <c r="D46" s="5"/>
      <c r="E46" s="5"/>
      <c r="F46" s="5"/>
      <c r="G46" s="5"/>
      <c r="H46" s="7"/>
      <c r="I46" s="5"/>
      <c r="J46" s="13"/>
    </row>
    <row r="47" spans="2:10" x14ac:dyDescent="0.25">
      <c r="B47" s="4" t="s">
        <v>78</v>
      </c>
      <c r="C47" s="5" t="s">
        <v>16</v>
      </c>
      <c r="D47" s="5"/>
      <c r="E47" s="5"/>
      <c r="F47" s="5">
        <v>2</v>
      </c>
      <c r="G47" s="7">
        <v>1</v>
      </c>
      <c r="H47" s="7">
        <f>(F47/G47)</f>
        <v>2</v>
      </c>
      <c r="I47" s="5"/>
      <c r="J47" s="14"/>
    </row>
    <row r="48" spans="2:10" x14ac:dyDescent="0.25">
      <c r="B48" s="4" t="s">
        <v>79</v>
      </c>
      <c r="C48" s="5" t="s">
        <v>16</v>
      </c>
      <c r="D48" s="5"/>
      <c r="E48" s="5"/>
      <c r="F48" s="5">
        <v>31</v>
      </c>
      <c r="G48" s="7">
        <v>1</v>
      </c>
      <c r="H48" s="7">
        <f t="shared" si="0"/>
        <v>31</v>
      </c>
      <c r="I48" s="5"/>
      <c r="J48" s="14"/>
    </row>
    <row r="49" spans="2:10" x14ac:dyDescent="0.25">
      <c r="B49" s="4" t="s">
        <v>80</v>
      </c>
      <c r="C49" s="5" t="s">
        <v>16</v>
      </c>
      <c r="D49" s="5"/>
      <c r="E49" s="5"/>
      <c r="F49" s="5">
        <v>31</v>
      </c>
      <c r="G49" s="7">
        <v>1</v>
      </c>
      <c r="H49" s="7">
        <f t="shared" si="0"/>
        <v>31</v>
      </c>
      <c r="I49" s="5"/>
      <c r="J49" s="14"/>
    </row>
    <row r="50" spans="2:10" x14ac:dyDescent="0.25">
      <c r="B50" s="4" t="s">
        <v>81</v>
      </c>
      <c r="C50" s="5" t="s">
        <v>16</v>
      </c>
      <c r="D50" s="5"/>
      <c r="E50" s="5"/>
      <c r="F50" s="5">
        <v>31</v>
      </c>
      <c r="G50" s="7">
        <v>1</v>
      </c>
      <c r="H50" s="7">
        <f t="shared" si="0"/>
        <v>31</v>
      </c>
      <c r="I50" s="5"/>
      <c r="J50" s="14"/>
    </row>
    <row r="51" spans="2:10" x14ac:dyDescent="0.25">
      <c r="B51" s="4"/>
      <c r="C51" s="5"/>
      <c r="D51" s="5"/>
      <c r="E51" s="5"/>
      <c r="F51" s="5"/>
      <c r="G51" s="5"/>
      <c r="H51" s="7"/>
      <c r="I51" s="5"/>
      <c r="J51" s="13"/>
    </row>
    <row r="52" spans="2:10" x14ac:dyDescent="0.25">
      <c r="B52" s="4"/>
      <c r="C52" s="5"/>
      <c r="D52" s="5"/>
      <c r="E52" s="5"/>
      <c r="F52" s="5"/>
      <c r="G52" s="5"/>
      <c r="H52" s="7"/>
      <c r="I52" s="5"/>
      <c r="J52" s="13"/>
    </row>
    <row r="53" spans="2:10" x14ac:dyDescent="0.25">
      <c r="B53" s="4"/>
      <c r="C53" s="5"/>
      <c r="D53" s="5"/>
      <c r="E53" s="5"/>
      <c r="F53" s="5"/>
      <c r="G53" s="5"/>
      <c r="H53" s="7"/>
      <c r="I53" s="5"/>
      <c r="J53" s="13"/>
    </row>
  </sheetData>
  <mergeCells count="7">
    <mergeCell ref="J6:J7"/>
    <mergeCell ref="B6:B7"/>
    <mergeCell ref="C6:E6"/>
    <mergeCell ref="F6:F7"/>
    <mergeCell ref="G6:G7"/>
    <mergeCell ref="H6:H7"/>
    <mergeCell ref="I6:I7"/>
  </mergeCells>
  <pageMargins left="0.7" right="0.7" top="0.75" bottom="0.75" header="0.3" footer="0.3"/>
  <pageSetup paperSize="9" scale="62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Acceuil</vt:lpstr>
      <vt:lpstr>Liste items</vt:lpstr>
      <vt:lpstr>Action prevu</vt:lpstr>
      <vt:lpstr>Base de donnée</vt:lpstr>
      <vt:lpstr>Aujourd'hui</vt:lpstr>
      <vt:lpstr>Recherche</vt:lpstr>
      <vt:lpstr>Statistique</vt:lpstr>
    </vt:vector>
  </TitlesOfParts>
  <Company>GIP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ROBERT</dc:creator>
  <cp:lastModifiedBy>F Leroy</cp:lastModifiedBy>
  <cp:lastPrinted>2019-04-11T17:15:36Z</cp:lastPrinted>
  <dcterms:created xsi:type="dcterms:W3CDTF">2014-09-18T14:24:56Z</dcterms:created>
  <dcterms:modified xsi:type="dcterms:W3CDTF">2019-04-11T17:16:44Z</dcterms:modified>
</cp:coreProperties>
</file>