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 Leroy\Desktop\"/>
    </mc:Choice>
  </mc:AlternateContent>
  <xr:revisionPtr revIDLastSave="0" documentId="13_ncr:1_{36F3AF87-F75D-422A-9F0C-DDBB05E7008C}" xr6:coauthVersionLast="43" xr6:coauthVersionMax="43" xr10:uidLastSave="{00000000-0000-0000-0000-000000000000}"/>
  <bookViews>
    <workbookView xWindow="-120" yWindow="-120" windowWidth="20730" windowHeight="11760" activeTab="3" xr2:uid="{00000000-000D-0000-FFFF-FFFF00000000}"/>
  </bookViews>
  <sheets>
    <sheet name="Accueil" sheetId="3" r:id="rId1"/>
    <sheet name="Source" sheetId="4" r:id="rId2"/>
    <sheet name="BD" sheetId="2" r:id="rId3"/>
    <sheet name="BDconges" sheetId="5" r:id="rId4"/>
    <sheet name="Feuil2" sheetId="6" r:id="rId5"/>
  </sheets>
  <definedNames>
    <definedName name="Feries">Source!$F$2:$F$27</definedName>
    <definedName name="FonctAbrege">TbFonction[Fonction abrege]</definedName>
    <definedName name="ListeFonction">TbFonction[Fonction]</definedName>
    <definedName name="titre">Tableau3[#Headers]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1" i="5" l="1"/>
  <c r="D7" i="5" l="1"/>
  <c r="D8" i="5"/>
  <c r="D9" i="5"/>
  <c r="D10" i="5"/>
  <c r="D6" i="5"/>
  <c r="D3" i="5" l="1"/>
  <c r="D4" i="5"/>
  <c r="D5" i="5"/>
  <c r="D2" i="5"/>
  <c r="H2" i="4" l="1"/>
  <c r="F13" i="4" l="1"/>
  <c r="F6" i="4" l="1"/>
  <c r="F10" i="4"/>
  <c r="F12" i="4"/>
  <c r="F14" i="4"/>
  <c r="F2" i="4"/>
  <c r="F3" i="4"/>
  <c r="F5" i="4"/>
  <c r="F11" i="4"/>
  <c r="F9" i="4" l="1"/>
  <c r="F7" i="4"/>
  <c r="F8" i="4"/>
  <c r="F4" i="4"/>
  <c r="F27" i="4"/>
  <c r="F25" i="4"/>
  <c r="F23" i="4"/>
  <c r="F19" i="4"/>
  <c r="F15" i="4"/>
  <c r="F26" i="4"/>
  <c r="F24" i="4"/>
  <c r="F18" i="4"/>
  <c r="F16" i="4"/>
  <c r="F21" i="4" l="1"/>
  <c r="F17" i="4"/>
  <c r="F22" i="4"/>
  <c r="F20" i="4"/>
</calcChain>
</file>

<file path=xl/sharedStrings.xml><?xml version="1.0" encoding="utf-8"?>
<sst xmlns="http://schemas.openxmlformats.org/spreadsheetml/2006/main" count="138" uniqueCount="90">
  <si>
    <t>Mail</t>
  </si>
  <si>
    <t>Photo</t>
  </si>
  <si>
    <t>Status</t>
  </si>
  <si>
    <t>Fonction</t>
  </si>
  <si>
    <t>Mobile</t>
  </si>
  <si>
    <t>NomPrenom</t>
  </si>
  <si>
    <t>Fonction abrege</t>
  </si>
  <si>
    <t>Compteur</t>
  </si>
  <si>
    <t>Actif</t>
  </si>
  <si>
    <t>Pompier d'Aérodrome</t>
  </si>
  <si>
    <t>Janvier</t>
  </si>
  <si>
    <t>Jours Fériés</t>
  </si>
  <si>
    <t>Date</t>
  </si>
  <si>
    <t>Février</t>
  </si>
  <si>
    <t>Jour de l’an</t>
  </si>
  <si>
    <t>Mars</t>
  </si>
  <si>
    <t>Pâques (cellule D7)</t>
  </si>
  <si>
    <t>Avril</t>
  </si>
  <si>
    <t>Lundi de Pâques</t>
  </si>
  <si>
    <t>Mai</t>
  </si>
  <si>
    <t>Fête du travail</t>
  </si>
  <si>
    <t>Juin</t>
  </si>
  <si>
    <t>Armistice 39/45</t>
  </si>
  <si>
    <t>Juillet</t>
  </si>
  <si>
    <t>Ascension</t>
  </si>
  <si>
    <t>Août</t>
  </si>
  <si>
    <t>Pentecôte</t>
  </si>
  <si>
    <t>Septembre</t>
  </si>
  <si>
    <t>Lundi de Pentecôte</t>
  </si>
  <si>
    <t>Octobre</t>
  </si>
  <si>
    <t>Fête Nationale</t>
  </si>
  <si>
    <t>Novembre</t>
  </si>
  <si>
    <t>Assomption</t>
  </si>
  <si>
    <t>Décembre</t>
  </si>
  <si>
    <t>Toussaint</t>
  </si>
  <si>
    <t>Armistice 14/18</t>
  </si>
  <si>
    <t>Noël</t>
  </si>
  <si>
    <t>CM</t>
  </si>
  <si>
    <t>PA</t>
  </si>
  <si>
    <t>Fonctionabrege</t>
  </si>
  <si>
    <t>Nom</t>
  </si>
  <si>
    <t>Prenom</t>
  </si>
  <si>
    <t>France</t>
  </si>
  <si>
    <t>Chef de Manœuvre</t>
  </si>
  <si>
    <t>C:\Users\F Leroy\Desktop\Creer carte pro\Leroy france.jpg</t>
  </si>
  <si>
    <t>Jean-Sébastien</t>
  </si>
  <si>
    <t>Jean-Michel</t>
  </si>
  <si>
    <t>12 34 56 78 91</t>
  </si>
  <si>
    <t>23 45 67 89 12</t>
  </si>
  <si>
    <t>C:\Users\F Leroy\Desktop\Creer carte pro\Ferrara julien.jpg</t>
  </si>
  <si>
    <t>Julien</t>
  </si>
  <si>
    <t>C:\Users\F Leroy\Desktop\Tronbinoscope\Afonso julien.jpg</t>
  </si>
  <si>
    <t>Mohamed</t>
  </si>
  <si>
    <t>34 56 78 91 23</t>
  </si>
  <si>
    <t>Damien</t>
  </si>
  <si>
    <t>56 78 91 23 45</t>
  </si>
  <si>
    <t>C:\Users\F Leroy\Desktop\Creer carte pro\Ballester Xavier.jpg</t>
  </si>
  <si>
    <t>Xavier</t>
  </si>
  <si>
    <t>89 12 34 56 78</t>
  </si>
  <si>
    <t>C:\Users\F Leroy\Desktop\Creer carte pro\Desmyter Damien.jpg</t>
  </si>
  <si>
    <t>C:\Users\F Leroy\Desktop\Creer carte pro\Leroy jean-sébastien.jpg</t>
  </si>
  <si>
    <t>C:\Users\F Leroy\Desktop\Creer carte pro\Najjari mohamed.jpg</t>
  </si>
  <si>
    <t>C:\Users\F Leroy\Desktop\Creer carte pro\Schweitzer Jean-Michel.jpg</t>
  </si>
  <si>
    <t>Initial CP</t>
  </si>
  <si>
    <t>Debut Période CP</t>
  </si>
  <si>
    <t>Nom - Prénom</t>
  </si>
  <si>
    <t>Non actif</t>
  </si>
  <si>
    <t>NOM1 Julien</t>
  </si>
  <si>
    <t>NOM1</t>
  </si>
  <si>
    <t>NOM2 France</t>
  </si>
  <si>
    <t>NOM2</t>
  </si>
  <si>
    <t>NOM3 Jean-Michel</t>
  </si>
  <si>
    <t>NOM3</t>
  </si>
  <si>
    <t>NOM4 Jean-Sébastien</t>
  </si>
  <si>
    <t>NOM4</t>
  </si>
  <si>
    <t>NOM5 Julien</t>
  </si>
  <si>
    <t>NOM5</t>
  </si>
  <si>
    <t>NOM6 Mohamed</t>
  </si>
  <si>
    <t>NOM6</t>
  </si>
  <si>
    <t>NOM7 Xavier</t>
  </si>
  <si>
    <t>NOM7</t>
  </si>
  <si>
    <t>NOM8 Damien</t>
  </si>
  <si>
    <t>NOM8</t>
  </si>
  <si>
    <t>07 08 96 36 08</t>
  </si>
  <si>
    <t>nom2@hotmail.com</t>
  </si>
  <si>
    <t>nom1@mail.com</t>
  </si>
  <si>
    <t>nom5@mail.fr</t>
  </si>
  <si>
    <t>nom6@mail.com</t>
  </si>
  <si>
    <t>nom7@mail.fr</t>
  </si>
  <si>
    <t>nom8@mail.fr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</si>
</sst>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3" x14ac:knownFonts="1">
    <font>
      <sz val="10"/>
      <name val="Arial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0.499984740745262"/>
      <name val="Arial"/>
      <family val="2"/>
    </font>
    <font>
      <sz val="10"/>
      <color rgb="FF171717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EAECEE"/>
      </left>
      <right/>
      <top style="medium">
        <color rgb="FFEAECEE"/>
      </top>
      <bottom/>
      <diagonal/>
    </border>
    <border>
      <left/>
      <right/>
      <top style="medium">
        <color rgb="FFEAECEE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21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/>
    </xf>
    <xf numFmtId="14" fontId="9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/>
    <xf numFmtId="14" fontId="9" fillId="0" borderId="2" xfId="0" applyNumberFormat="1" applyFont="1" applyBorder="1" applyAlignment="1">
      <alignment horizontal="center" vertical="center"/>
    </xf>
    <xf numFmtId="0" fontId="10" fillId="0" borderId="0" xfId="0" applyFont="1"/>
    <xf numFmtId="0" fontId="12" fillId="0" borderId="0" xfId="1"/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quotePrefix="1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quotePrefix="1" applyFont="1"/>
    <xf numFmtId="14" fontId="4" fillId="0" borderId="0" xfId="0" applyNumberFormat="1" applyFont="1"/>
  </cellXfs>
  <cellStyles count="2">
    <cellStyle name="Lien hypertexte" xfId="1" builtinId="8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71717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rgb="FFEAECEE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rgb="FFEAECEE"/>
        </left>
        <right/>
        <top style="medium">
          <color rgb="FFEAECEE"/>
        </top>
        <bottom/>
      </border>
    </dxf>
    <dxf>
      <border outline="0">
        <bottom style="medium">
          <color rgb="FFEAECEE"/>
        </bottom>
      </border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228600</xdr:colOff>
          <xdr:row>4</xdr:row>
          <xdr:rowOff>0</xdr:rowOff>
        </xdr:from>
        <xdr:to>
          <xdr:col>4</xdr:col>
          <xdr:colOff>0</xdr:colOff>
          <xdr:row>6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Formulaire employe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228600</xdr:colOff>
          <xdr:row>8</xdr:row>
          <xdr:rowOff>0</xdr:rowOff>
        </xdr:from>
        <xdr:to>
          <xdr:col>4</xdr:col>
          <xdr:colOff>0</xdr:colOff>
          <xdr:row>10</xdr:row>
          <xdr:rowOff>95250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Formulaire BDconge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152400</xdr:colOff>
          <xdr:row>0</xdr:row>
          <xdr:rowOff>57150</xdr:rowOff>
        </xdr:from>
        <xdr:to>
          <xdr:col>11</xdr:col>
          <xdr:colOff>685800</xdr:colOff>
          <xdr:row>2</xdr:row>
          <xdr:rowOff>47625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Formulaire saisie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752475</xdr:colOff>
          <xdr:row>1</xdr:row>
          <xdr:rowOff>57150</xdr:rowOff>
        </xdr:from>
        <xdr:to>
          <xdr:col>7</xdr:col>
          <xdr:colOff>523875</xdr:colOff>
          <xdr:row>3</xdr:row>
          <xdr:rowOff>152400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Formulaire saisie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2" displayName="Tableau2" ref="E1:F27" totalsRowShown="0" dataDxfId="17" tableBorderDxfId="16">
  <autoFilter ref="E1:F27" xr:uid="{00000000-0009-0000-0100-000001000000}">
    <filterColumn colId="0" hiddenButton="1"/>
    <filterColumn colId="1" hiddenButton="1"/>
  </autoFilter>
  <tableColumns count="2">
    <tableColumn id="1" xr3:uid="{00000000-0010-0000-0100-000001000000}" name="Jours Fériés" dataDxfId="15"/>
    <tableColumn id="2" xr3:uid="{00000000-0010-0000-0100-000002000000}" name="Date" dataDxfId="14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bFonction" displayName="TbFonction" ref="L1:M3" totalsRowShown="0" headerRowDxfId="13" dataDxfId="12">
  <autoFilter ref="L1:M3" xr:uid="{00000000-0009-0000-0100-000003000000}">
    <filterColumn colId="0" hiddenButton="1"/>
    <filterColumn colId="1" hiddenButton="1"/>
  </autoFilter>
  <tableColumns count="2">
    <tableColumn id="1" xr3:uid="{00000000-0010-0000-0200-000001000000}" name="Fonction" dataDxfId="11"/>
    <tableColumn id="2" xr3:uid="{00000000-0010-0000-0200-000002000000}" name="Fonction abrege" dataDxfId="10"/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D76F958-7EE2-446B-8057-93390495AC44}" name="Tableau3" displayName="Tableau3" ref="A1:J9" totalsRowShown="0" headerRowDxfId="9">
  <autoFilter ref="A1:J9" xr:uid="{B3B45B33-3395-469B-8744-7A99FA90DC9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4A8296D8-59DD-4AD1-BB78-7DC17C7D7EA0}" name="NomPrenom" dataDxfId="8"/>
    <tableColumn id="2" xr3:uid="{58F42E4C-BB34-4C0F-B92B-81BC2C6305E3}" name="Nom" dataDxfId="7"/>
    <tableColumn id="3" xr3:uid="{704FC829-D05B-4380-B496-668A312C409F}" name="Prenom" dataDxfId="6"/>
    <tableColumn id="4" xr3:uid="{0903DC20-FDC0-452F-AF32-859E6E7C391F}" name="Status" dataDxfId="5"/>
    <tableColumn id="5" xr3:uid="{58C8425B-C50D-42B4-B7BA-FAF025CB4A89}" name="Fonction" dataDxfId="4"/>
    <tableColumn id="6" xr3:uid="{A023D858-3015-4AFF-A85A-1CAD714D7B99}" name="Fonctionabrege" dataDxfId="3"/>
    <tableColumn id="7" xr3:uid="{DBC5EBA8-031A-4F6B-91B5-15308566CC57}" name="Compteur" dataDxfId="2"/>
    <tableColumn id="8" xr3:uid="{3FD40A39-F2DD-4E4B-9726-2E4382987BE5}" name="Mail" dataCellStyle="Lien hypertexte"/>
    <tableColumn id="9" xr3:uid="{DC8F9F57-0294-45B0-91AE-8A27B906DCA1}" name="Mobile" dataDxfId="1"/>
    <tableColumn id="10" xr3:uid="{F3C3D0DD-03D5-4039-80DF-80953A8394B1}" name="Photo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"/>
  <sheetViews>
    <sheetView workbookViewId="0">
      <selection activeCell="E15" sqref="E15"/>
    </sheetView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_FormEmploye">
                <anchor moveWithCells="1" sizeWithCells="1">
                  <from>
                    <xdr:col>2</xdr:col>
                    <xdr:colOff>228600</xdr:colOff>
                    <xdr:row>4</xdr:row>
                    <xdr:rowOff>0</xdr:rowOff>
                  </from>
                  <to>
                    <xdr:col>4</xdr:col>
                    <xdr:colOff>0</xdr:colOff>
                    <xdr:row>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Affiche_FormBDconge">
                <anchor moveWithCells="1" sizeWithCells="1">
                  <from>
                    <xdr:col>2</xdr:col>
                    <xdr:colOff>228600</xdr:colOff>
                    <xdr:row>8</xdr:row>
                    <xdr:rowOff>0</xdr:rowOff>
                  </from>
                  <to>
                    <xdr:col>4</xdr:col>
                    <xdr:colOff>0</xdr:colOff>
                    <xdr:row>10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B1:M27"/>
  <sheetViews>
    <sheetView workbookViewId="0"/>
  </sheetViews>
  <sheetFormatPr baseColWidth="10" defaultRowHeight="12.75" x14ac:dyDescent="0.2"/>
  <cols>
    <col min="1" max="1" width="4.7109375" customWidth="1"/>
    <col min="2" max="2" width="5.7109375" customWidth="1"/>
    <col min="3" max="3" width="9.28515625" customWidth="1"/>
    <col min="4" max="4" width="4.7109375" customWidth="1"/>
    <col min="5" max="5" width="20.7109375" customWidth="1"/>
    <col min="6" max="6" width="10.85546875" customWidth="1"/>
    <col min="7" max="7" width="4.7109375" customWidth="1"/>
    <col min="8" max="8" width="7.7109375" customWidth="1"/>
    <col min="9" max="9" width="4.5703125" customWidth="1"/>
    <col min="10" max="10" width="9.7109375" customWidth="1"/>
    <col min="11" max="11" width="4.7109375" customWidth="1"/>
    <col min="12" max="12" width="18.85546875" bestFit="1" customWidth="1"/>
    <col min="13" max="13" width="15.85546875" bestFit="1" customWidth="1"/>
  </cols>
  <sheetData>
    <row r="1" spans="2:13" ht="16.5" thickBot="1" x14ac:dyDescent="0.25">
      <c r="B1" s="3">
        <v>2019</v>
      </c>
      <c r="C1" s="4" t="s">
        <v>10</v>
      </c>
      <c r="E1" s="5" t="s">
        <v>11</v>
      </c>
      <c r="F1" s="6" t="s">
        <v>12</v>
      </c>
      <c r="H1" s="7">
        <v>2019</v>
      </c>
      <c r="L1" s="13" t="s">
        <v>3</v>
      </c>
      <c r="M1" s="13" t="s">
        <v>6</v>
      </c>
    </row>
    <row r="2" spans="2:13" ht="13.5" thickBot="1" x14ac:dyDescent="0.25">
      <c r="B2" s="3">
        <v>2020</v>
      </c>
      <c r="C2" s="4" t="s">
        <v>13</v>
      </c>
      <c r="E2" s="8" t="s">
        <v>14</v>
      </c>
      <c r="F2" s="9">
        <f>DATE($H$1,1,1)</f>
        <v>43466</v>
      </c>
      <c r="H2" s="10">
        <f>H1+1</f>
        <v>2020</v>
      </c>
      <c r="L2" s="13" t="s">
        <v>43</v>
      </c>
      <c r="M2" s="13" t="s">
        <v>37</v>
      </c>
    </row>
    <row r="3" spans="2:13" ht="13.5" thickBot="1" x14ac:dyDescent="0.25">
      <c r="B3" s="3">
        <v>2021</v>
      </c>
      <c r="C3" s="4" t="s">
        <v>15</v>
      </c>
      <c r="E3" s="8" t="s">
        <v>16</v>
      </c>
      <c r="F3" s="9">
        <f>FLOOR(DAY(MINUTE($H$1/38)/2+56)&amp;"/5/"&amp;$H$1,7)-34</f>
        <v>43576</v>
      </c>
      <c r="L3" s="13" t="s">
        <v>9</v>
      </c>
      <c r="M3" s="13" t="s">
        <v>38</v>
      </c>
    </row>
    <row r="4" spans="2:13" ht="13.5" thickBot="1" x14ac:dyDescent="0.25">
      <c r="B4" s="3">
        <v>2022</v>
      </c>
      <c r="C4" s="4" t="s">
        <v>17</v>
      </c>
      <c r="E4" s="8" t="s">
        <v>18</v>
      </c>
      <c r="F4" s="9">
        <f>F3 + 1</f>
        <v>43577</v>
      </c>
    </row>
    <row r="5" spans="2:13" ht="13.5" thickBot="1" x14ac:dyDescent="0.25">
      <c r="B5" s="3">
        <v>2023</v>
      </c>
      <c r="C5" s="4" t="s">
        <v>19</v>
      </c>
      <c r="E5" s="8" t="s">
        <v>20</v>
      </c>
      <c r="F5" s="9">
        <f>DATE($H$1,5,1)</f>
        <v>43586</v>
      </c>
    </row>
    <row r="6" spans="2:13" ht="13.5" thickBot="1" x14ac:dyDescent="0.25">
      <c r="B6" s="3">
        <v>2024</v>
      </c>
      <c r="C6" s="4" t="s">
        <v>21</v>
      </c>
      <c r="E6" s="8" t="s">
        <v>22</v>
      </c>
      <c r="F6" s="9">
        <f>DATE($H$1,5,8)</f>
        <v>43593</v>
      </c>
    </row>
    <row r="7" spans="2:13" ht="13.5" thickBot="1" x14ac:dyDescent="0.25">
      <c r="B7" s="3">
        <v>2025</v>
      </c>
      <c r="C7" s="4" t="s">
        <v>23</v>
      </c>
      <c r="E7" s="8" t="s">
        <v>24</v>
      </c>
      <c r="F7" s="9">
        <f>F3 + 39</f>
        <v>43615</v>
      </c>
    </row>
    <row r="8" spans="2:13" ht="13.5" thickBot="1" x14ac:dyDescent="0.25">
      <c r="B8" s="3">
        <v>2026</v>
      </c>
      <c r="C8" s="4" t="s">
        <v>25</v>
      </c>
      <c r="E8" s="8" t="s">
        <v>26</v>
      </c>
      <c r="F8" s="9">
        <f>F3 + 49</f>
        <v>43625</v>
      </c>
    </row>
    <row r="9" spans="2:13" ht="13.5" thickBot="1" x14ac:dyDescent="0.25">
      <c r="B9" s="3">
        <v>2027</v>
      </c>
      <c r="C9" s="4" t="s">
        <v>27</v>
      </c>
      <c r="E9" s="8" t="s">
        <v>28</v>
      </c>
      <c r="F9" s="9">
        <f>F3 + 50</f>
        <v>43626</v>
      </c>
    </row>
    <row r="10" spans="2:13" ht="13.5" thickBot="1" x14ac:dyDescent="0.25">
      <c r="B10" s="3">
        <v>2028</v>
      </c>
      <c r="C10" s="4" t="s">
        <v>29</v>
      </c>
      <c r="E10" s="8" t="s">
        <v>30</v>
      </c>
      <c r="F10" s="9">
        <f>DATE($H$1,7,14)</f>
        <v>43660</v>
      </c>
    </row>
    <row r="11" spans="2:13" ht="13.5" thickBot="1" x14ac:dyDescent="0.25">
      <c r="B11" s="3">
        <v>2029</v>
      </c>
      <c r="C11" s="4" t="s">
        <v>31</v>
      </c>
      <c r="E11" s="8" t="s">
        <v>32</v>
      </c>
      <c r="F11" s="9">
        <f>DATE($H$1,8,15)</f>
        <v>43692</v>
      </c>
    </row>
    <row r="12" spans="2:13" ht="13.5" thickBot="1" x14ac:dyDescent="0.25">
      <c r="B12" s="11"/>
      <c r="C12" s="4" t="s">
        <v>33</v>
      </c>
      <c r="E12" s="8" t="s">
        <v>34</v>
      </c>
      <c r="F12" s="9">
        <f>DATE($H$1,11,1)</f>
        <v>43770</v>
      </c>
    </row>
    <row r="13" spans="2:13" ht="13.5" thickBot="1" x14ac:dyDescent="0.25">
      <c r="E13" s="8" t="s">
        <v>35</v>
      </c>
      <c r="F13" s="9">
        <f>DATE($H$1,11,11)</f>
        <v>43780</v>
      </c>
    </row>
    <row r="14" spans="2:13" ht="13.5" thickBot="1" x14ac:dyDescent="0.25">
      <c r="E14" s="8" t="s">
        <v>36</v>
      </c>
      <c r="F14" s="9">
        <f>DATE($H$1,12,25)</f>
        <v>43824</v>
      </c>
    </row>
    <row r="15" spans="2:13" ht="13.5" thickBot="1" x14ac:dyDescent="0.25">
      <c r="E15" s="8" t="s">
        <v>14</v>
      </c>
      <c r="F15" s="12">
        <f>DATE($H$2,1,1)</f>
        <v>43831</v>
      </c>
    </row>
    <row r="16" spans="2:13" ht="13.5" thickBot="1" x14ac:dyDescent="0.25">
      <c r="E16" s="8" t="s">
        <v>16</v>
      </c>
      <c r="F16" s="12">
        <f>FLOOR(DAY(MINUTE($H$2/38)/2+56)&amp;"/5/"&amp;$H$2,7)-34</f>
        <v>43933</v>
      </c>
    </row>
    <row r="17" spans="5:6" ht="13.5" thickBot="1" x14ac:dyDescent="0.25">
      <c r="E17" s="8" t="s">
        <v>18</v>
      </c>
      <c r="F17" s="12">
        <f>F16 + 1</f>
        <v>43934</v>
      </c>
    </row>
    <row r="18" spans="5:6" ht="13.5" thickBot="1" x14ac:dyDescent="0.25">
      <c r="E18" s="8" t="s">
        <v>20</v>
      </c>
      <c r="F18" s="12">
        <f>DATE($H$2,5,1)</f>
        <v>43952</v>
      </c>
    </row>
    <row r="19" spans="5:6" ht="13.5" thickBot="1" x14ac:dyDescent="0.25">
      <c r="E19" s="8" t="s">
        <v>22</v>
      </c>
      <c r="F19" s="12">
        <f>DATE($H$2,5,8)</f>
        <v>43959</v>
      </c>
    </row>
    <row r="20" spans="5:6" ht="13.5" thickBot="1" x14ac:dyDescent="0.25">
      <c r="E20" s="8" t="s">
        <v>24</v>
      </c>
      <c r="F20" s="12">
        <f>F16 + 39</f>
        <v>43972</v>
      </c>
    </row>
    <row r="21" spans="5:6" ht="13.5" thickBot="1" x14ac:dyDescent="0.25">
      <c r="E21" s="8" t="s">
        <v>26</v>
      </c>
      <c r="F21" s="12">
        <f>F16 + 49</f>
        <v>43982</v>
      </c>
    </row>
    <row r="22" spans="5:6" ht="13.5" thickBot="1" x14ac:dyDescent="0.25">
      <c r="E22" s="8" t="s">
        <v>28</v>
      </c>
      <c r="F22" s="12">
        <f>F16 + 50</f>
        <v>43983</v>
      </c>
    </row>
    <row r="23" spans="5:6" ht="13.5" thickBot="1" x14ac:dyDescent="0.25">
      <c r="E23" s="8" t="s">
        <v>30</v>
      </c>
      <c r="F23" s="12">
        <f>DATE($H$2,7,14)</f>
        <v>44026</v>
      </c>
    </row>
    <row r="24" spans="5:6" ht="13.5" thickBot="1" x14ac:dyDescent="0.25">
      <c r="E24" s="8" t="s">
        <v>32</v>
      </c>
      <c r="F24" s="12">
        <f>DATE($H$2,8,15)</f>
        <v>44058</v>
      </c>
    </row>
    <row r="25" spans="5:6" ht="13.5" thickBot="1" x14ac:dyDescent="0.25">
      <c r="E25" s="8" t="s">
        <v>34</v>
      </c>
      <c r="F25" s="12">
        <f>DATE($H$2,11,1)</f>
        <v>44136</v>
      </c>
    </row>
    <row r="26" spans="5:6" ht="13.5" thickBot="1" x14ac:dyDescent="0.25">
      <c r="E26" s="8" t="s">
        <v>35</v>
      </c>
      <c r="F26" s="12">
        <f>DATE($H$2,11,11)</f>
        <v>44146</v>
      </c>
    </row>
    <row r="27" spans="5:6" x14ac:dyDescent="0.2">
      <c r="E27" s="8" t="s">
        <v>36</v>
      </c>
      <c r="F27" s="12">
        <f>DATE($H$2,12,25)</f>
        <v>44190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9"/>
  <sheetViews>
    <sheetView zoomScaleNormal="100" workbookViewId="0">
      <selection activeCell="K1" sqref="K1"/>
    </sheetView>
  </sheetViews>
  <sheetFormatPr baseColWidth="10" defaultColWidth="11.42578125" defaultRowHeight="12.75" x14ac:dyDescent="0.2"/>
  <cols>
    <col min="1" max="1" width="22.28515625" style="2" bestFit="1" customWidth="1"/>
    <col min="2" max="3" width="6.7109375" style="2" customWidth="1"/>
    <col min="4" max="4" width="8.7109375" style="2" customWidth="1"/>
    <col min="5" max="5" width="17.5703125" style="2" bestFit="1" customWidth="1"/>
    <col min="6" max="6" width="13" style="2" bestFit="1" customWidth="1"/>
    <col min="7" max="7" width="8.7109375" style="2" bestFit="1" customWidth="1"/>
    <col min="8" max="8" width="22.28515625" style="2" bestFit="1" customWidth="1"/>
    <col min="9" max="9" width="11.7109375" style="2" customWidth="1"/>
    <col min="10" max="10" width="33" style="2" customWidth="1"/>
    <col min="11" max="16384" width="11.42578125" style="2"/>
  </cols>
  <sheetData>
    <row r="1" spans="1:10" ht="21" customHeight="1" x14ac:dyDescent="0.2">
      <c r="A1" s="1" t="s">
        <v>5</v>
      </c>
      <c r="B1" s="1" t="s">
        <v>40</v>
      </c>
      <c r="C1" s="1" t="s">
        <v>41</v>
      </c>
      <c r="D1" s="1" t="s">
        <v>2</v>
      </c>
      <c r="E1" s="1" t="s">
        <v>3</v>
      </c>
      <c r="F1" s="1" t="s">
        <v>39</v>
      </c>
      <c r="G1" s="1" t="s">
        <v>7</v>
      </c>
      <c r="H1" s="1" t="s">
        <v>0</v>
      </c>
      <c r="I1" s="1" t="s">
        <v>4</v>
      </c>
      <c r="J1" s="1" t="s">
        <v>1</v>
      </c>
    </row>
    <row r="2" spans="1:10" x14ac:dyDescent="0.2">
      <c r="A2" s="2" t="s">
        <v>69</v>
      </c>
      <c r="B2" s="2" t="s">
        <v>70</v>
      </c>
      <c r="C2" s="2" t="s">
        <v>42</v>
      </c>
      <c r="D2" s="15" t="s">
        <v>8</v>
      </c>
      <c r="E2" s="2" t="s">
        <v>43</v>
      </c>
      <c r="F2" s="15" t="s">
        <v>37</v>
      </c>
      <c r="G2" s="15">
        <v>1607</v>
      </c>
      <c r="H2" s="14" t="s">
        <v>84</v>
      </c>
      <c r="I2" s="19" t="s">
        <v>83</v>
      </c>
      <c r="J2" s="2" t="s">
        <v>44</v>
      </c>
    </row>
    <row r="3" spans="1:10" x14ac:dyDescent="0.2">
      <c r="A3" s="2" t="s">
        <v>73</v>
      </c>
      <c r="B3" s="2" t="s">
        <v>74</v>
      </c>
      <c r="C3" s="2" t="s">
        <v>45</v>
      </c>
      <c r="D3" s="15" t="s">
        <v>8</v>
      </c>
      <c r="E3" s="2" t="s">
        <v>9</v>
      </c>
      <c r="F3" s="18" t="s">
        <v>38</v>
      </c>
      <c r="G3" s="15">
        <v>1607</v>
      </c>
      <c r="H3" s="14"/>
      <c r="I3" s="17" t="s">
        <v>47</v>
      </c>
      <c r="J3" s="2" t="s">
        <v>60</v>
      </c>
    </row>
    <row r="4" spans="1:10" x14ac:dyDescent="0.2">
      <c r="A4" s="2" t="s">
        <v>71</v>
      </c>
      <c r="B4" s="2" t="s">
        <v>72</v>
      </c>
      <c r="C4" s="2" t="s">
        <v>46</v>
      </c>
      <c r="D4" s="15" t="s">
        <v>8</v>
      </c>
      <c r="E4" s="2" t="s">
        <v>43</v>
      </c>
      <c r="F4" s="18" t="s">
        <v>37</v>
      </c>
      <c r="G4" s="15">
        <v>1607</v>
      </c>
      <c r="H4" s="14"/>
      <c r="I4" s="16"/>
      <c r="J4" s="2" t="s">
        <v>62</v>
      </c>
    </row>
    <row r="5" spans="1:10" x14ac:dyDescent="0.2">
      <c r="A5" s="2" t="s">
        <v>75</v>
      </c>
      <c r="B5" s="2" t="s">
        <v>76</v>
      </c>
      <c r="C5" s="2" t="s">
        <v>50</v>
      </c>
      <c r="D5" s="15" t="s">
        <v>8</v>
      </c>
      <c r="E5" s="2" t="s">
        <v>9</v>
      </c>
      <c r="F5" s="18" t="s">
        <v>38</v>
      </c>
      <c r="G5" s="15">
        <v>1607</v>
      </c>
      <c r="H5" s="14" t="s">
        <v>86</v>
      </c>
      <c r="I5" s="17" t="s">
        <v>48</v>
      </c>
      <c r="J5" s="2" t="s">
        <v>49</v>
      </c>
    </row>
    <row r="6" spans="1:10" x14ac:dyDescent="0.2">
      <c r="A6" s="2" t="s">
        <v>67</v>
      </c>
      <c r="B6" s="2" t="s">
        <v>68</v>
      </c>
      <c r="C6" s="2" t="s">
        <v>50</v>
      </c>
      <c r="D6" s="15" t="s">
        <v>8</v>
      </c>
      <c r="E6" s="2" t="s">
        <v>9</v>
      </c>
      <c r="F6" s="18" t="s">
        <v>38</v>
      </c>
      <c r="G6" s="15">
        <v>1607</v>
      </c>
      <c r="H6" s="14" t="s">
        <v>85</v>
      </c>
      <c r="I6" s="17" t="s">
        <v>58</v>
      </c>
      <c r="J6" s="2" t="s">
        <v>51</v>
      </c>
    </row>
    <row r="7" spans="1:10" x14ac:dyDescent="0.2">
      <c r="A7" s="2" t="s">
        <v>77</v>
      </c>
      <c r="B7" s="2" t="s">
        <v>78</v>
      </c>
      <c r="C7" s="2" t="s">
        <v>52</v>
      </c>
      <c r="D7" s="15" t="s">
        <v>8</v>
      </c>
      <c r="E7" s="2" t="s">
        <v>9</v>
      </c>
      <c r="F7" s="18" t="s">
        <v>38</v>
      </c>
      <c r="G7" s="15">
        <v>750</v>
      </c>
      <c r="H7" s="14" t="s">
        <v>87</v>
      </c>
      <c r="I7" s="17" t="s">
        <v>47</v>
      </c>
      <c r="J7" s="2" t="s">
        <v>61</v>
      </c>
    </row>
    <row r="8" spans="1:10" x14ac:dyDescent="0.2">
      <c r="A8" s="2" t="s">
        <v>81</v>
      </c>
      <c r="B8" s="2" t="s">
        <v>82</v>
      </c>
      <c r="C8" s="2" t="s">
        <v>54</v>
      </c>
      <c r="D8" s="15" t="s">
        <v>66</v>
      </c>
      <c r="E8" s="2" t="s">
        <v>9</v>
      </c>
      <c r="F8" s="18" t="s">
        <v>38</v>
      </c>
      <c r="G8" s="15">
        <v>1607</v>
      </c>
      <c r="H8" s="14" t="s">
        <v>89</v>
      </c>
      <c r="I8" s="17" t="s">
        <v>53</v>
      </c>
      <c r="J8" s="2" t="s">
        <v>59</v>
      </c>
    </row>
    <row r="9" spans="1:10" x14ac:dyDescent="0.2">
      <c r="A9" s="2" t="s">
        <v>79</v>
      </c>
      <c r="B9" s="2" t="s">
        <v>80</v>
      </c>
      <c r="C9" s="2" t="s">
        <v>57</v>
      </c>
      <c r="D9" s="15" t="s">
        <v>8</v>
      </c>
      <c r="E9" s="2" t="s">
        <v>9</v>
      </c>
      <c r="F9" s="18" t="s">
        <v>38</v>
      </c>
      <c r="G9" s="15">
        <v>730</v>
      </c>
      <c r="H9" s="14" t="s">
        <v>88</v>
      </c>
      <c r="I9" s="17" t="s">
        <v>55</v>
      </c>
      <c r="J9" s="2" t="s">
        <v>56</v>
      </c>
    </row>
  </sheetData>
  <phoneticPr fontId="1" type="noConversion"/>
  <hyperlinks>
    <hyperlink ref="H2" display="nom2@hotmail.com" xr:uid="{D9BC0F84-8713-49FC-B50D-86CDD436BA9C}"/>
    <hyperlink ref="H5" display="nom5@mail.fr" xr:uid="{E22874FD-F625-4391-B807-49567CB39162}"/>
    <hyperlink ref="H7" display="nom6@mail.com" xr:uid="{9E37B4EA-44EF-46DD-86E5-405ABB5645FE}"/>
    <hyperlink ref="H8" display="nom8@mail.fr" xr:uid="{01B32DF6-4CA4-46A1-8C68-5BF4AE2F4572}"/>
    <hyperlink ref="H9" display="nom7@mail.fr" xr:uid="{4CD91C2E-13C4-41A0-997E-983F3B1F21AC}"/>
    <hyperlink ref="H6" display="nom1@mail.com" xr:uid="{4131C0B4-F5B2-4E45-A463-CCD68259B48C}"/>
  </hyperlinks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ffiche_FormEmploye">
                <anchor moveWithCells="1" sizeWithCells="1">
                  <from>
                    <xdr:col>10</xdr:col>
                    <xdr:colOff>152400</xdr:colOff>
                    <xdr:row>0</xdr:row>
                    <xdr:rowOff>57150</xdr:rowOff>
                  </from>
                  <to>
                    <xdr:col>11</xdr:col>
                    <xdr:colOff>685800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CB0C2-6378-471D-850A-8A8723A85260}">
  <sheetPr codeName="Feuil4"/>
  <dimension ref="A1:D43252"/>
  <sheetViews>
    <sheetView tabSelected="1" workbookViewId="0">
      <selection activeCell="E15" sqref="E15"/>
    </sheetView>
  </sheetViews>
  <sheetFormatPr baseColWidth="10" defaultRowHeight="12.75" x14ac:dyDescent="0.2"/>
  <cols>
    <col min="1" max="1" width="23.7109375" style="2" bestFit="1" customWidth="1"/>
    <col min="2" max="2" width="14.85546875" style="2" bestFit="1" customWidth="1"/>
    <col min="3" max="3" width="8.5703125" style="2" bestFit="1" customWidth="1"/>
    <col min="4" max="16384" width="11.42578125" style="2"/>
  </cols>
  <sheetData>
    <row r="1" spans="1:4" x14ac:dyDescent="0.2">
      <c r="A1" s="1" t="s">
        <v>65</v>
      </c>
      <c r="B1" s="1" t="s">
        <v>64</v>
      </c>
      <c r="C1" s="1" t="s">
        <v>63</v>
      </c>
    </row>
    <row r="2" spans="1:4" x14ac:dyDescent="0.2">
      <c r="A2" s="2" t="s">
        <v>69</v>
      </c>
      <c r="B2" s="20">
        <v>43252</v>
      </c>
      <c r="C2" s="2">
        <v>30</v>
      </c>
      <c r="D2" s="20" t="str">
        <f>TEXT(B2,"aaaa")</f>
        <v>2018</v>
      </c>
    </row>
    <row r="3" spans="1:4" x14ac:dyDescent="0.2">
      <c r="A3" s="2" t="s">
        <v>71</v>
      </c>
      <c r="B3" s="20">
        <v>43252</v>
      </c>
      <c r="C3" s="2">
        <v>30</v>
      </c>
      <c r="D3" s="20" t="str">
        <f t="shared" ref="D3:D5" si="0">TEXT(B3,"aaaa")</f>
        <v>2018</v>
      </c>
    </row>
    <row r="4" spans="1:4" x14ac:dyDescent="0.2">
      <c r="A4" s="2" t="s">
        <v>73</v>
      </c>
      <c r="B4" s="20">
        <v>43252</v>
      </c>
      <c r="C4" s="2">
        <v>29</v>
      </c>
      <c r="D4" s="20" t="str">
        <f t="shared" si="0"/>
        <v>2018</v>
      </c>
    </row>
    <row r="5" spans="1:4" x14ac:dyDescent="0.2">
      <c r="A5" s="2" t="s">
        <v>67</v>
      </c>
      <c r="B5" s="20">
        <v>43252</v>
      </c>
      <c r="C5" s="2">
        <v>29</v>
      </c>
      <c r="D5" s="20" t="str">
        <f t="shared" si="0"/>
        <v>2018</v>
      </c>
    </row>
    <row r="6" spans="1:4" x14ac:dyDescent="0.2">
      <c r="A6" s="2" t="s">
        <v>75</v>
      </c>
      <c r="B6" s="20">
        <v>43252</v>
      </c>
      <c r="C6" s="2">
        <v>28</v>
      </c>
      <c r="D6" s="20" t="str">
        <f>TEXT(B6,"aaaa")</f>
        <v>2018</v>
      </c>
    </row>
    <row r="7" spans="1:4" x14ac:dyDescent="0.2">
      <c r="A7" s="2" t="s">
        <v>69</v>
      </c>
      <c r="B7" s="20">
        <v>43617</v>
      </c>
      <c r="C7" s="2">
        <v>30</v>
      </c>
      <c r="D7" s="20" t="str">
        <f t="shared" ref="D7:D11" si="1">TEXT(B7,"aaaa")</f>
        <v>2019</v>
      </c>
    </row>
    <row r="8" spans="1:4" x14ac:dyDescent="0.2">
      <c r="A8" s="2" t="s">
        <v>73</v>
      </c>
      <c r="B8" s="20">
        <v>43617</v>
      </c>
      <c r="C8" s="2">
        <v>30</v>
      </c>
      <c r="D8" s="20" t="str">
        <f t="shared" si="1"/>
        <v>2019</v>
      </c>
    </row>
    <row r="9" spans="1:4" x14ac:dyDescent="0.2">
      <c r="A9" s="2" t="s">
        <v>71</v>
      </c>
      <c r="B9" s="20">
        <v>43617</v>
      </c>
      <c r="C9" s="2">
        <v>30</v>
      </c>
      <c r="D9" s="20" t="str">
        <f t="shared" si="1"/>
        <v>2019</v>
      </c>
    </row>
    <row r="10" spans="1:4" x14ac:dyDescent="0.2">
      <c r="A10" s="2" t="s">
        <v>75</v>
      </c>
      <c r="B10" s="20">
        <v>43617</v>
      </c>
      <c r="C10" s="2">
        <v>30</v>
      </c>
      <c r="D10" s="20" t="str">
        <f t="shared" si="1"/>
        <v>2019</v>
      </c>
    </row>
    <row r="11" spans="1:4" x14ac:dyDescent="0.2">
      <c r="A11" s="2" t="s">
        <v>67</v>
      </c>
      <c r="B11" s="20">
        <v>43617</v>
      </c>
      <c r="C11" s="2">
        <v>30</v>
      </c>
      <c r="D11" s="20" t="str">
        <f t="shared" si="1"/>
        <v>2019</v>
      </c>
    </row>
    <row r="12" spans="1:4" x14ac:dyDescent="0.2">
      <c r="B12" s="20"/>
      <c r="D12" s="20"/>
    </row>
    <row r="13" spans="1:4" x14ac:dyDescent="0.2">
      <c r="B13" s="20"/>
    </row>
    <row r="14" spans="1:4" x14ac:dyDescent="0.2">
      <c r="B14" s="20"/>
    </row>
    <row r="15" spans="1:4" x14ac:dyDescent="0.2">
      <c r="B15" s="20"/>
    </row>
    <row r="16" spans="1:4" x14ac:dyDescent="0.2">
      <c r="B16" s="20"/>
    </row>
    <row r="17" spans="2:2" x14ac:dyDescent="0.2">
      <c r="B17" s="20"/>
    </row>
    <row r="18" spans="2:2" x14ac:dyDescent="0.2">
      <c r="B18" s="20"/>
    </row>
    <row r="19" spans="2:2" x14ac:dyDescent="0.2">
      <c r="B19" s="20"/>
    </row>
    <row r="20" spans="2:2" x14ac:dyDescent="0.2">
      <c r="B20" s="20"/>
    </row>
    <row r="21" spans="2:2" x14ac:dyDescent="0.2">
      <c r="B21" s="20"/>
    </row>
    <row r="22" spans="2:2" x14ac:dyDescent="0.2">
      <c r="B22" s="20"/>
    </row>
    <row r="23" spans="2:2" x14ac:dyDescent="0.2">
      <c r="B23" s="20"/>
    </row>
    <row r="24" spans="2:2" x14ac:dyDescent="0.2">
      <c r="B24" s="20"/>
    </row>
    <row r="25" spans="2:2" x14ac:dyDescent="0.2">
      <c r="B25" s="20"/>
    </row>
    <row r="26" spans="2:2" x14ac:dyDescent="0.2">
      <c r="B26" s="20"/>
    </row>
    <row r="27" spans="2:2" x14ac:dyDescent="0.2">
      <c r="B27" s="20"/>
    </row>
    <row r="2018" spans="1:2" x14ac:dyDescent="0.2">
      <c r="A2018" s="20"/>
      <c r="B2018" s="20"/>
    </row>
    <row r="2019" spans="1:2" x14ac:dyDescent="0.2">
      <c r="B2019" s="20"/>
    </row>
    <row r="2020" spans="1:2" x14ac:dyDescent="0.2">
      <c r="B2020" s="20"/>
    </row>
    <row r="43252" spans="2:2" x14ac:dyDescent="0.2">
      <c r="B43252" s="20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Affiche_FormBDconge">
                <anchor moveWithCells="1" sizeWithCells="1">
                  <from>
                    <xdr:col>5</xdr:col>
                    <xdr:colOff>752475</xdr:colOff>
                    <xdr:row>1</xdr:row>
                    <xdr:rowOff>57150</xdr:rowOff>
                  </from>
                  <to>
                    <xdr:col>7</xdr:col>
                    <xdr:colOff>523875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24411-D79C-43A7-9242-596A8FC6FE3A}">
  <sheetPr codeName="Feuil5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Accueil</vt:lpstr>
      <vt:lpstr>Source</vt:lpstr>
      <vt:lpstr>BD</vt:lpstr>
      <vt:lpstr>BDconges</vt:lpstr>
      <vt:lpstr>Feuil2</vt:lpstr>
      <vt:lpstr>Feries</vt:lpstr>
      <vt:lpstr>FonctAbrege</vt:lpstr>
      <vt:lpstr>ListeFonction</vt:lpstr>
      <vt:lpstr>titre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F Leroy</cp:lastModifiedBy>
  <dcterms:created xsi:type="dcterms:W3CDTF">2015-03-05T16:59:16Z</dcterms:created>
  <dcterms:modified xsi:type="dcterms:W3CDTF">2019-05-16T16:44:52Z</dcterms:modified>
</cp:coreProperties>
</file>