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ompaero\Desktop\"/>
    </mc:Choice>
  </mc:AlternateContent>
  <bookViews>
    <workbookView xWindow="0" yWindow="0" windowWidth="18765" windowHeight="6330" xr2:uid="{5CFB2538-7470-45E5-A85E-CE44FD92CE83}"/>
  </bookViews>
  <sheets>
    <sheet name="TdBPoudre" sheetId="1" r:id="rId1"/>
    <sheet name="TCD Poudre" sheetId="2" r:id="rId2"/>
    <sheet name="BD_Poudre" sheetId="3" r:id="rId3"/>
    <sheet name="Mvts Chasse" sheetId="5" r:id="rId4"/>
  </sheets>
  <definedNames>
    <definedName name="LstMvts">Tableau7[Mvts]</definedName>
    <definedName name="LstNumero">Tableau3[N° Identification]</definedName>
    <definedName name="LstProduit">#REF!</definedName>
    <definedName name="LstVehicule">#REF!</definedName>
  </definedNames>
  <calcPr calcId="171027"/>
  <pivotCaches>
    <pivotCache cacheId="0" r:id="rId5"/>
    <pivotCache cacheId="1" r:id="rId6"/>
    <pivotCache cacheId="2" r:id="rId7"/>
    <pivotCache cacheId="3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I9" i="5" l="1"/>
  <c r="I8" i="5"/>
  <c r="I7" i="5"/>
  <c r="I6" i="5"/>
  <c r="I5" i="5"/>
  <c r="I4" i="5"/>
  <c r="I3" i="5"/>
  <c r="I2" i="5"/>
  <c r="C19" i="1"/>
  <c r="C18" i="1"/>
  <c r="C17" i="1"/>
  <c r="C15" i="1"/>
  <c r="C14" i="1"/>
</calcChain>
</file>

<file path=xl/sharedStrings.xml><?xml version="1.0" encoding="utf-8"?>
<sst xmlns="http://schemas.openxmlformats.org/spreadsheetml/2006/main" count="165" uniqueCount="70">
  <si>
    <t>N° Identification</t>
  </si>
  <si>
    <t>Sécu 2</t>
  </si>
  <si>
    <t>Qualification Périodique (maxi 10 ans)</t>
  </si>
  <si>
    <t>Sécu 3</t>
  </si>
  <si>
    <r>
      <t>Qualification Périodique</t>
    </r>
    <r>
      <rPr>
        <sz val="10"/>
        <color theme="1"/>
        <rFont val="Times New Roman"/>
        <family val="1"/>
      </rPr>
      <t xml:space="preserve"> (maxi 10 ans)</t>
    </r>
  </si>
  <si>
    <t>Date</t>
  </si>
  <si>
    <t>Max Prochaine Inspection</t>
  </si>
  <si>
    <t>Inspection (maxi 40 mois)</t>
  </si>
  <si>
    <t>Qualification (maxi 10 ans)</t>
  </si>
  <si>
    <t>Max Prochaine Requalification</t>
  </si>
  <si>
    <t>Identifiant</t>
  </si>
  <si>
    <t>Prochaine qualification :</t>
  </si>
  <si>
    <t>Sphères</t>
  </si>
  <si>
    <t>Lieu</t>
  </si>
  <si>
    <t>Produit</t>
  </si>
  <si>
    <t>Capacité</t>
  </si>
  <si>
    <t>Mase/Pression</t>
  </si>
  <si>
    <t>Appellation</t>
  </si>
  <si>
    <t>Prochaine Qualification</t>
  </si>
  <si>
    <t>Réserve</t>
  </si>
  <si>
    <t>Massr/Pression</t>
  </si>
  <si>
    <t>CO²</t>
  </si>
  <si>
    <t>3 L</t>
  </si>
  <si>
    <t>2 kg</t>
  </si>
  <si>
    <t>Starter</t>
  </si>
  <si>
    <t>13,4 L</t>
  </si>
  <si>
    <t>15 kg</t>
  </si>
  <si>
    <t>Compensatrice</t>
  </si>
  <si>
    <t>QNU152</t>
  </si>
  <si>
    <t>WNQ031</t>
  </si>
  <si>
    <t>WNQ033</t>
  </si>
  <si>
    <t>20 L</t>
  </si>
  <si>
    <t>200 b</t>
  </si>
  <si>
    <t>Chasse</t>
  </si>
  <si>
    <t>Lieu :</t>
  </si>
  <si>
    <t>Max Prochaine Qualification</t>
  </si>
  <si>
    <t>Max. de Qualification Périodique (maxi 10 ans)</t>
  </si>
  <si>
    <t>N° Identifiant</t>
  </si>
  <si>
    <t>Bt de chasse</t>
  </si>
  <si>
    <t>Sortie</t>
  </si>
  <si>
    <t>Entrée</t>
  </si>
  <si>
    <t>Mvts</t>
  </si>
  <si>
    <t>Stock</t>
  </si>
  <si>
    <t>* BT CHASSE</t>
  </si>
  <si>
    <t>Étiquettes de lignes</t>
  </si>
  <si>
    <t>Total général</t>
  </si>
  <si>
    <t>juil</t>
  </si>
  <si>
    <t>2017</t>
  </si>
  <si>
    <t>nov</t>
  </si>
  <si>
    <t>mars</t>
  </si>
  <si>
    <t>déc</t>
  </si>
  <si>
    <t>Somme de Réel</t>
  </si>
  <si>
    <t>2016</t>
  </si>
  <si>
    <t>Nombre de Produit</t>
  </si>
  <si>
    <t>janv</t>
  </si>
  <si>
    <t>févr</t>
  </si>
  <si>
    <t>avr</t>
  </si>
  <si>
    <t>mai</t>
  </si>
  <si>
    <t>juin</t>
  </si>
  <si>
    <t>août</t>
  </si>
  <si>
    <t>sept</t>
  </si>
  <si>
    <t>oct</t>
  </si>
  <si>
    <t>Remarques</t>
  </si>
  <si>
    <t>mois et années</t>
  </si>
  <si>
    <t>Prochaine Qualif</t>
  </si>
  <si>
    <t>PRODRUIT</t>
  </si>
  <si>
    <t>Je cherche à créer une alerte avec MFC sur les dates du tableau ci-dessous à 45 jr avant (en orange) la date noté et 30 jr après (en rouge) .</t>
  </si>
  <si>
    <t>=365-DATEDIF($J16;MAINTENANT();"yd")=45</t>
  </si>
  <si>
    <t>=$J16-45;AUJOURDHUI()</t>
  </si>
  <si>
    <t>Essais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</si>
</sst>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\ yyyy"/>
    <numFmt numFmtId="165" formatCode="General\ &quot;kg&quot;"/>
    <numFmt numFmtId="166" formatCode="General\ &quot;sacs&quot;"/>
    <numFmt numFmtId="167" formatCode="mm/yyyy"/>
  </numFmts>
  <fonts count="12" x14ac:knownFonts="1"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24"/>
      <color theme="1"/>
      <name val="Times New Roman"/>
      <family val="1"/>
    </font>
    <font>
      <b/>
      <i/>
      <u/>
      <sz val="14"/>
      <color theme="8" tint="-0.249977111117893"/>
      <name val="Times New Roman"/>
      <family val="1"/>
    </font>
    <font>
      <sz val="10"/>
      <color rgb="FFC00000"/>
      <name val="Times New Roman"/>
      <family val="2"/>
    </font>
    <font>
      <sz val="9"/>
      <color theme="1"/>
      <name val="Times New Roman"/>
      <family val="2"/>
    </font>
    <font>
      <sz val="10"/>
      <color rgb="FFFF0000"/>
      <name val="Times New Roman"/>
      <family val="2"/>
    </font>
    <font>
      <i/>
      <sz val="14"/>
      <color theme="8" tint="-0.24997711111789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pivotButton="1" applyAlignment="1">
      <alignment horizontal="center" vertical="center"/>
    </xf>
    <xf numFmtId="0" fontId="0" fillId="0" borderId="0" xfId="0" pivotButton="1"/>
    <xf numFmtId="0" fontId="0" fillId="0" borderId="0" xfId="0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0" xfId="0" applyBorder="1" applyAlignment="1">
      <alignment horizontal="right" vertical="center"/>
    </xf>
    <xf numFmtId="0" fontId="0" fillId="0" borderId="8" xfId="0" applyBorder="1"/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 vertical="center"/>
    </xf>
    <xf numFmtId="164" fontId="0" fillId="0" borderId="0" xfId="0" quotePrefix="1" applyNumberFormat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/>
    <xf numFmtId="0" fontId="6" fillId="2" borderId="11" xfId="0" applyFont="1" applyFill="1" applyBorder="1" applyAlignment="1">
      <alignment vertical="center"/>
    </xf>
    <xf numFmtId="164" fontId="0" fillId="0" borderId="0" xfId="0" quotePrefix="1" applyNumberFormat="1" applyBorder="1" applyAlignment="1">
      <alignment horizontal="center" vertical="center"/>
    </xf>
    <xf numFmtId="0" fontId="3" fillId="0" borderId="0" xfId="0" applyFont="1" applyBorder="1" applyAlignment="1">
      <alignment horizontal="right" vertical="top"/>
    </xf>
    <xf numFmtId="0" fontId="4" fillId="0" borderId="0" xfId="0" quotePrefix="1" applyFont="1" applyBorder="1" applyAlignment="1">
      <alignment horizontal="center" vertical="top"/>
    </xf>
    <xf numFmtId="0" fontId="0" fillId="0" borderId="9" xfId="0" applyBorder="1"/>
    <xf numFmtId="0" fontId="7" fillId="0" borderId="0" xfId="0" applyFont="1" applyBorder="1" applyAlignment="1">
      <alignment vertical="center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16" xfId="0" applyBorder="1"/>
    <xf numFmtId="165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right"/>
    </xf>
    <xf numFmtId="166" fontId="0" fillId="0" borderId="0" xfId="0" applyNumberFormat="1" applyBorder="1" applyAlignment="1">
      <alignment horizontal="left"/>
    </xf>
    <xf numFmtId="0" fontId="0" fillId="0" borderId="0" xfId="0" applyFill="1" applyBorder="1" applyAlignment="1">
      <alignment horizontal="right"/>
    </xf>
    <xf numFmtId="0" fontId="0" fillId="0" borderId="2" xfId="0" applyFill="1" applyBorder="1"/>
    <xf numFmtId="0" fontId="0" fillId="0" borderId="3" xfId="0" applyFill="1" applyBorder="1"/>
    <xf numFmtId="0" fontId="0" fillId="0" borderId="7" xfId="0" applyFill="1" applyBorder="1"/>
    <xf numFmtId="0" fontId="0" fillId="0" borderId="8" xfId="0" applyFill="1" applyBorder="1"/>
    <xf numFmtId="0" fontId="3" fillId="0" borderId="3" xfId="0" applyFont="1" applyBorder="1" applyAlignment="1">
      <alignment horizontal="center"/>
    </xf>
    <xf numFmtId="0" fontId="0" fillId="0" borderId="20" xfId="0" applyFill="1" applyBorder="1"/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/>
    <xf numFmtId="0" fontId="0" fillId="0" borderId="1" xfId="0" applyBorder="1" applyAlignment="1">
      <alignment horizontal="left"/>
    </xf>
    <xf numFmtId="0" fontId="0" fillId="0" borderId="8" xfId="0" applyFill="1" applyBorder="1" applyAlignment="1">
      <alignment horizontal="center" vertical="center"/>
    </xf>
    <xf numFmtId="0" fontId="8" fillId="0" borderId="12" xfId="0" applyFont="1" applyBorder="1" applyAlignment="1">
      <alignment vertical="top" wrapText="1"/>
    </xf>
    <xf numFmtId="0" fontId="8" fillId="0" borderId="13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8" fillId="0" borderId="16" xfId="0" applyFont="1" applyBorder="1" applyAlignment="1">
      <alignment vertical="top" wrapText="1"/>
    </xf>
    <xf numFmtId="0" fontId="8" fillId="0" borderId="17" xfId="0" applyFont="1" applyBorder="1" applyAlignment="1">
      <alignment vertical="top" wrapText="1"/>
    </xf>
    <xf numFmtId="0" fontId="8" fillId="0" borderId="18" xfId="0" applyFont="1" applyBorder="1" applyAlignment="1">
      <alignment vertical="top" wrapText="1"/>
    </xf>
    <xf numFmtId="0" fontId="8" fillId="0" borderId="19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0" fontId="9" fillId="4" borderId="0" xfId="0" applyFont="1" applyFill="1" applyAlignment="1">
      <alignment wrapText="1"/>
    </xf>
    <xf numFmtId="0" fontId="9" fillId="4" borderId="0" xfId="0" applyFont="1" applyFill="1"/>
    <xf numFmtId="0" fontId="9" fillId="4" borderId="0" xfId="0" applyFont="1" applyFill="1" applyBorder="1"/>
    <xf numFmtId="0" fontId="10" fillId="0" borderId="3" xfId="0" applyFont="1" applyBorder="1"/>
    <xf numFmtId="0" fontId="0" fillId="0" borderId="0" xfId="0" quotePrefix="1" applyBorder="1"/>
    <xf numFmtId="0" fontId="11" fillId="0" borderId="0" xfId="0" applyFont="1" applyBorder="1" applyAlignment="1">
      <alignment horizontal="right" vertical="center"/>
    </xf>
  </cellXfs>
  <cellStyles count="1">
    <cellStyle name="Normal" xfId="0" builtinId="0"/>
  </cellStyles>
  <dxfs count="46">
    <dxf>
      <font>
        <color rgb="FFFF0000"/>
      </font>
    </dxf>
    <dxf>
      <font>
        <color rgb="FFFF0000"/>
      </font>
      <fill>
        <patternFill>
          <bgColor theme="7" tint="0.59996337778862885"/>
        </patternFill>
      </fill>
    </dxf>
    <dxf>
      <numFmt numFmtId="164" formatCode="mmmm\ yyyy"/>
      <alignment horizontal="center" vertical="center" textRotation="0" wrapText="0" indent="0" justifyLastLine="0" shrinkToFit="0" readingOrder="0"/>
    </dxf>
    <dxf>
      <numFmt numFmtId="164" formatCode="mmmm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mmm\ yyyy"/>
    </dxf>
    <dxf>
      <numFmt numFmtId="164" formatCode="mmmm\ yyyy"/>
    </dxf>
    <dxf>
      <alignment wrapText="1"/>
    </dxf>
    <dxf>
      <alignment horizontal="center"/>
    </dxf>
    <dxf>
      <alignment vertical="center"/>
    </dxf>
    <dxf>
      <alignment vertical="center"/>
    </dxf>
    <dxf>
      <alignment horizontal="center"/>
    </dxf>
    <dxf>
      <alignment wrapText="1"/>
    </dxf>
    <dxf>
      <border>
        <right/>
      </border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ont>
        <sz val="9"/>
      </font>
    </dxf>
    <dxf>
      <font>
        <sz val="9"/>
      </font>
    </dxf>
    <dxf>
      <font>
        <sz val="9"/>
      </font>
    </dxf>
    <dxf>
      <alignment wrapText="1"/>
    </dxf>
    <dxf>
      <numFmt numFmtId="167" formatCode="mm/yyyy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alignment wrapText="0"/>
    </dxf>
    <dxf>
      <numFmt numFmtId="168" formatCode="mm\ yyyy"/>
    </dxf>
    <dxf>
      <font>
        <sz val="9"/>
      </font>
    </dxf>
    <dxf>
      <font>
        <sz val="9"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16</xdr:row>
          <xdr:rowOff>104775</xdr:rowOff>
        </xdr:from>
        <xdr:to>
          <xdr:col>5</xdr:col>
          <xdr:colOff>904875</xdr:colOff>
          <xdr:row>18</xdr:row>
          <xdr:rowOff>142875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0</xdr:colOff>
      <xdr:row>16</xdr:row>
      <xdr:rowOff>152400</xdr:rowOff>
    </xdr:from>
    <xdr:to>
      <xdr:col>4</xdr:col>
      <xdr:colOff>432000</xdr:colOff>
      <xdr:row>18</xdr:row>
      <xdr:rowOff>152546</xdr:rowOff>
    </xdr:to>
    <xdr:pic macro="[0]!Feuil1.EffaceChasse"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8" t="5275" r="1894" b="15620"/>
        <a:stretch/>
      </xdr:blipFill>
      <xdr:spPr>
        <a:xfrm>
          <a:off x="2990850" y="4333875"/>
          <a:ext cx="432000" cy="32399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mpaero" refreshedDate="43080.634032291666" createdVersion="6" refreshedVersion="6" minRefreshableVersion="3" recordCount="63" xr:uid="{A8F4C0C4-9537-48AA-89F0-4365E533FBAD}">
  <cacheSource type="worksheet">
    <worksheetSource name="Tableau6"/>
  </cacheSource>
  <cacheFields count="7">
    <cacheField name="Date" numFmtId="14">
      <sharedItems containsSemiMixedTypes="0" containsNonDate="0" containsDate="1" containsString="0" minDate="2016-11-07T01:19:36" maxDate="2017-12-08T01:04:23" count="63">
        <d v="2016-11-07T01:19:36"/>
        <d v="2017-01-07T01:21:40"/>
        <d v="2017-01-07T01:22:31"/>
        <d v="2017-01-07T01:25:53"/>
        <d v="2017-02-07T01:26:24"/>
        <d v="2017-02-07T23:18:42"/>
        <d v="2017-03-07T23:18:56"/>
        <d v="2017-03-07T23:19:12"/>
        <d v="2017-03-07T23:23:08"/>
        <d v="2017-03-07T23:23:56"/>
        <d v="2017-04-07T23:24:17"/>
        <d v="2017-04-07T23:24:30"/>
        <d v="2017-05-07T23:24:59"/>
        <d v="2017-05-07T23:25:21"/>
        <d v="2017-05-07T23:28:04"/>
        <d v="2017-05-07T23:28:17"/>
        <d v="2017-06-07T23:28:35"/>
        <d v="2017-06-07T23:32:08"/>
        <d v="2017-07-07T23:32:22"/>
        <d v="2017-07-07T23:32:37"/>
        <d v="2017-07-07T23:33:04"/>
        <d v="2017-07-07T23:33:41"/>
        <d v="2017-08-07T23:33:58"/>
        <d v="2017-08-07T23:34:17"/>
        <d v="2017-09-07T23:34:32"/>
        <d v="2017-09-07T23:34:54"/>
        <d v="2017-09-07T23:35:13"/>
        <d v="2017-09-07T23:35:45"/>
        <d v="2017-09-07T23:35:59"/>
        <d v="2017-09-07T23:36:27"/>
        <d v="2017-10-07T23:36:43"/>
        <d v="2017-10-07T23:43:23"/>
        <d v="2017-10-07T23:43:37"/>
        <d v="2017-10-07T23:43:48"/>
        <d v="2017-11-07T23:44:08"/>
        <d v="2017-11-07T23:44:19"/>
        <d v="2017-11-07T23:44:31"/>
        <d v="2017-11-07T23:44:56"/>
        <d v="2017-11-08T00:00:00"/>
        <d v="2017-12-07T23:45:36"/>
        <d v="2017-12-07T23:45:48"/>
        <d v="2017-12-07T23:46:00"/>
        <d v="2017-12-07T23:48:42"/>
        <d v="2017-12-07T23:52:59"/>
        <d v="2017-12-07T23:54:01"/>
        <d v="2017-12-07T23:54:25"/>
        <d v="2017-12-07T23:54:39"/>
        <d v="2017-12-07T23:55:00"/>
        <d v="2017-12-07T23:55:11"/>
        <d v="2017-12-07T23:55:22"/>
        <d v="2017-12-07T23:58:25"/>
        <d v="2017-12-07T23:58:45"/>
        <d v="2017-12-07T23:59:09"/>
        <d v="2017-12-07T23:59:29"/>
        <d v="2017-12-07T23:59:40"/>
        <d v="2017-12-07T23:59:52"/>
        <d v="2017-12-08T00:00:09"/>
        <d v="2017-12-08T00:00:20"/>
        <d v="2017-12-08T00:00:33"/>
        <d v="2017-12-08T00:41:59"/>
        <d v="2017-12-08T00:47:37"/>
        <d v="2017-12-08T01:03:50"/>
        <d v="2017-12-08T01:04:23"/>
      </sharedItems>
      <fieldGroup par="6" base="0">
        <rangePr groupBy="months" startDate="2016-11-07T01:19:36" endDate="2017-12-08T01:04:23"/>
        <groupItems count="14">
          <s v="&lt;07/1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12/2017"/>
        </groupItems>
      </fieldGroup>
    </cacheField>
    <cacheField name="N° Commande" numFmtId="0">
      <sharedItems containsBlank="1"/>
    </cacheField>
    <cacheField name="Produit" numFmtId="0">
      <sharedItems/>
    </cacheField>
    <cacheField name="Lieu" numFmtId="0">
      <sharedItems count="3">
        <s v="Réserve"/>
        <s v="Sécu 2"/>
        <s v="Sécu 3"/>
      </sharedItems>
    </cacheField>
    <cacheField name="Sortie" numFmtId="0">
      <sharedItems containsString="0" containsBlank="1" containsNumber="1" containsInteger="1" minValue="1" maxValue="240"/>
    </cacheField>
    <cacheField name="Entrée" numFmtId="0">
      <sharedItems containsString="0" containsBlank="1" containsNumber="1" containsInteger="1" minValue="1" maxValue="200"/>
    </cacheField>
    <cacheField name="Années" numFmtId="0" databaseField="0">
      <fieldGroup base="0">
        <rangePr groupBy="years" startDate="2016-11-07T01:19:36" endDate="2017-12-08T01:04:23"/>
        <groupItems count="4">
          <s v="&lt;07/11/2016"/>
          <s v="2016"/>
          <s v="2017"/>
          <s v="&gt;08/12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mpaero" refreshedDate="43080.634032638889" createdVersion="6" refreshedVersion="6" minRefreshableVersion="3" recordCount="12" xr:uid="{723E3BA3-037D-41E4-8055-E7320CD2B692}">
  <cacheSource type="worksheet">
    <worksheetSource name="Tableau2"/>
  </cacheSource>
  <cacheFields count="13">
    <cacheField name="Date" numFmtId="14">
      <sharedItems containsSemiMixedTypes="0" containsNonDate="0" containsDate="1" containsString="0" minDate="2017-12-06T00:00:00" maxDate="2017-12-07T00:00:00"/>
    </cacheField>
    <cacheField name="Véhicule" numFmtId="0">
      <sharedItems/>
    </cacheField>
    <cacheField name="N° Identification" numFmtId="0">
      <sharedItems containsSemiMixedTypes="0" containsString="0" containsNumber="1" containsInteger="1" minValue="31420" maxValue="9710149" count="3">
        <n v="31420"/>
        <n v="9710149"/>
        <n v="39264" u="1"/>
      </sharedItems>
    </cacheField>
    <cacheField name="Fabricant" numFmtId="0">
      <sharedItems/>
    </cacheField>
    <cacheField name="Année Fabrication" numFmtId="164">
      <sharedItems containsSemiMixedTypes="0" containsNonDate="0" containsDate="1" containsString="0" minDate="1997-07-01T00:00:00" maxDate="2007-07-02T00:00:00" count="2">
        <d v="2007-07-01T00:00:00"/>
        <d v="1997-07-01T00:00:00"/>
      </sharedItems>
      <fieldGroup par="10" base="4">
        <rangePr groupBy="months" startDate="1997-07-01T00:00:00" endDate="2007-07-02T00:00:00"/>
        <groupItems count="14">
          <s v="&lt;01/07/199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07"/>
        </groupItems>
      </fieldGroup>
    </cacheField>
    <cacheField name="Inspection Périodique (maxi 40 mois)" numFmtId="164">
      <sharedItems containsSemiMixedTypes="0" containsNonDate="0" containsDate="1" containsString="0" minDate="1997-07-01T00:00:00" maxDate="2020-12-02T00:00:00" count="8">
        <d v="2007-07-01T00:00:00"/>
        <d v="1997-07-01T00:00:00"/>
        <d v="2010-11-01T00:00:00"/>
        <d v="2000-11-01T00:00:00"/>
        <d v="2004-03-01T00:00:00"/>
        <d v="2014-03-01T00:00:00"/>
        <d v="2017-07-01T00:00:00"/>
        <d v="2020-12-01T00:00:00"/>
      </sharedItems>
      <fieldGroup par="12" base="5">
        <rangePr groupBy="months" startDate="1997-07-01T00:00:00" endDate="2020-12-02T00:00:00"/>
        <groupItems count="14">
          <s v="&lt;01/07/199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0"/>
        </groupItems>
      </fieldGroup>
    </cacheField>
    <cacheField name="Prochaine Inspection" numFmtId="164">
      <sharedItems containsSemiMixedTypes="0" containsNonDate="0" containsDate="1" containsString="0" minDate="2000-11-01T00:00:00" maxDate="2024-04-02T00:00:00"/>
    </cacheField>
    <cacheField name="Qualification Périodique (maxi 10 ans)" numFmtId="164">
      <sharedItems containsNonDate="0" containsDate="1" containsString="0" containsBlank="1" minDate="1997-07-01T00:00:00" maxDate="2017-07-02T00:00:00"/>
    </cacheField>
    <cacheField name="Prochaine Requalification" numFmtId="164">
      <sharedItems containsDate="1" containsMixedTypes="1" minDate="2007-07-01T00:00:00" maxDate="2027-07-02T00:00:00"/>
    </cacheField>
    <cacheField name="Trimestres" numFmtId="0" databaseField="0">
      <fieldGroup base="4">
        <rangePr groupBy="quarters" startDate="1997-07-01T00:00:00" endDate="2007-07-02T00:00:00"/>
        <groupItems count="6">
          <s v="&lt;01/07/1997"/>
          <s v="Trimestre1"/>
          <s v="Trimestre2"/>
          <s v="Trimestre3"/>
          <s v="Trimestre4"/>
          <s v="&gt;02/07/2007"/>
        </groupItems>
      </fieldGroup>
    </cacheField>
    <cacheField name="Années" numFmtId="0" databaseField="0">
      <fieldGroup base="4">
        <rangePr groupBy="years" startDate="1997-07-01T00:00:00" endDate="2007-07-02T00:00:00"/>
        <groupItems count="13">
          <s v="&lt;01/07/1997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&gt;02/07/2007"/>
        </groupItems>
      </fieldGroup>
    </cacheField>
    <cacheField name="Trimestres2" numFmtId="0" databaseField="0">
      <fieldGroup base="5">
        <rangePr groupBy="quarters" startDate="1997-07-01T00:00:00" endDate="2020-12-02T00:00:00"/>
        <groupItems count="6">
          <s v="&lt;01/07/1997"/>
          <s v="Trimestre1"/>
          <s v="Trimestre2"/>
          <s v="Trimestre3"/>
          <s v="Trimestre4"/>
          <s v="&gt;02/12/2020"/>
        </groupItems>
      </fieldGroup>
    </cacheField>
    <cacheField name="Années2" numFmtId="0" databaseField="0">
      <fieldGroup base="5">
        <rangePr groupBy="years" startDate="1997-07-01T00:00:00" endDate="2020-12-02T00:00:00"/>
        <groupItems count="26">
          <s v="&lt;01/07/1997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&gt;02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mpaero" refreshedDate="43080.634032870374" createdVersion="6" refreshedVersion="6" minRefreshableVersion="3" recordCount="8" xr:uid="{F8FF206C-0894-4925-9652-52BC5A27154D}">
  <cacheSource type="worksheet">
    <worksheetSource name="Tableau4"/>
  </cacheSource>
  <cacheFields count="9">
    <cacheField name="Date" numFmtId="14">
      <sharedItems containsSemiMixedTypes="0" containsNonDate="0" containsDate="1" containsString="0" minDate="2017-12-06T18:45:56" maxDate="2017-12-06T19:18:07"/>
    </cacheField>
    <cacheField name="N° Identification" numFmtId="0">
      <sharedItems containsMixedTypes="1" containsNumber="1" containsInteger="1" minValue="22646" maxValue="77215" count="8">
        <n v="22646"/>
        <n v="68340"/>
        <n v="72316"/>
        <n v="77215"/>
        <n v="72284"/>
        <s v="QNU152"/>
        <s v="WNQ031"/>
        <s v="WNQ033"/>
      </sharedItems>
    </cacheField>
    <cacheField name="Produit" numFmtId="0">
      <sharedItems/>
    </cacheField>
    <cacheField name="Capacité" numFmtId="0">
      <sharedItems/>
    </cacheField>
    <cacheField name="Mase/Pression" numFmtId="0">
      <sharedItems/>
    </cacheField>
    <cacheField name="Appellation" numFmtId="0">
      <sharedItems/>
    </cacheField>
    <cacheField name="Lieu" numFmtId="0">
      <sharedItems count="3">
        <s v="Sécu 3"/>
        <s v="Réserve"/>
        <s v="Sécu 2"/>
      </sharedItems>
    </cacheField>
    <cacheField name="Qualification Périodique (maxi 10 ans)" numFmtId="164">
      <sharedItems containsSemiMixedTypes="0" containsNonDate="0" containsDate="1" containsString="0" minDate="2003-11-01T00:00:00" maxDate="2015-03-02T00:00:00"/>
    </cacheField>
    <cacheField name="Prochaine Qualification" numFmtId="164">
      <sharedItems containsSemiMixedTypes="0" containsNonDate="0" containsDate="1" containsString="0" minDate="2013-11-01T00:00:00" maxDate="2025-03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mpaero" refreshedDate="43080.634032986112" createdVersion="6" refreshedVersion="6" minRefreshableVersion="3" recordCount="3" xr:uid="{AEC04CCE-F4ED-4791-A73E-03E0296E303C}">
  <cacheSource type="worksheet">
    <worksheetSource name="Tableau5"/>
  </cacheSource>
  <cacheFields count="6">
    <cacheField name="Produit" numFmtId="0">
      <sharedItems/>
    </cacheField>
    <cacheField name="Initial" numFmtId="0">
      <sharedItems containsSemiMixedTypes="0" containsString="0" containsNumber="1" containsInteger="1" minValue="250" maxValue="500"/>
    </cacheField>
    <cacheField name="Sécurité" numFmtId="0">
      <sharedItems containsSemiMixedTypes="0" containsString="0" containsNumber="1" containsInteger="1" minValue="235" maxValue="475"/>
    </cacheField>
    <cacheField name="Mini" numFmtId="0">
      <sharedItems containsSemiMixedTypes="0" containsString="0" containsNumber="1" containsInteger="1" minValue="225" maxValue="450"/>
    </cacheField>
    <cacheField name="Lieu" numFmtId="0">
      <sharedItems count="3">
        <s v="Réserve"/>
        <s v="Sécu 2"/>
        <s v="Sécu 3"/>
      </sharedItems>
    </cacheField>
    <cacheField name="Réel" numFmtId="0">
      <sharedItems containsSemiMixedTypes="0" containsString="0" containsNumber="1" containsInteger="1" minValue="224" maxValue="48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">
  <r>
    <x v="0"/>
    <s v="ABC"/>
    <s v="Poudre (Ré)"/>
    <x v="0"/>
    <n v="240"/>
    <m/>
  </r>
  <r>
    <x v="1"/>
    <m/>
    <s v="Poudre (S2)"/>
    <x v="1"/>
    <n v="100"/>
    <m/>
  </r>
  <r>
    <x v="2"/>
    <m/>
    <s v="Poudre (S3)"/>
    <x v="2"/>
    <n v="80"/>
    <m/>
  </r>
  <r>
    <x v="3"/>
    <m/>
    <s v="Poudre (S2)"/>
    <x v="1"/>
    <m/>
    <n v="100"/>
  </r>
  <r>
    <x v="4"/>
    <m/>
    <s v="Poudre (S3)"/>
    <x v="2"/>
    <m/>
    <n v="80"/>
  </r>
  <r>
    <x v="5"/>
    <m/>
    <s v="Poudre (Ré)"/>
    <x v="0"/>
    <m/>
    <n v="14"/>
  </r>
  <r>
    <x v="6"/>
    <m/>
    <s v="Poudre (Ré)"/>
    <x v="0"/>
    <m/>
    <n v="1"/>
  </r>
  <r>
    <x v="7"/>
    <m/>
    <s v="Poudre (Ré)"/>
    <x v="0"/>
    <m/>
    <n v="1"/>
  </r>
  <r>
    <x v="8"/>
    <m/>
    <s v="Poudre (Ré)"/>
    <x v="0"/>
    <m/>
    <n v="20"/>
  </r>
  <r>
    <x v="9"/>
    <m/>
    <s v="Poudre (Ré)"/>
    <x v="0"/>
    <m/>
    <n v="200"/>
  </r>
  <r>
    <x v="10"/>
    <m/>
    <s v="Poudre (Ré)"/>
    <x v="0"/>
    <n v="20"/>
    <m/>
  </r>
  <r>
    <x v="11"/>
    <m/>
    <s v="Poudre (Ré)"/>
    <x v="0"/>
    <n v="1"/>
    <m/>
  </r>
  <r>
    <x v="12"/>
    <m/>
    <s v="Poudre (Ré)"/>
    <x v="0"/>
    <n v="10"/>
    <m/>
  </r>
  <r>
    <x v="13"/>
    <m/>
    <s v="Poudre (Ré)"/>
    <x v="0"/>
    <n v="20"/>
    <m/>
  </r>
  <r>
    <x v="14"/>
    <m/>
    <s v="Poudre (Ré)"/>
    <x v="0"/>
    <m/>
    <n v="4"/>
  </r>
  <r>
    <x v="15"/>
    <m/>
    <s v="Poudre (Ré)"/>
    <x v="0"/>
    <m/>
    <n v="1"/>
  </r>
  <r>
    <x v="16"/>
    <m/>
    <s v="Poudre (Ré)"/>
    <x v="0"/>
    <m/>
    <n v="1"/>
  </r>
  <r>
    <x v="17"/>
    <m/>
    <s v="Poudre (Ré)"/>
    <x v="0"/>
    <n v="2"/>
    <m/>
  </r>
  <r>
    <x v="18"/>
    <m/>
    <s v="Poudre (Ré)"/>
    <x v="0"/>
    <m/>
    <n v="25"/>
  </r>
  <r>
    <x v="19"/>
    <m/>
    <s v="Poudre (Ré)"/>
    <x v="0"/>
    <m/>
    <n v="25"/>
  </r>
  <r>
    <x v="20"/>
    <m/>
    <s v="Poudre (Ré)"/>
    <x v="0"/>
    <n v="4"/>
    <m/>
  </r>
  <r>
    <x v="21"/>
    <m/>
    <s v="Poudre (Ré)"/>
    <x v="0"/>
    <n v="5"/>
    <m/>
  </r>
  <r>
    <x v="22"/>
    <m/>
    <s v="Poudre (Ré)"/>
    <x v="0"/>
    <n v="5"/>
    <m/>
  </r>
  <r>
    <x v="23"/>
    <m/>
    <s v="Poudre (Ré)"/>
    <x v="0"/>
    <n v="5"/>
    <m/>
  </r>
  <r>
    <x v="24"/>
    <m/>
    <s v="Poudre (Ré)"/>
    <x v="0"/>
    <n v="5"/>
    <m/>
  </r>
  <r>
    <x v="25"/>
    <m/>
    <s v="Poudre (Ré)"/>
    <x v="0"/>
    <n v="24"/>
    <m/>
  </r>
  <r>
    <x v="26"/>
    <m/>
    <s v="Poudre (Ré)"/>
    <x v="0"/>
    <m/>
    <n v="4"/>
  </r>
  <r>
    <x v="27"/>
    <m/>
    <s v="Poudre (Ré)"/>
    <x v="0"/>
    <m/>
    <n v="19"/>
  </r>
  <r>
    <x v="28"/>
    <m/>
    <s v="Poudre (Ré)"/>
    <x v="0"/>
    <m/>
    <n v="1"/>
  </r>
  <r>
    <x v="29"/>
    <m/>
    <s v="Poudre (Ré)"/>
    <x v="0"/>
    <m/>
    <n v="5"/>
  </r>
  <r>
    <x v="30"/>
    <m/>
    <s v="Poudre (Ré)"/>
    <x v="0"/>
    <n v="3"/>
    <m/>
  </r>
  <r>
    <x v="31"/>
    <m/>
    <s v="Poudre (Ré)"/>
    <x v="0"/>
    <n v="30"/>
    <m/>
  </r>
  <r>
    <x v="32"/>
    <m/>
    <s v="Poudre (Ré)"/>
    <x v="0"/>
    <m/>
    <n v="2"/>
  </r>
  <r>
    <x v="33"/>
    <m/>
    <s v="Poudre (Ré)"/>
    <x v="0"/>
    <m/>
    <n v="1"/>
  </r>
  <r>
    <x v="34"/>
    <m/>
    <s v="Poudre (Ré)"/>
    <x v="0"/>
    <m/>
    <n v="20"/>
  </r>
  <r>
    <x v="35"/>
    <m/>
    <s v="Poudre (Ré)"/>
    <x v="0"/>
    <m/>
    <n v="4"/>
  </r>
  <r>
    <x v="36"/>
    <m/>
    <s v="Poudre (Ré)"/>
    <x v="0"/>
    <m/>
    <n v="1"/>
  </r>
  <r>
    <x v="37"/>
    <m/>
    <s v="Poudre (Ré)"/>
    <x v="0"/>
    <m/>
    <n v="24"/>
  </r>
  <r>
    <x v="38"/>
    <m/>
    <s v="Poudre (Ré)"/>
    <x v="0"/>
    <n v="1"/>
    <m/>
  </r>
  <r>
    <x v="39"/>
    <m/>
    <s v="Poudre (Ré)"/>
    <x v="0"/>
    <n v="10"/>
    <m/>
  </r>
  <r>
    <x v="40"/>
    <m/>
    <s v="Poudre (Ré)"/>
    <x v="0"/>
    <n v="8"/>
    <m/>
  </r>
  <r>
    <x v="41"/>
    <m/>
    <s v="Poudre (Ré)"/>
    <x v="0"/>
    <n v="5"/>
    <m/>
  </r>
  <r>
    <x v="42"/>
    <m/>
    <s v="Poudre (Ré)"/>
    <x v="0"/>
    <m/>
    <n v="1"/>
  </r>
  <r>
    <x v="43"/>
    <m/>
    <s v="Poudre (Ré)"/>
    <x v="0"/>
    <n v="13"/>
    <m/>
  </r>
  <r>
    <x v="44"/>
    <m/>
    <s v="Poudre (Ré)"/>
    <x v="0"/>
    <m/>
    <n v="16"/>
  </r>
  <r>
    <x v="45"/>
    <m/>
    <s v="Poudre (Ré)"/>
    <x v="0"/>
    <n v="3"/>
    <m/>
  </r>
  <r>
    <x v="46"/>
    <m/>
    <s v="Poudre (Ré)"/>
    <x v="0"/>
    <n v="1"/>
    <m/>
  </r>
  <r>
    <x v="47"/>
    <m/>
    <s v="Poudre (Ré)"/>
    <x v="0"/>
    <n v="24"/>
    <m/>
  </r>
  <r>
    <x v="48"/>
    <m/>
    <s v="Poudre (Ré)"/>
    <x v="0"/>
    <n v="1"/>
    <m/>
  </r>
  <r>
    <x v="49"/>
    <m/>
    <s v="Poudre (Ré)"/>
    <x v="0"/>
    <n v="1"/>
    <m/>
  </r>
  <r>
    <x v="50"/>
    <m/>
    <s v="Poudre (Ré)"/>
    <x v="0"/>
    <m/>
    <n v="1"/>
  </r>
  <r>
    <x v="51"/>
    <m/>
    <s v="Poudre (S2)"/>
    <x v="1"/>
    <n v="15"/>
    <m/>
  </r>
  <r>
    <x v="52"/>
    <m/>
    <s v="Poudre (Ré)"/>
    <x v="0"/>
    <n v="9"/>
    <m/>
  </r>
  <r>
    <x v="53"/>
    <m/>
    <s v="Poudre (S2)"/>
    <x v="1"/>
    <n v="9"/>
    <m/>
  </r>
  <r>
    <x v="54"/>
    <m/>
    <s v="Poudre (S2)"/>
    <x v="1"/>
    <n v="1"/>
    <m/>
  </r>
  <r>
    <x v="55"/>
    <m/>
    <s v="Poudre (S2)"/>
    <x v="1"/>
    <n v="1"/>
    <m/>
  </r>
  <r>
    <x v="56"/>
    <m/>
    <s v="Poudre (S3)"/>
    <x v="2"/>
    <n v="24"/>
    <m/>
  </r>
  <r>
    <x v="57"/>
    <m/>
    <s v="Poudre (S3)"/>
    <x v="2"/>
    <n v="1"/>
    <m/>
  </r>
  <r>
    <x v="58"/>
    <m/>
    <s v="Poudre (S3)"/>
    <x v="2"/>
    <n v="1"/>
    <m/>
  </r>
  <r>
    <x v="59"/>
    <s v="ABC1"/>
    <s v="Poudre (Ré)"/>
    <x v="0"/>
    <m/>
    <n v="9"/>
  </r>
  <r>
    <x v="60"/>
    <m/>
    <s v="Poudre (Ré)"/>
    <x v="0"/>
    <m/>
    <n v="10"/>
  </r>
  <r>
    <x v="61"/>
    <m/>
    <s v="Poudre (Ré)"/>
    <x v="0"/>
    <m/>
    <n v="20"/>
  </r>
  <r>
    <x v="62"/>
    <m/>
    <s v="Poudre (Ré)"/>
    <x v="0"/>
    <m/>
    <n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d v="2017-12-06T00:00:00"/>
    <s v="Sécu 2"/>
    <x v="0"/>
    <s v="Pilon"/>
    <x v="0"/>
    <x v="0"/>
    <d v="2010-11-01T00:00:00"/>
    <d v="2007-07-01T00:00:00"/>
    <d v="2017-07-01T00:00:00"/>
  </r>
  <r>
    <d v="2017-12-06T01:07:14"/>
    <s v="Sécu 3"/>
    <x v="1"/>
    <s v="Sabo France"/>
    <x v="1"/>
    <x v="1"/>
    <d v="2000-11-01T00:00:00"/>
    <d v="1997-07-01T00:00:00"/>
    <d v="2007-07-01T00:00:00"/>
  </r>
  <r>
    <d v="2017-12-06T01:15:35"/>
    <s v="Sécu 2"/>
    <x v="0"/>
    <s v="Pilon"/>
    <x v="0"/>
    <x v="2"/>
    <d v="2014-03-01T00:00:00"/>
    <m/>
    <s v=""/>
  </r>
  <r>
    <d v="2017-12-06T13:45:30"/>
    <s v="Sécu 3"/>
    <x v="1"/>
    <s v="Sabo France"/>
    <x v="1"/>
    <x v="3"/>
    <d v="2004-03-01T00:00:00"/>
    <m/>
    <s v=""/>
  </r>
  <r>
    <d v="2017-12-06T14:12:59"/>
    <s v="Sécu 3"/>
    <x v="1"/>
    <s v="Sabo France"/>
    <x v="1"/>
    <x v="4"/>
    <d v="2007-07-01T00:00:00"/>
    <m/>
    <s v=""/>
  </r>
  <r>
    <d v="2017-12-06T14:26:06"/>
    <s v="Sécu 3"/>
    <x v="1"/>
    <s v="Sabo France"/>
    <x v="1"/>
    <x v="0"/>
    <d v="2010-11-01T00:00:00"/>
    <d v="2007-07-01T00:00:00"/>
    <d v="2017-07-01T00:00:00"/>
  </r>
  <r>
    <d v="2017-12-06T14:33:04"/>
    <s v="Sécu 2"/>
    <x v="0"/>
    <s v="Pilon"/>
    <x v="0"/>
    <x v="5"/>
    <d v="2017-07-01T00:00:00"/>
    <m/>
    <s v=""/>
  </r>
  <r>
    <d v="2017-12-06T14:33:35"/>
    <s v="Sécu 2"/>
    <x v="0"/>
    <s v="Pilon"/>
    <x v="0"/>
    <x v="6"/>
    <d v="2020-11-01T00:00:00"/>
    <d v="2017-07-01T00:00:00"/>
    <d v="2027-07-01T00:00:00"/>
  </r>
  <r>
    <d v="2017-12-06T14:33:54"/>
    <s v="Sécu 3"/>
    <x v="1"/>
    <s v="Sabo France"/>
    <x v="1"/>
    <x v="2"/>
    <d v="2014-03-01T00:00:00"/>
    <m/>
    <s v=""/>
  </r>
  <r>
    <d v="2017-12-06T14:35:12"/>
    <s v="Sécu 3"/>
    <x v="1"/>
    <s v="Sabo France"/>
    <x v="1"/>
    <x v="5"/>
    <d v="2017-07-01T00:00:00"/>
    <m/>
    <s v=""/>
  </r>
  <r>
    <d v="2017-12-06T14:35:43"/>
    <s v="Sécu 3"/>
    <x v="1"/>
    <s v="Sabo France"/>
    <x v="1"/>
    <x v="6"/>
    <d v="2020-11-01T00:00:00"/>
    <d v="2017-07-01T00:00:00"/>
    <d v="2027-07-01T00:00:00"/>
  </r>
  <r>
    <d v="2017-12-06T16:40:27"/>
    <s v="Sécu 2"/>
    <x v="0"/>
    <s v="Pilon"/>
    <x v="0"/>
    <x v="7"/>
    <d v="2024-04-01T00:00:00"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d v="2017-12-06T18:45:56"/>
    <x v="0"/>
    <s v="CO²"/>
    <s v="3 L"/>
    <s v="2 kg"/>
    <s v="Starter"/>
    <x v="0"/>
    <d v="2015-03-01T00:00:00"/>
    <d v="2025-03-01T00:00:00"/>
  </r>
  <r>
    <d v="2017-12-06T19:01:27"/>
    <x v="1"/>
    <s v="CO²"/>
    <s v="3 L"/>
    <s v="2 kg"/>
    <s v="Starter"/>
    <x v="1"/>
    <d v="2014-10-01T00:00:00"/>
    <d v="2024-10-01T00:00:00"/>
  </r>
  <r>
    <d v="2017-12-06T19:14:27"/>
    <x v="2"/>
    <s v="CO²"/>
    <s v="13,4 L"/>
    <s v="15 kg"/>
    <s v="Compensatrice"/>
    <x v="0"/>
    <d v="2003-11-01T00:00:00"/>
    <d v="2013-11-01T00:00:00"/>
  </r>
  <r>
    <d v="2017-12-06T19:15:01"/>
    <x v="3"/>
    <s v="CO²"/>
    <s v="13,4 L"/>
    <s v="15 kg"/>
    <s v="Compensatrice"/>
    <x v="1"/>
    <d v="2011-09-01T00:00:00"/>
    <d v="2021-09-01T00:00:00"/>
  </r>
  <r>
    <d v="2017-12-06T19:15:53"/>
    <x v="4"/>
    <s v="CO²"/>
    <s v="13,4 L"/>
    <s v="15 kg"/>
    <s v="Compensatrice"/>
    <x v="0"/>
    <d v="2007-04-01T00:00:00"/>
    <d v="2017-04-01T00:00:00"/>
  </r>
  <r>
    <d v="2017-12-06T19:16:44"/>
    <x v="5"/>
    <s v="CO²"/>
    <s v="20 L"/>
    <s v="200 b"/>
    <s v="Chasse"/>
    <x v="2"/>
    <d v="2006-02-01T00:00:00"/>
    <d v="2016-02-01T00:00:00"/>
  </r>
  <r>
    <d v="2017-12-06T19:17:49"/>
    <x v="6"/>
    <s v="CO²"/>
    <s v="20 L"/>
    <s v="200 b"/>
    <s v="Chasse"/>
    <x v="1"/>
    <d v="2008-08-01T00:00:00"/>
    <d v="2018-08-01T00:00:00"/>
  </r>
  <r>
    <d v="2017-12-06T19:18:07"/>
    <x v="7"/>
    <s v="CO²"/>
    <s v="20 L"/>
    <s v="200 b"/>
    <s v="Chasse"/>
    <x v="1"/>
    <d v="2009-07-01T00:00:00"/>
    <d v="2019-07-01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Poudre (Ré)"/>
    <n v="500"/>
    <n v="475"/>
    <n v="450"/>
    <x v="0"/>
    <n v="485"/>
  </r>
  <r>
    <s v="Poudre (S2)"/>
    <n v="250"/>
    <n v="235"/>
    <n v="225"/>
    <x v="1"/>
    <n v="224"/>
  </r>
  <r>
    <s v="Poudre (S3)"/>
    <n v="250"/>
    <n v="235"/>
    <n v="225"/>
    <x v="2"/>
    <n v="2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AE6C62-2B8B-4A66-AC73-D0C0C2CC0E8F}" name="Tableau croisé dynamique3" cacheId="2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showHeaders="0" outline="1" outlineData="1" multipleFieldFilters="0">
  <location ref="I14:Q18" firstHeaderRow="1" firstDataRow="2" firstDataCol="1"/>
  <pivotFields count="9">
    <pivotField numFmtId="14" subtotalTop="0" showAll="0"/>
    <pivotField axis="axisCol" subtotalTop="0" showAll="0">
      <items count="9">
        <item x="0"/>
        <item x="1"/>
        <item x="4"/>
        <item x="2"/>
        <item x="3"/>
        <item x="5"/>
        <item x="6"/>
        <item x="7"/>
        <item t="default"/>
      </items>
    </pivotField>
    <pivotField subtotalTop="0" showAll="0"/>
    <pivotField subtotalTop="0" showAll="0"/>
    <pivotField subtotalTop="0" showAll="0"/>
    <pivotField subtotalTop="0" showAll="0"/>
    <pivotField axis="axisRow" subtotalTop="0" showAll="0">
      <items count="4">
        <item x="1"/>
        <item x="2"/>
        <item x="0"/>
        <item t="default"/>
      </items>
    </pivotField>
    <pivotField numFmtId="164" subtotalTop="0" showAll="0"/>
    <pivotField dataField="1" numFmtId="164" subtotalTop="0" showAll="0"/>
  </pivotFields>
  <rowFields count="1">
    <field x="6"/>
  </rowFields>
  <rowItems count="3">
    <i>
      <x/>
    </i>
    <i>
      <x v="1"/>
    </i>
    <i>
      <x v="2"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Prochaine Qualif" fld="8" subtotal="max" baseField="6" baseItem="0" numFmtId="167"/>
  </dataFields>
  <formats count="27">
    <format dxfId="4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4">
      <pivotArea type="origin" dataOnly="0" labelOnly="1" outline="0" fieldPosition="0"/>
    </format>
    <format dxfId="43">
      <pivotArea outline="0" collapsedLevelsAreSubtotals="1" fieldPosition="0"/>
    </format>
    <format dxfId="42">
      <pivotArea dataOnly="0" labelOnly="1" fieldPosition="0">
        <references count="1">
          <reference field="1" count="0"/>
        </references>
      </pivotArea>
    </format>
    <format dxfId="41">
      <pivotArea outline="0" collapsedLevelsAreSubtotals="1" fieldPosition="0"/>
    </format>
    <format dxfId="40">
      <pivotArea dataOnly="0" labelOnly="1" fieldPosition="0">
        <references count="1">
          <reference field="1" count="0"/>
        </references>
      </pivotArea>
    </format>
    <format dxfId="39">
      <pivotArea outline="0" collapsedLevelsAreSubtotals="1" fieldPosition="0"/>
    </format>
    <format dxfId="38">
      <pivotArea dataOnly="0" labelOnly="1" fieldPosition="0">
        <references count="1">
          <reference field="1" count="0"/>
        </references>
      </pivotArea>
    </format>
    <format dxfId="37">
      <pivotArea outline="0" fieldPosition="0">
        <references count="1">
          <reference field="4294967294" count="1">
            <x v="0"/>
          </reference>
        </references>
      </pivotArea>
    </format>
    <format dxfId="36">
      <pivotArea type="origin" dataOnly="0" labelOnly="1" outline="0" fieldPosition="0"/>
    </format>
    <format dxfId="35">
      <pivotArea outline="0" collapsedLevelsAreSubtotals="1" fieldPosition="0">
        <references count="1">
          <reference field="1" count="1" selected="0">
            <x v="7"/>
          </reference>
        </references>
      </pivotArea>
    </format>
    <format dxfId="34">
      <pivotArea type="topRight" dataOnly="0" labelOnly="1" outline="0" offset="G1" fieldPosition="0"/>
    </format>
    <format dxfId="33">
      <pivotArea dataOnly="0" labelOnly="1" fieldPosition="0">
        <references count="1">
          <reference field="1" count="1">
            <x v="7"/>
          </reference>
        </references>
      </pivotArea>
    </format>
    <format dxfId="32">
      <pivotArea outline="0" fieldPosition="0">
        <references count="1">
          <reference field="4294967294" count="1">
            <x v="0"/>
          </reference>
        </references>
      </pivotArea>
    </format>
    <format dxfId="31">
      <pivotArea type="origin" dataOnly="0" labelOnly="1" outline="0" fieldPosition="0"/>
    </format>
    <format dxfId="30">
      <pivotArea type="origin" dataOnly="0" labelOnly="1" outline="0" fieldPosition="0"/>
    </format>
    <format dxfId="29">
      <pivotArea type="topRight" dataOnly="0" labelOnly="1" outline="0" fieldPosition="0"/>
    </format>
    <format dxfId="28">
      <pivotArea dataOnly="0" labelOnly="1" fieldPosition="0">
        <references count="1">
          <reference field="1" count="0"/>
        </references>
      </pivotArea>
    </format>
    <format dxfId="27">
      <pivotArea outline="0" collapsedLevelsAreSubtotals="1" fieldPosition="0">
        <references count="1">
          <reference field="1" count="1" selected="0">
            <x v="7"/>
          </reference>
        </references>
      </pivotArea>
    </format>
    <format dxfId="26">
      <pivotArea type="topRight" dataOnly="0" labelOnly="1" outline="0" offset="G1" fieldPosition="0"/>
    </format>
    <format dxfId="25">
      <pivotArea dataOnly="0" labelOnly="1" fieldPosition="0">
        <references count="1">
          <reference field="1" count="1">
            <x v="7"/>
          </reference>
        </references>
      </pivotArea>
    </format>
    <format dxfId="24">
      <pivotArea outline="0" collapsedLevelsAreSubtotals="1" fieldPosition="0"/>
    </format>
    <format dxfId="23">
      <pivotArea dataOnly="0" labelOnly="1" fieldPosition="0">
        <references count="1">
          <reference field="6" count="0"/>
        </references>
      </pivotArea>
    </format>
    <format dxfId="22">
      <pivotArea dataOnly="0" labelOnly="1" fieldPosition="0">
        <references count="1">
          <reference field="1" count="0"/>
        </references>
      </pivotArea>
    </format>
    <format dxfId="21">
      <pivotArea type="origin" dataOnly="0" labelOnly="1" outline="0" fieldPosition="0"/>
    </format>
    <format dxfId="20">
      <pivotArea type="topRight" dataOnly="0" labelOnly="1" outline="0" fieldPosition="0"/>
    </format>
    <format dxfId="19">
      <pivotArea type="topRight" dataOnly="0" labelOnly="1" outline="0" offset="G1" fieldPosition="0"/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062CFC-768B-47F8-8BBC-D2D989CB1088}" name="Tableau croisé dynamique2" cacheId="2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rowHeaderCaption="N° Identifiant">
  <location ref="H3:J11" firstHeaderRow="0" firstDataRow="1" firstDataCol="1"/>
  <pivotFields count="9">
    <pivotField numFmtId="14" subtotalTop="0" showAll="0"/>
    <pivotField axis="axisRow" subtotalTop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dataField="1" numFmtId="164" subtotalTop="0" showAll="0"/>
    <pivotField dataField="1" numFmtId="164" subtotalTop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-2"/>
  </colFields>
  <colItems count="2">
    <i>
      <x/>
    </i>
    <i i="1">
      <x v="1"/>
    </i>
  </colItems>
  <dataFields count="2">
    <dataField name="Max. de Qualification Périodique (maxi 10 ans)" fld="7" subtotal="max" baseField="1" baseItem="0" numFmtId="164"/>
    <dataField name="Max Prochaine Qualification" fld="8" subtotal="max" baseField="1" baseItem="0" numFmtId="164"/>
  </dataFields>
  <formats count="3">
    <format dxfId="1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">
      <pivotArea outline="0" fieldPosition="0">
        <references count="1">
          <reference field="4294967294" count="1">
            <x v="1"/>
          </reference>
        </references>
      </pivotArea>
    </format>
    <format dxfId="1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9C0445-0AC9-4D01-AABD-6CB6F6890078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Identifiant">
  <location ref="A3:E5" firstHeaderRow="0" firstDataRow="1" firstDataCol="1"/>
  <pivotFields count="13">
    <pivotField numFmtId="14" subtotalTop="0" showAll="0"/>
    <pivotField subtotalTop="0" showAll="0"/>
    <pivotField axis="axisRow" subtotalTop="0" showAll="0">
      <items count="4">
        <item x="0"/>
        <item x="1"/>
        <item m="1" x="2"/>
        <item t="default"/>
      </items>
    </pivotField>
    <pivotField subtotalTop="0" showAll="0"/>
    <pivotField numFmtId="16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4" subtotalTop="0" showAll="0"/>
    <pivotField dataField="1" numFmtId="164" subtotalTop="0" showAll="0"/>
    <pivotField dataField="1" numFmtId="164" subtotalTop="0" showAll="0"/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1">
    <field x="2"/>
  </rowFields>
  <rowItems count="2">
    <i>
      <x/>
    </i>
    <i>
      <x v="1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Inspection (maxi 40 mois)" fld="5" subtotal="max" baseField="1" baseItem="1" numFmtId="164"/>
    <dataField name="Max Prochaine Inspection" fld="6" subtotal="max" baseField="1" baseItem="0" numFmtId="164"/>
    <dataField name="Qualification (maxi 10 ans)" fld="7" subtotal="max" baseField="1" baseItem="1" numFmtId="164"/>
    <dataField name="Max Prochaine Requalification" fld="8" subtotal="max" baseField="1" baseItem="1" numFmtId="164"/>
  </dataFields>
  <formats count="5">
    <format dxfId="1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7">
      <pivotArea field="2" type="button" dataOnly="0" labelOnly="1" outline="0" axis="axisRow" fieldPosition="0"/>
    </format>
    <format dxfId="16">
      <pivotArea field="2" type="button" dataOnly="0" labelOnly="1" outline="0" axis="axisRow" fieldPosition="0"/>
    </format>
    <format dxfId="1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731DB6-F77E-48D5-9FC2-F13BD1D73917}" name="Tableau croisé dynamique8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Q3:R19" firstHeaderRow="1" firstDataRow="1" firstDataCol="1"/>
  <pivotFields count="7">
    <pivotField axis="axisRow" numFmtId="1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showAll="0"/>
    <pivotField dataField="1" subtotalTop="0" showAll="0"/>
    <pivotField subtotalTop="0" showAll="0"/>
    <pivotField subtotalTop="0" showAll="0"/>
    <pivotField subtotalTop="0" showAl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6"/>
    <field x="0"/>
  </rowFields>
  <rowItems count="16">
    <i>
      <x v="1"/>
    </i>
    <i r="1">
      <x v="11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Items count="1">
    <i/>
  </colItems>
  <dataFields count="1">
    <dataField name="Nombre de Produi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37E76-E202-4DCD-9DA0-381008F60BAE}" name="Tableau croisé dynamique5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3:N7" firstHeaderRow="1" firstDataRow="1" firstDataCol="1"/>
  <pivotFields count="6">
    <pivotField subtotalTop="0" showAll="0"/>
    <pivotField subtotalTop="0" showAll="0"/>
    <pivotField subtotalTop="0" showAll="0"/>
    <pivotField subtotalTop="0" showAll="0"/>
    <pivotField axis="axisRow" subtotalTop="0" showAll="0">
      <items count="4">
        <item x="0"/>
        <item x="1"/>
        <item x="2"/>
        <item t="default"/>
      </items>
    </pivotField>
    <pivotField dataField="1" subtotalTop="0" showAll="0"/>
  </pivotFields>
  <rowFields count="1">
    <field x="4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Rée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09E2BB-2AA0-4D19-8CE3-F96110006374}" name="Tableau3" displayName="Tableau3" ref="G1:L9" totalsRowShown="0">
  <autoFilter ref="G1:L9" xr:uid="{E5D02A01-12C0-471F-95BD-4E865EEC65DF}"/>
  <tableColumns count="6">
    <tableColumn id="1" xr3:uid="{00543D4A-014D-404B-8ECA-41F35666FF7D}" name="N° Identification" dataDxfId="10"/>
    <tableColumn id="2" xr3:uid="{B407D4EC-29BF-4B2A-BF81-07733EB9BC53}" name="Produit"/>
    <tableColumn id="3" xr3:uid="{21719C10-3317-4F79-8DC1-E4B3BF614536}" name="Capacité"/>
    <tableColumn id="4" xr3:uid="{9661D3FA-F857-4D0C-A5F1-9529F80B6864}" name="Massr/Pression"/>
    <tableColumn id="5" xr3:uid="{DC3BEA4A-3E06-489D-833F-0D5E0A3539EB}" name="Appellation"/>
    <tableColumn id="6" xr3:uid="{3CB724C3-306F-4018-ADFD-436ADF76A2A0}" name="Lie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BCFF889-B4C8-45C7-95C2-44B1D1B20C3A}" name="Tableau7" displayName="Tableau7" ref="V1:V3" totalsRowShown="0">
  <autoFilter ref="V1:V3" xr:uid="{0F31DF95-8862-41E5-9F6A-048EF75C9E5A}"/>
  <tableColumns count="1">
    <tableColumn id="1" xr3:uid="{E9135443-EE5D-458C-972F-0DE2CF69B4A0}" name="Mvts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A5B754-8970-4526-BF42-FAB8F8EB910D}" name="Tableau4" displayName="Tableau4" ref="A1:I9" totalsRowShown="0" headerRowDxfId="9">
  <autoFilter ref="A1:I9" xr:uid="{4E034CF5-ED2A-4048-8899-A9578B7CBCE0}"/>
  <tableColumns count="9">
    <tableColumn id="1" xr3:uid="{D3730F9F-9722-4C6D-BE85-CFDC5569967A}" name="Date" dataDxfId="8"/>
    <tableColumn id="2" xr3:uid="{8D14C594-6D86-4F05-8FD9-7054A38CB040}" name="N° Identification" dataDxfId="7"/>
    <tableColumn id="3" xr3:uid="{D797FB16-2624-40A1-B26D-3246C94CE129}" name="Produit" dataDxfId="6"/>
    <tableColumn id="4" xr3:uid="{FD0F7AD8-874E-4CE2-8B39-06DAAEBD3FAD}" name="Capacité" dataDxfId="5"/>
    <tableColumn id="5" xr3:uid="{4B755FE6-D7E9-48E6-ABB3-C52138CC62A1}" name="Mase/Pression" dataDxfId="4"/>
    <tableColumn id="6" xr3:uid="{2BA7D3E2-1BBA-4919-8A0D-487A9C965B12}" name="Appellation"/>
    <tableColumn id="7" xr3:uid="{7BCB1A8D-BF54-498F-910E-5B06A056AAE2}" name="Lieu"/>
    <tableColumn id="8" xr3:uid="{54D00FFC-CA25-47D8-BE85-960DEE552193}" name="Qualification Périodique (maxi 10 ans)" dataDxfId="3"/>
    <tableColumn id="9" xr3:uid="{BADBEC5B-E9FB-4412-9438-1539F8AC195A}" name="Prochaine Qualification" dataDxfId="2">
      <calculatedColumnFormula>IF(Tableau4[Qualification Périodique (maxi 10 ans)]="","",DATE(YEAR(H2)+10,MONTH(H2),DAY(H2)))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65F06-ECDB-4672-A447-6D4570C08703}">
  <sheetPr codeName="Feuil1"/>
  <dimension ref="A1:R33"/>
  <sheetViews>
    <sheetView showGridLines="0" tabSelected="1" workbookViewId="0">
      <selection activeCell="C27" sqref="C27"/>
    </sheetView>
  </sheetViews>
  <sheetFormatPr baseColWidth="10" defaultRowHeight="12.75" x14ac:dyDescent="0.2"/>
  <cols>
    <col min="1" max="1" width="5.83203125" customWidth="1"/>
    <col min="2" max="3" width="20.83203125" customWidth="1"/>
    <col min="4" max="4" width="4.83203125" customWidth="1"/>
    <col min="5" max="5" width="28.83203125" customWidth="1"/>
    <col min="6" max="6" width="23.83203125" customWidth="1"/>
    <col min="7" max="8" width="3.83203125" customWidth="1"/>
    <col min="9" max="17" width="10.83203125" customWidth="1"/>
    <col min="18" max="18" width="3.83203125" customWidth="1"/>
  </cols>
  <sheetData>
    <row r="1" spans="1:18" ht="50.1" customHeight="1" x14ac:dyDescent="0.2">
      <c r="A1" s="24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6" t="s">
        <v>65</v>
      </c>
      <c r="P1" s="25"/>
      <c r="Q1" s="25"/>
      <c r="R1" s="25"/>
    </row>
    <row r="2" spans="1:18" ht="21" customHeight="1" x14ac:dyDescent="0.2">
      <c r="A2" s="39"/>
      <c r="B2" s="40"/>
      <c r="C2" s="40"/>
      <c r="D2" s="40"/>
      <c r="E2" s="40"/>
      <c r="F2" s="40"/>
      <c r="G2" s="44"/>
      <c r="H2" s="40"/>
      <c r="I2" s="10"/>
      <c r="J2" s="43" t="s">
        <v>62</v>
      </c>
      <c r="K2" s="10"/>
      <c r="L2" s="10"/>
      <c r="M2" s="10"/>
      <c r="N2" s="10"/>
      <c r="O2" s="10"/>
      <c r="P2" s="10"/>
      <c r="Q2" s="10"/>
      <c r="R2" s="11"/>
    </row>
    <row r="3" spans="1:18" ht="12.75" customHeight="1" x14ac:dyDescent="0.2">
      <c r="A3" s="12"/>
      <c r="B3" s="31"/>
      <c r="C3" s="31"/>
      <c r="D3" s="31"/>
      <c r="E3" s="31"/>
      <c r="F3" s="31"/>
      <c r="G3" s="34"/>
      <c r="H3" s="13"/>
      <c r="I3" s="49"/>
      <c r="J3" s="50"/>
      <c r="K3" s="50"/>
      <c r="L3" s="50"/>
      <c r="M3" s="50"/>
      <c r="N3" s="50"/>
      <c r="O3" s="50"/>
      <c r="P3" s="50"/>
      <c r="Q3" s="51"/>
      <c r="R3" s="14"/>
    </row>
    <row r="4" spans="1:18" ht="12.75" customHeight="1" x14ac:dyDescent="0.2">
      <c r="A4" s="12"/>
      <c r="B4" s="31"/>
      <c r="C4" s="31"/>
      <c r="D4" s="31"/>
      <c r="E4" s="31"/>
      <c r="F4" s="31"/>
      <c r="G4" s="34"/>
      <c r="H4" s="13"/>
      <c r="I4" s="52"/>
      <c r="J4" s="53"/>
      <c r="K4" s="53"/>
      <c r="L4" s="53"/>
      <c r="M4" s="53"/>
      <c r="N4" s="53"/>
      <c r="O4" s="53"/>
      <c r="P4" s="53"/>
      <c r="Q4" s="54"/>
      <c r="R4" s="14"/>
    </row>
    <row r="5" spans="1:18" ht="12.75" customHeight="1" x14ac:dyDescent="0.2">
      <c r="A5" s="12"/>
      <c r="B5" s="31"/>
      <c r="C5" s="31"/>
      <c r="D5" s="31"/>
      <c r="E5" s="31"/>
      <c r="F5" s="31"/>
      <c r="G5" s="34"/>
      <c r="H5" s="13"/>
      <c r="I5" s="55"/>
      <c r="J5" s="56"/>
      <c r="K5" s="56"/>
      <c r="L5" s="56"/>
      <c r="M5" s="56"/>
      <c r="N5" s="56"/>
      <c r="O5" s="56"/>
      <c r="P5" s="56"/>
      <c r="Q5" s="57"/>
      <c r="R5" s="14"/>
    </row>
    <row r="6" spans="1:18" ht="12.75" customHeight="1" x14ac:dyDescent="0.2">
      <c r="A6" s="12"/>
      <c r="B6" s="31"/>
      <c r="C6" s="31"/>
      <c r="D6" s="31"/>
      <c r="E6" s="31"/>
      <c r="F6" s="31"/>
      <c r="G6" s="34"/>
      <c r="H6" s="13"/>
      <c r="I6" s="13"/>
      <c r="J6" s="13"/>
      <c r="K6" s="13"/>
      <c r="L6" s="13"/>
      <c r="M6" s="13"/>
      <c r="N6" s="13"/>
      <c r="O6" s="13"/>
      <c r="P6" s="13"/>
      <c r="Q6" s="13"/>
      <c r="R6" s="14"/>
    </row>
    <row r="7" spans="1:18" ht="12.75" customHeight="1" x14ac:dyDescent="0.2">
      <c r="A7" s="12"/>
      <c r="B7" s="31"/>
      <c r="C7" s="31"/>
      <c r="D7" s="31"/>
      <c r="E7" s="31"/>
      <c r="F7" s="31"/>
      <c r="G7" s="34"/>
      <c r="H7" s="13"/>
      <c r="I7" s="13"/>
      <c r="J7" s="13"/>
      <c r="K7" s="13"/>
      <c r="L7" s="13"/>
      <c r="M7" s="13"/>
      <c r="N7" s="13"/>
      <c r="O7" s="13"/>
      <c r="P7" s="13"/>
      <c r="Q7" s="13"/>
      <c r="R7" s="14"/>
    </row>
    <row r="8" spans="1:18" ht="12.75" customHeight="1" x14ac:dyDescent="0.2">
      <c r="A8" s="12"/>
      <c r="B8" s="31"/>
      <c r="C8" s="31"/>
      <c r="D8" s="31"/>
      <c r="E8" s="31"/>
      <c r="F8" s="31"/>
      <c r="G8" s="34"/>
      <c r="H8" s="13"/>
      <c r="I8" s="13"/>
      <c r="J8" s="13"/>
      <c r="K8" s="13"/>
      <c r="L8" s="13"/>
      <c r="M8" s="13"/>
      <c r="N8" s="13"/>
      <c r="O8" s="13"/>
      <c r="P8" s="13"/>
      <c r="Q8" s="13"/>
      <c r="R8" s="14"/>
    </row>
    <row r="9" spans="1:18" ht="12.75" customHeight="1" x14ac:dyDescent="0.2">
      <c r="A9" s="12"/>
      <c r="B9" s="31"/>
      <c r="C9" s="31"/>
      <c r="D9" s="31"/>
      <c r="E9" s="31"/>
      <c r="F9" s="31"/>
      <c r="G9" s="34"/>
      <c r="H9" s="13"/>
      <c r="I9" s="13"/>
      <c r="J9" s="13"/>
      <c r="K9" s="13"/>
      <c r="L9" s="13"/>
      <c r="M9" s="13"/>
      <c r="N9" s="13"/>
      <c r="O9" s="13"/>
      <c r="P9" s="13"/>
      <c r="Q9" s="13"/>
      <c r="R9" s="14"/>
    </row>
    <row r="10" spans="1:18" ht="12.75" customHeight="1" x14ac:dyDescent="0.2">
      <c r="A10" s="12"/>
      <c r="B10" s="31"/>
      <c r="C10" s="31"/>
      <c r="D10" s="31"/>
      <c r="E10" s="31"/>
      <c r="F10" s="31"/>
      <c r="G10" s="34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4"/>
    </row>
    <row r="11" spans="1:18" ht="12.75" customHeight="1" x14ac:dyDescent="0.2">
      <c r="A11" s="41"/>
      <c r="B11" s="42"/>
      <c r="C11" s="42"/>
      <c r="D11" s="42"/>
      <c r="E11" s="42"/>
      <c r="F11" s="42"/>
      <c r="G11" s="45"/>
      <c r="H11" s="48"/>
      <c r="I11" s="16"/>
      <c r="J11" s="16"/>
      <c r="K11" s="16"/>
      <c r="L11" s="16"/>
      <c r="M11" s="16"/>
      <c r="N11" s="16"/>
      <c r="O11" s="16"/>
      <c r="P11" s="16"/>
      <c r="Q11" s="16"/>
      <c r="R11" s="14"/>
    </row>
    <row r="12" spans="1:18" ht="21" customHeight="1" x14ac:dyDescent="0.2">
      <c r="A12" s="39"/>
      <c r="B12" s="40"/>
      <c r="C12" s="40"/>
      <c r="D12" s="40"/>
      <c r="E12" s="40"/>
      <c r="F12" s="40"/>
      <c r="G12" s="44"/>
      <c r="H12" s="40"/>
      <c r="I12" s="63" t="s">
        <v>66</v>
      </c>
      <c r="J12" s="10"/>
      <c r="K12" s="10"/>
      <c r="L12" s="10"/>
      <c r="M12" s="10"/>
      <c r="N12" s="10"/>
      <c r="O12" s="10"/>
      <c r="P12" s="10"/>
      <c r="Q12" s="10"/>
      <c r="R12" s="11"/>
    </row>
    <row r="13" spans="1:18" ht="24.95" customHeight="1" x14ac:dyDescent="0.2">
      <c r="A13" s="12"/>
      <c r="B13" s="31" t="s">
        <v>43</v>
      </c>
      <c r="C13" s="13"/>
      <c r="D13" s="13"/>
      <c r="E13" s="18" t="s">
        <v>0</v>
      </c>
      <c r="F13" s="17"/>
      <c r="G13" s="34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4"/>
    </row>
    <row r="14" spans="1:18" ht="27" x14ac:dyDescent="0.2">
      <c r="A14" s="12"/>
      <c r="B14" s="15" t="s">
        <v>11</v>
      </c>
      <c r="C14" s="27" t="str">
        <f>IF(F13="","",GETPIVOTDATA("Max Prochaine Qualification",'TCD Poudre'!$H$3,"N° Identification",F13))</f>
        <v/>
      </c>
      <c r="D14" s="13"/>
      <c r="E14" s="19" t="s">
        <v>4</v>
      </c>
      <c r="F14" s="22"/>
      <c r="G14" s="34"/>
      <c r="H14" s="13"/>
      <c r="I14" s="60" t="s">
        <v>64</v>
      </c>
      <c r="K14" s="61"/>
      <c r="L14" s="61"/>
      <c r="M14" s="61"/>
      <c r="N14" s="61"/>
      <c r="O14" s="61"/>
      <c r="P14" s="61"/>
      <c r="Q14" s="62"/>
      <c r="R14" s="14"/>
    </row>
    <row r="15" spans="1:18" ht="15" x14ac:dyDescent="0.2">
      <c r="A15" s="12"/>
      <c r="B15" s="28" t="s">
        <v>34</v>
      </c>
      <c r="C15" s="29" t="str">
        <f>IF(F13="","",INDEX(Tableau3[Lieu],MATCH(TdBPoudre!F13,Tableau3[N° Identification],0)))</f>
        <v/>
      </c>
      <c r="D15" s="13"/>
      <c r="E15" s="13"/>
      <c r="F15" s="13"/>
      <c r="G15" s="34"/>
      <c r="H15" s="13"/>
      <c r="J15" s="58">
        <v>22646</v>
      </c>
      <c r="K15" s="58">
        <v>68340</v>
      </c>
      <c r="L15" s="58">
        <v>72284</v>
      </c>
      <c r="M15" s="58">
        <v>72316</v>
      </c>
      <c r="N15" s="58">
        <v>77215</v>
      </c>
      <c r="O15" s="58" t="s">
        <v>28</v>
      </c>
      <c r="P15" s="58" t="s">
        <v>29</v>
      </c>
      <c r="Q15" s="58" t="s">
        <v>30</v>
      </c>
      <c r="R15" s="14"/>
    </row>
    <row r="16" spans="1:18" x14ac:dyDescent="0.2">
      <c r="A16" s="12"/>
      <c r="B16" s="20" t="s">
        <v>14</v>
      </c>
      <c r="C16" s="21" t="str">
        <f>IF(F13="","",INDEX(Tableau3[Produit],MATCH(TdBPoudre!F13,Tableau3[N° Identification],0)))</f>
        <v/>
      </c>
      <c r="D16" s="13"/>
      <c r="E16" s="13"/>
      <c r="F16" s="13"/>
      <c r="G16" s="34"/>
      <c r="H16" s="13"/>
      <c r="I16" s="47" t="s">
        <v>19</v>
      </c>
      <c r="J16" s="59"/>
      <c r="K16" s="59">
        <v>45566</v>
      </c>
      <c r="L16" s="59"/>
      <c r="M16" s="59"/>
      <c r="N16" s="59">
        <v>44440</v>
      </c>
      <c r="O16" s="59"/>
      <c r="P16" s="59">
        <v>43313</v>
      </c>
      <c r="Q16" s="59">
        <v>43647</v>
      </c>
      <c r="R16" s="14"/>
    </row>
    <row r="17" spans="1:18" x14ac:dyDescent="0.2">
      <c r="A17" s="12"/>
      <c r="B17" s="20" t="s">
        <v>15</v>
      </c>
      <c r="C17" s="21" t="str">
        <f>IF(F13="","",INDEX(Tableau3[Capacité],MATCH(TdBPoudre!F13,Tableau3[N° Identification],0)))</f>
        <v/>
      </c>
      <c r="D17" s="13"/>
      <c r="E17" s="13"/>
      <c r="F17" s="13"/>
      <c r="G17" s="34"/>
      <c r="H17" s="13"/>
      <c r="I17" s="47" t="s">
        <v>1</v>
      </c>
      <c r="J17" s="59"/>
      <c r="K17" s="59"/>
      <c r="L17" s="59"/>
      <c r="M17" s="59"/>
      <c r="N17" s="59"/>
      <c r="O17" s="59">
        <v>42401</v>
      </c>
      <c r="P17" s="59"/>
      <c r="Q17" s="59"/>
      <c r="R17" s="14"/>
    </row>
    <row r="18" spans="1:18" x14ac:dyDescent="0.2">
      <c r="A18" s="12"/>
      <c r="B18" s="20" t="s">
        <v>16</v>
      </c>
      <c r="C18" s="21" t="str">
        <f>IF(F13="","",INDEX(Tableau3[Massr/Pression],MATCH(TdBPoudre!F13,Tableau3[N° Identification],0)))</f>
        <v/>
      </c>
      <c r="D18" s="13"/>
      <c r="E18" s="13"/>
      <c r="F18" s="13"/>
      <c r="G18" s="34"/>
      <c r="H18" s="13"/>
      <c r="I18" s="47" t="s">
        <v>3</v>
      </c>
      <c r="J18" s="59">
        <v>45717</v>
      </c>
      <c r="K18" s="59"/>
      <c r="L18" s="59">
        <v>42826</v>
      </c>
      <c r="M18" s="59">
        <v>41579</v>
      </c>
      <c r="N18" s="59"/>
      <c r="O18" s="59"/>
      <c r="P18" s="59"/>
      <c r="Q18" s="59"/>
      <c r="R18" s="14"/>
    </row>
    <row r="19" spans="1:18" x14ac:dyDescent="0.2">
      <c r="A19" s="12"/>
      <c r="B19" s="20" t="s">
        <v>17</v>
      </c>
      <c r="C19" s="21" t="str">
        <f>IF(F13="","",INDEX(Tableau3[Appellation],MATCH(TdBPoudre!F13,Tableau3[N° Identification],0)))</f>
        <v/>
      </c>
      <c r="D19" s="13"/>
      <c r="E19" s="13"/>
      <c r="F19" s="13"/>
      <c r="G19" s="34"/>
      <c r="H19" s="13"/>
      <c r="Q19" s="13"/>
      <c r="R19" s="14"/>
    </row>
    <row r="20" spans="1:18" x14ac:dyDescent="0.2">
      <c r="A20" s="12"/>
      <c r="B20" s="13"/>
      <c r="C20" s="13"/>
      <c r="D20" s="13"/>
      <c r="E20" s="13"/>
      <c r="F20" s="13"/>
      <c r="G20" s="34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4"/>
    </row>
    <row r="21" spans="1:18" x14ac:dyDescent="0.2">
      <c r="A21" s="41"/>
      <c r="B21" s="42"/>
      <c r="C21" s="42"/>
      <c r="D21" s="42"/>
      <c r="E21" s="42"/>
      <c r="F21" s="42"/>
      <c r="G21" s="46"/>
      <c r="H21" s="42"/>
      <c r="I21" s="16"/>
      <c r="J21" s="16"/>
      <c r="K21" s="16"/>
      <c r="L21" s="16"/>
      <c r="M21" s="16"/>
      <c r="N21" s="16"/>
      <c r="O21" s="16"/>
      <c r="P21" s="16"/>
      <c r="Q21" s="16"/>
      <c r="R21" s="30"/>
    </row>
    <row r="22" spans="1:18" ht="12.75" customHeight="1" x14ac:dyDescent="0.2">
      <c r="A22" s="39"/>
      <c r="B22" s="40"/>
      <c r="C22" s="40"/>
      <c r="D22" s="40"/>
      <c r="E22" s="40"/>
      <c r="F22" s="40"/>
      <c r="G22" s="44"/>
      <c r="H22" s="40"/>
      <c r="I22" s="10"/>
      <c r="J22" s="10"/>
      <c r="K22" s="10"/>
      <c r="L22" s="10"/>
      <c r="M22" s="10"/>
      <c r="N22" s="10"/>
      <c r="O22" s="10"/>
      <c r="P22" s="10"/>
      <c r="Q22" s="10"/>
      <c r="R22" s="14"/>
    </row>
    <row r="23" spans="1:18" ht="12.75" customHeight="1" x14ac:dyDescent="0.2">
      <c r="A23" s="12"/>
      <c r="B23" s="31"/>
      <c r="C23" s="31"/>
      <c r="D23" s="31"/>
      <c r="E23" s="31"/>
      <c r="F23" s="31"/>
      <c r="G23" s="34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4"/>
    </row>
    <row r="24" spans="1:18" ht="12.75" customHeight="1" x14ac:dyDescent="0.2">
      <c r="A24" s="12"/>
      <c r="B24" s="31"/>
      <c r="C24" s="31"/>
      <c r="D24" s="31"/>
      <c r="E24" s="31"/>
      <c r="F24" s="31"/>
      <c r="G24" s="34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4"/>
    </row>
    <row r="25" spans="1:18" ht="12.75" customHeight="1" x14ac:dyDescent="0.2">
      <c r="A25" s="12"/>
      <c r="B25" s="31"/>
      <c r="C25" s="31"/>
      <c r="D25" s="31"/>
      <c r="E25" s="31"/>
      <c r="F25" s="65" t="s">
        <v>69</v>
      </c>
      <c r="G25" s="34"/>
      <c r="H25" s="13"/>
      <c r="I25" s="64" t="s">
        <v>67</v>
      </c>
      <c r="L25" s="13"/>
      <c r="O25" s="13"/>
      <c r="P25" s="13"/>
      <c r="Q25" s="13"/>
      <c r="R25" s="14"/>
    </row>
    <row r="26" spans="1:18" ht="12.75" customHeight="1" x14ac:dyDescent="0.2">
      <c r="A26" s="12"/>
      <c r="B26" s="31"/>
      <c r="C26" s="31"/>
      <c r="D26" s="31"/>
      <c r="E26" s="31"/>
      <c r="F26" s="31"/>
      <c r="G26" s="34"/>
      <c r="H26" s="13"/>
      <c r="I26" s="64" t="s">
        <v>68</v>
      </c>
      <c r="L26" s="13"/>
      <c r="O26" s="13"/>
      <c r="P26" s="13"/>
      <c r="Q26" s="13"/>
      <c r="R26" s="14"/>
    </row>
    <row r="27" spans="1:18" ht="12.75" customHeight="1" x14ac:dyDescent="0.2">
      <c r="A27" s="12"/>
      <c r="B27" s="31"/>
      <c r="C27" s="31"/>
      <c r="D27" s="31"/>
      <c r="E27" s="31"/>
      <c r="F27" s="31"/>
      <c r="G27" s="34"/>
      <c r="H27" s="13"/>
      <c r="I27" s="13"/>
      <c r="L27" s="13"/>
      <c r="O27" s="13"/>
      <c r="P27" s="13"/>
      <c r="Q27" s="13"/>
      <c r="R27" s="14"/>
    </row>
    <row r="28" spans="1:18" ht="12.75" customHeight="1" x14ac:dyDescent="0.2">
      <c r="A28" s="12"/>
      <c r="B28" s="31"/>
      <c r="C28" s="31"/>
      <c r="D28" s="31"/>
      <c r="E28" s="31"/>
      <c r="F28" s="31"/>
      <c r="G28" s="34"/>
      <c r="H28" s="13"/>
      <c r="I28" s="13"/>
      <c r="L28" s="13"/>
      <c r="O28" s="13"/>
      <c r="P28" s="13"/>
      <c r="Q28" s="13"/>
      <c r="R28" s="14"/>
    </row>
    <row r="29" spans="1:18" ht="12.75" customHeight="1" x14ac:dyDescent="0.2">
      <c r="A29" s="12"/>
      <c r="B29" s="36"/>
      <c r="C29" s="35"/>
      <c r="D29" s="13"/>
      <c r="E29" s="13"/>
      <c r="F29" s="13"/>
      <c r="G29" s="34"/>
      <c r="H29" s="13"/>
      <c r="I29" s="13"/>
      <c r="L29" s="13"/>
      <c r="O29" s="13"/>
      <c r="P29" s="13"/>
      <c r="Q29" s="13"/>
      <c r="R29" s="14"/>
    </row>
    <row r="30" spans="1:18" ht="12.75" customHeight="1" x14ac:dyDescent="0.2">
      <c r="A30" s="12"/>
      <c r="B30" s="13"/>
      <c r="C30" s="13"/>
      <c r="D30" s="13"/>
      <c r="E30" s="13"/>
      <c r="F30" s="13"/>
      <c r="G30" s="34"/>
      <c r="H30" s="13"/>
      <c r="I30" s="13"/>
      <c r="J30" s="38"/>
      <c r="K30" s="37"/>
      <c r="L30" s="13"/>
      <c r="O30" s="13"/>
      <c r="P30" s="13"/>
      <c r="Q30" s="13"/>
      <c r="R30" s="14"/>
    </row>
    <row r="31" spans="1:18" ht="12.75" customHeight="1" x14ac:dyDescent="0.2">
      <c r="A31" s="41"/>
      <c r="B31" s="42"/>
      <c r="C31" s="42"/>
      <c r="D31" s="42"/>
      <c r="E31" s="42"/>
      <c r="F31" s="42"/>
      <c r="G31" s="46"/>
      <c r="H31" s="42"/>
      <c r="I31" s="16"/>
      <c r="J31" s="16"/>
      <c r="K31" s="16"/>
      <c r="L31" s="16"/>
      <c r="M31" s="16"/>
      <c r="N31" s="16"/>
      <c r="O31" s="16"/>
      <c r="P31" s="16"/>
      <c r="Q31" s="16"/>
      <c r="R31" s="30"/>
    </row>
    <row r="32" spans="1:18" ht="12.75" customHeight="1" x14ac:dyDescent="0.2"/>
    <row r="33" ht="12.75" customHeight="1" x14ac:dyDescent="0.2"/>
  </sheetData>
  <conditionalFormatting pivot="1" sqref="J16:Q18">
    <cfRule type="expression" dxfId="1" priority="1">
      <formula>365-DATEDIF($J16,NOW(),"yd")=30</formula>
    </cfRule>
  </conditionalFormatting>
  <dataValidations count="1">
    <dataValidation type="list" allowBlank="1" showInputMessage="1" showErrorMessage="1" sqref="F13" xr:uid="{F3F7675F-77C9-45A8-82D9-B02D780C4F22}">
      <formula1>LstNumero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31" r:id="rId5" name="CommandButton2">
          <controlPr defaultSize="0" autoLine="0" r:id="rId6">
            <anchor moveWithCells="1">
              <from>
                <xdr:col>4</xdr:col>
                <xdr:colOff>752475</xdr:colOff>
                <xdr:row>16</xdr:row>
                <xdr:rowOff>104775</xdr:rowOff>
              </from>
              <to>
                <xdr:col>5</xdr:col>
                <xdr:colOff>904875</xdr:colOff>
                <xdr:row>18</xdr:row>
                <xdr:rowOff>142875</xdr:rowOff>
              </to>
            </anchor>
          </controlPr>
        </control>
      </mc:Choice>
      <mc:Fallback>
        <control shapeId="1031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6061-6190-476E-AFAC-19012E6F81D3}">
  <sheetPr codeName="Feuil2"/>
  <dimension ref="A2:R19"/>
  <sheetViews>
    <sheetView workbookViewId="0">
      <selection activeCell="F2" sqref="F2"/>
    </sheetView>
  </sheetViews>
  <sheetFormatPr baseColWidth="10" defaultRowHeight="12.75" x14ac:dyDescent="0.2"/>
  <cols>
    <col min="1" max="1" width="15.83203125" bestFit="1" customWidth="1"/>
    <col min="2" max="2" width="24.6640625" bestFit="1" customWidth="1"/>
    <col min="3" max="3" width="14.5" bestFit="1" customWidth="1"/>
    <col min="4" max="5" width="10.5" bestFit="1" customWidth="1"/>
    <col min="6" max="7" width="5.83203125" bestFit="1" customWidth="1"/>
    <col min="8" max="8" width="16" bestFit="1" customWidth="1"/>
    <col min="9" max="10" width="14.83203125" bestFit="1" customWidth="1"/>
    <col min="11" max="12" width="5.83203125" customWidth="1"/>
    <col min="13" max="13" width="21.6640625" bestFit="1" customWidth="1"/>
    <col min="14" max="14" width="15" bestFit="1" customWidth="1"/>
    <col min="15" max="16" width="5.83203125" customWidth="1"/>
    <col min="17" max="17" width="21.6640625" bestFit="1" customWidth="1"/>
    <col min="18" max="19" width="18.33203125" bestFit="1" customWidth="1"/>
    <col min="20" max="20" width="13.83203125" bestFit="1" customWidth="1"/>
    <col min="21" max="21" width="10.83203125" customWidth="1"/>
    <col min="22" max="22" width="9.83203125" bestFit="1" customWidth="1"/>
    <col min="23" max="23" width="12.5" bestFit="1" customWidth="1"/>
    <col min="24" max="24" width="9.5" bestFit="1" customWidth="1"/>
    <col min="25" max="25" width="14.5" bestFit="1" customWidth="1"/>
    <col min="26" max="26" width="14.83203125" bestFit="1" customWidth="1"/>
    <col min="27" max="27" width="11.33203125" bestFit="1" customWidth="1"/>
    <col min="28" max="28" width="10" bestFit="1" customWidth="1"/>
    <col min="29" max="29" width="10.5" bestFit="1" customWidth="1"/>
  </cols>
  <sheetData>
    <row r="2" spans="1:18" x14ac:dyDescent="0.2">
      <c r="A2" t="s">
        <v>12</v>
      </c>
      <c r="H2" t="s">
        <v>38</v>
      </c>
      <c r="M2" t="s">
        <v>42</v>
      </c>
      <c r="Q2" t="s">
        <v>63</v>
      </c>
    </row>
    <row r="3" spans="1:18" ht="51" x14ac:dyDescent="0.2">
      <c r="A3" s="7" t="s">
        <v>10</v>
      </c>
      <c r="B3" s="2" t="s">
        <v>7</v>
      </c>
      <c r="C3" s="2" t="s">
        <v>6</v>
      </c>
      <c r="D3" s="2" t="s">
        <v>8</v>
      </c>
      <c r="E3" s="2" t="s">
        <v>9</v>
      </c>
      <c r="H3" s="8" t="s">
        <v>37</v>
      </c>
      <c r="I3" s="9" t="s">
        <v>36</v>
      </c>
      <c r="J3" s="9" t="s">
        <v>35</v>
      </c>
      <c r="M3" s="8" t="s">
        <v>44</v>
      </c>
      <c r="N3" t="s">
        <v>51</v>
      </c>
      <c r="Q3" s="8" t="s">
        <v>44</v>
      </c>
      <c r="R3" t="s">
        <v>53</v>
      </c>
    </row>
    <row r="4" spans="1:18" x14ac:dyDescent="0.2">
      <c r="A4" s="5">
        <v>31420</v>
      </c>
      <c r="B4" s="6">
        <v>44166</v>
      </c>
      <c r="C4" s="6">
        <v>45383</v>
      </c>
      <c r="D4" s="6">
        <v>42917</v>
      </c>
      <c r="E4" s="6">
        <v>46569</v>
      </c>
      <c r="H4" s="5">
        <v>22646</v>
      </c>
      <c r="I4" s="6">
        <v>42064</v>
      </c>
      <c r="J4" s="6">
        <v>45717</v>
      </c>
      <c r="M4" s="5" t="s">
        <v>19</v>
      </c>
      <c r="N4" s="32">
        <v>485</v>
      </c>
      <c r="Q4" s="5" t="s">
        <v>52</v>
      </c>
      <c r="R4" s="32">
        <v>1</v>
      </c>
    </row>
    <row r="5" spans="1:18" x14ac:dyDescent="0.2">
      <c r="A5" s="5">
        <v>9710149</v>
      </c>
      <c r="B5" s="6">
        <v>42917</v>
      </c>
      <c r="C5" s="6">
        <v>44136</v>
      </c>
      <c r="D5" s="6">
        <v>42917</v>
      </c>
      <c r="E5" s="6">
        <v>46569</v>
      </c>
      <c r="H5" s="5">
        <v>68340</v>
      </c>
      <c r="I5" s="6">
        <v>41913</v>
      </c>
      <c r="J5" s="6">
        <v>45566</v>
      </c>
      <c r="M5" s="5" t="s">
        <v>1</v>
      </c>
      <c r="N5" s="32">
        <v>224</v>
      </c>
      <c r="Q5" s="33" t="s">
        <v>48</v>
      </c>
      <c r="R5" s="32">
        <v>1</v>
      </c>
    </row>
    <row r="6" spans="1:18" x14ac:dyDescent="0.2">
      <c r="H6" s="5">
        <v>72316</v>
      </c>
      <c r="I6" s="6">
        <v>37926</v>
      </c>
      <c r="J6" s="6">
        <v>41579</v>
      </c>
      <c r="M6" s="5" t="s">
        <v>3</v>
      </c>
      <c r="N6" s="32">
        <v>224</v>
      </c>
      <c r="Q6" s="5" t="s">
        <v>47</v>
      </c>
      <c r="R6" s="32">
        <v>62</v>
      </c>
    </row>
    <row r="7" spans="1:18" x14ac:dyDescent="0.2">
      <c r="H7" s="5">
        <v>77215</v>
      </c>
      <c r="I7" s="6">
        <v>40787</v>
      </c>
      <c r="J7" s="6">
        <v>44440</v>
      </c>
      <c r="M7" s="5" t="s">
        <v>45</v>
      </c>
      <c r="N7" s="32">
        <v>933</v>
      </c>
      <c r="Q7" s="33" t="s">
        <v>54</v>
      </c>
      <c r="R7" s="32">
        <v>3</v>
      </c>
    </row>
    <row r="8" spans="1:18" x14ac:dyDescent="0.2">
      <c r="H8" s="5">
        <v>72284</v>
      </c>
      <c r="I8" s="6">
        <v>39173</v>
      </c>
      <c r="J8" s="6">
        <v>42826</v>
      </c>
      <c r="Q8" s="33" t="s">
        <v>55</v>
      </c>
      <c r="R8" s="32">
        <v>2</v>
      </c>
    </row>
    <row r="9" spans="1:18" x14ac:dyDescent="0.2">
      <c r="H9" s="5" t="s">
        <v>28</v>
      </c>
      <c r="I9" s="6">
        <v>38749</v>
      </c>
      <c r="J9" s="6">
        <v>42401</v>
      </c>
      <c r="Q9" s="33" t="s">
        <v>49</v>
      </c>
      <c r="R9" s="32">
        <v>4</v>
      </c>
    </row>
    <row r="10" spans="1:18" x14ac:dyDescent="0.2">
      <c r="H10" s="5" t="s">
        <v>29</v>
      </c>
      <c r="I10" s="6">
        <v>39661</v>
      </c>
      <c r="J10" s="6">
        <v>43313</v>
      </c>
      <c r="Q10" s="33" t="s">
        <v>56</v>
      </c>
      <c r="R10" s="32">
        <v>2</v>
      </c>
    </row>
    <row r="11" spans="1:18" x14ac:dyDescent="0.2">
      <c r="H11" s="5" t="s">
        <v>30</v>
      </c>
      <c r="I11" s="6">
        <v>39995</v>
      </c>
      <c r="J11" s="6">
        <v>43647</v>
      </c>
      <c r="Q11" s="33" t="s">
        <v>57</v>
      </c>
      <c r="R11" s="32">
        <v>4</v>
      </c>
    </row>
    <row r="12" spans="1:18" x14ac:dyDescent="0.2">
      <c r="Q12" s="33" t="s">
        <v>58</v>
      </c>
      <c r="R12" s="32">
        <v>2</v>
      </c>
    </row>
    <row r="13" spans="1:18" x14ac:dyDescent="0.2">
      <c r="Q13" s="33" t="s">
        <v>46</v>
      </c>
      <c r="R13" s="32">
        <v>4</v>
      </c>
    </row>
    <row r="14" spans="1:18" x14ac:dyDescent="0.2">
      <c r="Q14" s="33" t="s">
        <v>59</v>
      </c>
      <c r="R14" s="32">
        <v>2</v>
      </c>
    </row>
    <row r="15" spans="1:18" x14ac:dyDescent="0.2">
      <c r="Q15" s="33" t="s">
        <v>60</v>
      </c>
      <c r="R15" s="32">
        <v>6</v>
      </c>
    </row>
    <row r="16" spans="1:18" x14ac:dyDescent="0.2">
      <c r="Q16" s="33" t="s">
        <v>61</v>
      </c>
      <c r="R16" s="32">
        <v>4</v>
      </c>
    </row>
    <row r="17" spans="17:18" x14ac:dyDescent="0.2">
      <c r="Q17" s="33" t="s">
        <v>48</v>
      </c>
      <c r="R17" s="32">
        <v>5</v>
      </c>
    </row>
    <row r="18" spans="17:18" x14ac:dyDescent="0.2">
      <c r="Q18" s="33" t="s">
        <v>50</v>
      </c>
      <c r="R18" s="32">
        <v>24</v>
      </c>
    </row>
    <row r="19" spans="17:18" x14ac:dyDescent="0.2">
      <c r="Q19" s="5" t="s">
        <v>45</v>
      </c>
      <c r="R19" s="32">
        <v>63</v>
      </c>
    </row>
  </sheetData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04B37-83B9-4024-9761-6DD6FFEEBB49}">
  <sheetPr codeName="Feuil3"/>
  <dimension ref="A1:V9"/>
  <sheetViews>
    <sheetView workbookViewId="0">
      <selection activeCell="J23" sqref="J23"/>
    </sheetView>
  </sheetViews>
  <sheetFormatPr baseColWidth="10" defaultRowHeight="12.75" x14ac:dyDescent="0.2"/>
  <cols>
    <col min="2" max="2" width="21.33203125" style="1" bestFit="1" customWidth="1"/>
    <col min="3" max="3" width="15.1640625" style="1" bestFit="1" customWidth="1"/>
    <col min="4" max="4" width="23.33203125" style="3" bestFit="1" customWidth="1"/>
    <col min="7" max="7" width="18.5" customWidth="1"/>
    <col min="10" max="10" width="18.33203125" customWidth="1"/>
    <col min="11" max="11" width="14.33203125" bestFit="1" customWidth="1"/>
  </cols>
  <sheetData>
    <row r="1" spans="1:22" x14ac:dyDescent="0.2">
      <c r="A1" s="1"/>
      <c r="G1" t="s">
        <v>0</v>
      </c>
      <c r="H1" t="s">
        <v>14</v>
      </c>
      <c r="I1" t="s">
        <v>15</v>
      </c>
      <c r="J1" t="s">
        <v>20</v>
      </c>
      <c r="K1" t="s">
        <v>17</v>
      </c>
      <c r="L1" t="s">
        <v>13</v>
      </c>
      <c r="V1" t="s">
        <v>41</v>
      </c>
    </row>
    <row r="2" spans="1:22" x14ac:dyDescent="0.2">
      <c r="G2" s="1">
        <v>22646</v>
      </c>
      <c r="H2" t="s">
        <v>21</v>
      </c>
      <c r="I2" t="s">
        <v>22</v>
      </c>
      <c r="J2" t="s">
        <v>23</v>
      </c>
      <c r="K2" t="s">
        <v>24</v>
      </c>
      <c r="L2" t="s">
        <v>3</v>
      </c>
      <c r="V2" t="s">
        <v>39</v>
      </c>
    </row>
    <row r="3" spans="1:22" x14ac:dyDescent="0.2">
      <c r="G3" s="1">
        <v>68340</v>
      </c>
      <c r="H3" t="s">
        <v>21</v>
      </c>
      <c r="I3" t="s">
        <v>22</v>
      </c>
      <c r="J3" t="s">
        <v>23</v>
      </c>
      <c r="K3" t="s">
        <v>24</v>
      </c>
      <c r="L3" t="s">
        <v>19</v>
      </c>
      <c r="V3" t="s">
        <v>40</v>
      </c>
    </row>
    <row r="4" spans="1:22" x14ac:dyDescent="0.2">
      <c r="G4" s="1">
        <v>72316</v>
      </c>
      <c r="H4" t="s">
        <v>21</v>
      </c>
      <c r="I4" t="s">
        <v>25</v>
      </c>
      <c r="J4" t="s">
        <v>26</v>
      </c>
      <c r="K4" t="s">
        <v>27</v>
      </c>
      <c r="L4" t="s">
        <v>3</v>
      </c>
    </row>
    <row r="5" spans="1:22" x14ac:dyDescent="0.2">
      <c r="G5" s="1">
        <v>77215</v>
      </c>
      <c r="H5" t="s">
        <v>21</v>
      </c>
      <c r="I5" t="s">
        <v>25</v>
      </c>
      <c r="J5" t="s">
        <v>26</v>
      </c>
      <c r="K5" t="s">
        <v>27</v>
      </c>
      <c r="L5" t="s">
        <v>19</v>
      </c>
    </row>
    <row r="6" spans="1:22" x14ac:dyDescent="0.2">
      <c r="G6" s="1">
        <v>72284</v>
      </c>
      <c r="H6" t="s">
        <v>21</v>
      </c>
      <c r="I6" t="s">
        <v>25</v>
      </c>
      <c r="J6" t="s">
        <v>26</v>
      </c>
      <c r="K6" t="s">
        <v>27</v>
      </c>
      <c r="L6" t="s">
        <v>3</v>
      </c>
    </row>
    <row r="7" spans="1:22" x14ac:dyDescent="0.2">
      <c r="G7" s="1" t="s">
        <v>28</v>
      </c>
      <c r="H7" t="s">
        <v>21</v>
      </c>
      <c r="I7" t="s">
        <v>31</v>
      </c>
      <c r="J7" t="s">
        <v>32</v>
      </c>
      <c r="K7" t="s">
        <v>33</v>
      </c>
      <c r="L7" t="s">
        <v>1</v>
      </c>
    </row>
    <row r="8" spans="1:22" x14ac:dyDescent="0.2">
      <c r="G8" s="1" t="s">
        <v>29</v>
      </c>
      <c r="H8" t="s">
        <v>21</v>
      </c>
      <c r="I8" t="s">
        <v>31</v>
      </c>
      <c r="J8" t="s">
        <v>32</v>
      </c>
      <c r="K8" t="s">
        <v>33</v>
      </c>
      <c r="L8" t="s">
        <v>19</v>
      </c>
    </row>
    <row r="9" spans="1:22" x14ac:dyDescent="0.2">
      <c r="G9" s="1" t="s">
        <v>30</v>
      </c>
      <c r="H9" t="s">
        <v>21</v>
      </c>
      <c r="I9" t="s">
        <v>31</v>
      </c>
      <c r="J9" t="s">
        <v>32</v>
      </c>
      <c r="K9" t="s">
        <v>33</v>
      </c>
      <c r="L9" t="s">
        <v>19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047CE-B34E-4D68-8BE0-5F07F47BFBE1}">
  <sheetPr codeName="Feuil5"/>
  <dimension ref="A1:I9"/>
  <sheetViews>
    <sheetView workbookViewId="0">
      <selection activeCell="K1" sqref="K1"/>
    </sheetView>
  </sheetViews>
  <sheetFormatPr baseColWidth="10" defaultRowHeight="12.75" x14ac:dyDescent="0.2"/>
  <cols>
    <col min="1" max="1" width="15.5" style="4" bestFit="1" customWidth="1"/>
    <col min="2" max="2" width="18.5" style="1" customWidth="1"/>
    <col min="5" max="5" width="17.33203125" customWidth="1"/>
    <col min="6" max="6" width="14.33203125" bestFit="1" customWidth="1"/>
    <col min="7" max="7" width="15.83203125" customWidth="1"/>
    <col min="8" max="8" width="26" customWidth="1"/>
    <col min="9" max="9" width="25.5" customWidth="1"/>
  </cols>
  <sheetData>
    <row r="1" spans="1:9" ht="25.5" x14ac:dyDescent="0.2">
      <c r="A1" s="4" t="s">
        <v>5</v>
      </c>
      <c r="B1" s="1" t="s">
        <v>0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13</v>
      </c>
      <c r="H1" s="2" t="s">
        <v>2</v>
      </c>
      <c r="I1" s="1" t="s">
        <v>18</v>
      </c>
    </row>
    <row r="2" spans="1:9" x14ac:dyDescent="0.2">
      <c r="A2" s="4">
        <v>43075.781898148147</v>
      </c>
      <c r="B2" s="1">
        <v>22646</v>
      </c>
      <c r="C2" s="1" t="s">
        <v>21</v>
      </c>
      <c r="D2" s="1" t="s">
        <v>22</v>
      </c>
      <c r="E2" s="1" t="s">
        <v>23</v>
      </c>
      <c r="F2" t="s">
        <v>24</v>
      </c>
      <c r="G2" t="s">
        <v>3</v>
      </c>
      <c r="H2" s="3">
        <v>42064</v>
      </c>
      <c r="I2" s="23">
        <f>IF(Tableau4[Qualification Périodique (maxi 10 ans)]="","",DATE(YEAR(H2)+10,MONTH(H2),DAY(H2)))</f>
        <v>45717</v>
      </c>
    </row>
    <row r="3" spans="1:9" x14ac:dyDescent="0.2">
      <c r="A3" s="4">
        <v>43075.792673611111</v>
      </c>
      <c r="B3" s="1">
        <v>68340</v>
      </c>
      <c r="C3" s="1" t="s">
        <v>21</v>
      </c>
      <c r="D3" s="1" t="s">
        <v>22</v>
      </c>
      <c r="E3" s="1" t="s">
        <v>23</v>
      </c>
      <c r="F3" t="s">
        <v>24</v>
      </c>
      <c r="G3" t="s">
        <v>19</v>
      </c>
      <c r="H3" s="3">
        <v>41913</v>
      </c>
      <c r="I3" s="23">
        <f>IF(Tableau4[Qualification Périodique (maxi 10 ans)]="","",DATE(YEAR(H3)+10,MONTH(H3),DAY(H3)))</f>
        <v>45566</v>
      </c>
    </row>
    <row r="4" spans="1:9" x14ac:dyDescent="0.2">
      <c r="A4" s="4">
        <v>43075.801701388889</v>
      </c>
      <c r="B4" s="1">
        <v>72316</v>
      </c>
      <c r="C4" s="1" t="s">
        <v>21</v>
      </c>
      <c r="D4" s="1" t="s">
        <v>25</v>
      </c>
      <c r="E4" s="1" t="s">
        <v>26</v>
      </c>
      <c r="F4" t="s">
        <v>27</v>
      </c>
      <c r="G4" t="s">
        <v>3</v>
      </c>
      <c r="H4" s="3">
        <v>37926</v>
      </c>
      <c r="I4" s="23">
        <f>IF(Tableau4[Qualification Périodique (maxi 10 ans)]="","",DATE(YEAR(H4)+10,MONTH(H4),DAY(H4)))</f>
        <v>41579</v>
      </c>
    </row>
    <row r="5" spans="1:9" x14ac:dyDescent="0.2">
      <c r="A5" s="4">
        <v>43075.802094907405</v>
      </c>
      <c r="B5" s="1">
        <v>77215</v>
      </c>
      <c r="C5" s="1" t="s">
        <v>21</v>
      </c>
      <c r="D5" s="1" t="s">
        <v>25</v>
      </c>
      <c r="E5" s="1" t="s">
        <v>26</v>
      </c>
      <c r="F5" t="s">
        <v>27</v>
      </c>
      <c r="G5" t="s">
        <v>19</v>
      </c>
      <c r="H5" s="3">
        <v>40787</v>
      </c>
      <c r="I5" s="23">
        <f>IF(Tableau4[Qualification Périodique (maxi 10 ans)]="","",DATE(YEAR(H5)+10,MONTH(H5),DAY(H5)))</f>
        <v>44440</v>
      </c>
    </row>
    <row r="6" spans="1:9" x14ac:dyDescent="0.2">
      <c r="A6" s="4">
        <v>43075.80269675926</v>
      </c>
      <c r="B6" s="1">
        <v>72284</v>
      </c>
      <c r="C6" s="1" t="s">
        <v>21</v>
      </c>
      <c r="D6" s="1" t="s">
        <v>25</v>
      </c>
      <c r="E6" s="1" t="s">
        <v>26</v>
      </c>
      <c r="F6" t="s">
        <v>27</v>
      </c>
      <c r="G6" t="s">
        <v>3</v>
      </c>
      <c r="H6" s="3">
        <v>39173</v>
      </c>
      <c r="I6" s="23">
        <f>IF(Tableau4[Qualification Périodique (maxi 10 ans)]="","",DATE(YEAR(H6)+10,MONTH(H6),DAY(H6)))</f>
        <v>42826</v>
      </c>
    </row>
    <row r="7" spans="1:9" x14ac:dyDescent="0.2">
      <c r="A7" s="4">
        <v>43075.803287037037</v>
      </c>
      <c r="B7" s="1" t="s">
        <v>28</v>
      </c>
      <c r="C7" s="1" t="s">
        <v>21</v>
      </c>
      <c r="D7" s="1" t="s">
        <v>31</v>
      </c>
      <c r="E7" s="1" t="s">
        <v>32</v>
      </c>
      <c r="F7" t="s">
        <v>33</v>
      </c>
      <c r="G7" t="s">
        <v>1</v>
      </c>
      <c r="H7" s="3">
        <v>38749</v>
      </c>
      <c r="I7" s="23">
        <f>IF(Tableau4[Qualification Périodique (maxi 10 ans)]="","",DATE(YEAR(H7)+10,MONTH(H7),DAY(H7)))</f>
        <v>42401</v>
      </c>
    </row>
    <row r="8" spans="1:9" x14ac:dyDescent="0.2">
      <c r="A8" s="4">
        <v>43075.804039351853</v>
      </c>
      <c r="B8" s="1" t="s">
        <v>29</v>
      </c>
      <c r="C8" s="1" t="s">
        <v>21</v>
      </c>
      <c r="D8" s="1" t="s">
        <v>31</v>
      </c>
      <c r="E8" s="1" t="s">
        <v>32</v>
      </c>
      <c r="F8" t="s">
        <v>33</v>
      </c>
      <c r="G8" t="s">
        <v>19</v>
      </c>
      <c r="H8" s="3">
        <v>39661</v>
      </c>
      <c r="I8" s="23">
        <f>IF(Tableau4[Qualification Périodique (maxi 10 ans)]="","",DATE(YEAR(H8)+10,MONTH(H8),DAY(H8)))</f>
        <v>43313</v>
      </c>
    </row>
    <row r="9" spans="1:9" x14ac:dyDescent="0.2">
      <c r="A9" s="4">
        <v>43075.804247685184</v>
      </c>
      <c r="B9" s="1" t="s">
        <v>30</v>
      </c>
      <c r="C9" s="1" t="s">
        <v>21</v>
      </c>
      <c r="D9" s="1" t="s">
        <v>31</v>
      </c>
      <c r="E9" s="1" t="s">
        <v>32</v>
      </c>
      <c r="F9" t="s">
        <v>33</v>
      </c>
      <c r="G9" t="s">
        <v>19</v>
      </c>
      <c r="H9" s="3">
        <v>39995</v>
      </c>
      <c r="I9" s="23">
        <f>IF(Tableau4[Qualification Périodique (maxi 10 ans)]="","",DATE(YEAR(H9)+10,MONTH(H9),DAY(H9)))</f>
        <v>43647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TdBPoudre</vt:lpstr>
      <vt:lpstr>TCD Poudre</vt:lpstr>
      <vt:lpstr>BD_Poudre</vt:lpstr>
      <vt:lpstr>Mvts Chasse</vt:lpstr>
      <vt:lpstr>LstMvts</vt:lpstr>
      <vt:lpstr>LstNumero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pompaero</cp:lastModifiedBy>
  <cp:lastPrinted>2017-12-11T13:24:47Z</cp:lastPrinted>
  <dcterms:created xsi:type="dcterms:W3CDTF">2017-12-05T14:15:40Z</dcterms:created>
  <dcterms:modified xsi:type="dcterms:W3CDTF">2017-12-11T14:40:20Z</dcterms:modified>
</cp:coreProperties>
</file>