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P\Desktop\Fichier en travaux vba pour TdB\Calcul de risque PPA\"/>
    </mc:Choice>
  </mc:AlternateContent>
  <xr:revisionPtr revIDLastSave="0" documentId="13_ncr:1_{3EC905EC-C587-41D9-8C38-F7610530BA6D}" xr6:coauthVersionLast="46" xr6:coauthVersionMax="46" xr10:uidLastSave="{00000000-0000-0000-0000-000000000000}"/>
  <bookViews>
    <workbookView xWindow="-108" yWindow="-108" windowWidth="23256" windowHeight="13176" activeTab="2" xr2:uid="{8F585A1F-ADB8-41C3-8700-562FCE31E532}"/>
  </bookViews>
  <sheets>
    <sheet name="BDEspece" sheetId="1" r:id="rId1"/>
    <sheet name="TbRéf" sheetId="2" r:id="rId2"/>
    <sheet name="Calcul de risqu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L5" i="3"/>
  <c r="L6" i="3"/>
  <c r="L8" i="3"/>
  <c r="L9" i="3"/>
  <c r="L10" i="3"/>
  <c r="L11" i="3"/>
  <c r="L15" i="3"/>
  <c r="L16" i="3"/>
  <c r="L18" i="3"/>
  <c r="M18" i="3" s="1"/>
  <c r="N18" i="3" s="1"/>
  <c r="L21" i="3"/>
  <c r="L23" i="3"/>
  <c r="L24" i="3"/>
  <c r="L26" i="3"/>
  <c r="L27" i="3"/>
  <c r="L28" i="3"/>
  <c r="L32" i="3"/>
  <c r="L33" i="3"/>
  <c r="L35" i="3"/>
  <c r="L36" i="3"/>
  <c r="L37" i="3"/>
  <c r="L39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K27" i="3"/>
  <c r="K35" i="3"/>
  <c r="K37" i="3"/>
  <c r="K43" i="3"/>
  <c r="K45" i="3"/>
  <c r="K51" i="3"/>
  <c r="K53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I22" i="3"/>
  <c r="I23" i="3"/>
  <c r="K23" i="3" s="1"/>
  <c r="I24" i="3"/>
  <c r="K24" i="3" s="1"/>
  <c r="I25" i="3"/>
  <c r="I26" i="3"/>
  <c r="I27" i="3"/>
  <c r="I28" i="3"/>
  <c r="K28" i="3" s="1"/>
  <c r="I29" i="3"/>
  <c r="I30" i="3"/>
  <c r="I31" i="3"/>
  <c r="I32" i="3"/>
  <c r="K32" i="3" s="1"/>
  <c r="I33" i="3"/>
  <c r="I34" i="3"/>
  <c r="I35" i="3"/>
  <c r="I36" i="3"/>
  <c r="K36" i="3" s="1"/>
  <c r="I37" i="3"/>
  <c r="I38" i="3"/>
  <c r="I39" i="3"/>
  <c r="K39" i="3" s="1"/>
  <c r="I40" i="3"/>
  <c r="I41" i="3"/>
  <c r="K41" i="3" s="1"/>
  <c r="I42" i="3"/>
  <c r="I43" i="3"/>
  <c r="I44" i="3"/>
  <c r="K44" i="3" s="1"/>
  <c r="I45" i="3"/>
  <c r="I46" i="3"/>
  <c r="K46" i="3" s="1"/>
  <c r="I47" i="3"/>
  <c r="K47" i="3" s="1"/>
  <c r="I48" i="3"/>
  <c r="K48" i="3" s="1"/>
  <c r="I49" i="3"/>
  <c r="I50" i="3"/>
  <c r="I51" i="3"/>
  <c r="I52" i="3"/>
  <c r="K52" i="3" s="1"/>
  <c r="I53" i="3"/>
  <c r="I54" i="3"/>
  <c r="K54" i="3" s="1"/>
  <c r="I55" i="3"/>
  <c r="K55" i="3" s="1"/>
  <c r="I56" i="3"/>
  <c r="K56" i="3" s="1"/>
  <c r="I57" i="3"/>
  <c r="K57" i="3" s="1"/>
  <c r="I58" i="3"/>
  <c r="I59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E22" i="3"/>
  <c r="E23" i="3"/>
  <c r="E24" i="3"/>
  <c r="E25" i="3"/>
  <c r="E26" i="3"/>
  <c r="E27" i="3"/>
  <c r="E28" i="3"/>
  <c r="E29" i="3"/>
  <c r="K29" i="3" s="1"/>
  <c r="L29" i="3" s="1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B22" i="3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O14" i="3"/>
  <c r="O17" i="3"/>
  <c r="O6" i="3"/>
  <c r="J11" i="3"/>
  <c r="K15" i="3"/>
  <c r="J12" i="3"/>
  <c r="J13" i="3"/>
  <c r="J14" i="3"/>
  <c r="J15" i="3"/>
  <c r="J16" i="3"/>
  <c r="J17" i="3"/>
  <c r="J18" i="3"/>
  <c r="J19" i="3"/>
  <c r="J20" i="3"/>
  <c r="J21" i="3"/>
  <c r="M21" i="3" s="1"/>
  <c r="N21" i="3" s="1"/>
  <c r="I11" i="3"/>
  <c r="I12" i="3"/>
  <c r="I13" i="3"/>
  <c r="I14" i="3"/>
  <c r="I15" i="3"/>
  <c r="I16" i="3"/>
  <c r="K16" i="3" s="1"/>
  <c r="I17" i="3"/>
  <c r="K17" i="3" s="1"/>
  <c r="L17" i="3" s="1"/>
  <c r="I18" i="3"/>
  <c r="K18" i="3" s="1"/>
  <c r="I19" i="3"/>
  <c r="I20" i="3"/>
  <c r="I21" i="3"/>
  <c r="F11" i="3"/>
  <c r="F12" i="3"/>
  <c r="F13" i="3"/>
  <c r="F14" i="3"/>
  <c r="F15" i="3"/>
  <c r="F16" i="3"/>
  <c r="F17" i="3"/>
  <c r="F18" i="3"/>
  <c r="F19" i="3"/>
  <c r="F20" i="3"/>
  <c r="F21" i="3"/>
  <c r="E11" i="3"/>
  <c r="O11" i="3" s="1"/>
  <c r="E12" i="3"/>
  <c r="O12" i="3" s="1"/>
  <c r="E13" i="3"/>
  <c r="O13" i="3" s="1"/>
  <c r="E14" i="3"/>
  <c r="K14" i="3" s="1"/>
  <c r="L14" i="3" s="1"/>
  <c r="M14" i="3" s="1"/>
  <c r="N14" i="3" s="1"/>
  <c r="E15" i="3"/>
  <c r="O15" i="3" s="1"/>
  <c r="E16" i="3"/>
  <c r="O16" i="3" s="1"/>
  <c r="E17" i="3"/>
  <c r="E18" i="3"/>
  <c r="O18" i="3" s="1"/>
  <c r="E19" i="3"/>
  <c r="O19" i="3" s="1"/>
  <c r="E20" i="3"/>
  <c r="O20" i="3" s="1"/>
  <c r="E21" i="3"/>
  <c r="O21" i="3" s="1"/>
  <c r="D11" i="3"/>
  <c r="D12" i="3"/>
  <c r="D13" i="3"/>
  <c r="D14" i="3"/>
  <c r="D15" i="3"/>
  <c r="D16" i="3"/>
  <c r="D17" i="3"/>
  <c r="D18" i="3"/>
  <c r="D19" i="3"/>
  <c r="D20" i="3"/>
  <c r="D21" i="3"/>
  <c r="M8" i="3"/>
  <c r="N8" i="3" s="1"/>
  <c r="B3" i="3"/>
  <c r="B4" i="3" s="1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K6" i="3"/>
  <c r="K8" i="3"/>
  <c r="K9" i="3"/>
  <c r="K10" i="3"/>
  <c r="K5" i="3"/>
  <c r="I10" i="3"/>
  <c r="F5" i="3"/>
  <c r="F6" i="3"/>
  <c r="F7" i="3"/>
  <c r="K7" i="3" s="1"/>
  <c r="L7" i="3" s="1"/>
  <c r="F8" i="3"/>
  <c r="F9" i="3"/>
  <c r="F10" i="3"/>
  <c r="E5" i="3"/>
  <c r="O5" i="3" s="1"/>
  <c r="E6" i="3"/>
  <c r="E7" i="3"/>
  <c r="O7" i="3" s="1"/>
  <c r="E8" i="3"/>
  <c r="O8" i="3" s="1"/>
  <c r="E9" i="3"/>
  <c r="O9" i="3" s="1"/>
  <c r="E10" i="3"/>
  <c r="O10" i="3" s="1"/>
  <c r="F4" i="3"/>
  <c r="E4" i="3"/>
  <c r="K4" i="3" s="1"/>
  <c r="L4" i="3" s="1"/>
  <c r="M4" i="3" s="1"/>
  <c r="N4" i="3" s="1"/>
  <c r="D4" i="3"/>
  <c r="D5" i="3"/>
  <c r="D6" i="3"/>
  <c r="D7" i="3"/>
  <c r="D8" i="3"/>
  <c r="D9" i="3"/>
  <c r="D10" i="3"/>
  <c r="I5" i="3"/>
  <c r="I6" i="3"/>
  <c r="I7" i="3"/>
  <c r="I8" i="3"/>
  <c r="I9" i="3"/>
  <c r="I4" i="3"/>
  <c r="J6" i="3"/>
  <c r="M6" i="3" s="1"/>
  <c r="N6" i="3" s="1"/>
  <c r="J7" i="3"/>
  <c r="J8" i="3"/>
  <c r="J9" i="3"/>
  <c r="M9" i="3" s="1"/>
  <c r="N9" i="3" s="1"/>
  <c r="J10" i="3"/>
  <c r="J5" i="3"/>
  <c r="M5" i="3" s="1"/>
  <c r="N5" i="3" s="1"/>
  <c r="J4" i="3"/>
  <c r="M7" i="3" l="1"/>
  <c r="N7" i="3" s="1"/>
  <c r="K31" i="3"/>
  <c r="L31" i="3" s="1"/>
  <c r="K38" i="3"/>
  <c r="L38" i="3" s="1"/>
  <c r="K30" i="3"/>
  <c r="L30" i="3" s="1"/>
  <c r="K22" i="3"/>
  <c r="L22" i="3" s="1"/>
  <c r="M53" i="3"/>
  <c r="N53" i="3" s="1"/>
  <c r="M45" i="3"/>
  <c r="N45" i="3" s="1"/>
  <c r="M37" i="3"/>
  <c r="N37" i="3" s="1"/>
  <c r="M29" i="3"/>
  <c r="N29" i="3" s="1"/>
  <c r="K40" i="3"/>
  <c r="L40" i="3" s="1"/>
  <c r="M10" i="3"/>
  <c r="N10" i="3" s="1"/>
  <c r="M19" i="3"/>
  <c r="N19" i="3" s="1"/>
  <c r="M16" i="3"/>
  <c r="N16" i="3" s="1"/>
  <c r="M50" i="3"/>
  <c r="N50" i="3" s="1"/>
  <c r="M15" i="3"/>
  <c r="N15" i="3" s="1"/>
  <c r="M11" i="3"/>
  <c r="N11" i="3" s="1"/>
  <c r="M17" i="3"/>
  <c r="N17" i="3" s="1"/>
  <c r="M59" i="3"/>
  <c r="N59" i="3" s="1"/>
  <c r="M58" i="3"/>
  <c r="N58" i="3" s="1"/>
  <c r="M42" i="3"/>
  <c r="N42" i="3" s="1"/>
  <c r="M26" i="3"/>
  <c r="N26" i="3" s="1"/>
  <c r="M49" i="3"/>
  <c r="N49" i="3" s="1"/>
  <c r="M33" i="3"/>
  <c r="N33" i="3" s="1"/>
  <c r="M51" i="3"/>
  <c r="N51" i="3" s="1"/>
  <c r="M43" i="3"/>
  <c r="N43" i="3" s="1"/>
  <c r="M35" i="3"/>
  <c r="N35" i="3" s="1"/>
  <c r="M27" i="3"/>
  <c r="N27" i="3" s="1"/>
  <c r="K59" i="3"/>
  <c r="M41" i="3"/>
  <c r="N41" i="3" s="1"/>
  <c r="K58" i="3"/>
  <c r="K50" i="3"/>
  <c r="K42" i="3"/>
  <c r="K34" i="3"/>
  <c r="K26" i="3"/>
  <c r="M56" i="3"/>
  <c r="N56" i="3" s="1"/>
  <c r="M48" i="3"/>
  <c r="N48" i="3" s="1"/>
  <c r="M40" i="3"/>
  <c r="N40" i="3" s="1"/>
  <c r="M32" i="3"/>
  <c r="N32" i="3" s="1"/>
  <c r="M24" i="3"/>
  <c r="N24" i="3" s="1"/>
  <c r="M57" i="3"/>
  <c r="N57" i="3" s="1"/>
  <c r="K49" i="3"/>
  <c r="K33" i="3"/>
  <c r="K25" i="3"/>
  <c r="M55" i="3"/>
  <c r="N55" i="3" s="1"/>
  <c r="M47" i="3"/>
  <c r="N47" i="3" s="1"/>
  <c r="M39" i="3"/>
  <c r="N39" i="3" s="1"/>
  <c r="M31" i="3"/>
  <c r="N31" i="3" s="1"/>
  <c r="M23" i="3"/>
  <c r="N23" i="3" s="1"/>
  <c r="M54" i="3"/>
  <c r="N54" i="3" s="1"/>
  <c r="M46" i="3"/>
  <c r="N46" i="3" s="1"/>
  <c r="M38" i="3"/>
  <c r="N38" i="3" s="1"/>
  <c r="M30" i="3"/>
  <c r="N30" i="3" s="1"/>
  <c r="M22" i="3"/>
  <c r="N22" i="3" s="1"/>
  <c r="M52" i="3"/>
  <c r="N52" i="3" s="1"/>
  <c r="M44" i="3"/>
  <c r="N44" i="3" s="1"/>
  <c r="M36" i="3"/>
  <c r="N36" i="3" s="1"/>
  <c r="M28" i="3"/>
  <c r="N28" i="3" s="1"/>
  <c r="K21" i="3"/>
  <c r="K13" i="3"/>
  <c r="L13" i="3" s="1"/>
  <c r="M13" i="3" s="1"/>
  <c r="N13" i="3" s="1"/>
  <c r="K20" i="3"/>
  <c r="L20" i="3" s="1"/>
  <c r="M20" i="3" s="1"/>
  <c r="N20" i="3" s="1"/>
  <c r="K12" i="3"/>
  <c r="L12" i="3" s="1"/>
  <c r="M12" i="3" s="1"/>
  <c r="N12" i="3" s="1"/>
  <c r="K19" i="3"/>
  <c r="L19" i="3" s="1"/>
  <c r="K11" i="3"/>
  <c r="L34" i="3" l="1"/>
  <c r="M34" i="3" s="1"/>
  <c r="N34" i="3" s="1"/>
  <c r="L25" i="3"/>
  <c r="M25" i="3" s="1"/>
  <c r="N25" i="3" s="1"/>
</calcChain>
</file>

<file path=xl/sharedStrings.xml><?xml version="1.0" encoding="utf-8"?>
<sst xmlns="http://schemas.openxmlformats.org/spreadsheetml/2006/main" count="354" uniqueCount="177">
  <si>
    <t>Espèce</t>
  </si>
  <si>
    <t>poids (kg)</t>
  </si>
  <si>
    <t>envergure (m)</t>
  </si>
  <si>
    <t>AIGLE DE BONELLI</t>
  </si>
  <si>
    <t>AIGLE ROYAL</t>
  </si>
  <si>
    <t>AIGRETTE GARZETTE</t>
  </si>
  <si>
    <t>ALOUETTE DES CHAMPS</t>
  </si>
  <si>
    <t>ALOUETTE LULU</t>
  </si>
  <si>
    <t>BÉCASSINE DES MARAIS</t>
  </si>
  <si>
    <t>BERGERONNETTE GRISE</t>
  </si>
  <si>
    <t>BONDRÉE APIVORE</t>
  </si>
  <si>
    <t>BUSARD CENDRÉ</t>
  </si>
  <si>
    <t>BUSARD SAINT-MARTIN</t>
  </si>
  <si>
    <t>BUSE VARIABLE</t>
  </si>
  <si>
    <t>CANARD COLVERT</t>
  </si>
  <si>
    <t>CHOUCAS DES TOURS</t>
  </si>
  <si>
    <t>CHOUETTE HULOTTE</t>
  </si>
  <si>
    <t>CIGOGNE BLANCHE</t>
  </si>
  <si>
    <t>CIRCAÈTE JEAN-LE-BLANC</t>
  </si>
  <si>
    <t>COCHEVIS HUPPÉ</t>
  </si>
  <si>
    <t>CORBEAU FREUX</t>
  </si>
  <si>
    <t>GRAND CORMORAN</t>
  </si>
  <si>
    <t>CORNEILLE NOIRE</t>
  </si>
  <si>
    <t>COUCOU GEAI</t>
  </si>
  <si>
    <t>COURLIS CENDRÉ</t>
  </si>
  <si>
    <t>ÉCHASSE BLANCHE</t>
  </si>
  <si>
    <t>ÉTOURNEAU SANSONNET</t>
  </si>
  <si>
    <t>FAUCON CRÉCERELLE</t>
  </si>
  <si>
    <t>FAUCON CRÉCERELLETTE</t>
  </si>
  <si>
    <t>FAUCON HOBEREAU</t>
  </si>
  <si>
    <t>FAUCON KOBEZ</t>
  </si>
  <si>
    <t>GOÉLAND LEUCOPHÉE</t>
  </si>
  <si>
    <t>GUEPIER D'EUROPE</t>
  </si>
  <si>
    <t>HÉRON CENDRÉ</t>
  </si>
  <si>
    <t>HERON GARDE-BOEUF</t>
  </si>
  <si>
    <t>HIRONDELLE DE FENÊTRE</t>
  </si>
  <si>
    <t>HIRONDELLE RUSTIQUE</t>
  </si>
  <si>
    <t>HUPPE FASCIÉE</t>
  </si>
  <si>
    <t>IBIS FALCINELLE</t>
  </si>
  <si>
    <t>LAPIN DE GARENNE</t>
  </si>
  <si>
    <t>LIEVRE D’EUROPE</t>
  </si>
  <si>
    <t>MARTINET NOIR</t>
  </si>
  <si>
    <t>MILAN NOIR</t>
  </si>
  <si>
    <t>MILAN ROYAL</t>
  </si>
  <si>
    <t>MOINEAU DOMESTIQUE</t>
  </si>
  <si>
    <t>MOUETTE RIEUSE</t>
  </si>
  <si>
    <t>OEDICNÈME CRIARD</t>
  </si>
  <si>
    <t>OUTARDE CANEPETIÈRE</t>
  </si>
  <si>
    <t>PERDRIX ROUGE</t>
  </si>
  <si>
    <t>PIE BAVARDE</t>
  </si>
  <si>
    <t>PIGEON RAMIER</t>
  </si>
  <si>
    <t>PIPIT FARLOUSANE</t>
  </si>
  <si>
    <t>RENARD ROUX</t>
  </si>
  <si>
    <t>ROLLIER D'EUROPE</t>
  </si>
  <si>
    <t>SANGLIER</t>
  </si>
  <si>
    <t>TADORNE DE BELON</t>
  </si>
  <si>
    <t>TARIER DES PRÉS</t>
  </si>
  <si>
    <t>TARIER PÂTRE</t>
  </si>
  <si>
    <t>VANNEAU HUPPÉ</t>
  </si>
  <si>
    <t>Nom Latin</t>
  </si>
  <si>
    <t>Aquila fasciata</t>
  </si>
  <si>
    <t>Aquila chrysaetos</t>
  </si>
  <si>
    <t>Egretta garzetta</t>
  </si>
  <si>
    <t>Alauda arvensis</t>
  </si>
  <si>
    <t>Id</t>
  </si>
  <si>
    <t>Catégorie</t>
  </si>
  <si>
    <t>Définition des probabilités (indice de présence de la faune)</t>
  </si>
  <si>
    <t>Concidérant</t>
  </si>
  <si>
    <t>A</t>
  </si>
  <si>
    <t>B</t>
  </si>
  <si>
    <t>D</t>
  </si>
  <si>
    <t>E</t>
  </si>
  <si>
    <t>C</t>
  </si>
  <si>
    <t>Très fréquent</t>
  </si>
  <si>
    <t>Fréquent</t>
  </si>
  <si>
    <t>Peu fréquent</t>
  </si>
  <si>
    <t>Rare</t>
  </si>
  <si>
    <t>Sédentaire à l'aéroport, présent toute l'année avec renforcement des effectifs en hiver</t>
  </si>
  <si>
    <t>Sédentaire à l'aéroport, présent toute l'année sans renforcement des effectifs en hiver</t>
  </si>
  <si>
    <t>Présence occassionnelle liée à des facteurs météorologiques et/ou climatiques ou oiseaux migrateurs présents uniquement pour la période d'hivernage ou de reproduction.</t>
  </si>
  <si>
    <t>Passages migratoires, haltes de courte durée.</t>
  </si>
  <si>
    <t>Présence très rare (une  ou deux observations annuelles)</t>
  </si>
  <si>
    <t>Définir p</t>
  </si>
  <si>
    <t>I</t>
  </si>
  <si>
    <t>II</t>
  </si>
  <si>
    <t>III</t>
  </si>
  <si>
    <t>IV</t>
  </si>
  <si>
    <t>V</t>
  </si>
  <si>
    <t>Très grave</t>
  </si>
  <si>
    <t>Grave</t>
  </si>
  <si>
    <t>Moyenne</t>
  </si>
  <si>
    <t>Faible</t>
  </si>
  <si>
    <t>Très faible</t>
  </si>
  <si>
    <t>Etendues des dommages</t>
  </si>
  <si>
    <t>Définir g</t>
  </si>
  <si>
    <t>Force d'impact F [N] par individu</t>
  </si>
  <si>
    <t>&gt; 4'000 à 6'000 N</t>
  </si>
  <si>
    <t>&gt; 6'000 N</t>
  </si>
  <si>
    <t>&gt; 2'000 à 4'000 N</t>
  </si>
  <si>
    <t>&gt; 1'000 à 2'000 N</t>
  </si>
  <si>
    <t>0 à 1'000 N</t>
  </si>
  <si>
    <t>Animal isolé</t>
  </si>
  <si>
    <t>Entre 1 et 100 grammes</t>
  </si>
  <si>
    <t>Entre 100 et 250 grammes</t>
  </si>
  <si>
    <t>Entre 250 et 500 grammes</t>
  </si>
  <si>
    <t>&gt; de 500 grammes</t>
  </si>
  <si>
    <t>Vol &gt; 500</t>
  </si>
  <si>
    <t>Vol &gt; 30</t>
  </si>
  <si>
    <t>Vol &gt; 10</t>
  </si>
  <si>
    <t>Vol &gt; 6</t>
  </si>
  <si>
    <t>Vol de 101 à 500</t>
  </si>
  <si>
    <t>Vol de 51 à 100</t>
  </si>
  <si>
    <t>Vol de 10 à 50</t>
  </si>
  <si>
    <t>Vol &lt; de 10</t>
  </si>
  <si>
    <t>Vol de 16 à 30</t>
  </si>
  <si>
    <t>Vol de 11 à 15</t>
  </si>
  <si>
    <t>Vol de 5 à 10</t>
  </si>
  <si>
    <t>Vol &lt; de 5</t>
  </si>
  <si>
    <t>Vol de 9 à 10</t>
  </si>
  <si>
    <t>Vol de 6 à 8</t>
  </si>
  <si>
    <t>Vol de 3 à 5</t>
  </si>
  <si>
    <t>Vol &lt; de 3</t>
  </si>
  <si>
    <t>Vol de 3 à 6</t>
  </si>
  <si>
    <t>Oiseaux grégaires (pondération de la force d'impact Fp)</t>
  </si>
  <si>
    <t>Occasionnel</t>
  </si>
  <si>
    <t>Etendue des dommages (g)</t>
  </si>
  <si>
    <t>Probabiloté d'occurrence (p)</t>
  </si>
  <si>
    <t>Défini D</t>
  </si>
  <si>
    <t>Définition du risque animalier toutes espèces confondues</t>
  </si>
  <si>
    <t>Critères</t>
  </si>
  <si>
    <t>Risque animalier élevé</t>
  </si>
  <si>
    <t>Risque animalier modéré à élevé</t>
  </si>
  <si>
    <t>Risque animalier modéré</t>
  </si>
  <si>
    <t>Risque animalier faible à modéré</t>
  </si>
  <si>
    <t>Risque animalier faible</t>
  </si>
  <si>
    <t>&gt; 70% à 100% des espèces recensées sur l'aéroport présentent un danger majeur</t>
  </si>
  <si>
    <t>&gt; 40% à 70% des espèces recensées sur l'aéroport présentent un danger majeur</t>
  </si>
  <si>
    <t>De 10% à 40% des espèces recensées sur l'aéroport présentent un danger majeur</t>
  </si>
  <si>
    <t>Moins de 10% des espèces recensées sur l'aéroport présentent un danger majeur</t>
  </si>
  <si>
    <t>100% des espèces recensées présentent un danger mineur</t>
  </si>
  <si>
    <t>défini G</t>
  </si>
  <si>
    <t>Définition des probabilités (P)</t>
  </si>
  <si>
    <t>Collisions animalières pour 10'000 mouvements</t>
  </si>
  <si>
    <t>&gt; 6</t>
  </si>
  <si>
    <t>&gt; 4 à 6</t>
  </si>
  <si>
    <t>&gt; 2,5 à 4</t>
  </si>
  <si>
    <t>&gt; 1 à 2,5</t>
  </si>
  <si>
    <t>&lt;= 1</t>
  </si>
  <si>
    <t>Défini Ra</t>
  </si>
  <si>
    <t>Probabiloté d'occurrence (P)</t>
  </si>
  <si>
    <t>Niveau de risque fondé sur l'tendue potentielle des dommages (G)</t>
  </si>
  <si>
    <t>Espèce présentent un danger</t>
  </si>
  <si>
    <t>majeur</t>
  </si>
  <si>
    <t>moyen</t>
  </si>
  <si>
    <t>mineur</t>
  </si>
  <si>
    <t>Risque animalier</t>
  </si>
  <si>
    <t>élevé</t>
  </si>
  <si>
    <t>modéré</t>
  </si>
  <si>
    <t>faible</t>
  </si>
  <si>
    <t>Défini P</t>
  </si>
  <si>
    <t>Indice de présence (p)</t>
  </si>
  <si>
    <t>Nb max observé</t>
  </si>
  <si>
    <t>Observer</t>
  </si>
  <si>
    <t>Catégorie (p)</t>
  </si>
  <si>
    <t>F (newton)</t>
  </si>
  <si>
    <t>Gravité du dommage (g)</t>
  </si>
  <si>
    <t>Définir D</t>
  </si>
  <si>
    <t>Evaluation danger/espèce (D)</t>
  </si>
  <si>
    <t>NE PAS SUPPRIMER CETTE LIGNE</t>
  </si>
  <si>
    <t>Nom latin</t>
  </si>
  <si>
    <t>A renseigner</t>
  </si>
  <si>
    <t>Calcul poids espèce isolé (force en N (newton))</t>
  </si>
  <si>
    <t>conversion Kg en N</t>
  </si>
  <si>
    <t>N</t>
  </si>
  <si>
    <t>kilogramme</t>
  </si>
  <si>
    <t>=SI(I4="Grégaire";SI(ET(H4&lt;10;E4&lt;TbRéf!I10);"V";SI(H4&lt;50;E4&lt;TbRéf!I10;"IV";SI(H4&lt;100;E4&lt;TbRéf!I10;"III";SI(H4&lt;500;E4&lt;TbRéf!I10;"II";SI(H4&gt;500;E4&lt;TbRéf!I10;"I"))))</t>
  </si>
  <si>
    <t>SI colonne I = "Grégaire" et si colonne E est supérieur à 1g et inférieur à 100g et si colonne H est inférieur à 10 (vol) alors égal V; SI colonne I = "Grégaire" et si colonne E est supérieur à 1g et inféfériur à 100g et si colonne H est supérieur à 10 (vol) et inférieur à 50 (vol) alors égal IV; SI colonne I = "Grégaire" etc.....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</si>
</sst>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9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theme="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60">
    <xf numFmtId="0" fontId="0" fillId="0" borderId="0" xfId="0"/>
    <xf numFmtId="0" fontId="1" fillId="0" borderId="0" xfId="0" applyFont="1"/>
    <xf numFmtId="0" fontId="2" fillId="0" borderId="0" xfId="0" applyFont="1" applyBorder="1" applyAlignment="1">
      <alignment horizontal="center" vertical="center" wrapText="1"/>
    </xf>
    <xf numFmtId="0" fontId="1" fillId="0" borderId="0" xfId="0" applyFont="1" applyBorder="1"/>
    <xf numFmtId="164" fontId="1" fillId="0" borderId="0" xfId="0" applyNumberFormat="1" applyFont="1" applyBorder="1"/>
    <xf numFmtId="2" fontId="1" fillId="0" borderId="0" xfId="0" applyNumberFormat="1" applyFont="1" applyBorder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0" xfId="0" applyFont="1" applyFill="1"/>
    <xf numFmtId="0" fontId="1" fillId="2" borderId="0" xfId="0" applyFont="1" applyFill="1" applyAlignment="1">
      <alignment vertical="center"/>
    </xf>
    <xf numFmtId="0" fontId="1" fillId="3" borderId="0" xfId="0" applyFont="1" applyFill="1"/>
    <xf numFmtId="0" fontId="1" fillId="3" borderId="0" xfId="0" applyFont="1" applyFill="1" applyAlignment="1">
      <alignment vertical="center"/>
    </xf>
    <xf numFmtId="0" fontId="1" fillId="0" borderId="1" xfId="0" applyFont="1" applyBorder="1"/>
    <xf numFmtId="0" fontId="1" fillId="4" borderId="1" xfId="0" applyFont="1" applyFill="1" applyBorder="1"/>
    <xf numFmtId="0" fontId="1" fillId="5" borderId="1" xfId="0" applyFont="1" applyFill="1" applyBorder="1"/>
    <xf numFmtId="0" fontId="1" fillId="6" borderId="1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8" borderId="0" xfId="0" applyFont="1" applyFill="1" applyAlignment="1">
      <alignment vertical="center"/>
    </xf>
    <xf numFmtId="0" fontId="1" fillId="8" borderId="0" xfId="0" applyFont="1" applyFill="1"/>
    <xf numFmtId="0" fontId="2" fillId="7" borderId="1" xfId="0" applyFont="1" applyFill="1" applyBorder="1" applyAlignment="1">
      <alignment horizontal="center" vertical="center" wrapText="1"/>
    </xf>
    <xf numFmtId="0" fontId="1" fillId="7" borderId="0" xfId="0" applyFont="1" applyFill="1" applyAlignment="1">
      <alignment vertical="center"/>
    </xf>
    <xf numFmtId="0" fontId="1" fillId="7" borderId="0" xfId="0" applyFont="1" applyFill="1"/>
    <xf numFmtId="0" fontId="1" fillId="7" borderId="1" xfId="0" applyFont="1" applyFill="1" applyBorder="1" applyAlignment="1">
      <alignment vertical="center"/>
    </xf>
    <xf numFmtId="0" fontId="1" fillId="9" borderId="0" xfId="0" applyFont="1" applyFill="1"/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0" borderId="0" xfId="0" applyFont="1" applyFill="1"/>
    <xf numFmtId="0" fontId="5" fillId="10" borderId="1" xfId="0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0" borderId="0" xfId="0" applyFont="1" applyAlignment="1">
      <alignment horizontal="left"/>
    </xf>
    <xf numFmtId="2" fontId="1" fillId="0" borderId="0" xfId="0" applyNumberFormat="1" applyFont="1"/>
    <xf numFmtId="1" fontId="1" fillId="0" borderId="1" xfId="0" applyNumberFormat="1" applyFont="1" applyBorder="1" applyAlignment="1">
      <alignment horizontal="center" vertical="center"/>
    </xf>
    <xf numFmtId="0" fontId="1" fillId="4" borderId="0" xfId="0" applyFont="1" applyFill="1"/>
    <xf numFmtId="0" fontId="1" fillId="0" borderId="1" xfId="0" applyNumberFormat="1" applyFont="1" applyBorder="1" applyAlignment="1">
      <alignment horizontal="center" vertical="center"/>
    </xf>
    <xf numFmtId="0" fontId="1" fillId="0" borderId="1" xfId="1" applyNumberFormat="1" applyFont="1" applyBorder="1" applyAlignment="1">
      <alignment horizontal="right" vertical="center" indent="1"/>
    </xf>
    <xf numFmtId="0" fontId="3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right" vertical="center" indent="1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center"/>
    </xf>
    <xf numFmtId="0" fontId="1" fillId="0" borderId="0" xfId="0" quotePrefix="1" applyFont="1"/>
  </cellXfs>
  <cellStyles count="2">
    <cellStyle name="Milliers" xfId="1" builtinId="3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4" formatCode="0.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1943099</xdr:colOff>
      <xdr:row>0</xdr:row>
      <xdr:rowOff>85725</xdr:rowOff>
    </xdr:from>
    <xdr:to>
      <xdr:col>12</xdr:col>
      <xdr:colOff>66674</xdr:colOff>
      <xdr:row>8</xdr:row>
      <xdr:rowOff>76200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3344796-741B-42FF-999F-A94193D048DC}"/>
            </a:ext>
          </a:extLst>
        </xdr:cNvPr>
        <xdr:cNvSpPr/>
      </xdr:nvSpPr>
      <xdr:spPr>
        <a:xfrm>
          <a:off x="10420349" y="85725"/>
          <a:ext cx="3286125" cy="251460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9525</xdr:colOff>
      <xdr:row>10</xdr:row>
      <xdr:rowOff>19050</xdr:rowOff>
    </xdr:from>
    <xdr:to>
      <xdr:col>12</xdr:col>
      <xdr:colOff>38101</xdr:colOff>
      <xdr:row>17</xdr:row>
      <xdr:rowOff>289560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B1196251-C25B-4820-BF88-8E57E1EF2A48}"/>
            </a:ext>
          </a:extLst>
        </xdr:cNvPr>
        <xdr:cNvSpPr/>
      </xdr:nvSpPr>
      <xdr:spPr>
        <a:xfrm>
          <a:off x="6181725" y="2886075"/>
          <a:ext cx="7496176" cy="181356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Bonjour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Je cherche à compléter la formule de la colonne L</a:t>
          </a:r>
          <a:r>
            <a:rPr lang="fr-FR" sz="1100" baseline="0">
              <a:solidFill>
                <a:sysClr val="windowText" lastClr="000000"/>
              </a:solidFill>
            </a:rPr>
            <a:t> de l'onglet "Calcul de risque".</a:t>
          </a:r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Le</a:t>
          </a:r>
          <a:r>
            <a:rPr lang="fr-FR" sz="1100" baseline="0">
              <a:solidFill>
                <a:sysClr val="windowText" lastClr="000000"/>
              </a:solidFill>
            </a:rPr>
            <a:t> but est d'identifier dans le tableau "Défénir g" dans l'onglet TbRéf les références correspondandent aux items de la colonne I (Observer).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Je suis arrivé a faire le début de formule pour animal isolé, ensuite j'aimerai la compléter avec les repères des Oiseaux grégaires.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l'objectif est =SI(I4="isolé";SI(K4&lt;0;"V";SI(K4&lt;1000;"IV";SI(K4&lt;2000;"III";SI(K4&lt;4000;"II";SI(K4&lt;6000;"I")))))) ou si I4 ="Grégaire" alors si E4 est inférieur 100g et H4 est inférieur à 10 (nb observé) alors = V; ou si E4 est inférieu à 100g et H4 est entre 10 et 50 (nb observé) alors = IV; ou si etc...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Est ce que quelqu'un peu m'aider la dessus, svp ?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Je reste</a:t>
          </a:r>
          <a:r>
            <a:rPr lang="fr-FR" sz="1100" baseline="0">
              <a:solidFill>
                <a:sysClr val="windowText" lastClr="000000"/>
              </a:solidFill>
            </a:rPr>
            <a:t> à disposition pour de plus amples renseignements si besoin.</a:t>
          </a:r>
          <a:endParaRPr lang="fr-FR" sz="1100">
            <a:solidFill>
              <a:sysClr val="windowText" lastClr="000000"/>
            </a:solidFill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6C2EF1-AC19-4910-9F4B-DD739A21AAD2}" name="TbBDEspece" displayName="TbBDEspece" ref="A1:E57" totalsRowShown="0" headerRowDxfId="6" dataDxfId="5">
  <autoFilter ref="A1:E57" xr:uid="{B2C31190-EC9E-4CBB-9C9D-6A254C51A6DF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66C587D7-DB09-4377-9159-5DE97E65C02B}" name="Id" dataDxfId="4">
      <calculatedColumnFormula>IF(B2&lt;&gt;"",ROW(B2)-1,"")</calculatedColumnFormula>
    </tableColumn>
    <tableColumn id="2" xr3:uid="{351801A3-468B-45B0-BF94-1EBC4BA42EE2}" name="Espèce" dataDxfId="3"/>
    <tableColumn id="3" xr3:uid="{E0F81297-E8E0-465C-937A-2DDD8843CAA5}" name="Nom Latin" dataDxfId="2"/>
    <tableColumn id="4" xr3:uid="{9CD86504-BDBA-47E3-A7E6-2DA5A9F77703}" name="poids (kg)" dataDxfId="1"/>
    <tableColumn id="5" xr3:uid="{BFFE85E3-AC3A-4909-A7D5-EED2E1DEF758}" name="envergure (m)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5798E-F4D0-4A88-A9A2-F975BAAA0BB8}">
  <dimension ref="A1:E57"/>
  <sheetViews>
    <sheetView workbookViewId="0">
      <selection activeCell="G1" sqref="G1"/>
    </sheetView>
  </sheetViews>
  <sheetFormatPr baseColWidth="10" defaultRowHeight="13.2" x14ac:dyDescent="0.25"/>
  <cols>
    <col min="1" max="1" width="7" style="6" customWidth="1"/>
    <col min="2" max="3" width="25.5546875" style="1" customWidth="1"/>
    <col min="4" max="4" width="11.109375" style="1" customWidth="1"/>
    <col min="5" max="5" width="14.5546875" style="1" customWidth="1"/>
    <col min="6" max="16384" width="11.5546875" style="1"/>
  </cols>
  <sheetData>
    <row r="1" spans="1:5" x14ac:dyDescent="0.25">
      <c r="A1" s="2" t="s">
        <v>64</v>
      </c>
      <c r="B1" s="2" t="s">
        <v>0</v>
      </c>
      <c r="C1" s="2" t="s">
        <v>59</v>
      </c>
      <c r="D1" s="2" t="s">
        <v>1</v>
      </c>
      <c r="E1" s="2" t="s">
        <v>2</v>
      </c>
    </row>
    <row r="2" spans="1:5" x14ac:dyDescent="0.25">
      <c r="A2" s="6">
        <f t="shared" ref="A2:A33" si="0">IF(B2&lt;&gt;"",ROW(B2)-1,"")</f>
        <v>1</v>
      </c>
      <c r="B2" s="3" t="s">
        <v>3</v>
      </c>
      <c r="C2" s="3" t="s">
        <v>60</v>
      </c>
      <c r="D2" s="4">
        <v>2.1</v>
      </c>
      <c r="E2" s="5">
        <v>1.8</v>
      </c>
    </row>
    <row r="3" spans="1:5" x14ac:dyDescent="0.25">
      <c r="A3" s="6">
        <f t="shared" si="0"/>
        <v>2</v>
      </c>
      <c r="B3" s="3" t="s">
        <v>4</v>
      </c>
      <c r="C3" s="3" t="s">
        <v>61</v>
      </c>
      <c r="D3" s="4">
        <v>6.7</v>
      </c>
      <c r="E3" s="5">
        <v>2.27</v>
      </c>
    </row>
    <row r="4" spans="1:5" x14ac:dyDescent="0.25">
      <c r="A4" s="6">
        <f t="shared" si="0"/>
        <v>3</v>
      </c>
      <c r="B4" s="3" t="s">
        <v>5</v>
      </c>
      <c r="C4" s="3" t="s">
        <v>62</v>
      </c>
      <c r="D4" s="4">
        <v>0.63800000000000001</v>
      </c>
      <c r="E4" s="5">
        <v>1.04</v>
      </c>
    </row>
    <row r="5" spans="1:5" x14ac:dyDescent="0.25">
      <c r="A5" s="6">
        <f t="shared" si="0"/>
        <v>4</v>
      </c>
      <c r="B5" s="3" t="s">
        <v>6</v>
      </c>
      <c r="C5" s="3" t="s">
        <v>63</v>
      </c>
      <c r="D5" s="4">
        <v>0.05</v>
      </c>
      <c r="E5" s="5">
        <v>0.35</v>
      </c>
    </row>
    <row r="6" spans="1:5" x14ac:dyDescent="0.25">
      <c r="A6" s="6">
        <f t="shared" si="0"/>
        <v>5</v>
      </c>
      <c r="B6" s="3" t="s">
        <v>7</v>
      </c>
      <c r="C6" s="3"/>
      <c r="D6" s="4">
        <v>3.5000000000000003E-2</v>
      </c>
      <c r="E6" s="5">
        <v>0.3</v>
      </c>
    </row>
    <row r="7" spans="1:5" x14ac:dyDescent="0.25">
      <c r="A7" s="6">
        <f t="shared" si="0"/>
        <v>6</v>
      </c>
      <c r="B7" s="3" t="s">
        <v>8</v>
      </c>
      <c r="C7" s="3"/>
      <c r="D7" s="4">
        <v>0.12</v>
      </c>
      <c r="E7" s="5">
        <v>0.47</v>
      </c>
    </row>
    <row r="8" spans="1:5" x14ac:dyDescent="0.25">
      <c r="A8" s="6">
        <f t="shared" si="0"/>
        <v>7</v>
      </c>
      <c r="B8" s="3" t="s">
        <v>9</v>
      </c>
      <c r="C8" s="3"/>
      <c r="D8" s="4">
        <v>2.7E-2</v>
      </c>
      <c r="E8" s="5">
        <v>0.32</v>
      </c>
    </row>
    <row r="9" spans="1:5" x14ac:dyDescent="0.25">
      <c r="A9" s="6">
        <f t="shared" si="0"/>
        <v>8</v>
      </c>
      <c r="B9" s="3" t="s">
        <v>10</v>
      </c>
      <c r="C9" s="3"/>
      <c r="D9" s="4">
        <v>1.05</v>
      </c>
      <c r="E9" s="5">
        <v>1.5</v>
      </c>
    </row>
    <row r="10" spans="1:5" x14ac:dyDescent="0.25">
      <c r="A10" s="6">
        <f t="shared" si="0"/>
        <v>9</v>
      </c>
      <c r="B10" s="3" t="s">
        <v>11</v>
      </c>
      <c r="C10" s="3"/>
      <c r="D10" s="4">
        <v>0.45</v>
      </c>
      <c r="E10" s="5">
        <v>1.1499999999999999</v>
      </c>
    </row>
    <row r="11" spans="1:5" x14ac:dyDescent="0.25">
      <c r="A11" s="6">
        <f t="shared" si="0"/>
        <v>10</v>
      </c>
      <c r="B11" s="3" t="s">
        <v>12</v>
      </c>
      <c r="C11" s="3"/>
      <c r="D11" s="4">
        <v>0.7</v>
      </c>
      <c r="E11" s="5">
        <v>1.21</v>
      </c>
    </row>
    <row r="12" spans="1:5" x14ac:dyDescent="0.25">
      <c r="A12" s="6">
        <f t="shared" si="0"/>
        <v>11</v>
      </c>
      <c r="B12" s="3" t="s">
        <v>13</v>
      </c>
      <c r="C12" s="3"/>
      <c r="D12" s="4">
        <v>1.3640000000000001</v>
      </c>
      <c r="E12" s="5">
        <v>1.28</v>
      </c>
    </row>
    <row r="13" spans="1:5" x14ac:dyDescent="0.25">
      <c r="A13" s="6">
        <f t="shared" si="0"/>
        <v>12</v>
      </c>
      <c r="B13" s="3" t="s">
        <v>14</v>
      </c>
      <c r="C13" s="3"/>
      <c r="D13" s="4">
        <v>1.4</v>
      </c>
      <c r="E13" s="5">
        <v>1</v>
      </c>
    </row>
    <row r="14" spans="1:5" x14ac:dyDescent="0.25">
      <c r="A14" s="6">
        <f t="shared" si="0"/>
        <v>13</v>
      </c>
      <c r="B14" s="3" t="s">
        <v>15</v>
      </c>
      <c r="C14" s="3"/>
      <c r="D14" s="4">
        <v>0.27</v>
      </c>
      <c r="E14" s="5">
        <v>0.73</v>
      </c>
    </row>
    <row r="15" spans="1:5" x14ac:dyDescent="0.25">
      <c r="A15" s="6">
        <f t="shared" si="0"/>
        <v>14</v>
      </c>
      <c r="B15" s="3" t="s">
        <v>16</v>
      </c>
      <c r="C15" s="3"/>
      <c r="D15" s="4">
        <v>0.59</v>
      </c>
      <c r="E15" s="5">
        <v>1.04</v>
      </c>
    </row>
    <row r="16" spans="1:5" x14ac:dyDescent="0.25">
      <c r="A16" s="6">
        <f t="shared" si="0"/>
        <v>15</v>
      </c>
      <c r="B16" s="3" t="s">
        <v>17</v>
      </c>
      <c r="C16" s="3"/>
      <c r="D16" s="4">
        <v>3.5</v>
      </c>
      <c r="E16" s="5">
        <v>1.65</v>
      </c>
    </row>
    <row r="17" spans="1:5" x14ac:dyDescent="0.25">
      <c r="A17" s="6">
        <f t="shared" si="0"/>
        <v>16</v>
      </c>
      <c r="B17" s="3" t="s">
        <v>18</v>
      </c>
      <c r="C17" s="3"/>
      <c r="D17" s="4">
        <v>2.2999999999999998</v>
      </c>
      <c r="E17" s="5">
        <v>1.88</v>
      </c>
    </row>
    <row r="18" spans="1:5" x14ac:dyDescent="0.25">
      <c r="A18" s="6">
        <f t="shared" si="0"/>
        <v>17</v>
      </c>
      <c r="B18" s="3" t="s">
        <v>19</v>
      </c>
      <c r="C18" s="3"/>
      <c r="D18" s="4">
        <v>4.4999999999999998E-2</v>
      </c>
      <c r="E18" s="5">
        <v>0.34</v>
      </c>
    </row>
    <row r="19" spans="1:5" x14ac:dyDescent="0.25">
      <c r="A19" s="6">
        <f t="shared" si="0"/>
        <v>18</v>
      </c>
      <c r="B19" s="3" t="s">
        <v>20</v>
      </c>
      <c r="C19" s="3"/>
      <c r="D19" s="4">
        <v>0.52</v>
      </c>
      <c r="E19" s="5">
        <v>0.94</v>
      </c>
    </row>
    <row r="20" spans="1:5" x14ac:dyDescent="0.25">
      <c r="A20" s="6">
        <f t="shared" si="0"/>
        <v>19</v>
      </c>
      <c r="B20" s="3" t="s">
        <v>21</v>
      </c>
      <c r="C20" s="3"/>
      <c r="D20" s="4">
        <v>2.5</v>
      </c>
      <c r="E20" s="5">
        <v>1.6</v>
      </c>
    </row>
    <row r="21" spans="1:5" x14ac:dyDescent="0.25">
      <c r="A21" s="6">
        <f t="shared" si="0"/>
        <v>20</v>
      </c>
      <c r="B21" s="3" t="s">
        <v>22</v>
      </c>
      <c r="C21" s="3"/>
      <c r="D21" s="4">
        <v>0.6</v>
      </c>
      <c r="E21" s="5">
        <v>1</v>
      </c>
    </row>
    <row r="22" spans="1:5" x14ac:dyDescent="0.25">
      <c r="A22" s="6">
        <f t="shared" si="0"/>
        <v>21</v>
      </c>
      <c r="B22" s="3" t="s">
        <v>23</v>
      </c>
      <c r="C22" s="3"/>
      <c r="D22" s="4">
        <v>0.17</v>
      </c>
      <c r="E22" s="5">
        <v>0.66</v>
      </c>
    </row>
    <row r="23" spans="1:5" x14ac:dyDescent="0.25">
      <c r="A23" s="6">
        <f t="shared" si="0"/>
        <v>22</v>
      </c>
      <c r="B23" s="3" t="s">
        <v>24</v>
      </c>
      <c r="C23" s="3"/>
      <c r="D23" s="4">
        <v>1.36</v>
      </c>
      <c r="E23" s="5">
        <v>1</v>
      </c>
    </row>
    <row r="24" spans="1:5" x14ac:dyDescent="0.25">
      <c r="A24" s="6">
        <f t="shared" si="0"/>
        <v>23</v>
      </c>
      <c r="B24" s="3" t="s">
        <v>25</v>
      </c>
      <c r="C24" s="3"/>
      <c r="D24" s="4">
        <v>0.2</v>
      </c>
      <c r="E24" s="5">
        <v>0.83</v>
      </c>
    </row>
    <row r="25" spans="1:5" x14ac:dyDescent="0.25">
      <c r="A25" s="6">
        <f t="shared" si="0"/>
        <v>24</v>
      </c>
      <c r="B25" s="3" t="s">
        <v>26</v>
      </c>
      <c r="C25" s="3"/>
      <c r="D25" s="4">
        <v>9.6000000000000002E-2</v>
      </c>
      <c r="E25" s="5">
        <v>0.4</v>
      </c>
    </row>
    <row r="26" spans="1:5" x14ac:dyDescent="0.25">
      <c r="A26" s="6">
        <f t="shared" si="0"/>
        <v>25</v>
      </c>
      <c r="B26" s="3" t="s">
        <v>27</v>
      </c>
      <c r="C26" s="3"/>
      <c r="D26" s="4">
        <v>0.314</v>
      </c>
      <c r="E26" s="5">
        <v>0.82</v>
      </c>
    </row>
    <row r="27" spans="1:5" x14ac:dyDescent="0.25">
      <c r="A27" s="6">
        <f t="shared" si="0"/>
        <v>26</v>
      </c>
      <c r="B27" s="3" t="s">
        <v>28</v>
      </c>
      <c r="C27" s="3"/>
      <c r="D27" s="4">
        <v>0.21</v>
      </c>
      <c r="E27" s="5">
        <v>0.73</v>
      </c>
    </row>
    <row r="28" spans="1:5" x14ac:dyDescent="0.25">
      <c r="A28" s="6">
        <f t="shared" si="0"/>
        <v>27</v>
      </c>
      <c r="B28" s="3" t="s">
        <v>29</v>
      </c>
      <c r="C28" s="3"/>
      <c r="D28" s="4">
        <v>0.34</v>
      </c>
      <c r="E28" s="5">
        <v>0.84</v>
      </c>
    </row>
    <row r="29" spans="1:5" x14ac:dyDescent="0.25">
      <c r="A29" s="6">
        <f t="shared" si="0"/>
        <v>28</v>
      </c>
      <c r="B29" s="3" t="s">
        <v>30</v>
      </c>
      <c r="C29" s="3"/>
      <c r="D29" s="4">
        <v>0.19700000000000001</v>
      </c>
      <c r="E29" s="5">
        <v>0.77</v>
      </c>
    </row>
    <row r="30" spans="1:5" x14ac:dyDescent="0.25">
      <c r="A30" s="6">
        <f t="shared" si="0"/>
        <v>29</v>
      </c>
      <c r="B30" s="3" t="s">
        <v>31</v>
      </c>
      <c r="C30" s="3"/>
      <c r="D30" s="4">
        <v>1.25</v>
      </c>
      <c r="E30" s="5">
        <v>1.58</v>
      </c>
    </row>
    <row r="31" spans="1:5" x14ac:dyDescent="0.25">
      <c r="A31" s="6">
        <f t="shared" si="0"/>
        <v>30</v>
      </c>
      <c r="B31" s="3" t="s">
        <v>32</v>
      </c>
      <c r="C31" s="3"/>
      <c r="D31" s="4">
        <v>7.8E-2</v>
      </c>
      <c r="E31" s="5">
        <v>0.49</v>
      </c>
    </row>
    <row r="32" spans="1:5" x14ac:dyDescent="0.25">
      <c r="A32" s="6">
        <f t="shared" si="0"/>
        <v>31</v>
      </c>
      <c r="B32" s="3" t="s">
        <v>33</v>
      </c>
      <c r="C32" s="3"/>
      <c r="D32" s="4">
        <v>1.2</v>
      </c>
      <c r="E32" s="5">
        <v>1.95</v>
      </c>
    </row>
    <row r="33" spans="1:5" x14ac:dyDescent="0.25">
      <c r="A33" s="6">
        <f t="shared" si="0"/>
        <v>32</v>
      </c>
      <c r="B33" s="3" t="s">
        <v>34</v>
      </c>
      <c r="C33" s="3"/>
      <c r="D33" s="4">
        <v>0.4</v>
      </c>
      <c r="E33" s="5">
        <v>0.96</v>
      </c>
    </row>
    <row r="34" spans="1:5" x14ac:dyDescent="0.25">
      <c r="A34" s="6">
        <f t="shared" ref="A34:A57" si="1">IF(B34&lt;&gt;"",ROW(B34)-1,"")</f>
        <v>33</v>
      </c>
      <c r="B34" s="3" t="s">
        <v>35</v>
      </c>
      <c r="C34" s="3"/>
      <c r="D34" s="4">
        <v>2.1000000000000001E-2</v>
      </c>
      <c r="E34" s="5">
        <v>0.28999999999999998</v>
      </c>
    </row>
    <row r="35" spans="1:5" x14ac:dyDescent="0.25">
      <c r="A35" s="6">
        <f t="shared" si="1"/>
        <v>34</v>
      </c>
      <c r="B35" s="3" t="s">
        <v>36</v>
      </c>
      <c r="C35" s="3"/>
      <c r="D35" s="4">
        <v>2.5000000000000001E-2</v>
      </c>
      <c r="E35" s="5">
        <v>0.34</v>
      </c>
    </row>
    <row r="36" spans="1:5" x14ac:dyDescent="0.25">
      <c r="A36" s="6">
        <f t="shared" si="1"/>
        <v>35</v>
      </c>
      <c r="B36" s="3" t="s">
        <v>37</v>
      </c>
      <c r="C36" s="3"/>
      <c r="D36" s="4">
        <v>0.08</v>
      </c>
      <c r="E36" s="5">
        <v>0.46</v>
      </c>
    </row>
    <row r="37" spans="1:5" x14ac:dyDescent="0.25">
      <c r="A37" s="6">
        <f t="shared" si="1"/>
        <v>36</v>
      </c>
      <c r="B37" s="3" t="s">
        <v>38</v>
      </c>
      <c r="C37" s="3"/>
      <c r="D37" s="4">
        <v>0.8</v>
      </c>
      <c r="E37" s="5">
        <v>0.95</v>
      </c>
    </row>
    <row r="38" spans="1:5" x14ac:dyDescent="0.25">
      <c r="A38" s="6">
        <f t="shared" si="1"/>
        <v>37</v>
      </c>
      <c r="B38" s="3" t="s">
        <v>39</v>
      </c>
      <c r="C38" s="3"/>
      <c r="D38" s="4">
        <v>1.8</v>
      </c>
      <c r="E38" s="5">
        <v>0.5</v>
      </c>
    </row>
    <row r="39" spans="1:5" x14ac:dyDescent="0.25">
      <c r="A39" s="6">
        <f t="shared" si="1"/>
        <v>38</v>
      </c>
      <c r="B39" s="3" t="s">
        <v>40</v>
      </c>
      <c r="C39" s="3"/>
      <c r="D39" s="4">
        <v>3.8</v>
      </c>
      <c r="E39" s="5">
        <v>0.53</v>
      </c>
    </row>
    <row r="40" spans="1:5" x14ac:dyDescent="0.25">
      <c r="A40" s="6">
        <f t="shared" si="1"/>
        <v>39</v>
      </c>
      <c r="B40" s="3" t="s">
        <v>41</v>
      </c>
      <c r="C40" s="3"/>
      <c r="D40" s="4">
        <v>4.4999999999999998E-2</v>
      </c>
      <c r="E40" s="5">
        <v>0.48</v>
      </c>
    </row>
    <row r="41" spans="1:5" x14ac:dyDescent="0.25">
      <c r="A41" s="6">
        <f t="shared" si="1"/>
        <v>40</v>
      </c>
      <c r="B41" s="3" t="s">
        <v>42</v>
      </c>
      <c r="C41" s="3"/>
      <c r="D41" s="4">
        <v>0.95</v>
      </c>
      <c r="E41" s="5">
        <v>1.55</v>
      </c>
    </row>
    <row r="42" spans="1:5" x14ac:dyDescent="0.25">
      <c r="A42" s="6">
        <f t="shared" si="1"/>
        <v>41</v>
      </c>
      <c r="B42" s="3" t="s">
        <v>43</v>
      </c>
      <c r="C42" s="3"/>
      <c r="D42" s="4">
        <v>1.3</v>
      </c>
      <c r="E42" s="5">
        <v>1.95</v>
      </c>
    </row>
    <row r="43" spans="1:5" x14ac:dyDescent="0.25">
      <c r="A43" s="6">
        <f t="shared" si="1"/>
        <v>42</v>
      </c>
      <c r="B43" s="3" t="s">
        <v>44</v>
      </c>
      <c r="C43" s="3"/>
      <c r="D43" s="4">
        <v>3.9E-2</v>
      </c>
      <c r="E43" s="5">
        <v>0.25</v>
      </c>
    </row>
    <row r="44" spans="1:5" x14ac:dyDescent="0.25">
      <c r="A44" s="6">
        <f t="shared" si="1"/>
        <v>43</v>
      </c>
      <c r="B44" s="3" t="s">
        <v>45</v>
      </c>
      <c r="C44" s="3"/>
      <c r="D44" s="4">
        <v>0.35</v>
      </c>
      <c r="E44" s="5">
        <v>1.1000000000000001</v>
      </c>
    </row>
    <row r="45" spans="1:5" x14ac:dyDescent="0.25">
      <c r="A45" s="6">
        <f t="shared" si="1"/>
        <v>44</v>
      </c>
      <c r="B45" s="3" t="s">
        <v>46</v>
      </c>
      <c r="C45" s="3"/>
      <c r="D45" s="4">
        <v>0.45</v>
      </c>
      <c r="E45" s="5">
        <v>0.85</v>
      </c>
    </row>
    <row r="46" spans="1:5" x14ac:dyDescent="0.25">
      <c r="A46" s="6">
        <f t="shared" si="1"/>
        <v>45</v>
      </c>
      <c r="B46" s="3" t="s">
        <v>47</v>
      </c>
      <c r="C46" s="3"/>
      <c r="D46" s="4">
        <v>1</v>
      </c>
      <c r="E46" s="5">
        <v>1.1499999999999999</v>
      </c>
    </row>
    <row r="47" spans="1:5" x14ac:dyDescent="0.25">
      <c r="A47" s="6">
        <f t="shared" si="1"/>
        <v>46</v>
      </c>
      <c r="B47" s="3" t="s">
        <v>48</v>
      </c>
      <c r="C47" s="3"/>
      <c r="D47" s="4">
        <v>0.51400000000000001</v>
      </c>
      <c r="E47" s="5">
        <v>0.5</v>
      </c>
    </row>
    <row r="48" spans="1:5" x14ac:dyDescent="0.25">
      <c r="A48" s="6">
        <f t="shared" si="1"/>
        <v>47</v>
      </c>
      <c r="B48" s="3" t="s">
        <v>49</v>
      </c>
      <c r="C48" s="3"/>
      <c r="D48" s="4">
        <v>0.24</v>
      </c>
      <c r="E48" s="5">
        <v>0.61</v>
      </c>
    </row>
    <row r="49" spans="1:5" x14ac:dyDescent="0.25">
      <c r="A49" s="6">
        <f t="shared" si="1"/>
        <v>48</v>
      </c>
      <c r="B49" s="3" t="s">
        <v>50</v>
      </c>
      <c r="C49" s="3"/>
      <c r="D49" s="4">
        <v>0.52</v>
      </c>
      <c r="E49" s="5">
        <v>0.8</v>
      </c>
    </row>
    <row r="50" spans="1:5" x14ac:dyDescent="0.25">
      <c r="A50" s="6">
        <f t="shared" si="1"/>
        <v>49</v>
      </c>
      <c r="B50" s="3" t="s">
        <v>51</v>
      </c>
      <c r="C50" s="3"/>
      <c r="D50" s="4">
        <v>2.1999999999999999E-2</v>
      </c>
      <c r="E50" s="5">
        <v>0.24</v>
      </c>
    </row>
    <row r="51" spans="1:5" x14ac:dyDescent="0.25">
      <c r="A51" s="6">
        <f t="shared" si="1"/>
        <v>50</v>
      </c>
      <c r="B51" s="3" t="s">
        <v>52</v>
      </c>
      <c r="C51" s="3"/>
      <c r="D51" s="4">
        <v>7</v>
      </c>
      <c r="E51" s="5"/>
    </row>
    <row r="52" spans="1:5" x14ac:dyDescent="0.25">
      <c r="A52" s="6">
        <f t="shared" si="1"/>
        <v>51</v>
      </c>
      <c r="B52" s="3" t="s">
        <v>53</v>
      </c>
      <c r="C52" s="3"/>
      <c r="D52" s="4">
        <v>0.115</v>
      </c>
      <c r="E52" s="5">
        <v>0.73</v>
      </c>
    </row>
    <row r="53" spans="1:5" x14ac:dyDescent="0.25">
      <c r="A53" s="6">
        <f t="shared" si="1"/>
        <v>52</v>
      </c>
      <c r="B53" s="3" t="s">
        <v>54</v>
      </c>
      <c r="C53" s="3"/>
      <c r="D53" s="4">
        <v>105</v>
      </c>
      <c r="E53" s="5"/>
    </row>
    <row r="54" spans="1:5" x14ac:dyDescent="0.25">
      <c r="A54" s="6">
        <f t="shared" si="1"/>
        <v>53</v>
      </c>
      <c r="B54" s="3" t="s">
        <v>55</v>
      </c>
      <c r="C54" s="3"/>
      <c r="D54" s="4">
        <v>1.4</v>
      </c>
      <c r="E54" s="5">
        <v>1.33</v>
      </c>
    </row>
    <row r="55" spans="1:5" x14ac:dyDescent="0.25">
      <c r="A55" s="6">
        <f t="shared" si="1"/>
        <v>54</v>
      </c>
      <c r="B55" s="3" t="s">
        <v>56</v>
      </c>
      <c r="C55" s="3"/>
      <c r="D55" s="4">
        <v>2.4E-2</v>
      </c>
      <c r="E55" s="5"/>
    </row>
    <row r="56" spans="1:5" x14ac:dyDescent="0.25">
      <c r="A56" s="6">
        <f t="shared" si="1"/>
        <v>55</v>
      </c>
      <c r="B56" s="3" t="s">
        <v>57</v>
      </c>
      <c r="C56" s="3"/>
      <c r="D56" s="4">
        <v>1.7000000000000001E-2</v>
      </c>
      <c r="E56" s="5">
        <v>0.21</v>
      </c>
    </row>
    <row r="57" spans="1:5" x14ac:dyDescent="0.25">
      <c r="A57" s="6">
        <f t="shared" si="1"/>
        <v>56</v>
      </c>
      <c r="B57" s="3" t="s">
        <v>58</v>
      </c>
      <c r="C57" s="3"/>
      <c r="D57" s="4">
        <v>0.31</v>
      </c>
      <c r="E57" s="5">
        <v>0.87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2B75D-76B7-4AFA-8AA7-7AA25103D4C5}">
  <dimension ref="B2:X30"/>
  <sheetViews>
    <sheetView zoomScale="80" zoomScaleNormal="80" workbookViewId="0">
      <selection activeCell="G23" sqref="G23"/>
    </sheetView>
  </sheetViews>
  <sheetFormatPr baseColWidth="10" defaultRowHeight="13.2" x14ac:dyDescent="0.25"/>
  <cols>
    <col min="1" max="1" width="2.77734375" style="1" customWidth="1"/>
    <col min="2" max="2" width="10.77734375" style="1" customWidth="1"/>
    <col min="3" max="3" width="22.77734375" style="1" customWidth="1"/>
    <col min="4" max="4" width="50.77734375" style="1" customWidth="1"/>
    <col min="5" max="5" width="2.77734375" style="1" customWidth="1"/>
    <col min="6" max="6" width="10.77734375" style="1" customWidth="1"/>
    <col min="7" max="7" width="22.77734375" style="1" customWidth="1"/>
    <col min="8" max="8" width="29.21875" style="1" bestFit="1" customWidth="1"/>
    <col min="9" max="12" width="11.5546875" style="1"/>
    <col min="13" max="13" width="2.77734375" style="1" customWidth="1"/>
    <col min="14" max="20" width="11.5546875" style="1"/>
    <col min="21" max="21" width="2.77734375" style="1" customWidth="1"/>
    <col min="22" max="16384" width="11.5546875" style="1"/>
  </cols>
  <sheetData>
    <row r="2" spans="2:24" x14ac:dyDescent="0.25">
      <c r="B2" s="15" t="s">
        <v>82</v>
      </c>
      <c r="F2" s="13" t="s">
        <v>94</v>
      </c>
      <c r="H2" s="13" t="s">
        <v>101</v>
      </c>
      <c r="I2" s="13" t="s">
        <v>123</v>
      </c>
      <c r="J2" s="13"/>
      <c r="K2" s="13"/>
      <c r="L2" s="13"/>
    </row>
    <row r="3" spans="2:24" ht="39.6" x14ac:dyDescent="0.25">
      <c r="B3" s="28" t="s">
        <v>65</v>
      </c>
      <c r="C3" s="29" t="s">
        <v>66</v>
      </c>
      <c r="D3" s="28" t="s">
        <v>67</v>
      </c>
      <c r="F3" s="23" t="s">
        <v>65</v>
      </c>
      <c r="G3" s="24" t="s">
        <v>93</v>
      </c>
      <c r="H3" s="23" t="s">
        <v>95</v>
      </c>
      <c r="I3" s="25" t="s">
        <v>102</v>
      </c>
      <c r="J3" s="25" t="s">
        <v>103</v>
      </c>
      <c r="K3" s="25" t="s">
        <v>104</v>
      </c>
      <c r="L3" s="25" t="s">
        <v>105</v>
      </c>
      <c r="N3" s="16" t="s">
        <v>126</v>
      </c>
      <c r="O3" s="15"/>
      <c r="P3" s="8" t="s">
        <v>127</v>
      </c>
      <c r="V3" s="1" t="s">
        <v>151</v>
      </c>
    </row>
    <row r="4" spans="2:24" ht="26.4" x14ac:dyDescent="0.25">
      <c r="B4" s="21" t="s">
        <v>68</v>
      </c>
      <c r="C4" s="9" t="s">
        <v>73</v>
      </c>
      <c r="D4" s="10" t="s">
        <v>77</v>
      </c>
      <c r="F4" s="22" t="s">
        <v>83</v>
      </c>
      <c r="G4" s="9" t="s">
        <v>88</v>
      </c>
      <c r="H4" s="12" t="s">
        <v>97</v>
      </c>
      <c r="I4" s="12" t="s">
        <v>106</v>
      </c>
      <c r="J4" s="12" t="s">
        <v>107</v>
      </c>
      <c r="K4" s="12" t="s">
        <v>108</v>
      </c>
      <c r="L4" s="12" t="s">
        <v>109</v>
      </c>
      <c r="N4" s="21" t="s">
        <v>71</v>
      </c>
      <c r="O4" s="27" t="s">
        <v>76</v>
      </c>
      <c r="P4" s="18"/>
      <c r="Q4" s="19"/>
      <c r="R4" s="19"/>
      <c r="S4" s="20"/>
      <c r="T4" s="20"/>
      <c r="V4" s="12" t="s">
        <v>152</v>
      </c>
      <c r="W4" s="12" t="s">
        <v>153</v>
      </c>
      <c r="X4" s="12" t="s">
        <v>154</v>
      </c>
    </row>
    <row r="5" spans="2:24" ht="26.4" x14ac:dyDescent="0.25">
      <c r="B5" s="21" t="s">
        <v>69</v>
      </c>
      <c r="C5" s="9" t="s">
        <v>74</v>
      </c>
      <c r="D5" s="10" t="s">
        <v>78</v>
      </c>
      <c r="F5" s="22" t="s">
        <v>84</v>
      </c>
      <c r="G5" s="9" t="s">
        <v>89</v>
      </c>
      <c r="H5" s="12" t="s">
        <v>96</v>
      </c>
      <c r="I5" s="12" t="s">
        <v>110</v>
      </c>
      <c r="J5" s="12" t="s">
        <v>114</v>
      </c>
      <c r="K5" s="12" t="s">
        <v>118</v>
      </c>
      <c r="L5" s="12" t="s">
        <v>122</v>
      </c>
      <c r="N5" s="21" t="s">
        <v>70</v>
      </c>
      <c r="O5" s="27" t="s">
        <v>75</v>
      </c>
      <c r="P5" s="18"/>
      <c r="Q5" s="19"/>
      <c r="R5" s="19"/>
      <c r="S5" s="20"/>
      <c r="T5" s="20"/>
      <c r="V5" s="43">
        <v>1</v>
      </c>
      <c r="W5" s="44">
        <v>2</v>
      </c>
      <c r="X5" s="45">
        <v>3</v>
      </c>
    </row>
    <row r="6" spans="2:24" ht="39.6" x14ac:dyDescent="0.25">
      <c r="B6" s="21" t="s">
        <v>72</v>
      </c>
      <c r="C6" s="9" t="s">
        <v>124</v>
      </c>
      <c r="D6" s="10" t="s">
        <v>79</v>
      </c>
      <c r="F6" s="22" t="s">
        <v>85</v>
      </c>
      <c r="G6" s="9" t="s">
        <v>90</v>
      </c>
      <c r="H6" s="12" t="s">
        <v>98</v>
      </c>
      <c r="I6" s="12" t="s">
        <v>111</v>
      </c>
      <c r="J6" s="12" t="s">
        <v>115</v>
      </c>
      <c r="K6" s="12" t="s">
        <v>119</v>
      </c>
      <c r="L6" s="12" t="s">
        <v>121</v>
      </c>
      <c r="N6" s="21" t="s">
        <v>72</v>
      </c>
      <c r="O6" s="27" t="s">
        <v>124</v>
      </c>
      <c r="P6" s="18"/>
      <c r="Q6" s="18"/>
      <c r="R6" s="19"/>
      <c r="S6" s="20"/>
      <c r="T6" s="20"/>
    </row>
    <row r="7" spans="2:24" ht="26.4" x14ac:dyDescent="0.25">
      <c r="B7" s="21" t="s">
        <v>70</v>
      </c>
      <c r="C7" s="9" t="s">
        <v>75</v>
      </c>
      <c r="D7" s="10" t="s">
        <v>80</v>
      </c>
      <c r="F7" s="22" t="s">
        <v>86</v>
      </c>
      <c r="G7" s="9" t="s">
        <v>91</v>
      </c>
      <c r="H7" s="12" t="s">
        <v>99</v>
      </c>
      <c r="I7" s="12" t="s">
        <v>112</v>
      </c>
      <c r="J7" s="12" t="s">
        <v>116</v>
      </c>
      <c r="K7" s="12" t="s">
        <v>120</v>
      </c>
      <c r="L7" s="12"/>
      <c r="N7" s="21" t="s">
        <v>69</v>
      </c>
      <c r="O7" s="27" t="s">
        <v>74</v>
      </c>
      <c r="P7" s="18"/>
      <c r="Q7" s="18"/>
      <c r="R7" s="19"/>
      <c r="S7" s="19"/>
      <c r="T7" s="20"/>
    </row>
    <row r="8" spans="2:24" x14ac:dyDescent="0.25">
      <c r="B8" s="21" t="s">
        <v>71</v>
      </c>
      <c r="C8" s="9" t="s">
        <v>76</v>
      </c>
      <c r="D8" s="10" t="s">
        <v>81</v>
      </c>
      <c r="F8" s="22" t="s">
        <v>87</v>
      </c>
      <c r="G8" s="9" t="s">
        <v>92</v>
      </c>
      <c r="H8" s="12" t="s">
        <v>100</v>
      </c>
      <c r="I8" s="12" t="s">
        <v>113</v>
      </c>
      <c r="J8" s="12" t="s">
        <v>117</v>
      </c>
      <c r="K8" s="12" t="s">
        <v>121</v>
      </c>
      <c r="L8" s="12"/>
      <c r="N8" s="21" t="s">
        <v>68</v>
      </c>
      <c r="O8" s="27" t="s">
        <v>73</v>
      </c>
      <c r="P8" s="18"/>
      <c r="Q8" s="18"/>
      <c r="R8" s="18"/>
      <c r="S8" s="19"/>
      <c r="T8" s="20"/>
    </row>
    <row r="9" spans="2:24" x14ac:dyDescent="0.25">
      <c r="P9" s="26" t="s">
        <v>88</v>
      </c>
      <c r="Q9" s="26" t="s">
        <v>89</v>
      </c>
      <c r="R9" s="26" t="s">
        <v>90</v>
      </c>
      <c r="S9" s="26" t="s">
        <v>91</v>
      </c>
      <c r="T9" s="26" t="s">
        <v>92</v>
      </c>
    </row>
    <row r="10" spans="2:24" x14ac:dyDescent="0.25">
      <c r="H10" s="57" t="s">
        <v>174</v>
      </c>
      <c r="I10" s="58">
        <v>0.1</v>
      </c>
      <c r="J10" s="58">
        <v>0.25</v>
      </c>
      <c r="K10" s="58">
        <v>0.5</v>
      </c>
      <c r="L10" s="58">
        <v>0.5</v>
      </c>
      <c r="P10" s="22" t="s">
        <v>83</v>
      </c>
      <c r="Q10" s="22" t="s">
        <v>84</v>
      </c>
      <c r="R10" s="22" t="s">
        <v>85</v>
      </c>
      <c r="S10" s="22" t="s">
        <v>86</v>
      </c>
      <c r="T10" s="22" t="s">
        <v>87</v>
      </c>
    </row>
    <row r="11" spans="2:24" x14ac:dyDescent="0.25">
      <c r="P11" s="14" t="s">
        <v>125</v>
      </c>
      <c r="Q11" s="13"/>
      <c r="R11" s="13"/>
      <c r="S11" s="13"/>
      <c r="T11" s="13"/>
    </row>
    <row r="13" spans="2:24" ht="7.95" customHeight="1" x14ac:dyDescent="0.25"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</row>
    <row r="14" spans="2:24" s="46" customFormat="1" ht="7.95" customHeight="1" x14ac:dyDescent="0.25"/>
    <row r="15" spans="2:24" x14ac:dyDescent="0.25">
      <c r="B15" s="1" t="s">
        <v>140</v>
      </c>
      <c r="F15" s="1" t="s">
        <v>159</v>
      </c>
    </row>
    <row r="16" spans="2:24" ht="39.6" x14ac:dyDescent="0.25">
      <c r="B16" s="32" t="s">
        <v>65</v>
      </c>
      <c r="C16" s="34" t="s">
        <v>128</v>
      </c>
      <c r="D16" s="34" t="s">
        <v>129</v>
      </c>
      <c r="F16" s="30" t="s">
        <v>65</v>
      </c>
      <c r="G16" s="38" t="s">
        <v>141</v>
      </c>
      <c r="H16" s="38" t="s">
        <v>142</v>
      </c>
      <c r="N16" s="39" t="s">
        <v>149</v>
      </c>
      <c r="O16" s="40"/>
      <c r="P16" s="8" t="s">
        <v>148</v>
      </c>
      <c r="V16" s="1" t="s">
        <v>155</v>
      </c>
    </row>
    <row r="17" spans="2:24" ht="26.4" x14ac:dyDescent="0.25">
      <c r="B17" s="33" t="s">
        <v>83</v>
      </c>
      <c r="C17" s="10" t="s">
        <v>130</v>
      </c>
      <c r="D17" s="10" t="s">
        <v>135</v>
      </c>
      <c r="F17" s="31" t="s">
        <v>68</v>
      </c>
      <c r="G17" s="9" t="s">
        <v>73</v>
      </c>
      <c r="H17" s="9" t="s">
        <v>143</v>
      </c>
      <c r="N17" s="31" t="s">
        <v>71</v>
      </c>
      <c r="O17" s="41" t="s">
        <v>76</v>
      </c>
      <c r="P17" s="18"/>
      <c r="Q17" s="19"/>
      <c r="R17" s="19"/>
      <c r="S17" s="20"/>
      <c r="T17" s="20"/>
      <c r="V17" s="12" t="s">
        <v>156</v>
      </c>
      <c r="W17" s="12" t="s">
        <v>157</v>
      </c>
      <c r="X17" s="12" t="s">
        <v>158</v>
      </c>
    </row>
    <row r="18" spans="2:24" ht="26.4" x14ac:dyDescent="0.25">
      <c r="B18" s="33" t="s">
        <v>84</v>
      </c>
      <c r="C18" s="10" t="s">
        <v>131</v>
      </c>
      <c r="D18" s="10" t="s">
        <v>136</v>
      </c>
      <c r="F18" s="31" t="s">
        <v>69</v>
      </c>
      <c r="G18" s="9" t="s">
        <v>74</v>
      </c>
      <c r="H18" s="9" t="s">
        <v>144</v>
      </c>
      <c r="N18" s="31" t="s">
        <v>70</v>
      </c>
      <c r="O18" s="41" t="s">
        <v>75</v>
      </c>
      <c r="P18" s="18"/>
      <c r="Q18" s="19"/>
      <c r="R18" s="19"/>
      <c r="S18" s="19"/>
      <c r="T18" s="20"/>
      <c r="V18" s="43">
        <v>1</v>
      </c>
      <c r="W18" s="44">
        <v>2</v>
      </c>
      <c r="X18" s="45">
        <v>3</v>
      </c>
    </row>
    <row r="19" spans="2:24" ht="26.4" x14ac:dyDescent="0.25">
      <c r="B19" s="33" t="s">
        <v>85</v>
      </c>
      <c r="C19" s="10" t="s">
        <v>132</v>
      </c>
      <c r="D19" s="10" t="s">
        <v>137</v>
      </c>
      <c r="F19" s="31" t="s">
        <v>72</v>
      </c>
      <c r="G19" s="9" t="s">
        <v>124</v>
      </c>
      <c r="H19" s="9" t="s">
        <v>145</v>
      </c>
      <c r="N19" s="31" t="s">
        <v>72</v>
      </c>
      <c r="O19" s="41" t="s">
        <v>124</v>
      </c>
      <c r="P19" s="18"/>
      <c r="Q19" s="18"/>
      <c r="R19" s="18"/>
      <c r="S19" s="19"/>
      <c r="T19" s="19"/>
    </row>
    <row r="20" spans="2:24" ht="26.4" x14ac:dyDescent="0.25">
      <c r="B20" s="33" t="s">
        <v>86</v>
      </c>
      <c r="C20" s="10" t="s">
        <v>133</v>
      </c>
      <c r="D20" s="10" t="s">
        <v>138</v>
      </c>
      <c r="F20" s="31" t="s">
        <v>70</v>
      </c>
      <c r="G20" s="9" t="s">
        <v>75</v>
      </c>
      <c r="H20" s="9" t="s">
        <v>146</v>
      </c>
      <c r="N20" s="31" t="s">
        <v>69</v>
      </c>
      <c r="O20" s="41" t="s">
        <v>74</v>
      </c>
      <c r="P20" s="18"/>
      <c r="Q20" s="18"/>
      <c r="R20" s="18"/>
      <c r="S20" s="18"/>
      <c r="T20" s="19"/>
    </row>
    <row r="21" spans="2:24" x14ac:dyDescent="0.25">
      <c r="B21" s="33" t="s">
        <v>87</v>
      </c>
      <c r="C21" s="10" t="s">
        <v>134</v>
      </c>
      <c r="D21" s="10" t="s">
        <v>139</v>
      </c>
      <c r="F21" s="31" t="s">
        <v>71</v>
      </c>
      <c r="G21" s="9" t="s">
        <v>76</v>
      </c>
      <c r="H21" s="9" t="s">
        <v>147</v>
      </c>
      <c r="N21" s="31" t="s">
        <v>68</v>
      </c>
      <c r="O21" s="41" t="s">
        <v>73</v>
      </c>
      <c r="P21" s="18"/>
      <c r="Q21" s="18"/>
      <c r="R21" s="18"/>
      <c r="S21" s="18"/>
      <c r="T21" s="18"/>
    </row>
    <row r="22" spans="2:24" ht="52.8" x14ac:dyDescent="0.25">
      <c r="P22" s="35" t="s">
        <v>130</v>
      </c>
      <c r="Q22" s="35" t="s">
        <v>131</v>
      </c>
      <c r="R22" s="35" t="s">
        <v>132</v>
      </c>
      <c r="S22" s="35" t="s">
        <v>133</v>
      </c>
      <c r="T22" s="35" t="s">
        <v>134</v>
      </c>
    </row>
    <row r="23" spans="2:24" x14ac:dyDescent="0.25">
      <c r="P23" s="33" t="s">
        <v>83</v>
      </c>
      <c r="Q23" s="33" t="s">
        <v>84</v>
      </c>
      <c r="R23" s="33" t="s">
        <v>85</v>
      </c>
      <c r="S23" s="33" t="s">
        <v>86</v>
      </c>
      <c r="T23" s="33" t="s">
        <v>87</v>
      </c>
    </row>
    <row r="24" spans="2:24" x14ac:dyDescent="0.25">
      <c r="P24" s="36" t="s">
        <v>150</v>
      </c>
      <c r="Q24" s="37"/>
      <c r="R24" s="37"/>
      <c r="S24" s="37"/>
      <c r="T24" s="37"/>
    </row>
    <row r="26" spans="2:24" ht="7.95" customHeight="1" x14ac:dyDescent="0.25"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</row>
    <row r="28" spans="2:24" x14ac:dyDescent="0.25">
      <c r="B28" s="1" t="s">
        <v>171</v>
      </c>
    </row>
    <row r="29" spans="2:24" x14ac:dyDescent="0.25">
      <c r="B29" s="1" t="s">
        <v>172</v>
      </c>
    </row>
    <row r="30" spans="2:24" x14ac:dyDescent="0.25">
      <c r="B30" s="49">
        <v>4816</v>
      </c>
      <c r="C30" s="1" t="s">
        <v>173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F2979-3C5B-4088-9141-15691B7B4088}">
  <dimension ref="B1:P59"/>
  <sheetViews>
    <sheetView tabSelected="1" workbookViewId="0">
      <selection activeCell="P17" sqref="P17"/>
    </sheetView>
  </sheetViews>
  <sheetFormatPr baseColWidth="10" defaultRowHeight="13.2" x14ac:dyDescent="0.25"/>
  <cols>
    <col min="1" max="1" width="6" style="1" bestFit="1" customWidth="1"/>
    <col min="2" max="2" width="2.6640625" style="1" bestFit="1" customWidth="1"/>
    <col min="3" max="3" width="30.109375" style="1" bestFit="1" customWidth="1"/>
    <col min="4" max="4" width="20.88671875" style="1" customWidth="1"/>
    <col min="5" max="12" width="11.5546875" style="1"/>
    <col min="13" max="13" width="3.44140625" style="1" customWidth="1"/>
    <col min="14" max="16384" width="11.5546875" style="1"/>
  </cols>
  <sheetData>
    <row r="1" spans="2:16" x14ac:dyDescent="0.25">
      <c r="C1" s="1" t="s">
        <v>170</v>
      </c>
      <c r="D1" s="52"/>
      <c r="E1" s="52"/>
      <c r="F1" s="52"/>
      <c r="G1" s="1" t="s">
        <v>170</v>
      </c>
      <c r="H1" s="1" t="s">
        <v>170</v>
      </c>
      <c r="I1" s="52"/>
      <c r="J1" s="52"/>
      <c r="K1" s="52"/>
      <c r="L1" s="52"/>
      <c r="M1" s="52"/>
      <c r="N1" s="52"/>
    </row>
    <row r="2" spans="2:16" ht="52.8" x14ac:dyDescent="0.25">
      <c r="B2" s="47" t="s">
        <v>64</v>
      </c>
      <c r="C2" s="47" t="s">
        <v>0</v>
      </c>
      <c r="D2" s="47" t="s">
        <v>169</v>
      </c>
      <c r="E2" s="47" t="s">
        <v>1</v>
      </c>
      <c r="F2" s="47" t="s">
        <v>2</v>
      </c>
      <c r="G2" s="47" t="s">
        <v>160</v>
      </c>
      <c r="H2" s="47" t="s">
        <v>161</v>
      </c>
      <c r="I2" s="47" t="s">
        <v>162</v>
      </c>
      <c r="J2" s="47" t="s">
        <v>163</v>
      </c>
      <c r="K2" s="47" t="s">
        <v>164</v>
      </c>
      <c r="L2" s="47" t="s">
        <v>165</v>
      </c>
      <c r="M2" s="47" t="s">
        <v>166</v>
      </c>
      <c r="N2" s="47" t="s">
        <v>167</v>
      </c>
    </row>
    <row r="3" spans="2:16" hidden="1" x14ac:dyDescent="0.25">
      <c r="B3" s="55">
        <f>IF(C3&lt;&gt;"",ROW(C3)-3)</f>
        <v>0</v>
      </c>
      <c r="C3" s="1" t="s">
        <v>168</v>
      </c>
      <c r="E3" s="50"/>
      <c r="J3" s="7"/>
    </row>
    <row r="4" spans="2:16" x14ac:dyDescent="0.25">
      <c r="B4" s="55">
        <f>IF(C4&lt;&gt;"",B3+1)</f>
        <v>1</v>
      </c>
      <c r="C4" s="48" t="s">
        <v>3</v>
      </c>
      <c r="D4" s="17" t="str">
        <f>IFERROR(INDEX(TbBDEspece[],MATCH('Calcul de risque'!C4,TbBDEspece[Espèce],0),3)&amp;"","")</f>
        <v>Aquila fasciata</v>
      </c>
      <c r="E4" s="56" t="str">
        <f>IFERROR(INDEX(TbBDEspece[],MATCH('Calcul de risque'!C4,TbBDEspece[Espèce],0),4)&amp;"","")</f>
        <v>2,1</v>
      </c>
      <c r="F4" s="54" t="str">
        <f>IFERROR(INDEX(TbBDEspece[],MATCH('Calcul de risque'!C4,TbBDEspece[Espèce],0),5)&amp;"","")</f>
        <v>1,8</v>
      </c>
      <c r="G4" s="48" t="s">
        <v>76</v>
      </c>
      <c r="H4" s="11">
        <v>1</v>
      </c>
      <c r="I4" s="11" t="str">
        <f>IF(H4=1,"Isolé",IF(H4&gt;=2,"Grégaire",""))</f>
        <v>Isolé</v>
      </c>
      <c r="J4" s="11" t="str">
        <f>IF('Calcul de risque'!G4=TbRéf!$C$4,TbRéf!$B$4,IF('Calcul de risque'!G4=TbRéf!$C$5,TbRéf!$B$5,IF('Calcul de risque'!G4=TbRéf!$C$6,TbRéf!$B$6,IF('Calcul de risque'!G4=TbRéf!$C$7,TbRéf!$B$7,IF('Calcul de risque'!G4=TbRéf!$C$8,TbRéf!$B$8,"")))))</f>
        <v>E</v>
      </c>
      <c r="K4" s="51">
        <f>IF(I4="Isolé",TbRéf!$B$30*'Calcul de risque'!E4/'Calcul de risque'!F4,"")</f>
        <v>5618.666666666667</v>
      </c>
      <c r="L4" s="53" t="str">
        <f>IF(I4="isolé",IF(K4&lt;0,"V",IF(K4&lt;1000,"IV",IF(K4&lt;2000,"III",IF(K4&lt;4000,"II",IF(K4&lt;6000,"I"))))))</f>
        <v>I</v>
      </c>
      <c r="M4" s="11" t="str">
        <f>CONCATENATE(J4&amp;" "&amp;L4)</f>
        <v>E I</v>
      </c>
      <c r="N4" s="11" t="str">
        <f>IF($M4="A I","1",IF($M4="A II","1",IF($M4="A III","1",IF($M4="A IV","2",IF($M4="A V","3",IF($M4="B I","1",IF($M4="B II","1",IF($M4="B III","2",IF($M4="B IV","2",IF($M4="B V","3",IF($M4="C I","1",IF($M4="C II","1",IF($M4="C III","2",IF($M4="C IV","3",IF($M4="C V","3",IF($M4="D I","1",IF($M4="D II","2",IF($M4="D III","2",IF($M4="D IV","3",IF($M4="D V","3",IF($M4="E I","1",IF($M4="E II","2",IF($M4="E III","2",IF($M4="E IV","3",IF($M4="E V","3","")))))))))))))))))))))))))</f>
        <v>1</v>
      </c>
      <c r="O4" s="59" t="s">
        <v>175</v>
      </c>
    </row>
    <row r="5" spans="2:16" x14ac:dyDescent="0.25">
      <c r="B5" s="55">
        <f>IF(C5&lt;&gt;"",B4+1)</f>
        <v>2</v>
      </c>
      <c r="C5" s="48" t="s">
        <v>4</v>
      </c>
      <c r="D5" s="17" t="str">
        <f>IFERROR(INDEX(TbBDEspece[],MATCH('Calcul de risque'!C5,TbBDEspece[Espèce],0),3)&amp;"","")</f>
        <v>Aquila chrysaetos</v>
      </c>
      <c r="E5" s="56" t="str">
        <f>IFERROR(INDEX(TbBDEspece[],MATCH('Calcul de risque'!C5,TbBDEspece[Espèce],0),4)&amp;"","")</f>
        <v>6,7</v>
      </c>
      <c r="F5" s="54" t="str">
        <f>IFERROR(INDEX(TbBDEspece[],MATCH('Calcul de risque'!C5,TbBDEspece[Espèce],0),5)&amp;"","")</f>
        <v>2,27</v>
      </c>
      <c r="G5" s="48" t="s">
        <v>73</v>
      </c>
      <c r="H5" s="11">
        <v>10</v>
      </c>
      <c r="I5" s="11" t="str">
        <f t="shared" ref="I5:I59" si="0">IF(H5=1,"Isolé",IF(H5&gt;=2,"Grégaire",""))</f>
        <v>Grégaire</v>
      </c>
      <c r="J5" s="11" t="str">
        <f>IF('Calcul de risque'!G5=TbRéf!$C$4,TbRéf!$B$4,IF('Calcul de risque'!G5=TbRéf!$C$5,TbRéf!$B$5,IF('Calcul de risque'!G5=TbRéf!$C$6,TbRéf!$B$6,IF('Calcul de risque'!G5=TbRéf!$C$7,TbRéf!$B$7,IF('Calcul de risque'!G5=TbRéf!$C$8,TbRéf!$B$8,"")))))</f>
        <v>A</v>
      </c>
      <c r="K5" s="51" t="str">
        <f>IF(I5="Isolé",TbRéf!$B$30*'Calcul de risque'!E5/'Calcul de risque'!F5,"")</f>
        <v/>
      </c>
      <c r="L5" s="53" t="b">
        <f t="shared" ref="L5:L59" si="1">IF(I5="isolé",IF(K5&lt;0,"V",IF(K5&lt;1000,"IV",IF(K5&lt;2000,"III",IF(K5&lt;4000,"II",IF(K5&lt;6000,"I"))))))</f>
        <v>0</v>
      </c>
      <c r="M5" s="11" t="str">
        <f t="shared" ref="M5:M59" si="2">CONCATENATE(J5&amp;" "&amp;L5)</f>
        <v>A FAUX</v>
      </c>
      <c r="N5" s="11" t="str">
        <f>IF($M5="A I","1",IF($M5="A II","1",IF($M5="A III","1",IF($M5="A IV","2",IF($M5="A V","3",IF($M5="B I","1",IF($M5="B II","1",IF($M5="B III","2",IF($M5="B IV","2",IF($M5="B V","3",IF($M5="C I","1",IF($M5="C II","1",IF($M5="C III","2",IF($M5="C IV","3",IF($M5="C V","3",IF($M5="D I","1",IF($M5="D II","2",IF($M5="D III","2",IF($M5="D IV","3",IF($M5="D V","3",IF($M5="E I","1",IF($M5="E II","2",IF($M5="E III","2",IF($M5="E IV","3",IF($M5="E V","3","")))))))))))))))))))))))))</f>
        <v/>
      </c>
      <c r="O5" s="1" t="str">
        <f>IF(AND(H5&lt;10,E5&lt;TbRéf!$I$10),"V","")</f>
        <v/>
      </c>
    </row>
    <row r="6" spans="2:16" x14ac:dyDescent="0.25">
      <c r="B6" s="55">
        <f t="shared" ref="B6:B59" si="3">IF(C6&lt;&gt;"",B5+1)</f>
        <v>3</v>
      </c>
      <c r="C6" s="48" t="s">
        <v>5</v>
      </c>
      <c r="D6" s="17" t="str">
        <f>IFERROR(INDEX(TbBDEspece[],MATCH('Calcul de risque'!C6,TbBDEspece[Espèce],0),3)&amp;"","")</f>
        <v>Egretta garzetta</v>
      </c>
      <c r="E6" s="56" t="str">
        <f>IFERROR(INDEX(TbBDEspece[],MATCH('Calcul de risque'!C6,TbBDEspece[Espèce],0),4)&amp;"","")</f>
        <v>0,638</v>
      </c>
      <c r="F6" s="54" t="str">
        <f>IFERROR(INDEX(TbBDEspece[],MATCH('Calcul de risque'!C6,TbBDEspece[Espèce],0),5)&amp;"","")</f>
        <v>1,04</v>
      </c>
      <c r="G6" s="48" t="s">
        <v>74</v>
      </c>
      <c r="H6" s="11">
        <v>15</v>
      </c>
      <c r="I6" s="11" t="str">
        <f t="shared" si="0"/>
        <v>Grégaire</v>
      </c>
      <c r="J6" s="11" t="str">
        <f>IF('Calcul de risque'!G6=TbRéf!$C$4,TbRéf!$B$4,IF('Calcul de risque'!G6=TbRéf!$C$5,TbRéf!$B$5,IF('Calcul de risque'!G6=TbRéf!$C$6,TbRéf!$B$6,IF('Calcul de risque'!G6=TbRéf!$C$7,TbRéf!$B$7,IF('Calcul de risque'!G6=TbRéf!$C$8,TbRéf!$B$8,"")))))</f>
        <v>B</v>
      </c>
      <c r="K6" s="51" t="str">
        <f>IF(I6="Isolé",TbRéf!$B$30*'Calcul de risque'!E6/'Calcul de risque'!F6,"")</f>
        <v/>
      </c>
      <c r="L6" s="53" t="b">
        <f t="shared" si="1"/>
        <v>0</v>
      </c>
      <c r="M6" s="11" t="str">
        <f t="shared" si="2"/>
        <v>B FAUX</v>
      </c>
      <c r="N6" s="11" t="str">
        <f t="shared" ref="N6:N59" si="4">IF($M6="A I","1",IF($M6="A II","1",IF($M6="A III","1",IF($M6="A IV","2",IF($M6="A V","3",IF($M6="B I","1",IF($M6="B II","1",IF($M6="B III","2",IF($M6="B IV","2",IF($M6="B V","3",IF($M6="C I","1",IF($M6="C II","1",IF($M6="C III","2",IF($M6="C IV","3",IF($M6="C V","3",IF($M6="D I","1",IF($M6="D II","2",IF($M6="D III","2",IF($M6="D IV","3",IF($M6="D V","3",IF($M6="E I","1",IF($M6="E II","2",IF($M6="E III","2",IF($M6="E IV","3",IF($M6="E V","3","")))))))))))))))))))))))))</f>
        <v/>
      </c>
      <c r="O6" s="1" t="str">
        <f>IF(AND(H6&lt;10,E6&lt;TbRéf!$I$10),"V","")</f>
        <v/>
      </c>
    </row>
    <row r="7" spans="2:16" x14ac:dyDescent="0.25">
      <c r="B7" s="55">
        <f t="shared" si="3"/>
        <v>4</v>
      </c>
      <c r="C7" s="48" t="s">
        <v>6</v>
      </c>
      <c r="D7" s="17" t="str">
        <f>IFERROR(INDEX(TbBDEspece[],MATCH('Calcul de risque'!C7,TbBDEspece[Espèce],0),3)&amp;"","")</f>
        <v>Alauda arvensis</v>
      </c>
      <c r="E7" s="56" t="str">
        <f>IFERROR(INDEX(TbBDEspece[],MATCH('Calcul de risque'!C7,TbBDEspece[Espèce],0),4)&amp;"","")</f>
        <v>0,05</v>
      </c>
      <c r="F7" s="54" t="str">
        <f>IFERROR(INDEX(TbBDEspece[],MATCH('Calcul de risque'!C7,TbBDEspece[Espèce],0),5)&amp;"","")</f>
        <v>0,35</v>
      </c>
      <c r="G7" s="48" t="s">
        <v>124</v>
      </c>
      <c r="H7" s="11">
        <v>1</v>
      </c>
      <c r="I7" s="11" t="str">
        <f t="shared" si="0"/>
        <v>Isolé</v>
      </c>
      <c r="J7" s="11" t="str">
        <f>IF('Calcul de risque'!G7=TbRéf!$C$4,TbRéf!$B$4,IF('Calcul de risque'!G7=TbRéf!$C$5,TbRéf!$B$5,IF('Calcul de risque'!G7=TbRéf!$C$6,TbRéf!$B$6,IF('Calcul de risque'!G7=TbRéf!$C$7,TbRéf!$B$7,IF('Calcul de risque'!G7=TbRéf!$C$8,TbRéf!$B$8,"")))))</f>
        <v>C</v>
      </c>
      <c r="K7" s="51">
        <f>IF(I7="Isolé",TbRéf!$B$30*'Calcul de risque'!E7/'Calcul de risque'!F7,"")</f>
        <v>688.00000000000011</v>
      </c>
      <c r="L7" s="53" t="str">
        <f t="shared" si="1"/>
        <v>IV</v>
      </c>
      <c r="M7" s="11" t="str">
        <f t="shared" si="2"/>
        <v>C IV</v>
      </c>
      <c r="N7" s="11" t="str">
        <f t="shared" si="4"/>
        <v>3</v>
      </c>
      <c r="O7" s="1" t="str">
        <f>IF(AND(H7&lt;10,E7&lt;TbRéf!$I$10),"V","")</f>
        <v/>
      </c>
    </row>
    <row r="8" spans="2:16" x14ac:dyDescent="0.25">
      <c r="B8" s="55">
        <f t="shared" si="3"/>
        <v>5</v>
      </c>
      <c r="C8" s="48" t="s">
        <v>7</v>
      </c>
      <c r="D8" s="17" t="str">
        <f>IFERROR(INDEX(TbBDEspece[],MATCH('Calcul de risque'!C8,TbBDEspece[Espèce],0),3)&amp;"","")</f>
        <v/>
      </c>
      <c r="E8" s="56" t="str">
        <f>IFERROR(INDEX(TbBDEspece[],MATCH('Calcul de risque'!C8,TbBDEspece[Espèce],0),4)&amp;"","")</f>
        <v>0,035</v>
      </c>
      <c r="F8" s="54" t="str">
        <f>IFERROR(INDEX(TbBDEspece[],MATCH('Calcul de risque'!C8,TbBDEspece[Espèce],0),5)&amp;"","")</f>
        <v>0,3</v>
      </c>
      <c r="G8" s="48" t="s">
        <v>75</v>
      </c>
      <c r="H8" s="11">
        <v>2</v>
      </c>
      <c r="I8" s="11" t="str">
        <f t="shared" si="0"/>
        <v>Grégaire</v>
      </c>
      <c r="J8" s="11" t="str">
        <f>IF('Calcul de risque'!G8=TbRéf!$C$4,TbRéf!$B$4,IF('Calcul de risque'!G8=TbRéf!$C$5,TbRéf!$B$5,IF('Calcul de risque'!G8=TbRéf!$C$6,TbRéf!$B$6,IF('Calcul de risque'!G8=TbRéf!$C$7,TbRéf!$B$7,IF('Calcul de risque'!G8=TbRéf!$C$8,TbRéf!$B$8,"")))))</f>
        <v>D</v>
      </c>
      <c r="K8" s="51" t="str">
        <f>IF(I8="Isolé",TbRéf!$B$30*'Calcul de risque'!E8/'Calcul de risque'!F8,"")</f>
        <v/>
      </c>
      <c r="L8" s="53" t="b">
        <f t="shared" si="1"/>
        <v>0</v>
      </c>
      <c r="M8" s="11" t="str">
        <f t="shared" si="2"/>
        <v>D FAUX</v>
      </c>
      <c r="N8" s="11" t="str">
        <f t="shared" si="4"/>
        <v/>
      </c>
      <c r="O8" s="1" t="str">
        <f>IF(AND(H8&lt;10,E8&lt;TbRéf!$I$10),"V","")</f>
        <v/>
      </c>
    </row>
    <row r="9" spans="2:16" x14ac:dyDescent="0.25">
      <c r="B9" s="55">
        <f t="shared" si="3"/>
        <v>6</v>
      </c>
      <c r="C9" s="48" t="s">
        <v>8</v>
      </c>
      <c r="D9" s="17" t="str">
        <f>IFERROR(INDEX(TbBDEspece[],MATCH('Calcul de risque'!C9,TbBDEspece[Espèce],0),3)&amp;"","")</f>
        <v/>
      </c>
      <c r="E9" s="56" t="str">
        <f>IFERROR(INDEX(TbBDEspece[],MATCH('Calcul de risque'!C9,TbBDEspece[Espèce],0),4)&amp;"","")</f>
        <v>0,12</v>
      </c>
      <c r="F9" s="54" t="str">
        <f>IFERROR(INDEX(TbBDEspece[],MATCH('Calcul de risque'!C9,TbBDEspece[Espèce],0),5)&amp;"","")</f>
        <v>0,47</v>
      </c>
      <c r="G9" s="48" t="s">
        <v>76</v>
      </c>
      <c r="H9" s="11">
        <v>6</v>
      </c>
      <c r="I9" s="11" t="str">
        <f t="shared" si="0"/>
        <v>Grégaire</v>
      </c>
      <c r="J9" s="11" t="str">
        <f>IF('Calcul de risque'!G9=TbRéf!$C$4,TbRéf!$B$4,IF('Calcul de risque'!G9=TbRéf!$C$5,TbRéf!$B$5,IF('Calcul de risque'!G9=TbRéf!$C$6,TbRéf!$B$6,IF('Calcul de risque'!G9=TbRéf!$C$7,TbRéf!$B$7,IF('Calcul de risque'!G9=TbRéf!$C$8,TbRéf!$B$8,"")))))</f>
        <v>E</v>
      </c>
      <c r="K9" s="51" t="str">
        <f>IF(I9="Isolé",TbRéf!$B$30*'Calcul de risque'!E9/'Calcul de risque'!F9,"")</f>
        <v/>
      </c>
      <c r="L9" s="53" t="b">
        <f t="shared" si="1"/>
        <v>0</v>
      </c>
      <c r="M9" s="11" t="str">
        <f t="shared" si="2"/>
        <v>E FAUX</v>
      </c>
      <c r="N9" s="11" t="str">
        <f t="shared" si="4"/>
        <v/>
      </c>
      <c r="O9" s="1" t="str">
        <f>IF(AND(H9&lt;10,E9&lt;TbRéf!$I$10),"V","")</f>
        <v/>
      </c>
    </row>
    <row r="10" spans="2:16" x14ac:dyDescent="0.25">
      <c r="B10" s="55">
        <f t="shared" si="3"/>
        <v>7</v>
      </c>
      <c r="C10" s="48" t="s">
        <v>9</v>
      </c>
      <c r="D10" s="17" t="str">
        <f>IFERROR(INDEX(TbBDEspece[],MATCH('Calcul de risque'!C10,TbBDEspece[Espèce],0),3)&amp;"","")</f>
        <v/>
      </c>
      <c r="E10" s="56" t="str">
        <f>IFERROR(INDEX(TbBDEspece[],MATCH('Calcul de risque'!C10,TbBDEspece[Espèce],0),4)&amp;"","")</f>
        <v>0,027</v>
      </c>
      <c r="F10" s="54" t="str">
        <f>IFERROR(INDEX(TbBDEspece[],MATCH('Calcul de risque'!C10,TbBDEspece[Espèce],0),5)&amp;"","")</f>
        <v>0,32</v>
      </c>
      <c r="G10" s="17" t="s">
        <v>73</v>
      </c>
      <c r="H10" s="11">
        <v>7</v>
      </c>
      <c r="I10" s="11" t="str">
        <f t="shared" si="0"/>
        <v>Grégaire</v>
      </c>
      <c r="J10" s="11" t="str">
        <f>IF('Calcul de risque'!G10=TbRéf!$C$4,TbRéf!$B$4,IF('Calcul de risque'!G10=TbRéf!$C$5,TbRéf!$B$5,IF('Calcul de risque'!G10=TbRéf!$C$6,TbRéf!$B$6,IF('Calcul de risque'!G10=TbRéf!$C$7,TbRéf!$B$7,IF('Calcul de risque'!G10=TbRéf!$C$8,TbRéf!$B$8,"")))))</f>
        <v>A</v>
      </c>
      <c r="K10" s="51" t="str">
        <f>IF(I10="Isolé",TbRéf!$B$30*'Calcul de risque'!E10/'Calcul de risque'!F10,"")</f>
        <v/>
      </c>
      <c r="L10" s="53" t="b">
        <f t="shared" si="1"/>
        <v>0</v>
      </c>
      <c r="M10" s="11" t="str">
        <f t="shared" si="2"/>
        <v>A FAUX</v>
      </c>
      <c r="N10" s="11" t="str">
        <f t="shared" si="4"/>
        <v/>
      </c>
      <c r="O10" s="1" t="str">
        <f>IF(AND(H10&lt;10,E10&lt;TbRéf!$I$10),"V","")</f>
        <v/>
      </c>
    </row>
    <row r="11" spans="2:16" x14ac:dyDescent="0.25">
      <c r="B11" s="55">
        <f t="shared" si="3"/>
        <v>8</v>
      </c>
      <c r="C11" s="17" t="s">
        <v>10</v>
      </c>
      <c r="D11" s="17" t="str">
        <f>IFERROR(INDEX(TbBDEspece[],MATCH('Calcul de risque'!C11,TbBDEspece[Espèce],0),3)&amp;"","")</f>
        <v/>
      </c>
      <c r="E11" s="56" t="str">
        <f>IFERROR(INDEX(TbBDEspece[],MATCH('Calcul de risque'!C11,TbBDEspece[Espèce],0),4)&amp;"","")</f>
        <v>1,05</v>
      </c>
      <c r="F11" s="54" t="str">
        <f>IFERROR(INDEX(TbBDEspece[],MATCH('Calcul de risque'!C11,TbBDEspece[Espèce],0),5)&amp;"","")</f>
        <v>1,5</v>
      </c>
      <c r="G11" s="17" t="s">
        <v>124</v>
      </c>
      <c r="H11" s="11">
        <v>3</v>
      </c>
      <c r="I11" s="11" t="str">
        <f t="shared" si="0"/>
        <v>Grégaire</v>
      </c>
      <c r="J11" s="11" t="str">
        <f>IF('Calcul de risque'!G11=TbRéf!$C$4,TbRéf!$B$4,IF('Calcul de risque'!G11=TbRéf!$C$5,TbRéf!$B$5,IF('Calcul de risque'!G11=TbRéf!$C$6,TbRéf!$B$6,IF('Calcul de risque'!G11=TbRéf!$C$7,TbRéf!$B$7,IF('Calcul de risque'!G11=TbRéf!$C$8,TbRéf!$B$8,"")))))</f>
        <v>C</v>
      </c>
      <c r="K11" s="51" t="str">
        <f>IF(I11="Isolé",TbRéf!$B$30*'Calcul de risque'!E11/'Calcul de risque'!F11,"")</f>
        <v/>
      </c>
      <c r="L11" s="53" t="b">
        <f t="shared" si="1"/>
        <v>0</v>
      </c>
      <c r="M11" s="11" t="str">
        <f t="shared" si="2"/>
        <v>C FAUX</v>
      </c>
      <c r="N11" s="11" t="str">
        <f t="shared" si="4"/>
        <v/>
      </c>
      <c r="O11" s="1" t="str">
        <f>IF(AND(H11&lt;10,E11&lt;TbRéf!$I$10),"V","")</f>
        <v/>
      </c>
    </row>
    <row r="12" spans="2:16" x14ac:dyDescent="0.25">
      <c r="B12" s="55">
        <f t="shared" si="3"/>
        <v>9</v>
      </c>
      <c r="C12" s="17" t="s">
        <v>11</v>
      </c>
      <c r="D12" s="17" t="str">
        <f>IFERROR(INDEX(TbBDEspece[],MATCH('Calcul de risque'!C12,TbBDEspece[Espèce],0),3)&amp;"","")</f>
        <v/>
      </c>
      <c r="E12" s="56" t="str">
        <f>IFERROR(INDEX(TbBDEspece[],MATCH('Calcul de risque'!C12,TbBDEspece[Espèce],0),4)&amp;"","")</f>
        <v>0,45</v>
      </c>
      <c r="F12" s="54" t="str">
        <f>IFERROR(INDEX(TbBDEspece[],MATCH('Calcul de risque'!C12,TbBDEspece[Espèce],0),5)&amp;"","")</f>
        <v>1,15</v>
      </c>
      <c r="G12" s="17" t="s">
        <v>124</v>
      </c>
      <c r="H12" s="11">
        <v>1</v>
      </c>
      <c r="I12" s="11" t="str">
        <f t="shared" si="0"/>
        <v>Isolé</v>
      </c>
      <c r="J12" s="11" t="str">
        <f>IF('Calcul de risque'!G12=TbRéf!$C$4,TbRéf!$B$4,IF('Calcul de risque'!G12=TbRéf!$C$5,TbRéf!$B$5,IF('Calcul de risque'!G12=TbRéf!$C$6,TbRéf!$B$6,IF('Calcul de risque'!G12=TbRéf!$C$7,TbRéf!$B$7,IF('Calcul de risque'!G12=TbRéf!$C$8,TbRéf!$B$8,"")))))</f>
        <v>C</v>
      </c>
      <c r="K12" s="51">
        <f>IF(I12="Isolé",TbRéf!$B$30*'Calcul de risque'!E12/'Calcul de risque'!F12,"")</f>
        <v>1884.5217391304352</v>
      </c>
      <c r="L12" s="53" t="str">
        <f t="shared" si="1"/>
        <v>III</v>
      </c>
      <c r="M12" s="11" t="str">
        <f t="shared" si="2"/>
        <v>C III</v>
      </c>
      <c r="N12" s="11" t="str">
        <f t="shared" si="4"/>
        <v>2</v>
      </c>
      <c r="O12" s="1" t="str">
        <f>IF(AND(H12&lt;10,E12&lt;TbRéf!$I$10),"V","")</f>
        <v/>
      </c>
    </row>
    <row r="13" spans="2:16" x14ac:dyDescent="0.25">
      <c r="B13" s="55">
        <f t="shared" si="3"/>
        <v>10</v>
      </c>
      <c r="C13" s="17" t="s">
        <v>12</v>
      </c>
      <c r="D13" s="17" t="str">
        <f>IFERROR(INDEX(TbBDEspece[],MATCH('Calcul de risque'!C13,TbBDEspece[Espèce],0),3)&amp;"","")</f>
        <v/>
      </c>
      <c r="E13" s="56" t="str">
        <f>IFERROR(INDEX(TbBDEspece[],MATCH('Calcul de risque'!C13,TbBDEspece[Espèce],0),4)&amp;"","")</f>
        <v>0,7</v>
      </c>
      <c r="F13" s="54" t="str">
        <f>IFERROR(INDEX(TbBDEspece[],MATCH('Calcul de risque'!C13,TbBDEspece[Espèce],0),5)&amp;"","")</f>
        <v>1,21</v>
      </c>
      <c r="G13" s="17" t="s">
        <v>74</v>
      </c>
      <c r="H13" s="11">
        <v>1</v>
      </c>
      <c r="I13" s="11" t="str">
        <f t="shared" si="0"/>
        <v>Isolé</v>
      </c>
      <c r="J13" s="11" t="str">
        <f>IF('Calcul de risque'!G13=TbRéf!$C$4,TbRéf!$B$4,IF('Calcul de risque'!G13=TbRéf!$C$5,TbRéf!$B$5,IF('Calcul de risque'!G13=TbRéf!$C$6,TbRéf!$B$6,IF('Calcul de risque'!G13=TbRéf!$C$7,TbRéf!$B$7,IF('Calcul de risque'!G13=TbRéf!$C$8,TbRéf!$B$8,"")))))</f>
        <v>B</v>
      </c>
      <c r="K13" s="51">
        <f>IF(I13="Isolé",TbRéf!$B$30*'Calcul de risque'!E13/'Calcul de risque'!F13,"")</f>
        <v>2786.1157024793388</v>
      </c>
      <c r="L13" s="53" t="str">
        <f t="shared" si="1"/>
        <v>II</v>
      </c>
      <c r="M13" s="11" t="str">
        <f t="shared" si="2"/>
        <v>B II</v>
      </c>
      <c r="N13" s="11" t="str">
        <f t="shared" si="4"/>
        <v>1</v>
      </c>
      <c r="O13" s="1" t="str">
        <f>IF(AND(H13&lt;10,E13&lt;TbRéf!$I$10),"V","")</f>
        <v/>
      </c>
    </row>
    <row r="14" spans="2:16" x14ac:dyDescent="0.25">
      <c r="B14" s="55">
        <f t="shared" si="3"/>
        <v>11</v>
      </c>
      <c r="C14" s="17" t="s">
        <v>13</v>
      </c>
      <c r="D14" s="17" t="str">
        <f>IFERROR(INDEX(TbBDEspece[],MATCH('Calcul de risque'!C14,TbBDEspece[Espèce],0),3)&amp;"","")</f>
        <v/>
      </c>
      <c r="E14" s="56" t="str">
        <f>IFERROR(INDEX(TbBDEspece[],MATCH('Calcul de risque'!C14,TbBDEspece[Espèce],0),4)&amp;"","")</f>
        <v>1,364</v>
      </c>
      <c r="F14" s="54" t="str">
        <f>IFERROR(INDEX(TbBDEspece[],MATCH('Calcul de risque'!C14,TbBDEspece[Espèce],0),5)&amp;"","")</f>
        <v>1,28</v>
      </c>
      <c r="G14" s="17" t="s">
        <v>124</v>
      </c>
      <c r="H14" s="11">
        <v>1</v>
      </c>
      <c r="I14" s="11" t="str">
        <f t="shared" si="0"/>
        <v>Isolé</v>
      </c>
      <c r="J14" s="11" t="str">
        <f>IF('Calcul de risque'!G14=TbRéf!$C$4,TbRéf!$B$4,IF('Calcul de risque'!G14=TbRéf!$C$5,TbRéf!$B$5,IF('Calcul de risque'!G14=TbRéf!$C$6,TbRéf!$B$6,IF('Calcul de risque'!G14=TbRéf!$C$7,TbRéf!$B$7,IF('Calcul de risque'!G14=TbRéf!$C$8,TbRéf!$B$8,"")))))</f>
        <v>C</v>
      </c>
      <c r="K14" s="51">
        <f>IF(I14="Isolé",TbRéf!$B$30*'Calcul de risque'!E14/'Calcul de risque'!F14,"")</f>
        <v>5132.05</v>
      </c>
      <c r="L14" s="53" t="str">
        <f t="shared" si="1"/>
        <v>I</v>
      </c>
      <c r="M14" s="11" t="str">
        <f t="shared" si="2"/>
        <v>C I</v>
      </c>
      <c r="N14" s="11" t="str">
        <f t="shared" si="4"/>
        <v>1</v>
      </c>
      <c r="O14" s="1" t="str">
        <f>IF(AND(H14&lt;10,E14&lt;TbRéf!$I$10),"V","")</f>
        <v/>
      </c>
    </row>
    <row r="15" spans="2:16" x14ac:dyDescent="0.25">
      <c r="B15" s="55">
        <f t="shared" si="3"/>
        <v>12</v>
      </c>
      <c r="C15" s="17" t="s">
        <v>14</v>
      </c>
      <c r="D15" s="17" t="str">
        <f>IFERROR(INDEX(TbBDEspece[],MATCH('Calcul de risque'!C15,TbBDEspece[Espèce],0),3)&amp;"","")</f>
        <v/>
      </c>
      <c r="E15" s="56" t="str">
        <f>IFERROR(INDEX(TbBDEspece[],MATCH('Calcul de risque'!C15,TbBDEspece[Espèce],0),4)&amp;"","")</f>
        <v>1,4</v>
      </c>
      <c r="F15" s="54" t="str">
        <f>IFERROR(INDEX(TbBDEspece[],MATCH('Calcul de risque'!C15,TbBDEspece[Espèce],0),5)&amp;"","")</f>
        <v>1</v>
      </c>
      <c r="G15" s="17" t="s">
        <v>74</v>
      </c>
      <c r="H15" s="11">
        <v>2</v>
      </c>
      <c r="I15" s="11" t="str">
        <f t="shared" si="0"/>
        <v>Grégaire</v>
      </c>
      <c r="J15" s="11" t="str">
        <f>IF('Calcul de risque'!G15=TbRéf!$C$4,TbRéf!$B$4,IF('Calcul de risque'!G15=TbRéf!$C$5,TbRéf!$B$5,IF('Calcul de risque'!G15=TbRéf!$C$6,TbRéf!$B$6,IF('Calcul de risque'!G15=TbRéf!$C$7,TbRéf!$B$7,IF('Calcul de risque'!G15=TbRéf!$C$8,TbRéf!$B$8,"")))))</f>
        <v>B</v>
      </c>
      <c r="K15" s="51" t="str">
        <f>IF(I15="Isolé",TbRéf!$B$30*'Calcul de risque'!E15/'Calcul de risque'!F15,"")</f>
        <v/>
      </c>
      <c r="L15" s="53" t="b">
        <f t="shared" si="1"/>
        <v>0</v>
      </c>
      <c r="M15" s="11" t="str">
        <f t="shared" si="2"/>
        <v>B FAUX</v>
      </c>
      <c r="N15" s="11" t="str">
        <f t="shared" si="4"/>
        <v/>
      </c>
      <c r="O15" s="1" t="str">
        <f>IF(AND(H15&lt;10,E15&lt;TbRéf!$I$10),"V","")</f>
        <v/>
      </c>
    </row>
    <row r="16" spans="2:16" x14ac:dyDescent="0.25">
      <c r="B16" s="55">
        <f t="shared" si="3"/>
        <v>13</v>
      </c>
      <c r="C16" s="17" t="s">
        <v>15</v>
      </c>
      <c r="D16" s="17" t="str">
        <f>IFERROR(INDEX(TbBDEspece[],MATCH('Calcul de risque'!C16,TbBDEspece[Espèce],0),3)&amp;"","")</f>
        <v/>
      </c>
      <c r="E16" s="56" t="str">
        <f>IFERROR(INDEX(TbBDEspece[],MATCH('Calcul de risque'!C16,TbBDEspece[Espèce],0),4)&amp;"","")</f>
        <v>0,27</v>
      </c>
      <c r="F16" s="54" t="str">
        <f>IFERROR(INDEX(TbBDEspece[],MATCH('Calcul de risque'!C16,TbBDEspece[Espèce],0),5)&amp;"","")</f>
        <v>0,73</v>
      </c>
      <c r="G16" s="17" t="s">
        <v>76</v>
      </c>
      <c r="H16" s="11">
        <v>13</v>
      </c>
      <c r="I16" s="11" t="str">
        <f t="shared" si="0"/>
        <v>Grégaire</v>
      </c>
      <c r="J16" s="11" t="str">
        <f>IF('Calcul de risque'!G16=TbRéf!$C$4,TbRéf!$B$4,IF('Calcul de risque'!G16=TbRéf!$C$5,TbRéf!$B$5,IF('Calcul de risque'!G16=TbRéf!$C$6,TbRéf!$B$6,IF('Calcul de risque'!G16=TbRéf!$C$7,TbRéf!$B$7,IF('Calcul de risque'!G16=TbRéf!$C$8,TbRéf!$B$8,"")))))</f>
        <v>E</v>
      </c>
      <c r="K16" s="51" t="str">
        <f>IF(I16="Isolé",TbRéf!$B$30*'Calcul de risque'!E16/'Calcul de risque'!F16,"")</f>
        <v/>
      </c>
      <c r="L16" s="53" t="b">
        <f t="shared" si="1"/>
        <v>0</v>
      </c>
      <c r="M16" s="11" t="str">
        <f t="shared" si="2"/>
        <v>E FAUX</v>
      </c>
      <c r="N16" s="11" t="str">
        <f t="shared" si="4"/>
        <v/>
      </c>
      <c r="O16" s="1" t="str">
        <f>IF(AND(H16&lt;10,E16&lt;TbRéf!$I$10),"V","")</f>
        <v/>
      </c>
      <c r="P16" s="59" t="s">
        <v>176</v>
      </c>
    </row>
    <row r="17" spans="2:15" x14ac:dyDescent="0.25">
      <c r="B17" s="55">
        <f t="shared" si="3"/>
        <v>14</v>
      </c>
      <c r="C17" s="17" t="s">
        <v>16</v>
      </c>
      <c r="D17" s="17" t="str">
        <f>IFERROR(INDEX(TbBDEspece[],MATCH('Calcul de risque'!C17,TbBDEspece[Espèce],0),3)&amp;"","")</f>
        <v/>
      </c>
      <c r="E17" s="56" t="str">
        <f>IFERROR(INDEX(TbBDEspece[],MATCH('Calcul de risque'!C17,TbBDEspece[Espèce],0),4)&amp;"","")</f>
        <v>0,59</v>
      </c>
      <c r="F17" s="54" t="str">
        <f>IFERROR(INDEX(TbBDEspece[],MATCH('Calcul de risque'!C17,TbBDEspece[Espèce],0),5)&amp;"","")</f>
        <v>1,04</v>
      </c>
      <c r="G17" s="17" t="s">
        <v>75</v>
      </c>
      <c r="H17" s="11">
        <v>1</v>
      </c>
      <c r="I17" s="11" t="str">
        <f t="shared" si="0"/>
        <v>Isolé</v>
      </c>
      <c r="J17" s="11" t="str">
        <f>IF('Calcul de risque'!G17=TbRéf!$C$4,TbRéf!$B$4,IF('Calcul de risque'!G17=TbRéf!$C$5,TbRéf!$B$5,IF('Calcul de risque'!G17=TbRéf!$C$6,TbRéf!$B$6,IF('Calcul de risque'!G17=TbRéf!$C$7,TbRéf!$B$7,IF('Calcul de risque'!G17=TbRéf!$C$8,TbRéf!$B$8,"")))))</f>
        <v>D</v>
      </c>
      <c r="K17" s="51">
        <f>IF(I17="Isolé",TbRéf!$B$30*'Calcul de risque'!E17/'Calcul de risque'!F17,"")</f>
        <v>2732.1538461538462</v>
      </c>
      <c r="L17" s="53" t="str">
        <f t="shared" si="1"/>
        <v>II</v>
      </c>
      <c r="M17" s="11" t="str">
        <f t="shared" si="2"/>
        <v>D II</v>
      </c>
      <c r="N17" s="11" t="str">
        <f t="shared" si="4"/>
        <v>2</v>
      </c>
      <c r="O17" s="1" t="str">
        <f>IF(AND(H17&lt;10,E17&lt;TbRéf!$I$10),"V","")</f>
        <v/>
      </c>
    </row>
    <row r="18" spans="2:15" x14ac:dyDescent="0.25">
      <c r="B18" s="55">
        <f t="shared" si="3"/>
        <v>15</v>
      </c>
      <c r="C18" s="17" t="s">
        <v>17</v>
      </c>
      <c r="D18" s="17" t="str">
        <f>IFERROR(INDEX(TbBDEspece[],MATCH('Calcul de risque'!C18,TbBDEspece[Espèce],0),3)&amp;"","")</f>
        <v/>
      </c>
      <c r="E18" s="56" t="str">
        <f>IFERROR(INDEX(TbBDEspece[],MATCH('Calcul de risque'!C18,TbBDEspece[Espèce],0),4)&amp;"","")</f>
        <v>3,5</v>
      </c>
      <c r="F18" s="54" t="str">
        <f>IFERROR(INDEX(TbBDEspece[],MATCH('Calcul de risque'!C18,TbBDEspece[Espèce],0),5)&amp;"","")</f>
        <v>1,65</v>
      </c>
      <c r="G18" s="17" t="s">
        <v>76</v>
      </c>
      <c r="H18" s="11">
        <v>15</v>
      </c>
      <c r="I18" s="11" t="str">
        <f t="shared" si="0"/>
        <v>Grégaire</v>
      </c>
      <c r="J18" s="11" t="str">
        <f>IF('Calcul de risque'!G18=TbRéf!$C$4,TbRéf!$B$4,IF('Calcul de risque'!G18=TbRéf!$C$5,TbRéf!$B$5,IF('Calcul de risque'!G18=TbRéf!$C$6,TbRéf!$B$6,IF('Calcul de risque'!G18=TbRéf!$C$7,TbRéf!$B$7,IF('Calcul de risque'!G18=TbRéf!$C$8,TbRéf!$B$8,"")))))</f>
        <v>E</v>
      </c>
      <c r="K18" s="51" t="str">
        <f>IF(I18="Isolé",TbRéf!$B$30*'Calcul de risque'!E18/'Calcul de risque'!F18,"")</f>
        <v/>
      </c>
      <c r="L18" s="53" t="b">
        <f t="shared" si="1"/>
        <v>0</v>
      </c>
      <c r="M18" s="11" t="str">
        <f t="shared" si="2"/>
        <v>E FAUX</v>
      </c>
      <c r="N18" s="11" t="str">
        <f t="shared" si="4"/>
        <v/>
      </c>
      <c r="O18" s="1" t="str">
        <f>IF(AND(H18&lt;10,E18&lt;TbRéf!$I$10),"V","")</f>
        <v/>
      </c>
    </row>
    <row r="19" spans="2:15" x14ac:dyDescent="0.25">
      <c r="B19" s="55">
        <f t="shared" si="3"/>
        <v>16</v>
      </c>
      <c r="C19" s="17" t="s">
        <v>18</v>
      </c>
      <c r="D19" s="17" t="str">
        <f>IFERROR(INDEX(TbBDEspece[],MATCH('Calcul de risque'!C19,TbBDEspece[Espèce],0),3)&amp;"","")</f>
        <v/>
      </c>
      <c r="E19" s="56" t="str">
        <f>IFERROR(INDEX(TbBDEspece[],MATCH('Calcul de risque'!C19,TbBDEspece[Espèce],0),4)&amp;"","")</f>
        <v>2,3</v>
      </c>
      <c r="F19" s="54" t="str">
        <f>IFERROR(INDEX(TbBDEspece[],MATCH('Calcul de risque'!C19,TbBDEspece[Espèce],0),5)&amp;"","")</f>
        <v>1,88</v>
      </c>
      <c r="G19" s="17" t="s">
        <v>76</v>
      </c>
      <c r="H19" s="11">
        <v>1</v>
      </c>
      <c r="I19" s="11" t="str">
        <f t="shared" si="0"/>
        <v>Isolé</v>
      </c>
      <c r="J19" s="11" t="str">
        <f>IF('Calcul de risque'!G19=TbRéf!$C$4,TbRéf!$B$4,IF('Calcul de risque'!G19=TbRéf!$C$5,TbRéf!$B$5,IF('Calcul de risque'!G19=TbRéf!$C$6,TbRéf!$B$6,IF('Calcul de risque'!G19=TbRéf!$C$7,TbRéf!$B$7,IF('Calcul de risque'!G19=TbRéf!$C$8,TbRéf!$B$8,"")))))</f>
        <v>E</v>
      </c>
      <c r="K19" s="51">
        <f>IF(I19="Isolé",TbRéf!$B$30*'Calcul de risque'!E19/'Calcul de risque'!F19,"")</f>
        <v>5891.9148936170213</v>
      </c>
      <c r="L19" s="53" t="str">
        <f t="shared" si="1"/>
        <v>I</v>
      </c>
      <c r="M19" s="11" t="str">
        <f t="shared" si="2"/>
        <v>E I</v>
      </c>
      <c r="N19" s="11" t="str">
        <f t="shared" si="4"/>
        <v>1</v>
      </c>
      <c r="O19" s="1" t="str">
        <f>IF(AND(H19&lt;10,E19&lt;TbRéf!$I$10),"V","")</f>
        <v/>
      </c>
    </row>
    <row r="20" spans="2:15" x14ac:dyDescent="0.25">
      <c r="B20" s="55">
        <f t="shared" si="3"/>
        <v>17</v>
      </c>
      <c r="C20" s="17" t="s">
        <v>19</v>
      </c>
      <c r="D20" s="17" t="str">
        <f>IFERROR(INDEX(TbBDEspece[],MATCH('Calcul de risque'!C20,TbBDEspece[Espèce],0),3)&amp;"","")</f>
        <v/>
      </c>
      <c r="E20" s="56" t="str">
        <f>IFERROR(INDEX(TbBDEspece[],MATCH('Calcul de risque'!C20,TbBDEspece[Espèce],0),4)&amp;"","")</f>
        <v>0,045</v>
      </c>
      <c r="F20" s="54" t="str">
        <f>IFERROR(INDEX(TbBDEspece[],MATCH('Calcul de risque'!C20,TbBDEspece[Espèce],0),5)&amp;"","")</f>
        <v>0,34</v>
      </c>
      <c r="G20" s="17" t="s">
        <v>76</v>
      </c>
      <c r="H20" s="11">
        <v>1</v>
      </c>
      <c r="I20" s="11" t="str">
        <f t="shared" si="0"/>
        <v>Isolé</v>
      </c>
      <c r="J20" s="11" t="str">
        <f>IF('Calcul de risque'!G20=TbRéf!$C$4,TbRéf!$B$4,IF('Calcul de risque'!G20=TbRéf!$C$5,TbRéf!$B$5,IF('Calcul de risque'!G20=TbRéf!$C$6,TbRéf!$B$6,IF('Calcul de risque'!G20=TbRéf!$C$7,TbRéf!$B$7,IF('Calcul de risque'!G20=TbRéf!$C$8,TbRéf!$B$8,"")))))</f>
        <v>E</v>
      </c>
      <c r="K20" s="51">
        <f>IF(I20="Isolé",TbRéf!$B$30*'Calcul de risque'!E20/'Calcul de risque'!F20,"")</f>
        <v>637.41176470588232</v>
      </c>
      <c r="L20" s="53" t="str">
        <f t="shared" si="1"/>
        <v>IV</v>
      </c>
      <c r="M20" s="11" t="str">
        <f t="shared" si="2"/>
        <v>E IV</v>
      </c>
      <c r="N20" s="11" t="str">
        <f t="shared" si="4"/>
        <v>3</v>
      </c>
      <c r="O20" s="1" t="str">
        <f>IF(AND(H20&lt;10,E20&lt;TbRéf!$I$10),"V","")</f>
        <v/>
      </c>
    </row>
    <row r="21" spans="2:15" x14ac:dyDescent="0.25">
      <c r="B21" s="55">
        <f t="shared" si="3"/>
        <v>18</v>
      </c>
      <c r="C21" s="17" t="s">
        <v>20</v>
      </c>
      <c r="D21" s="17" t="str">
        <f>IFERROR(INDEX(TbBDEspece[],MATCH('Calcul de risque'!C21,TbBDEspece[Espèce],0),3)&amp;"","")</f>
        <v/>
      </c>
      <c r="E21" s="56" t="str">
        <f>IFERROR(INDEX(TbBDEspece[],MATCH('Calcul de risque'!C21,TbBDEspece[Espèce],0),4)&amp;"","")</f>
        <v>0,52</v>
      </c>
      <c r="F21" s="54" t="str">
        <f>IFERROR(INDEX(TbBDEspece[],MATCH('Calcul de risque'!C21,TbBDEspece[Espèce],0),5)&amp;"","")</f>
        <v>0,94</v>
      </c>
      <c r="G21" s="17" t="s">
        <v>76</v>
      </c>
      <c r="H21" s="11">
        <v>2</v>
      </c>
      <c r="I21" s="11" t="str">
        <f t="shared" si="0"/>
        <v>Grégaire</v>
      </c>
      <c r="J21" s="11" t="str">
        <f>IF('Calcul de risque'!G21=TbRéf!$C$4,TbRéf!$B$4,IF('Calcul de risque'!G21=TbRéf!$C$5,TbRéf!$B$5,IF('Calcul de risque'!G21=TbRéf!$C$6,TbRéf!$B$6,IF('Calcul de risque'!G21=TbRéf!$C$7,TbRéf!$B$7,IF('Calcul de risque'!G21=TbRéf!$C$8,TbRéf!$B$8,"")))))</f>
        <v>E</v>
      </c>
      <c r="K21" s="51" t="str">
        <f>IF(I21="Isolé",TbRéf!$B$30*'Calcul de risque'!E21/'Calcul de risque'!F21,"")</f>
        <v/>
      </c>
      <c r="L21" s="53" t="b">
        <f t="shared" si="1"/>
        <v>0</v>
      </c>
      <c r="M21" s="11" t="str">
        <f t="shared" si="2"/>
        <v>E FAUX</v>
      </c>
      <c r="N21" s="11" t="str">
        <f t="shared" si="4"/>
        <v/>
      </c>
      <c r="O21" s="1" t="str">
        <f>IF(AND(H21&lt;10,E21&lt;TbRéf!$I$10),"V","")</f>
        <v/>
      </c>
    </row>
    <row r="22" spans="2:15" x14ac:dyDescent="0.25">
      <c r="B22" s="55">
        <f t="shared" si="3"/>
        <v>19</v>
      </c>
      <c r="C22" s="17" t="s">
        <v>21</v>
      </c>
      <c r="D22" s="17" t="str">
        <f>IFERROR(INDEX(TbBDEspece[],MATCH('Calcul de risque'!C22,TbBDEspece[Espèce],0),3)&amp;"","")</f>
        <v/>
      </c>
      <c r="E22" s="56" t="str">
        <f>IFERROR(INDEX(TbBDEspece[],MATCH('Calcul de risque'!C22,TbBDEspece[Espèce],0),4)&amp;"","")</f>
        <v>2,5</v>
      </c>
      <c r="F22" s="54" t="str">
        <f>IFERROR(INDEX(TbBDEspece[],MATCH('Calcul de risque'!C22,TbBDEspece[Espèce],0),5)&amp;"","")</f>
        <v>1,6</v>
      </c>
      <c r="G22" s="17" t="s">
        <v>76</v>
      </c>
      <c r="H22" s="11">
        <v>1</v>
      </c>
      <c r="I22" s="11" t="str">
        <f t="shared" si="0"/>
        <v>Isolé</v>
      </c>
      <c r="J22" s="11" t="str">
        <f>IF('Calcul de risque'!G22=TbRéf!$C$4,TbRéf!$B$4,IF('Calcul de risque'!G22=TbRéf!$C$5,TbRéf!$B$5,IF('Calcul de risque'!G22=TbRéf!$C$6,TbRéf!$B$6,IF('Calcul de risque'!G22=TbRéf!$C$7,TbRéf!$B$7,IF('Calcul de risque'!G22=TbRéf!$C$8,TbRéf!$B$8,"")))))</f>
        <v>E</v>
      </c>
      <c r="K22" s="51">
        <f>IF(I22="Isolé",TbRéf!$B$30*'Calcul de risque'!E22/'Calcul de risque'!F22,"")</f>
        <v>7525</v>
      </c>
      <c r="L22" s="53" t="b">
        <f t="shared" si="1"/>
        <v>0</v>
      </c>
      <c r="M22" s="11" t="str">
        <f t="shared" si="2"/>
        <v>E FAUX</v>
      </c>
      <c r="N22" s="11" t="str">
        <f t="shared" si="4"/>
        <v/>
      </c>
    </row>
    <row r="23" spans="2:15" x14ac:dyDescent="0.25">
      <c r="B23" s="55">
        <f t="shared" si="3"/>
        <v>20</v>
      </c>
      <c r="C23" s="17" t="s">
        <v>22</v>
      </c>
      <c r="D23" s="17" t="str">
        <f>IFERROR(INDEX(TbBDEspece[],MATCH('Calcul de risque'!C23,TbBDEspece[Espèce],0),3)&amp;"","")</f>
        <v/>
      </c>
      <c r="E23" s="56" t="str">
        <f>IFERROR(INDEX(TbBDEspece[],MATCH('Calcul de risque'!C23,TbBDEspece[Espèce],0),4)&amp;"","")</f>
        <v>0,6</v>
      </c>
      <c r="F23" s="54" t="str">
        <f>IFERROR(INDEX(TbBDEspece[],MATCH('Calcul de risque'!C23,TbBDEspece[Espèce],0),5)&amp;"","")</f>
        <v>1</v>
      </c>
      <c r="G23" s="17" t="s">
        <v>75</v>
      </c>
      <c r="H23" s="11">
        <v>9</v>
      </c>
      <c r="I23" s="11" t="str">
        <f t="shared" si="0"/>
        <v>Grégaire</v>
      </c>
      <c r="J23" s="11" t="str">
        <f>IF('Calcul de risque'!G23=TbRéf!$C$4,TbRéf!$B$4,IF('Calcul de risque'!G23=TbRéf!$C$5,TbRéf!$B$5,IF('Calcul de risque'!G23=TbRéf!$C$6,TbRéf!$B$6,IF('Calcul de risque'!G23=TbRéf!$C$7,TbRéf!$B$7,IF('Calcul de risque'!G23=TbRéf!$C$8,TbRéf!$B$8,"")))))</f>
        <v>D</v>
      </c>
      <c r="K23" s="51" t="str">
        <f>IF(I23="Isolé",TbRéf!$B$30*'Calcul de risque'!E23/'Calcul de risque'!F23,"")</f>
        <v/>
      </c>
      <c r="L23" s="53" t="b">
        <f t="shared" si="1"/>
        <v>0</v>
      </c>
      <c r="M23" s="11" t="str">
        <f t="shared" si="2"/>
        <v>D FAUX</v>
      </c>
      <c r="N23" s="11" t="str">
        <f t="shared" si="4"/>
        <v/>
      </c>
    </row>
    <row r="24" spans="2:15" x14ac:dyDescent="0.25">
      <c r="B24" s="55">
        <f t="shared" si="3"/>
        <v>21</v>
      </c>
      <c r="C24" s="17" t="s">
        <v>23</v>
      </c>
      <c r="D24" s="17" t="str">
        <f>IFERROR(INDEX(TbBDEspece[],MATCH('Calcul de risque'!C24,TbBDEspece[Espèce],0),3)&amp;"","")</f>
        <v/>
      </c>
      <c r="E24" s="56" t="str">
        <f>IFERROR(INDEX(TbBDEspece[],MATCH('Calcul de risque'!C24,TbBDEspece[Espèce],0),4)&amp;"","")</f>
        <v>0,17</v>
      </c>
      <c r="F24" s="54" t="str">
        <f>IFERROR(INDEX(TbBDEspece[],MATCH('Calcul de risque'!C24,TbBDEspece[Espèce],0),5)&amp;"","")</f>
        <v>0,66</v>
      </c>
      <c r="G24" s="17" t="s">
        <v>76</v>
      </c>
      <c r="H24" s="11">
        <v>2</v>
      </c>
      <c r="I24" s="11" t="str">
        <f t="shared" si="0"/>
        <v>Grégaire</v>
      </c>
      <c r="J24" s="11" t="str">
        <f>IF('Calcul de risque'!G24=TbRéf!$C$4,TbRéf!$B$4,IF('Calcul de risque'!G24=TbRéf!$C$5,TbRéf!$B$5,IF('Calcul de risque'!G24=TbRéf!$C$6,TbRéf!$B$6,IF('Calcul de risque'!G24=TbRéf!$C$7,TbRéf!$B$7,IF('Calcul de risque'!G24=TbRéf!$C$8,TbRéf!$B$8,"")))))</f>
        <v>E</v>
      </c>
      <c r="K24" s="51" t="str">
        <f>IF(I24="Isolé",TbRéf!$B$30*'Calcul de risque'!E24/'Calcul de risque'!F24,"")</f>
        <v/>
      </c>
      <c r="L24" s="53" t="b">
        <f t="shared" si="1"/>
        <v>0</v>
      </c>
      <c r="M24" s="11" t="str">
        <f t="shared" si="2"/>
        <v>E FAUX</v>
      </c>
      <c r="N24" s="11" t="str">
        <f t="shared" si="4"/>
        <v/>
      </c>
    </row>
    <row r="25" spans="2:15" x14ac:dyDescent="0.25">
      <c r="B25" s="55">
        <f t="shared" si="3"/>
        <v>22</v>
      </c>
      <c r="C25" s="17" t="s">
        <v>24</v>
      </c>
      <c r="D25" s="17" t="str">
        <f>IFERROR(INDEX(TbBDEspece[],MATCH('Calcul de risque'!C25,TbBDEspece[Espèce],0),3)&amp;"","")</f>
        <v/>
      </c>
      <c r="E25" s="56" t="str">
        <f>IFERROR(INDEX(TbBDEspece[],MATCH('Calcul de risque'!C25,TbBDEspece[Espèce],0),4)&amp;"","")</f>
        <v>1,36</v>
      </c>
      <c r="F25" s="54" t="str">
        <f>IFERROR(INDEX(TbBDEspece[],MATCH('Calcul de risque'!C25,TbBDEspece[Espèce],0),5)&amp;"","")</f>
        <v>1</v>
      </c>
      <c r="G25" s="17" t="s">
        <v>75</v>
      </c>
      <c r="H25" s="11">
        <v>1</v>
      </c>
      <c r="I25" s="11" t="str">
        <f t="shared" si="0"/>
        <v>Isolé</v>
      </c>
      <c r="J25" s="11" t="str">
        <f>IF('Calcul de risque'!G25=TbRéf!$C$4,TbRéf!$B$4,IF('Calcul de risque'!G25=TbRéf!$C$5,TbRéf!$B$5,IF('Calcul de risque'!G25=TbRéf!$C$6,TbRéf!$B$6,IF('Calcul de risque'!G25=TbRéf!$C$7,TbRéf!$B$7,IF('Calcul de risque'!G25=TbRéf!$C$8,TbRéf!$B$8,"")))))</f>
        <v>D</v>
      </c>
      <c r="K25" s="51">
        <f>IF(I25="Isolé",TbRéf!$B$30*'Calcul de risque'!E25/'Calcul de risque'!F25,"")</f>
        <v>6549.76</v>
      </c>
      <c r="L25" s="53" t="b">
        <f t="shared" si="1"/>
        <v>0</v>
      </c>
      <c r="M25" s="11" t="str">
        <f t="shared" si="2"/>
        <v>D FAUX</v>
      </c>
      <c r="N25" s="11" t="str">
        <f t="shared" si="4"/>
        <v/>
      </c>
    </row>
    <row r="26" spans="2:15" x14ac:dyDescent="0.25">
      <c r="B26" s="55">
        <f t="shared" si="3"/>
        <v>23</v>
      </c>
      <c r="C26" s="17" t="s">
        <v>25</v>
      </c>
      <c r="D26" s="17" t="str">
        <f>IFERROR(INDEX(TbBDEspece[],MATCH('Calcul de risque'!C26,TbBDEspece[Espèce],0),3)&amp;"","")</f>
        <v/>
      </c>
      <c r="E26" s="56" t="str">
        <f>IFERROR(INDEX(TbBDEspece[],MATCH('Calcul de risque'!C26,TbBDEspece[Espèce],0),4)&amp;"","")</f>
        <v>0,2</v>
      </c>
      <c r="F26" s="54" t="str">
        <f>IFERROR(INDEX(TbBDEspece[],MATCH('Calcul de risque'!C26,TbBDEspece[Espèce],0),5)&amp;"","")</f>
        <v>0,83</v>
      </c>
      <c r="G26" s="17" t="s">
        <v>76</v>
      </c>
      <c r="H26" s="11">
        <v>2</v>
      </c>
      <c r="I26" s="11" t="str">
        <f t="shared" si="0"/>
        <v>Grégaire</v>
      </c>
      <c r="J26" s="11" t="str">
        <f>IF('Calcul de risque'!G26=TbRéf!$C$4,TbRéf!$B$4,IF('Calcul de risque'!G26=TbRéf!$C$5,TbRéf!$B$5,IF('Calcul de risque'!G26=TbRéf!$C$6,TbRéf!$B$6,IF('Calcul de risque'!G26=TbRéf!$C$7,TbRéf!$B$7,IF('Calcul de risque'!G26=TbRéf!$C$8,TbRéf!$B$8,"")))))</f>
        <v>E</v>
      </c>
      <c r="K26" s="51" t="str">
        <f>IF(I26="Isolé",TbRéf!$B$30*'Calcul de risque'!E26/'Calcul de risque'!F26,"")</f>
        <v/>
      </c>
      <c r="L26" s="53" t="b">
        <f t="shared" si="1"/>
        <v>0</v>
      </c>
      <c r="M26" s="11" t="str">
        <f t="shared" si="2"/>
        <v>E FAUX</v>
      </c>
      <c r="N26" s="11" t="str">
        <f t="shared" si="4"/>
        <v/>
      </c>
    </row>
    <row r="27" spans="2:15" x14ac:dyDescent="0.25">
      <c r="B27" s="55">
        <f t="shared" si="3"/>
        <v>24</v>
      </c>
      <c r="C27" s="17" t="s">
        <v>26</v>
      </c>
      <c r="D27" s="17" t="str">
        <f>IFERROR(INDEX(TbBDEspece[],MATCH('Calcul de risque'!C27,TbBDEspece[Espèce],0),3)&amp;"","")</f>
        <v/>
      </c>
      <c r="E27" s="56" t="str">
        <f>IFERROR(INDEX(TbBDEspece[],MATCH('Calcul de risque'!C27,TbBDEspece[Espèce],0),4)&amp;"","")</f>
        <v>0,096</v>
      </c>
      <c r="F27" s="54" t="str">
        <f>IFERROR(INDEX(TbBDEspece[],MATCH('Calcul de risque'!C27,TbBDEspece[Espèce],0),5)&amp;"","")</f>
        <v>0,4</v>
      </c>
      <c r="G27" s="17" t="s">
        <v>124</v>
      </c>
      <c r="H27" s="11">
        <v>56</v>
      </c>
      <c r="I27" s="11" t="str">
        <f t="shared" si="0"/>
        <v>Grégaire</v>
      </c>
      <c r="J27" s="11" t="str">
        <f>IF('Calcul de risque'!G27=TbRéf!$C$4,TbRéf!$B$4,IF('Calcul de risque'!G27=TbRéf!$C$5,TbRéf!$B$5,IF('Calcul de risque'!G27=TbRéf!$C$6,TbRéf!$B$6,IF('Calcul de risque'!G27=TbRéf!$C$7,TbRéf!$B$7,IF('Calcul de risque'!G27=TbRéf!$C$8,TbRéf!$B$8,"")))))</f>
        <v>C</v>
      </c>
      <c r="K27" s="51" t="str">
        <f>IF(I27="Isolé",TbRéf!$B$30*'Calcul de risque'!E27/'Calcul de risque'!F27,"")</f>
        <v/>
      </c>
      <c r="L27" s="53" t="b">
        <f t="shared" si="1"/>
        <v>0</v>
      </c>
      <c r="M27" s="11" t="str">
        <f t="shared" si="2"/>
        <v>C FAUX</v>
      </c>
      <c r="N27" s="11" t="str">
        <f t="shared" si="4"/>
        <v/>
      </c>
    </row>
    <row r="28" spans="2:15" x14ac:dyDescent="0.25">
      <c r="B28" s="55">
        <f t="shared" si="3"/>
        <v>25</v>
      </c>
      <c r="C28" s="17" t="s">
        <v>27</v>
      </c>
      <c r="D28" s="17" t="str">
        <f>IFERROR(INDEX(TbBDEspece[],MATCH('Calcul de risque'!C28,TbBDEspece[Espèce],0),3)&amp;"","")</f>
        <v/>
      </c>
      <c r="E28" s="56" t="str">
        <f>IFERROR(INDEX(TbBDEspece[],MATCH('Calcul de risque'!C28,TbBDEspece[Espèce],0),4)&amp;"","")</f>
        <v>0,314</v>
      </c>
      <c r="F28" s="54" t="str">
        <f>IFERROR(INDEX(TbBDEspece[],MATCH('Calcul de risque'!C28,TbBDEspece[Espèce],0),5)&amp;"","")</f>
        <v>0,82</v>
      </c>
      <c r="G28" s="17" t="s">
        <v>74</v>
      </c>
      <c r="H28" s="11">
        <v>2</v>
      </c>
      <c r="I28" s="11" t="str">
        <f t="shared" si="0"/>
        <v>Grégaire</v>
      </c>
      <c r="J28" s="11" t="str">
        <f>IF('Calcul de risque'!G28=TbRéf!$C$4,TbRéf!$B$4,IF('Calcul de risque'!G28=TbRéf!$C$5,TbRéf!$B$5,IF('Calcul de risque'!G28=TbRéf!$C$6,TbRéf!$B$6,IF('Calcul de risque'!G28=TbRéf!$C$7,TbRéf!$B$7,IF('Calcul de risque'!G28=TbRéf!$C$8,TbRéf!$B$8,"")))))</f>
        <v>B</v>
      </c>
      <c r="K28" s="51" t="str">
        <f>IF(I28="Isolé",TbRéf!$B$30*'Calcul de risque'!E28/'Calcul de risque'!F28,"")</f>
        <v/>
      </c>
      <c r="L28" s="53" t="b">
        <f t="shared" si="1"/>
        <v>0</v>
      </c>
      <c r="M28" s="11" t="str">
        <f t="shared" si="2"/>
        <v>B FAUX</v>
      </c>
      <c r="N28" s="11" t="str">
        <f t="shared" si="4"/>
        <v/>
      </c>
    </row>
    <row r="29" spans="2:15" x14ac:dyDescent="0.25">
      <c r="B29" s="55">
        <f t="shared" si="3"/>
        <v>26</v>
      </c>
      <c r="C29" s="17" t="s">
        <v>28</v>
      </c>
      <c r="D29" s="17" t="str">
        <f>IFERROR(INDEX(TbBDEspece[],MATCH('Calcul de risque'!C29,TbBDEspece[Espèce],0),3)&amp;"","")</f>
        <v/>
      </c>
      <c r="E29" s="56" t="str">
        <f>IFERROR(INDEX(TbBDEspece[],MATCH('Calcul de risque'!C29,TbBDEspece[Espèce],0),4)&amp;"","")</f>
        <v>0,21</v>
      </c>
      <c r="F29" s="54" t="str">
        <f>IFERROR(INDEX(TbBDEspece[],MATCH('Calcul de risque'!C29,TbBDEspece[Espèce],0),5)&amp;"","")</f>
        <v>0,73</v>
      </c>
      <c r="G29" s="17" t="s">
        <v>76</v>
      </c>
      <c r="H29" s="11">
        <v>1</v>
      </c>
      <c r="I29" s="11" t="str">
        <f t="shared" si="0"/>
        <v>Isolé</v>
      </c>
      <c r="J29" s="11" t="str">
        <f>IF('Calcul de risque'!G29=TbRéf!$C$4,TbRéf!$B$4,IF('Calcul de risque'!G29=TbRéf!$C$5,TbRéf!$B$5,IF('Calcul de risque'!G29=TbRéf!$C$6,TbRéf!$B$6,IF('Calcul de risque'!G29=TbRéf!$C$7,TbRéf!$B$7,IF('Calcul de risque'!G29=TbRéf!$C$8,TbRéf!$B$8,"")))))</f>
        <v>E</v>
      </c>
      <c r="K29" s="51">
        <f>IF(I29="Isolé",TbRéf!$B$30*'Calcul de risque'!E29/'Calcul de risque'!F29,"")</f>
        <v>1385.4246575342465</v>
      </c>
      <c r="L29" s="53" t="str">
        <f t="shared" si="1"/>
        <v>III</v>
      </c>
      <c r="M29" s="11" t="str">
        <f t="shared" si="2"/>
        <v>E III</v>
      </c>
      <c r="N29" s="11" t="str">
        <f t="shared" si="4"/>
        <v>2</v>
      </c>
    </row>
    <row r="30" spans="2:15" x14ac:dyDescent="0.25">
      <c r="B30" s="55">
        <f t="shared" si="3"/>
        <v>27</v>
      </c>
      <c r="C30" s="17" t="s">
        <v>29</v>
      </c>
      <c r="D30" s="17" t="str">
        <f>IFERROR(INDEX(TbBDEspece[],MATCH('Calcul de risque'!C30,TbBDEspece[Espèce],0),3)&amp;"","")</f>
        <v/>
      </c>
      <c r="E30" s="56" t="str">
        <f>IFERROR(INDEX(TbBDEspece[],MATCH('Calcul de risque'!C30,TbBDEspece[Espèce],0),4)&amp;"","")</f>
        <v>0,34</v>
      </c>
      <c r="F30" s="54" t="str">
        <f>IFERROR(INDEX(TbBDEspece[],MATCH('Calcul de risque'!C30,TbBDEspece[Espèce],0),5)&amp;"","")</f>
        <v>0,84</v>
      </c>
      <c r="G30" s="17" t="s">
        <v>76</v>
      </c>
      <c r="H30" s="11">
        <v>1</v>
      </c>
      <c r="I30" s="11" t="str">
        <f t="shared" si="0"/>
        <v>Isolé</v>
      </c>
      <c r="J30" s="11" t="str">
        <f>IF('Calcul de risque'!G30=TbRéf!$C$4,TbRéf!$B$4,IF('Calcul de risque'!G30=TbRéf!$C$5,TbRéf!$B$5,IF('Calcul de risque'!G30=TbRéf!$C$6,TbRéf!$B$6,IF('Calcul de risque'!G30=TbRéf!$C$7,TbRéf!$B$7,IF('Calcul de risque'!G30=TbRéf!$C$8,TbRéf!$B$8,"")))))</f>
        <v>E</v>
      </c>
      <c r="K30" s="51">
        <f>IF(I30="Isolé",TbRéf!$B$30*'Calcul de risque'!E30/'Calcul de risque'!F30,"")</f>
        <v>1949.3333333333335</v>
      </c>
      <c r="L30" s="53" t="str">
        <f t="shared" si="1"/>
        <v>III</v>
      </c>
      <c r="M30" s="11" t="str">
        <f t="shared" si="2"/>
        <v>E III</v>
      </c>
      <c r="N30" s="11" t="str">
        <f t="shared" si="4"/>
        <v>2</v>
      </c>
    </row>
    <row r="31" spans="2:15" x14ac:dyDescent="0.25">
      <c r="B31" s="55">
        <f t="shared" si="3"/>
        <v>28</v>
      </c>
      <c r="C31" s="17" t="s">
        <v>30</v>
      </c>
      <c r="D31" s="17" t="str">
        <f>IFERROR(INDEX(TbBDEspece[],MATCH('Calcul de risque'!C31,TbBDEspece[Espèce],0),3)&amp;"","")</f>
        <v/>
      </c>
      <c r="E31" s="56" t="str">
        <f>IFERROR(INDEX(TbBDEspece[],MATCH('Calcul de risque'!C31,TbBDEspece[Espèce],0),4)&amp;"","")</f>
        <v>0,197</v>
      </c>
      <c r="F31" s="54" t="str">
        <f>IFERROR(INDEX(TbBDEspece[],MATCH('Calcul de risque'!C31,TbBDEspece[Espèce],0),5)&amp;"","")</f>
        <v>0,77</v>
      </c>
      <c r="G31" s="17" t="s">
        <v>76</v>
      </c>
      <c r="H31" s="11">
        <v>1</v>
      </c>
      <c r="I31" s="11" t="str">
        <f t="shared" si="0"/>
        <v>Isolé</v>
      </c>
      <c r="J31" s="11" t="str">
        <f>IF('Calcul de risque'!G31=TbRéf!$C$4,TbRéf!$B$4,IF('Calcul de risque'!G31=TbRéf!$C$5,TbRéf!$B$5,IF('Calcul de risque'!G31=TbRéf!$C$6,TbRéf!$B$6,IF('Calcul de risque'!G31=TbRéf!$C$7,TbRéf!$B$7,IF('Calcul de risque'!G31=TbRéf!$C$8,TbRéf!$B$8,"")))))</f>
        <v>E</v>
      </c>
      <c r="K31" s="51">
        <f>IF(I31="Isolé",TbRéf!$B$30*'Calcul de risque'!E31/'Calcul de risque'!F31,"")</f>
        <v>1232.1454545454546</v>
      </c>
      <c r="L31" s="53" t="str">
        <f t="shared" si="1"/>
        <v>III</v>
      </c>
      <c r="M31" s="11" t="str">
        <f t="shared" si="2"/>
        <v>E III</v>
      </c>
      <c r="N31" s="11" t="str">
        <f t="shared" si="4"/>
        <v>2</v>
      </c>
    </row>
    <row r="32" spans="2:15" x14ac:dyDescent="0.25">
      <c r="B32" s="55">
        <f t="shared" si="3"/>
        <v>29</v>
      </c>
      <c r="C32" s="17" t="s">
        <v>31</v>
      </c>
      <c r="D32" s="17" t="str">
        <f>IFERROR(INDEX(TbBDEspece[],MATCH('Calcul de risque'!C32,TbBDEspece[Espèce],0),3)&amp;"","")</f>
        <v/>
      </c>
      <c r="E32" s="56" t="str">
        <f>IFERROR(INDEX(TbBDEspece[],MATCH('Calcul de risque'!C32,TbBDEspece[Espèce],0),4)&amp;"","")</f>
        <v>1,25</v>
      </c>
      <c r="F32" s="54" t="str">
        <f>IFERROR(INDEX(TbBDEspece[],MATCH('Calcul de risque'!C32,TbBDEspece[Espèce],0),5)&amp;"","")</f>
        <v>1,58</v>
      </c>
      <c r="G32" s="17" t="s">
        <v>74</v>
      </c>
      <c r="H32" s="11">
        <v>15</v>
      </c>
      <c r="I32" s="11" t="str">
        <f t="shared" si="0"/>
        <v>Grégaire</v>
      </c>
      <c r="J32" s="11" t="str">
        <f>IF('Calcul de risque'!G32=TbRéf!$C$4,TbRéf!$B$4,IF('Calcul de risque'!G32=TbRéf!$C$5,TbRéf!$B$5,IF('Calcul de risque'!G32=TbRéf!$C$6,TbRéf!$B$6,IF('Calcul de risque'!G32=TbRéf!$C$7,TbRéf!$B$7,IF('Calcul de risque'!G32=TbRéf!$C$8,TbRéf!$B$8,"")))))</f>
        <v>B</v>
      </c>
      <c r="K32" s="51" t="str">
        <f>IF(I32="Isolé",TbRéf!$B$30*'Calcul de risque'!E32/'Calcul de risque'!F32,"")</f>
        <v/>
      </c>
      <c r="L32" s="53" t="b">
        <f t="shared" si="1"/>
        <v>0</v>
      </c>
      <c r="M32" s="11" t="str">
        <f t="shared" si="2"/>
        <v>B FAUX</v>
      </c>
      <c r="N32" s="11" t="str">
        <f t="shared" si="4"/>
        <v/>
      </c>
    </row>
    <row r="33" spans="2:14" x14ac:dyDescent="0.25">
      <c r="B33" s="55">
        <f t="shared" si="3"/>
        <v>30</v>
      </c>
      <c r="C33" s="17" t="s">
        <v>32</v>
      </c>
      <c r="D33" s="17" t="str">
        <f>IFERROR(INDEX(TbBDEspece[],MATCH('Calcul de risque'!C33,TbBDEspece[Espèce],0),3)&amp;"","")</f>
        <v/>
      </c>
      <c r="E33" s="56" t="str">
        <f>IFERROR(INDEX(TbBDEspece[],MATCH('Calcul de risque'!C33,TbBDEspece[Espèce],0),4)&amp;"","")</f>
        <v>0,078</v>
      </c>
      <c r="F33" s="54" t="str">
        <f>IFERROR(INDEX(TbBDEspece[],MATCH('Calcul de risque'!C33,TbBDEspece[Espèce],0),5)&amp;"","")</f>
        <v>0,49</v>
      </c>
      <c r="G33" s="17" t="s">
        <v>124</v>
      </c>
      <c r="H33" s="11">
        <v>7</v>
      </c>
      <c r="I33" s="11" t="str">
        <f t="shared" si="0"/>
        <v>Grégaire</v>
      </c>
      <c r="J33" s="11" t="str">
        <f>IF('Calcul de risque'!G33=TbRéf!$C$4,TbRéf!$B$4,IF('Calcul de risque'!G33=TbRéf!$C$5,TbRéf!$B$5,IF('Calcul de risque'!G33=TbRéf!$C$6,TbRéf!$B$6,IF('Calcul de risque'!G33=TbRéf!$C$7,TbRéf!$B$7,IF('Calcul de risque'!G33=TbRéf!$C$8,TbRéf!$B$8,"")))))</f>
        <v>C</v>
      </c>
      <c r="K33" s="51" t="str">
        <f>IF(I33="Isolé",TbRéf!$B$30*'Calcul de risque'!E33/'Calcul de risque'!F33,"")</f>
        <v/>
      </c>
      <c r="L33" s="53" t="b">
        <f t="shared" si="1"/>
        <v>0</v>
      </c>
      <c r="M33" s="11" t="str">
        <f t="shared" si="2"/>
        <v>C FAUX</v>
      </c>
      <c r="N33" s="11" t="str">
        <f t="shared" si="4"/>
        <v/>
      </c>
    </row>
    <row r="34" spans="2:14" x14ac:dyDescent="0.25">
      <c r="B34" s="55">
        <f t="shared" si="3"/>
        <v>31</v>
      </c>
      <c r="C34" s="17" t="s">
        <v>33</v>
      </c>
      <c r="D34" s="17" t="str">
        <f>IFERROR(INDEX(TbBDEspece[],MATCH('Calcul de risque'!C34,TbBDEspece[Espèce],0),3)&amp;"","")</f>
        <v/>
      </c>
      <c r="E34" s="56" t="str">
        <f>IFERROR(INDEX(TbBDEspece[],MATCH('Calcul de risque'!C34,TbBDEspece[Espèce],0),4)&amp;"","")</f>
        <v>1,2</v>
      </c>
      <c r="F34" s="54" t="str">
        <f>IFERROR(INDEX(TbBDEspece[],MATCH('Calcul de risque'!C34,TbBDEspece[Espèce],0),5)&amp;"","")</f>
        <v>1,95</v>
      </c>
      <c r="G34" s="17" t="s">
        <v>76</v>
      </c>
      <c r="H34" s="11">
        <v>1</v>
      </c>
      <c r="I34" s="11" t="str">
        <f t="shared" si="0"/>
        <v>Isolé</v>
      </c>
      <c r="J34" s="11" t="str">
        <f>IF('Calcul de risque'!G34=TbRéf!$C$4,TbRéf!$B$4,IF('Calcul de risque'!G34=TbRéf!$C$5,TbRéf!$B$5,IF('Calcul de risque'!G34=TbRéf!$C$6,TbRéf!$B$6,IF('Calcul de risque'!G34=TbRéf!$C$7,TbRéf!$B$7,IF('Calcul de risque'!G34=TbRéf!$C$8,TbRéf!$B$8,"")))))</f>
        <v>E</v>
      </c>
      <c r="K34" s="51">
        <f>IF(I34="Isolé",TbRéf!$B$30*'Calcul de risque'!E34/'Calcul de risque'!F34,"")</f>
        <v>2963.6923076923076</v>
      </c>
      <c r="L34" s="53" t="str">
        <f t="shared" si="1"/>
        <v>II</v>
      </c>
      <c r="M34" s="11" t="str">
        <f t="shared" si="2"/>
        <v>E II</v>
      </c>
      <c r="N34" s="11" t="str">
        <f t="shared" si="4"/>
        <v>2</v>
      </c>
    </row>
    <row r="35" spans="2:14" x14ac:dyDescent="0.25">
      <c r="B35" s="55">
        <f t="shared" si="3"/>
        <v>32</v>
      </c>
      <c r="C35" s="17" t="s">
        <v>34</v>
      </c>
      <c r="D35" s="17" t="str">
        <f>IFERROR(INDEX(TbBDEspece[],MATCH('Calcul de risque'!C35,TbBDEspece[Espèce],0),3)&amp;"","")</f>
        <v/>
      </c>
      <c r="E35" s="56" t="str">
        <f>IFERROR(INDEX(TbBDEspece[],MATCH('Calcul de risque'!C35,TbBDEspece[Espèce],0),4)&amp;"","")</f>
        <v>0,4</v>
      </c>
      <c r="F35" s="54" t="str">
        <f>IFERROR(INDEX(TbBDEspece[],MATCH('Calcul de risque'!C35,TbBDEspece[Espèce],0),5)&amp;"","")</f>
        <v>0,96</v>
      </c>
      <c r="G35" s="17" t="s">
        <v>124</v>
      </c>
      <c r="H35" s="11">
        <v>3</v>
      </c>
      <c r="I35" s="11" t="str">
        <f t="shared" si="0"/>
        <v>Grégaire</v>
      </c>
      <c r="J35" s="11" t="str">
        <f>IF('Calcul de risque'!G35=TbRéf!$C$4,TbRéf!$B$4,IF('Calcul de risque'!G35=TbRéf!$C$5,TbRéf!$B$5,IF('Calcul de risque'!G35=TbRéf!$C$6,TbRéf!$B$6,IF('Calcul de risque'!G35=TbRéf!$C$7,TbRéf!$B$7,IF('Calcul de risque'!G35=TbRéf!$C$8,TbRéf!$B$8,"")))))</f>
        <v>C</v>
      </c>
      <c r="K35" s="51" t="str">
        <f>IF(I35="Isolé",TbRéf!$B$30*'Calcul de risque'!E35/'Calcul de risque'!F35,"")</f>
        <v/>
      </c>
      <c r="L35" s="53" t="b">
        <f t="shared" si="1"/>
        <v>0</v>
      </c>
      <c r="M35" s="11" t="str">
        <f t="shared" si="2"/>
        <v>C FAUX</v>
      </c>
      <c r="N35" s="11" t="str">
        <f t="shared" si="4"/>
        <v/>
      </c>
    </row>
    <row r="36" spans="2:14" x14ac:dyDescent="0.25">
      <c r="B36" s="55">
        <f t="shared" si="3"/>
        <v>33</v>
      </c>
      <c r="C36" s="17" t="s">
        <v>35</v>
      </c>
      <c r="D36" s="17" t="str">
        <f>IFERROR(INDEX(TbBDEspece[],MATCH('Calcul de risque'!C36,TbBDEspece[Espèce],0),3)&amp;"","")</f>
        <v/>
      </c>
      <c r="E36" s="56" t="str">
        <f>IFERROR(INDEX(TbBDEspece[],MATCH('Calcul de risque'!C36,TbBDEspece[Espèce],0),4)&amp;"","")</f>
        <v>0,021</v>
      </c>
      <c r="F36" s="54" t="str">
        <f>IFERROR(INDEX(TbBDEspece[],MATCH('Calcul de risque'!C36,TbBDEspece[Espèce],0),5)&amp;"","")</f>
        <v>0,29</v>
      </c>
      <c r="G36" s="17" t="s">
        <v>124</v>
      </c>
      <c r="H36" s="11">
        <v>9</v>
      </c>
      <c r="I36" s="11" t="str">
        <f t="shared" si="0"/>
        <v>Grégaire</v>
      </c>
      <c r="J36" s="11" t="str">
        <f>IF('Calcul de risque'!G36=TbRéf!$C$4,TbRéf!$B$4,IF('Calcul de risque'!G36=TbRéf!$C$5,TbRéf!$B$5,IF('Calcul de risque'!G36=TbRéf!$C$6,TbRéf!$B$6,IF('Calcul de risque'!G36=TbRéf!$C$7,TbRéf!$B$7,IF('Calcul de risque'!G36=TbRéf!$C$8,TbRéf!$B$8,"")))))</f>
        <v>C</v>
      </c>
      <c r="K36" s="51" t="str">
        <f>IF(I36="Isolé",TbRéf!$B$30*'Calcul de risque'!E36/'Calcul de risque'!F36,"")</f>
        <v/>
      </c>
      <c r="L36" s="53" t="b">
        <f t="shared" si="1"/>
        <v>0</v>
      </c>
      <c r="M36" s="11" t="str">
        <f t="shared" si="2"/>
        <v>C FAUX</v>
      </c>
      <c r="N36" s="11" t="str">
        <f t="shared" si="4"/>
        <v/>
      </c>
    </row>
    <row r="37" spans="2:14" x14ac:dyDescent="0.25">
      <c r="B37" s="55">
        <f t="shared" si="3"/>
        <v>34</v>
      </c>
      <c r="C37" s="17" t="s">
        <v>36</v>
      </c>
      <c r="D37" s="17" t="str">
        <f>IFERROR(INDEX(TbBDEspece[],MATCH('Calcul de risque'!C37,TbBDEspece[Espèce],0),3)&amp;"","")</f>
        <v/>
      </c>
      <c r="E37" s="56" t="str">
        <f>IFERROR(INDEX(TbBDEspece[],MATCH('Calcul de risque'!C37,TbBDEspece[Espèce],0),4)&amp;"","")</f>
        <v>0,025</v>
      </c>
      <c r="F37" s="54" t="str">
        <f>IFERROR(INDEX(TbBDEspece[],MATCH('Calcul de risque'!C37,TbBDEspece[Espèce],0),5)&amp;"","")</f>
        <v>0,34</v>
      </c>
      <c r="G37" s="17" t="s">
        <v>124</v>
      </c>
      <c r="H37" s="11">
        <v>7</v>
      </c>
      <c r="I37" s="11" t="str">
        <f t="shared" si="0"/>
        <v>Grégaire</v>
      </c>
      <c r="J37" s="11" t="str">
        <f>IF('Calcul de risque'!G37=TbRéf!$C$4,TbRéf!$B$4,IF('Calcul de risque'!G37=TbRéf!$C$5,TbRéf!$B$5,IF('Calcul de risque'!G37=TbRéf!$C$6,TbRéf!$B$6,IF('Calcul de risque'!G37=TbRéf!$C$7,TbRéf!$B$7,IF('Calcul de risque'!G37=TbRéf!$C$8,TbRéf!$B$8,"")))))</f>
        <v>C</v>
      </c>
      <c r="K37" s="51" t="str">
        <f>IF(I37="Isolé",TbRéf!$B$30*'Calcul de risque'!E37/'Calcul de risque'!F37,"")</f>
        <v/>
      </c>
      <c r="L37" s="53" t="b">
        <f t="shared" si="1"/>
        <v>0</v>
      </c>
      <c r="M37" s="11" t="str">
        <f t="shared" si="2"/>
        <v>C FAUX</v>
      </c>
      <c r="N37" s="11" t="str">
        <f t="shared" si="4"/>
        <v/>
      </c>
    </row>
    <row r="38" spans="2:14" x14ac:dyDescent="0.25">
      <c r="B38" s="55">
        <f t="shared" si="3"/>
        <v>35</v>
      </c>
      <c r="C38" s="17" t="s">
        <v>37</v>
      </c>
      <c r="D38" s="17" t="str">
        <f>IFERROR(INDEX(TbBDEspece[],MATCH('Calcul de risque'!C38,TbBDEspece[Espèce],0),3)&amp;"","")</f>
        <v/>
      </c>
      <c r="E38" s="56" t="str">
        <f>IFERROR(INDEX(TbBDEspece[],MATCH('Calcul de risque'!C38,TbBDEspece[Espèce],0),4)&amp;"","")</f>
        <v>0,08</v>
      </c>
      <c r="F38" s="54" t="str">
        <f>IFERROR(INDEX(TbBDEspece[],MATCH('Calcul de risque'!C38,TbBDEspece[Espèce],0),5)&amp;"","")</f>
        <v>0,46</v>
      </c>
      <c r="G38" s="17" t="s">
        <v>75</v>
      </c>
      <c r="H38" s="11">
        <v>1</v>
      </c>
      <c r="I38" s="11" t="str">
        <f t="shared" si="0"/>
        <v>Isolé</v>
      </c>
      <c r="J38" s="11" t="str">
        <f>IF('Calcul de risque'!G38=TbRéf!$C$4,TbRéf!$B$4,IF('Calcul de risque'!G38=TbRéf!$C$5,TbRéf!$B$5,IF('Calcul de risque'!G38=TbRéf!$C$6,TbRéf!$B$6,IF('Calcul de risque'!G38=TbRéf!$C$7,TbRéf!$B$7,IF('Calcul de risque'!G38=TbRéf!$C$8,TbRéf!$B$8,"")))))</f>
        <v>D</v>
      </c>
      <c r="K38" s="51">
        <f>IF(I38="Isolé",TbRéf!$B$30*'Calcul de risque'!E38/'Calcul de risque'!F38,"")</f>
        <v>837.56521739130437</v>
      </c>
      <c r="L38" s="53" t="str">
        <f t="shared" si="1"/>
        <v>IV</v>
      </c>
      <c r="M38" s="11" t="str">
        <f t="shared" si="2"/>
        <v>D IV</v>
      </c>
      <c r="N38" s="11" t="str">
        <f t="shared" si="4"/>
        <v>3</v>
      </c>
    </row>
    <row r="39" spans="2:14" x14ac:dyDescent="0.25">
      <c r="B39" s="55">
        <f t="shared" si="3"/>
        <v>36</v>
      </c>
      <c r="C39" s="17" t="s">
        <v>38</v>
      </c>
      <c r="D39" s="17" t="str">
        <f>IFERROR(INDEX(TbBDEspece[],MATCH('Calcul de risque'!C39,TbBDEspece[Espèce],0),3)&amp;"","")</f>
        <v/>
      </c>
      <c r="E39" s="56" t="str">
        <f>IFERROR(INDEX(TbBDEspece[],MATCH('Calcul de risque'!C39,TbBDEspece[Espèce],0),4)&amp;"","")</f>
        <v>0,8</v>
      </c>
      <c r="F39" s="54" t="str">
        <f>IFERROR(INDEX(TbBDEspece[],MATCH('Calcul de risque'!C39,TbBDEspece[Espèce],0),5)&amp;"","")</f>
        <v>0,95</v>
      </c>
      <c r="G39" s="17" t="s">
        <v>76</v>
      </c>
      <c r="H39" s="11">
        <v>4</v>
      </c>
      <c r="I39" s="11" t="str">
        <f t="shared" si="0"/>
        <v>Grégaire</v>
      </c>
      <c r="J39" s="11" t="str">
        <f>IF('Calcul de risque'!G39=TbRéf!$C$4,TbRéf!$B$4,IF('Calcul de risque'!G39=TbRéf!$C$5,TbRéf!$B$5,IF('Calcul de risque'!G39=TbRéf!$C$6,TbRéf!$B$6,IF('Calcul de risque'!G39=TbRéf!$C$7,TbRéf!$B$7,IF('Calcul de risque'!G39=TbRéf!$C$8,TbRéf!$B$8,"")))))</f>
        <v>E</v>
      </c>
      <c r="K39" s="51" t="str">
        <f>IF(I39="Isolé",TbRéf!$B$30*'Calcul de risque'!E39/'Calcul de risque'!F39,"")</f>
        <v/>
      </c>
      <c r="L39" s="53" t="b">
        <f t="shared" si="1"/>
        <v>0</v>
      </c>
      <c r="M39" s="11" t="str">
        <f t="shared" si="2"/>
        <v>E FAUX</v>
      </c>
      <c r="N39" s="11" t="str">
        <f t="shared" si="4"/>
        <v/>
      </c>
    </row>
    <row r="40" spans="2:14" x14ac:dyDescent="0.25">
      <c r="B40" s="55">
        <f t="shared" si="3"/>
        <v>37</v>
      </c>
      <c r="C40" s="17" t="s">
        <v>39</v>
      </c>
      <c r="D40" s="17" t="str">
        <f>IFERROR(INDEX(TbBDEspece[],MATCH('Calcul de risque'!C40,TbBDEspece[Espèce],0),3)&amp;"","")</f>
        <v/>
      </c>
      <c r="E40" s="56" t="str">
        <f>IFERROR(INDEX(TbBDEspece[],MATCH('Calcul de risque'!C40,TbBDEspece[Espèce],0),4)&amp;"","")</f>
        <v>1,8</v>
      </c>
      <c r="F40" s="54" t="str">
        <f>IFERROR(INDEX(TbBDEspece[],MATCH('Calcul de risque'!C40,TbBDEspece[Espèce],0),5)&amp;"","")</f>
        <v>0,5</v>
      </c>
      <c r="G40" s="17" t="s">
        <v>76</v>
      </c>
      <c r="H40" s="11">
        <v>1</v>
      </c>
      <c r="I40" s="11" t="str">
        <f t="shared" si="0"/>
        <v>Isolé</v>
      </c>
      <c r="J40" s="11" t="str">
        <f>IF('Calcul de risque'!G40=TbRéf!$C$4,TbRéf!$B$4,IF('Calcul de risque'!G40=TbRéf!$C$5,TbRéf!$B$5,IF('Calcul de risque'!G40=TbRéf!$C$6,TbRéf!$B$6,IF('Calcul de risque'!G40=TbRéf!$C$7,TbRéf!$B$7,IF('Calcul de risque'!G40=TbRéf!$C$8,TbRéf!$B$8,"")))))</f>
        <v>E</v>
      </c>
      <c r="K40" s="51">
        <f>IF(I40="Isolé",TbRéf!$B$30*'Calcul de risque'!E40/'Calcul de risque'!F40,"")</f>
        <v>17337.600000000002</v>
      </c>
      <c r="L40" s="53" t="b">
        <f t="shared" si="1"/>
        <v>0</v>
      </c>
      <c r="M40" s="11" t="str">
        <f t="shared" si="2"/>
        <v>E FAUX</v>
      </c>
      <c r="N40" s="11" t="str">
        <f t="shared" si="4"/>
        <v/>
      </c>
    </row>
    <row r="41" spans="2:14" x14ac:dyDescent="0.25">
      <c r="B41" s="55">
        <f t="shared" si="3"/>
        <v>38</v>
      </c>
      <c r="C41" s="17" t="s">
        <v>40</v>
      </c>
      <c r="D41" s="17" t="str">
        <f>IFERROR(INDEX(TbBDEspece[],MATCH('Calcul de risque'!C41,TbBDEspece[Espèce],0),3)&amp;"","")</f>
        <v/>
      </c>
      <c r="E41" s="56" t="str">
        <f>IFERROR(INDEX(TbBDEspece[],MATCH('Calcul de risque'!C41,TbBDEspece[Espèce],0),4)&amp;"","")</f>
        <v>3,8</v>
      </c>
      <c r="F41" s="54" t="str">
        <f>IFERROR(INDEX(TbBDEspece[],MATCH('Calcul de risque'!C41,TbBDEspece[Espèce],0),5)&amp;"","")</f>
        <v>0,53</v>
      </c>
      <c r="G41" s="17" t="s">
        <v>74</v>
      </c>
      <c r="H41" s="11">
        <v>2</v>
      </c>
      <c r="I41" s="11" t="str">
        <f t="shared" si="0"/>
        <v>Grégaire</v>
      </c>
      <c r="J41" s="11" t="str">
        <f>IF('Calcul de risque'!G41=TbRéf!$C$4,TbRéf!$B$4,IF('Calcul de risque'!G41=TbRéf!$C$5,TbRéf!$B$5,IF('Calcul de risque'!G41=TbRéf!$C$6,TbRéf!$B$6,IF('Calcul de risque'!G41=TbRéf!$C$7,TbRéf!$B$7,IF('Calcul de risque'!G41=TbRéf!$C$8,TbRéf!$B$8,"")))))</f>
        <v>B</v>
      </c>
      <c r="K41" s="51" t="str">
        <f>IF(I41="Isolé",TbRéf!$B$30*'Calcul de risque'!E41/'Calcul de risque'!F41,"")</f>
        <v/>
      </c>
      <c r="L41" s="53" t="b">
        <f t="shared" si="1"/>
        <v>0</v>
      </c>
      <c r="M41" s="11" t="str">
        <f t="shared" si="2"/>
        <v>B FAUX</v>
      </c>
      <c r="N41" s="11" t="str">
        <f t="shared" si="4"/>
        <v/>
      </c>
    </row>
    <row r="42" spans="2:14" x14ac:dyDescent="0.25">
      <c r="B42" s="55">
        <f t="shared" si="3"/>
        <v>39</v>
      </c>
      <c r="C42" s="17" t="s">
        <v>41</v>
      </c>
      <c r="D42" s="17" t="str">
        <f>IFERROR(INDEX(TbBDEspece[],MATCH('Calcul de risque'!C42,TbBDEspece[Espèce],0),3)&amp;"","")</f>
        <v/>
      </c>
      <c r="E42" s="56" t="str">
        <f>IFERROR(INDEX(TbBDEspece[],MATCH('Calcul de risque'!C42,TbBDEspece[Espèce],0),4)&amp;"","")</f>
        <v>0,045</v>
      </c>
      <c r="F42" s="54" t="str">
        <f>IFERROR(INDEX(TbBDEspece[],MATCH('Calcul de risque'!C42,TbBDEspece[Espèce],0),5)&amp;"","")</f>
        <v>0,48</v>
      </c>
      <c r="G42" s="17" t="s">
        <v>124</v>
      </c>
      <c r="H42" s="11">
        <v>29</v>
      </c>
      <c r="I42" s="11" t="str">
        <f t="shared" si="0"/>
        <v>Grégaire</v>
      </c>
      <c r="J42" s="11" t="str">
        <f>IF('Calcul de risque'!G42=TbRéf!$C$4,TbRéf!$B$4,IF('Calcul de risque'!G42=TbRéf!$C$5,TbRéf!$B$5,IF('Calcul de risque'!G42=TbRéf!$C$6,TbRéf!$B$6,IF('Calcul de risque'!G42=TbRéf!$C$7,TbRéf!$B$7,IF('Calcul de risque'!G42=TbRéf!$C$8,TbRéf!$B$8,"")))))</f>
        <v>C</v>
      </c>
      <c r="K42" s="51" t="str">
        <f>IF(I42="Isolé",TbRéf!$B$30*'Calcul de risque'!E42/'Calcul de risque'!F42,"")</f>
        <v/>
      </c>
      <c r="L42" s="53" t="b">
        <f t="shared" si="1"/>
        <v>0</v>
      </c>
      <c r="M42" s="11" t="str">
        <f t="shared" si="2"/>
        <v>C FAUX</v>
      </c>
      <c r="N42" s="11" t="str">
        <f t="shared" si="4"/>
        <v/>
      </c>
    </row>
    <row r="43" spans="2:14" x14ac:dyDescent="0.25">
      <c r="B43" s="55">
        <f t="shared" si="3"/>
        <v>40</v>
      </c>
      <c r="C43" s="17" t="s">
        <v>42</v>
      </c>
      <c r="D43" s="17" t="str">
        <f>IFERROR(INDEX(TbBDEspece[],MATCH('Calcul de risque'!C43,TbBDEspece[Espèce],0),3)&amp;"","")</f>
        <v/>
      </c>
      <c r="E43" s="56" t="str">
        <f>IFERROR(INDEX(TbBDEspece[],MATCH('Calcul de risque'!C43,TbBDEspece[Espèce],0),4)&amp;"","")</f>
        <v>0,95</v>
      </c>
      <c r="F43" s="54" t="str">
        <f>IFERROR(INDEX(TbBDEspece[],MATCH('Calcul de risque'!C43,TbBDEspece[Espèce],0),5)&amp;"","")</f>
        <v>1,55</v>
      </c>
      <c r="G43" s="17" t="s">
        <v>75</v>
      </c>
      <c r="H43" s="11">
        <v>12</v>
      </c>
      <c r="I43" s="11" t="str">
        <f t="shared" si="0"/>
        <v>Grégaire</v>
      </c>
      <c r="J43" s="11" t="str">
        <f>IF('Calcul de risque'!G43=TbRéf!$C$4,TbRéf!$B$4,IF('Calcul de risque'!G43=TbRéf!$C$5,TbRéf!$B$5,IF('Calcul de risque'!G43=TbRéf!$C$6,TbRéf!$B$6,IF('Calcul de risque'!G43=TbRéf!$C$7,TbRéf!$B$7,IF('Calcul de risque'!G43=TbRéf!$C$8,TbRéf!$B$8,"")))))</f>
        <v>D</v>
      </c>
      <c r="K43" s="51" t="str">
        <f>IF(I43="Isolé",TbRéf!$B$30*'Calcul de risque'!E43/'Calcul de risque'!F43,"")</f>
        <v/>
      </c>
      <c r="L43" s="53" t="b">
        <f t="shared" si="1"/>
        <v>0</v>
      </c>
      <c r="M43" s="11" t="str">
        <f t="shared" si="2"/>
        <v>D FAUX</v>
      </c>
      <c r="N43" s="11" t="str">
        <f t="shared" si="4"/>
        <v/>
      </c>
    </row>
    <row r="44" spans="2:14" x14ac:dyDescent="0.25">
      <c r="B44" s="55">
        <f t="shared" si="3"/>
        <v>41</v>
      </c>
      <c r="C44" s="17" t="s">
        <v>43</v>
      </c>
      <c r="D44" s="17" t="str">
        <f>IFERROR(INDEX(TbBDEspece[],MATCH('Calcul de risque'!C44,TbBDEspece[Espèce],0),3)&amp;"","")</f>
        <v/>
      </c>
      <c r="E44" s="56" t="str">
        <f>IFERROR(INDEX(TbBDEspece[],MATCH('Calcul de risque'!C44,TbBDEspece[Espèce],0),4)&amp;"","")</f>
        <v>1,3</v>
      </c>
      <c r="F44" s="54" t="str">
        <f>IFERROR(INDEX(TbBDEspece[],MATCH('Calcul de risque'!C44,TbBDEspece[Espèce],0),5)&amp;"","")</f>
        <v>1,95</v>
      </c>
      <c r="G44" s="17" t="s">
        <v>124</v>
      </c>
      <c r="H44" s="11">
        <v>7</v>
      </c>
      <c r="I44" s="11" t="str">
        <f t="shared" si="0"/>
        <v>Grégaire</v>
      </c>
      <c r="J44" s="11" t="str">
        <f>IF('Calcul de risque'!G44=TbRéf!$C$4,TbRéf!$B$4,IF('Calcul de risque'!G44=TbRéf!$C$5,TbRéf!$B$5,IF('Calcul de risque'!G44=TbRéf!$C$6,TbRéf!$B$6,IF('Calcul de risque'!G44=TbRéf!$C$7,TbRéf!$B$7,IF('Calcul de risque'!G44=TbRéf!$C$8,TbRéf!$B$8,"")))))</f>
        <v>C</v>
      </c>
      <c r="K44" s="51" t="str">
        <f>IF(I44="Isolé",TbRéf!$B$30*'Calcul de risque'!E44/'Calcul de risque'!F44,"")</f>
        <v/>
      </c>
      <c r="L44" s="53" t="b">
        <f t="shared" si="1"/>
        <v>0</v>
      </c>
      <c r="M44" s="11" t="str">
        <f t="shared" si="2"/>
        <v>C FAUX</v>
      </c>
      <c r="N44" s="11" t="str">
        <f t="shared" si="4"/>
        <v/>
      </c>
    </row>
    <row r="45" spans="2:14" x14ac:dyDescent="0.25">
      <c r="B45" s="55">
        <f t="shared" si="3"/>
        <v>42</v>
      </c>
      <c r="C45" s="17" t="s">
        <v>44</v>
      </c>
      <c r="D45" s="17" t="str">
        <f>IFERROR(INDEX(TbBDEspece[],MATCH('Calcul de risque'!C45,TbBDEspece[Espèce],0),3)&amp;"","")</f>
        <v/>
      </c>
      <c r="E45" s="56" t="str">
        <f>IFERROR(INDEX(TbBDEspece[],MATCH('Calcul de risque'!C45,TbBDEspece[Espèce],0),4)&amp;"","")</f>
        <v>0,039</v>
      </c>
      <c r="F45" s="54" t="str">
        <f>IFERROR(INDEX(TbBDEspece[],MATCH('Calcul de risque'!C45,TbBDEspece[Espèce],0),5)&amp;"","")</f>
        <v>0,25</v>
      </c>
      <c r="G45" s="17" t="s">
        <v>75</v>
      </c>
      <c r="H45" s="11">
        <v>42</v>
      </c>
      <c r="I45" s="11" t="str">
        <f t="shared" si="0"/>
        <v>Grégaire</v>
      </c>
      <c r="J45" s="11" t="str">
        <f>IF('Calcul de risque'!G45=TbRéf!$C$4,TbRéf!$B$4,IF('Calcul de risque'!G45=TbRéf!$C$5,TbRéf!$B$5,IF('Calcul de risque'!G45=TbRéf!$C$6,TbRéf!$B$6,IF('Calcul de risque'!G45=TbRéf!$C$7,TbRéf!$B$7,IF('Calcul de risque'!G45=TbRéf!$C$8,TbRéf!$B$8,"")))))</f>
        <v>D</v>
      </c>
      <c r="K45" s="51" t="str">
        <f>IF(I45="Isolé",TbRéf!$B$30*'Calcul de risque'!E45/'Calcul de risque'!F45,"")</f>
        <v/>
      </c>
      <c r="L45" s="53" t="b">
        <f t="shared" si="1"/>
        <v>0</v>
      </c>
      <c r="M45" s="11" t="str">
        <f t="shared" si="2"/>
        <v>D FAUX</v>
      </c>
      <c r="N45" s="11" t="str">
        <f t="shared" si="4"/>
        <v/>
      </c>
    </row>
    <row r="46" spans="2:14" x14ac:dyDescent="0.25">
      <c r="B46" s="55">
        <f t="shared" si="3"/>
        <v>43</v>
      </c>
      <c r="C46" s="17" t="s">
        <v>45</v>
      </c>
      <c r="D46" s="17" t="str">
        <f>IFERROR(INDEX(TbBDEspece[],MATCH('Calcul de risque'!C46,TbBDEspece[Espèce],0),3)&amp;"","")</f>
        <v/>
      </c>
      <c r="E46" s="56" t="str">
        <f>IFERROR(INDEX(TbBDEspece[],MATCH('Calcul de risque'!C46,TbBDEspece[Espèce],0),4)&amp;"","")</f>
        <v>0,35</v>
      </c>
      <c r="F46" s="54" t="str">
        <f>IFERROR(INDEX(TbBDEspece[],MATCH('Calcul de risque'!C46,TbBDEspece[Espèce],0),5)&amp;"","")</f>
        <v>1,1</v>
      </c>
      <c r="G46" s="17" t="s">
        <v>76</v>
      </c>
      <c r="H46" s="11">
        <v>85</v>
      </c>
      <c r="I46" s="11" t="str">
        <f t="shared" si="0"/>
        <v>Grégaire</v>
      </c>
      <c r="J46" s="11" t="str">
        <f>IF('Calcul de risque'!G46=TbRéf!$C$4,TbRéf!$B$4,IF('Calcul de risque'!G46=TbRéf!$C$5,TbRéf!$B$5,IF('Calcul de risque'!G46=TbRéf!$C$6,TbRéf!$B$6,IF('Calcul de risque'!G46=TbRéf!$C$7,TbRéf!$B$7,IF('Calcul de risque'!G46=TbRéf!$C$8,TbRéf!$B$8,"")))))</f>
        <v>E</v>
      </c>
      <c r="K46" s="51" t="str">
        <f>IF(I46="Isolé",TbRéf!$B$30*'Calcul de risque'!E46/'Calcul de risque'!F46,"")</f>
        <v/>
      </c>
      <c r="L46" s="53" t="b">
        <f t="shared" si="1"/>
        <v>0</v>
      </c>
      <c r="M46" s="11" t="str">
        <f t="shared" si="2"/>
        <v>E FAUX</v>
      </c>
      <c r="N46" s="11" t="str">
        <f t="shared" si="4"/>
        <v/>
      </c>
    </row>
    <row r="47" spans="2:14" x14ac:dyDescent="0.25">
      <c r="B47" s="55">
        <f t="shared" si="3"/>
        <v>44</v>
      </c>
      <c r="C47" s="17" t="s">
        <v>46</v>
      </c>
      <c r="D47" s="17" t="str">
        <f>IFERROR(INDEX(TbBDEspece[],MATCH('Calcul de risque'!C47,TbBDEspece[Espèce],0),3)&amp;"","")</f>
        <v/>
      </c>
      <c r="E47" s="56" t="str">
        <f>IFERROR(INDEX(TbBDEspece[],MATCH('Calcul de risque'!C47,TbBDEspece[Espèce],0),4)&amp;"","")</f>
        <v>0,45</v>
      </c>
      <c r="F47" s="54" t="str">
        <f>IFERROR(INDEX(TbBDEspece[],MATCH('Calcul de risque'!C47,TbBDEspece[Espèce],0),5)&amp;"","")</f>
        <v>0,85</v>
      </c>
      <c r="G47" s="17" t="s">
        <v>75</v>
      </c>
      <c r="H47" s="11">
        <v>2</v>
      </c>
      <c r="I47" s="11" t="str">
        <f t="shared" si="0"/>
        <v>Grégaire</v>
      </c>
      <c r="J47" s="11" t="str">
        <f>IF('Calcul de risque'!G47=TbRéf!$C$4,TbRéf!$B$4,IF('Calcul de risque'!G47=TbRéf!$C$5,TbRéf!$B$5,IF('Calcul de risque'!G47=TbRéf!$C$6,TbRéf!$B$6,IF('Calcul de risque'!G47=TbRéf!$C$7,TbRéf!$B$7,IF('Calcul de risque'!G47=TbRéf!$C$8,TbRéf!$B$8,"")))))</f>
        <v>D</v>
      </c>
      <c r="K47" s="51" t="str">
        <f>IF(I47="Isolé",TbRéf!$B$30*'Calcul de risque'!E47/'Calcul de risque'!F47,"")</f>
        <v/>
      </c>
      <c r="L47" s="53" t="b">
        <f t="shared" si="1"/>
        <v>0</v>
      </c>
      <c r="M47" s="11" t="str">
        <f t="shared" si="2"/>
        <v>D FAUX</v>
      </c>
      <c r="N47" s="11" t="str">
        <f t="shared" si="4"/>
        <v/>
      </c>
    </row>
    <row r="48" spans="2:14" x14ac:dyDescent="0.25">
      <c r="B48" s="55">
        <f t="shared" si="3"/>
        <v>45</v>
      </c>
      <c r="C48" s="17" t="s">
        <v>47</v>
      </c>
      <c r="D48" s="17" t="str">
        <f>IFERROR(INDEX(TbBDEspece[],MATCH('Calcul de risque'!C48,TbBDEspece[Espèce],0),3)&amp;"","")</f>
        <v/>
      </c>
      <c r="E48" s="56" t="str">
        <f>IFERROR(INDEX(TbBDEspece[],MATCH('Calcul de risque'!C48,TbBDEspece[Espèce],0),4)&amp;"","")</f>
        <v>1</v>
      </c>
      <c r="F48" s="54" t="str">
        <f>IFERROR(INDEX(TbBDEspece[],MATCH('Calcul de risque'!C48,TbBDEspece[Espèce],0),5)&amp;"","")</f>
        <v>1,15</v>
      </c>
      <c r="G48" s="17" t="s">
        <v>73</v>
      </c>
      <c r="H48" s="11">
        <v>19</v>
      </c>
      <c r="I48" s="11" t="str">
        <f t="shared" si="0"/>
        <v>Grégaire</v>
      </c>
      <c r="J48" s="11" t="str">
        <f>IF('Calcul de risque'!G48=TbRéf!$C$4,TbRéf!$B$4,IF('Calcul de risque'!G48=TbRéf!$C$5,TbRéf!$B$5,IF('Calcul de risque'!G48=TbRéf!$C$6,TbRéf!$B$6,IF('Calcul de risque'!G48=TbRéf!$C$7,TbRéf!$B$7,IF('Calcul de risque'!G48=TbRéf!$C$8,TbRéf!$B$8,"")))))</f>
        <v>A</v>
      </c>
      <c r="K48" s="51" t="str">
        <f>IF(I48="Isolé",TbRéf!$B$30*'Calcul de risque'!E48/'Calcul de risque'!F48,"")</f>
        <v/>
      </c>
      <c r="L48" s="53" t="b">
        <f t="shared" si="1"/>
        <v>0</v>
      </c>
      <c r="M48" s="11" t="str">
        <f t="shared" si="2"/>
        <v>A FAUX</v>
      </c>
      <c r="N48" s="11" t="str">
        <f t="shared" si="4"/>
        <v/>
      </c>
    </row>
    <row r="49" spans="2:14" x14ac:dyDescent="0.25">
      <c r="B49" s="55">
        <f t="shared" si="3"/>
        <v>46</v>
      </c>
      <c r="C49" s="17" t="s">
        <v>48</v>
      </c>
      <c r="D49" s="17" t="str">
        <f>IFERROR(INDEX(TbBDEspece[],MATCH('Calcul de risque'!C49,TbBDEspece[Espèce],0),3)&amp;"","")</f>
        <v/>
      </c>
      <c r="E49" s="56" t="str">
        <f>IFERROR(INDEX(TbBDEspece[],MATCH('Calcul de risque'!C49,TbBDEspece[Espèce],0),4)&amp;"","")</f>
        <v>0,514</v>
      </c>
      <c r="F49" s="54" t="str">
        <f>IFERROR(INDEX(TbBDEspece[],MATCH('Calcul de risque'!C49,TbBDEspece[Espèce],0),5)&amp;"","")</f>
        <v>0,5</v>
      </c>
      <c r="G49" s="17" t="s">
        <v>74</v>
      </c>
      <c r="H49" s="11">
        <v>6</v>
      </c>
      <c r="I49" s="11" t="str">
        <f t="shared" si="0"/>
        <v>Grégaire</v>
      </c>
      <c r="J49" s="11" t="str">
        <f>IF('Calcul de risque'!G49=TbRéf!$C$4,TbRéf!$B$4,IF('Calcul de risque'!G49=TbRéf!$C$5,TbRéf!$B$5,IF('Calcul de risque'!G49=TbRéf!$C$6,TbRéf!$B$6,IF('Calcul de risque'!G49=TbRéf!$C$7,TbRéf!$B$7,IF('Calcul de risque'!G49=TbRéf!$C$8,TbRéf!$B$8,"")))))</f>
        <v>B</v>
      </c>
      <c r="K49" s="51" t="str">
        <f>IF(I49="Isolé",TbRéf!$B$30*'Calcul de risque'!E49/'Calcul de risque'!F49,"")</f>
        <v/>
      </c>
      <c r="L49" s="53" t="b">
        <f t="shared" si="1"/>
        <v>0</v>
      </c>
      <c r="M49" s="11" t="str">
        <f t="shared" si="2"/>
        <v>B FAUX</v>
      </c>
      <c r="N49" s="11" t="str">
        <f t="shared" si="4"/>
        <v/>
      </c>
    </row>
    <row r="50" spans="2:14" x14ac:dyDescent="0.25">
      <c r="B50" s="55">
        <f t="shared" si="3"/>
        <v>47</v>
      </c>
      <c r="C50" s="17" t="s">
        <v>49</v>
      </c>
      <c r="D50" s="17" t="str">
        <f>IFERROR(INDEX(TbBDEspece[],MATCH('Calcul de risque'!C50,TbBDEspece[Espèce],0),3)&amp;"","")</f>
        <v/>
      </c>
      <c r="E50" s="56" t="str">
        <f>IFERROR(INDEX(TbBDEspece[],MATCH('Calcul de risque'!C50,TbBDEspece[Espèce],0),4)&amp;"","")</f>
        <v>0,24</v>
      </c>
      <c r="F50" s="54" t="str">
        <f>IFERROR(INDEX(TbBDEspece[],MATCH('Calcul de risque'!C50,TbBDEspece[Espèce],0),5)&amp;"","")</f>
        <v>0,61</v>
      </c>
      <c r="G50" s="17" t="s">
        <v>74</v>
      </c>
      <c r="H50" s="11">
        <v>3</v>
      </c>
      <c r="I50" s="11" t="str">
        <f t="shared" si="0"/>
        <v>Grégaire</v>
      </c>
      <c r="J50" s="11" t="str">
        <f>IF('Calcul de risque'!G50=TbRéf!$C$4,TbRéf!$B$4,IF('Calcul de risque'!G50=TbRéf!$C$5,TbRéf!$B$5,IF('Calcul de risque'!G50=TbRéf!$C$6,TbRéf!$B$6,IF('Calcul de risque'!G50=TbRéf!$C$7,TbRéf!$B$7,IF('Calcul de risque'!G50=TbRéf!$C$8,TbRéf!$B$8,"")))))</f>
        <v>B</v>
      </c>
      <c r="K50" s="51" t="str">
        <f>IF(I50="Isolé",TbRéf!$B$30*'Calcul de risque'!E50/'Calcul de risque'!F50,"")</f>
        <v/>
      </c>
      <c r="L50" s="53" t="b">
        <f t="shared" si="1"/>
        <v>0</v>
      </c>
      <c r="M50" s="11" t="str">
        <f t="shared" si="2"/>
        <v>B FAUX</v>
      </c>
      <c r="N50" s="11" t="str">
        <f t="shared" si="4"/>
        <v/>
      </c>
    </row>
    <row r="51" spans="2:14" x14ac:dyDescent="0.25">
      <c r="B51" s="55">
        <f t="shared" si="3"/>
        <v>48</v>
      </c>
      <c r="C51" s="17" t="s">
        <v>50</v>
      </c>
      <c r="D51" s="17" t="str">
        <f>IFERROR(INDEX(TbBDEspece[],MATCH('Calcul de risque'!C51,TbBDEspece[Espèce],0),3)&amp;"","")</f>
        <v/>
      </c>
      <c r="E51" s="56" t="str">
        <f>IFERROR(INDEX(TbBDEspece[],MATCH('Calcul de risque'!C51,TbBDEspece[Espèce],0),4)&amp;"","")</f>
        <v>0,52</v>
      </c>
      <c r="F51" s="54" t="str">
        <f>IFERROR(INDEX(TbBDEspece[],MATCH('Calcul de risque'!C51,TbBDEspece[Espèce],0),5)&amp;"","")</f>
        <v>0,8</v>
      </c>
      <c r="G51" s="17" t="s">
        <v>124</v>
      </c>
      <c r="H51" s="11">
        <v>3</v>
      </c>
      <c r="I51" s="11" t="str">
        <f t="shared" si="0"/>
        <v>Grégaire</v>
      </c>
      <c r="J51" s="11" t="str">
        <f>IF('Calcul de risque'!G51=TbRéf!$C$4,TbRéf!$B$4,IF('Calcul de risque'!G51=TbRéf!$C$5,TbRéf!$B$5,IF('Calcul de risque'!G51=TbRéf!$C$6,TbRéf!$B$6,IF('Calcul de risque'!G51=TbRéf!$C$7,TbRéf!$B$7,IF('Calcul de risque'!G51=TbRéf!$C$8,TbRéf!$B$8,"")))))</f>
        <v>C</v>
      </c>
      <c r="K51" s="51" t="str">
        <f>IF(I51="Isolé",TbRéf!$B$30*'Calcul de risque'!E51/'Calcul de risque'!F51,"")</f>
        <v/>
      </c>
      <c r="L51" s="53" t="b">
        <f t="shared" si="1"/>
        <v>0</v>
      </c>
      <c r="M51" s="11" t="str">
        <f t="shared" si="2"/>
        <v>C FAUX</v>
      </c>
      <c r="N51" s="11" t="str">
        <f t="shared" si="4"/>
        <v/>
      </c>
    </row>
    <row r="52" spans="2:14" x14ac:dyDescent="0.25">
      <c r="B52" s="55">
        <f t="shared" si="3"/>
        <v>49</v>
      </c>
      <c r="C52" s="17" t="s">
        <v>51</v>
      </c>
      <c r="D52" s="17" t="str">
        <f>IFERROR(INDEX(TbBDEspece[],MATCH('Calcul de risque'!C52,TbBDEspece[Espèce],0),3)&amp;"","")</f>
        <v/>
      </c>
      <c r="E52" s="56" t="str">
        <f>IFERROR(INDEX(TbBDEspece[],MATCH('Calcul de risque'!C52,TbBDEspece[Espèce],0),4)&amp;"","")</f>
        <v>0,022</v>
      </c>
      <c r="F52" s="54" t="str">
        <f>IFERROR(INDEX(TbBDEspece[],MATCH('Calcul de risque'!C52,TbBDEspece[Espèce],0),5)&amp;"","")</f>
        <v>0,24</v>
      </c>
      <c r="G52" s="17" t="s">
        <v>75</v>
      </c>
      <c r="H52" s="11">
        <v>5</v>
      </c>
      <c r="I52" s="11" t="str">
        <f t="shared" si="0"/>
        <v>Grégaire</v>
      </c>
      <c r="J52" s="11" t="str">
        <f>IF('Calcul de risque'!G52=TbRéf!$C$4,TbRéf!$B$4,IF('Calcul de risque'!G52=TbRéf!$C$5,TbRéf!$B$5,IF('Calcul de risque'!G52=TbRéf!$C$6,TbRéf!$B$6,IF('Calcul de risque'!G52=TbRéf!$C$7,TbRéf!$B$7,IF('Calcul de risque'!G52=TbRéf!$C$8,TbRéf!$B$8,"")))))</f>
        <v>D</v>
      </c>
      <c r="K52" s="51" t="str">
        <f>IF(I52="Isolé",TbRéf!$B$30*'Calcul de risque'!E52/'Calcul de risque'!F52,"")</f>
        <v/>
      </c>
      <c r="L52" s="53" t="b">
        <f t="shared" si="1"/>
        <v>0</v>
      </c>
      <c r="M52" s="11" t="str">
        <f t="shared" si="2"/>
        <v>D FAUX</v>
      </c>
      <c r="N52" s="11" t="str">
        <f t="shared" si="4"/>
        <v/>
      </c>
    </row>
    <row r="53" spans="2:14" x14ac:dyDescent="0.25">
      <c r="B53" s="55">
        <f t="shared" si="3"/>
        <v>50</v>
      </c>
      <c r="C53" s="17" t="s">
        <v>52</v>
      </c>
      <c r="D53" s="17" t="str">
        <f>IFERROR(INDEX(TbBDEspece[],MATCH('Calcul de risque'!C53,TbBDEspece[Espèce],0),3)&amp;"","")</f>
        <v/>
      </c>
      <c r="E53" s="56" t="str">
        <f>IFERROR(INDEX(TbBDEspece[],MATCH('Calcul de risque'!C53,TbBDEspece[Espèce],0),4)&amp;"","")</f>
        <v>7</v>
      </c>
      <c r="F53" s="54" t="str">
        <f>IFERROR(INDEX(TbBDEspece[],MATCH('Calcul de risque'!C53,TbBDEspece[Espèce],0),5)&amp;"","")</f>
        <v/>
      </c>
      <c r="G53" s="17" t="s">
        <v>76</v>
      </c>
      <c r="H53" s="11">
        <v>2</v>
      </c>
      <c r="I53" s="11" t="str">
        <f t="shared" si="0"/>
        <v>Grégaire</v>
      </c>
      <c r="J53" s="11" t="str">
        <f>IF('Calcul de risque'!G53=TbRéf!$C$4,TbRéf!$B$4,IF('Calcul de risque'!G53=TbRéf!$C$5,TbRéf!$B$5,IF('Calcul de risque'!G53=TbRéf!$C$6,TbRéf!$B$6,IF('Calcul de risque'!G53=TbRéf!$C$7,TbRéf!$B$7,IF('Calcul de risque'!G53=TbRéf!$C$8,TbRéf!$B$8,"")))))</f>
        <v>E</v>
      </c>
      <c r="K53" s="51" t="str">
        <f>IF(I53="Isolé",TbRéf!$B$30*'Calcul de risque'!E53/'Calcul de risque'!F53,"")</f>
        <v/>
      </c>
      <c r="L53" s="53" t="b">
        <f t="shared" si="1"/>
        <v>0</v>
      </c>
      <c r="M53" s="11" t="str">
        <f t="shared" si="2"/>
        <v>E FAUX</v>
      </c>
      <c r="N53" s="11" t="str">
        <f t="shared" si="4"/>
        <v/>
      </c>
    </row>
    <row r="54" spans="2:14" x14ac:dyDescent="0.25">
      <c r="B54" s="55">
        <f t="shared" si="3"/>
        <v>51</v>
      </c>
      <c r="C54" s="17" t="s">
        <v>53</v>
      </c>
      <c r="D54" s="17" t="str">
        <f>IFERROR(INDEX(TbBDEspece[],MATCH('Calcul de risque'!C54,TbBDEspece[Espèce],0),3)&amp;"","")</f>
        <v/>
      </c>
      <c r="E54" s="56" t="str">
        <f>IFERROR(INDEX(TbBDEspece[],MATCH('Calcul de risque'!C54,TbBDEspece[Espèce],0),4)&amp;"","")</f>
        <v>0,115</v>
      </c>
      <c r="F54" s="54" t="str">
        <f>IFERROR(INDEX(TbBDEspece[],MATCH('Calcul de risque'!C54,TbBDEspece[Espèce],0),5)&amp;"","")</f>
        <v>0,73</v>
      </c>
      <c r="G54" s="17" t="s">
        <v>124</v>
      </c>
      <c r="H54" s="11">
        <v>2</v>
      </c>
      <c r="I54" s="11" t="str">
        <f t="shared" si="0"/>
        <v>Grégaire</v>
      </c>
      <c r="J54" s="11" t="str">
        <f>IF('Calcul de risque'!G54=TbRéf!$C$4,TbRéf!$B$4,IF('Calcul de risque'!G54=TbRéf!$C$5,TbRéf!$B$5,IF('Calcul de risque'!G54=TbRéf!$C$6,TbRéf!$B$6,IF('Calcul de risque'!G54=TbRéf!$C$7,TbRéf!$B$7,IF('Calcul de risque'!G54=TbRéf!$C$8,TbRéf!$B$8,"")))))</f>
        <v>C</v>
      </c>
      <c r="K54" s="51" t="str">
        <f>IF(I54="Isolé",TbRéf!$B$30*'Calcul de risque'!E54/'Calcul de risque'!F54,"")</f>
        <v/>
      </c>
      <c r="L54" s="53" t="b">
        <f t="shared" si="1"/>
        <v>0</v>
      </c>
      <c r="M54" s="11" t="str">
        <f t="shared" si="2"/>
        <v>C FAUX</v>
      </c>
      <c r="N54" s="11" t="str">
        <f t="shared" si="4"/>
        <v/>
      </c>
    </row>
    <row r="55" spans="2:14" x14ac:dyDescent="0.25">
      <c r="B55" s="55">
        <f t="shared" si="3"/>
        <v>52</v>
      </c>
      <c r="C55" s="17" t="s">
        <v>54</v>
      </c>
      <c r="D55" s="17" t="str">
        <f>IFERROR(INDEX(TbBDEspece[],MATCH('Calcul de risque'!C55,TbBDEspece[Espèce],0),3)&amp;"","")</f>
        <v/>
      </c>
      <c r="E55" s="56" t="str">
        <f>IFERROR(INDEX(TbBDEspece[],MATCH('Calcul de risque'!C55,TbBDEspece[Espèce],0),4)&amp;"","")</f>
        <v>105</v>
      </c>
      <c r="F55" s="54" t="str">
        <f>IFERROR(INDEX(TbBDEspece[],MATCH('Calcul de risque'!C55,TbBDEspece[Espèce],0),5)&amp;"","")</f>
        <v/>
      </c>
      <c r="G55" s="17" t="s">
        <v>76</v>
      </c>
      <c r="H55" s="11">
        <v>9</v>
      </c>
      <c r="I55" s="11" t="str">
        <f t="shared" si="0"/>
        <v>Grégaire</v>
      </c>
      <c r="J55" s="11" t="str">
        <f>IF('Calcul de risque'!G55=TbRéf!$C$4,TbRéf!$B$4,IF('Calcul de risque'!G55=TbRéf!$C$5,TbRéf!$B$5,IF('Calcul de risque'!G55=TbRéf!$C$6,TbRéf!$B$6,IF('Calcul de risque'!G55=TbRéf!$C$7,TbRéf!$B$7,IF('Calcul de risque'!G55=TbRéf!$C$8,TbRéf!$B$8,"")))))</f>
        <v>E</v>
      </c>
      <c r="K55" s="51" t="str">
        <f>IF(I55="Isolé",TbRéf!$B$30*'Calcul de risque'!E55/'Calcul de risque'!F55,"")</f>
        <v/>
      </c>
      <c r="L55" s="53" t="b">
        <f t="shared" si="1"/>
        <v>0</v>
      </c>
      <c r="M55" s="11" t="str">
        <f t="shared" si="2"/>
        <v>E FAUX</v>
      </c>
      <c r="N55" s="11" t="str">
        <f t="shared" si="4"/>
        <v/>
      </c>
    </row>
    <row r="56" spans="2:14" x14ac:dyDescent="0.25">
      <c r="B56" s="55">
        <f t="shared" si="3"/>
        <v>53</v>
      </c>
      <c r="C56" s="17" t="s">
        <v>55</v>
      </c>
      <c r="D56" s="17" t="str">
        <f>IFERROR(INDEX(TbBDEspece[],MATCH('Calcul de risque'!C56,TbBDEspece[Espèce],0),3)&amp;"","")</f>
        <v/>
      </c>
      <c r="E56" s="56" t="str">
        <f>IFERROR(INDEX(TbBDEspece[],MATCH('Calcul de risque'!C56,TbBDEspece[Espèce],0),4)&amp;"","")</f>
        <v>1,4</v>
      </c>
      <c r="F56" s="54" t="str">
        <f>IFERROR(INDEX(TbBDEspece[],MATCH('Calcul de risque'!C56,TbBDEspece[Espèce],0),5)&amp;"","")</f>
        <v>1,33</v>
      </c>
      <c r="G56" s="17" t="s">
        <v>75</v>
      </c>
      <c r="H56" s="11">
        <v>4</v>
      </c>
      <c r="I56" s="11" t="str">
        <f t="shared" si="0"/>
        <v>Grégaire</v>
      </c>
      <c r="J56" s="11" t="str">
        <f>IF('Calcul de risque'!G56=TbRéf!$C$4,TbRéf!$B$4,IF('Calcul de risque'!G56=TbRéf!$C$5,TbRéf!$B$5,IF('Calcul de risque'!G56=TbRéf!$C$6,TbRéf!$B$6,IF('Calcul de risque'!G56=TbRéf!$C$7,TbRéf!$B$7,IF('Calcul de risque'!G56=TbRéf!$C$8,TbRéf!$B$8,"")))))</f>
        <v>D</v>
      </c>
      <c r="K56" s="51" t="str">
        <f>IF(I56="Isolé",TbRéf!$B$30*'Calcul de risque'!E56/'Calcul de risque'!F56,"")</f>
        <v/>
      </c>
      <c r="L56" s="53" t="b">
        <f t="shared" si="1"/>
        <v>0</v>
      </c>
      <c r="M56" s="11" t="str">
        <f t="shared" si="2"/>
        <v>D FAUX</v>
      </c>
      <c r="N56" s="11" t="str">
        <f t="shared" si="4"/>
        <v/>
      </c>
    </row>
    <row r="57" spans="2:14" x14ac:dyDescent="0.25">
      <c r="B57" s="55">
        <f t="shared" si="3"/>
        <v>54</v>
      </c>
      <c r="C57" s="17" t="s">
        <v>56</v>
      </c>
      <c r="D57" s="17" t="str">
        <f>IFERROR(INDEX(TbBDEspece[],MATCH('Calcul de risque'!C57,TbBDEspece[Espèce],0),3)&amp;"","")</f>
        <v/>
      </c>
      <c r="E57" s="56" t="str">
        <f>IFERROR(INDEX(TbBDEspece[],MATCH('Calcul de risque'!C57,TbBDEspece[Espèce],0),4)&amp;"","")</f>
        <v>0,024</v>
      </c>
      <c r="F57" s="54" t="str">
        <f>IFERROR(INDEX(TbBDEspece[],MATCH('Calcul de risque'!C57,TbBDEspece[Espèce],0),5)&amp;"","")</f>
        <v/>
      </c>
      <c r="G57" s="17" t="s">
        <v>75</v>
      </c>
      <c r="H57" s="11">
        <v>4</v>
      </c>
      <c r="I57" s="11" t="str">
        <f t="shared" si="0"/>
        <v>Grégaire</v>
      </c>
      <c r="J57" s="11" t="str">
        <f>IF('Calcul de risque'!G57=TbRéf!$C$4,TbRéf!$B$4,IF('Calcul de risque'!G57=TbRéf!$C$5,TbRéf!$B$5,IF('Calcul de risque'!G57=TbRéf!$C$6,TbRéf!$B$6,IF('Calcul de risque'!G57=TbRéf!$C$7,TbRéf!$B$7,IF('Calcul de risque'!G57=TbRéf!$C$8,TbRéf!$B$8,"")))))</f>
        <v>D</v>
      </c>
      <c r="K57" s="51" t="str">
        <f>IF(I57="Isolé",TbRéf!$B$30*'Calcul de risque'!E57/'Calcul de risque'!F57,"")</f>
        <v/>
      </c>
      <c r="L57" s="53" t="b">
        <f t="shared" si="1"/>
        <v>0</v>
      </c>
      <c r="M57" s="11" t="str">
        <f t="shared" si="2"/>
        <v>D FAUX</v>
      </c>
      <c r="N57" s="11" t="str">
        <f t="shared" si="4"/>
        <v/>
      </c>
    </row>
    <row r="58" spans="2:14" x14ac:dyDescent="0.25">
      <c r="B58" s="55">
        <f t="shared" si="3"/>
        <v>55</v>
      </c>
      <c r="C58" s="17" t="s">
        <v>57</v>
      </c>
      <c r="D58" s="17" t="str">
        <f>IFERROR(INDEX(TbBDEspece[],MATCH('Calcul de risque'!C58,TbBDEspece[Espèce],0),3)&amp;"","")</f>
        <v/>
      </c>
      <c r="E58" s="56" t="str">
        <f>IFERROR(INDEX(TbBDEspece[],MATCH('Calcul de risque'!C58,TbBDEspece[Espèce],0),4)&amp;"","")</f>
        <v>0,017</v>
      </c>
      <c r="F58" s="54" t="str">
        <f>IFERROR(INDEX(TbBDEspece[],MATCH('Calcul de risque'!C58,TbBDEspece[Espèce],0),5)&amp;"","")</f>
        <v>0,21</v>
      </c>
      <c r="G58" s="17" t="s">
        <v>76</v>
      </c>
      <c r="H58" s="11">
        <v>5</v>
      </c>
      <c r="I58" s="11" t="str">
        <f t="shared" si="0"/>
        <v>Grégaire</v>
      </c>
      <c r="J58" s="11" t="str">
        <f>IF('Calcul de risque'!G58=TbRéf!$C$4,TbRéf!$B$4,IF('Calcul de risque'!G58=TbRéf!$C$5,TbRéf!$B$5,IF('Calcul de risque'!G58=TbRéf!$C$6,TbRéf!$B$6,IF('Calcul de risque'!G58=TbRéf!$C$7,TbRéf!$B$7,IF('Calcul de risque'!G58=TbRéf!$C$8,TbRéf!$B$8,"")))))</f>
        <v>E</v>
      </c>
      <c r="K58" s="51" t="str">
        <f>IF(I58="Isolé",TbRéf!$B$30*'Calcul de risque'!E58/'Calcul de risque'!F58,"")</f>
        <v/>
      </c>
      <c r="L58" s="53" t="b">
        <f t="shared" si="1"/>
        <v>0</v>
      </c>
      <c r="M58" s="11" t="str">
        <f t="shared" si="2"/>
        <v>E FAUX</v>
      </c>
      <c r="N58" s="11" t="str">
        <f t="shared" si="4"/>
        <v/>
      </c>
    </row>
    <row r="59" spans="2:14" x14ac:dyDescent="0.25">
      <c r="B59" s="55">
        <f t="shared" si="3"/>
        <v>56</v>
      </c>
      <c r="C59" s="17" t="s">
        <v>58</v>
      </c>
      <c r="D59" s="17" t="str">
        <f>IFERROR(INDEX(TbBDEspece[],MATCH('Calcul de risque'!C59,TbBDEspece[Espèce],0),3)&amp;"","")</f>
        <v/>
      </c>
      <c r="E59" s="56" t="str">
        <f>IFERROR(INDEX(TbBDEspece[],MATCH('Calcul de risque'!C59,TbBDEspece[Espèce],0),4)&amp;"","")</f>
        <v>0,31</v>
      </c>
      <c r="F59" s="54" t="str">
        <f>IFERROR(INDEX(TbBDEspece[],MATCH('Calcul de risque'!C59,TbBDEspece[Espèce],0),5)&amp;"","")</f>
        <v>0,87</v>
      </c>
      <c r="G59" s="17" t="s">
        <v>124</v>
      </c>
      <c r="H59" s="11">
        <v>20</v>
      </c>
      <c r="I59" s="11" t="str">
        <f t="shared" si="0"/>
        <v>Grégaire</v>
      </c>
      <c r="J59" s="11" t="str">
        <f>IF('Calcul de risque'!G59=TbRéf!$C$4,TbRéf!$B$4,IF('Calcul de risque'!G59=TbRéf!$C$5,TbRéf!$B$5,IF('Calcul de risque'!G59=TbRéf!$C$6,TbRéf!$B$6,IF('Calcul de risque'!G59=TbRéf!$C$7,TbRéf!$B$7,IF('Calcul de risque'!G59=TbRéf!$C$8,TbRéf!$B$8,"")))))</f>
        <v>C</v>
      </c>
      <c r="K59" s="51" t="str">
        <f>IF(I59="Isolé",TbRéf!$B$30*'Calcul de risque'!E59/'Calcul de risque'!F59,"")</f>
        <v/>
      </c>
      <c r="L59" s="53" t="b">
        <f t="shared" si="1"/>
        <v>0</v>
      </c>
      <c r="M59" s="11" t="str">
        <f t="shared" si="2"/>
        <v>C FAUX</v>
      </c>
      <c r="N59" s="11" t="str">
        <f t="shared" si="4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BDEspece</vt:lpstr>
      <vt:lpstr>TbRéf</vt:lpstr>
      <vt:lpstr>Calcul de risque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2021-01-31T17:55:14Z</dcterms:created>
  <dcterms:modified xsi:type="dcterms:W3CDTF">2021-02-06T16:49:59Z</dcterms:modified>
</cp:coreProperties>
</file>