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4.xml" ContentType="application/vnd.openxmlformats-officedocument.spreadsheetml.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slicers/slicer2.xml" ContentType="application/vnd.ms-excel.slicer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9.xml" ContentType="application/vnd.openxmlformats-officedocument.spreadsheetml.pivot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28800" windowHeight="12255" tabRatio="638" firstSheet="2" activeTab="5" xr2:uid="{00000000-000D-0000-FFFF-FFFF00000000}"/>
  </bookViews>
  <sheets>
    <sheet name="Tableau de Bord" sheetId="4" r:id="rId1"/>
    <sheet name="TdBCarbu" sheetId="1" r:id="rId2"/>
    <sheet name="BD Carbu" sheetId="2" r:id="rId3"/>
    <sheet name="TCD Carbu" sheetId="5" r:id="rId4"/>
    <sheet name="Mvts Carburant" sheetId="3" r:id="rId5"/>
    <sheet name="TdBProduit" sheetId="6" r:id="rId6"/>
    <sheet name="BD_Produit" sheetId="7" r:id="rId7"/>
    <sheet name="TCD Produit" sheetId="8" r:id="rId8"/>
    <sheet name="Mvts Produit" sheetId="9" r:id="rId9"/>
  </sheets>
  <definedNames>
    <definedName name="Lst_Agent">Tableau2[Personnel]</definedName>
    <definedName name="Lst_Lieu">Tableau3[Lieu station]</definedName>
    <definedName name="Lst_Veh">Tableau1[Véhicule]</definedName>
    <definedName name="LstMvt">Tableau5[Mouvement]</definedName>
    <definedName name="LstProduit">Tableau7[Produit]</definedName>
    <definedName name="Segment_Années">#N/A</definedName>
    <definedName name="Segment_Date">#N/A</definedName>
    <definedName name="Segment_Date1">#N/A</definedName>
    <definedName name="Segment_Mois">#N/A</definedName>
  </definedNames>
  <calcPr calcId="171027"/>
  <pivotCaches>
    <pivotCache cacheId="0" r:id="rId10"/>
    <pivotCache cacheId="1" r:id="rId11"/>
    <pivotCache cacheId="10" r:id="rId12"/>
  </pivotCaches>
  <extLst>
    <ext xmlns:x14="http://schemas.microsoft.com/office/spreadsheetml/2009/9/main" uri="{BBE1A952-AA13-448e-AADC-164F8A28A991}">
      <x14:slicerCaches>
        <x14:slicerCache r:id="rId13"/>
        <x14:slicerCache r:id="rId14"/>
        <x14:slicerCache r:id="rId15"/>
        <x14:slicerCache r:id="rId1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6" l="1"/>
  <c r="H8" i="6" l="1"/>
  <c r="I8" i="6" s="1"/>
  <c r="C4" i="6" l="1"/>
  <c r="F2" i="7"/>
  <c r="F3" i="7"/>
  <c r="F4" i="7"/>
  <c r="F5" i="7"/>
  <c r="N1" i="5" l="1"/>
  <c r="M1" i="5"/>
  <c r="L1" i="5"/>
  <c r="K1" i="5"/>
  <c r="J1" i="5"/>
  <c r="I4" i="1"/>
  <c r="C4" i="1" l="1"/>
  <c r="C5" i="1"/>
  <c r="D10" i="1"/>
</calcChain>
</file>

<file path=xl/sharedStrings.xml><?xml version="1.0" encoding="utf-8"?>
<sst xmlns="http://schemas.openxmlformats.org/spreadsheetml/2006/main" count="447" uniqueCount="98">
  <si>
    <t>Date</t>
  </si>
  <si>
    <t>Véhicule</t>
  </si>
  <si>
    <t>Conducteur</t>
  </si>
  <si>
    <t>Opérateur</t>
  </si>
  <si>
    <t>Lieu station</t>
  </si>
  <si>
    <t>Litrage</t>
  </si>
  <si>
    <t>Somme</t>
  </si>
  <si>
    <t>Carburation</t>
  </si>
  <si>
    <t>Personnel</t>
  </si>
  <si>
    <t>VPA</t>
  </si>
  <si>
    <t>Gas-oil</t>
  </si>
  <si>
    <t>VIM 70</t>
  </si>
  <si>
    <t>Immat</t>
  </si>
  <si>
    <t>VIM 60</t>
  </si>
  <si>
    <t>Disqueuse 1</t>
  </si>
  <si>
    <t>Disqueuse 2</t>
  </si>
  <si>
    <t>Sans-plomb</t>
  </si>
  <si>
    <t>Sécu 2</t>
  </si>
  <si>
    <t>Sécu 3</t>
  </si>
  <si>
    <t>AFONSO Julien</t>
  </si>
  <si>
    <t>AUDIE Anthony</t>
  </si>
  <si>
    <t>BENAZET Jean-René</t>
  </si>
  <si>
    <t>DISTEFANO Alexis</t>
  </si>
  <si>
    <t>FERRARA Julien</t>
  </si>
  <si>
    <t>LEROY France</t>
  </si>
  <si>
    <t>LEROY Jean-Sébastien</t>
  </si>
  <si>
    <t>NAVARRO Christophe</t>
  </si>
  <si>
    <t>SANTOS Jean-François</t>
  </si>
  <si>
    <t>SCHWEITZER Jean-Michel</t>
  </si>
  <si>
    <t>ZARAGOZA Didier</t>
  </si>
  <si>
    <t>Hyper U - Sérignan</t>
  </si>
  <si>
    <t>Station Aéroport</t>
  </si>
  <si>
    <t>Lieu</t>
  </si>
  <si>
    <t>AA-123-AA</t>
  </si>
  <si>
    <t>BB-123-BB</t>
  </si>
  <si>
    <t>CC-123-CC</t>
  </si>
  <si>
    <t>Étiquettes de lignes</t>
  </si>
  <si>
    <t>Total général</t>
  </si>
  <si>
    <t>Compteur départ</t>
  </si>
  <si>
    <t>Kilométrage</t>
  </si>
  <si>
    <t>Somme €</t>
  </si>
  <si>
    <t>Litrage carburant</t>
  </si>
  <si>
    <t>Kilometrage</t>
  </si>
  <si>
    <t>Étiquettes de colonnes</t>
  </si>
  <si>
    <t>Nombre de Carburation</t>
  </si>
  <si>
    <t>Litrage et dépense par véhicule</t>
  </si>
  <si>
    <t>Litrage et dépense par Lieu</t>
  </si>
  <si>
    <t>Effectuer par conducteur</t>
  </si>
  <si>
    <t>Effectuer par opérateur</t>
  </si>
  <si>
    <t>Dernier kilométrage :</t>
  </si>
  <si>
    <t>Max Kilometrage</t>
  </si>
  <si>
    <t>Min Kilometrage</t>
  </si>
  <si>
    <t>Som en €</t>
  </si>
  <si>
    <t>Litrage par lieu</t>
  </si>
  <si>
    <t>Somme € par lieu</t>
  </si>
  <si>
    <t>Litrage par véhicule</t>
  </si>
  <si>
    <t>Somme € par véhicule</t>
  </si>
  <si>
    <t>Lt au 100 km</t>
  </si>
  <si>
    <t>Consomation du véhicule :</t>
  </si>
  <si>
    <t>Texte explicatif du fonctionnement</t>
  </si>
  <si>
    <t>Produit</t>
  </si>
  <si>
    <t>Solde Initial</t>
  </si>
  <si>
    <t>Stock sécurité</t>
  </si>
  <si>
    <t>Stock minimum</t>
  </si>
  <si>
    <t>Stock réel</t>
  </si>
  <si>
    <t>Alerte</t>
  </si>
  <si>
    <t>N° Commande</t>
  </si>
  <si>
    <t>Produits</t>
  </si>
  <si>
    <t>Sortie</t>
  </si>
  <si>
    <t>Entrée</t>
  </si>
  <si>
    <t>Mouvement</t>
  </si>
  <si>
    <t>Quantité</t>
  </si>
  <si>
    <t>Emulseur (Cu)</t>
  </si>
  <si>
    <t>Cuve</t>
  </si>
  <si>
    <t>Emulseur (Co)</t>
  </si>
  <si>
    <t>Container</t>
  </si>
  <si>
    <t>Emulseur (S2)</t>
  </si>
  <si>
    <t>Emulseur (S3)</t>
  </si>
  <si>
    <t>Stock restant</t>
  </si>
  <si>
    <t>Total</t>
  </si>
  <si>
    <t>Sécurité</t>
  </si>
  <si>
    <t>Minimum</t>
  </si>
  <si>
    <t>Initial</t>
  </si>
  <si>
    <t>Consommation</t>
  </si>
  <si>
    <t xml:space="preserve"> </t>
  </si>
  <si>
    <t>EMULSEUR</t>
  </si>
  <si>
    <t>1-AB</t>
  </si>
  <si>
    <t>2-ABC</t>
  </si>
  <si>
    <t>3-ABCD</t>
  </si>
  <si>
    <t>CARBURANT</t>
  </si>
  <si>
    <t>Stock actuel (cuve + container) :</t>
  </si>
  <si>
    <t>Réserve minimum égal à 4 pleines charge d'eau :</t>
  </si>
  <si>
    <t>Qté émulseur</t>
  </si>
  <si>
    <t>pleines charge d'eau</t>
  </si>
  <si>
    <t>Lieu       /        Stock</t>
  </si>
  <si>
    <t>nov</t>
  </si>
  <si>
    <t>déc</t>
  </si>
  <si>
    <t>Nombre de N°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</si>
</sst>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_ ;[Red]\-#,##0\ "/>
  </numFmts>
  <fonts count="11" x14ac:knownFonts="1">
    <font>
      <sz val="10"/>
      <color theme="1"/>
      <name val="Times New Roman"/>
      <family val="2"/>
    </font>
    <font>
      <sz val="10"/>
      <color theme="1"/>
      <name val="Times New Roman"/>
      <family val="1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sz val="10"/>
      <color rgb="FFFF0000"/>
      <name val="Times New Roman"/>
      <family val="2"/>
    </font>
    <font>
      <sz val="12"/>
      <color theme="1"/>
      <name val="Times New Roman"/>
      <family val="2"/>
    </font>
    <font>
      <b/>
      <sz val="10"/>
      <color rgb="FFFF0000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24"/>
      <color theme="1"/>
      <name val="Times New Roman"/>
      <family val="1"/>
    </font>
    <font>
      <sz val="10"/>
      <color theme="1" tint="0.499984740745262"/>
      <name val="Times New Roman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3" borderId="0" xfId="0" applyFill="1" applyBorder="1"/>
    <xf numFmtId="0" fontId="0" fillId="3" borderId="6" xfId="0" applyFill="1" applyBorder="1" applyAlignment="1">
      <alignment horizontal="centerContinuous" vertical="center"/>
    </xf>
    <xf numFmtId="0" fontId="0" fillId="3" borderId="6" xfId="0" applyFill="1" applyBorder="1" applyAlignment="1">
      <alignment horizontal="centerContinuous"/>
    </xf>
    <xf numFmtId="0" fontId="0" fillId="3" borderId="7" xfId="0" applyFill="1" applyBorder="1" applyAlignment="1">
      <alignment horizontal="centerContinuous"/>
    </xf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0" fillId="0" borderId="0" xfId="0" applyFill="1" applyBorder="1"/>
    <xf numFmtId="0" fontId="2" fillId="0" borderId="2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/>
    <xf numFmtId="165" fontId="0" fillId="0" borderId="0" xfId="0" applyNumberFormat="1"/>
    <xf numFmtId="0" fontId="0" fillId="0" borderId="0" xfId="0" applyFill="1" applyAlignment="1">
      <alignment horizontal="right"/>
    </xf>
    <xf numFmtId="0" fontId="1" fillId="0" borderId="0" xfId="0" applyFont="1" applyFill="1" applyBorder="1" applyAlignment="1">
      <alignment horizontal="right"/>
    </xf>
    <xf numFmtId="0" fontId="0" fillId="3" borderId="0" xfId="0" applyFill="1" applyBorder="1" applyAlignment="1">
      <alignment horizontal="centerContinuous"/>
    </xf>
    <xf numFmtId="0" fontId="5" fillId="3" borderId="0" xfId="0" applyFont="1" applyFill="1" applyBorder="1" applyAlignment="1">
      <alignment horizontal="left" vertical="center"/>
    </xf>
    <xf numFmtId="0" fontId="5" fillId="3" borderId="4" xfId="0" applyFont="1" applyFill="1" applyBorder="1" applyAlignment="1">
      <alignment horizontal="left" vertical="center"/>
    </xf>
    <xf numFmtId="0" fontId="0" fillId="3" borderId="3" xfId="0" applyFill="1" applyBorder="1" applyAlignment="1">
      <alignment horizontal="centerContinuous"/>
    </xf>
    <xf numFmtId="0" fontId="0" fillId="3" borderId="6" xfId="0" applyFill="1" applyBorder="1"/>
    <xf numFmtId="0" fontId="0" fillId="3" borderId="7" xfId="0" applyFill="1" applyBorder="1"/>
    <xf numFmtId="0" fontId="0" fillId="3" borderId="4" xfId="0" applyFill="1" applyBorder="1" applyAlignment="1">
      <alignment horizontal="centerContinuous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0" applyFont="1" applyFill="1" applyBorder="1"/>
    <xf numFmtId="0" fontId="2" fillId="3" borderId="5" xfId="0" applyFont="1" applyFill="1" applyBorder="1" applyAlignment="1">
      <alignment horizontal="left" vertical="top"/>
    </xf>
    <xf numFmtId="0" fontId="2" fillId="3" borderId="6" xfId="0" applyFont="1" applyFill="1" applyBorder="1" applyAlignment="1">
      <alignment horizontal="left" vertical="top"/>
    </xf>
    <xf numFmtId="0" fontId="2" fillId="3" borderId="4" xfId="0" applyFont="1" applyFill="1" applyBorder="1"/>
    <xf numFmtId="3" fontId="6" fillId="0" borderId="0" xfId="0" applyNumberFormat="1" applyFont="1" applyFill="1" applyBorder="1" applyAlignment="1">
      <alignment horizontal="center"/>
    </xf>
    <xf numFmtId="4" fontId="7" fillId="0" borderId="0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2" xfId="0" applyFill="1" applyBorder="1"/>
    <xf numFmtId="0" fontId="0" fillId="0" borderId="12" xfId="0" applyFill="1" applyBorder="1" applyAlignment="1"/>
    <xf numFmtId="0" fontId="0" fillId="0" borderId="13" xfId="0" applyFill="1" applyBorder="1"/>
    <xf numFmtId="0" fontId="0" fillId="0" borderId="14" xfId="0" applyBorder="1"/>
    <xf numFmtId="0" fontId="0" fillId="0" borderId="15" xfId="0" applyFill="1" applyBorder="1"/>
    <xf numFmtId="0" fontId="0" fillId="0" borderId="14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3" fillId="2" borderId="19" xfId="0" applyFont="1" applyFill="1" applyBorder="1" applyAlignment="1">
      <alignment horizontal="left" vertical="center"/>
    </xf>
    <xf numFmtId="0" fontId="0" fillId="0" borderId="0" xfId="0" quotePrefix="1"/>
    <xf numFmtId="0" fontId="2" fillId="0" borderId="20" xfId="0" applyFont="1" applyBorder="1" applyAlignment="1">
      <alignment horizontal="center" vertical="center"/>
    </xf>
    <xf numFmtId="0" fontId="2" fillId="2" borderId="20" xfId="0" quotePrefix="1" applyFont="1" applyFill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0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9" fillId="3" borderId="0" xfId="0" applyFont="1" applyFill="1" applyAlignment="1">
      <alignment vertical="center"/>
    </xf>
    <xf numFmtId="0" fontId="10" fillId="0" borderId="21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22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/>
    <xf numFmtId="0" fontId="10" fillId="0" borderId="21" xfId="0" applyFont="1" applyBorder="1" applyAlignment="1"/>
    <xf numFmtId="0" fontId="10" fillId="0" borderId="22" xfId="0" applyFont="1" applyBorder="1" applyAlignment="1">
      <alignment vertical="top"/>
    </xf>
    <xf numFmtId="0" fontId="10" fillId="0" borderId="21" xfId="0" applyFont="1" applyBorder="1" applyAlignment="1">
      <alignment vertical="center"/>
    </xf>
    <xf numFmtId="0" fontId="10" fillId="0" borderId="22" xfId="0" applyFont="1" applyBorder="1" applyAlignment="1">
      <alignment vertical="center"/>
    </xf>
    <xf numFmtId="0" fontId="10" fillId="0" borderId="0" xfId="0" applyFont="1" applyBorder="1" applyAlignment="1">
      <alignment horizontal="right" indent="1"/>
    </xf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/>
    <xf numFmtId="0" fontId="0" fillId="5" borderId="0" xfId="0" applyFill="1" applyAlignment="1">
      <alignment horizontal="left" vertical="center"/>
    </xf>
    <xf numFmtId="0" fontId="0" fillId="5" borderId="0" xfId="0" applyNumberFormat="1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6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7" fillId="0" borderId="0" xfId="0" applyFont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0" fillId="0" borderId="0" xfId="0" applyNumberFormat="1" applyFill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1113"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right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right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alignment wrapText="0"/>
    </dxf>
    <dxf>
      <alignment wrapText="1"/>
    </dxf>
    <dxf>
      <alignment wrapText="0"/>
    </dxf>
    <dxf>
      <alignment vertical="center"/>
    </dxf>
    <dxf>
      <alignment vertical="center"/>
    </dxf>
    <dxf>
      <alignment horizontal="center"/>
    </dxf>
    <dxf>
      <alignment vertical="bottom"/>
    </dxf>
    <dxf>
      <alignment horizontal="center"/>
    </dxf>
    <dxf>
      <alignment vertical="center"/>
    </dxf>
    <dxf>
      <alignment vertical="center"/>
    </dxf>
    <dxf>
      <alignment horizontal="center"/>
    </dxf>
    <dxf>
      <alignment wrapText="1"/>
    </dxf>
    <dxf>
      <alignment wrapText="1"/>
    </dxf>
    <dxf>
      <alignment wrapText="1"/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1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4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microsoft.com/office/2007/relationships/slicerCache" Target="slicerCaches/slicerCache3.xml"/><Relationship Id="rId10" Type="http://schemas.openxmlformats.org/officeDocument/2006/relationships/pivotCacheDefinition" Target="pivotCache/pivotCacheDefinition1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 Carbu!Tableau croisé dynamique4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30"/>
      <c:rotY val="2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'TCD Carbu'!$J$23</c:f>
              <c:strCache>
                <c:ptCount val="1"/>
                <c:pt idx="0">
                  <c:v>Litrage par lieu</c:v>
                </c:pt>
              </c:strCache>
            </c:strRef>
          </c:tx>
          <c:spPr>
            <a:solidFill>
              <a:schemeClr val="accent1"/>
            </a:solidFill>
            <a:ln w="25400">
              <a:solidFill>
                <a:schemeClr val="lt1"/>
              </a:solidFill>
            </a:ln>
            <a:effectLst/>
            <a:sp3d contourW="25400">
              <a:contourClr>
                <a:schemeClr val="lt1"/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Carbu'!$I$24:$I$26</c:f>
              <c:strCache>
                <c:ptCount val="2"/>
                <c:pt idx="0">
                  <c:v>Hyper U - Sérignan</c:v>
                </c:pt>
                <c:pt idx="1">
                  <c:v>Station Aéroport</c:v>
                </c:pt>
              </c:strCache>
            </c:strRef>
          </c:cat>
          <c:val>
            <c:numRef>
              <c:f>'TCD Carbu'!$J$24:$J$26</c:f>
              <c:numCache>
                <c:formatCode>General</c:formatCode>
                <c:ptCount val="2"/>
                <c:pt idx="0">
                  <c:v>354.55</c:v>
                </c:pt>
                <c:pt idx="1">
                  <c:v>1029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FD-4D6D-8483-F034E7C8810D}"/>
            </c:ext>
          </c:extLst>
        </c:ser>
        <c:ser>
          <c:idx val="1"/>
          <c:order val="1"/>
          <c:tx>
            <c:strRef>
              <c:f>'TCD Carbu'!$K$23</c:f>
              <c:strCache>
                <c:ptCount val="1"/>
                <c:pt idx="0">
                  <c:v>Somme € par lieu</c:v>
                </c:pt>
              </c:strCache>
            </c:strRef>
          </c:tx>
          <c:spPr>
            <a:solidFill>
              <a:schemeClr val="accent2"/>
            </a:solidFill>
            <a:ln w="25400">
              <a:solidFill>
                <a:schemeClr val="lt1"/>
              </a:solidFill>
            </a:ln>
            <a:effectLst/>
            <a:sp3d contourW="25400">
              <a:contourClr>
                <a:schemeClr val="lt1"/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Carbu'!$I$24:$I$26</c:f>
              <c:strCache>
                <c:ptCount val="2"/>
                <c:pt idx="0">
                  <c:v>Hyper U - Sérignan</c:v>
                </c:pt>
                <c:pt idx="1">
                  <c:v>Station Aéroport</c:v>
                </c:pt>
              </c:strCache>
            </c:strRef>
          </c:cat>
          <c:val>
            <c:numRef>
              <c:f>'TCD Carbu'!$K$24:$K$26</c:f>
              <c:numCache>
                <c:formatCode>#\ ##0.00\ "€"</c:formatCode>
                <c:ptCount val="2"/>
                <c:pt idx="0">
                  <c:v>420.91000000000008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1FD-4D6D-8483-F034E7C8810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8891272"/>
        <c:axId val="438887664"/>
        <c:axId val="0"/>
      </c:bar3DChart>
      <c:valAx>
        <c:axId val="438887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891272"/>
        <c:crosses val="autoZero"/>
        <c:crossBetween val="between"/>
      </c:valAx>
      <c:catAx>
        <c:axId val="4388912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8876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 Carbu!Tableau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Carbu'!$J$3:$J$4</c:f>
              <c:strCache>
                <c:ptCount val="1"/>
                <c:pt idx="0">
                  <c:v>Disqueuse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Carbu'!$J$5:$J$16</c:f>
              <c:numCache>
                <c:formatCode>General</c:formatCode>
                <c:ptCount val="11"/>
                <c:pt idx="1">
                  <c:v>1</c:v>
                </c:pt>
                <c:pt idx="4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E5-44E1-A92F-9BA9A58795EC}"/>
            </c:ext>
          </c:extLst>
        </c:ser>
        <c:ser>
          <c:idx val="1"/>
          <c:order val="1"/>
          <c:tx>
            <c:strRef>
              <c:f>'TCD Carbu'!$K$3:$K$4</c:f>
              <c:strCache>
                <c:ptCount val="1"/>
                <c:pt idx="0">
                  <c:v>Disqueuse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Carbu'!$K$5:$K$16</c:f>
              <c:numCache>
                <c:formatCode>General</c:formatCode>
                <c:ptCount val="1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9981-47D6-B78A-49E40AE9D589}"/>
            </c:ext>
          </c:extLst>
        </c:ser>
        <c:ser>
          <c:idx val="2"/>
          <c:order val="2"/>
          <c:tx>
            <c:strRef>
              <c:f>'TCD Carbu'!$L$3:$L$4</c:f>
              <c:strCache>
                <c:ptCount val="1"/>
                <c:pt idx="0">
                  <c:v>VIM 60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Carbu'!$L$5:$L$16</c:f>
              <c:numCache>
                <c:formatCode>General</c:formatCode>
                <c:ptCount val="11"/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9981-47D6-B78A-49E40AE9D589}"/>
            </c:ext>
          </c:extLst>
        </c:ser>
        <c:ser>
          <c:idx val="3"/>
          <c:order val="3"/>
          <c:tx>
            <c:strRef>
              <c:f>'TCD Carbu'!$M$3:$M$4</c:f>
              <c:strCache>
                <c:ptCount val="1"/>
                <c:pt idx="0">
                  <c:v>VIM 70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Carbu'!$M$5:$M$16</c:f>
              <c:numCache>
                <c:formatCode>General</c:formatCode>
                <c:ptCount val="1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5">
                  <c:v>2</c:v>
                </c:pt>
                <c:pt idx="7">
                  <c:v>1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9981-47D6-B78A-49E40AE9D589}"/>
            </c:ext>
          </c:extLst>
        </c:ser>
        <c:ser>
          <c:idx val="4"/>
          <c:order val="4"/>
          <c:tx>
            <c:strRef>
              <c:f>'TCD Carbu'!$N$3:$N$4</c:f>
              <c:strCache>
                <c:ptCount val="1"/>
                <c:pt idx="0">
                  <c:v>VPA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Carbu'!$I$5:$I$16</c:f>
              <c:strCache>
                <c:ptCount val="11"/>
                <c:pt idx="0">
                  <c:v>AFONSO Julien</c:v>
                </c:pt>
                <c:pt idx="1">
                  <c:v>AUDIE Anthony</c:v>
                </c:pt>
                <c:pt idx="2">
                  <c:v>DISTEFANO Alexis</c:v>
                </c:pt>
                <c:pt idx="3">
                  <c:v>FERRARA Julien</c:v>
                </c:pt>
                <c:pt idx="4">
                  <c:v>LEROY Jean-Sébastien</c:v>
                </c:pt>
                <c:pt idx="5">
                  <c:v>NAVARRO Christophe</c:v>
                </c:pt>
                <c:pt idx="6">
                  <c:v>ZARAGOZA Didier</c:v>
                </c:pt>
                <c:pt idx="7">
                  <c:v>LEROY France</c:v>
                </c:pt>
                <c:pt idx="8">
                  <c:v>SANTOS Jean-François</c:v>
                </c:pt>
                <c:pt idx="9">
                  <c:v>BENAZET Jean-René</c:v>
                </c:pt>
                <c:pt idx="10">
                  <c:v>SCHWEITZER Jean-Michel</c:v>
                </c:pt>
              </c:strCache>
            </c:strRef>
          </c:cat>
          <c:val>
            <c:numRef>
              <c:f>'TCD Carbu'!$N$5:$N$16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3">
                  <c:v>3</c:v>
                </c:pt>
                <c:pt idx="4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9981-47D6-B78A-49E40AE9D58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43629800"/>
        <c:axId val="443627176"/>
      </c:barChart>
      <c:catAx>
        <c:axId val="4436298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627176"/>
        <c:crosses val="autoZero"/>
        <c:auto val="1"/>
        <c:lblAlgn val="ctr"/>
        <c:lblOffset val="100"/>
        <c:noMultiLvlLbl val="0"/>
      </c:catAx>
      <c:valAx>
        <c:axId val="443627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629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 Carbu!Tableau croisé dynamique3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Carbu'!$R$3:$R$4</c:f>
              <c:strCache>
                <c:ptCount val="1"/>
                <c:pt idx="0">
                  <c:v>Disqueuse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Carbu'!$R$5:$R$15</c:f>
              <c:numCache>
                <c:formatCode>General</c:formatCode>
                <c:ptCount val="10"/>
                <c:pt idx="1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E1-4C9A-B625-58C4C09855B9}"/>
            </c:ext>
          </c:extLst>
        </c:ser>
        <c:ser>
          <c:idx val="1"/>
          <c:order val="1"/>
          <c:tx>
            <c:strRef>
              <c:f>'TCD Carbu'!$S$3:$S$4</c:f>
              <c:strCache>
                <c:ptCount val="1"/>
                <c:pt idx="0">
                  <c:v>Disqueuse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Carbu'!$S$5:$S$15</c:f>
              <c:numCache>
                <c:formatCode>General</c:formatCode>
                <c:ptCount val="10"/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69EB-49BE-8886-0D9E1AE10EB0}"/>
            </c:ext>
          </c:extLst>
        </c:ser>
        <c:ser>
          <c:idx val="2"/>
          <c:order val="2"/>
          <c:tx>
            <c:strRef>
              <c:f>'TCD Carbu'!$T$3:$T$4</c:f>
              <c:strCache>
                <c:ptCount val="1"/>
                <c:pt idx="0">
                  <c:v>VIM 60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Carbu'!$T$5:$T$15</c:f>
              <c:numCache>
                <c:formatCode>General</c:formatCode>
                <c:ptCount val="10"/>
                <c:pt idx="0">
                  <c:v>1</c:v>
                </c:pt>
                <c:pt idx="1">
                  <c:v>3</c:v>
                </c:pt>
                <c:pt idx="4">
                  <c:v>1</c:v>
                </c:pt>
                <c:pt idx="5">
                  <c:v>1</c:v>
                </c:pt>
                <c:pt idx="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69EB-49BE-8886-0D9E1AE10EB0}"/>
            </c:ext>
          </c:extLst>
        </c:ser>
        <c:ser>
          <c:idx val="3"/>
          <c:order val="3"/>
          <c:tx>
            <c:strRef>
              <c:f>'TCD Carbu'!$U$3:$U$4</c:f>
              <c:strCache>
                <c:ptCount val="1"/>
                <c:pt idx="0">
                  <c:v>VIM 70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Carbu'!$U$5:$U$15</c:f>
              <c:numCache>
                <c:formatCode>General</c:formatCode>
                <c:ptCount val="10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6">
                  <c:v>1</c:v>
                </c:pt>
                <c:pt idx="7">
                  <c:v>1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69EB-49BE-8886-0D9E1AE10EB0}"/>
            </c:ext>
          </c:extLst>
        </c:ser>
        <c:ser>
          <c:idx val="4"/>
          <c:order val="4"/>
          <c:tx>
            <c:strRef>
              <c:f>'TCD Carbu'!$V$3:$V$4</c:f>
              <c:strCache>
                <c:ptCount val="1"/>
                <c:pt idx="0">
                  <c:v>VPA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Carbu'!$Q$5:$Q$15</c:f>
              <c:strCache>
                <c:ptCount val="10"/>
                <c:pt idx="0">
                  <c:v>AFONSO Julien</c:v>
                </c:pt>
                <c:pt idx="1">
                  <c:v>FERRARA Julien</c:v>
                </c:pt>
                <c:pt idx="2">
                  <c:v>LEROY France</c:v>
                </c:pt>
                <c:pt idx="3">
                  <c:v>NAVARRO Christophe</c:v>
                </c:pt>
                <c:pt idx="4">
                  <c:v>SCHWEITZER Jean-Michel</c:v>
                </c:pt>
                <c:pt idx="5">
                  <c:v>ZARAGOZA Didier</c:v>
                </c:pt>
                <c:pt idx="6">
                  <c:v>SANTOS Jean-François</c:v>
                </c:pt>
                <c:pt idx="7">
                  <c:v>AUDIE Anthony</c:v>
                </c:pt>
                <c:pt idx="8">
                  <c:v>BENAZET Jean-René</c:v>
                </c:pt>
                <c:pt idx="9">
                  <c:v>LEROY Jean-Sébastien</c:v>
                </c:pt>
              </c:strCache>
            </c:strRef>
          </c:cat>
          <c:val>
            <c:numRef>
              <c:f>'TCD Carbu'!$V$5:$V$15</c:f>
              <c:numCache>
                <c:formatCode>General</c:formatCode>
                <c:ptCount val="10"/>
                <c:pt idx="1">
                  <c:v>1</c:v>
                </c:pt>
                <c:pt idx="2">
                  <c:v>1</c:v>
                </c:pt>
                <c:pt idx="4">
                  <c:v>1</c:v>
                </c:pt>
                <c:pt idx="6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69EB-49BE-8886-0D9E1AE10EB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46275928"/>
        <c:axId val="446278552"/>
      </c:barChart>
      <c:catAx>
        <c:axId val="446275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278552"/>
        <c:crosses val="autoZero"/>
        <c:auto val="1"/>
        <c:lblAlgn val="ctr"/>
        <c:lblOffset val="100"/>
        <c:noMultiLvlLbl val="0"/>
      </c:catAx>
      <c:valAx>
        <c:axId val="446278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275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quotidien.xlsm]TCD Carbu!Tableau croisé dynamique5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Carbu'!$B$15</c:f>
              <c:strCache>
                <c:ptCount val="1"/>
                <c:pt idx="0">
                  <c:v>Litrage par véhicule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Carbu'!$A$16:$A$21</c:f>
              <c:strCache>
                <c:ptCount val="5"/>
                <c:pt idx="0">
                  <c:v>Disqueuse 1</c:v>
                </c:pt>
                <c:pt idx="1">
                  <c:v>Disqueuse 2</c:v>
                </c:pt>
                <c:pt idx="2">
                  <c:v>VIM 60</c:v>
                </c:pt>
                <c:pt idx="3">
                  <c:v>VIM 70</c:v>
                </c:pt>
                <c:pt idx="4">
                  <c:v>VPA</c:v>
                </c:pt>
              </c:strCache>
            </c:strRef>
          </c:cat>
          <c:val>
            <c:numRef>
              <c:f>'TCD Carbu'!$B$16:$B$21</c:f>
              <c:numCache>
                <c:formatCode>General</c:formatCode>
                <c:ptCount val="5"/>
                <c:pt idx="0">
                  <c:v>14</c:v>
                </c:pt>
                <c:pt idx="1">
                  <c:v>5</c:v>
                </c:pt>
                <c:pt idx="2">
                  <c:v>477</c:v>
                </c:pt>
                <c:pt idx="3">
                  <c:v>608</c:v>
                </c:pt>
                <c:pt idx="4">
                  <c:v>279.55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62-41D7-AB65-A048DA016217}"/>
            </c:ext>
          </c:extLst>
        </c:ser>
        <c:ser>
          <c:idx val="1"/>
          <c:order val="1"/>
          <c:tx>
            <c:strRef>
              <c:f>'TCD Carbu'!$C$15</c:f>
              <c:strCache>
                <c:ptCount val="1"/>
                <c:pt idx="0">
                  <c:v>Somme € par véhicule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Carbu'!$A$16:$A$21</c:f>
              <c:strCache>
                <c:ptCount val="5"/>
                <c:pt idx="0">
                  <c:v>Disqueuse 1</c:v>
                </c:pt>
                <c:pt idx="1">
                  <c:v>Disqueuse 2</c:v>
                </c:pt>
                <c:pt idx="2">
                  <c:v>VIM 60</c:v>
                </c:pt>
                <c:pt idx="3">
                  <c:v>VIM 70</c:v>
                </c:pt>
                <c:pt idx="4">
                  <c:v>VPA</c:v>
                </c:pt>
              </c:strCache>
            </c:strRef>
          </c:cat>
          <c:val>
            <c:numRef>
              <c:f>'TCD Carbu'!$C$16:$C$21</c:f>
              <c:numCache>
                <c:formatCode>#\ ##0.00\ "€"</c:formatCode>
                <c:ptCount val="5"/>
                <c:pt idx="0">
                  <c:v>26.86</c:v>
                </c:pt>
                <c:pt idx="1">
                  <c:v>12.5</c:v>
                </c:pt>
                <c:pt idx="4">
                  <c:v>381.55000000000007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62-41D7-AB65-A048DA01621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504855128"/>
        <c:axId val="504855784"/>
      </c:barChart>
      <c:catAx>
        <c:axId val="50485512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855784"/>
        <c:crosses val="autoZero"/>
        <c:auto val="1"/>
        <c:lblAlgn val="ctr"/>
        <c:lblOffset val="100"/>
        <c:noMultiLvlLbl val="0"/>
      </c:catAx>
      <c:valAx>
        <c:axId val="504855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855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quotidien.xlsm]TdBProduit!Tableau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TdBProduit!$C$10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TdBProduit!$B$11:$B$15</c:f>
              <c:strCache>
                <c:ptCount val="4"/>
                <c:pt idx="0">
                  <c:v>Container</c:v>
                </c:pt>
                <c:pt idx="1">
                  <c:v>Cuve</c:v>
                </c:pt>
                <c:pt idx="2">
                  <c:v>Sécu 2</c:v>
                </c:pt>
                <c:pt idx="3">
                  <c:v>Sécu 3</c:v>
                </c:pt>
              </c:strCache>
            </c:strRef>
          </c:cat>
          <c:val>
            <c:numRef>
              <c:f>TdBProduit!$C$11:$C$15</c:f>
              <c:numCache>
                <c:formatCode>General</c:formatCode>
                <c:ptCount val="4"/>
                <c:pt idx="0">
                  <c:v>3000</c:v>
                </c:pt>
                <c:pt idx="1">
                  <c:v>1000</c:v>
                </c:pt>
                <c:pt idx="2">
                  <c:v>1070</c:v>
                </c:pt>
                <c:pt idx="3">
                  <c:v>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40-4565-A65F-91E707FD239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384428080"/>
        <c:axId val="384425784"/>
      </c:barChart>
      <c:catAx>
        <c:axId val="3844280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425784"/>
        <c:crosses val="autoZero"/>
        <c:auto val="1"/>
        <c:lblAlgn val="ctr"/>
        <c:lblOffset val="100"/>
        <c:noMultiLvlLbl val="0"/>
      </c:catAx>
      <c:valAx>
        <c:axId val="38442578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84428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TdBProduit!C3"/><Relationship Id="rId1" Type="http://schemas.openxmlformats.org/officeDocument/2006/relationships/hyperlink" Target="#TdBCarbu!C3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4.xml"/><Relationship Id="rId3" Type="http://schemas.openxmlformats.org/officeDocument/2006/relationships/image" Target="../media/image4.jpeg"/><Relationship Id="rId7" Type="http://schemas.openxmlformats.org/officeDocument/2006/relationships/chart" Target="../charts/chart3.xml"/><Relationship Id="rId2" Type="http://schemas.openxmlformats.org/officeDocument/2006/relationships/image" Target="../media/image3.png"/><Relationship Id="rId1" Type="http://schemas.openxmlformats.org/officeDocument/2006/relationships/image" Target="../media/image2.jpg"/><Relationship Id="rId6" Type="http://schemas.openxmlformats.org/officeDocument/2006/relationships/chart" Target="../charts/chart2.xml"/><Relationship Id="rId5" Type="http://schemas.openxmlformats.org/officeDocument/2006/relationships/chart" Target="../charts/chart1.xml"/><Relationship Id="rId4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chart" Target="../charts/chart5.xml"/><Relationship Id="rId4" Type="http://schemas.openxmlformats.org/officeDocument/2006/relationships/hyperlink" Target="#'Tableau de Bord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6</xdr:row>
      <xdr:rowOff>28575</xdr:rowOff>
    </xdr:from>
    <xdr:to>
      <xdr:col>3</xdr:col>
      <xdr:colOff>612300</xdr:colOff>
      <xdr:row>7</xdr:row>
      <xdr:rowOff>154650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09700" y="1000125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Carburant</a:t>
          </a:r>
        </a:p>
      </xdr:txBody>
    </xdr:sp>
    <xdr:clientData/>
  </xdr:twoCellAnchor>
  <xdr:twoCellAnchor>
    <xdr:from>
      <xdr:col>5</xdr:col>
      <xdr:colOff>19050</xdr:colOff>
      <xdr:row>6</xdr:row>
      <xdr:rowOff>38100</xdr:rowOff>
    </xdr:from>
    <xdr:to>
      <xdr:col>6</xdr:col>
      <xdr:colOff>593250</xdr:colOff>
      <xdr:row>8</xdr:row>
      <xdr:rowOff>2250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448050" y="1009650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Emulseur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</xdr:row>
          <xdr:rowOff>9525</xdr:rowOff>
        </xdr:from>
        <xdr:to>
          <xdr:col>6</xdr:col>
          <xdr:colOff>9525</xdr:colOff>
          <xdr:row>10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7</xdr:col>
      <xdr:colOff>457212</xdr:colOff>
      <xdr:row>6</xdr:row>
      <xdr:rowOff>285752</xdr:rowOff>
    </xdr:from>
    <xdr:to>
      <xdr:col>8</xdr:col>
      <xdr:colOff>289183</xdr:colOff>
      <xdr:row>9</xdr:row>
      <xdr:rowOff>326255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18" t="3570" r="43033" b="8458"/>
        <a:stretch/>
      </xdr:blipFill>
      <xdr:spPr>
        <a:xfrm>
          <a:off x="7534287" y="2628902"/>
          <a:ext cx="593971" cy="1069203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6</xdr:rowOff>
    </xdr:from>
    <xdr:to>
      <xdr:col>1</xdr:col>
      <xdr:colOff>736114</xdr:colOff>
      <xdr:row>1</xdr:row>
      <xdr:rowOff>17588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6"/>
          <a:ext cx="1126638" cy="646232"/>
        </a:xfrm>
        <a:prstGeom prst="rect">
          <a:avLst/>
        </a:prstGeom>
      </xdr:spPr>
    </xdr:pic>
    <xdr:clientData/>
  </xdr:twoCellAnchor>
  <xdr:twoCellAnchor editAs="oneCell">
    <xdr:from>
      <xdr:col>2</xdr:col>
      <xdr:colOff>7</xdr:colOff>
      <xdr:row>0</xdr:row>
      <xdr:rowOff>7</xdr:rowOff>
    </xdr:from>
    <xdr:to>
      <xdr:col>2</xdr:col>
      <xdr:colOff>413773</xdr:colOff>
      <xdr:row>0</xdr:row>
      <xdr:rowOff>614941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9707" y="7"/>
          <a:ext cx="413766" cy="614934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0</xdr:row>
      <xdr:rowOff>171450</xdr:rowOff>
    </xdr:from>
    <xdr:to>
      <xdr:col>4</xdr:col>
      <xdr:colOff>869475</xdr:colOff>
      <xdr:row>0</xdr:row>
      <xdr:rowOff>459450</xdr:rowOff>
    </xdr:to>
    <xdr:sp macro="" textlink="">
      <xdr:nvSpPr>
        <xdr:cNvPr id="10" name="Rectangle : coins arrondis 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3057525" y="171450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Fermer</a:t>
          </a:r>
        </a:p>
      </xdr:txBody>
    </xdr:sp>
    <xdr:clientData/>
  </xdr:twoCellAnchor>
  <xdr:twoCellAnchor editAs="oneCell">
    <xdr:from>
      <xdr:col>17</xdr:col>
      <xdr:colOff>57151</xdr:colOff>
      <xdr:row>1</xdr:row>
      <xdr:rowOff>285746</xdr:rowOff>
    </xdr:from>
    <xdr:to>
      <xdr:col>23</xdr:col>
      <xdr:colOff>554401</xdr:colOff>
      <xdr:row>9</xdr:row>
      <xdr:rowOff>9525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10</xdr:col>
      <xdr:colOff>57154</xdr:colOff>
      <xdr:row>10</xdr:row>
      <xdr:rowOff>114301</xdr:rowOff>
    </xdr:from>
    <xdr:to>
      <xdr:col>16</xdr:col>
      <xdr:colOff>554404</xdr:colOff>
      <xdr:row>17</xdr:row>
      <xdr:rowOff>303042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17</xdr:col>
      <xdr:colOff>57153</xdr:colOff>
      <xdr:row>10</xdr:row>
      <xdr:rowOff>123827</xdr:rowOff>
    </xdr:from>
    <xdr:to>
      <xdr:col>23</xdr:col>
      <xdr:colOff>554403</xdr:colOff>
      <xdr:row>17</xdr:row>
      <xdr:rowOff>292845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oneCell">
    <xdr:from>
      <xdr:col>18</xdr:col>
      <xdr:colOff>533400</xdr:colOff>
      <xdr:row>0</xdr:row>
      <xdr:rowOff>19050</xdr:rowOff>
    </xdr:from>
    <xdr:to>
      <xdr:col>23</xdr:col>
      <xdr:colOff>569775</xdr:colOff>
      <xdr:row>0</xdr:row>
      <xdr:rowOff>595050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Années">
              <a:extLst>
                <a:ext uri="{FF2B5EF4-FFF2-40B4-BE49-F238E27FC236}">
                  <a16:creationId xmlns:a16="http://schemas.microsoft.com/office/drawing/2014/main" id="{00000000-0008-0000-0100-00000D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335125" y="19050"/>
              <a:ext cx="3132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57148</xdr:colOff>
      <xdr:row>0</xdr:row>
      <xdr:rowOff>19050</xdr:rowOff>
    </xdr:from>
    <xdr:to>
      <xdr:col>18</xdr:col>
      <xdr:colOff>504148</xdr:colOff>
      <xdr:row>0</xdr:row>
      <xdr:rowOff>595050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4" name="Date">
              <a:extLst>
                <a:ext uri="{FF2B5EF4-FFF2-40B4-BE49-F238E27FC236}">
                  <a16:creationId xmlns:a16="http://schemas.microsoft.com/office/drawing/2014/main" id="{00000000-0008-0000-01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873" y="19050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76199</xdr:colOff>
      <xdr:row>1</xdr:row>
      <xdr:rowOff>285750</xdr:rowOff>
    </xdr:from>
    <xdr:to>
      <xdr:col>16</xdr:col>
      <xdr:colOff>571500</xdr:colOff>
      <xdr:row>8</xdr:row>
      <xdr:rowOff>333375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4</xdr:row>
          <xdr:rowOff>333375</xdr:rowOff>
        </xdr:from>
        <xdr:to>
          <xdr:col>5</xdr:col>
          <xdr:colOff>1257300</xdr:colOff>
          <xdr:row>6</xdr:row>
          <xdr:rowOff>9525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233364</xdr:colOff>
      <xdr:row>17</xdr:row>
      <xdr:rowOff>142882</xdr:rowOff>
    </xdr:from>
    <xdr:to>
      <xdr:col>3</xdr:col>
      <xdr:colOff>193361</xdr:colOff>
      <xdr:row>29</xdr:row>
      <xdr:rowOff>112926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736113</xdr:colOff>
      <xdr:row>1</xdr:row>
      <xdr:rowOff>17582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126638" cy="646232"/>
        </a:xfrm>
        <a:prstGeom prst="rect">
          <a:avLst/>
        </a:prstGeom>
      </xdr:spPr>
    </xdr:pic>
    <xdr:clientData/>
  </xdr:twoCellAnchor>
  <xdr:twoCellAnchor editAs="oneCell">
    <xdr:from>
      <xdr:col>2</xdr:col>
      <xdr:colOff>6</xdr:colOff>
      <xdr:row>0</xdr:row>
      <xdr:rowOff>1</xdr:rowOff>
    </xdr:from>
    <xdr:to>
      <xdr:col>2</xdr:col>
      <xdr:colOff>413772</xdr:colOff>
      <xdr:row>0</xdr:row>
      <xdr:rowOff>614935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56" y="1"/>
          <a:ext cx="413766" cy="614934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200025</xdr:rowOff>
    </xdr:from>
    <xdr:to>
      <xdr:col>5</xdr:col>
      <xdr:colOff>69375</xdr:colOff>
      <xdr:row>0</xdr:row>
      <xdr:rowOff>488025</xdr:rowOff>
    </xdr:to>
    <xdr:sp macro="" textlink="">
      <xdr:nvSpPr>
        <xdr:cNvPr id="7" name="Rectangle :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3733800" y="200025"/>
          <a:ext cx="1260000" cy="288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Fermer</a:t>
          </a:r>
        </a:p>
      </xdr:txBody>
    </xdr:sp>
    <xdr:clientData/>
  </xdr:twoCellAnchor>
  <xdr:twoCellAnchor editAs="oneCell">
    <xdr:from>
      <xdr:col>6</xdr:col>
      <xdr:colOff>57150</xdr:colOff>
      <xdr:row>1</xdr:row>
      <xdr:rowOff>38100</xdr:rowOff>
    </xdr:from>
    <xdr:to>
      <xdr:col>8</xdr:col>
      <xdr:colOff>13200</xdr:colOff>
      <xdr:row>6</xdr:row>
      <xdr:rowOff>123600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4DC8CA65-6CAE-4974-838B-7D019346E85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7950" y="666750"/>
              <a:ext cx="108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47625</xdr:colOff>
      <xdr:row>1</xdr:row>
      <xdr:rowOff>38100</xdr:rowOff>
    </xdr:from>
    <xdr:to>
      <xdr:col>10</xdr:col>
      <xdr:colOff>3675</xdr:colOff>
      <xdr:row>6</xdr:row>
      <xdr:rowOff>123600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Date 1">
              <a:extLst>
                <a:ext uri="{FF2B5EF4-FFF2-40B4-BE49-F238E27FC236}">
                  <a16:creationId xmlns:a16="http://schemas.microsoft.com/office/drawing/2014/main" id="{AD031A53-C114-4C9A-9666-EEE6FE16344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72375" y="666750"/>
              <a:ext cx="108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mpaero" refreshedDate="43072.007038657408" createdVersion="6" refreshedVersion="6" minRefreshableVersion="3" recordCount="28" xr:uid="{00000000-000A-0000-FFFF-FFFF01000000}">
  <cacheSource type="worksheet">
    <worksheetSource name="Tableau4"/>
  </cacheSource>
  <cacheFields count="11">
    <cacheField name="Date" numFmtId="14">
      <sharedItems containsSemiMixedTypes="0" containsNonDate="0" containsDate="1" containsString="0" minDate="2016-12-17T13:25:38" maxDate="2018-01-27T23:01:05" count="28">
        <d v="2016-12-17T13:25:38"/>
        <d v="2016-12-18T13:35:31"/>
        <d v="2016-12-22T13:37:35"/>
        <d v="2016-12-29T13:41:45"/>
        <d v="2017-01-20T15:10:49"/>
        <d v="2017-01-21T16:48:59"/>
        <d v="2017-01-22T16:51:23"/>
        <d v="2017-02-03T16:53:48"/>
        <d v="2017-02-24T21:08:02"/>
        <d v="2017-03-02T21:17:45"/>
        <d v="2017-03-02T23:03:38"/>
        <d v="2017-04-20T23:10:21"/>
        <d v="2017-04-26T23:11:34"/>
        <d v="2017-05-06T23:13:15"/>
        <d v="2017-06-17T21:12:18"/>
        <d v="2017-07-27T21:16:34"/>
        <d v="2017-07-27T21:23:42"/>
        <d v="2017-07-27T21:25:08"/>
        <d v="2017-08-27T21:27:53"/>
        <d v="2017-08-27T21:29:21"/>
        <d v="2017-09-27T21:30:00"/>
        <d v="2017-10-27T21:32:03"/>
        <d v="2017-11-27T21:57:23"/>
        <d v="2017-12-27T22:06:19"/>
        <d v="2018-01-27T23:01:05"/>
        <d v="2017-11-27T23:03:35"/>
        <d v="2017-11-28T00:42:56"/>
        <d v="2017-11-28T21:55:58"/>
      </sharedItems>
      <fieldGroup par="10" base="0">
        <rangePr groupBy="months" startDate="2016-12-17T13:25:38" endDate="2018-01-27T23:01:05"/>
        <groupItems count="14">
          <s v="&lt;17/12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1/2018"/>
        </groupItems>
      </fieldGroup>
    </cacheField>
    <cacheField name="Véhicule" numFmtId="0">
      <sharedItems count="5">
        <s v="VIM 70"/>
        <s v="VIM 60"/>
        <s v="Disqueuse 1"/>
        <s v="VPA"/>
        <s v="Disqueuse 2"/>
      </sharedItems>
    </cacheField>
    <cacheField name="Immat" numFmtId="0">
      <sharedItems/>
    </cacheField>
    <cacheField name="Carburation" numFmtId="0">
      <sharedItems/>
    </cacheField>
    <cacheField name="Conducteur" numFmtId="0">
      <sharedItems count="11">
        <s v="NAVARRO Christophe"/>
        <s v="ZARAGOZA Didier"/>
        <s v="AUDIE Anthony"/>
        <s v="FERRARA Julien"/>
        <s v="AFONSO Julien"/>
        <s v="DISTEFANO Alexis"/>
        <s v="LEROY Jean-Sébastien"/>
        <s v="LEROY France"/>
        <s v="SANTOS Jean-François"/>
        <s v="BENAZET Jean-René"/>
        <s v="SCHWEITZER Jean-Michel"/>
      </sharedItems>
    </cacheField>
    <cacheField name="Opérateur" numFmtId="0">
      <sharedItems containsBlank="1" count="11">
        <s v="LEROY France"/>
        <s v="AFONSO Julien"/>
        <m/>
        <s v="SCHWEITZER Jean-Michel"/>
        <s v="ZARAGOZA Didier"/>
        <s v="FERRARA Julien"/>
        <s v="NAVARRO Christophe"/>
        <s v="SANTOS Jean-François"/>
        <s v="AUDIE Anthony"/>
        <s v="BENAZET Jean-René"/>
        <s v="LEROY Jean-Sébastien"/>
      </sharedItems>
    </cacheField>
    <cacheField name="Lieu" numFmtId="0">
      <sharedItems count="2">
        <s v="Station Aéroport"/>
        <s v="Hyper U - Sérignan"/>
      </sharedItems>
    </cacheField>
    <cacheField name="Kilometrage" numFmtId="0">
      <sharedItems containsString="0" containsBlank="1" containsNumber="1" containsInteger="1" minValue="0" maxValue="58695"/>
    </cacheField>
    <cacheField name="Litrage" numFmtId="0">
      <sharedItems containsSemiMixedTypes="0" containsString="0" containsNumber="1" minValue="4" maxValue="85"/>
    </cacheField>
    <cacheField name="Somme €" numFmtId="0">
      <sharedItems containsString="0" containsBlank="1" containsNumber="1" minValue="5.25" maxValue="71.540000000000006"/>
    </cacheField>
    <cacheField name="Années" numFmtId="0" databaseField="0">
      <fieldGroup base="0">
        <rangePr groupBy="years" startDate="2016-12-17T13:25:38" endDate="2018-01-27T23:01:05"/>
        <groupItems count="5">
          <s v="&lt;17/12/2016"/>
          <s v="2016"/>
          <s v="2017"/>
          <s v="2018"/>
          <s v="&gt;27/01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mpaero" refreshedDate="43072.007039467593" createdVersion="6" refreshedVersion="6" minRefreshableVersion="3" recordCount="4" xr:uid="{BEF7B955-C1F5-4E47-B458-5E133ED1B399}">
  <cacheSource type="worksheet">
    <worksheetSource name="Tableau7"/>
  </cacheSource>
  <cacheFields count="7">
    <cacheField name="Produit" numFmtId="0">
      <sharedItems count="4">
        <s v="Emulseur (Cu)"/>
        <s v="Emulseur (Co)"/>
        <s v="Emulseur (S2)"/>
        <s v="Emulseur (S3)"/>
      </sharedItems>
    </cacheField>
    <cacheField name="Solde Initial" numFmtId="0">
      <sharedItems containsSemiMixedTypes="0" containsString="0" containsNumber="1" containsInteger="1" minValue="800" maxValue="3000"/>
    </cacheField>
    <cacheField name="Stock sécurité" numFmtId="0">
      <sharedItems containsSemiMixedTypes="0" containsString="0" containsNumber="1" containsInteger="1" minValue="750" maxValue="2500"/>
    </cacheField>
    <cacheField name="Stock minimum" numFmtId="0">
      <sharedItems containsSemiMixedTypes="0" containsString="0" containsNumber="1" containsInteger="1" minValue="100" maxValue="2000"/>
    </cacheField>
    <cacheField name="Lieu" numFmtId="0">
      <sharedItems count="4">
        <s v="Cuve"/>
        <s v="Container"/>
        <s v="Sécu 2"/>
        <s v="Sécu 3"/>
      </sharedItems>
    </cacheField>
    <cacheField name="Stock réel" numFmtId="0">
      <sharedItems containsSemiMixedTypes="0" containsString="0" containsNumber="1" containsInteger="1" minValue="800" maxValue="3000"/>
    </cacheField>
    <cacheField name="Aler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mpaero" refreshedDate="43072.669246296296" createdVersion="6" refreshedVersion="6" minRefreshableVersion="3" recordCount="41" xr:uid="{7B618ADE-634C-46A3-A3AB-AEB45285D440}">
  <cacheSource type="worksheet">
    <worksheetSource name="Tableau6"/>
  </cacheSource>
  <cacheFields count="7">
    <cacheField name="Date" numFmtId="14">
      <sharedItems containsSemiMixedTypes="0" containsNonDate="0" containsDate="1" containsString="0" minDate="2017-11-28T23:29:31" maxDate="2018-12-03T00:10:08" count="41">
        <d v="2017-11-28T23:29:31"/>
        <d v="2017-11-28T23:31:20"/>
        <d v="2017-11-29T00:00:47"/>
        <d v="2017-11-29T00:03:19"/>
        <d v="2017-11-29T00:04:10"/>
        <d v="2017-11-29T00:04:46"/>
        <d v="2017-11-29T00:05:08"/>
        <d v="2017-11-29T00:05:27"/>
        <d v="2017-11-29T00:06:36"/>
        <d v="2017-11-29T00:07:17"/>
        <d v="2017-11-29T00:07:44"/>
        <d v="2017-11-29T00:08:08"/>
        <d v="2017-11-29T00:08:51"/>
        <d v="2017-11-29T00:09:07"/>
        <d v="2017-11-29T00:09:36"/>
        <d v="2017-11-29T00:09:56"/>
        <d v="2017-11-29T00:10:20"/>
        <d v="2017-11-30T22:42:44"/>
        <d v="2017-11-30T22:44:33"/>
        <d v="2017-12-01T00:20:00"/>
        <d v="2017-12-01T00:22:09"/>
        <d v="2017-12-01T00:23:32"/>
        <d v="2017-12-01T00:24:26"/>
        <d v="2017-12-01T00:24:42"/>
        <d v="2017-12-01T00:25:18"/>
        <d v="2017-12-01T00:27:47"/>
        <d v="2017-12-01T00:28:17"/>
        <d v="2017-12-01T00:28:43"/>
        <d v="2017-12-01T00:28:56"/>
        <d v="2017-12-01T00:29:48"/>
        <d v="2017-12-01T00:30:07"/>
        <d v="2017-12-01T00:30:28"/>
        <d v="2017-12-01T00:32:22"/>
        <d v="2017-12-01T00:32:41"/>
        <d v="2017-12-01T00:33:03"/>
        <d v="2017-12-01T00:33:23"/>
        <d v="2017-12-01T00:33:52"/>
        <d v="2017-12-01T00:34:23"/>
        <d v="2017-12-01T00:34:55"/>
        <d v="2018-12-02T00:08:48"/>
        <d v="2018-12-03T00:10:08"/>
      </sharedItems>
      <fieldGroup par="6" base="0">
        <rangePr groupBy="days" startDate="2017-11-28T23:29:31" endDate="2018-12-03T00:10:08"/>
        <groupItems count="368">
          <s v="&lt;28/11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12/2018"/>
        </groupItems>
      </fieldGroup>
    </cacheField>
    <cacheField name="N° Commande" numFmtId="0">
      <sharedItems containsBlank="1"/>
    </cacheField>
    <cacheField name="Produits" numFmtId="0">
      <sharedItems/>
    </cacheField>
    <cacheField name="Lieu" numFmtId="0">
      <sharedItems count="4">
        <s v="Sécu 2"/>
        <s v="Sécu 3"/>
        <s v="Container"/>
        <s v="Cuve"/>
      </sharedItems>
    </cacheField>
    <cacheField name="Sortie" numFmtId="0">
      <sharedItems containsString="0" containsBlank="1" containsNumber="1" containsInteger="1" minValue="1" maxValue="600"/>
    </cacheField>
    <cacheField name="Entrée" numFmtId="0">
      <sharedItems containsString="0" containsBlank="1" containsNumber="1" containsInteger="1" minValue="1" maxValue="1000"/>
    </cacheField>
    <cacheField name="Mois" numFmtId="0" databaseField="0">
      <fieldGroup base="0">
        <rangePr groupBy="months" startDate="2017-11-28T23:29:31" endDate="2018-12-03T00:10:08"/>
        <groupItems count="14">
          <s v="&lt;28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2/2018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x v="0"/>
    <s v="BB-123-BB"/>
    <s v="Gas-oil"/>
    <x v="0"/>
    <x v="0"/>
    <x v="0"/>
    <n v="234"/>
    <n v="75"/>
    <m/>
  </r>
  <r>
    <x v="1"/>
    <x v="1"/>
    <s v="CC-123-CC"/>
    <s v="Gas-oil"/>
    <x v="1"/>
    <x v="1"/>
    <x v="0"/>
    <n v="345"/>
    <n v="30"/>
    <m/>
  </r>
  <r>
    <x v="2"/>
    <x v="2"/>
    <s v="Sécu 2"/>
    <s v="Sans-plomb"/>
    <x v="2"/>
    <x v="2"/>
    <x v="1"/>
    <n v="462"/>
    <n v="4"/>
    <n v="5.25"/>
  </r>
  <r>
    <x v="3"/>
    <x v="3"/>
    <s v="AA-123-AA"/>
    <s v="Gas-oil"/>
    <x v="2"/>
    <x v="3"/>
    <x v="1"/>
    <n v="486"/>
    <n v="22"/>
    <n v="48.95"/>
  </r>
  <r>
    <x v="4"/>
    <x v="3"/>
    <s v="AA-123-AA"/>
    <s v="Gas-oil"/>
    <x v="3"/>
    <x v="2"/>
    <x v="1"/>
    <n v="490"/>
    <n v="43.26"/>
    <n v="56.58"/>
  </r>
  <r>
    <x v="5"/>
    <x v="4"/>
    <s v="Sécu 3"/>
    <s v="Sans-plomb"/>
    <x v="4"/>
    <x v="4"/>
    <x v="1"/>
    <m/>
    <n v="5"/>
    <n v="12.5"/>
  </r>
  <r>
    <x v="6"/>
    <x v="1"/>
    <s v="CC-123-CC"/>
    <s v="Gas-oil"/>
    <x v="5"/>
    <x v="5"/>
    <x v="0"/>
    <n v="482"/>
    <n v="65"/>
    <m/>
  </r>
  <r>
    <x v="7"/>
    <x v="2"/>
    <s v="Sécu 2"/>
    <s v="Sans-plomb"/>
    <x v="6"/>
    <x v="6"/>
    <x v="1"/>
    <n v="0"/>
    <n v="5"/>
    <n v="14.05"/>
  </r>
  <r>
    <x v="8"/>
    <x v="0"/>
    <s v="BB-123-BB"/>
    <s v="Gas-oil"/>
    <x v="7"/>
    <x v="7"/>
    <x v="0"/>
    <n v="6622"/>
    <n v="78"/>
    <m/>
  </r>
  <r>
    <x v="9"/>
    <x v="1"/>
    <s v="CC-123-CC"/>
    <s v="Gas-oil"/>
    <x v="8"/>
    <x v="5"/>
    <x v="0"/>
    <n v="6623"/>
    <n v="82"/>
    <m/>
  </r>
  <r>
    <x v="10"/>
    <x v="0"/>
    <s v="BB-123-BB"/>
    <s v="Gas-oil"/>
    <x v="9"/>
    <x v="8"/>
    <x v="0"/>
    <n v="2541"/>
    <n v="85"/>
    <m/>
  </r>
  <r>
    <x v="11"/>
    <x v="1"/>
    <s v="CC-123-CC"/>
    <s v="Gas-oil"/>
    <x v="10"/>
    <x v="8"/>
    <x v="0"/>
    <n v="5684"/>
    <n v="85"/>
    <m/>
  </r>
  <r>
    <x v="12"/>
    <x v="3"/>
    <s v="AA-123-AA"/>
    <s v="Gas-oil"/>
    <x v="4"/>
    <x v="0"/>
    <x v="1"/>
    <n v="58456"/>
    <n v="46"/>
    <n v="55.68"/>
  </r>
  <r>
    <x v="13"/>
    <x v="0"/>
    <s v="BB-123-BB"/>
    <s v="Gas-oil"/>
    <x v="4"/>
    <x v="5"/>
    <x v="0"/>
    <n v="5684"/>
    <n v="72"/>
    <m/>
  </r>
  <r>
    <x v="14"/>
    <x v="0"/>
    <s v="BB-123-BB"/>
    <s v="Gas-oil"/>
    <x v="4"/>
    <x v="0"/>
    <x v="1"/>
    <n v="6625"/>
    <n v="56"/>
    <m/>
  </r>
  <r>
    <x v="15"/>
    <x v="0"/>
    <s v="BB-123-BB"/>
    <s v="Gas-oil"/>
    <x v="2"/>
    <x v="6"/>
    <x v="0"/>
    <n v="6630"/>
    <n v="58"/>
    <m/>
  </r>
  <r>
    <x v="16"/>
    <x v="3"/>
    <s v="AA-123-AA"/>
    <s v="Gas-oil"/>
    <x v="3"/>
    <x v="7"/>
    <x v="1"/>
    <n v="499"/>
    <n v="42"/>
    <n v="51.59"/>
  </r>
  <r>
    <x v="17"/>
    <x v="1"/>
    <s v="CC-123-CC"/>
    <s v="Gas-oil"/>
    <x v="6"/>
    <x v="4"/>
    <x v="0"/>
    <n v="6638"/>
    <n v="82"/>
    <m/>
  </r>
  <r>
    <x v="18"/>
    <x v="3"/>
    <s v="AA-123-AA"/>
    <s v="Gas-oil"/>
    <x v="6"/>
    <x v="9"/>
    <x v="1"/>
    <n v="58560"/>
    <n v="48"/>
    <n v="71.540000000000006"/>
  </r>
  <r>
    <x v="19"/>
    <x v="0"/>
    <s v="BB-123-BB"/>
    <s v="Gas-oil"/>
    <x v="5"/>
    <x v="6"/>
    <x v="0"/>
    <n v="6645"/>
    <n v="62"/>
    <m/>
  </r>
  <r>
    <x v="20"/>
    <x v="1"/>
    <s v="CC-123-CC"/>
    <s v="Gas-oil"/>
    <x v="3"/>
    <x v="3"/>
    <x v="0"/>
    <n v="6646"/>
    <n v="52"/>
    <m/>
  </r>
  <r>
    <x v="21"/>
    <x v="3"/>
    <s v="AA-123-AA"/>
    <s v="Gas-oil"/>
    <x v="3"/>
    <x v="10"/>
    <x v="1"/>
    <n v="58625"/>
    <n v="38.75"/>
    <n v="47.23"/>
  </r>
  <r>
    <x v="22"/>
    <x v="3"/>
    <s v="AA-123-AA"/>
    <s v="Gas-oil"/>
    <x v="7"/>
    <x v="5"/>
    <x v="1"/>
    <n v="58695"/>
    <n v="39.54"/>
    <n v="49.98"/>
  </r>
  <r>
    <x v="23"/>
    <x v="0"/>
    <s v="BB-123-BB"/>
    <s v="Gas-oil"/>
    <x v="0"/>
    <x v="10"/>
    <x v="0"/>
    <n v="6692"/>
    <n v="63"/>
    <m/>
  </r>
  <r>
    <x v="24"/>
    <x v="1"/>
    <s v="CC-123-CC"/>
    <s v="Gas-oil"/>
    <x v="7"/>
    <x v="8"/>
    <x v="0"/>
    <n v="6698"/>
    <n v="56"/>
    <m/>
  </r>
  <r>
    <x v="25"/>
    <x v="0"/>
    <s v="BB-123-BB"/>
    <s v="Gas-oil"/>
    <x v="3"/>
    <x v="1"/>
    <x v="0"/>
    <n v="6726"/>
    <n v="59"/>
    <m/>
  </r>
  <r>
    <x v="26"/>
    <x v="1"/>
    <s v="CC-123-CC"/>
    <s v="Gas-oil"/>
    <x v="7"/>
    <x v="5"/>
    <x v="0"/>
    <n v="670"/>
    <n v="25"/>
    <m/>
  </r>
  <r>
    <x v="27"/>
    <x v="2"/>
    <s v="Sécu 2"/>
    <s v="Sans-plomb"/>
    <x v="7"/>
    <x v="5"/>
    <x v="1"/>
    <m/>
    <n v="5"/>
    <n v="7.5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1000"/>
    <n v="750"/>
    <n v="100"/>
    <x v="0"/>
    <n v="1000"/>
    <m/>
  </r>
  <r>
    <x v="1"/>
    <n v="3000"/>
    <n v="2500"/>
    <n v="2000"/>
    <x v="1"/>
    <n v="3000"/>
    <m/>
  </r>
  <r>
    <x v="2"/>
    <n v="1070"/>
    <n v="1050"/>
    <n v="1000"/>
    <x v="2"/>
    <n v="1070"/>
    <m/>
  </r>
  <r>
    <x v="3"/>
    <n v="800"/>
    <n v="780"/>
    <n v="730"/>
    <x v="3"/>
    <n v="800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">
  <r>
    <x v="0"/>
    <m/>
    <s v="Emulseur (S2)"/>
    <x v="0"/>
    <n v="52"/>
    <m/>
  </r>
  <r>
    <x v="1"/>
    <m/>
    <s v="Emulseur (S3)"/>
    <x v="1"/>
    <n v="45"/>
    <m/>
  </r>
  <r>
    <x v="2"/>
    <m/>
    <s v="Emulseur (S2)"/>
    <x v="0"/>
    <n v="300"/>
    <m/>
  </r>
  <r>
    <x v="3"/>
    <m/>
    <s v="Emulseur (S2)"/>
    <x v="0"/>
    <m/>
    <n v="45"/>
  </r>
  <r>
    <x v="4"/>
    <m/>
    <s v="Emulseur (S2)"/>
    <x v="0"/>
    <m/>
    <n v="8"/>
  </r>
  <r>
    <x v="5"/>
    <m/>
    <s v="Emulseur (Co)"/>
    <x v="2"/>
    <n v="600"/>
    <m/>
  </r>
  <r>
    <x v="6"/>
    <m/>
    <s v="Emulseur (Co)"/>
    <x v="2"/>
    <m/>
    <n v="1"/>
  </r>
  <r>
    <x v="7"/>
    <m/>
    <s v="Emulseur (S2)"/>
    <x v="0"/>
    <n v="401"/>
    <m/>
  </r>
  <r>
    <x v="8"/>
    <m/>
    <s v="Emulseur (S2)"/>
    <x v="0"/>
    <m/>
    <n v="700"/>
  </r>
  <r>
    <x v="9"/>
    <m/>
    <s v="Emulseur (Co)"/>
    <x v="2"/>
    <n v="401"/>
    <m/>
  </r>
  <r>
    <x v="10"/>
    <m/>
    <s v="Emulseur (Cu)"/>
    <x v="3"/>
    <n v="500"/>
    <m/>
  </r>
  <r>
    <x v="11"/>
    <m/>
    <s v="Emulseur (S2)"/>
    <x v="0"/>
    <n v="500"/>
    <m/>
  </r>
  <r>
    <x v="12"/>
    <m/>
    <s v="Emulseur (S3)"/>
    <x v="1"/>
    <n v="115"/>
    <m/>
  </r>
  <r>
    <x v="13"/>
    <m/>
    <s v="Emulseur (S3)"/>
    <x v="1"/>
    <n v="10"/>
    <m/>
  </r>
  <r>
    <x v="14"/>
    <m/>
    <s v="Emulseur (Cu)"/>
    <x v="3"/>
    <n v="300"/>
    <m/>
  </r>
  <r>
    <x v="15"/>
    <m/>
    <s v="Emulseur (Cu)"/>
    <x v="3"/>
    <n v="1"/>
    <m/>
  </r>
  <r>
    <x v="16"/>
    <m/>
    <s v="Emulseur (Co)"/>
    <x v="2"/>
    <n v="1"/>
    <m/>
  </r>
  <r>
    <x v="17"/>
    <m/>
    <s v="Emulseur (S2)"/>
    <x v="0"/>
    <n v="300"/>
    <m/>
  </r>
  <r>
    <x v="18"/>
    <m/>
    <s v="Emulseur (S3)"/>
    <x v="1"/>
    <n v="200"/>
    <m/>
  </r>
  <r>
    <x v="19"/>
    <s v="1-AB"/>
    <s v="Emulseur (Co)"/>
    <x v="2"/>
    <m/>
    <n v="1000"/>
  </r>
  <r>
    <x v="20"/>
    <s v="2-ABC"/>
    <s v="Emulseur (Cu)"/>
    <x v="3"/>
    <m/>
    <n v="600"/>
  </r>
  <r>
    <x v="21"/>
    <s v="3-ABCD"/>
    <s v="Emulseur (Cu)"/>
    <x v="3"/>
    <m/>
    <n v="200"/>
  </r>
  <r>
    <x v="22"/>
    <m/>
    <s v="Emulseur (Cu)"/>
    <x v="3"/>
    <m/>
    <n v="1"/>
  </r>
  <r>
    <x v="23"/>
    <m/>
    <s v="Emulseur (Co)"/>
    <x v="2"/>
    <m/>
    <n v="1"/>
  </r>
  <r>
    <x v="24"/>
    <m/>
    <s v="Emulseur (Cu)"/>
    <x v="3"/>
    <m/>
    <n v="1"/>
  </r>
  <r>
    <x v="25"/>
    <m/>
    <s v="Emulseur (Cu)"/>
    <x v="3"/>
    <n v="400"/>
    <m/>
  </r>
  <r>
    <x v="26"/>
    <m/>
    <s v="Emulseur (Co)"/>
    <x v="2"/>
    <m/>
    <n v="140"/>
  </r>
  <r>
    <x v="27"/>
    <m/>
    <s v="Emulseur (Cu)"/>
    <x v="3"/>
    <n v="1"/>
    <m/>
  </r>
  <r>
    <x v="28"/>
    <m/>
    <s v="Emulseur (Cu)"/>
    <x v="3"/>
    <n v="1"/>
    <m/>
  </r>
  <r>
    <x v="29"/>
    <m/>
    <s v="Emulseur (Cu)"/>
    <x v="3"/>
    <m/>
    <n v="60"/>
  </r>
  <r>
    <x v="30"/>
    <m/>
    <s v="Emulseur (Cu)"/>
    <x v="3"/>
    <m/>
    <n v="1"/>
  </r>
  <r>
    <x v="31"/>
    <m/>
    <s v="Emulseur (Cu)"/>
    <x v="3"/>
    <m/>
    <n v="1"/>
  </r>
  <r>
    <x v="32"/>
    <m/>
    <s v="Emulseur (Co)"/>
    <x v="2"/>
    <n v="140"/>
    <m/>
  </r>
  <r>
    <x v="33"/>
    <m/>
    <s v="Emulseur (Co)"/>
    <x v="2"/>
    <m/>
    <n v="140"/>
  </r>
  <r>
    <x v="34"/>
    <m/>
    <s v="Emulseur (Co)"/>
    <x v="2"/>
    <n v="140"/>
    <m/>
  </r>
  <r>
    <x v="35"/>
    <m/>
    <s v="Emulseur (Cu)"/>
    <x v="3"/>
    <m/>
    <n v="140"/>
  </r>
  <r>
    <x v="36"/>
    <m/>
    <s v="Emulseur (Cu)"/>
    <x v="3"/>
    <m/>
    <n v="199"/>
  </r>
  <r>
    <x v="37"/>
    <m/>
    <s v="Emulseur (S2)"/>
    <x v="0"/>
    <m/>
    <n v="800"/>
  </r>
  <r>
    <x v="38"/>
    <m/>
    <s v="Emulseur (S3)"/>
    <x v="1"/>
    <m/>
    <n v="370"/>
  </r>
  <r>
    <x v="39"/>
    <m/>
    <s v="Emulseur (Cu)"/>
    <x v="3"/>
    <m/>
    <n v="199"/>
  </r>
  <r>
    <x v="40"/>
    <m/>
    <s v="Emulseur (Cu)"/>
    <x v="3"/>
    <n v="19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2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I3:O16" firstHeaderRow="1" firstDataRow="2" firstDataCol="1"/>
  <pivotFields count="11"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ubtotalTop="0" showAll="0">
      <items count="6">
        <item x="2"/>
        <item x="4"/>
        <item x="1"/>
        <item x="0"/>
        <item x="3"/>
        <item t="default"/>
      </items>
    </pivotField>
    <pivotField subtotalTop="0" showAll="0"/>
    <pivotField dataField="1" subtotalTop="0" showAll="0"/>
    <pivotField axis="axisRow" subtotalTop="0" showAll="0">
      <items count="12">
        <item x="4"/>
        <item x="2"/>
        <item x="5"/>
        <item x="3"/>
        <item x="6"/>
        <item x="0"/>
        <item x="1"/>
        <item x="7"/>
        <item x="8"/>
        <item x="9"/>
        <item x="10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howAll="0" defaultSubtotal="0">
      <items count="5">
        <item x="2"/>
        <item x="0"/>
        <item x="1"/>
        <item x="3"/>
        <item x="4"/>
      </items>
    </pivotField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Carburation" fld="3" subtotal="count" baseField="0" baseItem="0"/>
  </dataFields>
  <formats count="6">
    <format dxfId="1106">
      <pivotArea outline="0" collapsedLevelsAreSubtotals="1" fieldPosition="0">
        <references count="1">
          <reference field="1" count="0" selected="0"/>
        </references>
      </pivotArea>
    </format>
    <format dxfId="1105">
      <pivotArea dataOnly="0" labelOnly="1" fieldPosition="0">
        <references count="1">
          <reference field="1" count="0"/>
        </references>
      </pivotArea>
    </format>
    <format dxfId="1104">
      <pivotArea outline="0" collapsedLevelsAreSubtotals="1" fieldPosition="0">
        <references count="1">
          <reference field="1" count="0" selected="0"/>
        </references>
      </pivotArea>
    </format>
    <format dxfId="1103">
      <pivotArea dataOnly="0" labelOnly="1" fieldPosition="0">
        <references count="1">
          <reference field="1" count="0"/>
        </references>
      </pivotArea>
    </format>
    <format dxfId="1102">
      <pivotArea dataOnly="0" labelOnly="1" grandCol="1" outline="0" fieldPosition="0"/>
    </format>
    <format dxfId="1101">
      <pivotArea dataOnly="0" labelOnly="1" grandCol="1" outline="0" fieldPosition="0"/>
    </format>
  </formats>
  <chartFormats count="5"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3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Q3:W15" firstHeaderRow="1" firstDataRow="2" firstDataCol="1"/>
  <pivotFields count="11"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ubtotalTop="0" showAll="0">
      <items count="6">
        <item x="2"/>
        <item x="4"/>
        <item x="1"/>
        <item x="0"/>
        <item x="3"/>
        <item t="default"/>
      </items>
    </pivotField>
    <pivotField subtotalTop="0" showAll="0"/>
    <pivotField dataField="1" subtotalTop="0" showAll="0"/>
    <pivotField subtotalTop="0" showAll="0"/>
    <pivotField axis="axisRow" subtotalTop="0" showAll="0">
      <items count="12">
        <item x="1"/>
        <item x="5"/>
        <item x="0"/>
        <item x="6"/>
        <item x="3"/>
        <item x="4"/>
        <item h="1" x="2"/>
        <item x="7"/>
        <item x="8"/>
        <item x="9"/>
        <item x="10"/>
        <item t="default"/>
      </items>
    </pivotField>
    <pivotField subtotalTop="0" showAll="0"/>
    <pivotField subtotalTop="0" showAll="0"/>
    <pivotField subtotalTop="0" showAll="0"/>
    <pivotField subtotalTop="0" showAll="0"/>
    <pivotField showAll="0" defaultSubtotal="0">
      <items count="5">
        <item x="2"/>
        <item x="0"/>
        <item x="1"/>
        <item x="3"/>
        <item x="4"/>
      </items>
    </pivotField>
  </pivotFields>
  <rowFields count="1">
    <field x="5"/>
  </rowFields>
  <rowItems count="11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Carburation" fld="3" subtotal="count" baseField="0" baseItem="0"/>
  </dataFields>
  <formats count="6">
    <format dxfId="1112">
      <pivotArea outline="0" collapsedLevelsAreSubtotals="1" fieldPosition="0">
        <references count="1">
          <reference field="1" count="0" selected="0"/>
        </references>
      </pivotArea>
    </format>
    <format dxfId="1111">
      <pivotArea dataOnly="0" labelOnly="1" fieldPosition="0">
        <references count="1">
          <reference field="1" count="0"/>
        </references>
      </pivotArea>
    </format>
    <format dxfId="1110">
      <pivotArea outline="0" collapsedLevelsAreSubtotals="1" fieldPosition="0">
        <references count="1">
          <reference field="1" count="0" selected="0"/>
        </references>
      </pivotArea>
    </format>
    <format dxfId="1109">
      <pivotArea dataOnly="0" labelOnly="1" fieldPosition="0">
        <references count="1">
          <reference field="1" count="0"/>
        </references>
      </pivotArea>
    </format>
    <format dxfId="1108">
      <pivotArea dataOnly="0" labelOnly="1" grandCol="1" outline="0" fieldPosition="0"/>
    </format>
    <format dxfId="1107">
      <pivotArea dataOnly="0" labelOnly="1" grandCol="1" outline="0" fieldPosition="0"/>
    </format>
  </formats>
  <chartFormats count="5"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3:E9" firstHeaderRow="0" firstDataRow="1" firstDataCol="1"/>
  <pivotFields count="11">
    <pivotField numFmtId="14" subtotalTop="0" showAll="0">
      <items count="15">
        <item h="1" x="0"/>
        <item h="1"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axis="axisRow" subtotalTop="0" showAll="0">
      <items count="6">
        <item x="2"/>
        <item x="1"/>
        <item x="0"/>
        <item x="3"/>
        <item x="4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howAll="0"/>
    <pivotField dataField="1" subtotalTop="0" showAll="0"/>
    <pivotField dataField="1" showAll="0"/>
    <pivotField showAll="0" defaultSubtotal="0">
      <items count="5">
        <item x="2"/>
        <item h="1" x="0"/>
        <item h="1" x="1"/>
        <item h="1" x="3"/>
        <item h="1" x="4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in Kilometrage" fld="7" subtotal="min" baseField="1" baseItem="1"/>
    <dataField name="Max Kilometrage" fld="7" subtotal="max" baseField="1" baseItem="2" numFmtId="165"/>
    <dataField name="Litrage carburant" fld="8" baseField="0" baseItem="0"/>
    <dataField name="Som en €" fld="9" baseField="1" baseItem="1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9C2160-0564-4484-844F-754B5E2DFD75}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5:C21" firstHeaderRow="0" firstDataRow="1" firstDataCol="1"/>
  <pivotFields count="11"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ubtotalTop="0" showAll="0">
      <items count="6">
        <item x="2"/>
        <item x="4"/>
        <item x="1"/>
        <item x="0"/>
        <item x="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subtotalTop="0" showAll="0" defaultSubtotal="0">
      <items count="5">
        <item x="0"/>
        <item x="1"/>
        <item x="2"/>
        <item x="3"/>
        <item x="4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Litrage par véhicule" fld="8" baseField="0" baseItem="0"/>
    <dataField name="Somme € par véhicule" fld="9" baseField="1" baseItem="0" numFmtId="164"/>
  </dataFields>
  <chartFormats count="2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I23:K26" firstHeaderRow="0" firstDataRow="1" firstDataCol="1"/>
  <pivotFields count="11"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axis="axisRow" subtotalTop="0" showAll="0">
      <items count="3">
        <item x="1"/>
        <item x="0"/>
        <item t="default"/>
      </items>
    </pivotField>
    <pivotField subtotalTop="0" showAll="0"/>
    <pivotField dataField="1" subtotalTop="0" showAll="0"/>
    <pivotField dataField="1" subtotalTop="0" showAll="0"/>
    <pivotField showAll="0" defaultSubtotal="0">
      <items count="5">
        <item x="2"/>
        <item x="0"/>
        <item x="1"/>
        <item x="3"/>
        <item x="4"/>
      </items>
    </pivotField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Litrage par lieu" fld="8" baseField="0" baseItem="0"/>
    <dataField name="Somme € par lieu" fld="9" baseField="6" baseItem="1" numFmtId="164"/>
  </dataFields>
  <chartFormats count="2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41285A-1065-417E-B549-E70709AA3A1C}" name="Tableau croisé dynamique3" cacheId="1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onsommation">
  <location ref="F10:G15" firstHeaderRow="1" firstDataRow="1" firstDataCol="1"/>
  <pivotFields count="7">
    <pivotField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ubtotalTop="0" showAll="0"/>
    <pivotField subtotalTop="0" showAll="0"/>
    <pivotField axis="axisRow" subtotalTop="0" showAll="0">
      <items count="5">
        <item x="2"/>
        <item x="3"/>
        <item x="0"/>
        <item x="1"/>
        <item t="default"/>
      </items>
    </pivotField>
    <pivotField dataField="1" subtotalTop="0" showAll="0"/>
    <pivotField subtotalTop="0"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 " fld="4" baseField="0" baseItem="0"/>
  </dataFields>
  <formats count="23">
    <format dxfId="1041">
      <pivotArea dataOnly="0" labelOnly="1" grandRow="1" outline="0" fieldPosition="0"/>
    </format>
    <format dxfId="1040">
      <pivotArea outline="0" collapsedLevelsAreSubtotals="1" fieldPosition="0"/>
    </format>
    <format dxfId="1039">
      <pivotArea outline="0" collapsedLevelsAreSubtotals="1" fieldPosition="0"/>
    </format>
    <format dxfId="1038">
      <pivotArea field="3" type="button" dataOnly="0" labelOnly="1" outline="0" axis="axisRow" fieldPosition="0"/>
    </format>
    <format dxfId="1037">
      <pivotArea dataOnly="0" labelOnly="1" fieldPosition="0">
        <references count="1">
          <reference field="3" count="0"/>
        </references>
      </pivotArea>
    </format>
    <format dxfId="1036">
      <pivotArea dataOnly="0" labelOnly="1" grandRow="1" outline="0" fieldPosition="0"/>
    </format>
    <format dxfId="1035">
      <pivotArea dataOnly="0" labelOnly="1" grandRow="1" outline="0" fieldPosition="0"/>
    </format>
    <format dxfId="1034">
      <pivotArea field="3" type="button" dataOnly="0" labelOnly="1" outline="0" axis="axisRow" fieldPosition="0"/>
    </format>
    <format dxfId="1033">
      <pivotArea dataOnly="0" labelOnly="1" outline="0" axis="axisValues" fieldPosition="0"/>
    </format>
    <format dxfId="1032">
      <pivotArea dataOnly="0" labelOnly="1" outline="0" axis="axisValues" fieldPosition="0"/>
    </format>
    <format dxfId="1031">
      <pivotArea field="3" type="button" dataOnly="0" labelOnly="1" outline="0" axis="axisRow" fieldPosition="0"/>
    </format>
    <format dxfId="1030">
      <pivotArea dataOnly="0" labelOnly="1" outline="0" axis="axisValues" fieldPosition="0"/>
    </format>
    <format dxfId="1029">
      <pivotArea dataOnly="0" labelOnly="1" outline="0" axis="axisValues" fieldPosition="0"/>
    </format>
    <format dxfId="1028">
      <pivotArea grandRow="1" outline="0" collapsedLevelsAreSubtotals="1" fieldPosition="0"/>
    </format>
    <format dxfId="1027">
      <pivotArea dataOnly="0" labelOnly="1" grandRow="1" outline="0" fieldPosition="0"/>
    </format>
    <format dxfId="1026">
      <pivotArea field="3" type="button" dataOnly="0" labelOnly="1" outline="0" axis="axisRow" fieldPosition="0"/>
    </format>
    <format dxfId="1025">
      <pivotArea dataOnly="0" labelOnly="1" outline="0" axis="axisValues" fieldPosition="0"/>
    </format>
    <format dxfId="1024">
      <pivotArea dataOnly="0" labelOnly="1" outline="0" axis="axisValues" fieldPosition="0"/>
    </format>
    <format dxfId="1023">
      <pivotArea outline="0" collapsedLevelsAreSubtotals="1" fieldPosition="0"/>
    </format>
    <format dxfId="1022">
      <pivotArea dataOnly="0" labelOnly="1" fieldPosition="0">
        <references count="1">
          <reference field="3" count="0"/>
        </references>
      </pivotArea>
    </format>
    <format dxfId="1021">
      <pivotArea dataOnly="0" labelOnly="1" grandRow="1" outline="0" fieldPosition="0"/>
    </format>
    <format dxfId="1020">
      <pivotArea grandRow="1" outline="0" collapsedLevelsAreSubtotals="1" fieldPosition="0"/>
    </format>
    <format dxfId="1019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9DFB05-1D73-42D1-A94E-D015CD1C1FC6}" name="Tableau croisé dynamique2" cacheId="1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rowHeaderCaption="Lieu       /        Stock">
  <location ref="F19:I23" firstHeaderRow="0" firstDataRow="1" firstDataCol="1"/>
  <pivotFields count="7">
    <pivotField axis="axisRow" subtotalTop="0" showAll="0">
      <items count="5">
        <item x="1"/>
        <item x="0"/>
        <item x="2"/>
        <item x="3"/>
        <item t="default"/>
      </items>
    </pivotField>
    <pivotField dataField="1"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</pivotFields>
  <rowFields count="1">
    <field x="0"/>
  </rowFields>
  <rowItems count="4">
    <i>
      <x/>
    </i>
    <i>
      <x v="1"/>
    </i>
    <i>
      <x v="2"/>
    </i>
    <i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Initial" fld="1" baseField="0" baseItem="0"/>
    <dataField name="Sécurité" fld="2" baseField="0" baseItem="0"/>
    <dataField name="Minimum" fld="3" baseField="0" baseItem="0"/>
  </dataFields>
  <formats count="24">
    <format dxfId="1065">
      <pivotArea dataOnly="0" labelOnly="1" fieldPosition="0">
        <references count="1">
          <reference field="0" count="1">
            <x v="0"/>
          </reference>
        </references>
      </pivotArea>
    </format>
    <format dxfId="1064">
      <pivotArea dataOnly="0" labelOnly="1" fieldPosition="0">
        <references count="1">
          <reference field="0" count="3">
            <x v="1"/>
            <x v="2"/>
            <x v="3"/>
          </reference>
        </references>
      </pivotArea>
    </format>
    <format dxfId="106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6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6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60">
      <pivotArea field="0" type="button" dataOnly="0" labelOnly="1" outline="0" axis="axisRow" fieldPosition="0"/>
    </format>
    <format dxfId="1059">
      <pivotArea field="0" type="button" dataOnly="0" labelOnly="1" outline="0" axis="axisRow" fieldPosition="0"/>
    </format>
    <format dxfId="1058">
      <pivotArea field="0" type="button" dataOnly="0" labelOnly="1" outline="0" axis="axisRow" fieldPosition="0"/>
    </format>
    <format dxfId="1057">
      <pivotArea outline="0" collapsedLevelsAreSubtotals="1" fieldPosition="0"/>
    </format>
    <format dxfId="1056">
      <pivotArea outline="0" collapsedLevelsAreSubtotals="1" fieldPosition="0"/>
    </format>
    <format dxfId="1055">
      <pivotArea dataOnly="0" labelOnly="1" fieldPosition="0">
        <references count="1">
          <reference field="0" count="0"/>
        </references>
      </pivotArea>
    </format>
    <format dxfId="105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5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5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51">
      <pivotArea type="all" dataOnly="0" outline="0" fieldPosition="0"/>
    </format>
    <format dxfId="1050">
      <pivotArea outline="0" collapsedLevelsAreSubtotals="1" fieldPosition="0"/>
    </format>
    <format dxfId="1049">
      <pivotArea field="0" type="button" dataOnly="0" labelOnly="1" outline="0" axis="axisRow" fieldPosition="0"/>
    </format>
    <format dxfId="1048">
      <pivotArea dataOnly="0" labelOnly="1" fieldPosition="0">
        <references count="1">
          <reference field="0" count="0"/>
        </references>
      </pivotArea>
    </format>
    <format dxfId="104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46">
      <pivotArea type="all" dataOnly="0" outline="0" fieldPosition="0"/>
    </format>
    <format dxfId="1045">
      <pivotArea outline="0" collapsedLevelsAreSubtotals="1" fieldPosition="0"/>
    </format>
    <format dxfId="1044">
      <pivotArea field="0" type="button" dataOnly="0" labelOnly="1" outline="0" axis="axisRow" fieldPosition="0"/>
    </format>
    <format dxfId="1043">
      <pivotArea dataOnly="0" labelOnly="1" fieldPosition="0">
        <references count="1">
          <reference field="0" count="0"/>
        </references>
      </pivotArea>
    </format>
    <format dxfId="104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B6AB82-0554-45B2-A7A1-B3E04CF03140}" name="Tableau croisé dynamique1" cacheId="1" applyNumberFormats="0" applyBorderFormats="0" applyFontFormats="0" applyPatternFormats="0" applyAlignmentFormats="0" applyWidthHeightFormats="1" dataCaption="Valeurs" grandTotalCaption="Total" updatedVersion="6" minRefreshableVersion="3" itemPrintTitles="1" createdVersion="6" indent="0" outline="1" outlineData="1" multipleFieldFilters="0" chartFormat="1" rowHeaderCaption="Lieu">
  <location ref="B10:C15" firstHeaderRow="1" firstDataRow="1" firstDataCol="1"/>
  <pivotFields count="7">
    <pivotField subtotalTop="0" showAll="0"/>
    <pivotField subtotalTop="0" showAll="0"/>
    <pivotField subtotalTop="0" showAll="0"/>
    <pivotField subtotalTop="0" showAll="0"/>
    <pivotField axis="axisRow" subtotalTop="0" showAll="0">
      <items count="5">
        <item x="1"/>
        <item x="0"/>
        <item x="2"/>
        <item x="3"/>
        <item t="default"/>
      </items>
    </pivotField>
    <pivotField dataField="1" subtotalTop="0" showAll="0"/>
    <pivotField subtotalTop="0" showAl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tock restant" fld="5" baseField="0" baseItem="0"/>
  </dataFields>
  <formats count="24">
    <format dxfId="1089">
      <pivotArea dataOnly="0" labelOnly="1" outline="0" axis="axisValues" fieldPosition="0"/>
    </format>
    <format dxfId="1088">
      <pivotArea dataOnly="0" labelOnly="1" outline="0" axis="axisValues" fieldPosition="0"/>
    </format>
    <format dxfId="1087">
      <pivotArea field="4" type="button" dataOnly="0" labelOnly="1" outline="0" axis="axisRow" fieldPosition="0"/>
    </format>
    <format dxfId="1086">
      <pivotArea dataOnly="0" labelOnly="1" outline="0" axis="axisValues" fieldPosition="0"/>
    </format>
    <format dxfId="1085">
      <pivotArea dataOnly="0" labelOnly="1" outline="0" axis="axisValues" fieldPosition="0"/>
    </format>
    <format dxfId="1084">
      <pivotArea field="4" type="button" dataOnly="0" labelOnly="1" outline="0" axis="axisRow" fieldPosition="0"/>
    </format>
    <format dxfId="1083">
      <pivotArea dataOnly="0" labelOnly="1" outline="0" axis="axisValues" fieldPosition="0"/>
    </format>
    <format dxfId="1082">
      <pivotArea dataOnly="0" labelOnly="1" outline="0" axis="axisValues" fieldPosition="0"/>
    </format>
    <format dxfId="1081">
      <pivotArea field="4" type="button" dataOnly="0" labelOnly="1" outline="0" axis="axisRow" fieldPosition="0"/>
    </format>
    <format dxfId="1080">
      <pivotArea collapsedLevelsAreSubtotals="1" fieldPosition="0">
        <references count="1">
          <reference field="4" count="0"/>
        </references>
      </pivotArea>
    </format>
    <format dxfId="1079">
      <pivotArea dataOnly="0" labelOnly="1" fieldPosition="0">
        <references count="1">
          <reference field="4" count="0"/>
        </references>
      </pivotArea>
    </format>
    <format dxfId="1078">
      <pivotArea grandRow="1" outline="0" collapsedLevelsAreSubtotals="1" fieldPosition="0"/>
    </format>
    <format dxfId="1077">
      <pivotArea dataOnly="0" labelOnly="1" grandRow="1" outline="0" fieldPosition="0"/>
    </format>
    <format dxfId="1076">
      <pivotArea dataOnly="0" labelOnly="1" grandRow="1" outline="0" fieldPosition="0"/>
    </format>
    <format dxfId="1075">
      <pivotArea collapsedLevelsAreSubtotals="1" fieldPosition="0">
        <references count="1">
          <reference field="4" count="1">
            <x v="0"/>
          </reference>
        </references>
      </pivotArea>
    </format>
    <format dxfId="1074">
      <pivotArea collapsedLevelsAreSubtotals="1" fieldPosition="0">
        <references count="1">
          <reference field="4" count="3">
            <x v="1"/>
            <x v="2"/>
            <x v="3"/>
          </reference>
        </references>
      </pivotArea>
    </format>
    <format dxfId="1073">
      <pivotArea grandRow="1" outline="0" collapsedLevelsAreSubtotals="1" fieldPosition="0"/>
    </format>
    <format dxfId="1072">
      <pivotArea collapsedLevelsAreSubtotals="1" fieldPosition="0">
        <references count="1">
          <reference field="4" count="0"/>
        </references>
      </pivotArea>
    </format>
    <format dxfId="1071">
      <pivotArea dataOnly="0" labelOnly="1" fieldPosition="0">
        <references count="1">
          <reference field="4" count="0"/>
        </references>
      </pivotArea>
    </format>
    <format dxfId="1070">
      <pivotArea field="4" type="button" dataOnly="0" labelOnly="1" outline="0" axis="axisRow" fieldPosition="0"/>
    </format>
    <format dxfId="1069">
      <pivotArea dataOnly="0" labelOnly="1" outline="0" axis="axisValues" fieldPosition="0"/>
    </format>
    <format dxfId="1068">
      <pivotArea dataOnly="0" labelOnly="1" outline="0" axis="axisValues" fieldPosition="0"/>
    </format>
    <format dxfId="1067">
      <pivotArea grandRow="1" outline="0" collapsedLevelsAreSubtotals="1" fieldPosition="0"/>
    </format>
    <format dxfId="1066">
      <pivotArea dataOnly="0" labelOnly="1" grandRow="1" outline="0" fieldPosition="0"/>
    </format>
  </formats>
  <conditionalFormats count="4">
    <conditionalFormat priority="51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4" count="1">
              <x v="3"/>
            </reference>
          </references>
        </pivotArea>
      </pivotAreas>
    </conditionalFormat>
    <conditionalFormat priority="50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4" count="1">
              <x v="2"/>
            </reference>
          </references>
        </pivotArea>
      </pivotAreas>
    </conditionalFormat>
    <conditionalFormat priority="49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4" count="1">
              <x v="1"/>
            </reference>
          </references>
        </pivotArea>
      </pivotAreas>
    </conditionalFormat>
    <conditionalFormat priority="48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4" count="1">
              <x v="0"/>
            </reference>
          </references>
        </pivotArea>
      </pivotAreas>
    </conditionalFormat>
  </conditional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567333-4785-4BCA-85ED-0450B90E4157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:C6" firstHeaderRow="1" firstDataRow="1" firstDataCol="1"/>
  <pivotFields count="7">
    <pivotField axis="axisRow"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ubtotalTop="0" showAll="0"/>
    <pivotField subtotalTop="0" showAll="0"/>
    <pivotField subtotalTop="0" showAll="0"/>
    <pivotField subtotalTop="0" showAll="0"/>
    <pivotField subtotalTop="0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6"/>
    <field x="0"/>
  </rowFields>
  <rowItems count="3">
    <i>
      <x v="11"/>
    </i>
    <i>
      <x v="12"/>
    </i>
    <i t="grand">
      <x/>
    </i>
  </rowItems>
  <colItems count="1">
    <i/>
  </colItems>
  <dataFields count="1">
    <dataField name="Nombre de N° Command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00000000-0013-0000-FFFF-FFFF01000000}" sourceName="Années">
  <pivotTables>
    <pivotTable tabId="5" name="Tableau croisé dynamique2"/>
    <pivotTable tabId="5" name="Tableau croisé dynamique3"/>
    <pivotTable tabId="5" name="Tableau croisé dynamique4"/>
    <pivotTable tabId="5" name="Tableau croisé dynamique5"/>
  </pivotTables>
  <data>
    <tabular pivotCacheId="1">
      <items count="5">
        <i x="1" s="1"/>
        <i x="2" s="1"/>
        <i x="3" s="1"/>
        <i x="0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0000000-0013-0000-FFFF-FFFF02000000}" sourceName="Date">
  <pivotTables>
    <pivotTable tabId="5" name="Tableau croisé dynamique2"/>
    <pivotTable tabId="5" name="Tableau croisé dynamique3"/>
    <pivotTable tabId="5" name="Tableau croisé dynamique4"/>
    <pivotTable tabId="5" name="Tableau croisé dynamique5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14760A4A-2061-442C-93C1-42626F3EEE7E}" sourceName="Mois">
  <pivotTables>
    <pivotTable tabId="6" name="Tableau croisé dynamique3"/>
    <pivotTable tabId="8" name="Tableau croisé dynamique1"/>
  </pivotTables>
  <data>
    <tabular pivotCacheId="2">
      <items count="14">
        <i x="11" s="1"/>
        <i x="12" s="1"/>
        <i x="1" s="1" nd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1" xr10:uid="{84DBE55E-7E26-4190-910A-FFA610089F4E}" sourceName="Date">
  <pivotTables>
    <pivotTable tabId="6" name="Tableau croisé dynamique3"/>
    <pivotTable tabId="8" name="Tableau croisé dynamique1"/>
  </pivotTables>
  <data>
    <tabular pivotCacheId="2">
      <items count="368">
        <i x="336" s="1"/>
        <i x="338" s="1"/>
        <i x="333" s="1"/>
        <i x="334" s="1"/>
        <i x="335" s="1"/>
        <i x="0" s="1" nd="1"/>
        <i x="367" s="1" nd="1"/>
        <i x="214" s="1" nd="1"/>
        <i x="92" s="1" nd="1"/>
        <i x="32" s="1" nd="1"/>
        <i x="1" s="1" nd="1"/>
        <i x="183" s="1" nd="1"/>
        <i x="153" s="1" nd="1"/>
        <i x="122" s="1" nd="1"/>
        <i x="61" s="1" nd="1"/>
        <i x="306" s="1" nd="1"/>
        <i x="275" s="1" nd="1"/>
        <i x="245" s="1" nd="1"/>
        <i x="215" s="1" nd="1"/>
        <i x="93" s="1" nd="1"/>
        <i x="337" s="1" nd="1"/>
        <i x="33" s="1" nd="1"/>
        <i x="2" s="1" nd="1"/>
        <i x="184" s="1" nd="1"/>
        <i x="154" s="1" nd="1"/>
        <i x="123" s="1" nd="1"/>
        <i x="62" s="1" nd="1"/>
        <i x="307" s="1" nd="1"/>
        <i x="276" s="1" nd="1"/>
        <i x="246" s="1" nd="1"/>
        <i x="216" s="1" nd="1"/>
        <i x="94" s="1" nd="1"/>
        <i x="34" s="1" nd="1"/>
        <i x="3" s="1" nd="1"/>
        <i x="185" s="1" nd="1"/>
        <i x="155" s="1" nd="1"/>
        <i x="124" s="1" nd="1"/>
        <i x="63" s="1" nd="1"/>
        <i x="308" s="1" nd="1"/>
        <i x="277" s="1" nd="1"/>
        <i x="247" s="1" nd="1"/>
        <i x="217" s="1" nd="1"/>
        <i x="95" s="1" nd="1"/>
        <i x="339" s="1" nd="1"/>
        <i x="35" s="1" nd="1"/>
        <i x="4" s="1" nd="1"/>
        <i x="186" s="1" nd="1"/>
        <i x="156" s="1" nd="1"/>
        <i x="125" s="1" nd="1"/>
        <i x="64" s="1" nd="1"/>
        <i x="309" s="1" nd="1"/>
        <i x="278" s="1" nd="1"/>
        <i x="248" s="1" nd="1"/>
        <i x="218" s="1" nd="1"/>
        <i x="96" s="1" nd="1"/>
        <i x="340" s="1" nd="1"/>
        <i x="36" s="1" nd="1"/>
        <i x="5" s="1" nd="1"/>
        <i x="187" s="1" nd="1"/>
        <i x="157" s="1" nd="1"/>
        <i x="126" s="1" nd="1"/>
        <i x="65" s="1" nd="1"/>
        <i x="310" s="1" nd="1"/>
        <i x="279" s="1" nd="1"/>
        <i x="249" s="1" nd="1"/>
        <i x="219" s="1" nd="1"/>
        <i x="97" s="1" nd="1"/>
        <i x="341" s="1" nd="1"/>
        <i x="37" s="1" nd="1"/>
        <i x="6" s="1" nd="1"/>
        <i x="188" s="1" nd="1"/>
        <i x="158" s="1" nd="1"/>
        <i x="127" s="1" nd="1"/>
        <i x="66" s="1" nd="1"/>
        <i x="311" s="1" nd="1"/>
        <i x="280" s="1" nd="1"/>
        <i x="250" s="1" nd="1"/>
        <i x="220" s="1" nd="1"/>
        <i x="98" s="1" nd="1"/>
        <i x="342" s="1" nd="1"/>
        <i x="38" s="1" nd="1"/>
        <i x="7" s="1" nd="1"/>
        <i x="189" s="1" nd="1"/>
        <i x="159" s="1" nd="1"/>
        <i x="128" s="1" nd="1"/>
        <i x="67" s="1" nd="1"/>
        <i x="312" s="1" nd="1"/>
        <i x="281" s="1" nd="1"/>
        <i x="251" s="1" nd="1"/>
        <i x="221" s="1" nd="1"/>
        <i x="99" s="1" nd="1"/>
        <i x="343" s="1" nd="1"/>
        <i x="39" s="1" nd="1"/>
        <i x="8" s="1" nd="1"/>
        <i x="190" s="1" nd="1"/>
        <i x="160" s="1" nd="1"/>
        <i x="129" s="1" nd="1"/>
        <i x="68" s="1" nd="1"/>
        <i x="313" s="1" nd="1"/>
        <i x="282" s="1" nd="1"/>
        <i x="252" s="1" nd="1"/>
        <i x="222" s="1" nd="1"/>
        <i x="100" s="1" nd="1"/>
        <i x="344" s="1" nd="1"/>
        <i x="40" s="1" nd="1"/>
        <i x="9" s="1" nd="1"/>
        <i x="191" s="1" nd="1"/>
        <i x="161" s="1" nd="1"/>
        <i x="130" s="1" nd="1"/>
        <i x="69" s="1" nd="1"/>
        <i x="314" s="1" nd="1"/>
        <i x="283" s="1" nd="1"/>
        <i x="253" s="1" nd="1"/>
        <i x="223" s="1" nd="1"/>
        <i x="101" s="1" nd="1"/>
        <i x="345" s="1" nd="1"/>
        <i x="41" s="1" nd="1"/>
        <i x="10" s="1" nd="1"/>
        <i x="192" s="1" nd="1"/>
        <i x="162" s="1" nd="1"/>
        <i x="131" s="1" nd="1"/>
        <i x="70" s="1" nd="1"/>
        <i x="315" s="1" nd="1"/>
        <i x="284" s="1" nd="1"/>
        <i x="254" s="1" nd="1"/>
        <i x="224" s="1" nd="1"/>
        <i x="102" s="1" nd="1"/>
        <i x="346" s="1" nd="1"/>
        <i x="42" s="1" nd="1"/>
        <i x="11" s="1" nd="1"/>
        <i x="193" s="1" nd="1"/>
        <i x="163" s="1" nd="1"/>
        <i x="132" s="1" nd="1"/>
        <i x="71" s="1" nd="1"/>
        <i x="316" s="1" nd="1"/>
        <i x="285" s="1" nd="1"/>
        <i x="255" s="1" nd="1"/>
        <i x="225" s="1" nd="1"/>
        <i x="103" s="1" nd="1"/>
        <i x="347" s="1" nd="1"/>
        <i x="43" s="1" nd="1"/>
        <i x="12" s="1" nd="1"/>
        <i x="194" s="1" nd="1"/>
        <i x="164" s="1" nd="1"/>
        <i x="133" s="1" nd="1"/>
        <i x="72" s="1" nd="1"/>
        <i x="317" s="1" nd="1"/>
        <i x="286" s="1" nd="1"/>
        <i x="256" s="1" nd="1"/>
        <i x="226" s="1" nd="1"/>
        <i x="104" s="1" nd="1"/>
        <i x="348" s="1" nd="1"/>
        <i x="44" s="1" nd="1"/>
        <i x="13" s="1" nd="1"/>
        <i x="195" s="1" nd="1"/>
        <i x="165" s="1" nd="1"/>
        <i x="134" s="1" nd="1"/>
        <i x="73" s="1" nd="1"/>
        <i x="318" s="1" nd="1"/>
        <i x="287" s="1" nd="1"/>
        <i x="257" s="1" nd="1"/>
        <i x="227" s="1" nd="1"/>
        <i x="105" s="1" nd="1"/>
        <i x="349" s="1" nd="1"/>
        <i x="45" s="1" nd="1"/>
        <i x="14" s="1" nd="1"/>
        <i x="196" s="1" nd="1"/>
        <i x="166" s="1" nd="1"/>
        <i x="135" s="1" nd="1"/>
        <i x="74" s="1" nd="1"/>
        <i x="319" s="1" nd="1"/>
        <i x="288" s="1" nd="1"/>
        <i x="258" s="1" nd="1"/>
        <i x="228" s="1" nd="1"/>
        <i x="106" s="1" nd="1"/>
        <i x="350" s="1" nd="1"/>
        <i x="46" s="1" nd="1"/>
        <i x="15" s="1" nd="1"/>
        <i x="197" s="1" nd="1"/>
        <i x="167" s="1" nd="1"/>
        <i x="136" s="1" nd="1"/>
        <i x="75" s="1" nd="1"/>
        <i x="320" s="1" nd="1"/>
        <i x="289" s="1" nd="1"/>
        <i x="259" s="1" nd="1"/>
        <i x="229" s="1" nd="1"/>
        <i x="107" s="1" nd="1"/>
        <i x="351" s="1" nd="1"/>
        <i x="47" s="1" nd="1"/>
        <i x="16" s="1" nd="1"/>
        <i x="198" s="1" nd="1"/>
        <i x="168" s="1" nd="1"/>
        <i x="137" s="1" nd="1"/>
        <i x="76" s="1" nd="1"/>
        <i x="321" s="1" nd="1"/>
        <i x="290" s="1" nd="1"/>
        <i x="260" s="1" nd="1"/>
        <i x="230" s="1" nd="1"/>
        <i x="108" s="1" nd="1"/>
        <i x="352" s="1" nd="1"/>
        <i x="48" s="1" nd="1"/>
        <i x="17" s="1" nd="1"/>
        <i x="199" s="1" nd="1"/>
        <i x="169" s="1" nd="1"/>
        <i x="138" s="1" nd="1"/>
        <i x="77" s="1" nd="1"/>
        <i x="322" s="1" nd="1"/>
        <i x="291" s="1" nd="1"/>
        <i x="261" s="1" nd="1"/>
        <i x="231" s="1" nd="1"/>
        <i x="109" s="1" nd="1"/>
        <i x="353" s="1" nd="1"/>
        <i x="49" s="1" nd="1"/>
        <i x="18" s="1" nd="1"/>
        <i x="200" s="1" nd="1"/>
        <i x="170" s="1" nd="1"/>
        <i x="139" s="1" nd="1"/>
        <i x="78" s="1" nd="1"/>
        <i x="323" s="1" nd="1"/>
        <i x="292" s="1" nd="1"/>
        <i x="262" s="1" nd="1"/>
        <i x="232" s="1" nd="1"/>
        <i x="110" s="1" nd="1"/>
        <i x="354" s="1" nd="1"/>
        <i x="50" s="1" nd="1"/>
        <i x="19" s="1" nd="1"/>
        <i x="201" s="1" nd="1"/>
        <i x="171" s="1" nd="1"/>
        <i x="140" s="1" nd="1"/>
        <i x="79" s="1" nd="1"/>
        <i x="324" s="1" nd="1"/>
        <i x="293" s="1" nd="1"/>
        <i x="263" s="1" nd="1"/>
        <i x="233" s="1" nd="1"/>
        <i x="111" s="1" nd="1"/>
        <i x="355" s="1" nd="1"/>
        <i x="51" s="1" nd="1"/>
        <i x="20" s="1" nd="1"/>
        <i x="202" s="1" nd="1"/>
        <i x="172" s="1" nd="1"/>
        <i x="141" s="1" nd="1"/>
        <i x="80" s="1" nd="1"/>
        <i x="325" s="1" nd="1"/>
        <i x="294" s="1" nd="1"/>
        <i x="264" s="1" nd="1"/>
        <i x="234" s="1" nd="1"/>
        <i x="112" s="1" nd="1"/>
        <i x="356" s="1" nd="1"/>
        <i x="52" s="1" nd="1"/>
        <i x="21" s="1" nd="1"/>
        <i x="203" s="1" nd="1"/>
        <i x="173" s="1" nd="1"/>
        <i x="142" s="1" nd="1"/>
        <i x="81" s="1" nd="1"/>
        <i x="326" s="1" nd="1"/>
        <i x="295" s="1" nd="1"/>
        <i x="265" s="1" nd="1"/>
        <i x="235" s="1" nd="1"/>
        <i x="113" s="1" nd="1"/>
        <i x="357" s="1" nd="1"/>
        <i x="53" s="1" nd="1"/>
        <i x="22" s="1" nd="1"/>
        <i x="204" s="1" nd="1"/>
        <i x="174" s="1" nd="1"/>
        <i x="143" s="1" nd="1"/>
        <i x="82" s="1" nd="1"/>
        <i x="327" s="1" nd="1"/>
        <i x="296" s="1" nd="1"/>
        <i x="266" s="1" nd="1"/>
        <i x="236" s="1" nd="1"/>
        <i x="114" s="1" nd="1"/>
        <i x="358" s="1" nd="1"/>
        <i x="54" s="1" nd="1"/>
        <i x="23" s="1" nd="1"/>
        <i x="205" s="1" nd="1"/>
        <i x="175" s="1" nd="1"/>
        <i x="144" s="1" nd="1"/>
        <i x="83" s="1" nd="1"/>
        <i x="328" s="1" nd="1"/>
        <i x="297" s="1" nd="1"/>
        <i x="267" s="1" nd="1"/>
        <i x="237" s="1" nd="1"/>
        <i x="115" s="1" nd="1"/>
        <i x="359" s="1" nd="1"/>
        <i x="55" s="1" nd="1"/>
        <i x="24" s="1" nd="1"/>
        <i x="206" s="1" nd="1"/>
        <i x="176" s="1" nd="1"/>
        <i x="145" s="1" nd="1"/>
        <i x="84" s="1" nd="1"/>
        <i x="329" s="1" nd="1"/>
        <i x="298" s="1" nd="1"/>
        <i x="268" s="1" nd="1"/>
        <i x="238" s="1" nd="1"/>
        <i x="116" s="1" nd="1"/>
        <i x="360" s="1" nd="1"/>
        <i x="56" s="1" nd="1"/>
        <i x="25" s="1" nd="1"/>
        <i x="207" s="1" nd="1"/>
        <i x="177" s="1" nd="1"/>
        <i x="146" s="1" nd="1"/>
        <i x="85" s="1" nd="1"/>
        <i x="330" s="1" nd="1"/>
        <i x="299" s="1" nd="1"/>
        <i x="269" s="1" nd="1"/>
        <i x="239" s="1" nd="1"/>
        <i x="117" s="1" nd="1"/>
        <i x="361" s="1" nd="1"/>
        <i x="57" s="1" nd="1"/>
        <i x="26" s="1" nd="1"/>
        <i x="208" s="1" nd="1"/>
        <i x="178" s="1" nd="1"/>
        <i x="147" s="1" nd="1"/>
        <i x="86" s="1" nd="1"/>
        <i x="331" s="1" nd="1"/>
        <i x="300" s="1" nd="1"/>
        <i x="270" s="1" nd="1"/>
        <i x="240" s="1" nd="1"/>
        <i x="118" s="1" nd="1"/>
        <i x="362" s="1" nd="1"/>
        <i x="58" s="1" nd="1"/>
        <i x="27" s="1" nd="1"/>
        <i x="209" s="1" nd="1"/>
        <i x="179" s="1" nd="1"/>
        <i x="148" s="1" nd="1"/>
        <i x="87" s="1" nd="1"/>
        <i x="332" s="1" nd="1"/>
        <i x="301" s="1" nd="1"/>
        <i x="271" s="1" nd="1"/>
        <i x="241" s="1" nd="1"/>
        <i x="119" s="1" nd="1"/>
        <i x="363" s="1" nd="1"/>
        <i x="59" s="1" nd="1"/>
        <i x="28" s="1" nd="1"/>
        <i x="210" s="1" nd="1"/>
        <i x="180" s="1" nd="1"/>
        <i x="149" s="1" nd="1"/>
        <i x="88" s="1" nd="1"/>
        <i x="302" s="1" nd="1"/>
        <i x="272" s="1" nd="1"/>
        <i x="242" s="1" nd="1"/>
        <i x="120" s="1" nd="1"/>
        <i x="364" s="1" nd="1"/>
        <i x="60" s="1" nd="1"/>
        <i x="29" s="1" nd="1"/>
        <i x="211" s="1" nd="1"/>
        <i x="181" s="1" nd="1"/>
        <i x="150" s="1" nd="1"/>
        <i x="89" s="1" nd="1"/>
        <i x="303" s="1" nd="1"/>
        <i x="273" s="1" nd="1"/>
        <i x="243" s="1" nd="1"/>
        <i x="121" s="1" nd="1"/>
        <i x="365" s="1" nd="1"/>
        <i x="30" s="1" nd="1"/>
        <i x="212" s="1" nd="1"/>
        <i x="182" s="1" nd="1"/>
        <i x="151" s="1" nd="1"/>
        <i x="90" s="1" nd="1"/>
        <i x="304" s="1" nd="1"/>
        <i x="274" s="1" nd="1"/>
        <i x="244" s="1" nd="1"/>
        <i x="366" s="1" nd="1"/>
        <i x="31" s="1" nd="1"/>
        <i x="213" s="1" nd="1"/>
        <i x="152" s="1" nd="1"/>
        <i x="91" s="1" nd="1"/>
        <i x="30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00000000-0014-0000-FFFF-FFFF01000000}" cache="Segment_Années" caption="Années" columnCount="6" style="SlicerStyleLight6" rowHeight="209550"/>
  <slicer name="Date" xr10:uid="{00000000-0014-0000-FFFF-FFFF02000000}" cache="Segment_Date" caption="Mois" columnCount="12" style="SlicerStyleLight6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233F45A4-0326-4F94-BB6D-934D4E21BE64}" cache="Segment_Mois" caption="Mois" rowHeight="209550"/>
  <slicer name="Date 1" xr10:uid="{F558AD5A-3080-43E9-85ED-04EBD65B1EFA}" cache="Segment_Date1" caption="Années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6" totalsRowShown="0">
  <autoFilter ref="A1:D6" xr:uid="{00000000-0009-0000-0100-000001000000}"/>
  <tableColumns count="4">
    <tableColumn id="1" xr3:uid="{00000000-0010-0000-0000-000001000000}" name="Véhicule"/>
    <tableColumn id="2" xr3:uid="{00000000-0010-0000-0000-000002000000}" name="Immat"/>
    <tableColumn id="3" xr3:uid="{00000000-0010-0000-0000-000003000000}" name="Carburation"/>
    <tableColumn id="4" xr3:uid="{00000000-0010-0000-0000-000004000000}" name="Compteur dépa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1:F12" totalsRowShown="0">
  <autoFilter ref="F1:F12" xr:uid="{00000000-0009-0000-0100-000002000000}"/>
  <tableColumns count="1">
    <tableColumn id="1" xr3:uid="{00000000-0010-0000-0100-000001000000}" name="Personne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H1:H3" totalsRowShown="0">
  <autoFilter ref="H1:H3" xr:uid="{00000000-0009-0000-0100-000003000000}"/>
  <tableColumns count="1">
    <tableColumn id="1" xr3:uid="{00000000-0010-0000-0200-000001000000}" name="Lieu sta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:J29" totalsRowShown="0" headerRowDxfId="1100">
  <autoFilter ref="A1:J29" xr:uid="{00000000-0009-0000-0100-000004000000}"/>
  <tableColumns count="10">
    <tableColumn id="1" xr3:uid="{00000000-0010-0000-0300-000001000000}" name="Date" dataDxfId="1099"/>
    <tableColumn id="2" xr3:uid="{00000000-0010-0000-0300-000002000000}" name="Véhicule" dataDxfId="1098"/>
    <tableColumn id="3" xr3:uid="{00000000-0010-0000-0300-000003000000}" name="Immat" dataDxfId="1097"/>
    <tableColumn id="4" xr3:uid="{00000000-0010-0000-0300-000004000000}" name="Carburation" dataDxfId="1096"/>
    <tableColumn id="5" xr3:uid="{00000000-0010-0000-0300-000005000000}" name="Conducteur" dataDxfId="1095"/>
    <tableColumn id="6" xr3:uid="{00000000-0010-0000-0300-000006000000}" name="Opérateur" dataDxfId="1094"/>
    <tableColumn id="7" xr3:uid="{00000000-0010-0000-0300-000007000000}" name="Lieu" dataDxfId="1093"/>
    <tableColumn id="9" xr3:uid="{00000000-0010-0000-0300-000009000000}" name="Kilometrage" dataDxfId="1092"/>
    <tableColumn id="11" xr3:uid="{00000000-0010-0000-0300-00000B000000}" name="Litrage" dataDxfId="1091"/>
    <tableColumn id="12" xr3:uid="{00000000-0010-0000-0300-00000C000000}" name="Somme €" dataDxfId="109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858AD4B-87DA-470C-8933-B2011548800D}" name="Tableau5" displayName="Tableau5" ref="J1:J3" totalsRowShown="0" headerRowDxfId="1018">
  <autoFilter ref="J1:J3" xr:uid="{C4D5AF56-2303-43A6-A37D-D3C02FC74B59}"/>
  <tableColumns count="1">
    <tableColumn id="1" xr3:uid="{F7FEA4B6-6446-49E9-9D8F-A84893053257}" name="Mouvem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4D0E26F-B5F1-4773-AD8E-C057F09DA3B1}" name="Tableau7" displayName="Tableau7" ref="A1:G5" totalsRowShown="0" headerRowDxfId="1017">
  <autoFilter ref="A1:G5" xr:uid="{012BB038-5AE0-4F20-AD55-36EE432C8690}"/>
  <tableColumns count="7">
    <tableColumn id="1" xr3:uid="{B4333B74-BE90-4D27-90DB-1BC1F3F1B741}" name="Produit"/>
    <tableColumn id="2" xr3:uid="{8C02FCCD-526E-4916-AC0D-D2354A80F0C6}" name="Solde Initial"/>
    <tableColumn id="3" xr3:uid="{B516DFCE-7C5A-4D87-90FF-4480335E1B33}" name="Stock sécurité"/>
    <tableColumn id="4" xr3:uid="{47847E5A-7759-4807-BB1F-59A5B84D659A}" name="Stock minimum"/>
    <tableColumn id="5" xr3:uid="{2B39BD26-79C4-4E11-AFC6-51BAFBD2451D}" name="Lieu"/>
    <tableColumn id="6" xr3:uid="{65A0BCBC-DC06-4CE8-9DE7-82593BE15A23}" name="Stock réel" dataDxfId="1016">
      <calculatedColumnFormula>IF(Tableau7[[#This Row],[Produit]]="",Tableau7[[#This Row],[Solde Initial]],BD_Produit!B2-SUMPRODUCT((Tableau6[]=BD_Produit!A2)*(Tableau6[Sortie]))+SUMPRODUCT((Tableau6[]=BD_Produit!A2)*(Tableau6[Entrée])))</calculatedColumnFormula>
    </tableColumn>
    <tableColumn id="7" xr3:uid="{5B3AC1D4-1E85-4C98-85BA-4B5FE10B068D}" name="Alert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8F41666-9613-480D-9F95-2734D26A6178}" name="Tableau6" displayName="Tableau6" ref="A1:F42" totalsRowShown="0">
  <autoFilter ref="A1:F42" xr:uid="{DF9DC30B-CE9B-41B0-BAA8-D006684134D7}"/>
  <tableColumns count="6">
    <tableColumn id="1" xr3:uid="{7AF22E0F-D41F-43A7-83A7-A6E03A84A605}" name="Date" dataDxfId="1015"/>
    <tableColumn id="2" xr3:uid="{B68562DE-FB76-41CB-B214-A88418D3D922}" name="N° Commande" dataDxfId="1014"/>
    <tableColumn id="3" xr3:uid="{98A096AD-986B-42CA-B82A-D88C8A2FCFE7}" name="Produits"/>
    <tableColumn id="4" xr3:uid="{47519CDF-6D23-416A-BD60-BA8594A005FA}" name="Lieu"/>
    <tableColumn id="5" xr3:uid="{EA8B6862-43BB-4708-A4C4-3066639C4ACE}" name="Sortie" dataDxfId="1013"/>
    <tableColumn id="6" xr3:uid="{A0150F85-7870-41A3-8AD1-8DA67E950DD4}" name="Entrée" dataDxfId="10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pivotTable" Target="../pivotTables/pivotTable8.xml"/><Relationship Id="rId7" Type="http://schemas.openxmlformats.org/officeDocument/2006/relationships/control" Target="../activeX/activeX2.xml"/><Relationship Id="rId2" Type="http://schemas.openxmlformats.org/officeDocument/2006/relationships/pivotTable" Target="../pivotTables/pivotTable7.xml"/><Relationship Id="rId1" Type="http://schemas.openxmlformats.org/officeDocument/2006/relationships/pivotTable" Target="../pivotTables/pivotTable6.xm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3.bin"/><Relationship Id="rId9" Type="http://schemas.microsoft.com/office/2007/relationships/slicer" Target="../slicers/slicer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9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X36"/>
  <sheetViews>
    <sheetView showGridLines="0" workbookViewId="0">
      <selection activeCell="J5" sqref="J5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30.83203125" customWidth="1"/>
    <col min="7" max="7" width="6.83203125" customWidth="1"/>
    <col min="8" max="8" width="13.33203125" bestFit="1" customWidth="1"/>
    <col min="9" max="9" width="10.83203125" customWidth="1"/>
    <col min="10" max="10" width="6.83203125" customWidth="1"/>
    <col min="11" max="25" width="10.83203125" customWidth="1"/>
  </cols>
  <sheetData>
    <row r="1" spans="1:24" ht="50.1" customHeight="1" x14ac:dyDescent="0.2">
      <c r="A1" s="17"/>
      <c r="B1" s="6"/>
      <c r="C1" s="6"/>
      <c r="D1" s="6"/>
      <c r="E1" s="6"/>
      <c r="F1" s="6"/>
      <c r="G1" s="65" t="s">
        <v>89</v>
      </c>
      <c r="H1" s="6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</row>
    <row r="2" spans="1:24" ht="27" customHeight="1" x14ac:dyDescent="0.2">
      <c r="A2" s="26"/>
      <c r="B2" s="24"/>
      <c r="C2" s="24"/>
      <c r="D2" s="24"/>
      <c r="E2" s="24"/>
      <c r="F2" s="24"/>
      <c r="G2" s="24"/>
      <c r="H2" s="24"/>
      <c r="I2" s="26"/>
      <c r="J2" s="26"/>
      <c r="K2" s="42" t="s">
        <v>45</v>
      </c>
      <c r="L2" s="18"/>
      <c r="M2" s="19"/>
      <c r="N2" s="19"/>
      <c r="O2" s="19"/>
      <c r="P2" s="19"/>
      <c r="Q2" s="20"/>
      <c r="R2" s="43" t="s">
        <v>46</v>
      </c>
      <c r="S2" s="19"/>
      <c r="T2" s="36"/>
      <c r="U2" s="36"/>
      <c r="V2" s="36"/>
      <c r="W2" s="36"/>
      <c r="X2" s="37"/>
    </row>
    <row r="3" spans="1:24" ht="27" customHeight="1" x14ac:dyDescent="0.2">
      <c r="A3" s="26"/>
      <c r="B3" s="4" t="s">
        <v>1</v>
      </c>
      <c r="C3" s="27"/>
      <c r="D3" s="24"/>
      <c r="E3" s="4" t="s">
        <v>32</v>
      </c>
      <c r="F3" s="27"/>
      <c r="G3" s="24"/>
      <c r="I3" s="26"/>
      <c r="J3" s="26"/>
      <c r="K3" s="11"/>
      <c r="L3" s="17"/>
      <c r="M3" s="17"/>
      <c r="N3" s="17"/>
      <c r="O3" s="17"/>
      <c r="P3" s="17"/>
      <c r="Q3" s="10"/>
      <c r="R3" s="11"/>
      <c r="S3" s="17"/>
      <c r="T3" s="17"/>
      <c r="U3" s="17"/>
      <c r="V3" s="17"/>
      <c r="W3" s="17"/>
      <c r="X3" s="10"/>
    </row>
    <row r="4" spans="1:24" ht="27" customHeight="1" x14ac:dyDescent="0.2">
      <c r="A4" s="26"/>
      <c r="B4" s="4" t="s">
        <v>12</v>
      </c>
      <c r="C4" s="5" t="str">
        <f>IF(C3="","",INDEX(Tableau1[Immat],MATCH(TdBCarbu!C3,Tableau1[Véhicule],0)))</f>
        <v/>
      </c>
      <c r="D4" s="24"/>
      <c r="E4" s="4" t="s">
        <v>39</v>
      </c>
      <c r="F4" s="27"/>
      <c r="G4" s="24"/>
      <c r="H4" s="31" t="s">
        <v>49</v>
      </c>
      <c r="I4" s="45" t="str">
        <f>IF(C3="","",GETPIVOTDATA("Max Kilometrage",'TCD Carbu'!$A$3,"Véhicule",C3))</f>
        <v/>
      </c>
      <c r="J4" s="26"/>
      <c r="K4" s="11"/>
      <c r="L4" s="17"/>
      <c r="M4" s="17"/>
      <c r="N4" s="17"/>
      <c r="O4" s="17"/>
      <c r="P4" s="17"/>
      <c r="Q4" s="10"/>
      <c r="R4" s="11"/>
      <c r="S4" s="17"/>
      <c r="T4" s="17"/>
      <c r="U4" s="17"/>
      <c r="V4" s="17"/>
      <c r="W4" s="17"/>
      <c r="X4" s="10"/>
    </row>
    <row r="5" spans="1:24" ht="27" customHeight="1" x14ac:dyDescent="0.2">
      <c r="A5" s="26"/>
      <c r="B5" s="4" t="s">
        <v>7</v>
      </c>
      <c r="C5" s="5" t="str">
        <f>IF(C3="","",INDEX(Tableau1[Carburation],MATCH(TdBCarbu!C3,Tableau1[Véhicule],0)))</f>
        <v/>
      </c>
      <c r="D5" s="24"/>
      <c r="E5" s="4" t="s">
        <v>5</v>
      </c>
      <c r="F5" s="27"/>
      <c r="J5" s="26"/>
      <c r="K5" s="11"/>
      <c r="L5" s="17"/>
      <c r="M5" s="17"/>
      <c r="N5" s="17"/>
      <c r="O5" s="17"/>
      <c r="P5" s="17"/>
      <c r="Q5" s="10"/>
      <c r="R5" s="11"/>
      <c r="S5" s="17"/>
      <c r="T5" s="17"/>
      <c r="U5" s="17"/>
      <c r="V5" s="17"/>
      <c r="W5" s="17"/>
      <c r="X5" s="10"/>
    </row>
    <row r="6" spans="1:24" ht="27" customHeight="1" x14ac:dyDescent="0.2">
      <c r="A6" s="26"/>
      <c r="B6" s="39"/>
      <c r="C6" s="25"/>
      <c r="D6" s="24"/>
      <c r="E6" s="25"/>
      <c r="F6" s="25"/>
      <c r="G6" s="24"/>
      <c r="H6" s="24"/>
      <c r="I6" s="26"/>
      <c r="J6" s="26"/>
      <c r="K6" s="11"/>
      <c r="L6" s="17"/>
      <c r="M6" s="17"/>
      <c r="N6" s="17"/>
      <c r="O6" s="17"/>
      <c r="P6" s="17"/>
      <c r="Q6" s="10"/>
      <c r="R6" s="11"/>
      <c r="S6" s="17"/>
      <c r="T6" s="17"/>
      <c r="U6" s="17"/>
      <c r="V6" s="17"/>
      <c r="W6" s="17"/>
      <c r="X6" s="10"/>
    </row>
    <row r="7" spans="1:24" ht="27" customHeight="1" x14ac:dyDescent="0.2">
      <c r="A7" s="26"/>
      <c r="B7" s="4" t="s">
        <v>2</v>
      </c>
      <c r="C7" s="27"/>
      <c r="D7" s="24"/>
      <c r="E7" s="4" t="s">
        <v>6</v>
      </c>
      <c r="F7" s="27"/>
      <c r="G7" s="24"/>
      <c r="H7" s="24"/>
      <c r="I7" s="26"/>
      <c r="J7" s="26"/>
      <c r="K7" s="11"/>
      <c r="L7" s="17"/>
      <c r="M7" s="17"/>
      <c r="N7" s="17"/>
      <c r="O7" s="17"/>
      <c r="P7" s="17"/>
      <c r="Q7" s="10"/>
      <c r="R7" s="11"/>
      <c r="S7" s="17"/>
      <c r="T7" s="17"/>
      <c r="U7" s="17"/>
      <c r="V7" s="17"/>
      <c r="W7" s="17"/>
      <c r="X7" s="10"/>
    </row>
    <row r="8" spans="1:24" ht="27" customHeight="1" x14ac:dyDescent="0.2">
      <c r="A8" s="26"/>
      <c r="B8" s="4" t="s">
        <v>3</v>
      </c>
      <c r="C8" s="27"/>
      <c r="D8" s="24"/>
      <c r="G8" s="24"/>
      <c r="H8" s="24"/>
      <c r="I8" s="26"/>
      <c r="J8" s="26"/>
      <c r="K8" s="11"/>
      <c r="L8" s="17"/>
      <c r="M8" s="17"/>
      <c r="N8" s="17"/>
      <c r="O8" s="17"/>
      <c r="P8" s="17"/>
      <c r="Q8" s="10"/>
      <c r="R8" s="11"/>
      <c r="S8" s="17"/>
      <c r="T8" s="17"/>
      <c r="U8" s="17"/>
      <c r="V8" s="17"/>
      <c r="W8" s="17"/>
      <c r="X8" s="10"/>
    </row>
    <row r="9" spans="1:24" ht="27" customHeight="1" x14ac:dyDescent="0.2">
      <c r="A9" s="26"/>
      <c r="B9" s="26"/>
      <c r="C9" s="24"/>
      <c r="D9" s="24"/>
      <c r="G9" s="24"/>
      <c r="H9" s="24"/>
      <c r="I9" s="26"/>
      <c r="J9" s="26"/>
      <c r="K9" s="11"/>
      <c r="L9" s="17"/>
      <c r="M9" s="17"/>
      <c r="N9" s="17"/>
      <c r="O9" s="17"/>
      <c r="P9" s="17"/>
      <c r="Q9" s="10"/>
      <c r="R9" s="11"/>
      <c r="S9" s="17"/>
      <c r="T9" s="17"/>
      <c r="U9" s="17"/>
      <c r="V9" s="17"/>
      <c r="W9" s="17"/>
      <c r="X9" s="10"/>
    </row>
    <row r="10" spans="1:24" ht="27" customHeight="1" x14ac:dyDescent="0.25">
      <c r="A10" s="26"/>
      <c r="B10" s="26"/>
      <c r="C10" s="30" t="s">
        <v>58</v>
      </c>
      <c r="D10" s="46" t="str">
        <f>IF(I4="","",GETPIVOTDATA("Litrage carburant",'TCD Carbu'!$A$3,"Véhicule",C3)*100/(I4-GETPIVOTDATA("Min Kilometrage",'TCD Carbu'!$A$3,"Véhicule","VIM 70")))</f>
        <v/>
      </c>
      <c r="E10" t="s">
        <v>57</v>
      </c>
      <c r="F10" s="26"/>
      <c r="G10" s="24"/>
      <c r="H10" s="24"/>
      <c r="I10" s="26"/>
      <c r="J10" s="26"/>
      <c r="K10" s="44" t="s">
        <v>47</v>
      </c>
      <c r="L10" s="17"/>
      <c r="M10" s="17"/>
      <c r="N10" s="17"/>
      <c r="O10" s="17"/>
      <c r="P10" s="17"/>
      <c r="Q10" s="10"/>
      <c r="R10" s="44" t="s">
        <v>48</v>
      </c>
      <c r="S10" s="17"/>
      <c r="T10" s="17"/>
      <c r="U10" s="17"/>
      <c r="V10" s="17"/>
      <c r="W10" s="17"/>
      <c r="X10" s="10"/>
    </row>
    <row r="11" spans="1:24" ht="27" customHeight="1" x14ac:dyDescent="0.2">
      <c r="A11" s="26"/>
      <c r="B11" s="26"/>
      <c r="C11" s="24"/>
      <c r="D11" s="24"/>
      <c r="G11" s="24"/>
      <c r="H11" s="40"/>
      <c r="I11" s="26"/>
      <c r="J11" s="26"/>
      <c r="K11" s="34"/>
      <c r="L11" s="17"/>
      <c r="M11" s="17"/>
      <c r="N11" s="17"/>
      <c r="O11" s="17"/>
      <c r="P11" s="17"/>
      <c r="Q11" s="10"/>
      <c r="R11" s="33"/>
      <c r="S11" s="17"/>
      <c r="T11" s="17"/>
      <c r="U11" s="17"/>
      <c r="V11" s="17"/>
      <c r="W11" s="17"/>
      <c r="X11" s="10"/>
    </row>
    <row r="12" spans="1:24" ht="27" customHeight="1" x14ac:dyDescent="0.2">
      <c r="A12" s="26"/>
      <c r="B12" s="47" t="s">
        <v>59</v>
      </c>
      <c r="C12" s="48"/>
      <c r="D12" s="49"/>
      <c r="E12" s="49"/>
      <c r="F12" s="49"/>
      <c r="G12" s="49"/>
      <c r="H12" s="50"/>
      <c r="I12" s="51"/>
      <c r="J12" s="26"/>
      <c r="K12" s="11"/>
      <c r="L12" s="17"/>
      <c r="M12" s="17"/>
      <c r="N12" s="17"/>
      <c r="O12" s="17"/>
      <c r="P12" s="17"/>
      <c r="Q12" s="10"/>
      <c r="R12" s="11"/>
      <c r="S12" s="17"/>
      <c r="T12" s="17"/>
      <c r="U12" s="17"/>
      <c r="V12" s="17"/>
      <c r="W12" s="17"/>
      <c r="X12" s="10"/>
    </row>
    <row r="13" spans="1:24" ht="27" customHeight="1" x14ac:dyDescent="0.2">
      <c r="A13" s="26"/>
      <c r="B13" s="52"/>
      <c r="C13" s="26"/>
      <c r="D13" s="26"/>
      <c r="E13" s="40"/>
      <c r="F13" s="40"/>
      <c r="G13" s="26"/>
      <c r="H13" s="40"/>
      <c r="I13" s="53"/>
      <c r="J13" s="26"/>
      <c r="K13" s="11"/>
      <c r="L13" s="17"/>
      <c r="M13" s="17"/>
      <c r="N13" s="17"/>
      <c r="O13" s="17"/>
      <c r="P13" s="17"/>
      <c r="Q13" s="10"/>
      <c r="R13" s="11"/>
      <c r="S13" s="17"/>
      <c r="T13" s="17"/>
      <c r="U13" s="17"/>
      <c r="V13" s="17"/>
      <c r="W13" s="17"/>
      <c r="X13" s="10"/>
    </row>
    <row r="14" spans="1:24" ht="27" customHeight="1" x14ac:dyDescent="0.2">
      <c r="A14" s="26"/>
      <c r="B14" s="54"/>
      <c r="C14" s="26"/>
      <c r="D14" s="26"/>
      <c r="E14" s="26"/>
      <c r="F14" s="26"/>
      <c r="G14" s="26"/>
      <c r="H14" s="26"/>
      <c r="I14" s="53"/>
      <c r="J14" s="26"/>
      <c r="K14" s="11"/>
      <c r="L14" s="32"/>
      <c r="M14" s="32"/>
      <c r="N14" s="32"/>
      <c r="O14" s="32"/>
      <c r="P14" s="17"/>
      <c r="Q14" s="35"/>
      <c r="R14" s="38"/>
      <c r="S14" s="32"/>
      <c r="T14" s="17"/>
      <c r="U14" s="17"/>
      <c r="V14" s="17"/>
      <c r="W14" s="17"/>
      <c r="X14" s="10"/>
    </row>
    <row r="15" spans="1:24" ht="27" customHeight="1" x14ac:dyDescent="0.2">
      <c r="A15" s="26"/>
      <c r="B15" s="52"/>
      <c r="C15" s="26"/>
      <c r="D15" s="26"/>
      <c r="E15" s="26"/>
      <c r="F15" s="26"/>
      <c r="G15" s="26"/>
      <c r="H15" s="26"/>
      <c r="I15" s="53"/>
      <c r="J15" s="26"/>
      <c r="K15" s="11"/>
      <c r="L15" s="17"/>
      <c r="M15" s="17"/>
      <c r="N15" s="17"/>
      <c r="O15" s="17"/>
      <c r="P15" s="17"/>
      <c r="Q15" s="10"/>
      <c r="R15" s="11"/>
      <c r="S15" s="17"/>
      <c r="T15" s="17"/>
      <c r="U15" s="17"/>
      <c r="V15" s="17"/>
      <c r="W15" s="17"/>
      <c r="X15" s="10"/>
    </row>
    <row r="16" spans="1:24" ht="27" customHeight="1" x14ac:dyDescent="0.2">
      <c r="A16" s="26"/>
      <c r="B16" s="54"/>
      <c r="C16" s="26"/>
      <c r="D16" s="26"/>
      <c r="E16" s="26"/>
      <c r="F16" s="26"/>
      <c r="G16" s="26"/>
      <c r="H16" s="26"/>
      <c r="I16" s="53"/>
      <c r="J16" s="26"/>
      <c r="K16" s="11"/>
      <c r="L16" s="17"/>
      <c r="M16" s="17"/>
      <c r="N16" s="17"/>
      <c r="O16" s="17"/>
      <c r="P16" s="17"/>
      <c r="Q16" s="10"/>
      <c r="R16" s="11"/>
      <c r="S16" s="17"/>
      <c r="T16" s="17"/>
      <c r="U16" s="17"/>
      <c r="V16" s="17"/>
      <c r="W16" s="17"/>
      <c r="X16" s="10"/>
    </row>
    <row r="17" spans="1:24" ht="27" customHeight="1" x14ac:dyDescent="0.2">
      <c r="A17" s="26"/>
      <c r="B17" s="52"/>
      <c r="C17" s="26"/>
      <c r="D17" s="26"/>
      <c r="E17" s="26"/>
      <c r="F17" s="26"/>
      <c r="G17" s="26"/>
      <c r="H17" s="26"/>
      <c r="I17" s="53"/>
      <c r="J17" s="26"/>
      <c r="K17" s="11"/>
      <c r="L17" s="17"/>
      <c r="M17" s="17"/>
      <c r="N17" s="17"/>
      <c r="O17" s="17"/>
      <c r="P17" s="17"/>
      <c r="Q17" s="10"/>
      <c r="R17" s="11"/>
      <c r="S17" s="17"/>
      <c r="T17" s="17"/>
      <c r="U17" s="17"/>
      <c r="V17" s="17"/>
      <c r="W17" s="17"/>
      <c r="X17" s="10"/>
    </row>
    <row r="18" spans="1:24" ht="27" customHeight="1" x14ac:dyDescent="0.2">
      <c r="A18" s="26"/>
      <c r="B18" s="55"/>
      <c r="C18" s="56"/>
      <c r="D18" s="56"/>
      <c r="E18" s="56"/>
      <c r="F18" s="56"/>
      <c r="G18" s="56"/>
      <c r="H18" s="56"/>
      <c r="I18" s="57"/>
      <c r="J18" s="26"/>
      <c r="K18" s="21"/>
      <c r="L18" s="22"/>
      <c r="M18" s="22"/>
      <c r="N18" s="22"/>
      <c r="O18" s="22"/>
      <c r="P18" s="22"/>
      <c r="Q18" s="23"/>
      <c r="R18" s="21"/>
      <c r="S18" s="22"/>
      <c r="T18" s="22"/>
      <c r="U18" s="22"/>
      <c r="V18" s="22"/>
      <c r="W18" s="22"/>
      <c r="X18" s="23"/>
    </row>
    <row r="19" spans="1:24" ht="27" customHeight="1" x14ac:dyDescent="0.2">
      <c r="A19" s="26"/>
      <c r="B19" s="26"/>
      <c r="C19" s="24"/>
      <c r="D19" s="24"/>
      <c r="E19" s="24"/>
      <c r="F19" s="24"/>
      <c r="G19" s="24"/>
      <c r="H19" s="2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</row>
    <row r="20" spans="1:24" x14ac:dyDescent="0.2">
      <c r="A20" s="26"/>
      <c r="B20" s="26"/>
      <c r="C20" s="24"/>
      <c r="D20" s="24"/>
      <c r="E20" s="24"/>
      <c r="F20" s="24"/>
      <c r="G20" s="24"/>
      <c r="H20" s="24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</row>
    <row r="21" spans="1:24" x14ac:dyDescent="0.2">
      <c r="A21" s="26"/>
      <c r="B21" s="26"/>
      <c r="C21" s="24"/>
      <c r="D21" s="24"/>
      <c r="E21" s="24"/>
      <c r="F21" s="24"/>
      <c r="G21" s="24"/>
      <c r="H21" s="24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</row>
    <row r="22" spans="1:24" x14ac:dyDescent="0.2">
      <c r="A22" s="26"/>
      <c r="B22" s="26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</row>
    <row r="23" spans="1:24" x14ac:dyDescent="0.2">
      <c r="A23" s="26"/>
      <c r="B23" s="26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</row>
    <row r="24" spans="1:24" x14ac:dyDescent="0.2">
      <c r="A24" s="26"/>
      <c r="B24" s="26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</row>
    <row r="25" spans="1:24" x14ac:dyDescent="0.2">
      <c r="A25" s="26"/>
      <c r="B25" s="26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</row>
    <row r="26" spans="1:24" x14ac:dyDescent="0.2">
      <c r="A26" s="26"/>
      <c r="B26" s="26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</row>
    <row r="27" spans="1:24" x14ac:dyDescent="0.2">
      <c r="A27" s="26"/>
      <c r="B27" s="26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</row>
    <row r="28" spans="1:24" x14ac:dyDescent="0.2">
      <c r="A28" s="26"/>
      <c r="B28" s="26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</row>
    <row r="29" spans="1:24" x14ac:dyDescent="0.2">
      <c r="A29" s="26"/>
      <c r="B29" s="26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</row>
    <row r="30" spans="1:24" x14ac:dyDescent="0.2">
      <c r="A30" s="40"/>
      <c r="B30" s="26"/>
    </row>
    <row r="31" spans="1:24" x14ac:dyDescent="0.2">
      <c r="A31" s="40"/>
      <c r="B31" s="40"/>
    </row>
    <row r="32" spans="1:24" x14ac:dyDescent="0.2">
      <c r="A32" s="40"/>
      <c r="B32" s="41"/>
      <c r="E32" s="28"/>
    </row>
    <row r="33" spans="1:2" x14ac:dyDescent="0.2">
      <c r="A33" s="40"/>
      <c r="B33" s="40"/>
    </row>
    <row r="34" spans="1:2" x14ac:dyDescent="0.2">
      <c r="A34" s="40"/>
      <c r="B34" s="40"/>
    </row>
    <row r="35" spans="1:2" x14ac:dyDescent="0.2">
      <c r="A35" s="40"/>
      <c r="B35" s="40"/>
    </row>
    <row r="36" spans="1:2" x14ac:dyDescent="0.2">
      <c r="A36" s="40"/>
      <c r="B36" s="40"/>
    </row>
  </sheetData>
  <dataValidations count="3">
    <dataValidation type="list" allowBlank="1" showInputMessage="1" showErrorMessage="1" sqref="C3" xr:uid="{00000000-0002-0000-0100-000000000000}">
      <formula1>Lst_Veh</formula1>
    </dataValidation>
    <dataValidation type="list" allowBlank="1" showInputMessage="1" showErrorMessage="1" sqref="C7:C8" xr:uid="{00000000-0002-0000-0100-000001000000}">
      <formula1>Lst_Agent</formula1>
    </dataValidation>
    <dataValidation type="list" allowBlank="1" showInputMessage="1" showErrorMessage="1" sqref="F3" xr:uid="{00000000-0002-0000-0100-000002000000}">
      <formula1>Lst_Lieu</formula1>
    </dataValidation>
  </dataValidations>
  <printOptions horizontalCentered="1"/>
  <pageMargins left="0.31496062992125984" right="0.31496062992125984" top="0.55118110236220474" bottom="0.35433070866141736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5</xdr:col>
                <xdr:colOff>9525</xdr:colOff>
                <xdr:row>9</xdr:row>
                <xdr:rowOff>9525</xdr:rowOff>
              </from>
              <to>
                <xdr:col>6</xdr:col>
                <xdr:colOff>9525</xdr:colOff>
                <xdr:row>10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M12"/>
  <sheetViews>
    <sheetView workbookViewId="0">
      <selection activeCell="E19" sqref="E19"/>
    </sheetView>
  </sheetViews>
  <sheetFormatPr baseColWidth="10" defaultRowHeight="12.75" x14ac:dyDescent="0.2"/>
  <cols>
    <col min="1" max="2" width="15.83203125" customWidth="1"/>
    <col min="3" max="4" width="16.83203125" customWidth="1"/>
    <col min="6" max="6" width="28.83203125" customWidth="1"/>
    <col min="8" max="8" width="20.83203125" customWidth="1"/>
    <col min="9" max="9" width="9.6640625" bestFit="1" customWidth="1"/>
    <col min="10" max="10" width="7.33203125" bestFit="1" customWidth="1"/>
    <col min="11" max="11" width="9.33203125" bestFit="1" customWidth="1"/>
    <col min="12" max="12" width="8" bestFit="1" customWidth="1"/>
    <col min="13" max="13" width="7.83203125" bestFit="1" customWidth="1"/>
  </cols>
  <sheetData>
    <row r="1" spans="1:13" x14ac:dyDescent="0.2">
      <c r="A1" t="s">
        <v>1</v>
      </c>
      <c r="B1" t="s">
        <v>12</v>
      </c>
      <c r="C1" t="s">
        <v>7</v>
      </c>
      <c r="D1" t="s">
        <v>38</v>
      </c>
      <c r="F1" t="s">
        <v>8</v>
      </c>
      <c r="H1" t="s">
        <v>4</v>
      </c>
      <c r="I1" s="2"/>
      <c r="J1" s="2"/>
      <c r="K1" s="2"/>
      <c r="L1" s="2"/>
      <c r="M1" s="2"/>
    </row>
    <row r="2" spans="1:13" x14ac:dyDescent="0.2">
      <c r="A2" t="s">
        <v>9</v>
      </c>
      <c r="B2" t="s">
        <v>33</v>
      </c>
      <c r="C2" t="s">
        <v>10</v>
      </c>
      <c r="F2" t="s">
        <v>19</v>
      </c>
      <c r="H2" t="s">
        <v>30</v>
      </c>
    </row>
    <row r="3" spans="1:13" x14ac:dyDescent="0.2">
      <c r="A3" t="s">
        <v>11</v>
      </c>
      <c r="B3" t="s">
        <v>34</v>
      </c>
      <c r="C3" t="s">
        <v>10</v>
      </c>
      <c r="F3" t="s">
        <v>20</v>
      </c>
      <c r="H3" t="s">
        <v>31</v>
      </c>
    </row>
    <row r="4" spans="1:13" x14ac:dyDescent="0.2">
      <c r="A4" t="s">
        <v>13</v>
      </c>
      <c r="B4" t="s">
        <v>35</v>
      </c>
      <c r="C4" t="s">
        <v>10</v>
      </c>
      <c r="F4" t="s">
        <v>21</v>
      </c>
    </row>
    <row r="5" spans="1:13" x14ac:dyDescent="0.2">
      <c r="A5" t="s">
        <v>14</v>
      </c>
      <c r="B5" t="s">
        <v>17</v>
      </c>
      <c r="C5" t="s">
        <v>16</v>
      </c>
      <c r="F5" t="s">
        <v>22</v>
      </c>
    </row>
    <row r="6" spans="1:13" x14ac:dyDescent="0.2">
      <c r="A6" t="s">
        <v>15</v>
      </c>
      <c r="B6" t="s">
        <v>18</v>
      </c>
      <c r="C6" t="s">
        <v>16</v>
      </c>
      <c r="F6" t="s">
        <v>23</v>
      </c>
    </row>
    <row r="7" spans="1:13" x14ac:dyDescent="0.2">
      <c r="F7" t="s">
        <v>24</v>
      </c>
    </row>
    <row r="8" spans="1:13" x14ac:dyDescent="0.2">
      <c r="F8" t="s">
        <v>25</v>
      </c>
    </row>
    <row r="9" spans="1:13" x14ac:dyDescent="0.2">
      <c r="F9" t="s">
        <v>26</v>
      </c>
    </row>
    <row r="10" spans="1:13" x14ac:dyDescent="0.2">
      <c r="F10" t="s">
        <v>27</v>
      </c>
    </row>
    <row r="11" spans="1:13" x14ac:dyDescent="0.2">
      <c r="F11" t="s">
        <v>28</v>
      </c>
    </row>
    <row r="12" spans="1:13" x14ac:dyDescent="0.2">
      <c r="F12" t="s">
        <v>29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W26"/>
  <sheetViews>
    <sheetView workbookViewId="0">
      <selection activeCell="Q26" sqref="Q26"/>
    </sheetView>
  </sheetViews>
  <sheetFormatPr baseColWidth="10" defaultRowHeight="12.75" x14ac:dyDescent="0.2"/>
  <cols>
    <col min="1" max="1" width="21.6640625" customWidth="1"/>
    <col min="2" max="2" width="19.6640625" bestFit="1" customWidth="1"/>
    <col min="3" max="3" width="21.1640625" bestFit="1" customWidth="1"/>
    <col min="4" max="4" width="17.6640625" customWidth="1"/>
    <col min="5" max="5" width="9.5" bestFit="1" customWidth="1"/>
    <col min="6" max="6" width="12.1640625" customWidth="1"/>
    <col min="7" max="7" width="14" customWidth="1"/>
    <col min="8" max="8" width="10.83203125" customWidth="1"/>
    <col min="9" max="9" width="21.6640625" customWidth="1"/>
    <col min="10" max="10" width="15.5" bestFit="1" customWidth="1"/>
    <col min="11" max="11" width="17.1640625" bestFit="1" customWidth="1"/>
    <col min="12" max="16" width="11.83203125" customWidth="1"/>
    <col min="17" max="17" width="26" bestFit="1" customWidth="1"/>
    <col min="18" max="19" width="13.33203125" bestFit="1" customWidth="1"/>
    <col min="20" max="22" width="6.83203125" customWidth="1"/>
    <col min="25" max="25" width="22.6640625" bestFit="1" customWidth="1"/>
    <col min="26" max="26" width="24.1640625" bestFit="1" customWidth="1"/>
    <col min="27" max="27" width="16.5" bestFit="1" customWidth="1"/>
    <col min="28" max="28" width="13.33203125" bestFit="1" customWidth="1"/>
    <col min="29" max="29" width="21" bestFit="1" customWidth="1"/>
    <col min="30" max="30" width="27.6640625" bestFit="1" customWidth="1"/>
    <col min="31" max="31" width="26.33203125" bestFit="1" customWidth="1"/>
    <col min="32" max="32" width="22.83203125" bestFit="1" customWidth="1"/>
    <col min="33" max="33" width="23.6640625" bestFit="1" customWidth="1"/>
    <col min="34" max="34" width="19.5" bestFit="1" customWidth="1"/>
    <col min="35" max="35" width="13.33203125" bestFit="1" customWidth="1"/>
  </cols>
  <sheetData>
    <row r="1" spans="1:23" x14ac:dyDescent="0.2">
      <c r="J1">
        <f>J13</f>
        <v>0</v>
      </c>
      <c r="K1">
        <f>K13</f>
        <v>0</v>
      </c>
      <c r="L1">
        <f>L13</f>
        <v>1</v>
      </c>
      <c r="M1">
        <f>M13</f>
        <v>0</v>
      </c>
      <c r="N1">
        <f>N13</f>
        <v>0</v>
      </c>
    </row>
    <row r="2" spans="1:23" x14ac:dyDescent="0.2">
      <c r="I2" t="s">
        <v>2</v>
      </c>
      <c r="Q2" s="13" t="s">
        <v>3</v>
      </c>
    </row>
    <row r="3" spans="1:23" x14ac:dyDescent="0.2">
      <c r="A3" s="12" t="s">
        <v>36</v>
      </c>
      <c r="B3" t="s">
        <v>51</v>
      </c>
      <c r="C3" t="s">
        <v>50</v>
      </c>
      <c r="D3" t="s">
        <v>41</v>
      </c>
      <c r="E3" t="s">
        <v>52</v>
      </c>
      <c r="I3" s="12" t="s">
        <v>44</v>
      </c>
      <c r="J3" s="12" t="s">
        <v>43</v>
      </c>
      <c r="Q3" s="12" t="s">
        <v>44</v>
      </c>
      <c r="R3" s="12" t="s">
        <v>43</v>
      </c>
    </row>
    <row r="4" spans="1:23" x14ac:dyDescent="0.2">
      <c r="A4" s="13" t="s">
        <v>14</v>
      </c>
      <c r="B4" s="14">
        <v>0</v>
      </c>
      <c r="C4" s="29">
        <v>462</v>
      </c>
      <c r="D4" s="14">
        <v>14</v>
      </c>
      <c r="E4" s="15">
        <v>26.86</v>
      </c>
      <c r="F4" s="15"/>
      <c r="I4" s="12" t="s">
        <v>36</v>
      </c>
      <c r="J4" s="1" t="s">
        <v>14</v>
      </c>
      <c r="K4" s="1" t="s">
        <v>15</v>
      </c>
      <c r="L4" s="1" t="s">
        <v>13</v>
      </c>
      <c r="M4" s="1" t="s">
        <v>11</v>
      </c>
      <c r="N4" s="1" t="s">
        <v>9</v>
      </c>
      <c r="O4" s="1" t="s">
        <v>37</v>
      </c>
      <c r="Q4" s="12" t="s">
        <v>36</v>
      </c>
      <c r="R4" s="1" t="s">
        <v>14</v>
      </c>
      <c r="S4" s="1" t="s">
        <v>15</v>
      </c>
      <c r="T4" s="1" t="s">
        <v>13</v>
      </c>
      <c r="U4" s="1" t="s">
        <v>11</v>
      </c>
      <c r="V4" s="1" t="s">
        <v>9</v>
      </c>
      <c r="W4" s="1" t="s">
        <v>37</v>
      </c>
    </row>
    <row r="5" spans="1:23" x14ac:dyDescent="0.2">
      <c r="A5" s="13" t="s">
        <v>13</v>
      </c>
      <c r="B5" s="14">
        <v>345</v>
      </c>
      <c r="C5" s="29">
        <v>6698</v>
      </c>
      <c r="D5" s="14">
        <v>477</v>
      </c>
      <c r="E5" s="15"/>
      <c r="F5" s="15"/>
      <c r="I5" s="13" t="s">
        <v>19</v>
      </c>
      <c r="J5" s="16"/>
      <c r="K5" s="16">
        <v>1</v>
      </c>
      <c r="L5" s="16"/>
      <c r="M5" s="16">
        <v>2</v>
      </c>
      <c r="N5" s="16">
        <v>1</v>
      </c>
      <c r="O5" s="14">
        <v>4</v>
      </c>
      <c r="Q5" s="13" t="s">
        <v>19</v>
      </c>
      <c r="R5" s="16"/>
      <c r="S5" s="16"/>
      <c r="T5" s="16">
        <v>1</v>
      </c>
      <c r="U5" s="16">
        <v>1</v>
      </c>
      <c r="V5" s="16"/>
      <c r="W5" s="14">
        <v>2</v>
      </c>
    </row>
    <row r="6" spans="1:23" x14ac:dyDescent="0.2">
      <c r="A6" s="13" t="s">
        <v>11</v>
      </c>
      <c r="B6" s="14">
        <v>234</v>
      </c>
      <c r="C6" s="29">
        <v>6726</v>
      </c>
      <c r="D6" s="14">
        <v>608</v>
      </c>
      <c r="E6" s="15"/>
      <c r="F6" s="15"/>
      <c r="I6" s="13" t="s">
        <v>20</v>
      </c>
      <c r="J6" s="16">
        <v>1</v>
      </c>
      <c r="K6" s="16"/>
      <c r="L6" s="16"/>
      <c r="M6" s="16">
        <v>1</v>
      </c>
      <c r="N6" s="16">
        <v>1</v>
      </c>
      <c r="O6" s="14">
        <v>3</v>
      </c>
      <c r="Q6" s="13" t="s">
        <v>23</v>
      </c>
      <c r="R6" s="16">
        <v>1</v>
      </c>
      <c r="S6" s="16"/>
      <c r="T6" s="16">
        <v>3</v>
      </c>
      <c r="U6" s="16">
        <v>1</v>
      </c>
      <c r="V6" s="16">
        <v>1</v>
      </c>
      <c r="W6" s="14">
        <v>6</v>
      </c>
    </row>
    <row r="7" spans="1:23" x14ac:dyDescent="0.2">
      <c r="A7" s="13" t="s">
        <v>9</v>
      </c>
      <c r="B7" s="14">
        <v>486</v>
      </c>
      <c r="C7" s="29">
        <v>58695</v>
      </c>
      <c r="D7" s="14">
        <v>279.55</v>
      </c>
      <c r="E7" s="15">
        <v>381.55000000000007</v>
      </c>
      <c r="F7" s="15"/>
      <c r="I7" s="13" t="s">
        <v>22</v>
      </c>
      <c r="J7" s="16"/>
      <c r="K7" s="16"/>
      <c r="L7" s="16">
        <v>1</v>
      </c>
      <c r="M7" s="16">
        <v>1</v>
      </c>
      <c r="N7" s="16"/>
      <c r="O7" s="14">
        <v>2</v>
      </c>
      <c r="Q7" s="13" t="s">
        <v>24</v>
      </c>
      <c r="R7" s="16"/>
      <c r="S7" s="16"/>
      <c r="T7" s="16"/>
      <c r="U7" s="16">
        <v>2</v>
      </c>
      <c r="V7" s="16">
        <v>1</v>
      </c>
      <c r="W7" s="14">
        <v>3</v>
      </c>
    </row>
    <row r="8" spans="1:23" x14ac:dyDescent="0.2">
      <c r="A8" s="13" t="s">
        <v>15</v>
      </c>
      <c r="B8" s="14"/>
      <c r="C8" s="29"/>
      <c r="D8" s="14">
        <v>5</v>
      </c>
      <c r="E8" s="15">
        <v>12.5</v>
      </c>
      <c r="F8" s="15"/>
      <c r="I8" s="13" t="s">
        <v>23</v>
      </c>
      <c r="J8" s="16"/>
      <c r="K8" s="16"/>
      <c r="L8" s="16">
        <v>1</v>
      </c>
      <c r="M8" s="16">
        <v>1</v>
      </c>
      <c r="N8" s="16">
        <v>3</v>
      </c>
      <c r="O8" s="14">
        <v>5</v>
      </c>
      <c r="Q8" s="13" t="s">
        <v>26</v>
      </c>
      <c r="R8" s="16">
        <v>1</v>
      </c>
      <c r="S8" s="16"/>
      <c r="T8" s="16"/>
      <c r="U8" s="16">
        <v>2</v>
      </c>
      <c r="V8" s="16"/>
      <c r="W8" s="14">
        <v>3</v>
      </c>
    </row>
    <row r="9" spans="1:23" x14ac:dyDescent="0.2">
      <c r="A9" s="13" t="s">
        <v>37</v>
      </c>
      <c r="B9" s="14">
        <v>0</v>
      </c>
      <c r="C9" s="29">
        <v>58695</v>
      </c>
      <c r="D9" s="14">
        <v>1383.55</v>
      </c>
      <c r="E9" s="15">
        <v>420.91</v>
      </c>
      <c r="F9" s="15"/>
      <c r="I9" s="13" t="s">
        <v>25</v>
      </c>
      <c r="J9" s="16">
        <v>1</v>
      </c>
      <c r="K9" s="16"/>
      <c r="L9" s="16">
        <v>1</v>
      </c>
      <c r="M9" s="16"/>
      <c r="N9" s="16">
        <v>1</v>
      </c>
      <c r="O9" s="14">
        <v>3</v>
      </c>
      <c r="Q9" s="13" t="s">
        <v>28</v>
      </c>
      <c r="R9" s="16"/>
      <c r="S9" s="16"/>
      <c r="T9" s="16">
        <v>1</v>
      </c>
      <c r="U9" s="16"/>
      <c r="V9" s="16">
        <v>1</v>
      </c>
      <c r="W9" s="14">
        <v>2</v>
      </c>
    </row>
    <row r="10" spans="1:23" x14ac:dyDescent="0.2">
      <c r="I10" s="13" t="s">
        <v>26</v>
      </c>
      <c r="J10" s="16"/>
      <c r="K10" s="16"/>
      <c r="L10" s="16"/>
      <c r="M10" s="16">
        <v>2</v>
      </c>
      <c r="N10" s="16"/>
      <c r="O10" s="14">
        <v>2</v>
      </c>
      <c r="Q10" s="13" t="s">
        <v>29</v>
      </c>
      <c r="R10" s="16"/>
      <c r="S10" s="16">
        <v>1</v>
      </c>
      <c r="T10" s="16">
        <v>1</v>
      </c>
      <c r="U10" s="16"/>
      <c r="V10" s="16"/>
      <c r="W10" s="14">
        <v>2</v>
      </c>
    </row>
    <row r="11" spans="1:23" x14ac:dyDescent="0.2">
      <c r="I11" s="13" t="s">
        <v>29</v>
      </c>
      <c r="J11" s="16"/>
      <c r="K11" s="16"/>
      <c r="L11" s="16">
        <v>1</v>
      </c>
      <c r="M11" s="16"/>
      <c r="N11" s="16"/>
      <c r="O11" s="14">
        <v>1</v>
      </c>
      <c r="Q11" s="13" t="s">
        <v>27</v>
      </c>
      <c r="R11" s="16"/>
      <c r="S11" s="16"/>
      <c r="T11" s="16"/>
      <c r="U11" s="16">
        <v>1</v>
      </c>
      <c r="V11" s="16">
        <v>1</v>
      </c>
      <c r="W11" s="14">
        <v>2</v>
      </c>
    </row>
    <row r="12" spans="1:23" x14ac:dyDescent="0.2">
      <c r="I12" s="13" t="s">
        <v>24</v>
      </c>
      <c r="J12" s="16">
        <v>1</v>
      </c>
      <c r="K12" s="16"/>
      <c r="L12" s="16">
        <v>2</v>
      </c>
      <c r="M12" s="16">
        <v>1</v>
      </c>
      <c r="N12" s="16">
        <v>1</v>
      </c>
      <c r="O12" s="14">
        <v>5</v>
      </c>
      <c r="Q12" s="13" t="s">
        <v>20</v>
      </c>
      <c r="R12" s="16"/>
      <c r="S12" s="16"/>
      <c r="T12" s="16">
        <v>2</v>
      </c>
      <c r="U12" s="16">
        <v>1</v>
      </c>
      <c r="V12" s="16"/>
      <c r="W12" s="14">
        <v>3</v>
      </c>
    </row>
    <row r="13" spans="1:23" x14ac:dyDescent="0.2">
      <c r="I13" s="13" t="s">
        <v>27</v>
      </c>
      <c r="J13" s="16"/>
      <c r="K13" s="16"/>
      <c r="L13" s="16">
        <v>1</v>
      </c>
      <c r="M13" s="16"/>
      <c r="N13" s="16"/>
      <c r="O13" s="14">
        <v>1</v>
      </c>
      <c r="Q13" s="13" t="s">
        <v>21</v>
      </c>
      <c r="R13" s="16"/>
      <c r="S13" s="16"/>
      <c r="T13" s="16"/>
      <c r="U13" s="16"/>
      <c r="V13" s="16">
        <v>1</v>
      </c>
      <c r="W13" s="14">
        <v>1</v>
      </c>
    </row>
    <row r="14" spans="1:23" x14ac:dyDescent="0.2">
      <c r="I14" s="13" t="s">
        <v>21</v>
      </c>
      <c r="J14" s="16"/>
      <c r="K14" s="16"/>
      <c r="L14" s="16"/>
      <c r="M14" s="16">
        <v>1</v>
      </c>
      <c r="N14" s="16"/>
      <c r="O14" s="14">
        <v>1</v>
      </c>
      <c r="Q14" s="13" t="s">
        <v>25</v>
      </c>
      <c r="R14" s="16"/>
      <c r="S14" s="16"/>
      <c r="T14" s="16"/>
      <c r="U14" s="16">
        <v>1</v>
      </c>
      <c r="V14" s="16">
        <v>1</v>
      </c>
      <c r="W14" s="14">
        <v>2</v>
      </c>
    </row>
    <row r="15" spans="1:23" x14ac:dyDescent="0.2">
      <c r="A15" s="12" t="s">
        <v>36</v>
      </c>
      <c r="B15" t="s">
        <v>55</v>
      </c>
      <c r="C15" t="s">
        <v>56</v>
      </c>
      <c r="I15" s="13" t="s">
        <v>28</v>
      </c>
      <c r="J15" s="16"/>
      <c r="K15" s="16"/>
      <c r="L15" s="16">
        <v>1</v>
      </c>
      <c r="M15" s="16"/>
      <c r="N15" s="16"/>
      <c r="O15" s="14">
        <v>1</v>
      </c>
      <c r="Q15" s="13" t="s">
        <v>37</v>
      </c>
      <c r="R15" s="16">
        <v>2</v>
      </c>
      <c r="S15" s="16">
        <v>1</v>
      </c>
      <c r="T15" s="16">
        <v>8</v>
      </c>
      <c r="U15" s="16">
        <v>9</v>
      </c>
      <c r="V15" s="16">
        <v>6</v>
      </c>
      <c r="W15" s="14">
        <v>26</v>
      </c>
    </row>
    <row r="16" spans="1:23" x14ac:dyDescent="0.2">
      <c r="A16" s="13" t="s">
        <v>14</v>
      </c>
      <c r="B16" s="14">
        <v>14</v>
      </c>
      <c r="C16" s="15">
        <v>26.86</v>
      </c>
      <c r="I16" s="13" t="s">
        <v>37</v>
      </c>
      <c r="J16" s="16">
        <v>3</v>
      </c>
      <c r="K16" s="16">
        <v>1</v>
      </c>
      <c r="L16" s="16">
        <v>8</v>
      </c>
      <c r="M16" s="16">
        <v>9</v>
      </c>
      <c r="N16" s="16">
        <v>7</v>
      </c>
      <c r="O16" s="14">
        <v>28</v>
      </c>
    </row>
    <row r="17" spans="1:13" x14ac:dyDescent="0.2">
      <c r="A17" s="13" t="s">
        <v>15</v>
      </c>
      <c r="B17" s="14">
        <v>5</v>
      </c>
      <c r="C17" s="15">
        <v>12.5</v>
      </c>
      <c r="F17" s="15"/>
    </row>
    <row r="18" spans="1:13" x14ac:dyDescent="0.2">
      <c r="A18" s="13" t="s">
        <v>13</v>
      </c>
      <c r="B18" s="14">
        <v>477</v>
      </c>
      <c r="C18" s="15"/>
      <c r="F18" s="15"/>
    </row>
    <row r="19" spans="1:13" x14ac:dyDescent="0.2">
      <c r="A19" s="13" t="s">
        <v>11</v>
      </c>
      <c r="B19" s="14">
        <v>608</v>
      </c>
      <c r="C19" s="15"/>
      <c r="F19" s="15"/>
    </row>
    <row r="20" spans="1:13" x14ac:dyDescent="0.2">
      <c r="A20" s="13" t="s">
        <v>9</v>
      </c>
      <c r="B20" s="14">
        <v>279.55</v>
      </c>
      <c r="C20" s="15">
        <v>381.55000000000007</v>
      </c>
    </row>
    <row r="21" spans="1:13" x14ac:dyDescent="0.2">
      <c r="A21" s="13" t="s">
        <v>37</v>
      </c>
      <c r="B21" s="14">
        <v>1383.55</v>
      </c>
      <c r="C21" s="15">
        <v>420.91000000000008</v>
      </c>
    </row>
    <row r="23" spans="1:13" x14ac:dyDescent="0.2">
      <c r="I23" s="12" t="s">
        <v>36</v>
      </c>
      <c r="J23" t="s">
        <v>53</v>
      </c>
      <c r="K23" t="s">
        <v>54</v>
      </c>
    </row>
    <row r="24" spans="1:13" x14ac:dyDescent="0.2">
      <c r="I24" s="13" t="s">
        <v>30</v>
      </c>
      <c r="J24" s="14">
        <v>354.55</v>
      </c>
      <c r="K24" s="15">
        <v>420.91000000000008</v>
      </c>
      <c r="L24" s="15"/>
      <c r="M24" s="15"/>
    </row>
    <row r="25" spans="1:13" x14ac:dyDescent="0.2">
      <c r="I25" s="13" t="s">
        <v>31</v>
      </c>
      <c r="J25" s="14">
        <v>1029</v>
      </c>
      <c r="K25" s="15"/>
      <c r="L25" s="15"/>
      <c r="M25" s="15"/>
    </row>
    <row r="26" spans="1:13" x14ac:dyDescent="0.2">
      <c r="I26" s="13" t="s">
        <v>37</v>
      </c>
      <c r="J26" s="14">
        <v>1383.55</v>
      </c>
      <c r="K26" s="15">
        <v>420.91000000000008</v>
      </c>
      <c r="L26" s="15"/>
      <c r="M26" s="15"/>
    </row>
  </sheetData>
  <pageMargins left="0.7" right="0.7" top="0.75" bottom="0.75" header="0.3" footer="0.3"/>
  <pageSetup paperSize="9" orientation="portrait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J29"/>
  <sheetViews>
    <sheetView workbookViewId="0">
      <selection activeCell="A19" sqref="A19"/>
    </sheetView>
  </sheetViews>
  <sheetFormatPr baseColWidth="10" defaultRowHeight="12.75" x14ac:dyDescent="0.2"/>
  <cols>
    <col min="1" max="1" width="12.83203125" style="7" customWidth="1"/>
    <col min="2" max="2" width="17.83203125" style="8" customWidth="1"/>
    <col min="3" max="3" width="14.83203125" style="1" customWidth="1"/>
    <col min="4" max="4" width="17.6640625" style="8" bestFit="1" customWidth="1"/>
    <col min="5" max="6" width="32.83203125" style="8" customWidth="1"/>
    <col min="7" max="7" width="24.1640625" style="8" bestFit="1" customWidth="1"/>
    <col min="8" max="8" width="20.1640625" style="1" bestFit="1" customWidth="1"/>
    <col min="9" max="9" width="14.5" style="1" bestFit="1" customWidth="1"/>
    <col min="10" max="10" width="16.5" style="1" bestFit="1" customWidth="1"/>
  </cols>
  <sheetData>
    <row r="1" spans="1:10" ht="20.100000000000001" customHeight="1" x14ac:dyDescent="0.2">
      <c r="A1" s="9" t="s">
        <v>0</v>
      </c>
      <c r="B1" s="3" t="s">
        <v>1</v>
      </c>
      <c r="C1" s="3" t="s">
        <v>12</v>
      </c>
      <c r="D1" s="3" t="s">
        <v>7</v>
      </c>
      <c r="E1" s="3" t="s">
        <v>2</v>
      </c>
      <c r="F1" s="3" t="s">
        <v>3</v>
      </c>
      <c r="G1" s="3" t="s">
        <v>32</v>
      </c>
      <c r="H1" s="3" t="s">
        <v>42</v>
      </c>
      <c r="I1" s="3" t="s">
        <v>5</v>
      </c>
      <c r="J1" s="3" t="s">
        <v>40</v>
      </c>
    </row>
    <row r="2" spans="1:10" x14ac:dyDescent="0.2">
      <c r="A2" s="7">
        <v>42721.559467592589</v>
      </c>
      <c r="B2" s="8" t="s">
        <v>11</v>
      </c>
      <c r="C2" s="1" t="s">
        <v>34</v>
      </c>
      <c r="D2" s="8" t="s">
        <v>10</v>
      </c>
      <c r="E2" s="8" t="s">
        <v>26</v>
      </c>
      <c r="F2" s="8" t="s">
        <v>24</v>
      </c>
      <c r="G2" s="8" t="s">
        <v>31</v>
      </c>
      <c r="H2" s="1">
        <v>234</v>
      </c>
      <c r="I2" s="1">
        <v>75</v>
      </c>
    </row>
    <row r="3" spans="1:10" x14ac:dyDescent="0.2">
      <c r="A3" s="7">
        <v>42722.566331018519</v>
      </c>
      <c r="B3" s="8" t="s">
        <v>13</v>
      </c>
      <c r="C3" s="1" t="s">
        <v>35</v>
      </c>
      <c r="D3" s="8" t="s">
        <v>10</v>
      </c>
      <c r="E3" s="8" t="s">
        <v>29</v>
      </c>
      <c r="F3" s="8" t="s">
        <v>19</v>
      </c>
      <c r="G3" s="8" t="s">
        <v>31</v>
      </c>
      <c r="H3" s="1">
        <v>345</v>
      </c>
      <c r="I3" s="1">
        <v>30</v>
      </c>
    </row>
    <row r="4" spans="1:10" x14ac:dyDescent="0.2">
      <c r="A4" s="7">
        <v>42726.567766203705</v>
      </c>
      <c r="B4" s="8" t="s">
        <v>14</v>
      </c>
      <c r="C4" s="1" t="s">
        <v>17</v>
      </c>
      <c r="D4" s="8" t="s">
        <v>16</v>
      </c>
      <c r="E4" s="8" t="s">
        <v>20</v>
      </c>
      <c r="G4" s="8" t="s">
        <v>30</v>
      </c>
      <c r="H4" s="1">
        <v>462</v>
      </c>
      <c r="I4" s="1">
        <v>4</v>
      </c>
      <c r="J4" s="1">
        <v>5.25</v>
      </c>
    </row>
    <row r="5" spans="1:10" x14ac:dyDescent="0.2">
      <c r="A5" s="7">
        <v>42733.570659722223</v>
      </c>
      <c r="B5" s="8" t="s">
        <v>9</v>
      </c>
      <c r="C5" s="1" t="s">
        <v>33</v>
      </c>
      <c r="D5" s="8" t="s">
        <v>10</v>
      </c>
      <c r="E5" s="8" t="s">
        <v>20</v>
      </c>
      <c r="F5" s="8" t="s">
        <v>28</v>
      </c>
      <c r="G5" s="8" t="s">
        <v>30</v>
      </c>
      <c r="H5" s="1">
        <v>486</v>
      </c>
      <c r="I5" s="1">
        <v>22</v>
      </c>
      <c r="J5" s="1">
        <v>48.95</v>
      </c>
    </row>
    <row r="6" spans="1:10" x14ac:dyDescent="0.2">
      <c r="A6" s="7">
        <v>42755.632511574076</v>
      </c>
      <c r="B6" s="8" t="s">
        <v>9</v>
      </c>
      <c r="C6" s="1" t="s">
        <v>33</v>
      </c>
      <c r="D6" s="8" t="s">
        <v>10</v>
      </c>
      <c r="E6" s="8" t="s">
        <v>23</v>
      </c>
      <c r="G6" s="8" t="s">
        <v>30</v>
      </c>
      <c r="H6" s="1">
        <v>490</v>
      </c>
      <c r="I6" s="1">
        <v>43.26</v>
      </c>
      <c r="J6" s="1">
        <v>56.58</v>
      </c>
    </row>
    <row r="7" spans="1:10" x14ac:dyDescent="0.2">
      <c r="A7" s="7">
        <v>42756.700682870367</v>
      </c>
      <c r="B7" s="8" t="s">
        <v>15</v>
      </c>
      <c r="C7" s="1" t="s">
        <v>18</v>
      </c>
      <c r="D7" s="8" t="s">
        <v>16</v>
      </c>
      <c r="E7" s="8" t="s">
        <v>19</v>
      </c>
      <c r="F7" s="8" t="s">
        <v>29</v>
      </c>
      <c r="G7" s="8" t="s">
        <v>30</v>
      </c>
      <c r="I7" s="1">
        <v>5</v>
      </c>
      <c r="J7" s="1">
        <v>12.5</v>
      </c>
    </row>
    <row r="8" spans="1:10" x14ac:dyDescent="0.2">
      <c r="A8" s="7">
        <v>42757.702349537038</v>
      </c>
      <c r="B8" s="8" t="s">
        <v>13</v>
      </c>
      <c r="C8" s="1" t="s">
        <v>35</v>
      </c>
      <c r="D8" s="8" t="s">
        <v>10</v>
      </c>
      <c r="E8" s="8" t="s">
        <v>22</v>
      </c>
      <c r="F8" s="8" t="s">
        <v>23</v>
      </c>
      <c r="G8" s="8" t="s">
        <v>31</v>
      </c>
      <c r="H8" s="1">
        <v>482</v>
      </c>
      <c r="I8" s="1">
        <v>65</v>
      </c>
    </row>
    <row r="9" spans="1:10" x14ac:dyDescent="0.2">
      <c r="A9" s="7">
        <v>42769.704027777778</v>
      </c>
      <c r="B9" s="8" t="s">
        <v>14</v>
      </c>
      <c r="C9" s="1" t="s">
        <v>17</v>
      </c>
      <c r="D9" s="8" t="s">
        <v>16</v>
      </c>
      <c r="E9" s="8" t="s">
        <v>25</v>
      </c>
      <c r="F9" s="8" t="s">
        <v>26</v>
      </c>
      <c r="G9" s="8" t="s">
        <v>30</v>
      </c>
      <c r="H9" s="1">
        <v>0</v>
      </c>
      <c r="I9" s="1">
        <v>5</v>
      </c>
      <c r="J9" s="1">
        <v>14.05</v>
      </c>
    </row>
    <row r="10" spans="1:10" x14ac:dyDescent="0.2">
      <c r="A10" s="7">
        <v>42790.880578703705</v>
      </c>
      <c r="B10" s="8" t="s">
        <v>11</v>
      </c>
      <c r="C10" s="1" t="s">
        <v>34</v>
      </c>
      <c r="D10" s="8" t="s">
        <v>10</v>
      </c>
      <c r="E10" s="8" t="s">
        <v>24</v>
      </c>
      <c r="F10" s="8" t="s">
        <v>27</v>
      </c>
      <c r="G10" s="8" t="s">
        <v>31</v>
      </c>
      <c r="H10" s="1">
        <v>6622</v>
      </c>
      <c r="I10" s="1">
        <v>78</v>
      </c>
    </row>
    <row r="11" spans="1:10" x14ac:dyDescent="0.2">
      <c r="A11" s="7">
        <v>42796.887326388889</v>
      </c>
      <c r="B11" s="8" t="s">
        <v>13</v>
      </c>
      <c r="C11" s="1" t="s">
        <v>35</v>
      </c>
      <c r="D11" s="8" t="s">
        <v>10</v>
      </c>
      <c r="E11" s="8" t="s">
        <v>27</v>
      </c>
      <c r="F11" s="8" t="s">
        <v>23</v>
      </c>
      <c r="G11" s="8" t="s">
        <v>31</v>
      </c>
      <c r="H11" s="1">
        <v>6623</v>
      </c>
      <c r="I11" s="1">
        <v>82</v>
      </c>
    </row>
    <row r="12" spans="1:10" x14ac:dyDescent="0.2">
      <c r="A12" s="7">
        <v>42796.960856481484</v>
      </c>
      <c r="B12" s="8" t="s">
        <v>11</v>
      </c>
      <c r="C12" s="1" t="s">
        <v>34</v>
      </c>
      <c r="D12" s="8" t="s">
        <v>10</v>
      </c>
      <c r="E12" s="8" t="s">
        <v>21</v>
      </c>
      <c r="F12" s="8" t="s">
        <v>20</v>
      </c>
      <c r="G12" s="8" t="s">
        <v>31</v>
      </c>
      <c r="H12" s="1">
        <v>2541</v>
      </c>
      <c r="I12" s="1">
        <v>85</v>
      </c>
    </row>
    <row r="13" spans="1:10" x14ac:dyDescent="0.2">
      <c r="A13" s="7">
        <v>42845.965520833335</v>
      </c>
      <c r="B13" s="8" t="s">
        <v>13</v>
      </c>
      <c r="C13" s="1" t="s">
        <v>35</v>
      </c>
      <c r="D13" s="8" t="s">
        <v>10</v>
      </c>
      <c r="E13" s="8" t="s">
        <v>28</v>
      </c>
      <c r="F13" s="8" t="s">
        <v>20</v>
      </c>
      <c r="G13" s="8" t="s">
        <v>31</v>
      </c>
      <c r="H13" s="1">
        <v>5684</v>
      </c>
      <c r="I13" s="1">
        <v>85</v>
      </c>
    </row>
    <row r="14" spans="1:10" x14ac:dyDescent="0.2">
      <c r="A14" s="7">
        <v>42851.966365740744</v>
      </c>
      <c r="B14" s="8" t="s">
        <v>9</v>
      </c>
      <c r="C14" s="1" t="s">
        <v>33</v>
      </c>
      <c r="D14" s="8" t="s">
        <v>10</v>
      </c>
      <c r="E14" s="8" t="s">
        <v>19</v>
      </c>
      <c r="F14" s="8" t="s">
        <v>24</v>
      </c>
      <c r="G14" s="8" t="s">
        <v>30</v>
      </c>
      <c r="H14" s="1">
        <v>58456</v>
      </c>
      <c r="I14" s="1">
        <v>46</v>
      </c>
      <c r="J14" s="1">
        <v>55.68</v>
      </c>
    </row>
    <row r="15" spans="1:10" x14ac:dyDescent="0.2">
      <c r="A15" s="7">
        <v>42861.967534722222</v>
      </c>
      <c r="B15" s="8" t="s">
        <v>11</v>
      </c>
      <c r="C15" s="1" t="s">
        <v>34</v>
      </c>
      <c r="D15" s="8" t="s">
        <v>10</v>
      </c>
      <c r="E15" s="8" t="s">
        <v>19</v>
      </c>
      <c r="F15" s="8" t="s">
        <v>23</v>
      </c>
      <c r="G15" s="8" t="s">
        <v>31</v>
      </c>
      <c r="H15" s="1">
        <v>5684</v>
      </c>
      <c r="I15" s="1">
        <v>72</v>
      </c>
    </row>
    <row r="16" spans="1:10" x14ac:dyDescent="0.2">
      <c r="A16" s="7">
        <v>42903.88354166667</v>
      </c>
      <c r="B16" s="8" t="s">
        <v>11</v>
      </c>
      <c r="C16" s="1" t="s">
        <v>34</v>
      </c>
      <c r="D16" s="8" t="s">
        <v>10</v>
      </c>
      <c r="E16" s="8" t="s">
        <v>19</v>
      </c>
      <c r="F16" s="8" t="s">
        <v>24</v>
      </c>
      <c r="G16" s="8" t="s">
        <v>30</v>
      </c>
      <c r="H16" s="1">
        <v>6625</v>
      </c>
      <c r="I16" s="1">
        <v>56</v>
      </c>
    </row>
    <row r="17" spans="1:10" x14ac:dyDescent="0.2">
      <c r="A17" s="7">
        <v>42943.886504629627</v>
      </c>
      <c r="B17" s="8" t="s">
        <v>11</v>
      </c>
      <c r="C17" s="1" t="s">
        <v>34</v>
      </c>
      <c r="D17" s="8" t="s">
        <v>10</v>
      </c>
      <c r="E17" s="8" t="s">
        <v>20</v>
      </c>
      <c r="F17" s="8" t="s">
        <v>26</v>
      </c>
      <c r="G17" s="8" t="s">
        <v>31</v>
      </c>
      <c r="H17" s="1">
        <v>6630</v>
      </c>
      <c r="I17" s="1">
        <v>58</v>
      </c>
    </row>
    <row r="18" spans="1:10" x14ac:dyDescent="0.2">
      <c r="A18" s="7">
        <v>42943.891458333332</v>
      </c>
      <c r="B18" s="8" t="s">
        <v>9</v>
      </c>
      <c r="C18" s="1" t="s">
        <v>33</v>
      </c>
      <c r="D18" s="8" t="s">
        <v>10</v>
      </c>
      <c r="E18" s="8" t="s">
        <v>23</v>
      </c>
      <c r="F18" s="8" t="s">
        <v>27</v>
      </c>
      <c r="G18" s="8" t="s">
        <v>30</v>
      </c>
      <c r="H18" s="1">
        <v>499</v>
      </c>
      <c r="I18" s="1">
        <v>42</v>
      </c>
      <c r="J18" s="1">
        <v>51.59</v>
      </c>
    </row>
    <row r="19" spans="1:10" x14ac:dyDescent="0.2">
      <c r="A19" s="7">
        <v>42943.892453703702</v>
      </c>
      <c r="B19" s="8" t="s">
        <v>13</v>
      </c>
      <c r="C19" s="1" t="s">
        <v>35</v>
      </c>
      <c r="D19" s="8" t="s">
        <v>10</v>
      </c>
      <c r="E19" s="8" t="s">
        <v>25</v>
      </c>
      <c r="F19" s="8" t="s">
        <v>29</v>
      </c>
      <c r="G19" s="8" t="s">
        <v>31</v>
      </c>
      <c r="H19" s="1">
        <v>6638</v>
      </c>
      <c r="I19" s="1">
        <v>82</v>
      </c>
    </row>
    <row r="20" spans="1:10" x14ac:dyDescent="0.2">
      <c r="A20" s="7">
        <v>42974.894363425927</v>
      </c>
      <c r="B20" s="8" t="s">
        <v>9</v>
      </c>
      <c r="C20" s="1" t="s">
        <v>33</v>
      </c>
      <c r="D20" s="8" t="s">
        <v>10</v>
      </c>
      <c r="E20" s="8" t="s">
        <v>25</v>
      </c>
      <c r="F20" s="8" t="s">
        <v>21</v>
      </c>
      <c r="G20" s="8" t="s">
        <v>30</v>
      </c>
      <c r="H20" s="1">
        <v>58560</v>
      </c>
      <c r="I20" s="1">
        <v>48</v>
      </c>
      <c r="J20" s="1">
        <v>71.540000000000006</v>
      </c>
    </row>
    <row r="21" spans="1:10" x14ac:dyDescent="0.2">
      <c r="A21" s="7">
        <v>42974.895381944443</v>
      </c>
      <c r="B21" s="8" t="s">
        <v>11</v>
      </c>
      <c r="C21" s="1" t="s">
        <v>34</v>
      </c>
      <c r="D21" s="8" t="s">
        <v>10</v>
      </c>
      <c r="E21" s="8" t="s">
        <v>22</v>
      </c>
      <c r="F21" s="8" t="s">
        <v>26</v>
      </c>
      <c r="G21" s="8" t="s">
        <v>31</v>
      </c>
      <c r="H21" s="1">
        <v>6645</v>
      </c>
      <c r="I21" s="1">
        <v>62</v>
      </c>
    </row>
    <row r="22" spans="1:10" x14ac:dyDescent="0.2">
      <c r="A22" s="7">
        <v>43005.895833333336</v>
      </c>
      <c r="B22" s="8" t="s">
        <v>13</v>
      </c>
      <c r="C22" s="1" t="s">
        <v>35</v>
      </c>
      <c r="D22" s="8" t="s">
        <v>10</v>
      </c>
      <c r="E22" s="8" t="s">
        <v>23</v>
      </c>
      <c r="F22" s="8" t="s">
        <v>28</v>
      </c>
      <c r="G22" s="8" t="s">
        <v>31</v>
      </c>
      <c r="H22" s="1">
        <v>6646</v>
      </c>
      <c r="I22" s="1">
        <v>52</v>
      </c>
    </row>
    <row r="23" spans="1:10" x14ac:dyDescent="0.2">
      <c r="A23" s="7">
        <v>43035.897256944445</v>
      </c>
      <c r="B23" s="8" t="s">
        <v>9</v>
      </c>
      <c r="C23" s="1" t="s">
        <v>33</v>
      </c>
      <c r="D23" s="8" t="s">
        <v>10</v>
      </c>
      <c r="E23" s="8" t="s">
        <v>23</v>
      </c>
      <c r="F23" s="8" t="s">
        <v>25</v>
      </c>
      <c r="G23" s="8" t="s">
        <v>30</v>
      </c>
      <c r="H23" s="1">
        <v>58625</v>
      </c>
      <c r="I23" s="1">
        <v>38.75</v>
      </c>
      <c r="J23" s="1">
        <v>47.23</v>
      </c>
    </row>
    <row r="24" spans="1:10" x14ac:dyDescent="0.2">
      <c r="A24" s="7">
        <v>43066.914849537039</v>
      </c>
      <c r="B24" s="8" t="s">
        <v>9</v>
      </c>
      <c r="C24" s="1" t="s">
        <v>33</v>
      </c>
      <c r="D24" s="8" t="s">
        <v>10</v>
      </c>
      <c r="E24" s="8" t="s">
        <v>24</v>
      </c>
      <c r="F24" s="8" t="s">
        <v>23</v>
      </c>
      <c r="G24" s="8" t="s">
        <v>30</v>
      </c>
      <c r="H24" s="1">
        <v>58695</v>
      </c>
      <c r="I24" s="1">
        <v>39.54</v>
      </c>
      <c r="J24" s="1">
        <v>49.98</v>
      </c>
    </row>
    <row r="25" spans="1:10" x14ac:dyDescent="0.2">
      <c r="A25" s="7">
        <v>43096.921053240738</v>
      </c>
      <c r="B25" s="8" t="s">
        <v>11</v>
      </c>
      <c r="C25" s="1" t="s">
        <v>34</v>
      </c>
      <c r="D25" s="8" t="s">
        <v>10</v>
      </c>
      <c r="E25" s="8" t="s">
        <v>26</v>
      </c>
      <c r="F25" s="8" t="s">
        <v>25</v>
      </c>
      <c r="G25" s="8" t="s">
        <v>31</v>
      </c>
      <c r="H25" s="1">
        <v>6692</v>
      </c>
      <c r="I25" s="1">
        <v>63</v>
      </c>
    </row>
    <row r="26" spans="1:10" x14ac:dyDescent="0.2">
      <c r="A26" s="7">
        <v>43127.959085648145</v>
      </c>
      <c r="B26" s="8" t="s">
        <v>13</v>
      </c>
      <c r="C26" s="1" t="s">
        <v>35</v>
      </c>
      <c r="D26" s="8" t="s">
        <v>10</v>
      </c>
      <c r="E26" s="8" t="s">
        <v>24</v>
      </c>
      <c r="F26" s="8" t="s">
        <v>20</v>
      </c>
      <c r="G26" s="8" t="s">
        <v>31</v>
      </c>
      <c r="H26" s="1">
        <v>6698</v>
      </c>
      <c r="I26" s="1">
        <v>56</v>
      </c>
    </row>
    <row r="27" spans="1:10" x14ac:dyDescent="0.2">
      <c r="A27" s="7">
        <v>43066.960821759261</v>
      </c>
      <c r="B27" s="8" t="s">
        <v>11</v>
      </c>
      <c r="C27" s="1" t="s">
        <v>34</v>
      </c>
      <c r="D27" s="8" t="s">
        <v>10</v>
      </c>
      <c r="E27" s="8" t="s">
        <v>23</v>
      </c>
      <c r="F27" s="8" t="s">
        <v>19</v>
      </c>
      <c r="G27" s="8" t="s">
        <v>31</v>
      </c>
      <c r="H27" s="1">
        <v>6726</v>
      </c>
      <c r="I27" s="1">
        <v>59</v>
      </c>
    </row>
    <row r="28" spans="1:10" x14ac:dyDescent="0.2">
      <c r="A28" s="7">
        <v>43067.029814814814</v>
      </c>
      <c r="B28" s="8" t="s">
        <v>13</v>
      </c>
      <c r="C28" s="1" t="s">
        <v>35</v>
      </c>
      <c r="D28" s="8" t="s">
        <v>10</v>
      </c>
      <c r="E28" s="8" t="s">
        <v>24</v>
      </c>
      <c r="F28" s="8" t="s">
        <v>23</v>
      </c>
      <c r="G28" s="8" t="s">
        <v>31</v>
      </c>
      <c r="H28" s="1">
        <v>670</v>
      </c>
      <c r="I28" s="1">
        <v>25</v>
      </c>
    </row>
    <row r="29" spans="1:10" x14ac:dyDescent="0.2">
      <c r="A29" s="7">
        <v>43067.913865740738</v>
      </c>
      <c r="B29" s="8" t="s">
        <v>14</v>
      </c>
      <c r="C29" s="1" t="s">
        <v>17</v>
      </c>
      <c r="D29" s="8" t="s">
        <v>16</v>
      </c>
      <c r="E29" s="8" t="s">
        <v>24</v>
      </c>
      <c r="F29" s="8" t="s">
        <v>23</v>
      </c>
      <c r="G29" s="8" t="s">
        <v>30</v>
      </c>
      <c r="I29" s="1">
        <v>5</v>
      </c>
      <c r="J29" s="1">
        <v>7.56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EFCA0-E57F-4455-84B7-0000129B60FE}">
  <sheetPr codeName="Feuil6"/>
  <dimension ref="A1:J29"/>
  <sheetViews>
    <sheetView showGridLines="0" tabSelected="1" workbookViewId="0">
      <selection activeCell="M28" sqref="M28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25.83203125" customWidth="1"/>
    <col min="7" max="10" width="9.83203125" customWidth="1"/>
    <col min="11" max="11" width="5.83203125" customWidth="1"/>
  </cols>
  <sheetData>
    <row r="1" spans="1:10" ht="50.1" customHeight="1" x14ac:dyDescent="0.2">
      <c r="A1" s="6"/>
      <c r="B1" s="6"/>
      <c r="C1" s="6"/>
      <c r="D1" s="6"/>
      <c r="E1" s="6"/>
      <c r="F1" s="6"/>
      <c r="G1" s="65" t="s">
        <v>85</v>
      </c>
      <c r="H1" s="6"/>
      <c r="I1" s="6"/>
      <c r="J1" s="6"/>
    </row>
    <row r="2" spans="1:10" ht="27" customHeight="1" thickBot="1" x14ac:dyDescent="0.25"/>
    <row r="3" spans="1:10" ht="27" customHeight="1" thickBot="1" x14ac:dyDescent="0.25">
      <c r="B3" s="58" t="s">
        <v>60</v>
      </c>
      <c r="C3" s="60"/>
      <c r="E3" s="58" t="s">
        <v>70</v>
      </c>
      <c r="F3" s="62"/>
    </row>
    <row r="4" spans="1:10" ht="27" customHeight="1" thickBot="1" x14ac:dyDescent="0.25">
      <c r="B4" s="58" t="s">
        <v>32</v>
      </c>
      <c r="C4" s="61" t="str">
        <f>IF(C3="","",INDEX(Tableau7[Lieu],MATCH(TdBProduit!C3,Tableau7[Produit],0)))</f>
        <v/>
      </c>
      <c r="E4" s="58" t="s">
        <v>71</v>
      </c>
      <c r="F4" s="62"/>
    </row>
    <row r="5" spans="1:10" ht="27" customHeight="1" thickBot="1" x14ac:dyDescent="0.25"/>
    <row r="6" spans="1:10" ht="27" customHeight="1" thickBot="1" x14ac:dyDescent="0.25">
      <c r="B6" s="58" t="s">
        <v>66</v>
      </c>
      <c r="C6" s="63"/>
    </row>
    <row r="7" spans="1:10" ht="27" customHeight="1" x14ac:dyDescent="0.2"/>
    <row r="8" spans="1:10" ht="12.75" customHeight="1" x14ac:dyDescent="0.25">
      <c r="G8" s="98" t="s">
        <v>90</v>
      </c>
      <c r="H8" s="64">
        <f>C11+C12</f>
        <v>4000</v>
      </c>
      <c r="I8" s="103">
        <f>H8</f>
        <v>4000</v>
      </c>
    </row>
    <row r="9" spans="1:10" x14ac:dyDescent="0.2">
      <c r="E9" s="8"/>
    </row>
    <row r="10" spans="1:10" x14ac:dyDescent="0.2">
      <c r="B10" s="92" t="s">
        <v>32</v>
      </c>
      <c r="C10" s="93" t="s">
        <v>78</v>
      </c>
      <c r="F10" s="86" t="s">
        <v>83</v>
      </c>
      <c r="G10" s="87" t="s">
        <v>84</v>
      </c>
    </row>
    <row r="11" spans="1:10" x14ac:dyDescent="0.2">
      <c r="B11" s="90" t="s">
        <v>75</v>
      </c>
      <c r="C11" s="91">
        <v>3000</v>
      </c>
      <c r="F11" s="88" t="s">
        <v>75</v>
      </c>
      <c r="G11" s="89">
        <v>1282</v>
      </c>
    </row>
    <row r="12" spans="1:10" x14ac:dyDescent="0.2">
      <c r="B12" s="90" t="s">
        <v>73</v>
      </c>
      <c r="C12" s="91">
        <v>1000</v>
      </c>
      <c r="F12" s="88" t="s">
        <v>73</v>
      </c>
      <c r="G12" s="89">
        <v>1402</v>
      </c>
    </row>
    <row r="13" spans="1:10" x14ac:dyDescent="0.2">
      <c r="B13" s="90" t="s">
        <v>17</v>
      </c>
      <c r="C13" s="91">
        <v>1070</v>
      </c>
      <c r="F13" s="88" t="s">
        <v>17</v>
      </c>
      <c r="G13" s="89">
        <v>1553</v>
      </c>
    </row>
    <row r="14" spans="1:10" x14ac:dyDescent="0.2">
      <c r="B14" s="90" t="s">
        <v>18</v>
      </c>
      <c r="C14" s="91">
        <v>800</v>
      </c>
      <c r="F14" s="88" t="s">
        <v>18</v>
      </c>
      <c r="G14" s="89">
        <v>370</v>
      </c>
    </row>
    <row r="15" spans="1:10" x14ac:dyDescent="0.2">
      <c r="B15" s="94" t="s">
        <v>79</v>
      </c>
      <c r="C15" s="95">
        <v>5870</v>
      </c>
      <c r="F15" s="96" t="s">
        <v>37</v>
      </c>
      <c r="G15" s="97">
        <v>4607</v>
      </c>
    </row>
    <row r="19" spans="5:10" x14ac:dyDescent="0.2">
      <c r="F19" s="99" t="s">
        <v>94</v>
      </c>
      <c r="G19" s="100" t="s">
        <v>82</v>
      </c>
      <c r="H19" s="100" t="s">
        <v>80</v>
      </c>
      <c r="I19" s="100" t="s">
        <v>81</v>
      </c>
    </row>
    <row r="20" spans="5:10" x14ac:dyDescent="0.2">
      <c r="F20" s="101" t="s">
        <v>74</v>
      </c>
      <c r="G20" s="102">
        <v>3000</v>
      </c>
      <c r="H20" s="102">
        <v>2500</v>
      </c>
      <c r="I20" s="102">
        <v>2000</v>
      </c>
    </row>
    <row r="21" spans="5:10" x14ac:dyDescent="0.2">
      <c r="F21" s="101" t="s">
        <v>72</v>
      </c>
      <c r="G21" s="102">
        <v>1000</v>
      </c>
      <c r="H21" s="102">
        <v>750</v>
      </c>
      <c r="I21" s="102">
        <v>100</v>
      </c>
    </row>
    <row r="22" spans="5:10" x14ac:dyDescent="0.2">
      <c r="F22" s="101" t="s">
        <v>76</v>
      </c>
      <c r="G22" s="102">
        <v>1070</v>
      </c>
      <c r="H22" s="102">
        <v>1050</v>
      </c>
      <c r="I22" s="102">
        <v>1000</v>
      </c>
    </row>
    <row r="23" spans="5:10" x14ac:dyDescent="0.2">
      <c r="F23" s="101" t="s">
        <v>77</v>
      </c>
      <c r="G23" s="102">
        <v>800</v>
      </c>
      <c r="H23" s="102">
        <v>780</v>
      </c>
      <c r="I23" s="102">
        <v>730</v>
      </c>
    </row>
    <row r="25" spans="5:10" x14ac:dyDescent="0.2">
      <c r="H25" s="84" t="s">
        <v>91</v>
      </c>
      <c r="I25" s="85">
        <f>J26+J28</f>
        <v>3740</v>
      </c>
    </row>
    <row r="26" spans="5:10" x14ac:dyDescent="0.2">
      <c r="E26" s="83" t="s">
        <v>17</v>
      </c>
      <c r="F26" s="79" t="s">
        <v>92</v>
      </c>
      <c r="G26" s="66">
        <v>535</v>
      </c>
      <c r="H26" s="67">
        <v>1070</v>
      </c>
      <c r="I26" s="66">
        <v>1605</v>
      </c>
      <c r="J26" s="68">
        <v>2140</v>
      </c>
    </row>
    <row r="27" spans="5:10" x14ac:dyDescent="0.2">
      <c r="E27" s="78"/>
      <c r="F27" s="80" t="s">
        <v>93</v>
      </c>
      <c r="G27" s="69">
        <v>1</v>
      </c>
      <c r="H27" s="70">
        <v>2</v>
      </c>
      <c r="I27" s="69">
        <v>3</v>
      </c>
      <c r="J27" s="71">
        <v>4</v>
      </c>
    </row>
    <row r="28" spans="5:10" x14ac:dyDescent="0.2">
      <c r="E28" s="83" t="s">
        <v>18</v>
      </c>
      <c r="F28" s="81" t="s">
        <v>92</v>
      </c>
      <c r="G28" s="72">
        <v>400</v>
      </c>
      <c r="H28" s="73">
        <v>800</v>
      </c>
      <c r="I28" s="72">
        <v>1200</v>
      </c>
      <c r="J28" s="74">
        <v>1600</v>
      </c>
    </row>
    <row r="29" spans="5:10" x14ac:dyDescent="0.2">
      <c r="E29" s="78"/>
      <c r="F29" s="82" t="s">
        <v>93</v>
      </c>
      <c r="G29" s="75">
        <v>1</v>
      </c>
      <c r="H29" s="76">
        <v>2</v>
      </c>
      <c r="I29" s="75">
        <v>3</v>
      </c>
      <c r="J29" s="77">
        <v>4</v>
      </c>
    </row>
  </sheetData>
  <conditionalFormatting sqref="I8">
    <cfRule type="iconSet" priority="34">
      <iconSet iconSet="3Symbols" showValue="0">
        <cfvo type="percent" val="0"/>
        <cfvo type="num" val="$I$25"/>
        <cfvo type="num" val="$I$25+60" gte="0"/>
      </iconSet>
    </cfRule>
  </conditionalFormatting>
  <conditionalFormatting pivot="1" sqref="C11">
    <cfRule type="iconSet" priority="48">
      <iconSet>
        <cfvo type="percent" val="0"/>
        <cfvo type="num" val="$I$20"/>
        <cfvo type="num" val="$H$20" gte="0"/>
      </iconSet>
    </cfRule>
  </conditionalFormatting>
  <conditionalFormatting pivot="1" sqref="C12">
    <cfRule type="iconSet" priority="49">
      <iconSet>
        <cfvo type="percent" val="0"/>
        <cfvo type="num" val="$I$21"/>
        <cfvo type="num" val="$H$21" gte="0"/>
      </iconSet>
    </cfRule>
  </conditionalFormatting>
  <conditionalFormatting pivot="1" sqref="C13">
    <cfRule type="iconSet" priority="50">
      <iconSet>
        <cfvo type="percent" val="0"/>
        <cfvo type="num" val="$I$22"/>
        <cfvo type="num" val="$H$22" gte="0"/>
      </iconSet>
    </cfRule>
  </conditionalFormatting>
  <conditionalFormatting pivot="1" sqref="C14">
    <cfRule type="iconSet" priority="51">
      <iconSet>
        <cfvo type="percent" val="0"/>
        <cfvo type="num" val="$I$23"/>
        <cfvo type="num" val="$H$23" gte="0"/>
      </iconSet>
    </cfRule>
  </conditionalFormatting>
  <dataValidations count="2">
    <dataValidation type="list" allowBlank="1" showInputMessage="1" showErrorMessage="1" sqref="F3" xr:uid="{A3E85FCA-B606-4829-952F-47286C1A60F2}">
      <formula1>LstMvt</formula1>
    </dataValidation>
    <dataValidation type="list" allowBlank="1" showInputMessage="1" showErrorMessage="1" sqref="C3" xr:uid="{4A98F4F1-BD73-4587-A4C6-D21B3E129C26}">
      <formula1>LstProduit</formula1>
    </dataValidation>
  </dataValidations>
  <printOptions horizontalCentered="1"/>
  <pageMargins left="0.31496062992125984" right="0.31496062992125984" top="0.55118110236220474" bottom="0.55118110236220474" header="0.31496062992125984" footer="0.31496062992125984"/>
  <pageSetup paperSize="9" orientation="landscape" r:id="rId4"/>
  <drawing r:id="rId5"/>
  <legacyDrawing r:id="rId6"/>
  <controls>
    <mc:AlternateContent xmlns:mc="http://schemas.openxmlformats.org/markup-compatibility/2006">
      <mc:Choice Requires="x14">
        <control shapeId="7170" r:id="rId7" name="CommandButton1">
          <controlPr defaultSize="0" autoLine="0" r:id="rId8">
            <anchor moveWithCells="1">
              <from>
                <xdr:col>4</xdr:col>
                <xdr:colOff>685800</xdr:colOff>
                <xdr:row>4</xdr:row>
                <xdr:rowOff>333375</xdr:rowOff>
              </from>
              <to>
                <xdr:col>5</xdr:col>
                <xdr:colOff>1257300</xdr:colOff>
                <xdr:row>6</xdr:row>
                <xdr:rowOff>9525</xdr:rowOff>
              </to>
            </anchor>
          </controlPr>
        </control>
      </mc:Choice>
      <mc:Fallback>
        <control shapeId="7170" r:id="rId7" name="CommandButton1"/>
      </mc:Fallback>
    </mc:AlternateContent>
  </controls>
  <extLst>
    <ext xmlns:x14="http://schemas.microsoft.com/office/spreadsheetml/2009/9/main" uri="{A8765BA9-456A-4dab-B4F3-ACF838C121DE}">
      <x14:slicerList>
        <x14:slicer r:id="rId9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40334-28FC-471F-A02C-0F26FA2BFDE8}">
  <sheetPr codeName="Feuil7"/>
  <dimension ref="A1:J5"/>
  <sheetViews>
    <sheetView workbookViewId="0">
      <selection activeCell="K10" sqref="K10"/>
    </sheetView>
  </sheetViews>
  <sheetFormatPr baseColWidth="10" defaultRowHeight="12.75" x14ac:dyDescent="0.2"/>
  <cols>
    <col min="1" max="1" width="13.6640625" bestFit="1" customWidth="1"/>
    <col min="2" max="2" width="14.6640625" customWidth="1"/>
    <col min="3" max="3" width="17" customWidth="1"/>
    <col min="4" max="4" width="18.1640625" customWidth="1"/>
    <col min="6" max="6" width="13.1640625" customWidth="1"/>
    <col min="10" max="10" width="14" customWidth="1"/>
  </cols>
  <sheetData>
    <row r="1" spans="1:10" x14ac:dyDescent="0.2">
      <c r="A1" s="1" t="s">
        <v>60</v>
      </c>
      <c r="B1" s="1" t="s">
        <v>61</v>
      </c>
      <c r="C1" s="1" t="s">
        <v>62</v>
      </c>
      <c r="D1" s="1" t="s">
        <v>63</v>
      </c>
      <c r="E1" s="1" t="s">
        <v>32</v>
      </c>
      <c r="F1" s="1" t="s">
        <v>64</v>
      </c>
      <c r="G1" s="1" t="s">
        <v>65</v>
      </c>
      <c r="J1" s="1" t="s">
        <v>70</v>
      </c>
    </row>
    <row r="2" spans="1:10" x14ac:dyDescent="0.2">
      <c r="A2" t="s">
        <v>72</v>
      </c>
      <c r="B2">
        <v>1000</v>
      </c>
      <c r="C2">
        <v>750</v>
      </c>
      <c r="D2">
        <v>100</v>
      </c>
      <c r="E2" t="s">
        <v>73</v>
      </c>
      <c r="F2" s="59">
        <f>IF(Tableau7[[#This Row],[Produit]]="",Tableau7[[#This Row],[Solde Initial]],BD_Produit!B2-SUMPRODUCT((Tableau6[]=BD_Produit!A2)*(Tableau6[Sortie]))+SUMPRODUCT((Tableau6[]=BD_Produit!A2)*(Tableau6[Entrée])))</f>
        <v>1000</v>
      </c>
      <c r="J2" t="s">
        <v>68</v>
      </c>
    </row>
    <row r="3" spans="1:10" x14ac:dyDescent="0.2">
      <c r="A3" t="s">
        <v>74</v>
      </c>
      <c r="B3">
        <v>3000</v>
      </c>
      <c r="C3">
        <v>2500</v>
      </c>
      <c r="D3">
        <v>2000</v>
      </c>
      <c r="E3" t="s">
        <v>75</v>
      </c>
      <c r="F3">
        <f>IF(Tableau7[[#This Row],[Produit]]="",Tableau7[[#This Row],[Solde Initial]],BD_Produit!B3-SUMPRODUCT((Tableau6[]=BD_Produit!A3)*(Tableau6[Sortie]))+SUMPRODUCT((Tableau6[]=BD_Produit!A3)*(Tableau6[Entrée])))</f>
        <v>3000</v>
      </c>
      <c r="J3" t="s">
        <v>69</v>
      </c>
    </row>
    <row r="4" spans="1:10" x14ac:dyDescent="0.2">
      <c r="A4" t="s">
        <v>76</v>
      </c>
      <c r="B4">
        <v>1070</v>
      </c>
      <c r="C4">
        <v>1050</v>
      </c>
      <c r="D4">
        <v>1000</v>
      </c>
      <c r="E4" t="s">
        <v>17</v>
      </c>
      <c r="F4">
        <f>IF(Tableau7[[#This Row],[Produit]]="",Tableau7[[#This Row],[Solde Initial]],BD_Produit!B4-SUMPRODUCT((Tableau6[]=BD_Produit!A4)*(Tableau6[Sortie]))+SUMPRODUCT((Tableau6[]=BD_Produit!A4)*(Tableau6[Entrée])))</f>
        <v>1070</v>
      </c>
    </row>
    <row r="5" spans="1:10" x14ac:dyDescent="0.2">
      <c r="A5" t="s">
        <v>77</v>
      </c>
      <c r="B5">
        <v>800</v>
      </c>
      <c r="C5">
        <v>780</v>
      </c>
      <c r="D5">
        <v>730</v>
      </c>
      <c r="E5" t="s">
        <v>18</v>
      </c>
      <c r="F5">
        <f>IF(Tableau7[[#This Row],[Produit]]="",Tableau7[[#This Row],[Solde Initial]],BD_Produit!B5-SUMPRODUCT((Tableau6[]=BD_Produit!A5)*(Tableau6[Sortie]))+SUMPRODUCT((Tableau6[]=BD_Produit!A5)*(Tableau6[Entrée])))</f>
        <v>800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79613-E393-44CC-A176-C84814DAEA33}">
  <sheetPr codeName="Feuil8"/>
  <dimension ref="B3:C6"/>
  <sheetViews>
    <sheetView workbookViewId="0">
      <selection activeCell="N31" sqref="N31"/>
    </sheetView>
  </sheetViews>
  <sheetFormatPr baseColWidth="10" defaultRowHeight="12.75" x14ac:dyDescent="0.2"/>
  <cols>
    <col min="2" max="2" width="21.6640625" bestFit="1" customWidth="1"/>
    <col min="3" max="3" width="24.5" bestFit="1" customWidth="1"/>
  </cols>
  <sheetData>
    <row r="3" spans="2:3" x14ac:dyDescent="0.2">
      <c r="B3" s="12" t="s">
        <v>36</v>
      </c>
      <c r="C3" t="s">
        <v>97</v>
      </c>
    </row>
    <row r="4" spans="2:3" x14ac:dyDescent="0.2">
      <c r="B4" s="13" t="s">
        <v>95</v>
      </c>
      <c r="C4" s="14"/>
    </row>
    <row r="5" spans="2:3" x14ac:dyDescent="0.2">
      <c r="B5" s="13" t="s">
        <v>96</v>
      </c>
      <c r="C5" s="14">
        <v>3</v>
      </c>
    </row>
    <row r="6" spans="2:3" x14ac:dyDescent="0.2">
      <c r="B6" s="13" t="s">
        <v>37</v>
      </c>
      <c r="C6" s="14">
        <v>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E6E85-8A62-4B0D-8BE4-F014FE87069B}">
  <sheetPr codeName="Feuil9"/>
  <dimension ref="A1:F42"/>
  <sheetViews>
    <sheetView workbookViewId="0">
      <selection activeCell="A43" sqref="A43"/>
    </sheetView>
  </sheetViews>
  <sheetFormatPr baseColWidth="10" defaultRowHeight="12.75" x14ac:dyDescent="0.2"/>
  <cols>
    <col min="1" max="1" width="15.5" style="7" bestFit="1" customWidth="1"/>
    <col min="2" max="2" width="16.6640625" style="1" bestFit="1" customWidth="1"/>
    <col min="3" max="3" width="15.83203125" customWidth="1"/>
    <col min="4" max="4" width="10.83203125" customWidth="1"/>
    <col min="5" max="6" width="10.83203125" style="1" customWidth="1"/>
  </cols>
  <sheetData>
    <row r="1" spans="1:6" x14ac:dyDescent="0.2">
      <c r="A1" s="7" t="s">
        <v>0</v>
      </c>
      <c r="B1" s="1" t="s">
        <v>66</v>
      </c>
      <c r="C1" s="1" t="s">
        <v>67</v>
      </c>
      <c r="D1" s="1" t="s">
        <v>32</v>
      </c>
      <c r="E1" s="1" t="s">
        <v>68</v>
      </c>
      <c r="F1" s="1" t="s">
        <v>69</v>
      </c>
    </row>
    <row r="2" spans="1:6" x14ac:dyDescent="0.2">
      <c r="A2" s="7">
        <v>43067.978831018518</v>
      </c>
      <c r="C2" t="s">
        <v>76</v>
      </c>
      <c r="D2" t="s">
        <v>17</v>
      </c>
      <c r="E2" s="1">
        <v>52</v>
      </c>
    </row>
    <row r="3" spans="1:6" x14ac:dyDescent="0.2">
      <c r="A3" s="7">
        <v>43067.980092592596</v>
      </c>
      <c r="C3" t="s">
        <v>77</v>
      </c>
      <c r="D3" t="s">
        <v>18</v>
      </c>
      <c r="E3" s="1">
        <v>45</v>
      </c>
    </row>
    <row r="4" spans="1:6" x14ac:dyDescent="0.2">
      <c r="A4" s="7">
        <v>43068.000543981485</v>
      </c>
      <c r="C4" t="s">
        <v>76</v>
      </c>
      <c r="D4" t="s">
        <v>17</v>
      </c>
      <c r="E4" s="1">
        <v>300</v>
      </c>
    </row>
    <row r="5" spans="1:6" x14ac:dyDescent="0.2">
      <c r="A5" s="7">
        <v>43068.002303240741</v>
      </c>
      <c r="C5" t="s">
        <v>76</v>
      </c>
      <c r="D5" t="s">
        <v>17</v>
      </c>
      <c r="F5" s="1">
        <v>45</v>
      </c>
    </row>
    <row r="6" spans="1:6" x14ac:dyDescent="0.2">
      <c r="A6" s="7">
        <v>43068.002893518518</v>
      </c>
      <c r="C6" t="s">
        <v>76</v>
      </c>
      <c r="D6" t="s">
        <v>17</v>
      </c>
      <c r="F6" s="1">
        <v>8</v>
      </c>
    </row>
    <row r="7" spans="1:6" x14ac:dyDescent="0.2">
      <c r="A7" s="7">
        <v>43068.003310185188</v>
      </c>
      <c r="C7" t="s">
        <v>74</v>
      </c>
      <c r="D7" t="s">
        <v>75</v>
      </c>
      <c r="E7" s="1">
        <v>600</v>
      </c>
    </row>
    <row r="8" spans="1:6" x14ac:dyDescent="0.2">
      <c r="A8" s="7">
        <v>43068.003564814811</v>
      </c>
      <c r="C8" t="s">
        <v>74</v>
      </c>
      <c r="D8" t="s">
        <v>75</v>
      </c>
      <c r="F8" s="1">
        <v>1</v>
      </c>
    </row>
    <row r="9" spans="1:6" x14ac:dyDescent="0.2">
      <c r="A9" s="7">
        <v>43068.003784722219</v>
      </c>
      <c r="C9" t="s">
        <v>76</v>
      </c>
      <c r="D9" t="s">
        <v>17</v>
      </c>
      <c r="E9" s="1">
        <v>401</v>
      </c>
    </row>
    <row r="10" spans="1:6" x14ac:dyDescent="0.2">
      <c r="A10" s="7">
        <v>43068.004583333335</v>
      </c>
      <c r="C10" t="s">
        <v>76</v>
      </c>
      <c r="D10" t="s">
        <v>17</v>
      </c>
      <c r="F10" s="1">
        <v>700</v>
      </c>
    </row>
    <row r="11" spans="1:6" x14ac:dyDescent="0.2">
      <c r="A11" s="7">
        <v>43068.005057870374</v>
      </c>
      <c r="C11" t="s">
        <v>74</v>
      </c>
      <c r="D11" t="s">
        <v>75</v>
      </c>
      <c r="E11" s="1">
        <v>401</v>
      </c>
    </row>
    <row r="12" spans="1:6" x14ac:dyDescent="0.2">
      <c r="A12" s="7">
        <v>43068.005370370367</v>
      </c>
      <c r="C12" t="s">
        <v>72</v>
      </c>
      <c r="D12" t="s">
        <v>73</v>
      </c>
      <c r="E12" s="1">
        <v>500</v>
      </c>
    </row>
    <row r="13" spans="1:6" x14ac:dyDescent="0.2">
      <c r="A13" s="7">
        <v>43068.005648148152</v>
      </c>
      <c r="C13" t="s">
        <v>76</v>
      </c>
      <c r="D13" t="s">
        <v>17</v>
      </c>
      <c r="E13" s="1">
        <v>500</v>
      </c>
    </row>
    <row r="14" spans="1:6" x14ac:dyDescent="0.2">
      <c r="A14" s="7">
        <v>43068.006145833337</v>
      </c>
      <c r="C14" t="s">
        <v>77</v>
      </c>
      <c r="D14" t="s">
        <v>18</v>
      </c>
      <c r="E14" s="1">
        <v>115</v>
      </c>
    </row>
    <row r="15" spans="1:6" x14ac:dyDescent="0.2">
      <c r="A15" s="7">
        <v>43068.006331018521</v>
      </c>
      <c r="C15" t="s">
        <v>77</v>
      </c>
      <c r="D15" t="s">
        <v>18</v>
      </c>
      <c r="E15" s="1">
        <v>10</v>
      </c>
    </row>
    <row r="16" spans="1:6" x14ac:dyDescent="0.2">
      <c r="A16" s="7">
        <v>43068.006666666668</v>
      </c>
      <c r="C16" t="s">
        <v>72</v>
      </c>
      <c r="D16" t="s">
        <v>73</v>
      </c>
      <c r="E16" s="1">
        <v>300</v>
      </c>
    </row>
    <row r="17" spans="1:6" x14ac:dyDescent="0.2">
      <c r="A17" s="7">
        <v>43068.006898148145</v>
      </c>
      <c r="C17" t="s">
        <v>72</v>
      </c>
      <c r="D17" t="s">
        <v>73</v>
      </c>
      <c r="E17" s="1">
        <v>1</v>
      </c>
    </row>
    <row r="18" spans="1:6" x14ac:dyDescent="0.2">
      <c r="A18" s="7">
        <v>43068.007175925923</v>
      </c>
      <c r="C18" t="s">
        <v>74</v>
      </c>
      <c r="D18" t="s">
        <v>75</v>
      </c>
      <c r="E18" s="1">
        <v>1</v>
      </c>
    </row>
    <row r="19" spans="1:6" x14ac:dyDescent="0.2">
      <c r="A19" s="7">
        <v>43069.946342592593</v>
      </c>
      <c r="C19" t="s">
        <v>76</v>
      </c>
      <c r="D19" t="s">
        <v>17</v>
      </c>
      <c r="E19" s="1">
        <v>300</v>
      </c>
    </row>
    <row r="20" spans="1:6" x14ac:dyDescent="0.2">
      <c r="A20" s="7">
        <v>43069.947604166664</v>
      </c>
      <c r="C20" t="s">
        <v>77</v>
      </c>
      <c r="D20" t="s">
        <v>18</v>
      </c>
      <c r="E20" s="1">
        <v>200</v>
      </c>
    </row>
    <row r="21" spans="1:6" x14ac:dyDescent="0.2">
      <c r="A21" s="7">
        <v>43070.013888888891</v>
      </c>
      <c r="B21" s="1" t="s">
        <v>86</v>
      </c>
      <c r="C21" t="s">
        <v>74</v>
      </c>
      <c r="D21" t="s">
        <v>75</v>
      </c>
      <c r="F21" s="1">
        <v>1000</v>
      </c>
    </row>
    <row r="22" spans="1:6" x14ac:dyDescent="0.2">
      <c r="A22" s="7">
        <v>43070.015381944446</v>
      </c>
      <c r="B22" s="1" t="s">
        <v>87</v>
      </c>
      <c r="C22" t="s">
        <v>72</v>
      </c>
      <c r="D22" t="s">
        <v>73</v>
      </c>
      <c r="F22" s="1">
        <v>600</v>
      </c>
    </row>
    <row r="23" spans="1:6" x14ac:dyDescent="0.2">
      <c r="A23" s="7">
        <v>43070.016342592593</v>
      </c>
      <c r="B23" s="1" t="s">
        <v>88</v>
      </c>
      <c r="C23" t="s">
        <v>72</v>
      </c>
      <c r="D23" t="s">
        <v>73</v>
      </c>
      <c r="F23" s="1">
        <v>200</v>
      </c>
    </row>
    <row r="24" spans="1:6" x14ac:dyDescent="0.2">
      <c r="A24" s="7">
        <v>43070.016967592594</v>
      </c>
      <c r="C24" t="s">
        <v>72</v>
      </c>
      <c r="D24" t="s">
        <v>73</v>
      </c>
      <c r="F24" s="1">
        <v>1</v>
      </c>
    </row>
    <row r="25" spans="1:6" x14ac:dyDescent="0.2">
      <c r="A25" s="7">
        <v>43070.017152777778</v>
      </c>
      <c r="C25" t="s">
        <v>74</v>
      </c>
      <c r="D25" t="s">
        <v>75</v>
      </c>
      <c r="F25" s="1">
        <v>1</v>
      </c>
    </row>
    <row r="26" spans="1:6" x14ac:dyDescent="0.2">
      <c r="A26" s="7">
        <v>43070.017569444448</v>
      </c>
      <c r="C26" t="s">
        <v>72</v>
      </c>
      <c r="D26" t="s">
        <v>73</v>
      </c>
      <c r="F26" s="1">
        <v>1</v>
      </c>
    </row>
    <row r="27" spans="1:6" x14ac:dyDescent="0.2">
      <c r="A27" s="7">
        <v>43070.019293981481</v>
      </c>
      <c r="C27" t="s">
        <v>72</v>
      </c>
      <c r="D27" t="s">
        <v>73</v>
      </c>
      <c r="E27" s="1">
        <v>400</v>
      </c>
    </row>
    <row r="28" spans="1:6" x14ac:dyDescent="0.2">
      <c r="A28" s="7">
        <v>43070.019641203704</v>
      </c>
      <c r="C28" t="s">
        <v>74</v>
      </c>
      <c r="D28" t="s">
        <v>75</v>
      </c>
      <c r="F28" s="1">
        <v>140</v>
      </c>
    </row>
    <row r="29" spans="1:6" x14ac:dyDescent="0.2">
      <c r="A29" s="7">
        <v>43070.019942129627</v>
      </c>
      <c r="C29" t="s">
        <v>72</v>
      </c>
      <c r="D29" t="s">
        <v>73</v>
      </c>
      <c r="E29" s="1">
        <v>1</v>
      </c>
    </row>
    <row r="30" spans="1:6" x14ac:dyDescent="0.2">
      <c r="A30" s="7">
        <v>43070.020092592589</v>
      </c>
      <c r="C30" t="s">
        <v>72</v>
      </c>
      <c r="D30" t="s">
        <v>73</v>
      </c>
      <c r="E30" s="1">
        <v>1</v>
      </c>
    </row>
    <row r="31" spans="1:6" x14ac:dyDescent="0.2">
      <c r="A31" s="7">
        <v>43070.020694444444</v>
      </c>
      <c r="C31" t="s">
        <v>72</v>
      </c>
      <c r="D31" t="s">
        <v>73</v>
      </c>
      <c r="F31" s="1">
        <v>60</v>
      </c>
    </row>
    <row r="32" spans="1:6" x14ac:dyDescent="0.2">
      <c r="A32" s="7">
        <v>43070.020914351851</v>
      </c>
      <c r="C32" t="s">
        <v>72</v>
      </c>
      <c r="D32" t="s">
        <v>73</v>
      </c>
      <c r="F32" s="1">
        <v>1</v>
      </c>
    </row>
    <row r="33" spans="1:6" x14ac:dyDescent="0.2">
      <c r="A33" s="7">
        <v>43070.021157407406</v>
      </c>
      <c r="C33" t="s">
        <v>72</v>
      </c>
      <c r="D33" t="s">
        <v>73</v>
      </c>
      <c r="F33" s="1">
        <v>1</v>
      </c>
    </row>
    <row r="34" spans="1:6" x14ac:dyDescent="0.2">
      <c r="A34" s="7">
        <v>43070.022476851853</v>
      </c>
      <c r="C34" t="s">
        <v>74</v>
      </c>
      <c r="D34" t="s">
        <v>75</v>
      </c>
      <c r="E34" s="1">
        <v>140</v>
      </c>
    </row>
    <row r="35" spans="1:6" x14ac:dyDescent="0.2">
      <c r="A35" s="7">
        <v>43070.022696759261</v>
      </c>
      <c r="C35" t="s">
        <v>74</v>
      </c>
      <c r="D35" t="s">
        <v>75</v>
      </c>
      <c r="F35" s="1">
        <v>140</v>
      </c>
    </row>
    <row r="36" spans="1:6" x14ac:dyDescent="0.2">
      <c r="A36" s="7">
        <v>43070.022951388892</v>
      </c>
      <c r="C36" t="s">
        <v>74</v>
      </c>
      <c r="D36" t="s">
        <v>75</v>
      </c>
      <c r="E36" s="1">
        <v>140</v>
      </c>
    </row>
    <row r="37" spans="1:6" x14ac:dyDescent="0.2">
      <c r="A37" s="7">
        <v>43070.023182870369</v>
      </c>
      <c r="C37" t="s">
        <v>72</v>
      </c>
      <c r="D37" t="s">
        <v>73</v>
      </c>
      <c r="F37" s="1">
        <v>140</v>
      </c>
    </row>
    <row r="38" spans="1:6" x14ac:dyDescent="0.2">
      <c r="A38" s="7">
        <v>43070.023518518516</v>
      </c>
      <c r="C38" t="s">
        <v>72</v>
      </c>
      <c r="D38" t="s">
        <v>73</v>
      </c>
      <c r="F38" s="1">
        <v>199</v>
      </c>
    </row>
    <row r="39" spans="1:6" x14ac:dyDescent="0.2">
      <c r="A39" s="7">
        <v>43070.023877314816</v>
      </c>
      <c r="C39" t="s">
        <v>76</v>
      </c>
      <c r="D39" t="s">
        <v>17</v>
      </c>
      <c r="F39" s="1">
        <v>800</v>
      </c>
    </row>
    <row r="40" spans="1:6" x14ac:dyDescent="0.2">
      <c r="A40" s="7">
        <v>43070.024247685185</v>
      </c>
      <c r="C40" t="s">
        <v>77</v>
      </c>
      <c r="D40" t="s">
        <v>18</v>
      </c>
      <c r="F40" s="1">
        <v>370</v>
      </c>
    </row>
    <row r="41" spans="1:6" x14ac:dyDescent="0.2">
      <c r="A41" s="7">
        <v>43436.006111111114</v>
      </c>
      <c r="C41" t="s">
        <v>72</v>
      </c>
      <c r="D41" t="s">
        <v>73</v>
      </c>
      <c r="F41" s="1">
        <v>199</v>
      </c>
    </row>
    <row r="42" spans="1:6" x14ac:dyDescent="0.2">
      <c r="A42" s="7">
        <v>43437.007037037038</v>
      </c>
      <c r="C42" t="s">
        <v>72</v>
      </c>
      <c r="D42" t="s">
        <v>73</v>
      </c>
      <c r="E42" s="1">
        <v>199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Tableau de Bord</vt:lpstr>
      <vt:lpstr>TdBCarbu</vt:lpstr>
      <vt:lpstr>BD Carbu</vt:lpstr>
      <vt:lpstr>TCD Carbu</vt:lpstr>
      <vt:lpstr>Mvts Carburant</vt:lpstr>
      <vt:lpstr>TdBProduit</vt:lpstr>
      <vt:lpstr>BD_Produit</vt:lpstr>
      <vt:lpstr>TCD Produit</vt:lpstr>
      <vt:lpstr>Mvts Produit</vt:lpstr>
      <vt:lpstr>Lst_Agent</vt:lpstr>
      <vt:lpstr>Lst_Lieu</vt:lpstr>
      <vt:lpstr>Lst_Veh</vt:lpstr>
      <vt:lpstr>LstMvt</vt:lpstr>
      <vt:lpstr>LstProduit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pompaero</cp:lastModifiedBy>
  <cp:lastPrinted>2017-12-03T15:14:09Z</cp:lastPrinted>
  <dcterms:created xsi:type="dcterms:W3CDTF">2017-11-25T10:40:36Z</dcterms:created>
  <dcterms:modified xsi:type="dcterms:W3CDTF">2017-12-03T15:14:32Z</dcterms:modified>
</cp:coreProperties>
</file>