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ADMINISTRATIF France\Document originale NE PAS TOUCHER\Main-courante\"/>
    </mc:Choice>
  </mc:AlternateContent>
  <xr:revisionPtr revIDLastSave="0" documentId="13_ncr:1_{7FFF9C4F-D0EE-4FCD-862F-3F0FADFD7C35}" xr6:coauthVersionLast="34" xr6:coauthVersionMax="34" xr10:uidLastSave="{00000000-0000-0000-0000-000000000000}"/>
  <bookViews>
    <workbookView xWindow="0" yWindow="0" windowWidth="20490" windowHeight="8130" tabRatio="734" activeTab="4" xr2:uid="{00000000-000D-0000-FFFF-FFFF00000000}"/>
  </bookViews>
  <sheets>
    <sheet name="Agent" sheetId="1" r:id="rId1"/>
    <sheet name="Quotidien" sheetId="2" r:id="rId2"/>
    <sheet name="Programme vol" sheetId="5" r:id="rId3"/>
    <sheet name="Consigne" sheetId="4" r:id="rId4"/>
    <sheet name="MC Vierge" sheetId="3" r:id="rId5"/>
    <sheet name="Accueil" sheetId="6" r:id="rId6"/>
  </sheets>
  <functionGroups builtInGroupCount="19"/>
  <externalReferences>
    <externalReference r:id="rId7"/>
  </externalReferences>
  <definedNames>
    <definedName name="Dif_Tache">Quotidien!$A$3:$I$14</definedName>
    <definedName name="Liste_Agent">Tb_BD_Agent[Agent]</definedName>
    <definedName name="ListeAgentMC">Tb_BD_Agent[Agent]</definedName>
    <definedName name="Programme_Vol">'Programme vol'!$A$3:$I$14</definedName>
    <definedName name="Tache_jour">[1]Mois!$A$4:$B$16</definedName>
    <definedName name="Tache_jr">Quotidien!$M$3:$N$14</definedName>
    <definedName name="Vol_jour">'Programme vol'!$M$3:$O$14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1" i="5" l="1"/>
  <c r="P16" i="3" l="1"/>
  <c r="H7" i="3"/>
  <c r="P6" i="3" l="1"/>
  <c r="O6" i="3"/>
  <c r="N6" i="3"/>
  <c r="M6" i="3"/>
  <c r="P5" i="3"/>
  <c r="O5" i="3"/>
  <c r="N5" i="3"/>
  <c r="M5" i="3"/>
  <c r="P4" i="3"/>
  <c r="O4" i="3"/>
  <c r="N4" i="3"/>
  <c r="M4" i="3"/>
  <c r="M14" i="5"/>
  <c r="M13" i="5"/>
  <c r="M12" i="5"/>
  <c r="M10" i="5"/>
  <c r="M9" i="5"/>
  <c r="M8" i="5"/>
  <c r="M7" i="5"/>
  <c r="M6" i="5"/>
  <c r="M5" i="5"/>
  <c r="M4" i="5"/>
  <c r="M3" i="5"/>
  <c r="N2" i="5"/>
  <c r="N14" i="5" l="1"/>
  <c r="N3" i="5"/>
  <c r="R7" i="3" s="1"/>
  <c r="N7" i="5"/>
  <c r="R11" i="3" s="1"/>
  <c r="N11" i="5"/>
  <c r="R15" i="3" s="1"/>
  <c r="N4" i="5"/>
  <c r="R8" i="3" s="1"/>
  <c r="N8" i="5"/>
  <c r="R12" i="3" s="1"/>
  <c r="N12" i="5"/>
  <c r="N5" i="5"/>
  <c r="R9" i="3" s="1"/>
  <c r="N9" i="5"/>
  <c r="R13" i="3" s="1"/>
  <c r="N13" i="5"/>
  <c r="N6" i="5"/>
  <c r="R10" i="3" s="1"/>
  <c r="N10" i="5"/>
  <c r="R14" i="3" s="1"/>
  <c r="P18" i="3"/>
  <c r="P17" i="3"/>
  <c r="P15" i="3"/>
  <c r="P14" i="3"/>
  <c r="P13" i="3"/>
  <c r="P12" i="3"/>
  <c r="P11" i="3"/>
  <c r="P10" i="3"/>
  <c r="P9" i="3"/>
  <c r="P8" i="3"/>
  <c r="P7" i="3"/>
  <c r="R18" i="3" l="1"/>
  <c r="R17" i="3"/>
  <c r="R16" i="3"/>
  <c r="F1" i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N13" i="2" l="1"/>
  <c r="N14" i="2"/>
  <c r="N10" i="2"/>
  <c r="N12" i="2"/>
  <c r="N8" i="2"/>
  <c r="Q12" i="3" s="1"/>
  <c r="N9" i="2"/>
  <c r="N6" i="2"/>
  <c r="Q10" i="3" s="1"/>
  <c r="N7" i="2"/>
  <c r="Q11" i="3" s="1"/>
  <c r="N4" i="2"/>
  <c r="Q8" i="3" s="1"/>
  <c r="N5" i="2"/>
  <c r="Q9" i="3" s="1"/>
  <c r="N11" i="2"/>
  <c r="N3" i="2"/>
  <c r="Q7" i="3" s="1"/>
  <c r="Q18" i="3" l="1"/>
  <c r="Q13" i="3"/>
  <c r="Q16" i="3"/>
  <c r="Q17" i="3"/>
  <c r="Q15" i="3"/>
  <c r="Q14" i="3"/>
</calcChain>
</file>

<file path=xl/sharedStrings.xml><?xml version="1.0" encoding="utf-8"?>
<sst xmlns="http://schemas.openxmlformats.org/spreadsheetml/2006/main" count="224" uniqueCount="145">
  <si>
    <t>DATE :</t>
  </si>
  <si>
    <t>Ouverture</t>
  </si>
  <si>
    <t>Fermeture</t>
  </si>
  <si>
    <t>Equipe de Garde</t>
  </si>
  <si>
    <t>Conducteur </t>
  </si>
  <si>
    <t>Opérateur</t>
  </si>
  <si>
    <t>Début</t>
  </si>
  <si>
    <t>Evénement</t>
  </si>
  <si>
    <t>Fin</t>
  </si>
  <si>
    <t>Agent</t>
  </si>
  <si>
    <t>Nom</t>
  </si>
  <si>
    <t>Prénom</t>
  </si>
  <si>
    <t>FERRARA Julien</t>
  </si>
  <si>
    <t>LEROY France</t>
  </si>
  <si>
    <t>NAVARRO Christophe</t>
  </si>
  <si>
    <t>SCHWEITZER Jean-Michel</t>
  </si>
  <si>
    <t>Consigne</t>
  </si>
  <si>
    <t>Editeur</t>
  </si>
  <si>
    <t>Inscrit le</t>
  </si>
  <si>
    <t>Tâches à effectuer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</si>
  <si>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</si>
  <si>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</si>
  <si>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</si>
  <si>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</si>
  <si>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</si>
  <si>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</si>
  <si>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</si>
  <si>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</si>
  <si>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</si>
  <si>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</si>
  <si>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</si>
  <si>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</si>
  <si>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</si>
  <si>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</si>
  <si>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</si>
  <si>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Portails</t>
  </si>
  <si>
    <t>Vérification engins</t>
  </si>
  <si>
    <t>Sacs secours</t>
  </si>
  <si>
    <t>Vérification hebdo</t>
  </si>
  <si>
    <t>Nouvel évènement</t>
  </si>
  <si>
    <t>Date début aperçue</t>
  </si>
  <si>
    <t>Date fin aperçue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</si>
  <si>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</si>
  <si>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</si>
  <si>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</si>
  <si>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</si>
  <si>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</si>
  <si>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</si>
  <si>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</si>
  <si>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</si>
  <si>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</si>
  <si>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</si>
  <si>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</si>
  <si>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</si>
  <si>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</si>
  <si>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</si>
  <si>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</si>
  <si>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</si>
  <si>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Programme des vols permanent</t>
  </si>
  <si>
    <t>BVA</t>
  </si>
  <si>
    <t>Paris-Beauvais</t>
  </si>
  <si>
    <t>Luton</t>
  </si>
  <si>
    <t>Bristol</t>
  </si>
  <si>
    <t>Manchester</t>
  </si>
  <si>
    <t>Stanted</t>
  </si>
  <si>
    <t>Edimbourg</t>
  </si>
  <si>
    <t>Stockholm</t>
  </si>
  <si>
    <t>LTN</t>
  </si>
  <si>
    <t>Dusseldorf</t>
  </si>
  <si>
    <t>BRS</t>
  </si>
  <si>
    <t>MAN</t>
  </si>
  <si>
    <t>STN</t>
  </si>
  <si>
    <t>EDI</t>
  </si>
  <si>
    <t>NYO</t>
  </si>
  <si>
    <t>NRN</t>
  </si>
  <si>
    <t>MFC vols</t>
  </si>
  <si>
    <t>VOLS JOURNALIERS</t>
  </si>
  <si>
    <t>Essai sirène</t>
  </si>
  <si>
    <t>Formation</t>
  </si>
  <si>
    <t>Mettre l'évenement en couleur --&gt;</t>
  </si>
  <si>
    <t>Intervention</t>
  </si>
  <si>
    <t>S.A.P</t>
  </si>
  <si>
    <t>LEROY</t>
  </si>
  <si>
    <t>AFONSO Julien</t>
  </si>
  <si>
    <t>AFONSO</t>
  </si>
  <si>
    <t>BÉNAZET</t>
  </si>
  <si>
    <t>DISTÉFANO Alexis</t>
  </si>
  <si>
    <t>DISTÉFANO</t>
  </si>
  <si>
    <t>FERRARA</t>
  </si>
  <si>
    <t>LEROY Jean-Sébastien</t>
  </si>
  <si>
    <t>NAVARRO</t>
  </si>
  <si>
    <t>SANTOS</t>
  </si>
  <si>
    <t>SCHWEITZER</t>
  </si>
  <si>
    <t>ZARAGOZA</t>
  </si>
  <si>
    <t>BALLESTER Xavier</t>
  </si>
  <si>
    <t>BALLESTER</t>
  </si>
  <si>
    <t>Xavier</t>
  </si>
  <si>
    <t>DESMYTER Damien</t>
  </si>
  <si>
    <t>DESMYTER</t>
  </si>
  <si>
    <t>Damien</t>
  </si>
  <si>
    <t>NAJJARI Mahomed</t>
  </si>
  <si>
    <t>NAJJARI</t>
  </si>
  <si>
    <t>Mahomed</t>
  </si>
  <si>
    <t>Prise service : BENAZET JR, SCHWEITZER JM, AFONSO J, LEROY F, LEROY JS, BALLESTER X, NAJJARI M.</t>
  </si>
  <si>
    <t>Vérification et essais des véhicules et matériels.</t>
  </si>
  <si>
    <t>Visite aire de mouvement pour ouverture du sslia N7 effectué par conducteur Navarra et CM, Bilan Piste, Balisage = RAS</t>
  </si>
  <si>
    <t>pour essai de message pour secours a personne</t>
  </si>
  <si>
    <t>Seule la partie en vert à gauche peuvent être renseigné ou modifié.</t>
  </si>
  <si>
    <t>Nettoyage véhicules</t>
  </si>
  <si>
    <t>AUDIÉ Anthony</t>
  </si>
  <si>
    <t>AUDIÉ</t>
  </si>
  <si>
    <t>Vols du jour</t>
  </si>
  <si>
    <t>PPA</t>
  </si>
  <si>
    <t>PMR</t>
  </si>
  <si>
    <t>Casque CM</t>
  </si>
  <si>
    <t>Consigne du jour</t>
  </si>
  <si>
    <t>Chef de Manœuvre</t>
  </si>
  <si>
    <t>Salle de vielle</t>
  </si>
  <si>
    <t>Sécu 1</t>
  </si>
  <si>
    <t xml:space="preserve">Sécu 2 </t>
  </si>
  <si>
    <t xml:space="preserve">Sécu 3 </t>
  </si>
  <si>
    <t>I D</t>
  </si>
  <si>
    <t>00-200</t>
  </si>
  <si>
    <t>00-201</t>
  </si>
  <si>
    <t>01-202</t>
  </si>
  <si>
    <t>Ne pas utiliser la disqueuse du sécu 2.</t>
  </si>
  <si>
    <t>11-203</t>
  </si>
  <si>
    <t>Dépose sécu 2 chez RVI en fin de service.</t>
  </si>
  <si>
    <t>11-204</t>
  </si>
  <si>
    <t>Sécu 2 chez RVI pour maintenance, récupérer le Vendredi matin avant 08h.</t>
  </si>
  <si>
    <t>11-205</t>
  </si>
  <si>
    <t>11/07/2018</t>
  </si>
  <si>
    <t>Nettoyage total remise sécu 2 et rangement.</t>
  </si>
  <si>
    <t>Formation Balise pour tous.!!</t>
  </si>
  <si>
    <t>Visite piste à effectuer suite fauchage avant ouverture piste.!!!!</t>
  </si>
  <si>
    <t>22-108</t>
  </si>
  <si>
    <t>Effectuer reconnaissance de la ZA pour observation outardes avec VPA.</t>
  </si>
  <si>
    <t>22-109</t>
  </si>
  <si>
    <t>Visite surprise de la GN</t>
  </si>
  <si>
    <t>22-110</t>
  </si>
  <si>
    <t>Journée terminée, ce qui m'amène à 3 jours de repos.</t>
  </si>
  <si>
    <t>Chef de garde</t>
  </si>
  <si>
    <t>RETOUR</t>
  </si>
  <si>
    <t>22-111</t>
  </si>
  <si>
    <t>Pour essai de mise en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</si>
</sst>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General;;"/>
  </numFmts>
  <fonts count="38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12"/>
      <color rgb="FFFFFFCC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rgb="FFC0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rgb="FF3A8923"/>
      <name val="Calibri"/>
      <family val="2"/>
      <scheme val="minor"/>
    </font>
    <font>
      <sz val="9"/>
      <name val="Times New Roman"/>
      <family val="1"/>
    </font>
    <font>
      <sz val="8"/>
      <color theme="4" tint="0.79998168889431442"/>
      <name val="Calibri"/>
      <family val="2"/>
      <scheme val="minor"/>
    </font>
    <font>
      <sz val="10"/>
      <color rgb="FFFFFFCC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1" tint="0.499984740745262"/>
      </right>
      <top style="medium">
        <color indexed="64"/>
      </top>
      <bottom/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/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indexed="64"/>
      </top>
      <bottom/>
      <diagonal/>
    </border>
    <border>
      <left style="thin">
        <color theme="1" tint="0.499984740745262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19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5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12" fillId="17" borderId="23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2" fillId="17" borderId="25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vertical="center"/>
    </xf>
    <xf numFmtId="0" fontId="0" fillId="9" borderId="7" xfId="0" applyFill="1" applyBorder="1" applyAlignment="1">
      <alignment horizontal="left" vertical="center"/>
    </xf>
    <xf numFmtId="14" fontId="9" fillId="2" borderId="7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1" fillId="24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 indent="4"/>
    </xf>
    <xf numFmtId="0" fontId="0" fillId="9" borderId="0" xfId="0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24" fillId="0" borderId="0" xfId="0" applyNumberFormat="1" applyFont="1" applyAlignment="1">
      <alignment horizontal="center" vertical="center"/>
    </xf>
    <xf numFmtId="22" fontId="24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6" fillId="19" borderId="0" xfId="0" applyFont="1" applyFill="1" applyBorder="1" applyAlignment="1">
      <alignment horizontal="center" vertical="top"/>
    </xf>
    <xf numFmtId="0" fontId="8" fillId="19" borderId="14" xfId="0" applyFont="1" applyFill="1" applyBorder="1" applyAlignment="1">
      <alignment vertical="center"/>
    </xf>
    <xf numFmtId="0" fontId="8" fillId="19" borderId="2" xfId="0" applyFont="1" applyFill="1" applyBorder="1" applyAlignment="1">
      <alignment horizontal="centerContinuous" vertical="top"/>
    </xf>
    <xf numFmtId="0" fontId="8" fillId="19" borderId="0" xfId="0" applyFont="1" applyFill="1" applyBorder="1" applyAlignment="1">
      <alignment horizontal="centerContinuous" vertical="top"/>
    </xf>
    <xf numFmtId="0" fontId="8" fillId="19" borderId="14" xfId="0" applyFont="1" applyFill="1" applyBorder="1" applyAlignment="1">
      <alignment horizontal="centerContinuous" vertical="top"/>
    </xf>
    <xf numFmtId="0" fontId="2" fillId="19" borderId="7" xfId="0" applyFont="1" applyFill="1" applyBorder="1" applyAlignment="1">
      <alignment vertical="center"/>
    </xf>
    <xf numFmtId="0" fontId="2" fillId="19" borderId="8" xfId="0" applyFont="1" applyFill="1" applyBorder="1" applyAlignment="1">
      <alignment vertical="center"/>
    </xf>
    <xf numFmtId="0" fontId="27" fillId="19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6" fillId="19" borderId="2" xfId="0" applyFont="1" applyFill="1" applyBorder="1" applyAlignment="1">
      <alignment horizontal="center" vertical="top"/>
    </xf>
    <xf numFmtId="0" fontId="3" fillId="18" borderId="31" xfId="0" applyFont="1" applyFill="1" applyBorder="1" applyAlignment="1">
      <alignment vertical="center"/>
    </xf>
    <xf numFmtId="0" fontId="3" fillId="18" borderId="32" xfId="0" applyFont="1" applyFill="1" applyBorder="1" applyAlignment="1">
      <alignment vertical="center"/>
    </xf>
    <xf numFmtId="14" fontId="29" fillId="4" borderId="0" xfId="0" applyNumberFormat="1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/>
    </xf>
    <xf numFmtId="22" fontId="29" fillId="4" borderId="0" xfId="0" applyNumberFormat="1" applyFont="1" applyFill="1" applyAlignment="1">
      <alignment horizontal="center" vertical="center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20" fontId="3" fillId="19" borderId="31" xfId="0" applyNumberFormat="1" applyFont="1" applyFill="1" applyBorder="1" applyAlignment="1">
      <alignment horizontal="center" vertical="center"/>
    </xf>
    <xf numFmtId="20" fontId="3" fillId="19" borderId="34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0" fontId="0" fillId="25" borderId="15" xfId="0" applyFill="1" applyBorder="1" applyAlignment="1" applyProtection="1">
      <alignment horizontal="center" vertical="center"/>
      <protection locked="0"/>
    </xf>
    <xf numFmtId="0" fontId="0" fillId="25" borderId="16" xfId="0" applyFill="1" applyBorder="1" applyAlignment="1" applyProtection="1">
      <alignment horizontal="center" vertical="center"/>
      <protection locked="0"/>
    </xf>
    <xf numFmtId="0" fontId="0" fillId="25" borderId="3" xfId="0" applyFill="1" applyBorder="1" applyAlignment="1" applyProtection="1">
      <alignment horizontal="center" vertical="center"/>
      <protection locked="0"/>
    </xf>
    <xf numFmtId="0" fontId="0" fillId="25" borderId="17" xfId="0" applyFill="1" applyBorder="1" applyAlignment="1" applyProtection="1">
      <alignment horizontal="center" vertical="center"/>
      <protection locked="0"/>
    </xf>
    <xf numFmtId="0" fontId="0" fillId="25" borderId="18" xfId="0" applyFill="1" applyBorder="1" applyAlignment="1" applyProtection="1">
      <alignment horizontal="center" vertical="center"/>
      <protection locked="0"/>
    </xf>
    <xf numFmtId="0" fontId="0" fillId="25" borderId="19" xfId="0" applyFill="1" applyBorder="1" applyAlignment="1" applyProtection="1">
      <alignment horizontal="center" vertical="center"/>
      <protection locked="0"/>
    </xf>
    <xf numFmtId="0" fontId="0" fillId="25" borderId="4" xfId="0" applyFill="1" applyBorder="1" applyAlignment="1" applyProtection="1">
      <alignment horizontal="left" vertical="center"/>
      <protection locked="0"/>
    </xf>
    <xf numFmtId="0" fontId="0" fillId="25" borderId="2" xfId="0" applyFill="1" applyBorder="1" applyAlignment="1" applyProtection="1">
      <alignment horizontal="left" vertical="center"/>
      <protection locked="0"/>
    </xf>
    <xf numFmtId="0" fontId="0" fillId="25" borderId="13" xfId="0" applyFill="1" applyBorder="1" applyAlignment="1" applyProtection="1">
      <alignment horizontal="left" vertical="center"/>
      <protection locked="0"/>
    </xf>
    <xf numFmtId="0" fontId="33" fillId="2" borderId="4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166" fontId="31" fillId="3" borderId="0" xfId="0" applyNumberFormat="1" applyFont="1" applyFill="1" applyBorder="1" applyAlignment="1">
      <alignment horizontal="center" vertical="center"/>
    </xf>
    <xf numFmtId="166" fontId="14" fillId="3" borderId="5" xfId="0" applyNumberFormat="1" applyFont="1" applyFill="1" applyBorder="1" applyAlignment="1">
      <alignment horizontal="right" vertical="center" indent="1"/>
    </xf>
    <xf numFmtId="166" fontId="14" fillId="3" borderId="27" xfId="0" applyNumberFormat="1" applyFont="1" applyFill="1" applyBorder="1" applyAlignment="1">
      <alignment horizontal="right" vertical="center" indent="1"/>
    </xf>
    <xf numFmtId="166" fontId="14" fillId="3" borderId="7" xfId="0" applyNumberFormat="1" applyFont="1" applyFill="1" applyBorder="1" applyAlignment="1">
      <alignment horizontal="right" vertical="center" indent="1"/>
    </xf>
    <xf numFmtId="0" fontId="34" fillId="3" borderId="6" xfId="0" applyFont="1" applyFill="1" applyBorder="1" applyAlignment="1">
      <alignment horizontal="center" vertical="center"/>
    </xf>
    <xf numFmtId="166" fontId="34" fillId="3" borderId="28" xfId="0" applyNumberFormat="1" applyFont="1" applyFill="1" applyBorder="1" applyAlignment="1">
      <alignment horizontal="center" vertical="center"/>
    </xf>
    <xf numFmtId="166" fontId="34" fillId="3" borderId="8" xfId="0" applyNumberFormat="1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left" vertical="center"/>
    </xf>
    <xf numFmtId="20" fontId="8" fillId="17" borderId="32" xfId="0" applyNumberFormat="1" applyFont="1" applyFill="1" applyBorder="1" applyAlignment="1">
      <alignment horizontal="center" vertical="center"/>
    </xf>
    <xf numFmtId="20" fontId="8" fillId="17" borderId="3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Continuous" vertical="center"/>
    </xf>
    <xf numFmtId="0" fontId="7" fillId="3" borderId="11" xfId="0" applyFont="1" applyFill="1" applyBorder="1" applyAlignment="1">
      <alignment horizontal="centerContinuous" vertical="center"/>
    </xf>
    <xf numFmtId="0" fontId="35" fillId="19" borderId="7" xfId="0" applyFont="1" applyFill="1" applyBorder="1" applyAlignment="1">
      <alignment vertical="top"/>
    </xf>
    <xf numFmtId="0" fontId="30" fillId="3" borderId="6" xfId="0" applyFont="1" applyFill="1" applyBorder="1" applyAlignment="1">
      <alignment vertical="top" wrapText="1"/>
    </xf>
    <xf numFmtId="0" fontId="30" fillId="3" borderId="14" xfId="0" applyFont="1" applyFill="1" applyBorder="1" applyAlignment="1">
      <alignment vertical="top" wrapText="1"/>
    </xf>
    <xf numFmtId="0" fontId="30" fillId="3" borderId="8" xfId="0" applyFont="1" applyFill="1" applyBorder="1" applyAlignment="1">
      <alignment vertical="top" wrapText="1"/>
    </xf>
    <xf numFmtId="0" fontId="24" fillId="0" borderId="0" xfId="0" applyNumberFormat="1" applyFont="1" applyAlignment="1">
      <alignment horizontal="left" vertical="center"/>
    </xf>
    <xf numFmtId="22" fontId="24" fillId="0" borderId="0" xfId="0" applyNumberFormat="1" applyFont="1" applyAlignment="1">
      <alignment horizontal="left" vertical="center"/>
    </xf>
    <xf numFmtId="14" fontId="24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6" fontId="31" fillId="3" borderId="7" xfId="0" applyNumberFormat="1" applyFont="1" applyFill="1" applyBorder="1" applyAlignment="1">
      <alignment horizontal="center" vertical="center"/>
    </xf>
    <xf numFmtId="166" fontId="31" fillId="3" borderId="48" xfId="0" applyNumberFormat="1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vertical="top" wrapText="1"/>
    </xf>
    <xf numFmtId="0" fontId="2" fillId="3" borderId="0" xfId="0" applyFont="1" applyFill="1" applyAlignment="1">
      <alignment vertical="center"/>
    </xf>
    <xf numFmtId="0" fontId="37" fillId="0" borderId="0" xfId="1" applyAlignment="1">
      <alignment horizontal="center" vertical="center"/>
    </xf>
    <xf numFmtId="0" fontId="0" fillId="0" borderId="20" xfId="0" applyBorder="1"/>
    <xf numFmtId="0" fontId="16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0" fillId="21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36" fillId="3" borderId="57" xfId="0" applyFont="1" applyFill="1" applyBorder="1" applyAlignment="1">
      <alignment horizontal="center" vertical="center"/>
    </xf>
    <xf numFmtId="0" fontId="36" fillId="3" borderId="58" xfId="0" applyFont="1" applyFill="1" applyBorder="1" applyAlignment="1">
      <alignment horizontal="center" vertical="center"/>
    </xf>
    <xf numFmtId="0" fontId="30" fillId="17" borderId="2" xfId="0" applyFont="1" applyFill="1" applyBorder="1" applyAlignment="1">
      <alignment horizontal="left" vertical="top" wrapText="1"/>
    </xf>
    <xf numFmtId="0" fontId="30" fillId="17" borderId="0" xfId="0" applyFont="1" applyFill="1" applyBorder="1" applyAlignment="1">
      <alignment horizontal="left" vertical="top" wrapText="1"/>
    </xf>
    <xf numFmtId="0" fontId="30" fillId="17" borderId="14" xfId="0" applyFont="1" applyFill="1" applyBorder="1" applyAlignment="1">
      <alignment horizontal="left" vertical="top" wrapText="1"/>
    </xf>
    <xf numFmtId="0" fontId="30" fillId="17" borderId="13" xfId="0" applyFont="1" applyFill="1" applyBorder="1" applyAlignment="1">
      <alignment horizontal="left" vertical="top" wrapText="1"/>
    </xf>
    <xf numFmtId="0" fontId="30" fillId="17" borderId="7" xfId="0" applyFont="1" applyFill="1" applyBorder="1" applyAlignment="1">
      <alignment horizontal="left" vertical="top" wrapText="1"/>
    </xf>
    <xf numFmtId="0" fontId="30" fillId="17" borderId="8" xfId="0" applyFont="1" applyFill="1" applyBorder="1" applyAlignment="1">
      <alignment horizontal="left" vertical="top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166" fontId="13" fillId="3" borderId="30" xfId="0" applyNumberFormat="1" applyFont="1" applyFill="1" applyBorder="1" applyAlignment="1">
      <alignment horizontal="left" vertical="center" indent="1"/>
    </xf>
    <xf numFmtId="166" fontId="13" fillId="3" borderId="27" xfId="0" applyNumberFormat="1" applyFont="1" applyFill="1" applyBorder="1" applyAlignment="1">
      <alignment horizontal="left" vertical="center" indent="1"/>
    </xf>
    <xf numFmtId="0" fontId="8" fillId="2" borderId="54" xfId="0" applyFont="1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3" fillId="19" borderId="34" xfId="0" applyFont="1" applyFill="1" applyBorder="1" applyAlignment="1">
      <alignment horizontal="left" vertical="center" wrapText="1"/>
    </xf>
    <xf numFmtId="0" fontId="3" fillId="19" borderId="10" xfId="0" applyFont="1" applyFill="1" applyBorder="1" applyAlignment="1">
      <alignment horizontal="left" vertical="center" wrapText="1"/>
    </xf>
    <xf numFmtId="0" fontId="3" fillId="19" borderId="35" xfId="0" applyFont="1" applyFill="1" applyBorder="1" applyAlignment="1">
      <alignment horizontal="left" vertical="center" wrapText="1"/>
    </xf>
    <xf numFmtId="0" fontId="3" fillId="19" borderId="34" xfId="0" applyFont="1" applyFill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28" fillId="17" borderId="3" xfId="0" applyFont="1" applyFill="1" applyBorder="1" applyAlignment="1">
      <alignment horizontal="left" vertical="center" wrapText="1"/>
    </xf>
    <xf numFmtId="166" fontId="13" fillId="3" borderId="29" xfId="0" applyNumberFormat="1" applyFont="1" applyFill="1" applyBorder="1" applyAlignment="1">
      <alignment horizontal="left" vertical="center" indent="1"/>
    </xf>
    <xf numFmtId="164" fontId="7" fillId="17" borderId="9" xfId="0" applyNumberFormat="1" applyFont="1" applyFill="1" applyBorder="1" applyAlignment="1">
      <alignment horizontal="center" vertical="center" wrapText="1"/>
    </xf>
    <xf numFmtId="164" fontId="7" fillId="17" borderId="10" xfId="0" applyNumberFormat="1" applyFont="1" applyFill="1" applyBorder="1" applyAlignment="1">
      <alignment horizontal="center" vertical="center" wrapText="1"/>
    </xf>
    <xf numFmtId="164" fontId="7" fillId="17" borderId="11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6" fillId="3" borderId="42" xfId="0" applyFont="1" applyFill="1" applyBorder="1" applyAlignment="1">
      <alignment horizontal="left" vertical="center" wrapText="1"/>
    </xf>
    <xf numFmtId="0" fontId="26" fillId="3" borderId="43" xfId="0" applyFont="1" applyFill="1" applyBorder="1" applyAlignment="1">
      <alignment horizontal="left" vertical="center" wrapText="1"/>
    </xf>
    <xf numFmtId="0" fontId="26" fillId="3" borderId="44" xfId="0" applyFont="1" applyFill="1" applyBorder="1" applyAlignment="1">
      <alignment horizontal="left" vertical="center" wrapText="1"/>
    </xf>
    <xf numFmtId="0" fontId="32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25" fillId="0" borderId="39" xfId="0" applyFont="1" applyBorder="1" applyAlignment="1">
      <alignment horizontal="left" vertical="center"/>
    </xf>
    <xf numFmtId="0" fontId="25" fillId="0" borderId="40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center"/>
    </xf>
    <xf numFmtId="0" fontId="3" fillId="0" borderId="36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25" fillId="0" borderId="36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19"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fmlaLink="$E$19" lockText="1" noThreeD="1"/>
</file>

<file path=xl/ctrlProps/ctrlProp5.xml><?xml version="1.0" encoding="utf-8"?>
<formControlPr xmlns="http://schemas.microsoft.com/office/spreadsheetml/2009/9/main" objectType="CheckBox" fmlaLink="$F$19" lockText="1" noThreeD="1"/>
</file>

<file path=xl/ctrlProps/ctrlProp6.xml><?xml version="1.0" encoding="utf-8"?>
<formControlPr xmlns="http://schemas.microsoft.com/office/spreadsheetml/2009/9/main" objectType="CheckBox" fmlaLink="$G$19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Radio" firstButton="1" fmlaLink="$H$18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MC Vierge'!A1"/><Relationship Id="rId2" Type="http://schemas.openxmlformats.org/officeDocument/2006/relationships/hyperlink" Target="#'Programme vol'!A2"/><Relationship Id="rId1" Type="http://schemas.openxmlformats.org/officeDocument/2006/relationships/hyperlink" Target="#Quotidien!A2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accueil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64820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accueil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2895600</xdr:colOff>
          <xdr:row>0</xdr:row>
          <xdr:rowOff>85725</xdr:rowOff>
        </xdr:from>
        <xdr:to>
          <xdr:col>3</xdr:col>
          <xdr:colOff>3810000</xdr:colOff>
          <xdr:row>0</xdr:row>
          <xdr:rowOff>390525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3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3</xdr:row>
          <xdr:rowOff>9525</xdr:rowOff>
        </xdr:from>
        <xdr:to>
          <xdr:col>8</xdr:col>
          <xdr:colOff>542925</xdr:colOff>
          <xdr:row>3</xdr:row>
          <xdr:rowOff>152400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4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3</xdr:row>
          <xdr:rowOff>9525</xdr:rowOff>
        </xdr:from>
        <xdr:to>
          <xdr:col>9</xdr:col>
          <xdr:colOff>476250</xdr:colOff>
          <xdr:row>3</xdr:row>
          <xdr:rowOff>152400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4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19050</xdr:rowOff>
        </xdr:from>
        <xdr:to>
          <xdr:col>9</xdr:col>
          <xdr:colOff>9525</xdr:colOff>
          <xdr:row>4</xdr:row>
          <xdr:rowOff>142875</xdr:rowOff>
        </xdr:to>
        <xdr:sp macro="" textlink="">
          <xdr:nvSpPr>
            <xdr:cNvPr id="30723" name="Check Box 3" descr=" Dégradé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4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Dégradé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0</xdr:rowOff>
        </xdr:from>
        <xdr:to>
          <xdr:col>18</xdr:col>
          <xdr:colOff>66675</xdr:colOff>
          <xdr:row>6</xdr:row>
          <xdr:rowOff>142875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4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0</xdr:rowOff>
        </xdr:from>
        <xdr:to>
          <xdr:col>18</xdr:col>
          <xdr:colOff>66675</xdr:colOff>
          <xdr:row>7</xdr:row>
          <xdr:rowOff>142875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4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0</xdr:rowOff>
        </xdr:from>
        <xdr:to>
          <xdr:col>18</xdr:col>
          <xdr:colOff>66675</xdr:colOff>
          <xdr:row>8</xdr:row>
          <xdr:rowOff>142875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4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0</xdr:rowOff>
        </xdr:from>
        <xdr:to>
          <xdr:col>18</xdr:col>
          <xdr:colOff>66675</xdr:colOff>
          <xdr:row>9</xdr:row>
          <xdr:rowOff>142875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4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0</xdr:rowOff>
        </xdr:from>
        <xdr:to>
          <xdr:col>18</xdr:col>
          <xdr:colOff>66675</xdr:colOff>
          <xdr:row>10</xdr:row>
          <xdr:rowOff>142875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4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0</xdr:rowOff>
        </xdr:from>
        <xdr:to>
          <xdr:col>18</xdr:col>
          <xdr:colOff>66675</xdr:colOff>
          <xdr:row>11</xdr:row>
          <xdr:rowOff>142875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4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0</xdr:rowOff>
        </xdr:from>
        <xdr:to>
          <xdr:col>18</xdr:col>
          <xdr:colOff>66675</xdr:colOff>
          <xdr:row>12</xdr:row>
          <xdr:rowOff>142875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4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0</xdr:rowOff>
        </xdr:from>
        <xdr:to>
          <xdr:col>18</xdr:col>
          <xdr:colOff>66675</xdr:colOff>
          <xdr:row>13</xdr:row>
          <xdr:rowOff>142875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4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0</xdr:rowOff>
        </xdr:from>
        <xdr:to>
          <xdr:col>18</xdr:col>
          <xdr:colOff>66675</xdr:colOff>
          <xdr:row>14</xdr:row>
          <xdr:rowOff>142875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4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0</xdr:rowOff>
        </xdr:from>
        <xdr:to>
          <xdr:col>18</xdr:col>
          <xdr:colOff>66675</xdr:colOff>
          <xdr:row>15</xdr:row>
          <xdr:rowOff>142875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4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0</xdr:rowOff>
        </xdr:from>
        <xdr:to>
          <xdr:col>18</xdr:col>
          <xdr:colOff>66675</xdr:colOff>
          <xdr:row>16</xdr:row>
          <xdr:rowOff>142875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4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0</xdr:rowOff>
        </xdr:from>
        <xdr:to>
          <xdr:col>18</xdr:col>
          <xdr:colOff>66675</xdr:colOff>
          <xdr:row>17</xdr:row>
          <xdr:rowOff>142875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4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0</xdr:rowOff>
        </xdr:from>
        <xdr:to>
          <xdr:col>8</xdr:col>
          <xdr:colOff>238125</xdr:colOff>
          <xdr:row>17</xdr:row>
          <xdr:rowOff>152400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4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0</xdr:rowOff>
        </xdr:from>
        <xdr:to>
          <xdr:col>9</xdr:col>
          <xdr:colOff>485775</xdr:colOff>
          <xdr:row>17</xdr:row>
          <xdr:rowOff>152400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4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0</xdr:rowOff>
        </xdr:from>
        <xdr:to>
          <xdr:col>11</xdr:col>
          <xdr:colOff>85725</xdr:colOff>
          <xdr:row>17</xdr:row>
          <xdr:rowOff>152400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4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0</xdr:row>
          <xdr:rowOff>47625</xdr:rowOff>
        </xdr:from>
        <xdr:to>
          <xdr:col>16</xdr:col>
          <xdr:colOff>19050</xdr:colOff>
          <xdr:row>2</xdr:row>
          <xdr:rowOff>76200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4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133350</xdr:rowOff>
        </xdr:from>
        <xdr:to>
          <xdr:col>8</xdr:col>
          <xdr:colOff>19050</xdr:colOff>
          <xdr:row>15</xdr:row>
          <xdr:rowOff>142875</xdr:rowOff>
        </xdr:to>
        <xdr:sp macro="" textlink="">
          <xdr:nvSpPr>
            <xdr:cNvPr id="30766" name="Option Button 46" hidden="1">
              <a:extLst>
                <a:ext uri="{63B3BB69-23CF-44E3-9099-C40C66FF867C}">
                  <a14:compatExt spid="_x0000_s30766"/>
                </a:ext>
                <a:ext uri="{FF2B5EF4-FFF2-40B4-BE49-F238E27FC236}">
                  <a16:creationId xmlns:a16="http://schemas.microsoft.com/office/drawing/2014/main" id="{00000000-0008-0000-0400-00002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14</xdr:row>
          <xdr:rowOff>133350</xdr:rowOff>
        </xdr:from>
        <xdr:to>
          <xdr:col>10</xdr:col>
          <xdr:colOff>66675</xdr:colOff>
          <xdr:row>15</xdr:row>
          <xdr:rowOff>142875</xdr:rowOff>
        </xdr:to>
        <xdr:sp macro="" textlink="">
          <xdr:nvSpPr>
            <xdr:cNvPr id="30767" name="Option Button 47" hidden="1">
              <a:extLst>
                <a:ext uri="{63B3BB69-23CF-44E3-9099-C40C66FF867C}">
                  <a14:compatExt spid="_x0000_s30767"/>
                </a:ext>
                <a:ext uri="{FF2B5EF4-FFF2-40B4-BE49-F238E27FC236}">
                  <a16:creationId xmlns:a16="http://schemas.microsoft.com/office/drawing/2014/main" id="{00000000-0008-0000-0400-00002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Orange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133350</xdr:rowOff>
        </xdr:from>
        <xdr:to>
          <xdr:col>9</xdr:col>
          <xdr:colOff>38100</xdr:colOff>
          <xdr:row>15</xdr:row>
          <xdr:rowOff>142875</xdr:rowOff>
        </xdr:to>
        <xdr:sp macro="" textlink="">
          <xdr:nvSpPr>
            <xdr:cNvPr id="30768" name="Option Button 48" hidden="1">
              <a:extLst>
                <a:ext uri="{63B3BB69-23CF-44E3-9099-C40C66FF867C}">
                  <a14:compatExt spid="_x0000_s30768"/>
                </a:ext>
                <a:ext uri="{FF2B5EF4-FFF2-40B4-BE49-F238E27FC236}">
                  <a16:creationId xmlns:a16="http://schemas.microsoft.com/office/drawing/2014/main" id="{00000000-0008-0000-0400-00003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14</xdr:row>
          <xdr:rowOff>133350</xdr:rowOff>
        </xdr:from>
        <xdr:to>
          <xdr:col>11</xdr:col>
          <xdr:colOff>85725</xdr:colOff>
          <xdr:row>15</xdr:row>
          <xdr:rowOff>142875</xdr:rowOff>
        </xdr:to>
        <xdr:sp macro="" textlink="">
          <xdr:nvSpPr>
            <xdr:cNvPr id="30769" name="Option Button 49" hidden="1">
              <a:extLst>
                <a:ext uri="{63B3BB69-23CF-44E3-9099-C40C66FF867C}">
                  <a14:compatExt spid="_x0000_s30769"/>
                </a:ext>
                <a:ext uri="{FF2B5EF4-FFF2-40B4-BE49-F238E27FC236}">
                  <a16:creationId xmlns:a16="http://schemas.microsoft.com/office/drawing/2014/main" id="{00000000-0008-0000-0400-00003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33CCCC" mc:Ignorable="a14" a14:legacySpreadsheetColorIndex="4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12</xdr:row>
          <xdr:rowOff>142875</xdr:rowOff>
        </xdr:from>
        <xdr:to>
          <xdr:col>10</xdr:col>
          <xdr:colOff>600075</xdr:colOff>
          <xdr:row>14</xdr:row>
          <xdr:rowOff>28575</xdr:rowOff>
        </xdr:to>
        <xdr:sp macro="" textlink="">
          <xdr:nvSpPr>
            <xdr:cNvPr id="30770" name="Option Button 50" hidden="1">
              <a:extLst>
                <a:ext uri="{63B3BB69-23CF-44E3-9099-C40C66FF867C}">
                  <a14:compatExt spid="_x0000_s30770"/>
                </a:ext>
                <a:ext uri="{FF2B5EF4-FFF2-40B4-BE49-F238E27FC236}">
                  <a16:creationId xmlns:a16="http://schemas.microsoft.com/office/drawing/2014/main" id="{00000000-0008-0000-0400-00003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Annuler couleur</a:t>
              </a:r>
            </a:p>
          </xdr:txBody>
        </xdr:sp>
        <xdr:clientData/>
      </xdr:twoCellAnchor>
    </mc:Choice>
    <mc:Fallback/>
  </mc:AlternateContent>
  <xdr:twoCellAnchor editAs="oneCell">
    <xdr:from>
      <xdr:col>12</xdr:col>
      <xdr:colOff>95274</xdr:colOff>
      <xdr:row>0</xdr:row>
      <xdr:rowOff>9527</xdr:rowOff>
    </xdr:from>
    <xdr:to>
      <xdr:col>12</xdr:col>
      <xdr:colOff>435013</xdr:colOff>
      <xdr:row>2</xdr:row>
      <xdr:rowOff>108152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0824" y="9527"/>
          <a:ext cx="339739" cy="432000"/>
        </a:xfrm>
        <a:prstGeom prst="rect">
          <a:avLst/>
        </a:prstGeom>
      </xdr:spPr>
    </xdr:pic>
    <xdr:clientData/>
  </xdr:twoCellAnchor>
  <xdr:twoCellAnchor editAs="absolute">
    <xdr:from>
      <xdr:col>12</xdr:col>
      <xdr:colOff>552450</xdr:colOff>
      <xdr:row>1</xdr:row>
      <xdr:rowOff>0</xdr:rowOff>
    </xdr:from>
    <xdr:to>
      <xdr:col>14</xdr:col>
      <xdr:colOff>49050</xdr:colOff>
      <xdr:row>2</xdr:row>
      <xdr:rowOff>6450</xdr:rowOff>
    </xdr:to>
    <xdr:sp macro="" textlink="">
      <xdr:nvSpPr>
        <xdr:cNvPr id="38" name="Rectangle : coins arrondis 37">
          <a:hlinkClick xmlns:r="http://schemas.openxmlformats.org/officeDocument/2006/relationships" r:id="rId2" tooltip="Accueil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6724650" y="123825"/>
          <a:ext cx="792000" cy="216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Paramètre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</xdr:colOff>
      <xdr:row>2</xdr:row>
      <xdr:rowOff>9525</xdr:rowOff>
    </xdr:from>
    <xdr:to>
      <xdr:col>6</xdr:col>
      <xdr:colOff>337050</xdr:colOff>
      <xdr:row>3</xdr:row>
      <xdr:rowOff>107025</xdr:rowOff>
    </xdr:to>
    <xdr:sp macro="[0]!OuvrirCons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829050" y="390525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 editAs="absolute">
    <xdr:from>
      <xdr:col>2</xdr:col>
      <xdr:colOff>9525</xdr:colOff>
      <xdr:row>7</xdr:row>
      <xdr:rowOff>19050</xdr:rowOff>
    </xdr:from>
    <xdr:to>
      <xdr:col>3</xdr:col>
      <xdr:colOff>327525</xdr:colOff>
      <xdr:row>8</xdr:row>
      <xdr:rowOff>116550</xdr:rowOff>
    </xdr:to>
    <xdr:sp macro="[0]!Open_U_ListAg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533525" y="135255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 editAs="absolute">
    <xdr:from>
      <xdr:col>4</xdr:col>
      <xdr:colOff>9525</xdr:colOff>
      <xdr:row>7</xdr:row>
      <xdr:rowOff>19050</xdr:rowOff>
    </xdr:from>
    <xdr:to>
      <xdr:col>5</xdr:col>
      <xdr:colOff>327525</xdr:colOff>
      <xdr:row>8</xdr:row>
      <xdr:rowOff>116550</xdr:rowOff>
    </xdr:to>
    <xdr:sp macro="" textlink="">
      <xdr:nvSpPr>
        <xdr:cNvPr id="4" name="Rectangle : coins arrondis 3">
          <a:hlinkClick xmlns:r="http://schemas.openxmlformats.org/officeDocument/2006/relationships" r:id="rId1" tooltip="Tâches quotidiennes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3057525" y="135255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 jour</a:t>
          </a:r>
        </a:p>
      </xdr:txBody>
    </xdr:sp>
    <xdr:clientData/>
  </xdr:twoCellAnchor>
  <xdr:twoCellAnchor editAs="absolute">
    <xdr:from>
      <xdr:col>6</xdr:col>
      <xdr:colOff>19050</xdr:colOff>
      <xdr:row>7</xdr:row>
      <xdr:rowOff>19050</xdr:rowOff>
    </xdr:from>
    <xdr:to>
      <xdr:col>7</xdr:col>
      <xdr:colOff>337050</xdr:colOff>
      <xdr:row>8</xdr:row>
      <xdr:rowOff>116550</xdr:rowOff>
    </xdr:to>
    <xdr:sp macro="" textlink="">
      <xdr:nvSpPr>
        <xdr:cNvPr id="5" name="Rectangle : coins arrondis 4">
          <a:hlinkClick xmlns:r="http://schemas.openxmlformats.org/officeDocument/2006/relationships" r:id="rId2" tooltip="Programme des vols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4591050" y="135255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>
              <a:solidFill>
                <a:sysClr val="windowText" lastClr="000000"/>
              </a:solidFill>
            </a:rPr>
            <a:t>Vols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</xdr:col>
      <xdr:colOff>0</xdr:colOff>
      <xdr:row>2</xdr:row>
      <xdr:rowOff>0</xdr:rowOff>
    </xdr:from>
    <xdr:to>
      <xdr:col>3</xdr:col>
      <xdr:colOff>318000</xdr:colOff>
      <xdr:row>3</xdr:row>
      <xdr:rowOff>97500</xdr:rowOff>
    </xdr:to>
    <xdr:sp macro="" textlink="">
      <xdr:nvSpPr>
        <xdr:cNvPr id="7" name="Rectangle : coins arrondis 6">
          <a:hlinkClick xmlns:r="http://schemas.openxmlformats.org/officeDocument/2006/relationships" r:id="rId3" tooltip="Main courante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524000" y="38100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Main courante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D_Agent" displayName="Tb_BD_Agent" ref="A1:C15" totalsRowShown="0" headerRowDxfId="18" dataDxfId="17">
  <autoFilter ref="A1:C15" xr:uid="{00000000-0009-0000-0100-000001000000}">
    <filterColumn colId="0" hiddenButton="1"/>
    <filterColumn colId="1" hiddenButton="1"/>
    <filterColumn colId="2" hiddenButton="1"/>
  </autoFilter>
  <sortState ref="A2:C9">
    <sortCondition ref="A2:A9"/>
  </sortState>
  <tableColumns count="3">
    <tableColumn id="1" xr3:uid="{00000000-0010-0000-0000-000001000000}" name="Agent" dataDxfId="16"/>
    <tableColumn id="2" xr3:uid="{00000000-0010-0000-0000-000002000000}" name="Nom" dataDxfId="15"/>
    <tableColumn id="3" xr3:uid="{00000000-0010-0000-0000-000003000000}" name="Prénom" dataDxfId="14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hyperlink" Target="Main%20courante%20modele.xlsm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29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28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31" Type="http://schemas.openxmlformats.org/officeDocument/2006/relationships/ctrlProp" Target="../ctrlProps/ctrlProp20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Relationship Id="rId30" Type="http://schemas.openxmlformats.org/officeDocument/2006/relationships/ctrlProp" Target="../ctrlProps/ctrlProp1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showGridLines="0" zoomScaleNormal="100" workbookViewId="0">
      <selection activeCell="I12" sqref="I12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47" t="s">
        <v>9</v>
      </c>
      <c r="B1" s="47" t="s">
        <v>10</v>
      </c>
      <c r="C1" s="47" t="s">
        <v>11</v>
      </c>
      <c r="E1" s="48"/>
      <c r="F1" s="49" t="str">
        <f>"Il y a "&amp;COUNTA(A:A)-1&amp;" personnes dans cette liste"</f>
        <v>Il y a 14 personnes dans cette liste</v>
      </c>
      <c r="G1" s="50"/>
      <c r="H1" s="50"/>
    </row>
    <row r="2" spans="1:8" x14ac:dyDescent="0.25">
      <c r="A2" s="3" t="s">
        <v>83</v>
      </c>
      <c r="B2" s="3" t="s">
        <v>84</v>
      </c>
      <c r="C2" s="3" t="s">
        <v>43</v>
      </c>
    </row>
    <row r="3" spans="1:8" x14ac:dyDescent="0.25">
      <c r="A3" s="3" t="s">
        <v>109</v>
      </c>
      <c r="B3" s="3" t="s">
        <v>110</v>
      </c>
      <c r="C3" s="3" t="s">
        <v>54</v>
      </c>
    </row>
    <row r="4" spans="1:8" x14ac:dyDescent="0.25">
      <c r="A4" s="3" t="s">
        <v>94</v>
      </c>
      <c r="B4" s="3" t="s">
        <v>95</v>
      </c>
      <c r="C4" s="3" t="s">
        <v>96</v>
      </c>
    </row>
    <row r="5" spans="1:8" x14ac:dyDescent="0.25">
      <c r="A5" s="3" t="s">
        <v>50</v>
      </c>
      <c r="B5" s="3" t="s">
        <v>85</v>
      </c>
      <c r="C5" s="3" t="s">
        <v>51</v>
      </c>
    </row>
    <row r="6" spans="1:8" x14ac:dyDescent="0.25">
      <c r="A6" s="3" t="s">
        <v>97</v>
      </c>
      <c r="B6" s="3" t="s">
        <v>98</v>
      </c>
      <c r="C6" s="3" t="s">
        <v>99</v>
      </c>
    </row>
    <row r="7" spans="1:8" x14ac:dyDescent="0.25">
      <c r="A7" s="3" t="s">
        <v>86</v>
      </c>
      <c r="B7" s="3" t="s">
        <v>87</v>
      </c>
      <c r="C7" s="3" t="s">
        <v>48</v>
      </c>
    </row>
    <row r="8" spans="1:8" x14ac:dyDescent="0.25">
      <c r="A8" s="3" t="s">
        <v>12</v>
      </c>
      <c r="B8" s="3" t="s">
        <v>88</v>
      </c>
      <c r="C8" s="3" t="s">
        <v>43</v>
      </c>
    </row>
    <row r="9" spans="1:8" x14ac:dyDescent="0.25">
      <c r="A9" s="3" t="s">
        <v>13</v>
      </c>
      <c r="B9" s="3" t="s">
        <v>82</v>
      </c>
      <c r="C9" s="3" t="s">
        <v>42</v>
      </c>
    </row>
    <row r="10" spans="1:8" x14ac:dyDescent="0.25">
      <c r="A10" s="3" t="s">
        <v>89</v>
      </c>
      <c r="B10" s="3" t="s">
        <v>82</v>
      </c>
      <c r="C10" s="3" t="s">
        <v>44</v>
      </c>
    </row>
    <row r="11" spans="1:8" x14ac:dyDescent="0.25">
      <c r="A11" s="3" t="s">
        <v>100</v>
      </c>
      <c r="B11" s="3" t="s">
        <v>101</v>
      </c>
      <c r="C11" s="3" t="s">
        <v>102</v>
      </c>
    </row>
    <row r="12" spans="1:8" x14ac:dyDescent="0.25">
      <c r="A12" s="3" t="s">
        <v>14</v>
      </c>
      <c r="B12" s="3" t="s">
        <v>90</v>
      </c>
      <c r="C12" s="3" t="s">
        <v>49</v>
      </c>
    </row>
    <row r="13" spans="1:8" x14ac:dyDescent="0.25">
      <c r="A13" s="3" t="s">
        <v>46</v>
      </c>
      <c r="B13" s="3" t="s">
        <v>91</v>
      </c>
      <c r="C13" s="3" t="s">
        <v>47</v>
      </c>
    </row>
    <row r="14" spans="1:8" x14ac:dyDescent="0.25">
      <c r="A14" s="3" t="s">
        <v>15</v>
      </c>
      <c r="B14" s="3" t="s">
        <v>92</v>
      </c>
      <c r="C14" s="3" t="s">
        <v>45</v>
      </c>
    </row>
    <row r="15" spans="1:8" x14ac:dyDescent="0.25">
      <c r="A15" s="3" t="s">
        <v>52</v>
      </c>
      <c r="B15" s="3" t="s">
        <v>93</v>
      </c>
      <c r="C15" s="3" t="s">
        <v>53</v>
      </c>
    </row>
  </sheetData>
  <sortState ref="A2:C15">
    <sortCondition ref="A2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GridLines="0" showRowColHeader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53" t="s">
        <v>19</v>
      </c>
      <c r="M1" s="137" t="s">
        <v>31</v>
      </c>
      <c r="N1" s="137"/>
    </row>
    <row r="2" spans="1:14" ht="24.95" customHeight="1" thickTop="1" thickBot="1" x14ac:dyDescent="0.3">
      <c r="A2"/>
      <c r="B2"/>
      <c r="C2" s="52" t="s">
        <v>23</v>
      </c>
      <c r="D2" s="52" t="s">
        <v>24</v>
      </c>
      <c r="E2" s="52" t="s">
        <v>25</v>
      </c>
      <c r="F2" s="52" t="s">
        <v>26</v>
      </c>
      <c r="G2" s="52" t="s">
        <v>27</v>
      </c>
      <c r="H2" s="52" t="s">
        <v>28</v>
      </c>
      <c r="I2" s="52" t="s">
        <v>29</v>
      </c>
      <c r="N2" s="25">
        <f>'MC Vierge'!C2</f>
        <v>43340</v>
      </c>
    </row>
    <row r="3" spans="1:14" ht="18.75" customHeight="1" x14ac:dyDescent="0.25">
      <c r="A3" s="90" t="s">
        <v>34</v>
      </c>
      <c r="B3" s="14"/>
      <c r="C3" s="84" t="s">
        <v>30</v>
      </c>
      <c r="D3" s="84" t="s">
        <v>30</v>
      </c>
      <c r="E3" s="84" t="s">
        <v>30</v>
      </c>
      <c r="F3" s="84" t="s">
        <v>30</v>
      </c>
      <c r="G3" s="84" t="s">
        <v>30</v>
      </c>
      <c r="H3" s="84" t="s">
        <v>30</v>
      </c>
      <c r="I3" s="85" t="s">
        <v>30</v>
      </c>
      <c r="K3" s="138" t="s">
        <v>107</v>
      </c>
      <c r="M3" s="31" t="str">
        <f>IF(A3="","",A3)</f>
        <v>Notam</v>
      </c>
      <c r="N3" s="32" t="str">
        <f t="shared" ref="N3:N14" si="0">IFERROR(VLOOKUP($M3,Dif_Tache,WEEKDAY(N$2,2)+2,FALSE),"Aucune tâche")</f>
        <v>x</v>
      </c>
    </row>
    <row r="4" spans="1:14" x14ac:dyDescent="0.25">
      <c r="A4" s="91" t="s">
        <v>36</v>
      </c>
      <c r="B4" s="15"/>
      <c r="C4" s="86" t="s">
        <v>30</v>
      </c>
      <c r="D4" s="86" t="s">
        <v>30</v>
      </c>
      <c r="E4" s="86" t="s">
        <v>30</v>
      </c>
      <c r="F4" s="86" t="s">
        <v>30</v>
      </c>
      <c r="G4" s="86" t="s">
        <v>30</v>
      </c>
      <c r="H4" s="86" t="s">
        <v>30</v>
      </c>
      <c r="I4" s="87" t="s">
        <v>30</v>
      </c>
      <c r="K4" s="138"/>
      <c r="M4" s="33" t="str">
        <f t="shared" ref="M4:M6" si="1">IF(A4="","",A4)</f>
        <v>Vérification engins</v>
      </c>
      <c r="N4" s="34" t="str">
        <f t="shared" si="0"/>
        <v>x</v>
      </c>
    </row>
    <row r="5" spans="1:14" x14ac:dyDescent="0.25">
      <c r="A5" s="91" t="s">
        <v>33</v>
      </c>
      <c r="B5" s="16"/>
      <c r="C5" s="86" t="s">
        <v>30</v>
      </c>
      <c r="D5" s="86" t="s">
        <v>30</v>
      </c>
      <c r="E5" s="86" t="s">
        <v>30</v>
      </c>
      <c r="F5" s="86" t="s">
        <v>30</v>
      </c>
      <c r="G5" s="86" t="s">
        <v>30</v>
      </c>
      <c r="H5" s="86"/>
      <c r="I5" s="87"/>
      <c r="K5" s="138"/>
      <c r="M5" s="33" t="str">
        <f t="shared" si="1"/>
        <v>Manœuvre</v>
      </c>
      <c r="N5" s="34" t="str">
        <f t="shared" si="0"/>
        <v>x</v>
      </c>
    </row>
    <row r="6" spans="1:14" x14ac:dyDescent="0.25">
      <c r="A6" s="91" t="s">
        <v>32</v>
      </c>
      <c r="B6" s="17"/>
      <c r="C6" s="86" t="s">
        <v>30</v>
      </c>
      <c r="D6" s="86" t="s">
        <v>30</v>
      </c>
      <c r="E6" s="86" t="s">
        <v>30</v>
      </c>
      <c r="F6" s="86" t="s">
        <v>30</v>
      </c>
      <c r="G6" s="86" t="s">
        <v>30</v>
      </c>
      <c r="H6" s="86" t="s">
        <v>30</v>
      </c>
      <c r="I6" s="87"/>
      <c r="K6" s="139" t="s">
        <v>56</v>
      </c>
      <c r="M6" s="33" t="str">
        <f t="shared" si="1"/>
        <v>Sport</v>
      </c>
      <c r="N6" s="34" t="str">
        <f t="shared" si="0"/>
        <v>x</v>
      </c>
    </row>
    <row r="7" spans="1:14" x14ac:dyDescent="0.25">
      <c r="A7" s="91" t="s">
        <v>38</v>
      </c>
      <c r="B7" s="18"/>
      <c r="C7" s="86"/>
      <c r="D7" s="86" t="s">
        <v>30</v>
      </c>
      <c r="E7" s="86"/>
      <c r="F7" s="86"/>
      <c r="G7" s="86"/>
      <c r="H7" s="86"/>
      <c r="I7" s="87"/>
      <c r="K7" s="139"/>
      <c r="M7" s="33" t="str">
        <f>IF(A7="","",A7)</f>
        <v>Vérification hebdo</v>
      </c>
      <c r="N7" s="34" t="str">
        <f t="shared" si="0"/>
        <v>x</v>
      </c>
    </row>
    <row r="8" spans="1:14" x14ac:dyDescent="0.25">
      <c r="A8" s="91" t="s">
        <v>108</v>
      </c>
      <c r="B8" s="19"/>
      <c r="C8" s="86"/>
      <c r="D8" s="86" t="s">
        <v>30</v>
      </c>
      <c r="E8" s="86"/>
      <c r="F8" s="86"/>
      <c r="G8" s="86"/>
      <c r="H8" s="86"/>
      <c r="I8" s="87"/>
      <c r="K8" s="51"/>
      <c r="M8" s="33" t="str">
        <f t="shared" ref="M8:M14" si="2">IF(A8="","",A8)</f>
        <v>Nettoyage véhicules</v>
      </c>
      <c r="N8" s="34" t="str">
        <f t="shared" si="0"/>
        <v>x</v>
      </c>
    </row>
    <row r="9" spans="1:14" x14ac:dyDescent="0.25">
      <c r="A9" s="91" t="s">
        <v>35</v>
      </c>
      <c r="B9" s="20"/>
      <c r="C9" s="86"/>
      <c r="D9" s="86"/>
      <c r="E9" s="86"/>
      <c r="F9" s="86" t="s">
        <v>30</v>
      </c>
      <c r="G9" s="86"/>
      <c r="H9" s="86"/>
      <c r="I9" s="87"/>
      <c r="K9" s="140" t="s">
        <v>57</v>
      </c>
      <c r="M9" s="33" t="str">
        <f t="shared" si="2"/>
        <v>Portails</v>
      </c>
      <c r="N9" s="34">
        <f t="shared" si="0"/>
        <v>0</v>
      </c>
    </row>
    <row r="10" spans="1:14" x14ac:dyDescent="0.25">
      <c r="A10" s="91" t="s">
        <v>37</v>
      </c>
      <c r="B10" s="21"/>
      <c r="C10" s="86"/>
      <c r="D10" s="86"/>
      <c r="E10" s="86"/>
      <c r="F10" s="86"/>
      <c r="G10" s="86" t="s">
        <v>30</v>
      </c>
      <c r="H10" s="86"/>
      <c r="I10" s="87"/>
      <c r="K10" s="140"/>
      <c r="M10" s="33" t="str">
        <f t="shared" si="2"/>
        <v>Sacs secours</v>
      </c>
      <c r="N10" s="34">
        <f t="shared" si="0"/>
        <v>0</v>
      </c>
    </row>
    <row r="11" spans="1:14" x14ac:dyDescent="0.25">
      <c r="A11" s="91" t="s">
        <v>77</v>
      </c>
      <c r="B11" s="22"/>
      <c r="C11" s="86"/>
      <c r="D11" s="86"/>
      <c r="E11" s="86" t="s">
        <v>30</v>
      </c>
      <c r="F11" s="86"/>
      <c r="G11" s="86"/>
      <c r="H11" s="86"/>
      <c r="I11" s="87"/>
      <c r="K11" s="51"/>
      <c r="M11" s="33" t="str">
        <f t="shared" si="2"/>
        <v>Essai sirène</v>
      </c>
      <c r="N11" s="34">
        <f t="shared" si="0"/>
        <v>0</v>
      </c>
    </row>
    <row r="12" spans="1:14" x14ac:dyDescent="0.25">
      <c r="A12" s="91"/>
      <c r="B12" s="23"/>
      <c r="C12" s="86"/>
      <c r="D12" s="86"/>
      <c r="E12" s="86"/>
      <c r="F12" s="86"/>
      <c r="G12" s="86"/>
      <c r="H12" s="86"/>
      <c r="I12" s="87"/>
      <c r="K12" s="51"/>
      <c r="M12" s="33" t="str">
        <f t="shared" si="2"/>
        <v/>
      </c>
      <c r="N12" s="34" t="str">
        <f t="shared" si="0"/>
        <v>Aucune tâche</v>
      </c>
    </row>
    <row r="13" spans="1:14" x14ac:dyDescent="0.25">
      <c r="A13" s="91"/>
      <c r="B13" s="24"/>
      <c r="C13" s="86"/>
      <c r="D13" s="86"/>
      <c r="E13" s="86"/>
      <c r="F13" s="86"/>
      <c r="G13" s="86"/>
      <c r="H13" s="86"/>
      <c r="I13" s="87"/>
      <c r="K13" s="51"/>
      <c r="M13" s="33" t="str">
        <f t="shared" si="2"/>
        <v/>
      </c>
      <c r="N13" s="34" t="str">
        <f t="shared" si="0"/>
        <v>Aucune tâche</v>
      </c>
    </row>
    <row r="14" spans="1:14" ht="19.5" thickBot="1" x14ac:dyDescent="0.3">
      <c r="A14" s="92"/>
      <c r="B14" s="38"/>
      <c r="C14" s="88"/>
      <c r="D14" s="88"/>
      <c r="E14" s="88"/>
      <c r="F14" s="88"/>
      <c r="G14" s="88"/>
      <c r="H14" s="88"/>
      <c r="I14" s="89"/>
      <c r="K14" s="51"/>
      <c r="M14" s="35" t="str">
        <f t="shared" si="2"/>
        <v/>
      </c>
      <c r="N14" s="36" t="str">
        <f t="shared" si="0"/>
        <v>Aucune tâche</v>
      </c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O14"/>
  <sheetViews>
    <sheetView showGridLines="0" workbookViewId="0">
      <selection activeCell="A2" sqref="A2"/>
    </sheetView>
  </sheetViews>
  <sheetFormatPr baseColWidth="10" defaultRowHeight="18.75" x14ac:dyDescent="0.25"/>
  <cols>
    <col min="1" max="1" width="9.85546875" style="1" customWidth="1"/>
    <col min="2" max="2" width="13.85546875" style="1" bestFit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5" ht="45" customHeight="1" thickBot="1" x14ac:dyDescent="0.3">
      <c r="A1" s="53" t="s">
        <v>58</v>
      </c>
      <c r="M1" s="137" t="s">
        <v>76</v>
      </c>
      <c r="N1" s="137"/>
    </row>
    <row r="2" spans="1:15" ht="24.95" customHeight="1" thickTop="1" thickBot="1" x14ac:dyDescent="0.3">
      <c r="A2"/>
      <c r="B2"/>
      <c r="C2" s="52" t="s">
        <v>23</v>
      </c>
      <c r="D2" s="52" t="s">
        <v>24</v>
      </c>
      <c r="E2" s="52" t="s">
        <v>25</v>
      </c>
      <c r="F2" s="52" t="s">
        <v>26</v>
      </c>
      <c r="G2" s="52" t="s">
        <v>27</v>
      </c>
      <c r="H2" s="52" t="s">
        <v>28</v>
      </c>
      <c r="I2" s="52" t="s">
        <v>29</v>
      </c>
      <c r="N2" s="25">
        <f>'MC Vierge'!C2</f>
        <v>43340</v>
      </c>
      <c r="O2" s="58"/>
    </row>
    <row r="3" spans="1:15" ht="18.75" customHeight="1" x14ac:dyDescent="0.25">
      <c r="A3" s="90" t="s">
        <v>59</v>
      </c>
      <c r="B3" s="14" t="s">
        <v>60</v>
      </c>
      <c r="C3" s="84" t="s">
        <v>30</v>
      </c>
      <c r="D3" s="84"/>
      <c r="E3" s="84" t="s">
        <v>30</v>
      </c>
      <c r="F3" s="84"/>
      <c r="G3" s="84" t="s">
        <v>30</v>
      </c>
      <c r="H3" s="84"/>
      <c r="I3" s="85" t="s">
        <v>30</v>
      </c>
      <c r="K3" s="138" t="s">
        <v>55</v>
      </c>
      <c r="M3" s="31" t="str">
        <f>IF(A3="","",A3)</f>
        <v>BVA</v>
      </c>
      <c r="N3" s="32">
        <f t="shared" ref="N3:N14" si="0">IFERROR(VLOOKUP($M3,Programme_Vol,WEEKDAY(N$2,2)+2,FALSE),"Aucune tâche")</f>
        <v>0</v>
      </c>
      <c r="O3" s="57"/>
    </row>
    <row r="4" spans="1:15" x14ac:dyDescent="0.25">
      <c r="A4" s="91" t="s">
        <v>67</v>
      </c>
      <c r="B4" s="15" t="s">
        <v>61</v>
      </c>
      <c r="C4" s="86" t="s">
        <v>30</v>
      </c>
      <c r="D4" s="86"/>
      <c r="E4" s="86" t="s">
        <v>30</v>
      </c>
      <c r="F4" s="86"/>
      <c r="G4" s="86" t="s">
        <v>30</v>
      </c>
      <c r="H4" s="86"/>
      <c r="I4" s="87"/>
      <c r="K4" s="138"/>
      <c r="M4" s="33" t="str">
        <f t="shared" ref="M4:M6" si="1">IF(A4="","",A4)</f>
        <v>LTN</v>
      </c>
      <c r="N4" s="34">
        <f t="shared" si="0"/>
        <v>0</v>
      </c>
      <c r="O4" s="57"/>
    </row>
    <row r="5" spans="1:15" x14ac:dyDescent="0.25">
      <c r="A5" s="91" t="s">
        <v>69</v>
      </c>
      <c r="B5" s="16" t="s">
        <v>62</v>
      </c>
      <c r="C5" s="86" t="s">
        <v>30</v>
      </c>
      <c r="D5" s="86"/>
      <c r="E5" s="86" t="s">
        <v>30</v>
      </c>
      <c r="F5" s="86"/>
      <c r="G5" s="86" t="s">
        <v>30</v>
      </c>
      <c r="H5" s="86"/>
      <c r="I5" s="87"/>
      <c r="K5" s="138"/>
      <c r="M5" s="33" t="str">
        <f t="shared" si="1"/>
        <v>BRS</v>
      </c>
      <c r="N5" s="34">
        <f t="shared" si="0"/>
        <v>0</v>
      </c>
      <c r="O5" s="57"/>
    </row>
    <row r="6" spans="1:15" x14ac:dyDescent="0.25">
      <c r="A6" s="91" t="s">
        <v>70</v>
      </c>
      <c r="B6" s="17" t="s">
        <v>63</v>
      </c>
      <c r="C6" s="86"/>
      <c r="D6" s="86" t="s">
        <v>30</v>
      </c>
      <c r="E6" s="86"/>
      <c r="F6" s="86"/>
      <c r="G6" s="86"/>
      <c r="H6" s="86" t="s">
        <v>30</v>
      </c>
      <c r="I6" s="87"/>
      <c r="K6" s="139" t="s">
        <v>56</v>
      </c>
      <c r="M6" s="33" t="str">
        <f t="shared" si="1"/>
        <v>MAN</v>
      </c>
      <c r="N6" s="34" t="str">
        <f t="shared" si="0"/>
        <v>x</v>
      </c>
      <c r="O6" s="57"/>
    </row>
    <row r="7" spans="1:15" x14ac:dyDescent="0.25">
      <c r="A7" s="91" t="s">
        <v>71</v>
      </c>
      <c r="B7" s="18" t="s">
        <v>64</v>
      </c>
      <c r="C7" s="86"/>
      <c r="D7" s="86"/>
      <c r="E7" s="86" t="s">
        <v>30</v>
      </c>
      <c r="F7" s="86"/>
      <c r="G7" s="86" t="s">
        <v>30</v>
      </c>
      <c r="H7" s="86"/>
      <c r="I7" s="87" t="s">
        <v>30</v>
      </c>
      <c r="K7" s="139"/>
      <c r="M7" s="33" t="str">
        <f>IF(A7="","",A7)</f>
        <v>STN</v>
      </c>
      <c r="N7" s="34">
        <f t="shared" si="0"/>
        <v>0</v>
      </c>
      <c r="O7" s="57"/>
    </row>
    <row r="8" spans="1:15" x14ac:dyDescent="0.25">
      <c r="A8" s="91" t="s">
        <v>72</v>
      </c>
      <c r="B8" s="23" t="s">
        <v>65</v>
      </c>
      <c r="C8" s="86"/>
      <c r="D8" s="86"/>
      <c r="E8" s="86" t="s">
        <v>30</v>
      </c>
      <c r="F8" s="86"/>
      <c r="G8" s="86"/>
      <c r="H8" s="86"/>
      <c r="I8" s="87" t="s">
        <v>30</v>
      </c>
      <c r="K8" s="51"/>
      <c r="M8" s="33" t="str">
        <f t="shared" ref="M8:M14" si="2">IF(A8="","",A8)</f>
        <v>EDI</v>
      </c>
      <c r="N8" s="34">
        <f t="shared" si="0"/>
        <v>0</v>
      </c>
      <c r="O8" s="57"/>
    </row>
    <row r="9" spans="1:15" x14ac:dyDescent="0.25">
      <c r="A9" s="91" t="s">
        <v>73</v>
      </c>
      <c r="B9" s="24" t="s">
        <v>66</v>
      </c>
      <c r="C9" s="86"/>
      <c r="D9" s="86" t="s">
        <v>30</v>
      </c>
      <c r="E9" s="86"/>
      <c r="F9" s="86"/>
      <c r="G9" s="86"/>
      <c r="H9" s="86" t="s">
        <v>30</v>
      </c>
      <c r="I9" s="87"/>
      <c r="K9" s="140" t="s">
        <v>57</v>
      </c>
      <c r="M9" s="33" t="str">
        <f t="shared" si="2"/>
        <v>NYO</v>
      </c>
      <c r="N9" s="34" t="str">
        <f t="shared" si="0"/>
        <v>x</v>
      </c>
      <c r="O9" s="57"/>
    </row>
    <row r="10" spans="1:15" x14ac:dyDescent="0.25">
      <c r="A10" s="91" t="s">
        <v>74</v>
      </c>
      <c r="B10" s="54" t="s">
        <v>68</v>
      </c>
      <c r="C10" s="86" t="s">
        <v>30</v>
      </c>
      <c r="D10" s="86"/>
      <c r="E10" s="86"/>
      <c r="F10" s="86"/>
      <c r="G10" s="86" t="s">
        <v>30</v>
      </c>
      <c r="H10" s="86"/>
      <c r="I10" s="87"/>
      <c r="K10" s="140"/>
      <c r="M10" s="33" t="str">
        <f t="shared" si="2"/>
        <v>NRN</v>
      </c>
      <c r="N10" s="34">
        <f t="shared" si="0"/>
        <v>0</v>
      </c>
      <c r="O10" s="57"/>
    </row>
    <row r="11" spans="1:15" x14ac:dyDescent="0.25">
      <c r="A11" s="91"/>
      <c r="B11" s="19"/>
      <c r="C11" s="86"/>
      <c r="D11" s="86"/>
      <c r="E11" s="86"/>
      <c r="F11" s="86"/>
      <c r="G11" s="86"/>
      <c r="H11" s="86"/>
      <c r="I11" s="87"/>
      <c r="K11" s="51"/>
      <c r="M11" s="33" t="str">
        <f t="shared" si="2"/>
        <v/>
      </c>
      <c r="N11" s="34" t="str">
        <f t="shared" si="0"/>
        <v>Aucune tâche</v>
      </c>
      <c r="O11" s="57"/>
    </row>
    <row r="12" spans="1:15" x14ac:dyDescent="0.25">
      <c r="A12" s="91"/>
      <c r="B12" s="20"/>
      <c r="C12" s="86"/>
      <c r="D12" s="86"/>
      <c r="E12" s="86"/>
      <c r="F12" s="86"/>
      <c r="G12" s="86"/>
      <c r="H12" s="86"/>
      <c r="I12" s="87"/>
      <c r="K12" s="51"/>
      <c r="M12" s="33" t="str">
        <f t="shared" si="2"/>
        <v/>
      </c>
      <c r="N12" s="34" t="str">
        <f t="shared" si="0"/>
        <v>Aucune tâche</v>
      </c>
      <c r="O12" s="57"/>
    </row>
    <row r="13" spans="1:15" x14ac:dyDescent="0.25">
      <c r="A13" s="91"/>
      <c r="B13" s="21"/>
      <c r="C13" s="86"/>
      <c r="D13" s="86"/>
      <c r="E13" s="86"/>
      <c r="F13" s="86"/>
      <c r="G13" s="86"/>
      <c r="H13" s="86"/>
      <c r="I13" s="87"/>
      <c r="K13" s="51"/>
      <c r="M13" s="33" t="str">
        <f t="shared" si="2"/>
        <v/>
      </c>
      <c r="N13" s="34" t="str">
        <f t="shared" si="0"/>
        <v>Aucune tâche</v>
      </c>
      <c r="O13" s="57"/>
    </row>
    <row r="14" spans="1:15" ht="19.5" thickBot="1" x14ac:dyDescent="0.3">
      <c r="A14" s="92"/>
      <c r="B14" s="22"/>
      <c r="C14" s="88"/>
      <c r="D14" s="88"/>
      <c r="E14" s="88"/>
      <c r="F14" s="88"/>
      <c r="G14" s="88"/>
      <c r="H14" s="88"/>
      <c r="I14" s="89"/>
      <c r="K14" s="51"/>
      <c r="M14" s="35" t="str">
        <f t="shared" si="2"/>
        <v/>
      </c>
      <c r="N14" s="36" t="str">
        <f t="shared" si="0"/>
        <v>Aucune tâche</v>
      </c>
      <c r="O14" s="57"/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23"/>
  <sheetViews>
    <sheetView workbookViewId="0">
      <selection activeCell="I1" sqref="I1"/>
    </sheetView>
  </sheetViews>
  <sheetFormatPr baseColWidth="10" defaultRowHeight="12.75" x14ac:dyDescent="0.25"/>
  <cols>
    <col min="1" max="1" width="6.85546875" style="59" customWidth="1"/>
    <col min="2" max="2" width="11" style="59" customWidth="1"/>
    <col min="3" max="3" width="10.7109375" style="129" customWidth="1"/>
    <col min="4" max="4" width="60.7109375" style="128" customWidth="1"/>
    <col min="5" max="5" width="20.28515625" style="126" bestFit="1" customWidth="1"/>
    <col min="6" max="7" width="15.7109375" style="60" customWidth="1"/>
    <col min="8" max="8" width="15.28515625" style="129" bestFit="1" customWidth="1"/>
    <col min="9" max="16384" width="11.42578125" style="79"/>
  </cols>
  <sheetData>
    <row r="1" spans="1:9" s="78" customFormat="1" ht="36.75" customHeight="1" x14ac:dyDescent="0.2">
      <c r="A1" s="75" t="s">
        <v>121</v>
      </c>
      <c r="B1" s="75" t="s">
        <v>40</v>
      </c>
      <c r="C1" s="75" t="s">
        <v>41</v>
      </c>
      <c r="D1" s="76" t="s">
        <v>16</v>
      </c>
      <c r="E1" s="76" t="s">
        <v>17</v>
      </c>
      <c r="F1" s="77" t="s">
        <v>18</v>
      </c>
      <c r="G1" s="77" t="s">
        <v>20</v>
      </c>
      <c r="H1" s="77" t="s">
        <v>21</v>
      </c>
      <c r="I1" s="136" t="s">
        <v>142</v>
      </c>
    </row>
    <row r="2" spans="1:9" x14ac:dyDescent="0.25">
      <c r="A2" s="59" t="s">
        <v>122</v>
      </c>
      <c r="B2" s="59">
        <v>43287</v>
      </c>
      <c r="C2" s="59">
        <v>43288</v>
      </c>
      <c r="D2" s="127" t="s">
        <v>134</v>
      </c>
      <c r="E2" s="125" t="s">
        <v>13</v>
      </c>
      <c r="F2" s="60">
        <v>43312.624467592592</v>
      </c>
      <c r="G2" s="60">
        <v>43336.797511574077</v>
      </c>
    </row>
    <row r="3" spans="1:9" x14ac:dyDescent="0.25">
      <c r="A3" s="59" t="s">
        <v>123</v>
      </c>
      <c r="B3" s="59">
        <v>43287</v>
      </c>
      <c r="C3" s="59">
        <v>43287</v>
      </c>
      <c r="D3" s="125" t="s">
        <v>132</v>
      </c>
      <c r="E3" s="126" t="s">
        <v>50</v>
      </c>
      <c r="F3" s="60">
        <v>43312.5859375</v>
      </c>
      <c r="G3" s="60">
        <v>43336.798738425925</v>
      </c>
      <c r="H3" s="60">
        <v>43336.798738425925</v>
      </c>
    </row>
    <row r="4" spans="1:9" x14ac:dyDescent="0.25">
      <c r="A4" s="59" t="s">
        <v>124</v>
      </c>
      <c r="B4" s="59">
        <v>43290</v>
      </c>
      <c r="C4" s="59" t="s">
        <v>131</v>
      </c>
      <c r="D4" s="125" t="s">
        <v>125</v>
      </c>
      <c r="E4" s="126" t="s">
        <v>15</v>
      </c>
      <c r="F4" s="60">
        <v>43312.586701388886</v>
      </c>
      <c r="H4" s="60"/>
    </row>
    <row r="5" spans="1:9" x14ac:dyDescent="0.25">
      <c r="A5" s="59" t="s">
        <v>126</v>
      </c>
      <c r="B5" s="59">
        <v>43292</v>
      </c>
      <c r="C5" s="131">
        <v>43292</v>
      </c>
      <c r="D5" s="125" t="s">
        <v>127</v>
      </c>
      <c r="E5" s="126" t="s">
        <v>15</v>
      </c>
      <c r="F5" s="60">
        <v>43312.588518518518</v>
      </c>
      <c r="G5" s="60">
        <v>43336.79824074074</v>
      </c>
      <c r="H5" s="60">
        <v>43336.79824074074</v>
      </c>
    </row>
    <row r="6" spans="1:9" x14ac:dyDescent="0.25">
      <c r="A6" s="59" t="s">
        <v>128</v>
      </c>
      <c r="B6" s="59">
        <v>43293</v>
      </c>
      <c r="C6" s="59">
        <v>43293</v>
      </c>
      <c r="D6" s="125" t="s">
        <v>129</v>
      </c>
      <c r="E6" s="126" t="s">
        <v>15</v>
      </c>
      <c r="F6" s="60">
        <v>43312.589502314811</v>
      </c>
      <c r="G6" s="60">
        <v>43338.762175925927</v>
      </c>
      <c r="H6" s="60">
        <v>43338.762175925927</v>
      </c>
    </row>
    <row r="7" spans="1:9" x14ac:dyDescent="0.25">
      <c r="A7" s="59" t="s">
        <v>130</v>
      </c>
      <c r="B7" s="59">
        <v>43298</v>
      </c>
      <c r="C7" s="59">
        <v>43298</v>
      </c>
      <c r="D7" s="125" t="s">
        <v>133</v>
      </c>
      <c r="E7" s="126" t="s">
        <v>14</v>
      </c>
      <c r="F7" s="60">
        <v>43312.593194444446</v>
      </c>
      <c r="G7" s="60">
        <v>43312.902291666665</v>
      </c>
      <c r="H7" s="60">
        <v>43312.902291666665</v>
      </c>
    </row>
    <row r="8" spans="1:9" x14ac:dyDescent="0.25">
      <c r="A8" s="59" t="s">
        <v>135</v>
      </c>
      <c r="B8" s="59">
        <v>43336</v>
      </c>
      <c r="C8" s="131">
        <v>43336</v>
      </c>
      <c r="D8" s="125" t="s">
        <v>136</v>
      </c>
      <c r="E8" s="126" t="s">
        <v>50</v>
      </c>
      <c r="F8" s="60">
        <v>43336.799664351849</v>
      </c>
      <c r="G8" s="60">
        <v>43336.801030092596</v>
      </c>
    </row>
    <row r="9" spans="1:9" x14ac:dyDescent="0.25">
      <c r="A9" s="59" t="s">
        <v>137</v>
      </c>
      <c r="B9" s="59">
        <v>43338</v>
      </c>
      <c r="C9" s="59">
        <v>43338</v>
      </c>
      <c r="D9" s="128" t="s">
        <v>138</v>
      </c>
      <c r="E9" s="126" t="s">
        <v>14</v>
      </c>
      <c r="F9" s="60">
        <v>43338.760509259257</v>
      </c>
    </row>
    <row r="10" spans="1:9" x14ac:dyDescent="0.25">
      <c r="A10" s="59" t="s">
        <v>139</v>
      </c>
      <c r="B10" s="59">
        <v>43339</v>
      </c>
      <c r="C10" s="59">
        <v>43340</v>
      </c>
      <c r="D10" s="125" t="s">
        <v>140</v>
      </c>
      <c r="E10" s="126" t="s">
        <v>13</v>
      </c>
      <c r="F10" s="60">
        <v>43339.982430555552</v>
      </c>
      <c r="G10" s="60">
        <v>43340.003634259258</v>
      </c>
    </row>
    <row r="11" spans="1:9" x14ac:dyDescent="0.25">
      <c r="A11" s="59" t="s">
        <v>143</v>
      </c>
      <c r="B11" s="59">
        <v>43340</v>
      </c>
      <c r="C11" s="59">
        <v>43340</v>
      </c>
      <c r="D11" s="125" t="s">
        <v>144</v>
      </c>
      <c r="E11" s="126" t="s">
        <v>13</v>
      </c>
      <c r="F11" s="60">
        <v>43340.656851851854</v>
      </c>
    </row>
    <row r="12" spans="1:9" x14ac:dyDescent="0.25">
      <c r="C12" s="59"/>
      <c r="D12" s="125"/>
    </row>
    <row r="13" spans="1:9" x14ac:dyDescent="0.25">
      <c r="C13" s="59"/>
      <c r="D13" s="125"/>
    </row>
    <row r="14" spans="1:9" x14ac:dyDescent="0.25">
      <c r="C14" s="130"/>
      <c r="D14" s="125"/>
    </row>
    <row r="15" spans="1:9" x14ac:dyDescent="0.25">
      <c r="C15" s="130"/>
      <c r="D15" s="125"/>
    </row>
    <row r="16" spans="1:9" x14ac:dyDescent="0.25">
      <c r="C16" s="130"/>
      <c r="D16" s="125"/>
    </row>
    <row r="17" spans="3:4" x14ac:dyDescent="0.25">
      <c r="C17" s="130"/>
      <c r="D17" s="125"/>
    </row>
    <row r="18" spans="3:4" x14ac:dyDescent="0.25">
      <c r="C18" s="130"/>
      <c r="D18" s="125"/>
    </row>
    <row r="19" spans="3:4" x14ac:dyDescent="0.25">
      <c r="C19" s="130"/>
      <c r="D19" s="125"/>
    </row>
    <row r="20" spans="3:4" x14ac:dyDescent="0.25">
      <c r="C20" s="130"/>
      <c r="D20" s="125"/>
    </row>
    <row r="21" spans="3:4" x14ac:dyDescent="0.25">
      <c r="C21" s="130"/>
      <c r="D21" s="125"/>
    </row>
    <row r="22" spans="3:4" x14ac:dyDescent="0.25">
      <c r="C22" s="130"/>
      <c r="D22" s="125"/>
    </row>
    <row r="23" spans="3:4" x14ac:dyDescent="0.25">
      <c r="C23" s="130"/>
      <c r="D23" s="125"/>
    </row>
  </sheetData>
  <hyperlinks>
    <hyperlink ref="I1" r:id="rId1" location="Accueil!A1" tooltip="Retour accueil" xr:uid="{89D1F881-9AB6-4280-B19F-7DDF3D381B04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2769" r:id="rId4" name="CommandButton1">
          <controlPr defaultSize="0" autoLine="0" r:id="rId5">
            <anchor moveWithCells="1">
              <from>
                <xdr:col>3</xdr:col>
                <xdr:colOff>2895600</xdr:colOff>
                <xdr:row>0</xdr:row>
                <xdr:rowOff>85725</xdr:rowOff>
              </from>
              <to>
                <xdr:col>3</xdr:col>
                <xdr:colOff>3810000</xdr:colOff>
                <xdr:row>0</xdr:row>
                <xdr:rowOff>390525</xdr:rowOff>
              </to>
            </anchor>
          </controlPr>
        </control>
      </mc:Choice>
      <mc:Fallback>
        <control shapeId="3276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R26"/>
  <sheetViews>
    <sheetView showGridLines="0" tabSelected="1" zoomScaleNormal="100" zoomScaleSheetLayoutView="55" workbookViewId="0">
      <pane ySplit="6" topLeftCell="A7" activePane="bottomLeft" state="frozen"/>
      <selection pane="bottomLeft"/>
    </sheetView>
  </sheetViews>
  <sheetFormatPr baseColWidth="10" defaultRowHeight="15.75" x14ac:dyDescent="0.25"/>
  <cols>
    <col min="1" max="1" width="1.7109375" style="2" customWidth="1"/>
    <col min="2" max="2" width="9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43" customWidth="1"/>
    <col min="15" max="16" width="9.7109375" style="2" customWidth="1"/>
    <col min="17" max="17" width="1.7109375" style="2" customWidth="1"/>
    <col min="18" max="18" width="6.7109375" style="2" hidden="1" customWidth="1"/>
    <col min="19" max="19" width="2.28515625" style="2" customWidth="1"/>
    <col min="20" max="16384" width="11.42578125" style="2"/>
  </cols>
  <sheetData>
    <row r="1" spans="2:18" ht="9.9499999999999993" customHeight="1" thickBot="1" x14ac:dyDescent="0.25">
      <c r="B1" s="29"/>
      <c r="C1" s="37"/>
      <c r="D1" s="8"/>
      <c r="E1" s="8"/>
      <c r="F1" s="8"/>
      <c r="G1" s="8"/>
      <c r="H1" s="8"/>
      <c r="I1" s="8"/>
      <c r="J1" s="8"/>
      <c r="K1" s="8"/>
      <c r="L1" s="9"/>
      <c r="M1" s="93"/>
      <c r="N1" s="41"/>
      <c r="O1" s="26"/>
      <c r="P1" s="26"/>
      <c r="Q1" s="7"/>
    </row>
    <row r="2" spans="2:18" ht="16.5" thickBot="1" x14ac:dyDescent="0.3">
      <c r="B2" s="95" t="s">
        <v>0</v>
      </c>
      <c r="C2" s="175">
        <v>43340</v>
      </c>
      <c r="D2" s="176"/>
      <c r="E2" s="176"/>
      <c r="F2" s="177"/>
      <c r="G2" s="28"/>
      <c r="H2" s="73" t="s">
        <v>1</v>
      </c>
      <c r="I2" s="116"/>
      <c r="J2" s="74" t="s">
        <v>2</v>
      </c>
      <c r="K2" s="117"/>
      <c r="L2" s="10"/>
      <c r="M2" s="40"/>
      <c r="N2" s="46"/>
      <c r="O2" s="13"/>
      <c r="P2" s="13"/>
      <c r="Q2" s="6"/>
    </row>
    <row r="3" spans="2:18" ht="9.9499999999999993" customHeight="1" thickBot="1" x14ac:dyDescent="0.3">
      <c r="B3" s="30"/>
      <c r="C3" s="39"/>
      <c r="D3" s="11"/>
      <c r="E3" s="11"/>
      <c r="F3" s="11"/>
      <c r="G3" s="11"/>
      <c r="H3" s="11"/>
      <c r="I3" s="11"/>
      <c r="J3" s="11"/>
      <c r="K3" s="11"/>
      <c r="L3" s="12"/>
      <c r="M3" s="30"/>
      <c r="N3" s="42"/>
      <c r="O3" s="27"/>
      <c r="P3" s="27"/>
      <c r="Q3" s="5"/>
    </row>
    <row r="4" spans="2:18" ht="14.1" customHeight="1" x14ac:dyDescent="0.25">
      <c r="B4" s="153" t="s">
        <v>141</v>
      </c>
      <c r="C4" s="182" t="s">
        <v>116</v>
      </c>
      <c r="D4" s="100" t="s">
        <v>117</v>
      </c>
      <c r="E4" s="61"/>
      <c r="F4" s="61"/>
      <c r="G4" s="61"/>
      <c r="H4" s="145" t="s">
        <v>114</v>
      </c>
      <c r="I4" s="134"/>
      <c r="J4" s="61"/>
      <c r="K4" s="141" t="s">
        <v>111</v>
      </c>
      <c r="L4" s="142"/>
      <c r="M4" s="133" t="str">
        <f>'Programme vol'!A3</f>
        <v>BVA</v>
      </c>
      <c r="N4" s="133" t="str">
        <f>'Programme vol'!A4</f>
        <v>LTN</v>
      </c>
      <c r="O4" s="133" t="str">
        <f>'Programme vol'!A5</f>
        <v>BRS</v>
      </c>
      <c r="P4" s="133" t="str">
        <f>'Programme vol'!A6</f>
        <v>MAN</v>
      </c>
      <c r="Q4" s="122"/>
    </row>
    <row r="5" spans="2:18" ht="14.1" customHeight="1" thickBot="1" x14ac:dyDescent="0.3">
      <c r="B5" s="154"/>
      <c r="C5" s="183"/>
      <c r="D5" s="173"/>
      <c r="E5" s="173"/>
      <c r="F5" s="173"/>
      <c r="G5" s="97"/>
      <c r="H5" s="146"/>
      <c r="I5" s="135"/>
      <c r="J5" s="135"/>
      <c r="K5" s="143"/>
      <c r="L5" s="144"/>
      <c r="M5" s="108" t="str">
        <f>'Programme vol'!A7</f>
        <v>STN</v>
      </c>
      <c r="N5" s="108" t="str">
        <f>'Programme vol'!A8</f>
        <v>EDI</v>
      </c>
      <c r="O5" s="108" t="str">
        <f>'Programme vol'!A9</f>
        <v>NYO</v>
      </c>
      <c r="P5" s="108" t="str">
        <f>'Programme vol'!A10</f>
        <v>NRN</v>
      </c>
      <c r="Q5" s="123"/>
    </row>
    <row r="6" spans="2:18" ht="14.1" customHeight="1" thickBot="1" x14ac:dyDescent="0.3">
      <c r="B6" s="155"/>
      <c r="C6" s="184"/>
      <c r="D6" s="180"/>
      <c r="E6" s="181"/>
      <c r="F6" s="181"/>
      <c r="G6" s="98"/>
      <c r="H6" s="158" t="s">
        <v>115</v>
      </c>
      <c r="I6" s="159"/>
      <c r="J6" s="159"/>
      <c r="K6" s="159"/>
      <c r="L6" s="160"/>
      <c r="M6" s="132">
        <f>'Programme vol'!A11</f>
        <v>0</v>
      </c>
      <c r="N6" s="132">
        <f>'Programme vol'!A12</f>
        <v>0</v>
      </c>
      <c r="O6" s="132">
        <f>'Programme vol'!A13</f>
        <v>0</v>
      </c>
      <c r="P6" s="132">
        <f>'Programme vol'!A14</f>
        <v>0</v>
      </c>
      <c r="Q6" s="124"/>
      <c r="R6" s="55" t="s">
        <v>75</v>
      </c>
    </row>
    <row r="7" spans="2:18" ht="14.1" customHeight="1" x14ac:dyDescent="0.25">
      <c r="B7" s="153" t="s">
        <v>3</v>
      </c>
      <c r="C7" s="99"/>
      <c r="D7" s="100" t="s">
        <v>118</v>
      </c>
      <c r="E7" s="99"/>
      <c r="F7" s="99"/>
      <c r="G7" s="101"/>
      <c r="H7" s="147" t="str">
        <f ca="1">consignes(C2)</f>
        <v xml:space="preserve">Pour essai de mise en page * </v>
      </c>
      <c r="I7" s="148"/>
      <c r="J7" s="148"/>
      <c r="K7" s="148"/>
      <c r="L7" s="149"/>
      <c r="M7" s="170" t="s">
        <v>22</v>
      </c>
      <c r="N7" s="174" t="str">
        <f>Quotidien!A3</f>
        <v>Notam</v>
      </c>
      <c r="O7" s="174"/>
      <c r="P7" s="109" t="str">
        <f>IF(E19=TRUE,"Effectué","")</f>
        <v/>
      </c>
      <c r="Q7" s="112" t="str">
        <f>IFERROR(VLOOKUP($N$7,Tache_jr,2,FALSE),"")</f>
        <v>x</v>
      </c>
      <c r="R7" s="56">
        <f>IFERROR(VLOOKUP($M$4,Vol_jour,2,FALSE),"")</f>
        <v>0</v>
      </c>
    </row>
    <row r="8" spans="2:18" ht="14.1" customHeight="1" x14ac:dyDescent="0.25">
      <c r="B8" s="154"/>
      <c r="C8" s="102" t="s">
        <v>112</v>
      </c>
      <c r="D8" s="173"/>
      <c r="E8" s="173"/>
      <c r="F8" s="173"/>
      <c r="G8" s="105"/>
      <c r="H8" s="147"/>
      <c r="I8" s="148"/>
      <c r="J8" s="148"/>
      <c r="K8" s="148"/>
      <c r="L8" s="149"/>
      <c r="M8" s="171"/>
      <c r="N8" s="157" t="str">
        <f>Quotidien!A4</f>
        <v>Vérification engins</v>
      </c>
      <c r="O8" s="157"/>
      <c r="P8" s="110" t="str">
        <f>IF(F19=TRUE,"Effectué","")</f>
        <v/>
      </c>
      <c r="Q8" s="113" t="str">
        <f>IFERROR(VLOOKUP($N$8,Tache_jr,2,FALSE),"Inconnu")</f>
        <v>x</v>
      </c>
      <c r="R8" s="56">
        <f>IFERROR(VLOOKUP($N$4,Vol_jour,2,FALSE),"")</f>
        <v>0</v>
      </c>
    </row>
    <row r="9" spans="2:18" ht="14.1" customHeight="1" x14ac:dyDescent="0.25">
      <c r="B9" s="154"/>
      <c r="C9" s="102" t="s">
        <v>113</v>
      </c>
      <c r="D9" s="173"/>
      <c r="E9" s="173"/>
      <c r="F9" s="173"/>
      <c r="G9" s="105"/>
      <c r="H9" s="147"/>
      <c r="I9" s="148"/>
      <c r="J9" s="148"/>
      <c r="K9" s="148"/>
      <c r="L9" s="149"/>
      <c r="M9" s="171"/>
      <c r="N9" s="157" t="str">
        <f>Quotidien!A5</f>
        <v>Manœuvre</v>
      </c>
      <c r="O9" s="157"/>
      <c r="P9" s="110" t="str">
        <f>IF(G19=TRUE,"Effectué","")</f>
        <v/>
      </c>
      <c r="Q9" s="113" t="str">
        <f>IFERROR(VLOOKUP($N$9,Tache_jr,2,FALSE),"Inconnu")</f>
        <v>x</v>
      </c>
      <c r="R9" s="56">
        <f>IFERROR(VLOOKUP($O$4,Vol_jour,2,FALSE),"")</f>
        <v>0</v>
      </c>
    </row>
    <row r="10" spans="2:18" ht="14.1" customHeight="1" thickBot="1" x14ac:dyDescent="0.3">
      <c r="B10" s="154"/>
      <c r="C10" s="103"/>
      <c r="D10" s="103"/>
      <c r="E10" s="96"/>
      <c r="F10" s="96"/>
      <c r="G10" s="104"/>
      <c r="H10" s="147"/>
      <c r="I10" s="148"/>
      <c r="J10" s="148"/>
      <c r="K10" s="148"/>
      <c r="L10" s="149"/>
      <c r="M10" s="171"/>
      <c r="N10" s="157" t="str">
        <f>Quotidien!A6</f>
        <v>Sport</v>
      </c>
      <c r="O10" s="157"/>
      <c r="P10" s="110" t="str">
        <f>IF(H19=TRUE,"Effectué","")</f>
        <v/>
      </c>
      <c r="Q10" s="113" t="str">
        <f>IFERROR(VLOOKUP($N$10,Tache_jr,2,FALSE),"Inconnu")</f>
        <v>x</v>
      </c>
      <c r="R10" s="56" t="str">
        <f>IFERROR(VLOOKUP($P$4,Vol_jour,2,FALSE),"")</f>
        <v>x</v>
      </c>
    </row>
    <row r="11" spans="2:18" ht="14.1" customHeight="1" x14ac:dyDescent="0.25">
      <c r="B11" s="154"/>
      <c r="C11" s="99"/>
      <c r="D11" s="100" t="s">
        <v>119</v>
      </c>
      <c r="E11" s="99"/>
      <c r="F11" s="99"/>
      <c r="G11" s="101"/>
      <c r="H11" s="147"/>
      <c r="I11" s="148"/>
      <c r="J11" s="148"/>
      <c r="K11" s="148"/>
      <c r="L11" s="149"/>
      <c r="M11" s="171"/>
      <c r="N11" s="157" t="str">
        <f>Quotidien!A7</f>
        <v>Vérification hebdo</v>
      </c>
      <c r="O11" s="157"/>
      <c r="P11" s="110" t="str">
        <f>IF(I19=TRUE,"Effectué","")</f>
        <v/>
      </c>
      <c r="Q11" s="113" t="str">
        <f>IFERROR(VLOOKUP($N$11,Tache_jr,2,FALSE),"Inconnu")</f>
        <v>x</v>
      </c>
      <c r="R11" s="56">
        <f>IFERROR(VLOOKUP($M$5,Vol_jour,2,FALSE),"")</f>
        <v>0</v>
      </c>
    </row>
    <row r="12" spans="2:18" ht="14.1" customHeight="1" thickBot="1" x14ac:dyDescent="0.3">
      <c r="B12" s="154"/>
      <c r="C12" s="102" t="s">
        <v>4</v>
      </c>
      <c r="D12" s="173"/>
      <c r="E12" s="173"/>
      <c r="F12" s="173"/>
      <c r="G12" s="105"/>
      <c r="H12" s="150"/>
      <c r="I12" s="151"/>
      <c r="J12" s="151"/>
      <c r="K12" s="151"/>
      <c r="L12" s="152"/>
      <c r="M12" s="171"/>
      <c r="N12" s="157" t="str">
        <f>Quotidien!A8</f>
        <v>Nettoyage véhicules</v>
      </c>
      <c r="O12" s="157"/>
      <c r="P12" s="110" t="str">
        <f>IF(J19=TRUE,"Effectué","")</f>
        <v/>
      </c>
      <c r="Q12" s="113" t="str">
        <f>IFERROR(VLOOKUP($N$12,Tache_jr,2,FALSE),"Inconnu")</f>
        <v>x</v>
      </c>
      <c r="R12" s="56">
        <f>IFERROR(VLOOKUP($N$5,Vol_jour,2,FALSE),"")</f>
        <v>0</v>
      </c>
    </row>
    <row r="13" spans="2:18" ht="14.1" customHeight="1" x14ac:dyDescent="0.25">
      <c r="B13" s="154"/>
      <c r="C13" s="102" t="s">
        <v>5</v>
      </c>
      <c r="D13" s="173"/>
      <c r="E13" s="173"/>
      <c r="F13" s="173"/>
      <c r="G13" s="105"/>
      <c r="H13" s="167" t="s">
        <v>39</v>
      </c>
      <c r="I13" s="168"/>
      <c r="J13" s="168"/>
      <c r="K13" s="168"/>
      <c r="L13" s="169"/>
      <c r="M13" s="171"/>
      <c r="N13" s="157" t="str">
        <f>Quotidien!A9</f>
        <v>Portails</v>
      </c>
      <c r="O13" s="157"/>
      <c r="P13" s="110" t="str">
        <f>IF(K19=TRUE,"Effectué","")</f>
        <v/>
      </c>
      <c r="Q13" s="113">
        <f>IFERROR(VLOOKUP($N$13,Tache_jr,2,FALSE),"Inconnu")</f>
        <v>0</v>
      </c>
      <c r="R13" s="56" t="str">
        <f>IFERROR(VLOOKUP($O$5,Vol_jour,2,FALSE),"")</f>
        <v>x</v>
      </c>
    </row>
    <row r="14" spans="2:18" ht="14.1" customHeight="1" thickBot="1" x14ac:dyDescent="0.3">
      <c r="B14" s="154"/>
      <c r="C14" s="96"/>
      <c r="D14" s="178"/>
      <c r="E14" s="178"/>
      <c r="F14" s="178"/>
      <c r="G14" s="104"/>
      <c r="H14" s="115" t="s">
        <v>79</v>
      </c>
      <c r="I14" s="97"/>
      <c r="J14" s="97"/>
      <c r="K14" s="97"/>
      <c r="L14" s="106"/>
      <c r="M14" s="171"/>
      <c r="N14" s="157" t="str">
        <f>Quotidien!A10</f>
        <v>Sacs secours</v>
      </c>
      <c r="O14" s="157"/>
      <c r="P14" s="110" t="str">
        <f>IF(L19=TRUE,"Effectué","")</f>
        <v/>
      </c>
      <c r="Q14" s="113">
        <f>IFERROR(VLOOKUP($N$14,Tache_jr,2,FALSE),"Inconnu")</f>
        <v>0</v>
      </c>
      <c r="R14" s="56">
        <f>IFERROR(VLOOKUP($P$5,Vol_jour,2,FALSE),"")</f>
        <v>0</v>
      </c>
    </row>
    <row r="15" spans="2:18" ht="14.1" customHeight="1" x14ac:dyDescent="0.25">
      <c r="B15" s="154"/>
      <c r="C15" s="99"/>
      <c r="D15" s="100" t="s">
        <v>120</v>
      </c>
      <c r="E15" s="99"/>
      <c r="F15" s="99"/>
      <c r="G15" s="61"/>
      <c r="H15" s="72" t="s">
        <v>80</v>
      </c>
      <c r="I15" s="62" t="s">
        <v>81</v>
      </c>
      <c r="J15" s="62" t="s">
        <v>78</v>
      </c>
      <c r="K15" s="62" t="s">
        <v>32</v>
      </c>
      <c r="L15" s="70"/>
      <c r="M15" s="171"/>
      <c r="N15" s="157" t="str">
        <f>Quotidien!A11</f>
        <v>Essai sirène</v>
      </c>
      <c r="O15" s="157"/>
      <c r="P15" s="110" t="str">
        <f>IF(M19=TRUE,"Effectué","")</f>
        <v/>
      </c>
      <c r="Q15" s="113">
        <f>IFERROR(VLOOKUP($N$15,Tache_jr,2,FALSE),"Inconnu")</f>
        <v>0</v>
      </c>
      <c r="R15" s="56" t="str">
        <f>IFERROR(VLOOKUP($M$6,Vol_jour,2,FALSE),"")</f>
        <v/>
      </c>
    </row>
    <row r="16" spans="2:18" ht="14.1" customHeight="1" x14ac:dyDescent="0.25">
      <c r="B16" s="154"/>
      <c r="C16" s="102" t="s">
        <v>4</v>
      </c>
      <c r="D16" s="173"/>
      <c r="E16" s="173"/>
      <c r="F16" s="173"/>
      <c r="G16" s="106"/>
      <c r="H16" s="71"/>
      <c r="I16" s="44"/>
      <c r="J16" s="44"/>
      <c r="K16" s="44"/>
      <c r="L16" s="63"/>
      <c r="M16" s="171"/>
      <c r="N16" s="157">
        <f>Quotidien!A12</f>
        <v>0</v>
      </c>
      <c r="O16" s="157"/>
      <c r="P16" s="110" t="str">
        <f>IF(N19=TRUE,"Effectué","")</f>
        <v/>
      </c>
      <c r="Q16" s="113" t="str">
        <f>IFERROR(VLOOKUP($N$16,Tache_jr,2,FALSE),"Inconnu")</f>
        <v>Inconnu</v>
      </c>
      <c r="R16" s="56" t="str">
        <f>IFERROR(VLOOKUP($N$6,Vol_jour,2,FALSE),"")</f>
        <v/>
      </c>
    </row>
    <row r="17" spans="2:18" ht="14.1" customHeight="1" x14ac:dyDescent="0.25">
      <c r="B17" s="154"/>
      <c r="C17" s="102" t="s">
        <v>5</v>
      </c>
      <c r="D17" s="173"/>
      <c r="E17" s="173"/>
      <c r="F17" s="173"/>
      <c r="G17" s="106"/>
      <c r="H17" s="64"/>
      <c r="I17" s="65"/>
      <c r="J17" s="65"/>
      <c r="K17" s="65"/>
      <c r="L17" s="66"/>
      <c r="M17" s="171"/>
      <c r="N17" s="157">
        <f>Quotidien!A13</f>
        <v>0</v>
      </c>
      <c r="O17" s="157"/>
      <c r="P17" s="110" t="str">
        <f>IF(O19=TRUE,"Effectué","")</f>
        <v/>
      </c>
      <c r="Q17" s="113" t="str">
        <f>IFERROR(VLOOKUP($N$17,Tache_jr,2,FALSE),"Inconnu")</f>
        <v>Inconnu</v>
      </c>
      <c r="R17" s="56" t="str">
        <f>IFERROR(VLOOKUP($O$6,Vol_jour,2,FALSE),"")</f>
        <v/>
      </c>
    </row>
    <row r="18" spans="2:18" ht="14.1" customHeight="1" thickBot="1" x14ac:dyDescent="0.3">
      <c r="B18" s="155"/>
      <c r="C18" s="96"/>
      <c r="D18" s="179"/>
      <c r="E18" s="179"/>
      <c r="F18" s="179"/>
      <c r="G18" s="107"/>
      <c r="H18" s="69">
        <v>5</v>
      </c>
      <c r="I18" s="67"/>
      <c r="J18" s="67"/>
      <c r="K18" s="121"/>
      <c r="L18" s="68"/>
      <c r="M18" s="172"/>
      <c r="N18" s="156">
        <f>Quotidien!A14</f>
        <v>0</v>
      </c>
      <c r="O18" s="156"/>
      <c r="P18" s="111" t="str">
        <f>IF(P19=TRUE,"Effectué","")</f>
        <v/>
      </c>
      <c r="Q18" s="114" t="str">
        <f>IFERROR(VLOOKUP($N$18,Tache_jr,2,FALSE),"")</f>
        <v/>
      </c>
      <c r="R18" s="56" t="str">
        <f>IFERROR(VLOOKUP($P$6,Vol_jour,2,FALSE),"")</f>
        <v/>
      </c>
    </row>
    <row r="19" spans="2:18" ht="20.25" hidden="1" customHeight="1" thickBot="1" x14ac:dyDescent="0.3">
      <c r="B19" s="45" t="b">
        <v>0</v>
      </c>
      <c r="C19" s="45" t="b">
        <v>0</v>
      </c>
      <c r="D19" s="45" t="b">
        <v>0</v>
      </c>
      <c r="E19" s="45" t="b">
        <v>0</v>
      </c>
      <c r="F19" s="45" t="b">
        <v>0</v>
      </c>
      <c r="G19" s="45" t="b">
        <v>0</v>
      </c>
      <c r="H19" s="45" t="b">
        <v>0</v>
      </c>
      <c r="I19" s="45" t="b">
        <v>0</v>
      </c>
      <c r="J19" s="45" t="b">
        <v>0</v>
      </c>
      <c r="K19" s="45" t="b">
        <v>0</v>
      </c>
      <c r="L19" s="45" t="b">
        <v>0</v>
      </c>
      <c r="M19" s="45" t="b">
        <v>0</v>
      </c>
      <c r="N19" s="45" t="b">
        <v>0</v>
      </c>
      <c r="O19" s="45" t="b">
        <v>0</v>
      </c>
      <c r="P19" s="45" t="b">
        <v>0</v>
      </c>
    </row>
    <row r="20" spans="2:18" ht="30" customHeight="1" thickBot="1" x14ac:dyDescent="0.3">
      <c r="B20" s="80"/>
      <c r="C20" s="161"/>
      <c r="D20" s="162"/>
      <c r="E20" s="162"/>
      <c r="F20" s="162"/>
      <c r="G20" s="162"/>
      <c r="H20" s="162"/>
      <c r="I20" s="162"/>
      <c r="J20" s="162"/>
      <c r="K20" s="162"/>
      <c r="L20" s="163"/>
      <c r="M20" s="81"/>
      <c r="N20" s="164"/>
      <c r="O20" s="165"/>
      <c r="P20" s="165"/>
      <c r="Q20" s="166"/>
      <c r="R20" s="44"/>
    </row>
    <row r="21" spans="2:18" ht="15" hidden="1" customHeight="1" thickBot="1" x14ac:dyDescent="0.3">
      <c r="B21" s="2"/>
    </row>
    <row r="22" spans="2:18" ht="16.5" thickBot="1" x14ac:dyDescent="0.3">
      <c r="B22" s="118" t="s">
        <v>6</v>
      </c>
      <c r="C22" s="94" t="s">
        <v>7</v>
      </c>
      <c r="D22" s="119"/>
      <c r="E22" s="119"/>
      <c r="F22" s="119"/>
      <c r="G22" s="119"/>
      <c r="H22" s="119"/>
      <c r="I22" s="119"/>
      <c r="J22" s="119"/>
      <c r="K22" s="119"/>
      <c r="L22" s="120"/>
      <c r="M22" s="118" t="s">
        <v>8</v>
      </c>
      <c r="N22" s="94" t="s">
        <v>17</v>
      </c>
      <c r="O22" s="119"/>
      <c r="P22" s="119"/>
      <c r="Q22" s="120"/>
    </row>
    <row r="23" spans="2:18" ht="25.5" customHeight="1" x14ac:dyDescent="0.25">
      <c r="B23" s="83">
        <v>0.33333333333333331</v>
      </c>
      <c r="C23" s="191" t="s">
        <v>103</v>
      </c>
      <c r="D23" s="192"/>
      <c r="E23" s="192"/>
      <c r="F23" s="192"/>
      <c r="G23" s="192"/>
      <c r="H23" s="192"/>
      <c r="I23" s="192"/>
      <c r="J23" s="192"/>
      <c r="K23" s="192"/>
      <c r="L23" s="193"/>
      <c r="M23" s="83">
        <v>0.33333333333333331</v>
      </c>
      <c r="N23" s="194" t="s">
        <v>15</v>
      </c>
      <c r="O23" s="195"/>
      <c r="P23" s="195"/>
      <c r="Q23" s="196"/>
    </row>
    <row r="24" spans="2:18" ht="15.75" customHeight="1" x14ac:dyDescent="0.25">
      <c r="B24" s="82">
        <v>0.34027777777777773</v>
      </c>
      <c r="C24" s="197" t="s">
        <v>104</v>
      </c>
      <c r="D24" s="186"/>
      <c r="E24" s="186"/>
      <c r="F24" s="186"/>
      <c r="G24" s="186"/>
      <c r="H24" s="186"/>
      <c r="I24" s="186"/>
      <c r="J24" s="186"/>
      <c r="K24" s="186"/>
      <c r="L24" s="187"/>
      <c r="M24" s="82">
        <v>0.36944444444444446</v>
      </c>
      <c r="N24" s="188" t="s">
        <v>15</v>
      </c>
      <c r="O24" s="189"/>
      <c r="P24" s="189"/>
      <c r="Q24" s="190"/>
    </row>
    <row r="25" spans="2:18" ht="25.5" customHeight="1" x14ac:dyDescent="0.25">
      <c r="B25" s="82">
        <v>0.35416666666666669</v>
      </c>
      <c r="C25" s="197" t="s">
        <v>105</v>
      </c>
      <c r="D25" s="186"/>
      <c r="E25" s="186"/>
      <c r="F25" s="186"/>
      <c r="G25" s="186"/>
      <c r="H25" s="186"/>
      <c r="I25" s="186"/>
      <c r="J25" s="186"/>
      <c r="K25" s="186"/>
      <c r="L25" s="187"/>
      <c r="M25" s="82">
        <v>0.36458333333333331</v>
      </c>
      <c r="N25" s="188" t="s">
        <v>15</v>
      </c>
      <c r="O25" s="189"/>
      <c r="P25" s="189"/>
      <c r="Q25" s="190"/>
    </row>
    <row r="26" spans="2:18" ht="15.75" customHeight="1" x14ac:dyDescent="0.25">
      <c r="B26" s="82">
        <v>0.69166666666666676</v>
      </c>
      <c r="C26" s="185" t="s">
        <v>106</v>
      </c>
      <c r="D26" s="186"/>
      <c r="E26" s="186"/>
      <c r="F26" s="186"/>
      <c r="G26" s="186"/>
      <c r="H26" s="186"/>
      <c r="I26" s="186"/>
      <c r="J26" s="186"/>
      <c r="K26" s="186"/>
      <c r="L26" s="187"/>
      <c r="M26" s="82">
        <v>0.69236111111111109</v>
      </c>
      <c r="N26" s="188" t="s">
        <v>15</v>
      </c>
      <c r="O26" s="189"/>
      <c r="P26" s="189"/>
      <c r="Q26" s="190"/>
    </row>
  </sheetData>
  <mergeCells count="42"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C4:C6"/>
    <mergeCell ref="D17:F17"/>
    <mergeCell ref="C20:L20"/>
    <mergeCell ref="N11:O11"/>
    <mergeCell ref="N10:O10"/>
    <mergeCell ref="N16:O16"/>
    <mergeCell ref="N15:O15"/>
    <mergeCell ref="N20:Q20"/>
    <mergeCell ref="N14:O14"/>
    <mergeCell ref="N13:O13"/>
    <mergeCell ref="H13:L13"/>
    <mergeCell ref="M7:M18"/>
    <mergeCell ref="N8:O8"/>
    <mergeCell ref="D12:F12"/>
    <mergeCell ref="D16:F16"/>
    <mergeCell ref="D9:F9"/>
    <mergeCell ref="D13:F13"/>
    <mergeCell ref="N7:O7"/>
    <mergeCell ref="N18:O18"/>
    <mergeCell ref="N17:O17"/>
    <mergeCell ref="N12:O12"/>
    <mergeCell ref="N9:O9"/>
    <mergeCell ref="H6:L6"/>
    <mergeCell ref="K4:L5"/>
    <mergeCell ref="H4:H5"/>
    <mergeCell ref="H7:L12"/>
    <mergeCell ref="B4:B6"/>
    <mergeCell ref="B7:B18"/>
  </mergeCells>
  <conditionalFormatting sqref="N7:N18">
    <cfRule type="expression" dxfId="13" priority="14">
      <formula>Q7="X"</formula>
    </cfRule>
  </conditionalFormatting>
  <conditionalFormatting sqref="N4">
    <cfRule type="expression" dxfId="12" priority="13">
      <formula>R8="X"</formula>
    </cfRule>
  </conditionalFormatting>
  <conditionalFormatting sqref="M4">
    <cfRule type="expression" dxfId="11" priority="12">
      <formula>R7="x"</formula>
    </cfRule>
  </conditionalFormatting>
  <conditionalFormatting sqref="O4">
    <cfRule type="expression" dxfId="10" priority="11">
      <formula>R9="x"</formula>
    </cfRule>
  </conditionalFormatting>
  <conditionalFormatting sqref="P4">
    <cfRule type="expression" dxfId="9" priority="10">
      <formula>R10="x"</formula>
    </cfRule>
  </conditionalFormatting>
  <conditionalFormatting sqref="M5">
    <cfRule type="expression" dxfId="8" priority="9">
      <formula>R11="x"</formula>
    </cfRule>
  </conditionalFormatting>
  <conditionalFormatting sqref="N5">
    <cfRule type="expression" dxfId="7" priority="8">
      <formula>R12="x"</formula>
    </cfRule>
  </conditionalFormatting>
  <conditionalFormatting sqref="O5">
    <cfRule type="expression" dxfId="6" priority="7">
      <formula>R13="x"</formula>
    </cfRule>
  </conditionalFormatting>
  <conditionalFormatting sqref="P5">
    <cfRule type="expression" dxfId="5" priority="6">
      <formula>R14="x"</formula>
    </cfRule>
  </conditionalFormatting>
  <conditionalFormatting sqref="N6">
    <cfRule type="expression" dxfId="4" priority="4">
      <formula>R16="x"</formula>
    </cfRule>
  </conditionalFormatting>
  <conditionalFormatting sqref="O6">
    <cfRule type="expression" dxfId="3" priority="3">
      <formula>R17="x"</formula>
    </cfRule>
  </conditionalFormatting>
  <conditionalFormatting sqref="P6">
    <cfRule type="expression" dxfId="2" priority="2">
      <formula>R18="x"</formula>
    </cfRule>
  </conditionalFormatting>
  <conditionalFormatting sqref="D5:F5 D8:F9 D12:F13 D16:F17">
    <cfRule type="duplicateValues" dxfId="1" priority="1"/>
  </conditionalFormatting>
  <conditionalFormatting sqref="M6">
    <cfRule type="expression" dxfId="0" priority="16">
      <formula>R15="x"</formula>
    </cfRule>
  </conditionalFormatting>
  <dataValidations count="1">
    <dataValidation type="list" allowBlank="1" showInputMessage="1" showErrorMessage="1" sqref="D5:F5 D8:F9 D12:F13 D16:F17 N20" xr:uid="{00000000-0002-0000-0500-000000000000}">
      <formula1>ListeAgentMC</formula1>
    </dataValidation>
  </dataValidations>
  <printOptions horizontalCentered="1"/>
  <pageMargins left="0.19685039370078741" right="0.19685039370078741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autoPict="0" r:id="rId5">
            <anchor moveWithCells="1">
              <from>
                <xdr:col>9</xdr:col>
                <xdr:colOff>514350</xdr:colOff>
                <xdr:row>16</xdr:row>
                <xdr:rowOff>0</xdr:rowOff>
              </from>
              <to>
                <xdr:col>11</xdr:col>
                <xdr:colOff>85725</xdr:colOff>
                <xdr:row>17</xdr:row>
                <xdr:rowOff>152400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0</xdr:rowOff>
              </from>
              <to>
                <xdr:col>9</xdr:col>
                <xdr:colOff>485775</xdr:colOff>
                <xdr:row>17</xdr:row>
                <xdr:rowOff>152400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0</xdr:rowOff>
              </from>
              <to>
                <xdr:col>8</xdr:col>
                <xdr:colOff>238125</xdr:colOff>
                <xdr:row>17</xdr:row>
                <xdr:rowOff>152400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14</xdr:col>
                <xdr:colOff>161925</xdr:colOff>
                <xdr:row>0</xdr:row>
                <xdr:rowOff>47625</xdr:rowOff>
              </from>
              <to>
                <xdr:col>16</xdr:col>
                <xdr:colOff>19050</xdr:colOff>
                <xdr:row>2</xdr:row>
                <xdr:rowOff>76200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7</xdr:col>
                <xdr:colOff>619125</xdr:colOff>
                <xdr:row>3</xdr:row>
                <xdr:rowOff>9525</xdr:rowOff>
              </from>
              <to>
                <xdr:col>8</xdr:col>
                <xdr:colOff>542925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8</xdr:col>
                <xdr:colOff>581025</xdr:colOff>
                <xdr:row>3</xdr:row>
                <xdr:rowOff>9525</xdr:rowOff>
              </from>
              <to>
                <xdr:col>9</xdr:col>
                <xdr:colOff>476250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 altText=" Dégradé">
            <anchor moveWithCells="1">
              <from>
                <xdr:col>7</xdr:col>
                <xdr:colOff>619125</xdr:colOff>
                <xdr:row>4</xdr:row>
                <xdr:rowOff>19050</xdr:rowOff>
              </from>
              <to>
                <xdr:col>9</xdr:col>
                <xdr:colOff>9525</xdr:colOff>
                <xdr:row>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6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0</xdr:rowOff>
              </from>
              <to>
                <xdr:col>18</xdr:col>
                <xdr:colOff>66675</xdr:colOff>
                <xdr:row>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8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0</xdr:rowOff>
              </from>
              <to>
                <xdr:col>18</xdr:col>
                <xdr:colOff>66675</xdr:colOff>
                <xdr:row>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10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0</xdr:rowOff>
              </from>
              <to>
                <xdr:col>18</xdr:col>
                <xdr:colOff>66675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12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0</xdr:rowOff>
              </from>
              <to>
                <xdr:col>18</xdr:col>
                <xdr:colOff>66675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14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0</xdr:rowOff>
              </from>
              <to>
                <xdr:col>18</xdr:col>
                <xdr:colOff>66675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16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0</xdr:rowOff>
              </from>
              <to>
                <xdr:col>18</xdr:col>
                <xdr:colOff>66675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18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0</xdr:rowOff>
              </from>
              <to>
                <xdr:col>18</xdr:col>
                <xdr:colOff>66675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20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0</xdr:rowOff>
              </from>
              <to>
                <xdr:col>18</xdr:col>
                <xdr:colOff>66675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22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0</xdr:rowOff>
              </from>
              <to>
                <xdr:col>18</xdr:col>
                <xdr:colOff>66675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24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0</xdr:rowOff>
              </from>
              <to>
                <xdr:col>18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25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0</xdr:rowOff>
              </from>
              <to>
                <xdr:col>18</xdr:col>
                <xdr:colOff>66675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26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0</xdr:rowOff>
              </from>
              <to>
                <xdr:col>18</xdr:col>
                <xdr:colOff>66675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6" r:id="rId27" name="Option Button 46">
          <controlPr defaultSize="0" autoFill="0" autoLine="0" autoPict="0">
            <anchor moveWithCells="1">
              <from>
                <xdr:col>7</xdr:col>
                <xdr:colOff>19050</xdr:colOff>
                <xdr:row>14</xdr:row>
                <xdr:rowOff>133350</xdr:rowOff>
              </from>
              <to>
                <xdr:col>8</xdr:col>
                <xdr:colOff>19050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7" r:id="rId28" name="Option Button 47">
          <controlPr defaultSize="0" autoFill="0" autoLine="0" autoPict="0">
            <anchor moveWithCells="1">
              <from>
                <xdr:col>9</xdr:col>
                <xdr:colOff>66675</xdr:colOff>
                <xdr:row>14</xdr:row>
                <xdr:rowOff>133350</xdr:rowOff>
              </from>
              <to>
                <xdr:col>10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8" r:id="rId29" name="Option Button 48">
          <controlPr defaultSize="0" autoFill="0" autoLine="0" autoPict="0">
            <anchor moveWithCells="1">
              <from>
                <xdr:col>8</xdr:col>
                <xdr:colOff>38100</xdr:colOff>
                <xdr:row>14</xdr:row>
                <xdr:rowOff>133350</xdr:rowOff>
              </from>
              <to>
                <xdr:col>9</xdr:col>
                <xdr:colOff>38100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9" r:id="rId30" name="Option Button 49">
          <controlPr defaultSize="0" autoFill="0" autoLine="0" autoPict="0">
            <anchor moveWithCells="1">
              <from>
                <xdr:col>10</xdr:col>
                <xdr:colOff>85725</xdr:colOff>
                <xdr:row>14</xdr:row>
                <xdr:rowOff>133350</xdr:rowOff>
              </from>
              <to>
                <xdr:col>11</xdr:col>
                <xdr:colOff>85725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0" r:id="rId31" name="Option Button 50">
          <controlPr defaultSize="0" autoFill="0" autoLine="0" autoPict="0">
            <anchor moveWithCells="1">
              <from>
                <xdr:col>9</xdr:col>
                <xdr:colOff>247650</xdr:colOff>
                <xdr:row>12</xdr:row>
                <xdr:rowOff>142875</xdr:rowOff>
              </from>
              <to>
                <xdr:col>10</xdr:col>
                <xdr:colOff>600075</xdr:colOff>
                <xdr:row>14</xdr:row>
                <xdr:rowOff>28575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5A572-31CA-44A4-9A1E-5789DD219297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Agent</vt:lpstr>
      <vt:lpstr>Quotidien</vt:lpstr>
      <vt:lpstr>Programme vol</vt:lpstr>
      <vt:lpstr>Consigne</vt:lpstr>
      <vt:lpstr>MC Vierge</vt:lpstr>
      <vt:lpstr>Accueil</vt:lpstr>
      <vt:lpstr>Dif_Tache</vt:lpstr>
      <vt:lpstr>Liste_Agent</vt:lpstr>
      <vt:lpstr>ListeAgentMC</vt:lpstr>
      <vt:lpstr>Programme_Vol</vt:lpstr>
      <vt:lpstr>Tache_jr</vt:lpstr>
      <vt:lpstr>Vol_jour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 Leroy</cp:lastModifiedBy>
  <cp:lastPrinted>2018-08-28T15:20:55Z</cp:lastPrinted>
  <dcterms:created xsi:type="dcterms:W3CDTF">2016-01-31T09:49:50Z</dcterms:created>
  <dcterms:modified xsi:type="dcterms:W3CDTF">2018-08-28T16:04:07Z</dcterms:modified>
</cp:coreProperties>
</file>