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comments2.xml" ContentType="application/vnd.openxmlformats-officedocument.spreadsheetml.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xl/ctrlProps/ctrlProp1.xml" ContentType="application/vnd.ms-excel.controlproperties+xml"/>
  <Override PartName="/xl/ctrlProps/ctrlProp2.xml" ContentType="application/vnd.ms-excel.controlpropertie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120" yWindow="75" windowWidth="23715" windowHeight="10545" activeTab="1"/>
  </bookViews>
  <sheets>
    <sheet name="Param" sheetId="1" r:id="rId1"/>
    <sheet name="Planning prévisionnel" sheetId="3" r:id="rId2"/>
    <sheet name="Data" sheetId="4" r:id="rId3"/>
    <sheet name="Semaine" sheetId="2" r:id="rId4"/>
    <sheet name="Stat à la demande" sheetId="5" r:id="rId5"/>
  </sheets>
  <definedNames>
    <definedName name="_xlnm._FilterDatabase" localSheetId="2" hidden="1">Data!$A$2:$F$442</definedName>
    <definedName name="Férié">Param!$H$2:$H$15</definedName>
    <definedName name="_xlnm.Print_Titles" localSheetId="1">'Planning prévisionnel'!$B:$B</definedName>
    <definedName name="_xlnm.Print_Titles" localSheetId="3">Semaine!$B:$B</definedName>
    <definedName name="List_Evenement">OFFSET(Param!$B$2,,,COUNTA(Param!$B:$B)-1)</definedName>
    <definedName name="List_Fonction">OFFSET(Param!$A$2,,,COUNTA(Param!$A:$A)-1)</definedName>
    <definedName name="List_Personne">OFFSET(Param!$D$2,,,COUNTA(Param!$D:$D)-1)</definedName>
    <definedName name="mois_toupie">Param!$J$2:$K$13</definedName>
    <definedName name="N°_année">Param!$M$2:$N$18</definedName>
    <definedName name="Tableau_Fonct">Param!$D$2:$E$13</definedName>
    <definedName name="_xlnm.Print_Area" localSheetId="1">'Planning prévisionnel'!$Q$7:$BZ$45</definedName>
  </definedNames>
  <calcPr calcId="125725"/>
</workbook>
</file>

<file path=xl/calcChain.xml><?xml version="1.0" encoding="utf-8"?>
<calcChain xmlns="http://schemas.openxmlformats.org/spreadsheetml/2006/main">
  <c r="BQ49" i="3"/>
  <c r="E49"/>
  <c r="G49"/>
  <c r="I49"/>
  <c r="K49"/>
  <c r="M49"/>
  <c r="O49"/>
  <c r="Q49"/>
  <c r="S49"/>
  <c r="U49"/>
  <c r="W49"/>
  <c r="Y49"/>
  <c r="AA49"/>
  <c r="AC49"/>
  <c r="AE49"/>
  <c r="AG49"/>
  <c r="AI49"/>
  <c r="AK49"/>
  <c r="AM49"/>
  <c r="AO49"/>
  <c r="AQ49"/>
  <c r="AS49"/>
  <c r="AU49"/>
  <c r="AW49"/>
  <c r="AY49"/>
  <c r="BA49"/>
  <c r="BC49"/>
  <c r="BE49"/>
  <c r="BG49"/>
  <c r="BI49"/>
  <c r="BK49"/>
  <c r="BM49"/>
  <c r="BO49"/>
  <c r="BS49"/>
  <c r="BU49"/>
  <c r="BW49"/>
  <c r="BY49"/>
  <c r="CA49"/>
  <c r="CC49"/>
  <c r="CE49"/>
  <c r="CG49"/>
  <c r="CI49"/>
  <c r="CK49"/>
  <c r="CM49"/>
  <c r="E50"/>
  <c r="G50"/>
  <c r="I50"/>
  <c r="K50"/>
  <c r="M50"/>
  <c r="O50"/>
  <c r="Q50"/>
  <c r="S50"/>
  <c r="U50"/>
  <c r="W50"/>
  <c r="Y50"/>
  <c r="AA50"/>
  <c r="AC50"/>
  <c r="AE50"/>
  <c r="AG50"/>
  <c r="AI50"/>
  <c r="AK50"/>
  <c r="AM50"/>
  <c r="AO50"/>
  <c r="AQ50"/>
  <c r="AS50"/>
  <c r="AU50"/>
  <c r="AW50"/>
  <c r="AY50"/>
  <c r="BA50"/>
  <c r="BC50"/>
  <c r="BE50"/>
  <c r="BG50"/>
  <c r="BI50"/>
  <c r="BK50"/>
  <c r="BM50"/>
  <c r="BO50"/>
  <c r="BQ50"/>
  <c r="BS50"/>
  <c r="BU50"/>
  <c r="BW50"/>
  <c r="BY50"/>
  <c r="CA50"/>
  <c r="CC50"/>
  <c r="CE50"/>
  <c r="CG50"/>
  <c r="CI50"/>
  <c r="CK50"/>
  <c r="CM50"/>
  <c r="E51"/>
  <c r="G51"/>
  <c r="I51"/>
  <c r="K51"/>
  <c r="M51"/>
  <c r="O51"/>
  <c r="Q51"/>
  <c r="S51"/>
  <c r="U51"/>
  <c r="W51"/>
  <c r="Y51"/>
  <c r="AA51"/>
  <c r="AC51"/>
  <c r="AE51"/>
  <c r="AG51"/>
  <c r="AI51"/>
  <c r="AK51"/>
  <c r="AM51"/>
  <c r="AO51"/>
  <c r="AQ51"/>
  <c r="AS51"/>
  <c r="AU51"/>
  <c r="AW51"/>
  <c r="AY51"/>
  <c r="BA51"/>
  <c r="BC51"/>
  <c r="BE51"/>
  <c r="BG51"/>
  <c r="BI51"/>
  <c r="BK51"/>
  <c r="BM51"/>
  <c r="BO51"/>
  <c r="BQ51"/>
  <c r="BS51"/>
  <c r="BU51"/>
  <c r="BW51"/>
  <c r="BY51"/>
  <c r="CA51"/>
  <c r="CC51"/>
  <c r="CE51"/>
  <c r="CG51"/>
  <c r="CI51"/>
  <c r="CK51"/>
  <c r="CM51"/>
  <c r="E52"/>
  <c r="G52"/>
  <c r="I52"/>
  <c r="K52"/>
  <c r="M52"/>
  <c r="O52"/>
  <c r="Q52"/>
  <c r="S52"/>
  <c r="U52"/>
  <c r="W52"/>
  <c r="Y52"/>
  <c r="AA52"/>
  <c r="AC52"/>
  <c r="AE52"/>
  <c r="AG52"/>
  <c r="AI52"/>
  <c r="AK52"/>
  <c r="AM52"/>
  <c r="AO52"/>
  <c r="AQ52"/>
  <c r="AS52"/>
  <c r="AU52"/>
  <c r="AW52"/>
  <c r="AY52"/>
  <c r="BA52"/>
  <c r="BC52"/>
  <c r="BE52"/>
  <c r="BG52"/>
  <c r="BI52"/>
  <c r="BK52"/>
  <c r="BM52"/>
  <c r="BO52"/>
  <c r="BQ52"/>
  <c r="BS52"/>
  <c r="BU52"/>
  <c r="BW52"/>
  <c r="BY52"/>
  <c r="CA52"/>
  <c r="CC52"/>
  <c r="CE52"/>
  <c r="CG52"/>
  <c r="CI52"/>
  <c r="CK52"/>
  <c r="CM52"/>
  <c r="E53"/>
  <c r="G53"/>
  <c r="I53"/>
  <c r="K53"/>
  <c r="M53"/>
  <c r="O53"/>
  <c r="Q53"/>
  <c r="S53"/>
  <c r="U53"/>
  <c r="W53"/>
  <c r="Y53"/>
  <c r="AA53"/>
  <c r="AC53"/>
  <c r="AE53"/>
  <c r="AG53"/>
  <c r="AI53"/>
  <c r="AK53"/>
  <c r="AM53"/>
  <c r="AO53"/>
  <c r="AQ53"/>
  <c r="AS53"/>
  <c r="AU53"/>
  <c r="AW53"/>
  <c r="AY53"/>
  <c r="BA53"/>
  <c r="BC53"/>
  <c r="BE53"/>
  <c r="BG53"/>
  <c r="BI53"/>
  <c r="BK53"/>
  <c r="BM53"/>
  <c r="BO53"/>
  <c r="BQ53"/>
  <c r="BS53"/>
  <c r="BU53"/>
  <c r="BW53"/>
  <c r="BY53"/>
  <c r="CA53"/>
  <c r="CC53"/>
  <c r="CE53"/>
  <c r="CG53"/>
  <c r="CI53"/>
  <c r="CK53"/>
  <c r="CM53"/>
  <c r="E54"/>
  <c r="G54"/>
  <c r="I54"/>
  <c r="K54"/>
  <c r="M54"/>
  <c r="O54"/>
  <c r="Q54"/>
  <c r="S54"/>
  <c r="U54"/>
  <c r="W54"/>
  <c r="Y54"/>
  <c r="AA54"/>
  <c r="AC54"/>
  <c r="AE54"/>
  <c r="AG54"/>
  <c r="AI54"/>
  <c r="AK54"/>
  <c r="AM54"/>
  <c r="AO54"/>
  <c r="AQ54"/>
  <c r="AS54"/>
  <c r="AU54"/>
  <c r="AW54"/>
  <c r="AY54"/>
  <c r="BA54"/>
  <c r="BC54"/>
  <c r="BE54"/>
  <c r="BG54"/>
  <c r="BI54"/>
  <c r="BK54"/>
  <c r="BM54"/>
  <c r="BO54"/>
  <c r="BQ54"/>
  <c r="BS54"/>
  <c r="BU54"/>
  <c r="BW54"/>
  <c r="BY54"/>
  <c r="CA54"/>
  <c r="CC54"/>
  <c r="CE54"/>
  <c r="CG54"/>
  <c r="CI54"/>
  <c r="CK54"/>
  <c r="CM54"/>
  <c r="E55"/>
  <c r="G55"/>
  <c r="I55"/>
  <c r="K55"/>
  <c r="M55"/>
  <c r="O55"/>
  <c r="Q55"/>
  <c r="S55"/>
  <c r="U55"/>
  <c r="W55"/>
  <c r="Y55"/>
  <c r="AA55"/>
  <c r="AC55"/>
  <c r="AE55"/>
  <c r="AG55"/>
  <c r="AI55"/>
  <c r="AK55"/>
  <c r="AM55"/>
  <c r="AO55"/>
  <c r="AQ55"/>
  <c r="AS55"/>
  <c r="AU55"/>
  <c r="AW55"/>
  <c r="AY55"/>
  <c r="BA55"/>
  <c r="BC55"/>
  <c r="BE55"/>
  <c r="BG55"/>
  <c r="BI55"/>
  <c r="BK55"/>
  <c r="BM55"/>
  <c r="BO55"/>
  <c r="BQ55"/>
  <c r="BS55"/>
  <c r="BU55"/>
  <c r="BW55"/>
  <c r="BY55"/>
  <c r="CA55"/>
  <c r="CC55"/>
  <c r="CE55"/>
  <c r="CG55"/>
  <c r="CI55"/>
  <c r="CK55"/>
  <c r="CM55"/>
  <c r="E56"/>
  <c r="G56"/>
  <c r="I56"/>
  <c r="K56"/>
  <c r="M56"/>
  <c r="O56"/>
  <c r="Q56"/>
  <c r="S56"/>
  <c r="U56"/>
  <c r="W56"/>
  <c r="Y56"/>
  <c r="AA56"/>
  <c r="AC56"/>
  <c r="AE56"/>
  <c r="AG56"/>
  <c r="AI56"/>
  <c r="AK56"/>
  <c r="AM56"/>
  <c r="AO56"/>
  <c r="AQ56"/>
  <c r="AS56"/>
  <c r="AU56"/>
  <c r="AW56"/>
  <c r="AY56"/>
  <c r="BA56"/>
  <c r="BC56"/>
  <c r="BE56"/>
  <c r="BG56"/>
  <c r="BI56"/>
  <c r="BK56"/>
  <c r="BM56"/>
  <c r="BO56"/>
  <c r="BQ56"/>
  <c r="BS56"/>
  <c r="BU56"/>
  <c r="BW56"/>
  <c r="BY56"/>
  <c r="CA56"/>
  <c r="CC56"/>
  <c r="CE56"/>
  <c r="CG56"/>
  <c r="CI56"/>
  <c r="CK56"/>
  <c r="CM56"/>
  <c r="C52"/>
  <c r="C53"/>
  <c r="C54"/>
  <c r="C55"/>
  <c r="C56"/>
  <c r="C51"/>
  <c r="C49"/>
  <c r="C50"/>
  <c r="C21" i="5"/>
  <c r="C20"/>
  <c r="C19"/>
  <c r="C18"/>
  <c r="C17"/>
  <c r="C16"/>
  <c r="C15"/>
  <c r="C14"/>
  <c r="C13"/>
  <c r="C12"/>
  <c r="C11"/>
  <c r="C10"/>
  <c r="BC47" i="3" l="1"/>
  <c r="BE47"/>
  <c r="B10"/>
  <c r="E47" l="1"/>
  <c r="CK47"/>
  <c r="CG47"/>
  <c r="CC47"/>
  <c r="BY47"/>
  <c r="BU47"/>
  <c r="BQ47"/>
  <c r="BM47"/>
  <c r="BI47"/>
  <c r="BA47"/>
  <c r="AW47"/>
  <c r="AS47"/>
  <c r="AO47"/>
  <c r="AK47"/>
  <c r="AG47"/>
  <c r="AC47"/>
  <c r="Y47"/>
  <c r="U47"/>
  <c r="Q47"/>
  <c r="M47"/>
  <c r="I47"/>
  <c r="C47"/>
  <c r="CM47"/>
  <c r="CI47"/>
  <c r="CE47"/>
  <c r="CA47"/>
  <c r="BW47"/>
  <c r="BS47"/>
  <c r="BO47"/>
  <c r="BK47"/>
  <c r="BG47"/>
  <c r="AY47"/>
  <c r="AU47"/>
  <c r="AQ47"/>
  <c r="AM47"/>
  <c r="AI47"/>
  <c r="AE47"/>
  <c r="AA47"/>
  <c r="W47"/>
  <c r="S47"/>
  <c r="O47"/>
  <c r="K47"/>
  <c r="G47"/>
  <c r="H4"/>
  <c r="H15" i="1" s="1"/>
  <c r="D4" i="3"/>
  <c r="B43"/>
  <c r="B45" s="1"/>
  <c r="B40"/>
  <c r="B42" s="1"/>
  <c r="B37"/>
  <c r="B39" s="1"/>
  <c r="B34"/>
  <c r="B36" s="1"/>
  <c r="B31"/>
  <c r="B33" s="1"/>
  <c r="B28"/>
  <c r="B30" s="1"/>
  <c r="B25"/>
  <c r="B27" s="1"/>
  <c r="B22"/>
  <c r="B24" s="1"/>
  <c r="B19"/>
  <c r="B21" s="1"/>
  <c r="B16"/>
  <c r="B18" s="1"/>
  <c r="B13"/>
  <c r="B15" s="1"/>
  <c r="B12"/>
  <c r="B42" i="2"/>
  <c r="B39"/>
  <c r="B36"/>
  <c r="B33"/>
  <c r="B30"/>
  <c r="B27"/>
  <c r="B24"/>
  <c r="B21"/>
  <c r="B18"/>
  <c r="B15"/>
  <c r="B12"/>
  <c r="B9"/>
  <c r="B5"/>
  <c r="Q9" i="3" l="1"/>
  <c r="O9" s="1"/>
  <c r="H14" i="1"/>
  <c r="H7"/>
  <c r="H13"/>
  <c r="H3"/>
  <c r="H11"/>
  <c r="H2"/>
  <c r="H4"/>
  <c r="H9" s="1"/>
  <c r="H6"/>
  <c r="H10"/>
  <c r="H12"/>
  <c r="E8" i="3" l="1"/>
  <c r="S8"/>
  <c r="Q8"/>
  <c r="M9"/>
  <c r="K9" s="1"/>
  <c r="I9" s="1"/>
  <c r="G9" s="1"/>
  <c r="E9" s="1"/>
  <c r="C9" s="1"/>
  <c r="C8"/>
  <c r="H5" i="1"/>
  <c r="H8"/>
  <c r="O7" i="3"/>
  <c r="R9"/>
  <c r="P9"/>
  <c r="N9" l="1"/>
  <c r="L9"/>
  <c r="Q7"/>
  <c r="S9"/>
  <c r="U9" s="1"/>
  <c r="M7"/>
  <c r="S7" l="1"/>
  <c r="J9"/>
  <c r="K7"/>
  <c r="T9"/>
  <c r="V9"/>
  <c r="W9"/>
  <c r="U7"/>
  <c r="H9" l="1"/>
  <c r="I7"/>
  <c r="X9"/>
  <c r="W7"/>
  <c r="Y9"/>
  <c r="G7" l="1"/>
  <c r="F9"/>
  <c r="Z9"/>
  <c r="AA9"/>
  <c r="Y7"/>
  <c r="D9" l="1"/>
  <c r="E7"/>
  <c r="AB9"/>
  <c r="AA7"/>
  <c r="AC9"/>
  <c r="C7" l="1"/>
  <c r="AD9"/>
  <c r="AE9"/>
  <c r="AC7"/>
  <c r="AF9" l="1"/>
  <c r="AE7"/>
  <c r="AG9"/>
  <c r="AH9" l="1"/>
  <c r="AI9"/>
  <c r="AG7"/>
  <c r="AJ9" l="1"/>
  <c r="AI7"/>
  <c r="AK9"/>
  <c r="AL9" l="1"/>
  <c r="AM9"/>
  <c r="AK7"/>
  <c r="AN9" l="1"/>
  <c r="AM7"/>
  <c r="AO9"/>
  <c r="AP9" l="1"/>
  <c r="AQ9"/>
  <c r="AO7"/>
  <c r="AR9" l="1"/>
  <c r="AQ7"/>
  <c r="AS9"/>
  <c r="AT9" l="1"/>
  <c r="AU9"/>
  <c r="AS7"/>
  <c r="AV9" l="1"/>
  <c r="AU7"/>
  <c r="AW9"/>
  <c r="AX9" l="1"/>
  <c r="AY9"/>
  <c r="AW7"/>
  <c r="AZ9" l="1"/>
  <c r="AY7"/>
  <c r="BA9"/>
  <c r="BB9" l="1"/>
  <c r="BC9"/>
  <c r="BA7"/>
  <c r="BD9" l="1"/>
  <c r="BC7"/>
  <c r="BE9"/>
  <c r="BF9" l="1"/>
  <c r="BG9"/>
  <c r="BE7"/>
  <c r="BH9" l="1"/>
  <c r="BG7"/>
  <c r="BI9"/>
  <c r="BJ9" l="1"/>
  <c r="BK9"/>
  <c r="BI7"/>
  <c r="BL9" l="1"/>
  <c r="BK7"/>
  <c r="BM9"/>
  <c r="BN9" l="1"/>
  <c r="BO9"/>
  <c r="BM7"/>
  <c r="BP9" l="1"/>
  <c r="BO7"/>
  <c r="BQ9"/>
  <c r="BR9" l="1"/>
  <c r="BS9"/>
  <c r="BQ7"/>
  <c r="BT9" l="1"/>
  <c r="BS7"/>
  <c r="BU9"/>
  <c r="BU8" s="1"/>
  <c r="BV9" l="1"/>
  <c r="BW9"/>
  <c r="BW8" s="1"/>
  <c r="BU7"/>
  <c r="BX9" l="1"/>
  <c r="BW7"/>
  <c r="BY9"/>
  <c r="BY8" s="1"/>
  <c r="BZ9" l="1"/>
  <c r="CA9"/>
  <c r="CA8" s="1"/>
  <c r="BY7"/>
  <c r="CB9" l="1"/>
  <c r="CA7"/>
  <c r="CC9"/>
  <c r="CC8" s="1"/>
  <c r="CD9" l="1"/>
  <c r="CE9"/>
  <c r="CC7"/>
  <c r="CF9" l="1"/>
  <c r="CE7"/>
  <c r="CG9"/>
  <c r="CH9" l="1"/>
  <c r="CG7"/>
  <c r="CI9"/>
  <c r="CH12" i="2"/>
  <c r="CI12"/>
  <c r="CJ12"/>
  <c r="CK12"/>
  <c r="CL12"/>
  <c r="CH15"/>
  <c r="CI15"/>
  <c r="CJ15"/>
  <c r="CK15"/>
  <c r="CL15"/>
  <c r="CH18"/>
  <c r="CI18"/>
  <c r="CJ18"/>
  <c r="CK18"/>
  <c r="CL18"/>
  <c r="CH21"/>
  <c r="CI21"/>
  <c r="CJ21"/>
  <c r="CK21"/>
  <c r="CL21"/>
  <c r="CH24"/>
  <c r="CI24"/>
  <c r="CJ24"/>
  <c r="CK24"/>
  <c r="CL24"/>
  <c r="CH27"/>
  <c r="CI27"/>
  <c r="CJ27"/>
  <c r="CK27"/>
  <c r="CL27"/>
  <c r="CH30"/>
  <c r="CI30"/>
  <c r="CJ30"/>
  <c r="CK30"/>
  <c r="CL30"/>
  <c r="CH33"/>
  <c r="CI33"/>
  <c r="CJ33"/>
  <c r="CK33"/>
  <c r="CL33"/>
  <c r="CH36"/>
  <c r="CI36"/>
  <c r="CJ36"/>
  <c r="CK36"/>
  <c r="CL36"/>
  <c r="CH39"/>
  <c r="CI39"/>
  <c r="CJ39"/>
  <c r="CK39"/>
  <c r="CL39"/>
  <c r="CH42"/>
  <c r="CI42"/>
  <c r="CJ42"/>
  <c r="CK42"/>
  <c r="CL42"/>
  <c r="CL9"/>
  <c r="CK9"/>
  <c r="CJ9"/>
  <c r="CI9"/>
  <c r="CH9"/>
  <c r="B44"/>
  <c r="B41"/>
  <c r="B38"/>
  <c r="B35"/>
  <c r="B32"/>
  <c r="B29"/>
  <c r="B26"/>
  <c r="B23"/>
  <c r="B20"/>
  <c r="B17"/>
  <c r="B14"/>
  <c r="B11"/>
  <c r="CJ9" i="3" l="1"/>
  <c r="CI7"/>
  <c r="CK9"/>
  <c r="AZ11" i="2"/>
  <c r="BB11"/>
  <c r="BD11"/>
  <c r="BF11"/>
  <c r="BH11"/>
  <c r="BJ11"/>
  <c r="BL11"/>
  <c r="BP11"/>
  <c r="BR11"/>
  <c r="BT11"/>
  <c r="BV11"/>
  <c r="BX11"/>
  <c r="BZ11"/>
  <c r="CB11"/>
  <c r="AZ14"/>
  <c r="BB14"/>
  <c r="BD14"/>
  <c r="BF14"/>
  <c r="BH14"/>
  <c r="BJ14"/>
  <c r="BL14"/>
  <c r="BP14"/>
  <c r="BR14"/>
  <c r="BT14"/>
  <c r="BV14"/>
  <c r="BX14"/>
  <c r="BZ14"/>
  <c r="CB14"/>
  <c r="AZ17"/>
  <c r="BB17"/>
  <c r="BD17"/>
  <c r="BF17"/>
  <c r="BH17"/>
  <c r="BJ17"/>
  <c r="BL17"/>
  <c r="BP17"/>
  <c r="BR17"/>
  <c r="BT17"/>
  <c r="BV17"/>
  <c r="BX17"/>
  <c r="BZ17"/>
  <c r="CB17"/>
  <c r="AZ20"/>
  <c r="BB20"/>
  <c r="BD20"/>
  <c r="BF20"/>
  <c r="BH20"/>
  <c r="BJ20"/>
  <c r="BL20"/>
  <c r="BP20"/>
  <c r="BR20"/>
  <c r="BT20"/>
  <c r="BV20"/>
  <c r="BX20"/>
  <c r="BZ20"/>
  <c r="CB20"/>
  <c r="AZ23"/>
  <c r="BB23"/>
  <c r="BD23"/>
  <c r="BF23"/>
  <c r="BH23"/>
  <c r="BJ23"/>
  <c r="BL23"/>
  <c r="BP23"/>
  <c r="BR23"/>
  <c r="BT23"/>
  <c r="BV23"/>
  <c r="BX23"/>
  <c r="BZ23"/>
  <c r="CB23"/>
  <c r="AZ26"/>
  <c r="BB26"/>
  <c r="BD26"/>
  <c r="BF26"/>
  <c r="BH26"/>
  <c r="BJ26"/>
  <c r="BL26"/>
  <c r="BP26"/>
  <c r="BR26"/>
  <c r="BT26"/>
  <c r="BV26"/>
  <c r="BX26"/>
  <c r="BZ26"/>
  <c r="CB26"/>
  <c r="AZ29"/>
  <c r="BB29"/>
  <c r="BD29"/>
  <c r="BF29"/>
  <c r="BH29"/>
  <c r="BJ29"/>
  <c r="BL29"/>
  <c r="BP29"/>
  <c r="BR29"/>
  <c r="BT29"/>
  <c r="BV29"/>
  <c r="BX29"/>
  <c r="BZ29"/>
  <c r="CB29"/>
  <c r="AZ32"/>
  <c r="BB32"/>
  <c r="BD32"/>
  <c r="BF32"/>
  <c r="BH32"/>
  <c r="BJ32"/>
  <c r="BL32"/>
  <c r="BP32"/>
  <c r="BR32"/>
  <c r="BT32"/>
  <c r="BV32"/>
  <c r="BX32"/>
  <c r="BZ32"/>
  <c r="CB32"/>
  <c r="AZ35"/>
  <c r="BB35"/>
  <c r="BD35"/>
  <c r="BF35"/>
  <c r="BH35"/>
  <c r="BJ35"/>
  <c r="BL35"/>
  <c r="BP35"/>
  <c r="BR35"/>
  <c r="BT35"/>
  <c r="BV35"/>
  <c r="BX35"/>
  <c r="BZ35"/>
  <c r="CB35"/>
  <c r="AZ38"/>
  <c r="BB38"/>
  <c r="BD38"/>
  <c r="BF38"/>
  <c r="BH38"/>
  <c r="BJ38"/>
  <c r="BL38"/>
  <c r="BP38"/>
  <c r="BR38"/>
  <c r="BT38"/>
  <c r="BV38"/>
  <c r="BX38"/>
  <c r="BZ38"/>
  <c r="CB38"/>
  <c r="AZ41"/>
  <c r="BB41"/>
  <c r="BD41"/>
  <c r="BF41"/>
  <c r="BH41"/>
  <c r="BJ41"/>
  <c r="BL41"/>
  <c r="BP41"/>
  <c r="BR41"/>
  <c r="BT41"/>
  <c r="BV41"/>
  <c r="BX41"/>
  <c r="BZ41"/>
  <c r="CB41"/>
  <c r="AZ44"/>
  <c r="BB44"/>
  <c r="BD44"/>
  <c r="BF44"/>
  <c r="BH44"/>
  <c r="BJ44"/>
  <c r="BL44"/>
  <c r="BP44"/>
  <c r="BR44"/>
  <c r="BT44"/>
  <c r="BV44"/>
  <c r="BX44"/>
  <c r="BZ44"/>
  <c r="CB44"/>
  <c r="AJ11"/>
  <c r="AL11"/>
  <c r="AN11"/>
  <c r="AP11"/>
  <c r="AR11"/>
  <c r="AT11"/>
  <c r="AV11"/>
  <c r="AJ14"/>
  <c r="AL14"/>
  <c r="AN14"/>
  <c r="AP14"/>
  <c r="AR14"/>
  <c r="AT14"/>
  <c r="AV14"/>
  <c r="AJ17"/>
  <c r="AL17"/>
  <c r="AN17"/>
  <c r="AP17"/>
  <c r="AR17"/>
  <c r="AT17"/>
  <c r="AV17"/>
  <c r="AJ20"/>
  <c r="AL20"/>
  <c r="AN20"/>
  <c r="AP20"/>
  <c r="AR20"/>
  <c r="AT20"/>
  <c r="AV20"/>
  <c r="AJ23"/>
  <c r="AL23"/>
  <c r="AN23"/>
  <c r="AP23"/>
  <c r="AR23"/>
  <c r="AT23"/>
  <c r="AV23"/>
  <c r="AJ26"/>
  <c r="AL26"/>
  <c r="AN26"/>
  <c r="AP26"/>
  <c r="AR26"/>
  <c r="AT26"/>
  <c r="AV26"/>
  <c r="AJ29"/>
  <c r="AL29"/>
  <c r="AN29"/>
  <c r="AP29"/>
  <c r="AR29"/>
  <c r="AT29"/>
  <c r="AV29"/>
  <c r="AJ32"/>
  <c r="AL32"/>
  <c r="AN32"/>
  <c r="AP32"/>
  <c r="AR32"/>
  <c r="AT32"/>
  <c r="AV32"/>
  <c r="AJ35"/>
  <c r="AL35"/>
  <c r="AN35"/>
  <c r="AP35"/>
  <c r="AR35"/>
  <c r="AT35"/>
  <c r="AV35"/>
  <c r="AJ38"/>
  <c r="AL38"/>
  <c r="AN38"/>
  <c r="AP38"/>
  <c r="AR38"/>
  <c r="AT38"/>
  <c r="AV38"/>
  <c r="AJ41"/>
  <c r="AL41"/>
  <c r="AN41"/>
  <c r="AP41"/>
  <c r="AR41"/>
  <c r="AT41"/>
  <c r="AV41"/>
  <c r="AJ44"/>
  <c r="AL44"/>
  <c r="AN44"/>
  <c r="AP44"/>
  <c r="AR44"/>
  <c r="AT44"/>
  <c r="AV44"/>
  <c r="T11"/>
  <c r="V11"/>
  <c r="X11"/>
  <c r="Z11"/>
  <c r="AB11"/>
  <c r="AD11"/>
  <c r="AF11"/>
  <c r="T14"/>
  <c r="V14"/>
  <c r="X14"/>
  <c r="Z14"/>
  <c r="AB14"/>
  <c r="AD14"/>
  <c r="AF14"/>
  <c r="T17"/>
  <c r="V17"/>
  <c r="X17"/>
  <c r="Z17"/>
  <c r="AB17"/>
  <c r="AD17"/>
  <c r="AF17"/>
  <c r="T20"/>
  <c r="V20"/>
  <c r="X20"/>
  <c r="Z20"/>
  <c r="AB20"/>
  <c r="AD20"/>
  <c r="AF20"/>
  <c r="T23"/>
  <c r="V23"/>
  <c r="X23"/>
  <c r="Z23"/>
  <c r="AB23"/>
  <c r="AD23"/>
  <c r="AF23"/>
  <c r="T26"/>
  <c r="V26"/>
  <c r="X26"/>
  <c r="Z26"/>
  <c r="AB26"/>
  <c r="AD26"/>
  <c r="AF26"/>
  <c r="T29"/>
  <c r="V29"/>
  <c r="X29"/>
  <c r="Z29"/>
  <c r="AB29"/>
  <c r="AD29"/>
  <c r="AF29"/>
  <c r="T32"/>
  <c r="V32"/>
  <c r="X32"/>
  <c r="Z32"/>
  <c r="AB32"/>
  <c r="AD32"/>
  <c r="AF32"/>
  <c r="T35"/>
  <c r="V35"/>
  <c r="X35"/>
  <c r="Z35"/>
  <c r="AB35"/>
  <c r="AD35"/>
  <c r="AF35"/>
  <c r="T38"/>
  <c r="V38"/>
  <c r="X38"/>
  <c r="Z38"/>
  <c r="AB38"/>
  <c r="AD38"/>
  <c r="AF38"/>
  <c r="T41"/>
  <c r="V41"/>
  <c r="X41"/>
  <c r="Z41"/>
  <c r="AB41"/>
  <c r="AD41"/>
  <c r="AF41"/>
  <c r="T44"/>
  <c r="V44"/>
  <c r="X44"/>
  <c r="Z44"/>
  <c r="AB44"/>
  <c r="AD44"/>
  <c r="AF44"/>
  <c r="D14"/>
  <c r="F14"/>
  <c r="H14"/>
  <c r="J14"/>
  <c r="L14"/>
  <c r="N14"/>
  <c r="P14"/>
  <c r="D17"/>
  <c r="F17"/>
  <c r="H17"/>
  <c r="J17"/>
  <c r="L17"/>
  <c r="N17"/>
  <c r="P17"/>
  <c r="D20"/>
  <c r="F20"/>
  <c r="H20"/>
  <c r="J20"/>
  <c r="L20"/>
  <c r="N20"/>
  <c r="P20"/>
  <c r="D23"/>
  <c r="F23"/>
  <c r="H23"/>
  <c r="J23"/>
  <c r="L23"/>
  <c r="N23"/>
  <c r="P23"/>
  <c r="D26"/>
  <c r="F26"/>
  <c r="H26"/>
  <c r="J26"/>
  <c r="L26"/>
  <c r="N26"/>
  <c r="P26"/>
  <c r="D29"/>
  <c r="F29"/>
  <c r="H29"/>
  <c r="J29"/>
  <c r="L29"/>
  <c r="N29"/>
  <c r="P29"/>
  <c r="D32"/>
  <c r="F32"/>
  <c r="H32"/>
  <c r="J32"/>
  <c r="L32"/>
  <c r="N32"/>
  <c r="P32"/>
  <c r="D35"/>
  <c r="F35"/>
  <c r="H35"/>
  <c r="J35"/>
  <c r="L35"/>
  <c r="N35"/>
  <c r="P35"/>
  <c r="D38"/>
  <c r="F38"/>
  <c r="H38"/>
  <c r="J38"/>
  <c r="L38"/>
  <c r="N38"/>
  <c r="P38"/>
  <c r="D41"/>
  <c r="F41"/>
  <c r="H41"/>
  <c r="J41"/>
  <c r="L41"/>
  <c r="N41"/>
  <c r="P41"/>
  <c r="D44"/>
  <c r="F44"/>
  <c r="H44"/>
  <c r="J44"/>
  <c r="L44"/>
  <c r="N44"/>
  <c r="P44"/>
  <c r="P11"/>
  <c r="N11"/>
  <c r="L11"/>
  <c r="J11"/>
  <c r="H11"/>
  <c r="F11"/>
  <c r="D11"/>
  <c r="Q39" l="1"/>
  <c r="Q33"/>
  <c r="Q27"/>
  <c r="Q21"/>
  <c r="Q42"/>
  <c r="Q36"/>
  <c r="Q30"/>
  <c r="Q24"/>
  <c r="Q18"/>
  <c r="AG9"/>
  <c r="CL9" i="3"/>
  <c r="CK7"/>
  <c r="CM9"/>
  <c r="Q15" i="2"/>
  <c r="Q12"/>
  <c r="CO36"/>
  <c r="CQ36"/>
  <c r="CS36"/>
  <c r="CU36"/>
  <c r="CN36"/>
  <c r="CP36"/>
  <c r="CR36"/>
  <c r="CT36"/>
  <c r="CO24"/>
  <c r="CQ24"/>
  <c r="CS24"/>
  <c r="CU24"/>
  <c r="CN24"/>
  <c r="CP24"/>
  <c r="CR24"/>
  <c r="CT24"/>
  <c r="CO18"/>
  <c r="CQ18"/>
  <c r="CS18"/>
  <c r="CU18"/>
  <c r="CN18"/>
  <c r="CP18"/>
  <c r="CR18"/>
  <c r="CT18"/>
  <c r="CO12"/>
  <c r="CQ12"/>
  <c r="CS12"/>
  <c r="CU12"/>
  <c r="CN12"/>
  <c r="CP12"/>
  <c r="CR12"/>
  <c r="CT12"/>
  <c r="CR9"/>
  <c r="CU9"/>
  <c r="CS9"/>
  <c r="CQ9"/>
  <c r="CO9"/>
  <c r="Q9"/>
  <c r="CT9"/>
  <c r="CP9"/>
  <c r="CN9"/>
  <c r="CO39"/>
  <c r="CQ39"/>
  <c r="CS39"/>
  <c r="CU39"/>
  <c r="CN39"/>
  <c r="CP39"/>
  <c r="CR39"/>
  <c r="CT39"/>
  <c r="CO33"/>
  <c r="CQ33"/>
  <c r="CS33"/>
  <c r="CU33"/>
  <c r="CN33"/>
  <c r="CP33"/>
  <c r="CR33"/>
  <c r="CT33"/>
  <c r="CO27"/>
  <c r="CQ27"/>
  <c r="CS27"/>
  <c r="CU27"/>
  <c r="CN27"/>
  <c r="CP27"/>
  <c r="CR27"/>
  <c r="CT27"/>
  <c r="CO21"/>
  <c r="CQ21"/>
  <c r="CS21"/>
  <c r="CU21"/>
  <c r="CN21"/>
  <c r="CP21"/>
  <c r="CR21"/>
  <c r="CT21"/>
  <c r="CO15"/>
  <c r="CQ15"/>
  <c r="CS15"/>
  <c r="CU15"/>
  <c r="CN15"/>
  <c r="CP15"/>
  <c r="CR15"/>
  <c r="CT15"/>
  <c r="CO42"/>
  <c r="CQ42"/>
  <c r="CU42"/>
  <c r="CN42"/>
  <c r="CP42"/>
  <c r="CR42"/>
  <c r="CT42"/>
  <c r="CS42"/>
  <c r="CO30"/>
  <c r="CQ30"/>
  <c r="CS30"/>
  <c r="CU30"/>
  <c r="CN30"/>
  <c r="CP30"/>
  <c r="CR30"/>
  <c r="CT30"/>
  <c r="AG39"/>
  <c r="AG33"/>
  <c r="AG27"/>
  <c r="AG21"/>
  <c r="AG15"/>
  <c r="AW39"/>
  <c r="AW33"/>
  <c r="AW27"/>
  <c r="AW21"/>
  <c r="AW15"/>
  <c r="AW9"/>
  <c r="BM42"/>
  <c r="BM39"/>
  <c r="BM36"/>
  <c r="BM33"/>
  <c r="BM30"/>
  <c r="BM27"/>
  <c r="BM24"/>
  <c r="BM21"/>
  <c r="BM18"/>
  <c r="BM15"/>
  <c r="BM12"/>
  <c r="BM9"/>
  <c r="AG42"/>
  <c r="AG36"/>
  <c r="AG30"/>
  <c r="AG24"/>
  <c r="AG18"/>
  <c r="AG12"/>
  <c r="AW42"/>
  <c r="AW36"/>
  <c r="AW30"/>
  <c r="AW24"/>
  <c r="AW18"/>
  <c r="AW12"/>
  <c r="CC42"/>
  <c r="CC39"/>
  <c r="CC36"/>
  <c r="CC33"/>
  <c r="CC30"/>
  <c r="CC27"/>
  <c r="CC24"/>
  <c r="CC21"/>
  <c r="CC18"/>
  <c r="CC15"/>
  <c r="CC12"/>
  <c r="CC9"/>
  <c r="C7"/>
  <c r="C8" s="1"/>
  <c r="CN9" i="3" l="1"/>
  <c r="DD31" s="1"/>
  <c r="CM7"/>
  <c r="C5" i="2"/>
  <c r="E7"/>
  <c r="DB31" i="3" l="1"/>
  <c r="DG19"/>
  <c r="DG28"/>
  <c r="CW25"/>
  <c r="CV22"/>
  <c r="DB16"/>
  <c r="CW34"/>
  <c r="CR28"/>
  <c r="CT34"/>
  <c r="CS43"/>
  <c r="DC28"/>
  <c r="CZ19"/>
  <c r="DD34"/>
  <c r="DE19"/>
  <c r="CZ25"/>
  <c r="DB43"/>
  <c r="DG37"/>
  <c r="CU25"/>
  <c r="DF43"/>
  <c r="CT13"/>
  <c r="CU28"/>
  <c r="DB37"/>
  <c r="CX34"/>
  <c r="CS31"/>
  <c r="DB25"/>
  <c r="DC25"/>
  <c r="CZ31"/>
  <c r="CW37"/>
  <c r="DA16"/>
  <c r="CT16"/>
  <c r="DE10"/>
  <c r="DA19"/>
  <c r="CT43"/>
  <c r="DG34"/>
  <c r="CR10"/>
  <c r="DA28"/>
  <c r="CV16"/>
  <c r="DD25"/>
  <c r="CX10"/>
  <c r="CS22"/>
  <c r="CU34"/>
  <c r="CU10"/>
  <c r="CZ43"/>
  <c r="CV28"/>
  <c r="CU13"/>
  <c r="DC43"/>
  <c r="CW43"/>
  <c r="DA22"/>
  <c r="DC13"/>
  <c r="CS13"/>
  <c r="DD22"/>
  <c r="CT25"/>
  <c r="CR31"/>
  <c r="DE43"/>
  <c r="DE25"/>
  <c r="DG10"/>
  <c r="CS16"/>
  <c r="DA25"/>
  <c r="CX13"/>
  <c r="DD16"/>
  <c r="DF25"/>
  <c r="CT37"/>
  <c r="DE40"/>
  <c r="CS25"/>
  <c r="CU19"/>
  <c r="CZ13"/>
  <c r="CR16"/>
  <c r="DF34"/>
  <c r="DF28"/>
  <c r="CR37"/>
  <c r="DD43"/>
  <c r="DG40"/>
  <c r="CS40"/>
  <c r="DC37"/>
  <c r="DA34"/>
  <c r="DG22"/>
  <c r="CR22"/>
  <c r="DB40"/>
  <c r="CW40"/>
  <c r="DG13"/>
  <c r="DE16"/>
  <c r="CX16"/>
  <c r="CW31"/>
  <c r="DF16"/>
  <c r="CZ40"/>
  <c r="DG16"/>
  <c r="CT31"/>
  <c r="CT40"/>
  <c r="CS37"/>
  <c r="DB19"/>
  <c r="DE13"/>
  <c r="CX22"/>
  <c r="CS19"/>
  <c r="CR40"/>
  <c r="DA13"/>
  <c r="CU22"/>
  <c r="CR13"/>
  <c r="DG43"/>
  <c r="CV43"/>
  <c r="DC19"/>
  <c r="CZ10"/>
  <c r="CR43"/>
  <c r="CU31"/>
  <c r="CW19"/>
  <c r="CT19"/>
  <c r="CU40"/>
  <c r="CZ22"/>
  <c r="DA43"/>
  <c r="CV10"/>
  <c r="CX43"/>
  <c r="CZ16"/>
  <c r="DD40"/>
  <c r="DC40"/>
  <c r="CT10"/>
  <c r="CU37"/>
  <c r="DA40"/>
  <c r="CV34"/>
  <c r="DE22"/>
  <c r="CV31"/>
  <c r="CR19"/>
  <c r="DA10"/>
  <c r="DD19"/>
  <c r="CZ28"/>
  <c r="DC34"/>
  <c r="DE37"/>
  <c r="DC10"/>
  <c r="CV13"/>
  <c r="CU43"/>
  <c r="DD37"/>
  <c r="DD10"/>
  <c r="CW16"/>
  <c r="DG25"/>
  <c r="DF40"/>
  <c r="CS10"/>
  <c r="DE28"/>
  <c r="CW22"/>
  <c r="DA37"/>
  <c r="CS34"/>
  <c r="DF37"/>
  <c r="DF22"/>
  <c r="CS28"/>
  <c r="DD13"/>
  <c r="DB28"/>
  <c r="CT28"/>
  <c r="DF31"/>
  <c r="DF13"/>
  <c r="CV40"/>
  <c r="DG31"/>
  <c r="CX28"/>
  <c r="CR25"/>
  <c r="CX19"/>
  <c r="CW28"/>
  <c r="CW13"/>
  <c r="DF19"/>
  <c r="CZ34"/>
  <c r="DE31"/>
  <c r="DB22"/>
  <c r="CW10"/>
  <c r="CT22"/>
  <c r="CX37"/>
  <c r="CX31"/>
  <c r="DB10"/>
  <c r="DC31"/>
  <c r="CZ37"/>
  <c r="CV19"/>
  <c r="DA31"/>
  <c r="DE34"/>
  <c r="CX25"/>
  <c r="CU16"/>
  <c r="CV25"/>
  <c r="DC22"/>
  <c r="DB34"/>
  <c r="CV37"/>
  <c r="DC16"/>
  <c r="DF10"/>
  <c r="CX40"/>
  <c r="CR34"/>
  <c r="DB13"/>
  <c r="DD28"/>
  <c r="E8" i="2"/>
  <c r="G7"/>
  <c r="E5"/>
  <c r="G5" l="1"/>
  <c r="I7"/>
  <c r="G8"/>
  <c r="K7" l="1"/>
  <c r="I5"/>
  <c r="I8"/>
  <c r="K5" l="1"/>
  <c r="M7"/>
  <c r="K8"/>
  <c r="M5" l="1"/>
  <c r="M8"/>
  <c r="O7"/>
  <c r="O5" l="1"/>
  <c r="S7"/>
  <c r="O8"/>
  <c r="S6" l="1"/>
  <c r="AI6" s="1"/>
  <c r="AY6" s="1"/>
  <c r="BO6" s="1"/>
  <c r="S8"/>
  <c r="U7"/>
  <c r="S5"/>
  <c r="U8" l="1"/>
  <c r="U5"/>
  <c r="W7"/>
  <c r="W8" l="1"/>
  <c r="Y7"/>
  <c r="W5"/>
  <c r="Y8" l="1"/>
  <c r="Y5"/>
  <c r="AA7"/>
  <c r="AA8" l="1"/>
  <c r="AC7"/>
  <c r="AA5"/>
  <c r="AC8" l="1"/>
  <c r="AC5"/>
  <c r="AE7"/>
  <c r="AE8" l="1"/>
  <c r="AI7"/>
  <c r="AE5"/>
  <c r="AK7" l="1"/>
  <c r="AI8"/>
  <c r="AI5"/>
  <c r="AK8" l="1"/>
  <c r="AM7"/>
  <c r="AK5"/>
  <c r="AM8" l="1"/>
  <c r="AM5"/>
  <c r="AO7"/>
  <c r="AO8" l="1"/>
  <c r="AQ7"/>
  <c r="AO5"/>
  <c r="AQ8" l="1"/>
  <c r="AQ5"/>
  <c r="AS7"/>
  <c r="AS8" l="1"/>
  <c r="AU7"/>
  <c r="AS5"/>
  <c r="AU8" l="1"/>
  <c r="AU5"/>
  <c r="AY7"/>
  <c r="AY8" l="1"/>
  <c r="BA7"/>
  <c r="AY5"/>
  <c r="BA8" l="1"/>
  <c r="BA5"/>
  <c r="BC7"/>
  <c r="BC8" l="1"/>
  <c r="BE7"/>
  <c r="BC5"/>
  <c r="BE8" l="1"/>
  <c r="BE5"/>
  <c r="BG7"/>
  <c r="BG8" l="1"/>
  <c r="BI7"/>
  <c r="BG5"/>
  <c r="BI8" l="1"/>
  <c r="BI5"/>
  <c r="BK7"/>
  <c r="BK8" l="1"/>
  <c r="BO7"/>
  <c r="BK5"/>
  <c r="BO8" l="1"/>
  <c r="BO5"/>
  <c r="BQ7"/>
  <c r="BQ8" l="1"/>
  <c r="BS7"/>
  <c r="BQ5"/>
  <c r="BS8" l="1"/>
  <c r="BS5"/>
  <c r="BU7"/>
  <c r="BU8" l="1"/>
  <c r="BW7"/>
  <c r="BU5"/>
  <c r="BW8" l="1"/>
  <c r="BW5"/>
  <c r="BY7"/>
  <c r="BY8" l="1"/>
  <c r="CA7"/>
  <c r="BY5"/>
  <c r="CA8" l="1"/>
  <c r="CA5"/>
</calcChain>
</file>

<file path=xl/comments1.xml><?xml version="1.0" encoding="utf-8"?>
<comments xmlns="http://schemas.openxmlformats.org/spreadsheetml/2006/main">
  <authors>
    <author>FRANCE</author>
  </authors>
  <commentList>
    <comment ref="CP10" authorId="0">
      <text>
        <r>
          <rPr>
            <b/>
            <sz val="9"/>
            <color indexed="81"/>
            <rFont val="Tahoma"/>
            <family val="2"/>
          </rPr>
          <t>Avoir le total des heures par personne pour le mois complet sélectionné du 1 au 31 (dernier jour du mois).</t>
        </r>
      </text>
    </comment>
    <comment ref="BP11" authorId="0">
      <text>
        <r>
          <rPr>
            <b/>
            <sz val="9"/>
            <color indexed="81"/>
            <rFont val="Tahoma"/>
            <family val="2"/>
          </rPr>
          <t>Sur les journées du Dimanche avoir le total des heures de la semaine (Lun au Dim) par personne.</t>
        </r>
      </text>
    </comment>
  </commentList>
</comments>
</file>

<file path=xl/comments2.xml><?xml version="1.0" encoding="utf-8"?>
<comments xmlns="http://schemas.openxmlformats.org/spreadsheetml/2006/main">
  <authors>
    <author>FRANCE</author>
  </authors>
  <commentList>
    <comment ref="D3" authorId="0">
      <text>
        <r>
          <rPr>
            <b/>
            <sz val="9"/>
            <color indexed="81"/>
            <rFont val="Tahoma"/>
            <family val="2"/>
          </rPr>
          <t>Recherche par période Date début et Date fin par rapport à la feuille "Data"</t>
        </r>
        <r>
          <rPr>
            <sz val="9"/>
            <color indexed="81"/>
            <rFont val="Tahoma"/>
            <family val="2"/>
          </rPr>
          <t xml:space="preserve">
</t>
        </r>
      </text>
    </comment>
  </commentList>
</comments>
</file>

<file path=xl/sharedStrings.xml><?xml version="1.0" encoding="utf-8"?>
<sst xmlns="http://schemas.openxmlformats.org/spreadsheetml/2006/main" count="1463" uniqueCount="95">
  <si>
    <t>Fonction</t>
  </si>
  <si>
    <t>Semaine</t>
  </si>
  <si>
    <t>CM</t>
  </si>
  <si>
    <t>C.S1</t>
  </si>
  <si>
    <t>O.S1</t>
  </si>
  <si>
    <t>C.S2</t>
  </si>
  <si>
    <t>O.S2</t>
  </si>
  <si>
    <t>C.S3</t>
  </si>
  <si>
    <t>O.S3</t>
  </si>
  <si>
    <t>SPPA</t>
  </si>
  <si>
    <t>Total</t>
  </si>
  <si>
    <t>Repos</t>
  </si>
  <si>
    <t>Mal / At</t>
  </si>
  <si>
    <t>Formation</t>
  </si>
  <si>
    <t>Evénement</t>
  </si>
  <si>
    <t>Congé</t>
  </si>
  <si>
    <t>Délégation</t>
  </si>
  <si>
    <t>Nom</t>
  </si>
  <si>
    <t>Chef de manœuvre</t>
  </si>
  <si>
    <t>Equipier</t>
  </si>
  <si>
    <t>Personnel</t>
  </si>
  <si>
    <t>Lundi</t>
  </si>
  <si>
    <t>Mardi</t>
  </si>
  <si>
    <t>Mercredi</t>
  </si>
  <si>
    <t>Jeudi</t>
  </si>
  <si>
    <t>Vendredi</t>
  </si>
  <si>
    <t>Samedi</t>
  </si>
  <si>
    <t>Dimanche</t>
  </si>
  <si>
    <t>=SI(SOMMEPROD((A4=3)*OU(D5="G";D5="G-48"));1;"")</t>
  </si>
  <si>
    <t>mois complet</t>
  </si>
  <si>
    <t>dernier jour</t>
  </si>
  <si>
    <t>1er jour</t>
  </si>
  <si>
    <t>ICI :total hr du mois</t>
  </si>
  <si>
    <t>Vis méd</t>
  </si>
  <si>
    <t>Fériés</t>
  </si>
  <si>
    <t>jour de l'an</t>
  </si>
  <si>
    <t>pâques</t>
  </si>
  <si>
    <t>lun de pâques</t>
  </si>
  <si>
    <t>fête du travail</t>
  </si>
  <si>
    <t>victoire 1945</t>
  </si>
  <si>
    <t>ascension</t>
  </si>
  <si>
    <t>lun de pentecôte</t>
  </si>
  <si>
    <t>fête nationale</t>
  </si>
  <si>
    <t>assomption</t>
  </si>
  <si>
    <t>toussaint</t>
  </si>
  <si>
    <t>armistice 1945</t>
  </si>
  <si>
    <t>noël</t>
  </si>
  <si>
    <t>noël N-1</t>
  </si>
  <si>
    <t>jour de l'an N+1</t>
  </si>
  <si>
    <t>Janvier</t>
  </si>
  <si>
    <t>Février</t>
  </si>
  <si>
    <t>Mars</t>
  </si>
  <si>
    <t>Avril</t>
  </si>
  <si>
    <t>Mai</t>
  </si>
  <si>
    <t>Juin</t>
  </si>
  <si>
    <t>Juillet</t>
  </si>
  <si>
    <t>Août</t>
  </si>
  <si>
    <t>Septembre</t>
  </si>
  <si>
    <t>Octobre</t>
  </si>
  <si>
    <t>Novembre</t>
  </si>
  <si>
    <t>Décembre</t>
  </si>
  <si>
    <t>Lien toupie mois</t>
  </si>
  <si>
    <t>Lien toupie année</t>
  </si>
  <si>
    <t>Mois</t>
  </si>
  <si>
    <t>Année</t>
  </si>
  <si>
    <t>hr déb.</t>
  </si>
  <si>
    <t>hr fin</t>
  </si>
  <si>
    <t>Présence du jour</t>
  </si>
  <si>
    <t>ID</t>
  </si>
  <si>
    <t>Total mois</t>
  </si>
  <si>
    <t>Date</t>
  </si>
  <si>
    <t>Retour / repos</t>
  </si>
  <si>
    <t>BENAZET J.R</t>
  </si>
  <si>
    <t>ZARAGOZA D</t>
  </si>
  <si>
    <t>SANTOS J.F</t>
  </si>
  <si>
    <t>NAVARRO C</t>
  </si>
  <si>
    <t>SCWHEITZER J.M</t>
  </si>
  <si>
    <t>AUDIE A</t>
  </si>
  <si>
    <t>DISTEFANO A</t>
  </si>
  <si>
    <t>PIERRAIN D</t>
  </si>
  <si>
    <t>PONS T</t>
  </si>
  <si>
    <t>CUENCA L</t>
  </si>
  <si>
    <t>AFONSO J</t>
  </si>
  <si>
    <t>LEROY F</t>
  </si>
  <si>
    <t>Retour / congé</t>
  </si>
  <si>
    <t/>
  </si>
  <si>
    <t>date début</t>
  </si>
  <si>
    <t>date fin</t>
  </si>
  <si>
    <t>Affiche le total des titres du 1er au dernier jour du mois sélectionné.</t>
  </si>
  <si>
    <t>Journée</t>
  </si>
  <si>
    <t>XXXXXXXXXXXXX</t>
  </si>
  <si>
    <t>14:00</t>
  </si>
  <si>
    <t>18:00</t>
  </si>
  <si>
    <t>08:00</t>
  </si>
  <si>
    <t>12:00</t>
  </si>
</sst>
</file>

<file path=xl/styles.xml><?xml version="1.0" encoding="utf-8"?>
<styleSheet xmlns="http://schemas.openxmlformats.org/spreadsheetml/2006/main">
  <numFmts count="11">
    <numFmt numFmtId="164" formatCode="dddd"/>
    <numFmt numFmtId="165" formatCode="dd\ mmm"/>
    <numFmt numFmtId="166" formatCode="mmmm"/>
    <numFmt numFmtId="167" formatCode="mmmm\ yy"/>
    <numFmt numFmtId="168" formatCode="[hh]:mm"/>
    <numFmt numFmtId="169" formatCode="ddd"/>
    <numFmt numFmtId="170" formatCode="yyyy"/>
    <numFmt numFmtId="171" formatCode="dd"/>
    <numFmt numFmtId="172" formatCode="hh:mm;@"/>
    <numFmt numFmtId="173" formatCode="0;\-0;;@"/>
    <numFmt numFmtId="174" formatCode="h:mm;@"/>
  </numFmts>
  <fonts count="26">
    <font>
      <sz val="10"/>
      <color theme="1"/>
      <name val="Arial"/>
      <family val="2"/>
    </font>
    <font>
      <sz val="9"/>
      <color theme="1"/>
      <name val="Arial"/>
      <family val="2"/>
    </font>
    <font>
      <sz val="8"/>
      <color theme="1"/>
      <name val="Arial"/>
      <family val="2"/>
    </font>
    <font>
      <b/>
      <sz val="10"/>
      <color theme="0"/>
      <name val="Arial"/>
      <family val="2"/>
    </font>
    <font>
      <b/>
      <sz val="10"/>
      <color theme="1"/>
      <name val="Arial"/>
      <family val="2"/>
    </font>
    <font>
      <b/>
      <sz val="8"/>
      <color theme="0"/>
      <name val="Arial"/>
      <family val="2"/>
    </font>
    <font>
      <b/>
      <i/>
      <sz val="11"/>
      <color theme="1"/>
      <name val="Arial"/>
      <family val="2"/>
    </font>
    <font>
      <i/>
      <sz val="9"/>
      <color theme="1"/>
      <name val="Arial"/>
      <family val="2"/>
    </font>
    <font>
      <sz val="8"/>
      <color theme="0" tint="-0.499984740745262"/>
      <name val="Arial"/>
      <family val="2"/>
    </font>
    <font>
      <b/>
      <sz val="8"/>
      <color theme="0" tint="-0.499984740745262"/>
      <name val="Arial"/>
      <family val="2"/>
    </font>
    <font>
      <sz val="10"/>
      <color rgb="FFFFFF00"/>
      <name val="Arial"/>
      <family val="2"/>
    </font>
    <font>
      <sz val="10"/>
      <name val="Arial"/>
      <family val="2"/>
    </font>
    <font>
      <b/>
      <sz val="9"/>
      <color theme="0"/>
      <name val="Arial"/>
      <family val="2"/>
    </font>
    <font>
      <sz val="10"/>
      <name val="Verdana"/>
      <family val="2"/>
    </font>
    <font>
      <b/>
      <sz val="10"/>
      <name val="Arial"/>
      <family val="2"/>
    </font>
    <font>
      <sz val="9"/>
      <name val="Arial"/>
      <family val="2"/>
    </font>
    <font>
      <b/>
      <i/>
      <sz val="9"/>
      <name val="Arial"/>
      <family val="2"/>
    </font>
    <font>
      <i/>
      <sz val="9"/>
      <name val="Arial"/>
      <family val="2"/>
    </font>
    <font>
      <b/>
      <sz val="12"/>
      <color theme="1"/>
      <name val="Arial"/>
      <family val="2"/>
    </font>
    <font>
      <b/>
      <sz val="12"/>
      <color indexed="9"/>
      <name val="Trebuchet MS"/>
      <family val="2"/>
    </font>
    <font>
      <i/>
      <u/>
      <sz val="10"/>
      <color theme="1"/>
      <name val="Arial"/>
      <family val="2"/>
    </font>
    <font>
      <b/>
      <sz val="9"/>
      <name val="Arial"/>
      <family val="2"/>
    </font>
    <font>
      <i/>
      <sz val="9"/>
      <color theme="1" tint="0.499984740745262"/>
      <name val="Arial"/>
      <family val="2"/>
    </font>
    <font>
      <sz val="9"/>
      <color indexed="81"/>
      <name val="Tahoma"/>
      <family val="2"/>
    </font>
    <font>
      <b/>
      <sz val="9"/>
      <color indexed="81"/>
      <name val="Tahoma"/>
      <family val="2"/>
    </font>
    <font>
      <b/>
      <sz val="10"/>
      <color rgb="FFFF0000"/>
      <name val="Arial"/>
      <family val="2"/>
    </font>
  </fonts>
  <fills count="21">
    <fill>
      <patternFill patternType="none"/>
    </fill>
    <fill>
      <patternFill patternType="gray125"/>
    </fill>
    <fill>
      <patternFill patternType="solid">
        <fgColor theme="6" tint="0.59999389629810485"/>
        <bgColor indexed="64"/>
      </patternFill>
    </fill>
    <fill>
      <patternFill patternType="solid">
        <fgColor theme="1" tint="0.499984740745262"/>
        <bgColor indexed="64"/>
      </patternFill>
    </fill>
    <fill>
      <patternFill patternType="solid">
        <fgColor theme="8" tint="0.79998168889431442"/>
        <bgColor indexed="64"/>
      </patternFill>
    </fill>
    <fill>
      <patternFill patternType="solid">
        <fgColor rgb="FFFFFFCC"/>
        <bgColor indexed="64"/>
      </patternFill>
    </fill>
    <fill>
      <patternFill patternType="lightUp">
        <fgColor rgb="FFFF0000"/>
      </patternFill>
    </fill>
    <fill>
      <patternFill patternType="solid">
        <fgColor theme="8"/>
        <bgColor indexed="64"/>
      </patternFill>
    </fill>
    <fill>
      <patternFill patternType="lightDown">
        <fgColor rgb="FF92D050"/>
      </patternFill>
    </fill>
    <fill>
      <patternFill patternType="solid">
        <fgColor rgb="FFFF0000"/>
        <bgColor indexed="64"/>
      </patternFill>
    </fill>
    <fill>
      <patternFill patternType="solid">
        <fgColor indexed="41"/>
        <bgColor indexed="64"/>
      </patternFill>
    </fill>
    <fill>
      <patternFill patternType="solid">
        <fgColor rgb="FFFFFF00"/>
        <bgColor indexed="64"/>
      </patternFill>
    </fill>
    <fill>
      <patternFill patternType="solid">
        <fgColor rgb="FFFFFF99"/>
        <bgColor indexed="64"/>
      </patternFill>
    </fill>
    <fill>
      <patternFill patternType="solid">
        <fgColor indexed="43"/>
        <bgColor indexed="64"/>
      </patternFill>
    </fill>
    <fill>
      <patternFill patternType="solid">
        <fgColor indexed="9"/>
        <bgColor indexed="64"/>
      </patternFill>
    </fill>
    <fill>
      <patternFill patternType="solid">
        <fgColor indexed="18"/>
        <bgColor indexed="64"/>
      </patternFill>
    </fill>
    <fill>
      <patternFill patternType="lightUp">
        <fgColor theme="5" tint="0.59996337778862885"/>
        <bgColor indexed="65"/>
      </patternFill>
    </fill>
    <fill>
      <patternFill patternType="solid">
        <fgColor theme="8" tint="0.59999389629810485"/>
        <bgColor indexed="64"/>
      </patternFill>
    </fill>
    <fill>
      <patternFill patternType="solid">
        <fgColor theme="5" tint="0.59999389629810485"/>
        <bgColor indexed="64"/>
      </patternFill>
    </fill>
    <fill>
      <patternFill patternType="lightUp">
        <fgColor theme="1" tint="0.499984740745262"/>
        <bgColor indexed="65"/>
      </patternFill>
    </fill>
    <fill>
      <patternFill patternType="solid">
        <fgColor theme="4" tint="0.79998168889431442"/>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style="hair">
        <color indexed="64"/>
      </top>
      <bottom style="thin">
        <color indexed="64"/>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diagonal/>
    </border>
    <border>
      <left style="thin">
        <color theme="0" tint="-0.24994659260841701"/>
      </left>
      <right style="thin">
        <color theme="0" tint="-0.24994659260841701"/>
      </right>
      <top/>
      <bottom/>
      <diagonal/>
    </border>
    <border>
      <left style="thin">
        <color theme="0" tint="-0.24994659260841701"/>
      </left>
      <right style="thin">
        <color theme="0" tint="-0.24994659260841701"/>
      </right>
      <top/>
      <bottom style="thin">
        <color theme="0" tint="-0.24994659260841701"/>
      </bottom>
      <diagonal/>
    </border>
    <border>
      <left style="medium">
        <color theme="0"/>
      </left>
      <right style="medium">
        <color theme="0"/>
      </right>
      <top style="medium">
        <color theme="0"/>
      </top>
      <bottom style="medium">
        <color theme="0"/>
      </bottom>
      <diagonal/>
    </border>
  </borders>
  <cellStyleXfs count="4">
    <xf numFmtId="0" fontId="0" fillId="0" borderId="0"/>
    <xf numFmtId="0" fontId="13" fillId="0" borderId="0"/>
    <xf numFmtId="0" fontId="11" fillId="0" borderId="0"/>
    <xf numFmtId="0" fontId="11" fillId="0" borderId="0"/>
  </cellStyleXfs>
  <cellXfs count="138">
    <xf numFmtId="0" fontId="0" fillId="0" borderId="0" xfId="0"/>
    <xf numFmtId="0" fontId="0" fillId="0" borderId="0" xfId="0" applyAlignment="1">
      <alignment horizontal="center" vertical="center"/>
    </xf>
    <xf numFmtId="20" fontId="2" fillId="0" borderId="7" xfId="0" applyNumberFormat="1" applyFont="1" applyBorder="1" applyAlignment="1">
      <alignment horizontal="center" vertical="center"/>
    </xf>
    <xf numFmtId="0" fontId="0" fillId="3" borderId="14" xfId="0" applyFill="1" applyBorder="1"/>
    <xf numFmtId="0" fontId="4" fillId="4" borderId="12" xfId="0" applyFont="1" applyFill="1" applyBorder="1" applyAlignment="1">
      <alignment horizontal="right" vertical="center"/>
    </xf>
    <xf numFmtId="0" fontId="4" fillId="4" borderId="15" xfId="0" applyFont="1" applyFill="1" applyBorder="1" applyAlignment="1">
      <alignment horizontal="left" vertical="center"/>
    </xf>
    <xf numFmtId="0" fontId="4" fillId="2" borderId="1" xfId="0" applyFont="1" applyFill="1" applyBorder="1" applyAlignment="1">
      <alignment horizontal="center" vertical="center"/>
    </xf>
    <xf numFmtId="0" fontId="3" fillId="3" borderId="14" xfId="0" applyFont="1" applyFill="1" applyBorder="1"/>
    <xf numFmtId="0" fontId="7" fillId="0" borderId="6" xfId="0" applyFont="1" applyBorder="1"/>
    <xf numFmtId="0" fontId="0" fillId="6" borderId="0" xfId="0" applyFill="1"/>
    <xf numFmtId="0" fontId="0" fillId="6" borderId="9" xfId="0" applyFill="1" applyBorder="1" applyAlignment="1">
      <alignment horizontal="center" vertical="center"/>
    </xf>
    <xf numFmtId="0" fontId="0" fillId="6" borderId="9" xfId="0" applyFill="1" applyBorder="1"/>
    <xf numFmtId="0" fontId="0" fillId="6" borderId="4" xfId="0" applyFill="1" applyBorder="1"/>
    <xf numFmtId="0" fontId="0" fillId="6" borderId="4" xfId="0" applyFill="1" applyBorder="1" applyAlignment="1">
      <alignment horizontal="center" vertical="center"/>
    </xf>
    <xf numFmtId="0" fontId="0" fillId="6" borderId="0" xfId="0" applyFill="1" applyAlignment="1">
      <alignment horizontal="center" vertical="center"/>
    </xf>
    <xf numFmtId="0" fontId="0" fillId="6" borderId="0" xfId="0" applyFill="1" applyBorder="1"/>
    <xf numFmtId="0" fontId="0" fillId="6" borderId="5" xfId="0" applyFill="1" applyBorder="1" applyAlignment="1">
      <alignment horizontal="center" vertical="center"/>
    </xf>
    <xf numFmtId="0" fontId="0" fillId="6" borderId="5" xfId="0" applyFill="1" applyBorder="1"/>
    <xf numFmtId="0" fontId="4" fillId="7" borderId="9" xfId="0" applyFont="1" applyFill="1" applyBorder="1" applyAlignment="1">
      <alignment vertical="center"/>
    </xf>
    <xf numFmtId="20" fontId="1" fillId="0" borderId="2" xfId="0" applyNumberFormat="1" applyFont="1" applyBorder="1" applyAlignment="1" applyProtection="1">
      <alignment horizontal="center" vertical="center"/>
      <protection locked="0"/>
    </xf>
    <xf numFmtId="20" fontId="1" fillId="0" borderId="3" xfId="0" applyNumberFormat="1" applyFont="1" applyBorder="1" applyAlignment="1" applyProtection="1">
      <alignment horizontal="center" vertical="center"/>
      <protection locked="0"/>
    </xf>
    <xf numFmtId="0" fontId="1" fillId="0" borderId="6" xfId="0" applyFont="1" applyBorder="1" applyAlignment="1" applyProtection="1">
      <alignment horizontal="center" vertical="center"/>
      <protection locked="0"/>
    </xf>
    <xf numFmtId="20" fontId="1" fillId="0" borderId="10" xfId="0" applyNumberFormat="1" applyFont="1" applyBorder="1" applyAlignment="1" applyProtection="1">
      <alignment horizontal="center" vertical="center"/>
      <protection locked="0"/>
    </xf>
    <xf numFmtId="0" fontId="1" fillId="0" borderId="11" xfId="0" applyFont="1" applyBorder="1" applyAlignment="1" applyProtection="1">
      <alignment horizontal="center" vertical="center"/>
      <protection locked="0"/>
    </xf>
    <xf numFmtId="0" fontId="0" fillId="8" borderId="0" xfId="0" applyFill="1"/>
    <xf numFmtId="0" fontId="0" fillId="0" borderId="0" xfId="0" applyAlignment="1">
      <alignment horizontal="center" vertical="center"/>
    </xf>
    <xf numFmtId="0" fontId="0" fillId="0" borderId="0" xfId="0" quotePrefix="1"/>
    <xf numFmtId="0" fontId="0" fillId="0" borderId="0" xfId="0" applyNumberFormat="1"/>
    <xf numFmtId="0" fontId="4" fillId="0" borderId="0" xfId="0" applyFont="1" applyAlignment="1">
      <alignment horizontal="center" vertical="center"/>
    </xf>
    <xf numFmtId="0" fontId="10" fillId="9" borderId="0" xfId="0" applyFont="1" applyFill="1"/>
    <xf numFmtId="0" fontId="0" fillId="0" borderId="0" xfId="0" applyAlignment="1">
      <alignment horizontal="center" vertical="center"/>
    </xf>
    <xf numFmtId="0" fontId="14" fillId="10" borderId="1" xfId="1" applyFont="1" applyFill="1" applyBorder="1" applyAlignment="1">
      <alignment horizontal="center"/>
    </xf>
    <xf numFmtId="0" fontId="0" fillId="0" borderId="12" xfId="0" applyBorder="1"/>
    <xf numFmtId="0" fontId="7" fillId="11" borderId="9" xfId="0" applyFont="1" applyFill="1" applyBorder="1"/>
    <xf numFmtId="0" fontId="16" fillId="14" borderId="9" xfId="0" applyFont="1" applyFill="1" applyBorder="1"/>
    <xf numFmtId="0" fontId="17" fillId="11" borderId="15" xfId="0" applyFont="1" applyFill="1" applyBorder="1"/>
    <xf numFmtId="14" fontId="15" fillId="11" borderId="1" xfId="0" quotePrefix="1" applyNumberFormat="1" applyFont="1" applyFill="1" applyBorder="1" applyAlignment="1">
      <alignment horizontal="center" vertical="center"/>
    </xf>
    <xf numFmtId="14" fontId="15" fillId="12" borderId="16" xfId="2" applyNumberFormat="1" applyFont="1" applyFill="1" applyBorder="1" applyAlignment="1">
      <alignment horizontal="center"/>
    </xf>
    <xf numFmtId="14" fontId="15" fillId="13" borderId="1" xfId="2" applyNumberFormat="1" applyFont="1" applyFill="1" applyBorder="1" applyAlignment="1">
      <alignment horizontal="center"/>
    </xf>
    <xf numFmtId="14" fontId="15" fillId="13" borderId="17" xfId="2" applyNumberFormat="1" applyFont="1" applyFill="1" applyBorder="1" applyAlignment="1">
      <alignment horizontal="center"/>
    </xf>
    <xf numFmtId="14" fontId="15" fillId="13" borderId="18" xfId="2" applyNumberFormat="1" applyFont="1" applyFill="1" applyBorder="1" applyAlignment="1">
      <alignment horizontal="center"/>
    </xf>
    <xf numFmtId="14" fontId="15" fillId="11" borderId="19" xfId="0" applyNumberFormat="1" applyFont="1" applyFill="1" applyBorder="1" applyAlignment="1">
      <alignment horizont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4" fillId="6" borderId="0" xfId="0" applyFont="1" applyFill="1" applyAlignment="1">
      <alignment vertical="center"/>
    </xf>
    <xf numFmtId="20" fontId="1" fillId="0" borderId="4" xfId="0" applyNumberFormat="1" applyFont="1" applyBorder="1" applyAlignment="1" applyProtection="1">
      <alignment horizontal="center" vertical="center"/>
      <protection locked="0"/>
    </xf>
    <xf numFmtId="20" fontId="1" fillId="0" borderId="5" xfId="0" applyNumberFormat="1" applyFont="1" applyBorder="1" applyAlignment="1" applyProtection="1">
      <alignment horizontal="center" vertical="center"/>
      <protection locked="0"/>
    </xf>
    <xf numFmtId="169" fontId="12" fillId="3" borderId="8" xfId="0" applyNumberFormat="1" applyFont="1" applyFill="1" applyBorder="1" applyAlignment="1">
      <alignment horizontal="right" vertical="center"/>
    </xf>
    <xf numFmtId="171" fontId="12" fillId="3" borderId="13" xfId="0" applyNumberFormat="1" applyFont="1" applyFill="1" applyBorder="1" applyAlignment="1">
      <alignment horizontal="left" vertical="center"/>
    </xf>
    <xf numFmtId="169" fontId="12" fillId="3" borderId="13" xfId="0" applyNumberFormat="1" applyFont="1" applyFill="1" applyBorder="1" applyAlignment="1">
      <alignment horizontal="right" vertical="center"/>
    </xf>
    <xf numFmtId="171" fontId="12" fillId="3" borderId="14" xfId="0" applyNumberFormat="1" applyFont="1" applyFill="1" applyBorder="1" applyAlignment="1">
      <alignment horizontal="left" vertical="center"/>
    </xf>
    <xf numFmtId="0" fontId="22" fillId="0" borderId="15" xfId="0" applyFont="1" applyBorder="1" applyAlignment="1">
      <alignment vertical="top"/>
    </xf>
    <xf numFmtId="0" fontId="12" fillId="17" borderId="10" xfId="0" applyFont="1" applyFill="1" applyBorder="1"/>
    <xf numFmtId="0" fontId="12" fillId="17" borderId="3" xfId="0" applyFont="1" applyFill="1" applyBorder="1"/>
    <xf numFmtId="170" fontId="14" fillId="17" borderId="10" xfId="0" applyNumberFormat="1" applyFont="1" applyFill="1" applyBorder="1" applyAlignment="1">
      <alignment horizontal="center" vertical="center"/>
    </xf>
    <xf numFmtId="166" fontId="14" fillId="17" borderId="13" xfId="0" applyNumberFormat="1" applyFont="1" applyFill="1" applyBorder="1" applyAlignment="1">
      <alignment vertical="center"/>
    </xf>
    <xf numFmtId="170" fontId="21" fillId="17" borderId="10" xfId="0" applyNumberFormat="1" applyFont="1" applyFill="1" applyBorder="1" applyAlignment="1">
      <alignment horizontal="center" vertical="center"/>
    </xf>
    <xf numFmtId="0" fontId="0" fillId="17" borderId="0" xfId="0" applyFill="1" applyAlignment="1">
      <alignment vertical="center"/>
    </xf>
    <xf numFmtId="0" fontId="0" fillId="19" borderId="0" xfId="0" applyFill="1"/>
    <xf numFmtId="0" fontId="0" fillId="0" borderId="9" xfId="0" applyBorder="1"/>
    <xf numFmtId="0" fontId="0" fillId="0" borderId="4" xfId="0" applyBorder="1" applyAlignment="1" applyProtection="1">
      <alignment vertical="center"/>
      <protection locked="0"/>
    </xf>
    <xf numFmtId="0" fontId="0" fillId="0" borderId="5" xfId="0" applyBorder="1" applyAlignment="1" applyProtection="1">
      <alignment vertical="center"/>
      <protection locked="0"/>
    </xf>
    <xf numFmtId="20" fontId="0" fillId="0" borderId="5" xfId="0" applyNumberFormat="1" applyBorder="1" applyAlignment="1" applyProtection="1">
      <alignment vertical="center"/>
      <protection locked="0"/>
    </xf>
    <xf numFmtId="0" fontId="0" fillId="0" borderId="1" xfId="0" applyBorder="1"/>
    <xf numFmtId="0" fontId="0" fillId="8" borderId="12" xfId="0" applyFill="1" applyBorder="1"/>
    <xf numFmtId="0" fontId="0" fillId="8" borderId="9" xfId="0" applyFill="1" applyBorder="1"/>
    <xf numFmtId="0" fontId="0" fillId="8" borderId="0" xfId="0" applyFill="1" applyBorder="1"/>
    <xf numFmtId="14" fontId="0" fillId="0" borderId="9" xfId="0" applyNumberFormat="1" applyBorder="1"/>
    <xf numFmtId="14" fontId="0" fillId="0" borderId="15" xfId="0" applyNumberFormat="1" applyBorder="1"/>
    <xf numFmtId="0" fontId="0" fillId="20" borderId="24" xfId="0" applyFill="1" applyBorder="1" applyAlignment="1">
      <alignment vertical="center"/>
    </xf>
    <xf numFmtId="0" fontId="19" fillId="15" borderId="12" xfId="3" applyFont="1" applyFill="1" applyBorder="1" applyAlignment="1" applyProtection="1">
      <alignment vertical="center"/>
    </xf>
    <xf numFmtId="14" fontId="19" fillId="15" borderId="12" xfId="3" applyNumberFormat="1" applyFont="1" applyFill="1" applyBorder="1" applyAlignment="1" applyProtection="1">
      <alignment vertical="center"/>
    </xf>
    <xf numFmtId="14" fontId="0" fillId="0" borderId="0" xfId="0" applyNumberFormat="1" applyAlignment="1"/>
    <xf numFmtId="172" fontId="0" fillId="0" borderId="0" xfId="0" applyNumberFormat="1" applyAlignment="1">
      <alignment vertical="center"/>
    </xf>
    <xf numFmtId="0" fontId="0" fillId="0" borderId="0" xfId="0" applyAlignment="1">
      <alignment vertical="center"/>
    </xf>
    <xf numFmtId="0" fontId="0" fillId="0" borderId="0" xfId="0" applyAlignment="1"/>
    <xf numFmtId="14" fontId="0" fillId="0" borderId="0" xfId="0" applyNumberFormat="1" applyAlignment="1">
      <alignment vertical="center"/>
    </xf>
    <xf numFmtId="174" fontId="0" fillId="0" borderId="0" xfId="0" applyNumberFormat="1"/>
    <xf numFmtId="168" fontId="25" fillId="0" borderId="5" xfId="0" applyNumberFormat="1" applyFont="1" applyBorder="1" applyAlignment="1" applyProtection="1">
      <alignment vertical="center"/>
      <protection locked="0"/>
    </xf>
    <xf numFmtId="0" fontId="1" fillId="0" borderId="6" xfId="0" applyFont="1" applyBorder="1" applyAlignment="1" applyProtection="1">
      <alignment horizontal="center" vertical="center"/>
      <protection locked="0"/>
    </xf>
    <xf numFmtId="0" fontId="1" fillId="0" borderId="7" xfId="0" applyFont="1" applyBorder="1" applyAlignment="1" applyProtection="1">
      <alignment horizontal="center" vertical="center"/>
      <protection locked="0"/>
    </xf>
    <xf numFmtId="0" fontId="0" fillId="0" borderId="20" xfId="0" applyBorder="1" applyAlignment="1">
      <alignment horizontal="center" vertical="top" textRotation="165"/>
    </xf>
    <xf numFmtId="173" fontId="0" fillId="0" borderId="20" xfId="0" applyNumberFormat="1" applyBorder="1" applyAlignment="1">
      <alignment horizontal="center" vertical="center"/>
    </xf>
    <xf numFmtId="0" fontId="0" fillId="0" borderId="21" xfId="0" applyBorder="1" applyAlignment="1">
      <alignment horizontal="center" vertical="top" textRotation="165"/>
    </xf>
    <xf numFmtId="0" fontId="0" fillId="0" borderId="22" xfId="0" applyBorder="1" applyAlignment="1">
      <alignment horizontal="center" vertical="top" textRotation="165"/>
    </xf>
    <xf numFmtId="0" fontId="0" fillId="0" borderId="23" xfId="0" applyBorder="1" applyAlignment="1">
      <alignment horizontal="center" vertical="top" textRotation="165"/>
    </xf>
    <xf numFmtId="0" fontId="0" fillId="0" borderId="20" xfId="0" applyBorder="1" applyAlignment="1">
      <alignment horizontal="center" vertical="center"/>
    </xf>
    <xf numFmtId="0" fontId="0" fillId="0" borderId="21" xfId="0" applyFont="1" applyBorder="1" applyAlignment="1">
      <alignment horizontal="center" vertical="top" textRotation="165"/>
    </xf>
    <xf numFmtId="0" fontId="0" fillId="0" borderId="22" xfId="0" applyFont="1" applyBorder="1" applyAlignment="1">
      <alignment horizontal="center" vertical="top" textRotation="165"/>
    </xf>
    <xf numFmtId="0" fontId="0" fillId="0" borderId="23" xfId="0" applyFont="1" applyBorder="1" applyAlignment="1">
      <alignment horizontal="center" vertical="top" textRotation="165"/>
    </xf>
    <xf numFmtId="0" fontId="4" fillId="12" borderId="12" xfId="0" applyFont="1" applyFill="1" applyBorder="1" applyAlignment="1">
      <alignment horizontal="center" vertical="center" textRotation="150"/>
    </xf>
    <xf numFmtId="0" fontId="4" fillId="12" borderId="9" xfId="0" applyFont="1" applyFill="1" applyBorder="1" applyAlignment="1">
      <alignment horizontal="center" vertical="center" textRotation="150"/>
    </xf>
    <xf numFmtId="0" fontId="4" fillId="12" borderId="15" xfId="0" applyFont="1" applyFill="1" applyBorder="1" applyAlignment="1">
      <alignment horizontal="center" vertical="center" textRotation="150"/>
    </xf>
    <xf numFmtId="168" fontId="25" fillId="12" borderId="12" xfId="0" applyNumberFormat="1" applyFont="1" applyFill="1" applyBorder="1" applyAlignment="1">
      <alignment horizontal="center" vertical="center"/>
    </xf>
    <xf numFmtId="0" fontId="0" fillId="12" borderId="9" xfId="0" applyFill="1" applyBorder="1" applyAlignment="1">
      <alignment horizontal="center" vertical="center"/>
    </xf>
    <xf numFmtId="0" fontId="0" fillId="12" borderId="15" xfId="0" applyFill="1" applyBorder="1" applyAlignment="1">
      <alignment horizontal="center" vertical="center"/>
    </xf>
    <xf numFmtId="0" fontId="4" fillId="2" borderId="13" xfId="0" applyFont="1" applyFill="1" applyBorder="1" applyAlignment="1">
      <alignment horizontal="center" vertical="center"/>
    </xf>
    <xf numFmtId="0" fontId="0" fillId="0" borderId="20" xfId="0" quotePrefix="1" applyBorder="1" applyAlignment="1">
      <alignment horizontal="center" vertical="center"/>
    </xf>
    <xf numFmtId="0" fontId="20" fillId="6" borderId="0" xfId="0" applyFont="1" applyFill="1" applyAlignment="1">
      <alignment horizontal="left" vertical="center"/>
    </xf>
    <xf numFmtId="0" fontId="18" fillId="16" borderId="0" xfId="0" applyFont="1" applyFill="1" applyAlignment="1">
      <alignment horizontal="center" vertical="center"/>
    </xf>
    <xf numFmtId="0" fontId="4" fillId="2" borderId="14" xfId="0" applyFont="1" applyFill="1" applyBorder="1" applyAlignment="1">
      <alignment horizontal="center" vertical="center"/>
    </xf>
    <xf numFmtId="166" fontId="15" fillId="17" borderId="10" xfId="0" applyNumberFormat="1" applyFont="1" applyFill="1" applyBorder="1" applyAlignment="1">
      <alignment horizontal="center" vertical="center"/>
    </xf>
    <xf numFmtId="0" fontId="6" fillId="0" borderId="12" xfId="0" applyFont="1" applyBorder="1" applyAlignment="1">
      <alignment horizontal="left"/>
    </xf>
    <xf numFmtId="0" fontId="6" fillId="0" borderId="9" xfId="0" applyFont="1" applyBorder="1" applyAlignment="1">
      <alignment horizontal="left"/>
    </xf>
    <xf numFmtId="0" fontId="4" fillId="2" borderId="8" xfId="0" applyFont="1" applyFill="1" applyBorder="1" applyAlignment="1">
      <alignment horizontal="center" vertical="center"/>
    </xf>
    <xf numFmtId="166" fontId="15" fillId="17" borderId="2" xfId="0" applyNumberFormat="1" applyFont="1" applyFill="1" applyBorder="1" applyAlignment="1">
      <alignment horizontal="left" vertical="center"/>
    </xf>
    <xf numFmtId="166" fontId="15" fillId="17" borderId="10" xfId="0" applyNumberFormat="1" applyFont="1" applyFill="1" applyBorder="1" applyAlignment="1">
      <alignment horizontal="left" vertical="center"/>
    </xf>
    <xf numFmtId="166" fontId="14" fillId="17" borderId="13" xfId="0" applyNumberFormat="1" applyFont="1" applyFill="1" applyBorder="1" applyAlignment="1">
      <alignment horizontal="center" vertical="center"/>
    </xf>
    <xf numFmtId="173" fontId="0" fillId="20" borderId="24" xfId="0" applyNumberFormat="1" applyFill="1" applyBorder="1" applyAlignment="1">
      <alignment horizontal="center" vertical="center"/>
    </xf>
    <xf numFmtId="0" fontId="0" fillId="18" borderId="0" xfId="0" applyFill="1" applyAlignment="1">
      <alignment horizontal="center" vertical="center"/>
    </xf>
    <xf numFmtId="173" fontId="0" fillId="18" borderId="0" xfId="0" applyNumberFormat="1" applyFill="1" applyAlignment="1">
      <alignment horizontal="center" vertical="center"/>
    </xf>
    <xf numFmtId="0" fontId="0" fillId="0" borderId="0" xfId="0" applyAlignment="1">
      <alignment horizontal="center" vertical="center"/>
    </xf>
    <xf numFmtId="0" fontId="0" fillId="0" borderId="0" xfId="0" quotePrefix="1" applyAlignment="1">
      <alignment horizontal="center" vertical="center"/>
    </xf>
    <xf numFmtId="0" fontId="0" fillId="0" borderId="0" xfId="0" applyAlignment="1">
      <alignment horizontal="center" vertical="top" textRotation="150"/>
    </xf>
    <xf numFmtId="0" fontId="0" fillId="0" borderId="0" xfId="0" applyFont="1" applyAlignment="1">
      <alignment horizontal="center" vertical="top" textRotation="150"/>
    </xf>
    <xf numFmtId="166" fontId="3" fillId="3" borderId="13" xfId="0" applyNumberFormat="1" applyFont="1" applyFill="1" applyBorder="1" applyAlignment="1">
      <alignment horizontal="center" vertical="center"/>
    </xf>
    <xf numFmtId="166" fontId="3" fillId="3" borderId="8" xfId="0" applyNumberFormat="1" applyFont="1" applyFill="1" applyBorder="1" applyAlignment="1">
      <alignment horizontal="center" vertical="center"/>
    </xf>
    <xf numFmtId="0" fontId="6" fillId="0" borderId="12" xfId="0" applyFont="1" applyBorder="1" applyAlignment="1">
      <alignment horizontal="left" vertical="center"/>
    </xf>
    <xf numFmtId="0" fontId="6" fillId="0" borderId="9" xfId="0" applyFont="1" applyBorder="1" applyAlignment="1">
      <alignment horizontal="left" vertical="center"/>
    </xf>
    <xf numFmtId="167" fontId="3" fillId="3" borderId="13" xfId="0" applyNumberFormat="1" applyFont="1" applyFill="1" applyBorder="1" applyAlignment="1">
      <alignment horizontal="center" vertical="center"/>
    </xf>
    <xf numFmtId="0" fontId="0" fillId="0" borderId="0" xfId="0" applyBorder="1" applyAlignment="1" applyProtection="1">
      <alignment horizontal="center" vertical="center"/>
      <protection locked="0"/>
    </xf>
    <xf numFmtId="0" fontId="0" fillId="0" borderId="5" xfId="0" applyBorder="1" applyAlignment="1" applyProtection="1">
      <alignment horizontal="center" vertical="center"/>
      <protection locked="0"/>
    </xf>
    <xf numFmtId="0" fontId="0" fillId="0" borderId="4" xfId="0" applyBorder="1" applyAlignment="1" applyProtection="1">
      <alignment horizontal="center" vertical="center"/>
      <protection locked="0"/>
    </xf>
    <xf numFmtId="168" fontId="8" fillId="5" borderId="1" xfId="0" applyNumberFormat="1" applyFont="1" applyFill="1" applyBorder="1" applyAlignment="1">
      <alignment horizontal="center" vertical="center"/>
    </xf>
    <xf numFmtId="164" fontId="5" fillId="3" borderId="0" xfId="0" applyNumberFormat="1" applyFont="1" applyFill="1" applyBorder="1" applyAlignment="1">
      <alignment horizontal="center" vertical="center"/>
    </xf>
    <xf numFmtId="164" fontId="5" fillId="3" borderId="5" xfId="0" applyNumberFormat="1" applyFont="1" applyFill="1" applyBorder="1" applyAlignment="1">
      <alignment horizontal="center" vertical="center"/>
    </xf>
    <xf numFmtId="164" fontId="5" fillId="3" borderId="4" xfId="0" applyNumberFormat="1" applyFont="1" applyFill="1" applyBorder="1" applyAlignment="1">
      <alignment horizontal="center" vertical="center"/>
    </xf>
    <xf numFmtId="0" fontId="9" fillId="5" borderId="15" xfId="0" applyFont="1" applyFill="1" applyBorder="1" applyAlignment="1">
      <alignment horizontal="center" vertical="center"/>
    </xf>
    <xf numFmtId="0" fontId="9" fillId="5" borderId="1" xfId="0" applyFont="1" applyFill="1" applyBorder="1" applyAlignment="1">
      <alignment horizontal="center" vertical="center"/>
    </xf>
    <xf numFmtId="165" fontId="5" fillId="3" borderId="0" xfId="0" applyNumberFormat="1" applyFont="1" applyFill="1" applyBorder="1" applyAlignment="1">
      <alignment horizontal="center" vertical="center"/>
    </xf>
    <xf numFmtId="165" fontId="5" fillId="3" borderId="5" xfId="0" applyNumberFormat="1" applyFont="1" applyFill="1" applyBorder="1" applyAlignment="1">
      <alignment horizontal="center" vertical="center"/>
    </xf>
    <xf numFmtId="165" fontId="5" fillId="3" borderId="4" xfId="0" applyNumberFormat="1" applyFont="1" applyFill="1" applyBorder="1" applyAlignment="1">
      <alignment horizontal="center" vertical="center"/>
    </xf>
    <xf numFmtId="0" fontId="0" fillId="0" borderId="1" xfId="0" applyBorder="1" applyAlignment="1">
      <alignment horizontal="center" vertical="top" textRotation="165"/>
    </xf>
    <xf numFmtId="0" fontId="0" fillId="0" borderId="1" xfId="0" applyFont="1" applyBorder="1" applyAlignment="1">
      <alignment horizontal="center" vertical="top" textRotation="165"/>
    </xf>
  </cellXfs>
  <cellStyles count="4">
    <cellStyle name="Normal" xfId="0" builtinId="0"/>
    <cellStyle name="Normal 2" xfId="3"/>
    <cellStyle name="Normal_calendrier_auto_CalendrierMatriciel" xfId="2"/>
    <cellStyle name="Normal_CalendrierMatriciel" xfId="1"/>
  </cellStyles>
  <dxfs count="21">
    <dxf>
      <font>
        <color theme="1" tint="0.499984740745262"/>
      </font>
      <fill>
        <patternFill>
          <bgColor theme="0" tint="-0.14996795556505021"/>
        </patternFill>
      </fill>
    </dxf>
    <dxf>
      <font>
        <color theme="1" tint="0.499984740745262"/>
      </font>
      <fill>
        <patternFill>
          <bgColor rgb="FF66FF66"/>
        </patternFill>
      </fill>
    </dxf>
    <dxf>
      <font>
        <color theme="1" tint="0.24994659260841701"/>
      </font>
      <fill>
        <patternFill>
          <bgColor rgb="FFFFCC00"/>
        </patternFill>
      </fill>
    </dxf>
    <dxf>
      <font>
        <color theme="1" tint="0.24994659260841701"/>
      </font>
      <fill>
        <patternFill>
          <bgColor rgb="FFFFFF99"/>
        </patternFill>
      </fill>
    </dxf>
    <dxf>
      <font>
        <color theme="1" tint="0.24994659260841701"/>
      </font>
      <fill>
        <patternFill patternType="mediumGray">
          <fgColor rgb="FFFF0000"/>
          <bgColor auto="1"/>
        </patternFill>
      </fill>
    </dxf>
    <dxf>
      <font>
        <color theme="1" tint="0.24994659260841701"/>
      </font>
      <fill>
        <patternFill patternType="lightUp">
          <fgColor theme="8"/>
          <bgColor auto="1"/>
        </patternFill>
      </fill>
    </dxf>
    <dxf>
      <font>
        <color theme="0"/>
      </font>
    </dxf>
    <dxf>
      <font>
        <color theme="0"/>
      </font>
    </dxf>
    <dxf>
      <font>
        <color auto="1"/>
      </font>
      <fill>
        <patternFill patternType="lightGray">
          <fgColor theme="0" tint="-0.24994659260841701"/>
          <bgColor auto="1"/>
        </patternFill>
      </fill>
    </dxf>
    <dxf>
      <font>
        <color auto="1"/>
      </font>
      <fill>
        <patternFill patternType="lightGray">
          <fgColor theme="0" tint="-0.34998626667073579"/>
          <bgColor auto="1"/>
        </patternFill>
      </fill>
    </dxf>
    <dxf>
      <font>
        <color rgb="FFFF0000"/>
      </font>
      <fill>
        <patternFill patternType="lightGray">
          <fgColor theme="5" tint="0.39994506668294322"/>
          <bgColor auto="1"/>
        </patternFill>
      </fill>
    </dxf>
    <dxf>
      <font>
        <color theme="1" tint="0.499984740745262"/>
      </font>
      <fill>
        <patternFill>
          <bgColor theme="0" tint="-0.14996795556505021"/>
        </patternFill>
      </fill>
    </dxf>
    <dxf>
      <font>
        <color theme="1" tint="0.499984740745262"/>
      </font>
      <fill>
        <patternFill>
          <bgColor rgb="FF66FF66"/>
        </patternFill>
      </fill>
    </dxf>
    <dxf>
      <font>
        <color theme="1" tint="0.24994659260841701"/>
      </font>
      <fill>
        <patternFill>
          <bgColor rgb="FFFFCC00"/>
        </patternFill>
      </fill>
    </dxf>
    <dxf>
      <font>
        <color theme="1" tint="0.24994659260841701"/>
      </font>
      <fill>
        <patternFill>
          <bgColor rgb="FFFFFF99"/>
        </patternFill>
      </fill>
    </dxf>
    <dxf>
      <font>
        <color theme="1" tint="0.24994659260841701"/>
      </font>
      <fill>
        <patternFill patternType="mediumGray">
          <fgColor rgb="FFFF0000"/>
          <bgColor auto="1"/>
        </patternFill>
      </fill>
    </dxf>
    <dxf>
      <font>
        <color theme="1" tint="0.24994659260841701"/>
      </font>
      <fill>
        <patternFill patternType="lightUp">
          <fgColor theme="8"/>
          <bgColor auto="1"/>
        </patternFill>
      </fill>
    </dxf>
    <dxf>
      <font>
        <color theme="0"/>
      </font>
    </dxf>
    <dxf>
      <fill>
        <patternFill patternType="lightGray">
          <fgColor theme="0" tint="-0.24994659260841701"/>
          <bgColor auto="1"/>
        </patternFill>
      </fill>
    </dxf>
    <dxf>
      <fill>
        <patternFill patternType="lightGray">
          <fgColor theme="0" tint="-0.34998626667073579"/>
          <bgColor auto="1"/>
        </patternFill>
      </fill>
    </dxf>
    <dxf>
      <fill>
        <patternFill patternType="lightGray">
          <fgColor theme="5" tint="0.39991454817346722"/>
          <bgColor auto="1"/>
        </patternFill>
      </fill>
    </dxf>
  </dxfs>
  <tableStyles count="0" defaultTableStyle="TableStyleMedium9" defaultPivotStyle="PivotStyleLight16"/>
  <colors>
    <mruColors>
      <color rgb="FFFFFF99"/>
      <color rgb="FF33CC33"/>
      <color rgb="FF008000"/>
      <color rgb="FF66FF66"/>
      <color rgb="FF99FF99"/>
      <color rgb="FFFF3300"/>
      <color rgb="FFFFCC00"/>
      <color rgb="FFFFFFCC"/>
      <color rgb="FF3366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Spin" dx="16" fmlaLink="A2" max="30000" page="10" val="9"/>
</file>

<file path=xl/ctrlProps/ctrlProp2.xml><?xml version="1.0" encoding="utf-8"?>
<formControlPr xmlns="http://schemas.microsoft.com/office/spreadsheetml/2009/9/main" objectType="Spin" dx="16" fmlaLink="A1" max="30000" page="10" val="2"/>
</file>

<file path=xl/drawings/drawing1.xml><?xml version="1.0" encoding="utf-8"?>
<xdr:wsDr xmlns:xdr="http://schemas.openxmlformats.org/drawingml/2006/spreadsheetDrawing" xmlns:a="http://schemas.openxmlformats.org/drawingml/2006/main">
  <xdr:twoCellAnchor editAs="oneCell">
    <xdr:from>
      <xdr:col>0</xdr:col>
      <xdr:colOff>192901</xdr:colOff>
      <xdr:row>1</xdr:row>
      <xdr:rowOff>112862</xdr:rowOff>
    </xdr:from>
    <xdr:to>
      <xdr:col>2</xdr:col>
      <xdr:colOff>98452</xdr:colOff>
      <xdr:row>4</xdr:row>
      <xdr:rowOff>44826</xdr:rowOff>
    </xdr:to>
    <xdr:sp macro="[0]!Open_UF_activité" textlink="">
      <xdr:nvSpPr>
        <xdr:cNvPr id="4" name="Rectangle à coins arrondis 3"/>
        <xdr:cNvSpPr/>
      </xdr:nvSpPr>
      <xdr:spPr>
        <a:xfrm>
          <a:off x="192901" y="269744"/>
          <a:ext cx="1496786" cy="368994"/>
        </a:xfrm>
        <a:prstGeom prst="roundRect">
          <a:avLst/>
        </a:prstGeom>
        <a:gradFill flip="none" rotWithShape="1">
          <a:gsLst>
            <a:gs pos="0">
              <a:srgbClr val="FFFF00"/>
            </a:gs>
            <a:gs pos="80000">
              <a:srgbClr val="FFC000"/>
            </a:gs>
            <a:gs pos="100000">
              <a:srgbClr val="C00000"/>
            </a:gs>
          </a:gsLst>
          <a:path path="shape">
            <a:fillToRect l="50000" t="50000" r="50000" b="50000"/>
          </a:path>
          <a:tileRect/>
        </a:gradFill>
        <a:ln/>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r>
            <a:rPr lang="fr-FR" sz="1200">
              <a:solidFill>
                <a:sysClr val="windowText" lastClr="000000"/>
              </a:solidFill>
              <a:latin typeface="AR JULIAN" pitchFamily="2" charset="0"/>
            </a:rPr>
            <a:t>INSCRIPTION</a:t>
          </a:r>
        </a:p>
      </xdr:txBody>
    </xdr:sp>
    <xdr:clientData/>
  </xdr:twoCellAnchor>
  <xdr:twoCellAnchor>
    <xdr:from>
      <xdr:col>112</xdr:col>
      <xdr:colOff>216833</xdr:colOff>
      <xdr:row>10</xdr:row>
      <xdr:rowOff>100852</xdr:rowOff>
    </xdr:from>
    <xdr:to>
      <xdr:col>118</xdr:col>
      <xdr:colOff>291353</xdr:colOff>
      <xdr:row>13</xdr:row>
      <xdr:rowOff>67235</xdr:rowOff>
    </xdr:to>
    <xdr:sp macro="" textlink="">
      <xdr:nvSpPr>
        <xdr:cNvPr id="11" name="ZoneTexte 10"/>
        <xdr:cNvSpPr txBox="1"/>
      </xdr:nvSpPr>
      <xdr:spPr>
        <a:xfrm>
          <a:off x="43449127" y="1535205"/>
          <a:ext cx="2360520" cy="43703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Pas de formule : Je ne</a:t>
          </a:r>
          <a:r>
            <a:rPr lang="fr-FR" sz="1100" baseline="0"/>
            <a:t> sais pas</a:t>
          </a:r>
          <a:endParaRPr lang="fr-FR" sz="1100"/>
        </a:p>
      </xdr:txBody>
    </xdr:sp>
    <xdr:clientData/>
  </xdr:twoCellAnchor>
  <xdr:twoCellAnchor>
    <xdr:from>
      <xdr:col>1</xdr:col>
      <xdr:colOff>11206</xdr:colOff>
      <xdr:row>57</xdr:row>
      <xdr:rowOff>100852</xdr:rowOff>
    </xdr:from>
    <xdr:to>
      <xdr:col>9</xdr:col>
      <xdr:colOff>78442</xdr:colOff>
      <xdr:row>65</xdr:row>
      <xdr:rowOff>11205</xdr:rowOff>
    </xdr:to>
    <xdr:sp macro="" textlink="">
      <xdr:nvSpPr>
        <xdr:cNvPr id="2" name="ZoneTexte 1"/>
        <xdr:cNvSpPr txBox="1"/>
      </xdr:nvSpPr>
      <xdr:spPr>
        <a:xfrm>
          <a:off x="224118" y="9009528"/>
          <a:ext cx="4112559" cy="116541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Des dates étaient au format texte</a:t>
          </a:r>
          <a:r>
            <a:rPr lang="fr-FR" sz="1100" baseline="0"/>
            <a:t> (as tu fais  un copier/coller ?)</a:t>
          </a:r>
        </a:p>
        <a:p>
          <a:endParaRPr lang="fr-FR" sz="1100" baseline="0"/>
        </a:p>
        <a:p>
          <a:endParaRPr lang="fr-FR" sz="1100" baseline="0"/>
        </a:p>
        <a:p>
          <a:r>
            <a:rPr lang="fr-FR" sz="1100" baseline="0"/>
            <a:t>Le 28/07/2015 ZARAGOZA D n'a aucune info, ni horaires, ni fonction, ni événement</a:t>
          </a:r>
          <a:endParaRPr lang="fr-FR" sz="1100"/>
        </a:p>
      </xdr:txBody>
    </xdr:sp>
    <xdr:clientData/>
  </xdr:twoCellAnchor>
  <xdr:oneCellAnchor>
    <xdr:from>
      <xdr:col>30</xdr:col>
      <xdr:colOff>201706</xdr:colOff>
      <xdr:row>49</xdr:row>
      <xdr:rowOff>134471</xdr:rowOff>
    </xdr:from>
    <xdr:ext cx="8401659" cy="4570225"/>
    <xdr:sp macro="" textlink="">
      <xdr:nvSpPr>
        <xdr:cNvPr id="5" name="ZoneTexte 4"/>
        <xdr:cNvSpPr txBox="1"/>
      </xdr:nvSpPr>
      <xdr:spPr>
        <a:xfrm>
          <a:off x="12460941" y="7709647"/>
          <a:ext cx="8401659" cy="4570225"/>
        </a:xfrm>
        <a:prstGeom prst="rect">
          <a:avLst/>
        </a:prstGeom>
        <a:solidFill>
          <a:srgbClr val="FFFF00"/>
        </a:solid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r>
            <a:rPr lang="fr-FR" sz="1100"/>
            <a:t>Bonjour</a:t>
          </a:r>
        </a:p>
        <a:p>
          <a:endParaRPr lang="fr-FR" sz="1100"/>
        </a:p>
        <a:p>
          <a:r>
            <a:rPr lang="fr-FR" sz="1100"/>
            <a:t>Après multiples essais je vois une évolution satisfaisante, pour la macro qui effectue les calculs, les résultats on l'air d'être bon.</a:t>
          </a:r>
        </a:p>
        <a:p>
          <a:endParaRPr lang="fr-FR" sz="1100"/>
        </a:p>
        <a:p>
          <a:r>
            <a:rPr lang="fr-FR" sz="1100"/>
            <a:t>Malheureusement quelques petit hic !! </a:t>
          </a:r>
        </a:p>
        <a:p>
          <a:r>
            <a:rPr lang="fr-FR" sz="1100"/>
            <a:t>- au moment d'effectuer une modification il y a un beug à la macro :</a:t>
          </a:r>
        </a:p>
        <a:p>
          <a:r>
            <a:rPr lang="fr-FR" sz="1100"/>
            <a:t> Private Sub CmbModifier_Click()   "dans UF_Modif"</a:t>
          </a:r>
        </a:p>
        <a:p>
          <a:r>
            <a:rPr lang="fr-FR" sz="1100"/>
            <a:t>With Sheets("Data")</a:t>
          </a:r>
        </a:p>
        <a:p>
          <a:r>
            <a:rPr lang="fr-FR" sz="1100"/>
            <a:t>      .Range("A" &amp; Ligne) = CDate(Me.TextBox1.Value)         ' La date</a:t>
          </a:r>
        </a:p>
        <a:p>
          <a:r>
            <a:rPr lang="fr-FR" sz="1100"/>
            <a:t>      .Range("B" &amp; Ligne) = Me.ComboBox1              ' Nom de la personne</a:t>
          </a:r>
        </a:p>
        <a:p>
          <a:r>
            <a:rPr lang="fr-FR" sz="1100"/>
            <a:t>      [surligner].Range("C" &amp; Ligne) = CDate(Me.TextBox2)[/surligner]               ' Heure début</a:t>
          </a:r>
        </a:p>
        <a:p>
          <a:r>
            <a:rPr lang="fr-FR" sz="1100"/>
            <a:t>      .Range("C" &amp; Ligne).NumberFormat = "hh:mm;@"    ' On formate la cellule</a:t>
          </a:r>
        </a:p>
        <a:p>
          <a:r>
            <a:rPr lang="fr-FR" sz="1100"/>
            <a:t>      [surligner].Range("D" &amp; Ligne) = CDate(Me.TextBox3)[/surligner]              ' Heure fin</a:t>
          </a:r>
        </a:p>
        <a:p>
          <a:r>
            <a:rPr lang="fr-FR" sz="1100"/>
            <a:t>      .Range("D" &amp; Ligne).NumberFormat = "hh:mm;@"    ' On formate la cellule</a:t>
          </a:r>
        </a:p>
        <a:p>
          <a:endParaRPr lang="fr-FR" sz="1100"/>
        </a:p>
        <a:p>
          <a:r>
            <a:rPr lang="fr-FR" sz="1100"/>
            <a:t>* Je suppose que c'est le CDate qui pose problème car ces TextBox qui corresponde à des heures.</a:t>
          </a:r>
        </a:p>
        <a:p>
          <a:endParaRPr lang="fr-FR" sz="1100"/>
        </a:p>
        <a:p>
          <a:r>
            <a:rPr lang="fr-FR" sz="1100"/>
            <a:t>- au moment de quitter sur UF1 il y a le beug de la macro :</a:t>
          </a:r>
        </a:p>
        <a:p>
          <a:r>
            <a:rPr lang="fr-FR" sz="1100"/>
            <a:t> Sub Calcul()</a:t>
          </a:r>
        </a:p>
        <a:p>
          <a:r>
            <a:rPr lang="fr-FR" sz="1100"/>
            <a:t>Else                                          ' Ce n'est pas un dimanche</a:t>
          </a:r>
        </a:p>
        <a:p>
          <a:r>
            <a:rPr lang="fr-FR" sz="1100"/>
            <a:t>          If .Cells(Ligne, Colonne) &lt;&gt; "" Then        ' Des horaires ?</a:t>
          </a:r>
        </a:p>
        <a:p>
          <a:r>
            <a:rPr lang="fr-FR" sz="1100"/>
            <a:t>[surligner]TotSem = TotSem + (.Cells(Ligne, Colonne + 1) - .Cells(Ligne, Colonne))[/surligner]   ' On ajoute au compteur hebdomadaire les heures</a:t>
          </a:r>
        </a:p>
        <a:p>
          <a:r>
            <a:rPr lang="fr-FR" sz="1100"/>
            <a:t>End If</a:t>
          </a:r>
        </a:p>
        <a:p>
          <a:r>
            <a:rPr lang="fr-FR" sz="1100"/>
            <a:t>        End If</a:t>
          </a:r>
        </a:p>
        <a:p>
          <a:endParaRPr lang="fr-FR" sz="1100"/>
        </a:p>
        <a:p>
          <a:r>
            <a:rPr lang="fr-FR" sz="1100"/>
            <a:t>du coup ça ne calcul plus le total du mois pour les 2 derniere personnes.</a:t>
          </a:r>
        </a:p>
      </xdr:txBody>
    </xdr:sp>
    <xdr:clientData/>
  </xdr:one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1.xml"/><Relationship Id="rId5" Type="http://schemas.openxmlformats.org/officeDocument/2006/relationships/ctrlProp" Target="../ctrlProps/ctrlProp2.xml"/><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sheetPr codeName="Feuil1"/>
  <dimension ref="A1:N18"/>
  <sheetViews>
    <sheetView workbookViewId="0">
      <selection activeCell="D24" sqref="D24"/>
    </sheetView>
  </sheetViews>
  <sheetFormatPr baseColWidth="10" defaultRowHeight="12.75"/>
  <cols>
    <col min="1" max="2" width="16.7109375" customWidth="1"/>
    <col min="3" max="3" width="4.7109375" style="30" customWidth="1"/>
    <col min="4" max="5" width="20.7109375" customWidth="1"/>
    <col min="6" max="6" width="23.28515625" style="25" customWidth="1"/>
    <col min="7" max="7" width="14.7109375" customWidth="1"/>
    <col min="8" max="8" width="12.7109375" customWidth="1"/>
    <col min="9" max="9" width="5.7109375" customWidth="1"/>
    <col min="10" max="10" width="3.7109375" customWidth="1"/>
    <col min="11" max="11" width="10.7109375" customWidth="1"/>
    <col min="12" max="12" width="5.7109375" customWidth="1"/>
    <col min="13" max="13" width="3.7109375" customWidth="1"/>
    <col min="14" max="14" width="10.7109375" customWidth="1"/>
  </cols>
  <sheetData>
    <row r="1" spans="1:14">
      <c r="A1" s="28" t="s">
        <v>0</v>
      </c>
      <c r="B1" s="28" t="s">
        <v>14</v>
      </c>
      <c r="C1" s="28" t="s">
        <v>68</v>
      </c>
      <c r="D1" s="28" t="s">
        <v>17</v>
      </c>
      <c r="E1" s="28" t="s">
        <v>0</v>
      </c>
      <c r="F1" s="28"/>
      <c r="G1" s="32"/>
      <c r="H1" s="31" t="s">
        <v>34</v>
      </c>
      <c r="J1" t="s">
        <v>61</v>
      </c>
      <c r="M1" t="s">
        <v>62</v>
      </c>
    </row>
    <row r="2" spans="1:14">
      <c r="A2" t="s">
        <v>2</v>
      </c>
      <c r="B2" t="s">
        <v>11</v>
      </c>
      <c r="C2" s="30">
        <v>1</v>
      </c>
      <c r="D2" t="s">
        <v>72</v>
      </c>
      <c r="E2" t="s">
        <v>18</v>
      </c>
      <c r="G2" s="33" t="s">
        <v>47</v>
      </c>
      <c r="H2" s="36">
        <f>DATE('Planning prévisionnel'!H4-1,12,25)</f>
        <v>41998</v>
      </c>
      <c r="J2" s="42">
        <v>1</v>
      </c>
      <c r="K2" s="43" t="s">
        <v>49</v>
      </c>
      <c r="M2" s="42">
        <v>1</v>
      </c>
      <c r="N2" s="43">
        <v>2014</v>
      </c>
    </row>
    <row r="3" spans="1:14">
      <c r="A3" t="s">
        <v>3</v>
      </c>
      <c r="B3" t="s">
        <v>15</v>
      </c>
      <c r="C3" s="30">
        <v>2</v>
      </c>
      <c r="D3" t="s">
        <v>73</v>
      </c>
      <c r="E3" t="s">
        <v>18</v>
      </c>
      <c r="G3" s="34" t="s">
        <v>35</v>
      </c>
      <c r="H3" s="37">
        <f>DATE('Planning prévisionnel'!H4,1,1)</f>
        <v>42005</v>
      </c>
      <c r="J3" s="44">
        <v>2</v>
      </c>
      <c r="K3" s="45" t="s">
        <v>50</v>
      </c>
      <c r="M3" s="44">
        <v>2</v>
      </c>
      <c r="N3" s="45">
        <v>2015</v>
      </c>
    </row>
    <row r="4" spans="1:14">
      <c r="A4" t="s">
        <v>4</v>
      </c>
      <c r="B4" t="s">
        <v>13</v>
      </c>
      <c r="C4" s="30">
        <v>3</v>
      </c>
      <c r="D4" t="s">
        <v>74</v>
      </c>
      <c r="E4" t="s">
        <v>18</v>
      </c>
      <c r="G4" s="34" t="s">
        <v>36</v>
      </c>
      <c r="H4" s="38">
        <f>ROUND(DATE('Planning prévisionnel'!H4,4,MOD(234-11*MOD('Planning prévisionnel'!H4,19),30))/7,0)*7-6</f>
        <v>42099</v>
      </c>
      <c r="J4" s="44">
        <v>3</v>
      </c>
      <c r="K4" s="45" t="s">
        <v>51</v>
      </c>
      <c r="M4" s="44">
        <v>3</v>
      </c>
      <c r="N4" s="45">
        <v>2016</v>
      </c>
    </row>
    <row r="5" spans="1:14">
      <c r="A5" t="s">
        <v>5</v>
      </c>
      <c r="B5" t="s">
        <v>33</v>
      </c>
      <c r="C5" s="30">
        <v>4</v>
      </c>
      <c r="D5" t="s">
        <v>75</v>
      </c>
      <c r="E5" t="s">
        <v>18</v>
      </c>
      <c r="G5" s="34" t="s">
        <v>37</v>
      </c>
      <c r="H5" s="39">
        <f>H4+1</f>
        <v>42100</v>
      </c>
      <c r="J5" s="44">
        <v>4</v>
      </c>
      <c r="K5" s="45" t="s">
        <v>52</v>
      </c>
      <c r="M5" s="44">
        <v>4</v>
      </c>
      <c r="N5" s="45">
        <v>2017</v>
      </c>
    </row>
    <row r="6" spans="1:14">
      <c r="A6" t="s">
        <v>6</v>
      </c>
      <c r="B6" t="s">
        <v>12</v>
      </c>
      <c r="C6" s="30">
        <v>5</v>
      </c>
      <c r="D6" t="s">
        <v>76</v>
      </c>
      <c r="E6" t="s">
        <v>18</v>
      </c>
      <c r="G6" s="34" t="s">
        <v>38</v>
      </c>
      <c r="H6" s="39">
        <f>DATE('Planning prévisionnel'!H4,5,1)</f>
        <v>42125</v>
      </c>
      <c r="J6" s="44">
        <v>5</v>
      </c>
      <c r="K6" s="45" t="s">
        <v>53</v>
      </c>
      <c r="M6" s="44">
        <v>5</v>
      </c>
      <c r="N6" s="45">
        <v>2018</v>
      </c>
    </row>
    <row r="7" spans="1:14">
      <c r="A7" t="s">
        <v>7</v>
      </c>
      <c r="B7" t="s">
        <v>16</v>
      </c>
      <c r="C7" s="30">
        <v>6</v>
      </c>
      <c r="D7" t="s">
        <v>77</v>
      </c>
      <c r="E7" t="s">
        <v>19</v>
      </c>
      <c r="G7" s="34" t="s">
        <v>39</v>
      </c>
      <c r="H7" s="39">
        <f>DATE('Planning prévisionnel'!H4,5,8)</f>
        <v>42132</v>
      </c>
      <c r="J7" s="44">
        <v>6</v>
      </c>
      <c r="K7" s="45" t="s">
        <v>54</v>
      </c>
      <c r="M7" s="44">
        <v>6</v>
      </c>
      <c r="N7" s="45">
        <v>2019</v>
      </c>
    </row>
    <row r="8" spans="1:14">
      <c r="A8" t="s">
        <v>8</v>
      </c>
      <c r="B8" t="s">
        <v>71</v>
      </c>
      <c r="C8" s="30">
        <v>7</v>
      </c>
      <c r="D8" t="s">
        <v>78</v>
      </c>
      <c r="E8" t="s">
        <v>19</v>
      </c>
      <c r="G8" s="34" t="s">
        <v>40</v>
      </c>
      <c r="H8" s="39">
        <f>H4+39</f>
        <v>42138</v>
      </c>
      <c r="J8" s="44">
        <v>7</v>
      </c>
      <c r="K8" s="45" t="s">
        <v>55</v>
      </c>
      <c r="M8" s="44">
        <v>7</v>
      </c>
      <c r="N8" s="45">
        <v>2020</v>
      </c>
    </row>
    <row r="9" spans="1:14">
      <c r="A9" t="s">
        <v>9</v>
      </c>
      <c r="B9" t="s">
        <v>84</v>
      </c>
      <c r="C9" s="30">
        <v>8</v>
      </c>
      <c r="D9" t="s">
        <v>79</v>
      </c>
      <c r="E9" t="s">
        <v>19</v>
      </c>
      <c r="G9" s="34" t="s">
        <v>41</v>
      </c>
      <c r="H9" s="40">
        <f>H4+50</f>
        <v>42149</v>
      </c>
      <c r="J9" s="44">
        <v>8</v>
      </c>
      <c r="K9" s="45" t="s">
        <v>56</v>
      </c>
      <c r="M9" s="44">
        <v>8</v>
      </c>
      <c r="N9" s="45">
        <v>2021</v>
      </c>
    </row>
    <row r="10" spans="1:14">
      <c r="C10" s="30">
        <v>9</v>
      </c>
      <c r="D10" t="s">
        <v>80</v>
      </c>
      <c r="E10" t="s">
        <v>19</v>
      </c>
      <c r="G10" s="34" t="s">
        <v>42</v>
      </c>
      <c r="H10" s="39">
        <f>DATE('Planning prévisionnel'!H4,7,14)</f>
        <v>42199</v>
      </c>
      <c r="J10" s="44">
        <v>9</v>
      </c>
      <c r="K10" s="45" t="s">
        <v>57</v>
      </c>
      <c r="M10" s="44">
        <v>9</v>
      </c>
      <c r="N10" s="45">
        <v>2022</v>
      </c>
    </row>
    <row r="11" spans="1:14">
      <c r="C11" s="30">
        <v>10</v>
      </c>
      <c r="D11" t="s">
        <v>81</v>
      </c>
      <c r="E11" t="s">
        <v>19</v>
      </c>
      <c r="G11" s="34" t="s">
        <v>43</v>
      </c>
      <c r="H11" s="39">
        <f>DATE('Planning prévisionnel'!H4,8,15)</f>
        <v>42231</v>
      </c>
      <c r="J11" s="44">
        <v>10</v>
      </c>
      <c r="K11" s="45" t="s">
        <v>58</v>
      </c>
      <c r="M11" s="44">
        <v>10</v>
      </c>
      <c r="N11" s="45">
        <v>2023</v>
      </c>
    </row>
    <row r="12" spans="1:14">
      <c r="C12" s="30">
        <v>11</v>
      </c>
      <c r="D12" t="s">
        <v>82</v>
      </c>
      <c r="E12" t="s">
        <v>19</v>
      </c>
      <c r="G12" s="34" t="s">
        <v>44</v>
      </c>
      <c r="H12" s="39">
        <f>DATE('Planning prévisionnel'!H4,11,1)</f>
        <v>42309</v>
      </c>
      <c r="J12" s="44">
        <v>11</v>
      </c>
      <c r="K12" s="45" t="s">
        <v>59</v>
      </c>
      <c r="M12" s="44">
        <v>11</v>
      </c>
      <c r="N12" s="45">
        <v>2024</v>
      </c>
    </row>
    <row r="13" spans="1:14">
      <c r="C13" s="30">
        <v>12</v>
      </c>
      <c r="D13" t="s">
        <v>83</v>
      </c>
      <c r="E13" t="s">
        <v>19</v>
      </c>
      <c r="G13" s="34" t="s">
        <v>45</v>
      </c>
      <c r="H13" s="39">
        <f>DATE('Planning prévisionnel'!H4,11,11)</f>
        <v>42319</v>
      </c>
      <c r="J13" s="46">
        <v>12</v>
      </c>
      <c r="K13" s="47" t="s">
        <v>60</v>
      </c>
      <c r="M13" s="44">
        <v>12</v>
      </c>
      <c r="N13" s="45">
        <v>2025</v>
      </c>
    </row>
    <row r="14" spans="1:14">
      <c r="G14" s="34" t="s">
        <v>46</v>
      </c>
      <c r="H14" s="39">
        <f>DATE('Planning prévisionnel'!H4,12,25)</f>
        <v>42363</v>
      </c>
      <c r="M14" s="44">
        <v>13</v>
      </c>
      <c r="N14" s="45">
        <v>2026</v>
      </c>
    </row>
    <row r="15" spans="1:14">
      <c r="G15" s="35" t="s">
        <v>48</v>
      </c>
      <c r="H15" s="41">
        <f>DATE('Planning prévisionnel'!H4+1,1,1)</f>
        <v>42370</v>
      </c>
      <c r="M15" s="44">
        <v>14</v>
      </c>
      <c r="N15" s="45">
        <v>2027</v>
      </c>
    </row>
    <row r="16" spans="1:14">
      <c r="M16" s="44">
        <v>15</v>
      </c>
      <c r="N16" s="45">
        <v>2028</v>
      </c>
    </row>
    <row r="17" spans="13:14">
      <c r="M17" s="44">
        <v>16</v>
      </c>
      <c r="N17" s="45">
        <v>2029</v>
      </c>
    </row>
    <row r="18" spans="13:14">
      <c r="M18" s="46">
        <v>17</v>
      </c>
      <c r="N18" s="47">
        <v>2030</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sheetPr codeName="Feuil3">
    <pageSetUpPr fitToPage="1"/>
  </sheetPr>
  <dimension ref="A1:DP59"/>
  <sheetViews>
    <sheetView showGridLines="0" tabSelected="1" zoomScale="85" zoomScaleNormal="85" workbookViewId="0">
      <pane xSplit="10" ySplit="9" topLeftCell="AC28" activePane="bottomRight" state="frozen"/>
      <selection pane="topRight" activeCell="K1" sqref="K1"/>
      <selection pane="bottomLeft" activeCell="A10" sqref="A10"/>
      <selection pane="bottomRight" activeCell="C2" sqref="C2"/>
    </sheetView>
  </sheetViews>
  <sheetFormatPr baseColWidth="10" defaultRowHeight="12.75"/>
  <cols>
    <col min="1" max="1" width="3.140625" style="30" bestFit="1" customWidth="1"/>
    <col min="2" max="2" width="20.7109375" customWidth="1"/>
    <col min="3" max="93" width="5.7109375" customWidth="1"/>
    <col min="94" max="94" width="7.7109375" customWidth="1"/>
    <col min="95" max="102" width="5.7109375" customWidth="1"/>
    <col min="103" max="103" width="2.7109375" customWidth="1"/>
    <col min="104" max="111" width="5.7109375" customWidth="1"/>
    <col min="112" max="112" width="2.7109375" customWidth="1"/>
    <col min="113" max="119" width="5.7109375" customWidth="1"/>
    <col min="120" max="120" width="2.7109375" customWidth="1"/>
  </cols>
  <sheetData>
    <row r="1" spans="1:120">
      <c r="A1" s="9">
        <v>2</v>
      </c>
      <c r="B1" s="9"/>
      <c r="C1" s="9"/>
      <c r="D1" s="9"/>
      <c r="E1" s="9"/>
      <c r="F1" s="9"/>
      <c r="G1" s="9"/>
      <c r="H1" s="9"/>
      <c r="I1" s="9"/>
      <c r="J1" s="9"/>
      <c r="K1" s="9"/>
      <c r="L1" s="9"/>
      <c r="M1" s="9"/>
      <c r="N1" s="9"/>
      <c r="O1" s="9"/>
      <c r="P1" s="9"/>
      <c r="Q1" s="9"/>
      <c r="R1" s="9"/>
      <c r="S1" s="9"/>
      <c r="T1" s="9"/>
      <c r="U1" s="9"/>
      <c r="V1" s="9"/>
      <c r="W1" s="9"/>
      <c r="X1" s="9"/>
      <c r="Y1" s="9"/>
      <c r="Z1" s="9"/>
      <c r="AA1" s="9"/>
      <c r="AB1" s="9"/>
      <c r="AC1" s="9"/>
      <c r="AD1" s="9"/>
      <c r="AE1" s="9"/>
      <c r="AF1" s="9"/>
      <c r="AG1" s="9"/>
      <c r="AH1" s="9"/>
      <c r="AI1" s="9"/>
      <c r="AJ1" s="9"/>
      <c r="AK1" s="9"/>
      <c r="AL1" s="9"/>
      <c r="AM1" s="9"/>
      <c r="AN1" s="9"/>
      <c r="AO1" s="9"/>
      <c r="AP1" s="9"/>
      <c r="AQ1" s="9"/>
      <c r="AR1" s="9"/>
      <c r="AS1" s="9"/>
      <c r="AT1" s="9"/>
      <c r="AU1" s="9"/>
      <c r="AV1" s="9"/>
      <c r="AW1" s="9"/>
      <c r="AX1" s="9"/>
      <c r="AY1" s="9"/>
      <c r="AZ1" s="9"/>
      <c r="BA1" s="9"/>
      <c r="BB1" s="9"/>
      <c r="BC1" s="9"/>
      <c r="BD1" s="9"/>
      <c r="BE1" s="9"/>
      <c r="BF1" s="9"/>
      <c r="BG1" s="9"/>
      <c r="BH1" s="9"/>
      <c r="BI1" s="9"/>
      <c r="BJ1" s="9"/>
      <c r="BK1" s="9"/>
      <c r="BL1" s="9"/>
      <c r="BM1" s="9"/>
      <c r="BN1" s="9"/>
      <c r="BO1" s="9"/>
      <c r="BP1" s="9"/>
      <c r="BQ1" s="9"/>
      <c r="BR1" s="9"/>
      <c r="BS1" s="9"/>
      <c r="BT1" s="9"/>
      <c r="BU1" s="9"/>
      <c r="BV1" s="9"/>
      <c r="BW1" s="9"/>
      <c r="BX1" s="9"/>
      <c r="BY1" s="9"/>
      <c r="BZ1" s="9"/>
      <c r="CA1" s="9"/>
      <c r="CB1" s="9"/>
      <c r="CC1" s="9"/>
      <c r="CD1" s="9"/>
      <c r="CE1" s="9"/>
      <c r="CF1" s="9"/>
      <c r="CG1" s="9"/>
      <c r="CH1" s="9"/>
      <c r="CI1" s="9"/>
      <c r="CJ1" s="9"/>
      <c r="CK1" s="9"/>
      <c r="CL1" s="9"/>
      <c r="CM1" s="9"/>
      <c r="CN1" s="9"/>
      <c r="CO1" s="9"/>
      <c r="CP1" s="9"/>
      <c r="CQ1" s="24"/>
      <c r="CR1" s="24" t="s">
        <v>88</v>
      </c>
      <c r="CS1" s="24"/>
      <c r="CT1" s="24"/>
      <c r="CU1" s="24"/>
      <c r="CV1" s="24"/>
      <c r="CW1" s="24"/>
      <c r="CX1" s="24"/>
      <c r="CY1" s="24"/>
      <c r="CZ1" s="24"/>
      <c r="DA1" s="24"/>
      <c r="DB1" s="24"/>
      <c r="DC1" s="24"/>
      <c r="DD1" s="24"/>
      <c r="DE1" s="24"/>
      <c r="DF1" s="24"/>
      <c r="DG1" s="24"/>
      <c r="DH1" s="24"/>
      <c r="DI1" s="24"/>
      <c r="DJ1" s="24"/>
      <c r="DK1" s="24"/>
      <c r="DL1" s="24"/>
      <c r="DM1" s="24"/>
      <c r="DN1" s="24"/>
      <c r="DO1" s="24"/>
      <c r="DP1" s="24"/>
    </row>
    <row r="2" spans="1:120">
      <c r="A2" s="9">
        <v>2</v>
      </c>
      <c r="B2" s="9"/>
      <c r="C2" s="9"/>
      <c r="D2" s="9"/>
      <c r="E2" s="9"/>
      <c r="F2" s="9"/>
      <c r="G2" s="9"/>
      <c r="H2" s="9"/>
      <c r="I2" s="9"/>
      <c r="J2" s="9"/>
      <c r="K2" s="9"/>
      <c r="L2" s="9"/>
      <c r="M2" s="9"/>
      <c r="N2" s="9"/>
      <c r="O2" s="9"/>
      <c r="P2" s="9"/>
      <c r="Q2" s="9"/>
      <c r="R2" s="9"/>
      <c r="S2" s="9"/>
      <c r="T2" s="9"/>
      <c r="U2" s="9"/>
      <c r="V2" s="9"/>
      <c r="W2" s="9"/>
      <c r="X2" s="9"/>
      <c r="Y2" s="9"/>
      <c r="Z2" s="9"/>
      <c r="AA2" s="9"/>
      <c r="AB2" s="9"/>
      <c r="AC2" s="9"/>
      <c r="AD2" s="9"/>
      <c r="AE2" s="9"/>
      <c r="AF2" s="9"/>
      <c r="AG2" s="9"/>
      <c r="AH2" s="9"/>
      <c r="AI2" s="9"/>
      <c r="AJ2" s="9"/>
      <c r="AK2" s="9"/>
      <c r="AL2" s="9"/>
      <c r="AM2" s="9"/>
      <c r="AN2" s="9"/>
      <c r="AO2" s="9"/>
      <c r="AP2" s="9"/>
      <c r="AQ2" s="9"/>
      <c r="AR2" s="9"/>
      <c r="AS2" s="9"/>
      <c r="AT2" s="9"/>
      <c r="AU2" s="9"/>
      <c r="AV2" s="9"/>
      <c r="AW2" s="9"/>
      <c r="AX2" s="9"/>
      <c r="AY2" s="9"/>
      <c r="AZ2" s="9"/>
      <c r="BA2" s="9"/>
      <c r="BB2" s="9"/>
      <c r="BC2" s="9"/>
      <c r="BD2" s="9"/>
      <c r="BE2" s="9"/>
      <c r="BF2" s="9"/>
      <c r="BG2" s="9"/>
      <c r="BH2" s="9"/>
      <c r="BI2" s="9"/>
      <c r="BJ2" s="9"/>
      <c r="BK2" s="9"/>
      <c r="BL2" s="9"/>
      <c r="BM2" s="9"/>
      <c r="BN2" s="9"/>
      <c r="BO2" s="9"/>
      <c r="BP2" s="9"/>
      <c r="BQ2" s="9"/>
      <c r="BR2" s="9"/>
      <c r="BS2" s="9"/>
      <c r="BT2" s="9"/>
      <c r="BU2" s="9"/>
      <c r="BV2" s="9"/>
      <c r="BW2" s="9"/>
      <c r="BX2" s="9"/>
      <c r="BY2" s="9"/>
      <c r="BZ2" s="9"/>
      <c r="CA2" s="9"/>
      <c r="CB2" s="9"/>
      <c r="CC2" s="9"/>
      <c r="CD2" s="9"/>
      <c r="CE2" s="9"/>
      <c r="CF2" s="9"/>
      <c r="CG2" s="9"/>
      <c r="CH2" s="9"/>
      <c r="CI2" s="9"/>
      <c r="CJ2" s="9"/>
      <c r="CK2" s="9"/>
      <c r="CL2" s="9"/>
      <c r="CM2" s="9"/>
      <c r="CN2" s="9"/>
      <c r="CO2" s="9"/>
      <c r="CP2" s="24"/>
      <c r="CQ2" s="24"/>
      <c r="CR2" s="24"/>
      <c r="CS2" s="24"/>
      <c r="CT2" s="24"/>
      <c r="CU2" s="24"/>
      <c r="CV2" s="24"/>
      <c r="CW2" s="24"/>
      <c r="CX2" s="24"/>
      <c r="CY2" s="24"/>
      <c r="CZ2" s="24"/>
      <c r="DA2" s="24"/>
      <c r="DB2" s="24"/>
      <c r="DC2" s="24"/>
      <c r="DD2" s="24"/>
      <c r="DE2" s="24"/>
      <c r="DF2" s="24"/>
      <c r="DG2" s="24"/>
      <c r="DH2" s="24"/>
      <c r="DI2" s="24"/>
      <c r="DJ2" s="24"/>
      <c r="DK2" s="24"/>
      <c r="DL2" s="24"/>
      <c r="DM2" s="24"/>
      <c r="DN2" s="24"/>
      <c r="DO2" s="24"/>
      <c r="DP2" s="24"/>
    </row>
    <row r="3" spans="1:120" ht="9.75" customHeight="1">
      <c r="A3" s="14"/>
      <c r="B3" s="9"/>
      <c r="C3" s="9"/>
      <c r="D3" s="102" t="s">
        <v>63</v>
      </c>
      <c r="E3" s="102"/>
      <c r="F3" s="102"/>
      <c r="G3" s="9"/>
      <c r="H3" s="102" t="s">
        <v>64</v>
      </c>
      <c r="I3" s="102"/>
      <c r="J3" s="102"/>
      <c r="K3" s="9"/>
      <c r="L3" s="9"/>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c r="BI3" s="9"/>
      <c r="BJ3" s="9"/>
      <c r="BK3" s="9"/>
      <c r="BL3" s="9"/>
      <c r="BM3" s="9"/>
      <c r="BN3" s="9"/>
      <c r="BO3" s="9"/>
      <c r="BP3" s="9"/>
      <c r="BQ3" s="9"/>
      <c r="BR3" s="9"/>
      <c r="BS3" s="9"/>
      <c r="BT3" s="9"/>
      <c r="BU3" s="9"/>
      <c r="BV3" s="9"/>
      <c r="BW3" s="9"/>
      <c r="BX3" s="9"/>
      <c r="BY3" s="9"/>
      <c r="BZ3" s="9"/>
      <c r="CA3" s="9"/>
      <c r="CB3" s="9"/>
      <c r="CC3" s="9"/>
      <c r="CD3" s="9"/>
      <c r="CE3" s="9"/>
      <c r="CF3" s="9"/>
      <c r="CG3" s="9"/>
      <c r="CH3" s="9"/>
      <c r="CI3" s="9"/>
      <c r="CJ3" s="9"/>
      <c r="CK3" s="9"/>
      <c r="CL3" s="9"/>
      <c r="CM3" s="9"/>
      <c r="CN3" s="9"/>
      <c r="CO3" s="9"/>
      <c r="CP3" s="62"/>
      <c r="CQ3" s="24"/>
      <c r="CR3" s="24" t="s">
        <v>14</v>
      </c>
      <c r="CS3" s="24"/>
      <c r="CT3" s="24"/>
      <c r="CU3" s="24"/>
      <c r="CV3" s="24"/>
      <c r="CW3" s="24"/>
      <c r="CX3" s="24"/>
      <c r="CY3" s="24"/>
      <c r="CZ3" s="24" t="s">
        <v>0</v>
      </c>
      <c r="DA3" s="24"/>
      <c r="DB3" s="24"/>
      <c r="DC3" s="24"/>
      <c r="DD3" s="24"/>
      <c r="DE3" s="24"/>
      <c r="DF3" s="24"/>
      <c r="DG3" s="24"/>
      <c r="DH3" s="24"/>
      <c r="DI3" s="24" t="s">
        <v>89</v>
      </c>
      <c r="DJ3" s="24"/>
      <c r="DK3" s="24"/>
      <c r="DL3" s="24"/>
      <c r="DM3" s="24"/>
      <c r="DN3" s="24"/>
      <c r="DO3" s="24"/>
      <c r="DP3" s="24"/>
    </row>
    <row r="4" spans="1:120" ht="12.75" customHeight="1">
      <c r="A4" s="14"/>
      <c r="B4" s="9"/>
      <c r="C4" s="9"/>
      <c r="D4" s="103" t="str">
        <f>IF(ISERROR(VLOOKUP(A2,mois_toupie,2,FALSE)),"",VLOOKUP(A2,mois_toupie,2,FALSE))</f>
        <v>Février</v>
      </c>
      <c r="E4" s="103"/>
      <c r="F4" s="103"/>
      <c r="G4" s="9"/>
      <c r="H4" s="103">
        <f>IF(ISERROR(VLOOKUP(A1,N°_année,2,FALSE)),"",VLOOKUP(A1,N°_année,2,FALSE))</f>
        <v>2015</v>
      </c>
      <c r="I4" s="103"/>
      <c r="J4" s="103"/>
      <c r="K4" s="9"/>
      <c r="L4" s="9"/>
      <c r="M4" s="9"/>
      <c r="N4" s="9"/>
      <c r="O4" s="9"/>
      <c r="P4" s="9"/>
      <c r="Q4" s="9"/>
      <c r="R4" s="9"/>
      <c r="S4" s="9"/>
      <c r="T4" s="9"/>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c r="AY4" s="9"/>
      <c r="AZ4" s="9"/>
      <c r="BA4" s="9"/>
      <c r="BB4" s="9"/>
      <c r="BC4" s="9"/>
      <c r="BD4" s="9"/>
      <c r="BE4" s="9"/>
      <c r="BF4" s="9"/>
      <c r="BG4" s="9"/>
      <c r="BH4" s="9"/>
      <c r="BI4" s="9"/>
      <c r="BJ4" s="9"/>
      <c r="BK4" s="9"/>
      <c r="BL4" s="9"/>
      <c r="BM4" s="9"/>
      <c r="BN4" s="9"/>
      <c r="BO4" s="9"/>
      <c r="BP4" s="9"/>
      <c r="BQ4" s="9"/>
      <c r="BR4" s="9"/>
      <c r="BS4" s="9"/>
      <c r="BT4" s="9"/>
      <c r="BU4" s="9"/>
      <c r="BV4" s="9"/>
      <c r="BW4" s="9"/>
      <c r="BX4" s="9"/>
      <c r="BY4" s="9"/>
      <c r="BZ4" s="9"/>
      <c r="CA4" s="9"/>
      <c r="CB4" s="9"/>
      <c r="CC4" s="9"/>
      <c r="CD4" s="9"/>
      <c r="CE4" s="9"/>
      <c r="CF4" s="9"/>
      <c r="CG4" s="9"/>
      <c r="CH4" s="9"/>
      <c r="CI4" s="9"/>
      <c r="CJ4" s="9"/>
      <c r="CK4" s="9"/>
      <c r="CL4" s="9"/>
      <c r="CM4" s="9"/>
      <c r="CN4" s="9"/>
      <c r="CO4" s="9"/>
      <c r="CP4" s="94" t="s">
        <v>69</v>
      </c>
      <c r="CQ4" s="24"/>
      <c r="CR4" s="91" t="s">
        <v>11</v>
      </c>
      <c r="CS4" s="91" t="s">
        <v>15</v>
      </c>
      <c r="CT4" s="91" t="s">
        <v>13</v>
      </c>
      <c r="CU4" s="91" t="s">
        <v>16</v>
      </c>
      <c r="CV4" s="91" t="s">
        <v>12</v>
      </c>
      <c r="CW4" s="87" t="s">
        <v>71</v>
      </c>
      <c r="CX4" s="87" t="s">
        <v>84</v>
      </c>
      <c r="CY4" s="24"/>
      <c r="CZ4" s="85" t="s">
        <v>2</v>
      </c>
      <c r="DA4" s="85" t="s">
        <v>3</v>
      </c>
      <c r="DB4" s="85" t="s">
        <v>4</v>
      </c>
      <c r="DC4" s="85" t="s">
        <v>5</v>
      </c>
      <c r="DD4" s="85" t="s">
        <v>6</v>
      </c>
      <c r="DE4" s="85" t="s">
        <v>7</v>
      </c>
      <c r="DF4" s="85" t="s">
        <v>8</v>
      </c>
      <c r="DG4" s="85" t="s">
        <v>9</v>
      </c>
      <c r="DH4" s="24"/>
      <c r="DI4" s="85" t="s">
        <v>21</v>
      </c>
      <c r="DJ4" s="85" t="s">
        <v>22</v>
      </c>
      <c r="DK4" s="85" t="s">
        <v>23</v>
      </c>
      <c r="DL4" s="85" t="s">
        <v>24</v>
      </c>
      <c r="DM4" s="85" t="s">
        <v>25</v>
      </c>
      <c r="DN4" s="85" t="s">
        <v>26</v>
      </c>
      <c r="DO4" s="85" t="s">
        <v>27</v>
      </c>
      <c r="DP4" s="24"/>
    </row>
    <row r="5" spans="1:120" ht="12.75" customHeight="1">
      <c r="A5" s="14"/>
      <c r="B5" s="9"/>
      <c r="C5" s="48"/>
      <c r="D5" s="103"/>
      <c r="E5" s="103"/>
      <c r="F5" s="103"/>
      <c r="G5" s="9"/>
      <c r="H5" s="103"/>
      <c r="I5" s="103"/>
      <c r="J5" s="103"/>
      <c r="K5" s="9"/>
      <c r="L5" s="9"/>
      <c r="M5" s="9"/>
      <c r="N5" s="9"/>
      <c r="O5" s="9"/>
      <c r="P5" s="9"/>
      <c r="Q5" s="9"/>
      <c r="R5" s="9"/>
      <c r="S5" s="9"/>
      <c r="T5" s="9"/>
      <c r="U5" s="9"/>
      <c r="V5" s="9"/>
      <c r="W5" s="9"/>
      <c r="X5" s="9"/>
      <c r="Y5" s="9"/>
      <c r="Z5" s="9"/>
      <c r="AA5" s="9"/>
      <c r="AB5" s="9"/>
      <c r="AC5" s="9"/>
      <c r="AD5" s="9"/>
      <c r="AE5" s="9"/>
      <c r="AF5" s="9"/>
      <c r="AG5" s="9"/>
      <c r="AH5" s="9"/>
      <c r="AI5" s="9"/>
      <c r="AJ5" s="9"/>
      <c r="AK5" s="9"/>
      <c r="AL5" s="9"/>
      <c r="AM5" s="9"/>
      <c r="AN5" s="9"/>
      <c r="AO5" s="9"/>
      <c r="AP5" s="9"/>
      <c r="AQ5" s="9"/>
      <c r="AR5" s="9"/>
      <c r="AS5" s="9"/>
      <c r="AT5" s="9"/>
      <c r="AU5" s="9"/>
      <c r="AV5" s="9"/>
      <c r="AW5" s="9"/>
      <c r="AX5" s="9"/>
      <c r="AY5" s="9"/>
      <c r="AZ5" s="9"/>
      <c r="BA5" s="9"/>
      <c r="BB5" s="9"/>
      <c r="BC5" s="9"/>
      <c r="BD5" s="9"/>
      <c r="BE5" s="9"/>
      <c r="BF5" s="9"/>
      <c r="BG5" s="9"/>
      <c r="BH5" s="9"/>
      <c r="BI5" s="9"/>
      <c r="BJ5" s="9"/>
      <c r="BK5" s="9"/>
      <c r="BL5" s="9"/>
      <c r="BM5" s="9"/>
      <c r="BN5" s="9"/>
      <c r="BO5" s="9"/>
      <c r="BP5" s="9"/>
      <c r="BQ5" s="9"/>
      <c r="BR5" s="9"/>
      <c r="BS5" s="9"/>
      <c r="BT5" s="9"/>
      <c r="BU5" s="9"/>
      <c r="BV5" s="9"/>
      <c r="BW5" s="9"/>
      <c r="BX5" s="9"/>
      <c r="BY5" s="9"/>
      <c r="BZ5" s="9"/>
      <c r="CA5" s="9"/>
      <c r="CB5" s="9"/>
      <c r="CC5" s="9"/>
      <c r="CD5" s="9"/>
      <c r="CE5" s="9"/>
      <c r="CF5" s="9"/>
      <c r="CG5" s="9"/>
      <c r="CH5" s="9"/>
      <c r="CI5" s="9"/>
      <c r="CJ5" s="9"/>
      <c r="CK5" s="9"/>
      <c r="CL5" s="9"/>
      <c r="CM5" s="9"/>
      <c r="CN5" s="9"/>
      <c r="CO5" s="9"/>
      <c r="CP5" s="95"/>
      <c r="CQ5" s="24"/>
      <c r="CR5" s="92"/>
      <c r="CS5" s="92"/>
      <c r="CT5" s="92"/>
      <c r="CU5" s="92"/>
      <c r="CV5" s="92"/>
      <c r="CW5" s="88"/>
      <c r="CX5" s="88"/>
      <c r="CY5" s="24"/>
      <c r="CZ5" s="85"/>
      <c r="DA5" s="85"/>
      <c r="DB5" s="85"/>
      <c r="DC5" s="85"/>
      <c r="DD5" s="85"/>
      <c r="DE5" s="85"/>
      <c r="DF5" s="85"/>
      <c r="DG5" s="85"/>
      <c r="DH5" s="24"/>
      <c r="DI5" s="85"/>
      <c r="DJ5" s="85"/>
      <c r="DK5" s="85"/>
      <c r="DL5" s="85"/>
      <c r="DM5" s="85"/>
      <c r="DN5" s="85"/>
      <c r="DO5" s="85"/>
      <c r="DP5" s="24"/>
    </row>
    <row r="6" spans="1:120" ht="5.0999999999999996" customHeight="1">
      <c r="A6" s="14"/>
      <c r="B6" s="9"/>
      <c r="C6" s="9"/>
      <c r="D6" s="9"/>
      <c r="E6" s="9"/>
      <c r="F6" s="9"/>
      <c r="G6" s="9"/>
      <c r="H6" s="9"/>
      <c r="I6" s="9"/>
      <c r="J6" s="9"/>
      <c r="K6" s="9"/>
      <c r="L6" s="9"/>
      <c r="M6" s="9"/>
      <c r="N6" s="9"/>
      <c r="O6" s="9"/>
      <c r="P6" s="9"/>
      <c r="Q6" s="9"/>
      <c r="R6" s="9"/>
      <c r="S6" s="9"/>
      <c r="T6" s="9"/>
      <c r="U6" s="9"/>
      <c r="V6" s="9"/>
      <c r="W6" s="9"/>
      <c r="X6" s="9"/>
      <c r="Y6" s="9"/>
      <c r="Z6" s="9"/>
      <c r="AA6" s="9"/>
      <c r="AB6" s="9"/>
      <c r="AC6" s="9"/>
      <c r="AD6" s="9"/>
      <c r="AE6" s="9"/>
      <c r="AF6" s="9"/>
      <c r="AG6" s="9"/>
      <c r="AH6" s="9"/>
      <c r="AI6" s="9"/>
      <c r="AJ6" s="9"/>
      <c r="AK6" s="9"/>
      <c r="AL6" s="9"/>
      <c r="AM6" s="9"/>
      <c r="AN6" s="9"/>
      <c r="AO6" s="9"/>
      <c r="AP6" s="9"/>
      <c r="AQ6" s="9"/>
      <c r="AR6" s="9"/>
      <c r="AS6" s="9"/>
      <c r="AT6" s="9"/>
      <c r="AU6" s="9"/>
      <c r="AV6" s="9"/>
      <c r="AW6" s="9"/>
      <c r="AX6" s="9"/>
      <c r="AY6" s="9"/>
      <c r="AZ6" s="9"/>
      <c r="BA6" s="9"/>
      <c r="BB6" s="9"/>
      <c r="BC6" s="9"/>
      <c r="BD6" s="9"/>
      <c r="BE6" s="9"/>
      <c r="BF6" s="9"/>
      <c r="BG6" s="9"/>
      <c r="BH6" s="9"/>
      <c r="BI6" s="9"/>
      <c r="BJ6" s="9"/>
      <c r="BK6" s="9"/>
      <c r="BL6" s="9"/>
      <c r="BM6" s="9"/>
      <c r="BN6" s="9"/>
      <c r="BO6" s="9"/>
      <c r="BP6" s="9"/>
      <c r="BQ6" s="9"/>
      <c r="BR6" s="9"/>
      <c r="BS6" s="9"/>
      <c r="BT6" s="9"/>
      <c r="BU6" s="9"/>
      <c r="BV6" s="9"/>
      <c r="BW6" s="9"/>
      <c r="BX6" s="9"/>
      <c r="BY6" s="9"/>
      <c r="BZ6" s="9"/>
      <c r="CA6" s="9"/>
      <c r="CB6" s="9"/>
      <c r="CC6" s="9"/>
      <c r="CD6" s="9"/>
      <c r="CE6" s="9"/>
      <c r="CF6" s="9"/>
      <c r="CG6" s="9"/>
      <c r="CH6" s="9"/>
      <c r="CI6" s="9"/>
      <c r="CJ6" s="9"/>
      <c r="CK6" s="9"/>
      <c r="CL6" s="9"/>
      <c r="CM6" s="9"/>
      <c r="CN6" s="9"/>
      <c r="CO6" s="9"/>
      <c r="CP6" s="95"/>
      <c r="CQ6" s="24"/>
      <c r="CR6" s="92"/>
      <c r="CS6" s="92"/>
      <c r="CT6" s="92"/>
      <c r="CU6" s="92"/>
      <c r="CV6" s="92"/>
      <c r="CW6" s="88"/>
      <c r="CX6" s="88"/>
      <c r="CY6" s="24"/>
      <c r="CZ6" s="85"/>
      <c r="DA6" s="85"/>
      <c r="DB6" s="85"/>
      <c r="DC6" s="85"/>
      <c r="DD6" s="85"/>
      <c r="DE6" s="85"/>
      <c r="DF6" s="85"/>
      <c r="DG6" s="85"/>
      <c r="DH6" s="24"/>
      <c r="DI6" s="85"/>
      <c r="DJ6" s="85"/>
      <c r="DK6" s="85"/>
      <c r="DL6" s="85"/>
      <c r="DM6" s="85"/>
      <c r="DN6" s="85"/>
      <c r="DO6" s="85"/>
      <c r="DP6" s="24"/>
    </row>
    <row r="7" spans="1:120">
      <c r="A7" s="14"/>
      <c r="B7" s="4" t="s">
        <v>1</v>
      </c>
      <c r="C7" s="108" t="str">
        <f>IF(C9="","",IF(WEEKDAY(C9,2)=1,WEEKNUM(C9),""))</f>
        <v/>
      </c>
      <c r="D7" s="100"/>
      <c r="E7" s="100">
        <f t="shared" ref="E7" si="0">IF(E9="","",IF(WEEKDAY(E9,2)=1,WEEKNUM(E9),""))</f>
        <v>5</v>
      </c>
      <c r="F7" s="100"/>
      <c r="G7" s="100" t="str">
        <f t="shared" ref="G7" si="1">IF(G9="","",IF(WEEKDAY(G9,2)=1,WEEKNUM(G9),""))</f>
        <v/>
      </c>
      <c r="H7" s="100"/>
      <c r="I7" s="100" t="str">
        <f t="shared" ref="I7" si="2">IF(I9="","",IF(WEEKDAY(I9,2)=1,WEEKNUM(I9),""))</f>
        <v/>
      </c>
      <c r="J7" s="100"/>
      <c r="K7" s="100" t="str">
        <f t="shared" ref="K7" si="3">IF(K9="","",IF(WEEKDAY(K9,2)=1,WEEKNUM(K9),""))</f>
        <v/>
      </c>
      <c r="L7" s="100"/>
      <c r="M7" s="100" t="str">
        <f t="shared" ref="M7" si="4">IF(M9="","",IF(WEEKDAY(M9,2)=1,WEEKNUM(M9),""))</f>
        <v/>
      </c>
      <c r="N7" s="100"/>
      <c r="O7" s="100" t="str">
        <f t="shared" ref="O7" si="5">IF(O9="","",IF(WEEKDAY(O9,2)=1,WEEKNUM(O9),""))</f>
        <v/>
      </c>
      <c r="P7" s="100"/>
      <c r="Q7" s="100" t="str">
        <f t="shared" ref="Q7" si="6">IF(Q9="","",IF(WEEKDAY(Q9,2)=1,WEEKNUM(Q9),""))</f>
        <v/>
      </c>
      <c r="R7" s="100"/>
      <c r="S7" s="100">
        <f t="shared" ref="S7:CC7" si="7">IF(S9="","",IF(WEEKDAY(S9,2)=1,WEEKNUM(S9),""))</f>
        <v>6</v>
      </c>
      <c r="T7" s="100"/>
      <c r="U7" s="100" t="str">
        <f t="shared" si="7"/>
        <v/>
      </c>
      <c r="V7" s="100"/>
      <c r="W7" s="100" t="str">
        <f t="shared" si="7"/>
        <v/>
      </c>
      <c r="X7" s="100"/>
      <c r="Y7" s="100" t="str">
        <f t="shared" si="7"/>
        <v/>
      </c>
      <c r="Z7" s="100"/>
      <c r="AA7" s="100" t="str">
        <f t="shared" si="7"/>
        <v/>
      </c>
      <c r="AB7" s="100"/>
      <c r="AC7" s="100" t="str">
        <f t="shared" si="7"/>
        <v/>
      </c>
      <c r="AD7" s="100"/>
      <c r="AE7" s="100" t="str">
        <f t="shared" si="7"/>
        <v/>
      </c>
      <c r="AF7" s="100"/>
      <c r="AG7" s="100">
        <f t="shared" si="7"/>
        <v>7</v>
      </c>
      <c r="AH7" s="100"/>
      <c r="AI7" s="100" t="str">
        <f t="shared" si="7"/>
        <v/>
      </c>
      <c r="AJ7" s="100"/>
      <c r="AK7" s="100" t="str">
        <f t="shared" si="7"/>
        <v/>
      </c>
      <c r="AL7" s="100"/>
      <c r="AM7" s="100" t="str">
        <f t="shared" si="7"/>
        <v/>
      </c>
      <c r="AN7" s="100"/>
      <c r="AO7" s="100" t="str">
        <f t="shared" si="7"/>
        <v/>
      </c>
      <c r="AP7" s="100"/>
      <c r="AQ7" s="100" t="str">
        <f t="shared" si="7"/>
        <v/>
      </c>
      <c r="AR7" s="100"/>
      <c r="AS7" s="100" t="str">
        <f t="shared" si="7"/>
        <v/>
      </c>
      <c r="AT7" s="100"/>
      <c r="AU7" s="100">
        <f t="shared" si="7"/>
        <v>8</v>
      </c>
      <c r="AV7" s="100"/>
      <c r="AW7" s="100" t="str">
        <f t="shared" si="7"/>
        <v/>
      </c>
      <c r="AX7" s="100"/>
      <c r="AY7" s="100" t="str">
        <f t="shared" si="7"/>
        <v/>
      </c>
      <c r="AZ7" s="100"/>
      <c r="BA7" s="100" t="str">
        <f t="shared" si="7"/>
        <v/>
      </c>
      <c r="BB7" s="100"/>
      <c r="BC7" s="100" t="str">
        <f t="shared" si="7"/>
        <v/>
      </c>
      <c r="BD7" s="100"/>
      <c r="BE7" s="100" t="str">
        <f t="shared" si="7"/>
        <v/>
      </c>
      <c r="BF7" s="100"/>
      <c r="BG7" s="100" t="str">
        <f t="shared" si="7"/>
        <v/>
      </c>
      <c r="BH7" s="100"/>
      <c r="BI7" s="100">
        <f t="shared" si="7"/>
        <v>9</v>
      </c>
      <c r="BJ7" s="100"/>
      <c r="BK7" s="100" t="str">
        <f t="shared" si="7"/>
        <v/>
      </c>
      <c r="BL7" s="100"/>
      <c r="BM7" s="100" t="str">
        <f t="shared" si="7"/>
        <v/>
      </c>
      <c r="BN7" s="100"/>
      <c r="BO7" s="100" t="str">
        <f t="shared" si="7"/>
        <v/>
      </c>
      <c r="BP7" s="100"/>
      <c r="BQ7" s="100" t="str">
        <f t="shared" si="7"/>
        <v/>
      </c>
      <c r="BR7" s="100"/>
      <c r="BS7" s="100" t="str">
        <f t="shared" si="7"/>
        <v/>
      </c>
      <c r="BT7" s="100"/>
      <c r="BU7" s="100" t="str">
        <f t="shared" si="7"/>
        <v/>
      </c>
      <c r="BV7" s="100"/>
      <c r="BW7" s="100">
        <f t="shared" si="7"/>
        <v>10</v>
      </c>
      <c r="BX7" s="100"/>
      <c r="BY7" s="100" t="str">
        <f t="shared" si="7"/>
        <v/>
      </c>
      <c r="BZ7" s="100"/>
      <c r="CA7" s="100" t="str">
        <f t="shared" si="7"/>
        <v/>
      </c>
      <c r="CB7" s="100"/>
      <c r="CC7" s="100" t="str">
        <f t="shared" si="7"/>
        <v/>
      </c>
      <c r="CD7" s="100"/>
      <c r="CE7" s="100" t="str">
        <f t="shared" ref="CE7:CM7" si="8">IF(CE9="","",IF(WEEKDAY(CE9,2)=1,WEEKNUM(CE9),""))</f>
        <v/>
      </c>
      <c r="CF7" s="100"/>
      <c r="CG7" s="100" t="str">
        <f t="shared" si="8"/>
        <v/>
      </c>
      <c r="CH7" s="100"/>
      <c r="CI7" s="100" t="str">
        <f t="shared" si="8"/>
        <v/>
      </c>
      <c r="CJ7" s="100"/>
      <c r="CK7" s="100">
        <f t="shared" si="8"/>
        <v>11</v>
      </c>
      <c r="CL7" s="100"/>
      <c r="CM7" s="100" t="str">
        <f t="shared" si="8"/>
        <v/>
      </c>
      <c r="CN7" s="104"/>
      <c r="CO7" s="9"/>
      <c r="CP7" s="95"/>
      <c r="CQ7" s="24"/>
      <c r="CR7" s="92"/>
      <c r="CS7" s="92"/>
      <c r="CT7" s="92"/>
      <c r="CU7" s="92"/>
      <c r="CV7" s="92"/>
      <c r="CW7" s="88"/>
      <c r="CX7" s="88"/>
      <c r="CY7" s="24"/>
      <c r="CZ7" s="85"/>
      <c r="DA7" s="85"/>
      <c r="DB7" s="85"/>
      <c r="DC7" s="85"/>
      <c r="DD7" s="85"/>
      <c r="DE7" s="85"/>
      <c r="DF7" s="85"/>
      <c r="DG7" s="85"/>
      <c r="DH7" s="24"/>
      <c r="DI7" s="85"/>
      <c r="DJ7" s="85"/>
      <c r="DK7" s="85"/>
      <c r="DL7" s="85"/>
      <c r="DM7" s="85"/>
      <c r="DN7" s="85"/>
      <c r="DO7" s="85"/>
      <c r="DP7" s="24"/>
    </row>
    <row r="8" spans="1:120">
      <c r="A8" s="14"/>
      <c r="B8" s="18"/>
      <c r="C8" s="109">
        <f>O9-1</f>
        <v>42034</v>
      </c>
      <c r="D8" s="110"/>
      <c r="E8" s="58" t="str">
        <f>IF(YEAR(O9)&lt;&gt;YEAR($Q$9),O9-1,"")</f>
        <v/>
      </c>
      <c r="F8" s="56"/>
      <c r="G8" s="56"/>
      <c r="H8" s="56"/>
      <c r="I8" s="56"/>
      <c r="J8" s="56"/>
      <c r="K8" s="56"/>
      <c r="L8" s="56"/>
      <c r="M8" s="56"/>
      <c r="N8" s="56"/>
      <c r="O8" s="59"/>
      <c r="P8" s="59"/>
      <c r="Q8" s="111">
        <f>Q9</f>
        <v>42036</v>
      </c>
      <c r="R8" s="111"/>
      <c r="S8" s="60" t="str">
        <f>IF(YEAR(O9)&lt;&gt;YEAR($Q$9),O9+1,"")</f>
        <v/>
      </c>
      <c r="T8" s="56"/>
      <c r="U8" s="56"/>
      <c r="V8" s="56"/>
      <c r="W8" s="56"/>
      <c r="X8" s="56"/>
      <c r="Y8" s="56"/>
      <c r="Z8" s="56"/>
      <c r="AA8" s="56"/>
      <c r="AB8" s="56"/>
      <c r="AC8" s="56"/>
      <c r="AD8" s="56"/>
      <c r="AE8" s="56"/>
      <c r="AF8" s="56"/>
      <c r="AG8" s="56"/>
      <c r="AH8" s="56"/>
      <c r="AI8" s="56"/>
      <c r="AJ8" s="56"/>
      <c r="AK8" s="56"/>
      <c r="AL8" s="56"/>
      <c r="AM8" s="56"/>
      <c r="AN8" s="56"/>
      <c r="AO8" s="56"/>
      <c r="AP8" s="56"/>
      <c r="AQ8" s="56"/>
      <c r="AR8" s="56"/>
      <c r="AS8" s="56"/>
      <c r="AT8" s="56"/>
      <c r="AU8" s="56"/>
      <c r="AV8" s="56"/>
      <c r="AW8" s="56"/>
      <c r="AX8" s="56"/>
      <c r="AY8" s="56"/>
      <c r="AZ8" s="56"/>
      <c r="BA8" s="56"/>
      <c r="BB8" s="56"/>
      <c r="BC8" s="56"/>
      <c r="BD8" s="56"/>
      <c r="BE8" s="56"/>
      <c r="BF8" s="56"/>
      <c r="BG8" s="56"/>
      <c r="BH8" s="56"/>
      <c r="BI8" s="56"/>
      <c r="BJ8" s="56"/>
      <c r="BK8" s="56"/>
      <c r="BL8" s="56"/>
      <c r="BM8" s="56"/>
      <c r="BN8" s="56"/>
      <c r="BO8" s="56"/>
      <c r="BP8" s="56"/>
      <c r="BQ8" s="56"/>
      <c r="BR8" s="56"/>
      <c r="BS8" s="56"/>
      <c r="BT8" s="56"/>
      <c r="BU8" s="105">
        <f>IF(BU9="","",IF(DAY(BU9)&gt;1,"",EDATE(BU9,0)))</f>
        <v>42064</v>
      </c>
      <c r="BV8" s="105"/>
      <c r="BW8" s="105" t="str">
        <f>IF(BW9="","",IF(DAY(BW9)&gt;1,"",EDATE(BW9,0)))</f>
        <v/>
      </c>
      <c r="BX8" s="105"/>
      <c r="BY8" s="105" t="str">
        <f>IF(BY9="","",IF(DAY(BY9)&gt;1,"",EDATE(BY9,0)))</f>
        <v/>
      </c>
      <c r="BZ8" s="105"/>
      <c r="CA8" s="105" t="str">
        <f>IF(CA9="","",IF(DAY(CA9)&gt;1,"",EDATE(CA9,0)))</f>
        <v/>
      </c>
      <c r="CB8" s="105"/>
      <c r="CC8" s="58" t="str">
        <f>IF(YEAR(CC9)&lt;&gt;YEAR($Q$8),CC9+1,"")</f>
        <v/>
      </c>
      <c r="CD8" s="56"/>
      <c r="CE8" s="56"/>
      <c r="CF8" s="56"/>
      <c r="CG8" s="56"/>
      <c r="CH8" s="56"/>
      <c r="CI8" s="56"/>
      <c r="CJ8" s="56"/>
      <c r="CK8" s="56"/>
      <c r="CL8" s="56"/>
      <c r="CM8" s="56"/>
      <c r="CN8" s="57"/>
      <c r="CO8" s="9"/>
      <c r="CP8" s="95"/>
      <c r="CQ8" s="24"/>
      <c r="CR8" s="92"/>
      <c r="CS8" s="92"/>
      <c r="CT8" s="92"/>
      <c r="CU8" s="92"/>
      <c r="CV8" s="92"/>
      <c r="CW8" s="88"/>
      <c r="CX8" s="88"/>
      <c r="CY8" s="24"/>
      <c r="CZ8" s="85"/>
      <c r="DA8" s="85"/>
      <c r="DB8" s="85"/>
      <c r="DC8" s="85"/>
      <c r="DD8" s="85"/>
      <c r="DE8" s="85"/>
      <c r="DF8" s="85"/>
      <c r="DG8" s="85"/>
      <c r="DH8" s="24"/>
      <c r="DI8" s="85"/>
      <c r="DJ8" s="85"/>
      <c r="DK8" s="85"/>
      <c r="DL8" s="85"/>
      <c r="DM8" s="85"/>
      <c r="DN8" s="85"/>
      <c r="DO8" s="85"/>
      <c r="DP8" s="24"/>
    </row>
    <row r="9" spans="1:120">
      <c r="A9" s="14"/>
      <c r="B9" s="5" t="s">
        <v>20</v>
      </c>
      <c r="C9" s="51">
        <f>IF(E9="","",IF(MONTH(E9-1)&lt;&gt;MONTH($Q$9),E9-1))</f>
        <v>42029</v>
      </c>
      <c r="D9" s="52">
        <f>C9</f>
        <v>42029</v>
      </c>
      <c r="E9" s="51">
        <f>IF(G9="","",IF(MONTH(G9-1)&lt;&gt;MONTH($Q$9),G9-1))</f>
        <v>42030</v>
      </c>
      <c r="F9" s="54">
        <f>E9</f>
        <v>42030</v>
      </c>
      <c r="G9" s="53">
        <f>IF(I9="","",IF(MONTH(I9-1)&lt;&gt;MONTH($Q$9),I9-1))</f>
        <v>42031</v>
      </c>
      <c r="H9" s="52">
        <f>G9</f>
        <v>42031</v>
      </c>
      <c r="I9" s="51">
        <f>IF(K9="","",IF(MONTH(K9-1)&lt;&gt;MONTH($Q$9),K9-1))</f>
        <v>42032</v>
      </c>
      <c r="J9" s="54">
        <f>I9</f>
        <v>42032</v>
      </c>
      <c r="K9" s="53">
        <f>IF(M9="","",IF(MONTH(M9-1)&lt;&gt;MONTH($Q$9),M9-1))</f>
        <v>42033</v>
      </c>
      <c r="L9" s="52">
        <f>K9</f>
        <v>42033</v>
      </c>
      <c r="M9" s="51">
        <f>IF(O9="","",IF(MONTH(O9-1)&lt;&gt;MONTH($Q$9),O9-1))</f>
        <v>42034</v>
      </c>
      <c r="N9" s="54">
        <f>M9</f>
        <v>42034</v>
      </c>
      <c r="O9" s="53">
        <f>IF(Q9="","",IF(MONTH(Q9-1)&lt;&gt;MONTH($Q$9),Q9-1))</f>
        <v>42035</v>
      </c>
      <c r="P9" s="52">
        <f>O9</f>
        <v>42035</v>
      </c>
      <c r="Q9" s="51">
        <f>DATE($H$4,MONTH(1&amp;$D$4),1)</f>
        <v>42036</v>
      </c>
      <c r="R9" s="54">
        <f>Q9</f>
        <v>42036</v>
      </c>
      <c r="S9" s="53">
        <f>+Q9+1</f>
        <v>42037</v>
      </c>
      <c r="T9" s="52">
        <f>S9</f>
        <v>42037</v>
      </c>
      <c r="U9" s="51">
        <f>+S9+1</f>
        <v>42038</v>
      </c>
      <c r="V9" s="54">
        <f>U9</f>
        <v>42038</v>
      </c>
      <c r="W9" s="53">
        <f>+U9+1</f>
        <v>42039</v>
      </c>
      <c r="X9" s="52">
        <f>W9</f>
        <v>42039</v>
      </c>
      <c r="Y9" s="51">
        <f t="shared" ref="Y9" si="9">+W9+1</f>
        <v>42040</v>
      </c>
      <c r="Z9" s="54">
        <f t="shared" ref="Z9" si="10">Y9</f>
        <v>42040</v>
      </c>
      <c r="AA9" s="53">
        <f t="shared" ref="AA9" si="11">+Y9+1</f>
        <v>42041</v>
      </c>
      <c r="AB9" s="52">
        <f t="shared" ref="AB9" si="12">AA9</f>
        <v>42041</v>
      </c>
      <c r="AC9" s="51">
        <f t="shared" ref="AC9" si="13">+AA9+1</f>
        <v>42042</v>
      </c>
      <c r="AD9" s="54">
        <f t="shared" ref="AD9" si="14">AC9</f>
        <v>42042</v>
      </c>
      <c r="AE9" s="53">
        <f t="shared" ref="AE9" si="15">+AC9+1</f>
        <v>42043</v>
      </c>
      <c r="AF9" s="52">
        <f t="shared" ref="AF9" si="16">AE9</f>
        <v>42043</v>
      </c>
      <c r="AG9" s="51">
        <f t="shared" ref="AG9" si="17">+AE9+1</f>
        <v>42044</v>
      </c>
      <c r="AH9" s="54">
        <f t="shared" ref="AH9" si="18">AG9</f>
        <v>42044</v>
      </c>
      <c r="AI9" s="53">
        <f t="shared" ref="AI9" si="19">+AG9+1</f>
        <v>42045</v>
      </c>
      <c r="AJ9" s="52">
        <f t="shared" ref="AJ9" si="20">AI9</f>
        <v>42045</v>
      </c>
      <c r="AK9" s="51">
        <f t="shared" ref="AK9" si="21">+AI9+1</f>
        <v>42046</v>
      </c>
      <c r="AL9" s="54">
        <f t="shared" ref="AL9" si="22">AK9</f>
        <v>42046</v>
      </c>
      <c r="AM9" s="53">
        <f t="shared" ref="AM9" si="23">+AK9+1</f>
        <v>42047</v>
      </c>
      <c r="AN9" s="52">
        <f t="shared" ref="AN9" si="24">AM9</f>
        <v>42047</v>
      </c>
      <c r="AO9" s="51">
        <f t="shared" ref="AO9" si="25">+AM9+1</f>
        <v>42048</v>
      </c>
      <c r="AP9" s="54">
        <f t="shared" ref="AP9" si="26">AO9</f>
        <v>42048</v>
      </c>
      <c r="AQ9" s="53">
        <f t="shared" ref="AQ9" si="27">+AO9+1</f>
        <v>42049</v>
      </c>
      <c r="AR9" s="52">
        <f t="shared" ref="AR9" si="28">AQ9</f>
        <v>42049</v>
      </c>
      <c r="AS9" s="51">
        <f t="shared" ref="AS9" si="29">+AQ9+1</f>
        <v>42050</v>
      </c>
      <c r="AT9" s="54">
        <f t="shared" ref="AT9" si="30">AS9</f>
        <v>42050</v>
      </c>
      <c r="AU9" s="53">
        <f t="shared" ref="AU9" si="31">+AS9+1</f>
        <v>42051</v>
      </c>
      <c r="AV9" s="52">
        <f t="shared" ref="AV9" si="32">AU9</f>
        <v>42051</v>
      </c>
      <c r="AW9" s="51">
        <f t="shared" ref="AW9" si="33">+AU9+1</f>
        <v>42052</v>
      </c>
      <c r="AX9" s="54">
        <f t="shared" ref="AX9" si="34">AW9</f>
        <v>42052</v>
      </c>
      <c r="AY9" s="53">
        <f t="shared" ref="AY9" si="35">+AW9+1</f>
        <v>42053</v>
      </c>
      <c r="AZ9" s="52">
        <f t="shared" ref="AZ9" si="36">AY9</f>
        <v>42053</v>
      </c>
      <c r="BA9" s="51">
        <f t="shared" ref="BA9" si="37">+AY9+1</f>
        <v>42054</v>
      </c>
      <c r="BB9" s="54">
        <f t="shared" ref="BB9" si="38">BA9</f>
        <v>42054</v>
      </c>
      <c r="BC9" s="53">
        <f t="shared" ref="BC9" si="39">+BA9+1</f>
        <v>42055</v>
      </c>
      <c r="BD9" s="52">
        <f t="shared" ref="BD9" si="40">BC9</f>
        <v>42055</v>
      </c>
      <c r="BE9" s="51">
        <f t="shared" ref="BE9" si="41">+BC9+1</f>
        <v>42056</v>
      </c>
      <c r="BF9" s="54">
        <f t="shared" ref="BF9" si="42">BE9</f>
        <v>42056</v>
      </c>
      <c r="BG9" s="53">
        <f t="shared" ref="BG9" si="43">+BE9+1</f>
        <v>42057</v>
      </c>
      <c r="BH9" s="52">
        <f t="shared" ref="BH9" si="44">BG9</f>
        <v>42057</v>
      </c>
      <c r="BI9" s="51">
        <f t="shared" ref="BI9" si="45">+BG9+1</f>
        <v>42058</v>
      </c>
      <c r="BJ9" s="54">
        <f t="shared" ref="BJ9" si="46">BI9</f>
        <v>42058</v>
      </c>
      <c r="BK9" s="53">
        <f t="shared" ref="BK9" si="47">+BI9+1</f>
        <v>42059</v>
      </c>
      <c r="BL9" s="52">
        <f t="shared" ref="BL9" si="48">BK9</f>
        <v>42059</v>
      </c>
      <c r="BM9" s="51">
        <f t="shared" ref="BM9" si="49">+BK9+1</f>
        <v>42060</v>
      </c>
      <c r="BN9" s="54">
        <f t="shared" ref="BN9" si="50">BM9</f>
        <v>42060</v>
      </c>
      <c r="BO9" s="53">
        <f t="shared" ref="BO9" si="51">+BM9+1</f>
        <v>42061</v>
      </c>
      <c r="BP9" s="52">
        <f t="shared" ref="BP9" si="52">BO9</f>
        <v>42061</v>
      </c>
      <c r="BQ9" s="51">
        <f t="shared" ref="BQ9" si="53">+BO9+1</f>
        <v>42062</v>
      </c>
      <c r="BR9" s="54">
        <f t="shared" ref="BR9" si="54">BQ9</f>
        <v>42062</v>
      </c>
      <c r="BS9" s="53">
        <f t="shared" ref="BS9" si="55">+BQ9+1</f>
        <v>42063</v>
      </c>
      <c r="BT9" s="52">
        <f t="shared" ref="BT9" si="56">BS9</f>
        <v>42063</v>
      </c>
      <c r="BU9" s="51">
        <f t="shared" ref="BU9" si="57">+BS9+1</f>
        <v>42064</v>
      </c>
      <c r="BV9" s="54">
        <f t="shared" ref="BV9" si="58">BU9</f>
        <v>42064</v>
      </c>
      <c r="BW9" s="53">
        <f t="shared" ref="BW9" si="59">+BU9+1</f>
        <v>42065</v>
      </c>
      <c r="BX9" s="52">
        <f t="shared" ref="BX9" si="60">BW9</f>
        <v>42065</v>
      </c>
      <c r="BY9" s="51">
        <f t="shared" ref="BY9" si="61">+BW9+1</f>
        <v>42066</v>
      </c>
      <c r="BZ9" s="54">
        <f t="shared" ref="BZ9" si="62">BY9</f>
        <v>42066</v>
      </c>
      <c r="CA9" s="53">
        <f t="shared" ref="CA9" si="63">+BY9+1</f>
        <v>42067</v>
      </c>
      <c r="CB9" s="52">
        <f t="shared" ref="CB9" si="64">CA9</f>
        <v>42067</v>
      </c>
      <c r="CC9" s="51">
        <f t="shared" ref="CC9" si="65">+CA9+1</f>
        <v>42068</v>
      </c>
      <c r="CD9" s="54">
        <f t="shared" ref="CD9:CN9" si="66">CC9</f>
        <v>42068</v>
      </c>
      <c r="CE9" s="53">
        <f t="shared" ref="CE9" si="67">+CC9+1</f>
        <v>42069</v>
      </c>
      <c r="CF9" s="52">
        <f t="shared" si="66"/>
        <v>42069</v>
      </c>
      <c r="CG9" s="51">
        <f t="shared" ref="CG9" si="68">+CE9+1</f>
        <v>42070</v>
      </c>
      <c r="CH9" s="54">
        <f t="shared" si="66"/>
        <v>42070</v>
      </c>
      <c r="CI9" s="53">
        <f t="shared" ref="CI9" si="69">+CG9+1</f>
        <v>42071</v>
      </c>
      <c r="CJ9" s="52">
        <f t="shared" si="66"/>
        <v>42071</v>
      </c>
      <c r="CK9" s="51">
        <f t="shared" ref="CK9" si="70">+CI9+1</f>
        <v>42072</v>
      </c>
      <c r="CL9" s="54">
        <f t="shared" si="66"/>
        <v>42072</v>
      </c>
      <c r="CM9" s="53">
        <f t="shared" ref="CM9" si="71">+CK9+1</f>
        <v>42073</v>
      </c>
      <c r="CN9" s="54">
        <f t="shared" si="66"/>
        <v>42073</v>
      </c>
      <c r="CO9" s="9"/>
      <c r="CP9" s="96"/>
      <c r="CQ9" s="24"/>
      <c r="CR9" s="93"/>
      <c r="CS9" s="93"/>
      <c r="CT9" s="93"/>
      <c r="CU9" s="93"/>
      <c r="CV9" s="93"/>
      <c r="CW9" s="89"/>
      <c r="CX9" s="89"/>
      <c r="CY9" s="24"/>
      <c r="CZ9" s="85"/>
      <c r="DA9" s="85"/>
      <c r="DB9" s="85"/>
      <c r="DC9" s="85"/>
      <c r="DD9" s="85"/>
      <c r="DE9" s="85"/>
      <c r="DF9" s="85"/>
      <c r="DG9" s="85"/>
      <c r="DH9" s="24"/>
      <c r="DI9" s="85"/>
      <c r="DJ9" s="85"/>
      <c r="DK9" s="85"/>
      <c r="DL9" s="85"/>
      <c r="DM9" s="85"/>
      <c r="DN9" s="85"/>
      <c r="DO9" s="85"/>
      <c r="DP9" s="24"/>
    </row>
    <row r="10" spans="1:120">
      <c r="A10" s="14">
        <v>1</v>
      </c>
      <c r="B10" s="106" t="str">
        <f>Param!$D$2</f>
        <v>BENAZET J.R</v>
      </c>
      <c r="C10" s="49"/>
      <c r="D10" s="50"/>
      <c r="E10" s="49"/>
      <c r="F10" s="50"/>
      <c r="G10" s="49"/>
      <c r="H10" s="50"/>
      <c r="I10" s="49"/>
      <c r="J10" s="50"/>
      <c r="K10" s="49"/>
      <c r="L10" s="50"/>
      <c r="M10" s="49"/>
      <c r="N10" s="50"/>
      <c r="O10" s="49"/>
      <c r="P10" s="50"/>
      <c r="Q10" s="49">
        <v>0.33333333333333331</v>
      </c>
      <c r="R10" s="50">
        <v>0.75</v>
      </c>
      <c r="S10" s="49"/>
      <c r="T10" s="50"/>
      <c r="U10" s="49"/>
      <c r="V10" s="50"/>
      <c r="W10" s="49"/>
      <c r="X10" s="50"/>
      <c r="Y10" s="49">
        <v>0.375</v>
      </c>
      <c r="Z10" s="50">
        <v>0.79166666666666663</v>
      </c>
      <c r="AA10" s="49"/>
      <c r="AB10" s="50"/>
      <c r="AC10" s="49"/>
      <c r="AD10" s="50"/>
      <c r="AE10" s="49">
        <v>0.41666666666666669</v>
      </c>
      <c r="AF10" s="50">
        <v>0.66666666666666663</v>
      </c>
      <c r="AG10" s="49"/>
      <c r="AH10" s="50"/>
      <c r="AI10" s="49"/>
      <c r="AJ10" s="50"/>
      <c r="AK10" s="49">
        <v>0.29166666666666669</v>
      </c>
      <c r="AL10" s="50">
        <v>0.5</v>
      </c>
      <c r="AM10" s="49"/>
      <c r="AN10" s="50"/>
      <c r="AO10" s="49">
        <v>0.33333333333333331</v>
      </c>
      <c r="AP10" s="50">
        <v>0.875</v>
      </c>
      <c r="AQ10" s="49"/>
      <c r="AR10" s="50"/>
      <c r="AS10" s="49"/>
      <c r="AT10" s="50"/>
      <c r="AU10" s="49"/>
      <c r="AV10" s="50"/>
      <c r="AW10" s="49"/>
      <c r="AX10" s="50"/>
      <c r="AY10" s="49"/>
      <c r="AZ10" s="50"/>
      <c r="BA10" s="49" t="s">
        <v>93</v>
      </c>
      <c r="BB10" s="50" t="s">
        <v>94</v>
      </c>
      <c r="BC10" s="49"/>
      <c r="BD10" s="50"/>
      <c r="BE10" s="49" t="s">
        <v>85</v>
      </c>
      <c r="BF10" s="50" t="s">
        <v>85</v>
      </c>
      <c r="BG10" s="49"/>
      <c r="BH10" s="50"/>
      <c r="BI10" s="49"/>
      <c r="BJ10" s="50"/>
      <c r="BK10" s="49"/>
      <c r="BL10" s="50"/>
      <c r="BM10" s="49"/>
      <c r="BN10" s="50"/>
      <c r="BO10" s="49"/>
      <c r="BP10" s="50"/>
      <c r="BQ10" s="49">
        <v>0.58333333333333337</v>
      </c>
      <c r="BR10" s="50">
        <v>0.75</v>
      </c>
      <c r="BS10" s="49">
        <v>0.33333333333333331</v>
      </c>
      <c r="BT10" s="50">
        <v>0.75</v>
      </c>
      <c r="BU10" s="49"/>
      <c r="BV10" s="50"/>
      <c r="BW10" s="49"/>
      <c r="BX10" s="50"/>
      <c r="BY10" s="49"/>
      <c r="BZ10" s="50"/>
      <c r="CA10" s="49"/>
      <c r="CB10" s="50"/>
      <c r="CC10" s="49"/>
      <c r="CD10" s="50"/>
      <c r="CE10" s="49"/>
      <c r="CF10" s="50"/>
      <c r="CG10" s="49"/>
      <c r="CH10" s="50"/>
      <c r="CI10" s="49"/>
      <c r="CJ10" s="50"/>
      <c r="CK10" s="49"/>
      <c r="CL10" s="50"/>
      <c r="CM10" s="49"/>
      <c r="CN10" s="50"/>
      <c r="CO10" s="9"/>
      <c r="CP10" s="97"/>
      <c r="CQ10" s="24"/>
      <c r="CR10" s="86">
        <f>SUMPRODUCT(N($C12:$CN12=CR$4)*(MONTH($C$9:$CN$9)=MONTH("1"&amp; $D$4)))</f>
        <v>5</v>
      </c>
      <c r="CS10" s="86">
        <f t="shared" ref="CS10:CX10" si="72">SUMPRODUCT(N($C12:$CN12=CS$4)*(MONTH($C$9:$CN$9)=MONTH("1"&amp; $D$4)))</f>
        <v>7</v>
      </c>
      <c r="CT10" s="86">
        <f t="shared" si="72"/>
        <v>2</v>
      </c>
      <c r="CU10" s="86">
        <f t="shared" si="72"/>
        <v>1</v>
      </c>
      <c r="CV10" s="86">
        <f t="shared" si="72"/>
        <v>0</v>
      </c>
      <c r="CW10" s="86">
        <f t="shared" si="72"/>
        <v>0</v>
      </c>
      <c r="CX10" s="86">
        <f t="shared" si="72"/>
        <v>0</v>
      </c>
      <c r="CY10" s="24"/>
      <c r="CZ10" s="86">
        <f>SUMPRODUCT(N($C11:$CN11=CZ$4)*(MONTH($C$9:$CN$9)=MONTH("1"&amp; $D$4)))</f>
        <v>3</v>
      </c>
      <c r="DA10" s="86">
        <f t="shared" ref="DA10:DG10" si="73">SUMPRODUCT(N($C11:$CN11=DA$4)*(MONTH($C$9:$CN$9)=MONTH("1"&amp; $D$4)))</f>
        <v>0</v>
      </c>
      <c r="DB10" s="86">
        <f t="shared" si="73"/>
        <v>0</v>
      </c>
      <c r="DC10" s="86">
        <f t="shared" si="73"/>
        <v>0</v>
      </c>
      <c r="DD10" s="86">
        <f t="shared" si="73"/>
        <v>0</v>
      </c>
      <c r="DE10" s="86">
        <f t="shared" si="73"/>
        <v>3</v>
      </c>
      <c r="DF10" s="86">
        <f t="shared" si="73"/>
        <v>0</v>
      </c>
      <c r="DG10" s="86">
        <f t="shared" si="73"/>
        <v>0</v>
      </c>
      <c r="DH10" s="24"/>
      <c r="DI10" s="101"/>
      <c r="DJ10" s="90"/>
      <c r="DK10" s="90"/>
      <c r="DL10" s="90"/>
      <c r="DM10" s="90"/>
      <c r="DN10" s="90"/>
      <c r="DO10" s="90"/>
      <c r="DP10" s="24"/>
    </row>
    <row r="11" spans="1:120">
      <c r="A11" s="14"/>
      <c r="B11" s="107"/>
      <c r="C11" s="64"/>
      <c r="D11" s="65"/>
      <c r="E11" s="64"/>
      <c r="F11" s="82"/>
      <c r="G11" s="64"/>
      <c r="H11" s="65"/>
      <c r="I11" s="64"/>
      <c r="J11" s="65"/>
      <c r="K11" s="64"/>
      <c r="L11" s="65"/>
      <c r="M11" s="64"/>
      <c r="N11" s="65"/>
      <c r="O11" s="64"/>
      <c r="P11" s="66"/>
      <c r="Q11" s="64" t="s">
        <v>7</v>
      </c>
      <c r="R11" s="82">
        <v>0.41666666666666669</v>
      </c>
      <c r="S11" s="64"/>
      <c r="T11" s="82"/>
      <c r="U11" s="64"/>
      <c r="V11" s="65"/>
      <c r="W11" s="64"/>
      <c r="X11" s="65"/>
      <c r="Y11" s="64" t="s">
        <v>2</v>
      </c>
      <c r="Z11" s="65"/>
      <c r="AA11" s="64"/>
      <c r="AB11" s="65"/>
      <c r="AC11" s="64"/>
      <c r="AD11" s="65"/>
      <c r="AE11" s="64" t="s">
        <v>2</v>
      </c>
      <c r="AF11" s="82">
        <v>0.66666666666666663</v>
      </c>
      <c r="AG11" s="64"/>
      <c r="AH11" s="65"/>
      <c r="AI11" s="64"/>
      <c r="AJ11" s="65"/>
      <c r="AK11" s="64" t="s">
        <v>7</v>
      </c>
      <c r="AL11" s="65"/>
      <c r="AM11" s="64"/>
      <c r="AN11" s="65"/>
      <c r="AO11" s="64" t="s">
        <v>2</v>
      </c>
      <c r="AP11" s="65"/>
      <c r="AQ11" s="64"/>
      <c r="AR11" s="65"/>
      <c r="AS11" s="64"/>
      <c r="AT11" s="82">
        <v>0.75</v>
      </c>
      <c r="AU11" s="64"/>
      <c r="AV11" s="65"/>
      <c r="AW11" s="64"/>
      <c r="AX11" s="65"/>
      <c r="AY11" s="64"/>
      <c r="AZ11" s="65"/>
      <c r="BA11" s="64"/>
      <c r="BB11" s="65"/>
      <c r="BC11" s="64"/>
      <c r="BD11" s="82"/>
      <c r="BE11" s="64"/>
      <c r="BF11" s="65"/>
      <c r="BG11" s="64"/>
      <c r="BH11" s="65"/>
      <c r="BI11" s="64"/>
      <c r="BJ11" s="65"/>
      <c r="BK11" s="64"/>
      <c r="BL11" s="65"/>
      <c r="BM11" s="64"/>
      <c r="BN11" s="65"/>
      <c r="BO11" s="64"/>
      <c r="BP11" s="82"/>
      <c r="BQ11" s="64"/>
      <c r="BR11" s="65"/>
      <c r="BS11" s="64" t="s">
        <v>7</v>
      </c>
      <c r="BT11" s="65"/>
      <c r="BU11" s="64"/>
      <c r="BV11" s="82"/>
      <c r="BW11" s="64"/>
      <c r="BX11" s="65"/>
      <c r="BY11" s="64"/>
      <c r="BZ11" s="65"/>
      <c r="CA11" s="64"/>
      <c r="CB11" s="65"/>
      <c r="CC11" s="64"/>
      <c r="CD11" s="82"/>
      <c r="CE11" s="64"/>
      <c r="CF11" s="65"/>
      <c r="CG11" s="64"/>
      <c r="CH11" s="65"/>
      <c r="CI11" s="64"/>
      <c r="CJ11" s="65"/>
      <c r="CK11" s="64"/>
      <c r="CL11" s="65"/>
      <c r="CM11" s="64"/>
      <c r="CN11" s="65"/>
      <c r="CO11" s="9"/>
      <c r="CP11" s="98"/>
      <c r="CQ11" s="24"/>
      <c r="CR11" s="86"/>
      <c r="CS11" s="86"/>
      <c r="CT11" s="86"/>
      <c r="CU11" s="86"/>
      <c r="CV11" s="86"/>
      <c r="CW11" s="86"/>
      <c r="CX11" s="86"/>
      <c r="CY11" s="24"/>
      <c r="CZ11" s="86"/>
      <c r="DA11" s="86"/>
      <c r="DB11" s="86"/>
      <c r="DC11" s="86"/>
      <c r="DD11" s="86"/>
      <c r="DE11" s="86"/>
      <c r="DF11" s="86"/>
      <c r="DG11" s="86"/>
      <c r="DH11" s="24"/>
      <c r="DI11" s="90"/>
      <c r="DJ11" s="90"/>
      <c r="DK11" s="90"/>
      <c r="DL11" s="90"/>
      <c r="DM11" s="90"/>
      <c r="DN11" s="90"/>
      <c r="DO11" s="90"/>
      <c r="DP11" s="24"/>
    </row>
    <row r="12" spans="1:120">
      <c r="A12" s="14"/>
      <c r="B12" s="55" t="str">
        <f>VLOOKUP($B$10,Tableau_Fonct,2,FALSE)</f>
        <v>Chef de manœuvre</v>
      </c>
      <c r="C12" s="83"/>
      <c r="D12" s="84"/>
      <c r="E12" s="83"/>
      <c r="F12" s="84"/>
      <c r="G12" s="83"/>
      <c r="H12" s="84"/>
      <c r="I12" s="83"/>
      <c r="J12" s="84"/>
      <c r="K12" s="83"/>
      <c r="L12" s="84"/>
      <c r="M12" s="83"/>
      <c r="N12" s="84"/>
      <c r="O12" s="83"/>
      <c r="P12" s="84"/>
      <c r="Q12" s="83"/>
      <c r="R12" s="84"/>
      <c r="S12" s="83"/>
      <c r="T12" s="84"/>
      <c r="U12" s="83"/>
      <c r="V12" s="84"/>
      <c r="W12" s="83" t="s">
        <v>13</v>
      </c>
      <c r="X12" s="84"/>
      <c r="Y12" s="83"/>
      <c r="Z12" s="84"/>
      <c r="AA12" s="83" t="s">
        <v>16</v>
      </c>
      <c r="AB12" s="84"/>
      <c r="AC12" s="83" t="s">
        <v>33</v>
      </c>
      <c r="AD12" s="84"/>
      <c r="AE12" s="83"/>
      <c r="AF12" s="84"/>
      <c r="AG12" s="83" t="s">
        <v>11</v>
      </c>
      <c r="AH12" s="84"/>
      <c r="AI12" s="83" t="s">
        <v>11</v>
      </c>
      <c r="AJ12" s="84"/>
      <c r="AK12" s="83"/>
      <c r="AL12" s="84"/>
      <c r="AM12" s="83" t="s">
        <v>11</v>
      </c>
      <c r="AN12" s="84"/>
      <c r="AO12" s="83"/>
      <c r="AP12" s="84"/>
      <c r="AQ12" s="83" t="s">
        <v>11</v>
      </c>
      <c r="AR12" s="84"/>
      <c r="AS12" s="83" t="s">
        <v>11</v>
      </c>
      <c r="AT12" s="84"/>
      <c r="AU12" s="83" t="s">
        <v>15</v>
      </c>
      <c r="AV12" s="84"/>
      <c r="AW12" s="83" t="s">
        <v>15</v>
      </c>
      <c r="AX12" s="84"/>
      <c r="AY12" s="83" t="s">
        <v>15</v>
      </c>
      <c r="AZ12" s="84"/>
      <c r="BA12" s="83" t="s">
        <v>15</v>
      </c>
      <c r="BB12" s="84"/>
      <c r="BC12" s="83" t="s">
        <v>15</v>
      </c>
      <c r="BD12" s="84"/>
      <c r="BE12" s="83" t="s">
        <v>15</v>
      </c>
      <c r="BF12" s="84"/>
      <c r="BG12" s="83" t="s">
        <v>15</v>
      </c>
      <c r="BH12" s="84"/>
      <c r="BI12" s="83"/>
      <c r="BJ12" s="84"/>
      <c r="BK12" s="83"/>
      <c r="BL12" s="84"/>
      <c r="BM12" s="83"/>
      <c r="BN12" s="84"/>
      <c r="BO12" s="83"/>
      <c r="BP12" s="84"/>
      <c r="BQ12" s="83" t="s">
        <v>13</v>
      </c>
      <c r="BR12" s="84"/>
      <c r="BS12" s="83"/>
      <c r="BT12" s="84"/>
      <c r="BU12" s="83" t="s">
        <v>13</v>
      </c>
      <c r="BV12" s="84"/>
      <c r="BW12" s="83"/>
      <c r="BX12" s="84"/>
      <c r="BY12" s="83"/>
      <c r="BZ12" s="84"/>
      <c r="CA12" s="83"/>
      <c r="CB12" s="84"/>
      <c r="CC12" s="83"/>
      <c r="CD12" s="84"/>
      <c r="CE12" s="83"/>
      <c r="CF12" s="84"/>
      <c r="CG12" s="83"/>
      <c r="CH12" s="84"/>
      <c r="CI12" s="83"/>
      <c r="CJ12" s="84"/>
      <c r="CK12" s="83"/>
      <c r="CL12" s="84"/>
      <c r="CM12" s="83"/>
      <c r="CN12" s="84"/>
      <c r="CO12" s="9"/>
      <c r="CP12" s="99"/>
      <c r="CQ12" s="24"/>
      <c r="CR12" s="86"/>
      <c r="CS12" s="86"/>
      <c r="CT12" s="86"/>
      <c r="CU12" s="86"/>
      <c r="CV12" s="86"/>
      <c r="CW12" s="86"/>
      <c r="CX12" s="86"/>
      <c r="CY12" s="24"/>
      <c r="CZ12" s="86"/>
      <c r="DA12" s="86"/>
      <c r="DB12" s="86"/>
      <c r="DC12" s="86"/>
      <c r="DD12" s="86"/>
      <c r="DE12" s="86"/>
      <c r="DF12" s="86"/>
      <c r="DG12" s="86"/>
      <c r="DH12" s="24"/>
      <c r="DI12" s="90"/>
      <c r="DJ12" s="90"/>
      <c r="DK12" s="90"/>
      <c r="DL12" s="90"/>
      <c r="DM12" s="90"/>
      <c r="DN12" s="90"/>
      <c r="DO12" s="90"/>
      <c r="DP12" s="24"/>
    </row>
    <row r="13" spans="1:120">
      <c r="A13" s="14">
        <v>2</v>
      </c>
      <c r="B13" s="106" t="str">
        <f>Param!$D$3</f>
        <v>ZARAGOZA D</v>
      </c>
      <c r="C13" s="49"/>
      <c r="D13" s="50"/>
      <c r="E13" s="49"/>
      <c r="F13" s="50"/>
      <c r="G13" s="49"/>
      <c r="H13" s="50"/>
      <c r="I13" s="49"/>
      <c r="J13" s="50"/>
      <c r="K13" s="49"/>
      <c r="L13" s="50"/>
      <c r="M13" s="49"/>
      <c r="N13" s="50"/>
      <c r="O13" s="49"/>
      <c r="P13" s="50"/>
      <c r="Q13" s="49"/>
      <c r="R13" s="50"/>
      <c r="S13" s="49"/>
      <c r="T13" s="50"/>
      <c r="U13" s="49"/>
      <c r="V13" s="50"/>
      <c r="W13" s="49">
        <v>0.375</v>
      </c>
      <c r="X13" s="50">
        <v>0.625</v>
      </c>
      <c r="Y13" s="49"/>
      <c r="Z13" s="50"/>
      <c r="AA13" s="49"/>
      <c r="AB13" s="50"/>
      <c r="AC13" s="49">
        <v>0.58333333333333337</v>
      </c>
      <c r="AD13" s="50">
        <v>0.83333333333333337</v>
      </c>
      <c r="AE13" s="49"/>
      <c r="AF13" s="50"/>
      <c r="AG13" s="49"/>
      <c r="AH13" s="50"/>
      <c r="AI13" s="49"/>
      <c r="AJ13" s="50"/>
      <c r="AK13" s="49"/>
      <c r="AL13" s="50"/>
      <c r="AM13" s="49"/>
      <c r="AN13" s="50"/>
      <c r="AO13" s="49"/>
      <c r="AP13" s="50"/>
      <c r="AQ13" s="49"/>
      <c r="AR13" s="50"/>
      <c r="AS13" s="49"/>
      <c r="AT13" s="50"/>
      <c r="AU13" s="49">
        <v>0.33333333333333331</v>
      </c>
      <c r="AV13" s="50">
        <v>0.75</v>
      </c>
      <c r="AW13" s="49">
        <v>0.375</v>
      </c>
      <c r="AX13" s="50">
        <v>0.625</v>
      </c>
      <c r="AY13" s="49"/>
      <c r="AZ13" s="50"/>
      <c r="BA13" s="49"/>
      <c r="BB13" s="50"/>
      <c r="BC13" s="49"/>
      <c r="BD13" s="50"/>
      <c r="BE13" s="49">
        <v>0.375</v>
      </c>
      <c r="BF13" s="50">
        <v>0.83333333333333337</v>
      </c>
      <c r="BG13" s="49">
        <v>0.375</v>
      </c>
      <c r="BH13" s="50">
        <v>0.70833333333333337</v>
      </c>
      <c r="BI13" s="49"/>
      <c r="BJ13" s="50"/>
      <c r="BK13" s="49"/>
      <c r="BL13" s="50"/>
      <c r="BM13" s="49"/>
      <c r="BN13" s="50"/>
      <c r="BO13" s="49"/>
      <c r="BP13" s="50"/>
      <c r="BQ13" s="49">
        <v>0.58333333333333337</v>
      </c>
      <c r="BR13" s="50">
        <v>0.75</v>
      </c>
      <c r="BS13" s="49"/>
      <c r="BT13" s="50"/>
      <c r="BU13" s="49">
        <v>0.41666666666666669</v>
      </c>
      <c r="BV13" s="50">
        <v>0.66666666666666663</v>
      </c>
      <c r="BW13" s="49"/>
      <c r="BX13" s="50"/>
      <c r="BY13" s="49"/>
      <c r="BZ13" s="50"/>
      <c r="CA13" s="49"/>
      <c r="CB13" s="50"/>
      <c r="CC13" s="49"/>
      <c r="CD13" s="50"/>
      <c r="CE13" s="49"/>
      <c r="CF13" s="50"/>
      <c r="CG13" s="49"/>
      <c r="CH13" s="50"/>
      <c r="CI13" s="49"/>
      <c r="CJ13" s="50"/>
      <c r="CK13" s="49"/>
      <c r="CL13" s="50"/>
      <c r="CM13" s="49"/>
      <c r="CN13" s="50"/>
      <c r="CO13" s="9"/>
      <c r="CP13" s="97"/>
      <c r="CQ13" s="24"/>
      <c r="CR13" s="86">
        <f t="shared" ref="CR13:CX13" si="74">SUMPRODUCT(N($C15:$CN15=CR$4)*(MONTH($C$9:$CN$9)=MONTH("1"&amp; $D$4)))</f>
        <v>6</v>
      </c>
      <c r="CS13" s="86">
        <f t="shared" si="74"/>
        <v>7</v>
      </c>
      <c r="CT13" s="86">
        <f t="shared" si="74"/>
        <v>1</v>
      </c>
      <c r="CU13" s="86">
        <f t="shared" si="74"/>
        <v>0</v>
      </c>
      <c r="CV13" s="86">
        <f t="shared" si="74"/>
        <v>0</v>
      </c>
      <c r="CW13" s="86">
        <f t="shared" si="74"/>
        <v>0</v>
      </c>
      <c r="CX13" s="86">
        <f t="shared" si="74"/>
        <v>0</v>
      </c>
      <c r="CY13" s="24"/>
      <c r="CZ13" s="86">
        <f t="shared" ref="CZ13" si="75">SUMPRODUCT(N($C14:$CN14=CZ$4)*(MONTH($C$9:$CN$9)=MONTH("1"&amp; $D$4)))</f>
        <v>2</v>
      </c>
      <c r="DA13" s="86">
        <f t="shared" ref="DA13" si="76">SUMPRODUCT(N($C14:$CN14=DA$4)*(MONTH($C$9:$CN$9)=MONTH("1"&amp; $D$4)))</f>
        <v>2</v>
      </c>
      <c r="DB13" s="86">
        <f t="shared" ref="DB13" si="77">SUMPRODUCT(N($C14:$CN14=DB$4)*(MONTH($C$9:$CN$9)=MONTH("1"&amp; $D$4)))</f>
        <v>0</v>
      </c>
      <c r="DC13" s="86">
        <f t="shared" ref="DC13" si="78">SUMPRODUCT(N($C14:$CN14=DC$4)*(MONTH($C$9:$CN$9)=MONTH("1"&amp; $D$4)))</f>
        <v>0</v>
      </c>
      <c r="DD13" s="86">
        <f t="shared" ref="DD13" si="79">SUMPRODUCT(N($C14:$CN14=DD$4)*(MONTH($C$9:$CN$9)=MONTH("1"&amp; $D$4)))</f>
        <v>0</v>
      </c>
      <c r="DE13" s="86">
        <f t="shared" ref="DE13" si="80">SUMPRODUCT(N($C14:$CN14=DE$4)*(MONTH($C$9:$CN$9)=MONTH("1"&amp; $D$4)))</f>
        <v>0</v>
      </c>
      <c r="DF13" s="86">
        <f t="shared" ref="DF13" si="81">SUMPRODUCT(N($C14:$CN14=DF$4)*(MONTH($C$9:$CN$9)=MONTH("1"&amp; $D$4)))</f>
        <v>1</v>
      </c>
      <c r="DG13" s="86">
        <f t="shared" ref="DG13" si="82">SUMPRODUCT(N($C14:$CN14=DG$4)*(MONTH($C$9:$CN$9)=MONTH("1"&amp; $D$4)))</f>
        <v>0</v>
      </c>
      <c r="DH13" s="24"/>
      <c r="DI13" s="90"/>
      <c r="DJ13" s="90"/>
      <c r="DK13" s="90"/>
      <c r="DL13" s="90"/>
      <c r="DM13" s="90"/>
      <c r="DN13" s="90"/>
      <c r="DO13" s="90"/>
      <c r="DP13" s="24"/>
    </row>
    <row r="14" spans="1:120" ht="12.75" customHeight="1">
      <c r="A14" s="14"/>
      <c r="B14" s="107"/>
      <c r="C14" s="64"/>
      <c r="D14" s="65"/>
      <c r="E14" s="64"/>
      <c r="F14" s="65"/>
      <c r="G14" s="64"/>
      <c r="H14" s="65"/>
      <c r="I14" s="64"/>
      <c r="J14" s="65"/>
      <c r="K14" s="64"/>
      <c r="L14" s="65"/>
      <c r="M14" s="64"/>
      <c r="N14" s="65"/>
      <c r="O14" s="64"/>
      <c r="P14" s="66"/>
      <c r="Q14" s="64"/>
      <c r="R14" s="82"/>
      <c r="S14" s="64"/>
      <c r="T14" s="82"/>
      <c r="U14" s="64"/>
      <c r="V14" s="65"/>
      <c r="W14" s="64" t="s">
        <v>2</v>
      </c>
      <c r="X14" s="65"/>
      <c r="Y14" s="64"/>
      <c r="Z14" s="65"/>
      <c r="AA14" s="64"/>
      <c r="AB14" s="65"/>
      <c r="AC14" s="64" t="s">
        <v>8</v>
      </c>
      <c r="AD14" s="65"/>
      <c r="AE14" s="64"/>
      <c r="AF14" s="82"/>
      <c r="AG14" s="64"/>
      <c r="AH14" s="65"/>
      <c r="AI14" s="64"/>
      <c r="AJ14" s="65"/>
      <c r="AK14" s="64"/>
      <c r="AL14" s="65"/>
      <c r="AM14" s="64"/>
      <c r="AN14" s="65"/>
      <c r="AO14" s="64"/>
      <c r="AP14" s="65"/>
      <c r="AQ14" s="64"/>
      <c r="AR14" s="65"/>
      <c r="AS14" s="64"/>
      <c r="AT14" s="65"/>
      <c r="AU14" s="64" t="s">
        <v>3</v>
      </c>
      <c r="AV14" s="65"/>
      <c r="AW14" s="64"/>
      <c r="AX14" s="65"/>
      <c r="AY14" s="64"/>
      <c r="AZ14" s="65"/>
      <c r="BA14" s="64"/>
      <c r="BB14" s="65"/>
      <c r="BC14" s="64"/>
      <c r="BD14" s="82"/>
      <c r="BE14" s="64" t="s">
        <v>2</v>
      </c>
      <c r="BF14" s="65"/>
      <c r="BG14" s="64" t="s">
        <v>3</v>
      </c>
      <c r="BH14" s="82"/>
      <c r="BI14" s="64"/>
      <c r="BJ14" s="65"/>
      <c r="BK14" s="64"/>
      <c r="BL14" s="65"/>
      <c r="BM14" s="64"/>
      <c r="BN14" s="65"/>
      <c r="BO14" s="64"/>
      <c r="BP14" s="82"/>
      <c r="BQ14" s="64"/>
      <c r="BR14" s="65"/>
      <c r="BS14" s="64"/>
      <c r="BT14" s="65"/>
      <c r="BU14" s="64" t="s">
        <v>8</v>
      </c>
      <c r="BV14" s="82"/>
      <c r="BW14" s="64"/>
      <c r="BX14" s="65"/>
      <c r="BY14" s="64"/>
      <c r="BZ14" s="65"/>
      <c r="CA14" s="64"/>
      <c r="CB14" s="65"/>
      <c r="CC14" s="64"/>
      <c r="CD14" s="82"/>
      <c r="CE14" s="64"/>
      <c r="CF14" s="65"/>
      <c r="CG14" s="64"/>
      <c r="CH14" s="65"/>
      <c r="CI14" s="64"/>
      <c r="CJ14" s="65"/>
      <c r="CK14" s="64"/>
      <c r="CL14" s="65"/>
      <c r="CM14" s="64"/>
      <c r="CN14" s="65"/>
      <c r="CO14" s="9"/>
      <c r="CP14" s="98"/>
      <c r="CQ14" s="24"/>
      <c r="CR14" s="86"/>
      <c r="CS14" s="86"/>
      <c r="CT14" s="86"/>
      <c r="CU14" s="86"/>
      <c r="CV14" s="86"/>
      <c r="CW14" s="86"/>
      <c r="CX14" s="86"/>
      <c r="CY14" s="24"/>
      <c r="CZ14" s="86"/>
      <c r="DA14" s="86"/>
      <c r="DB14" s="86"/>
      <c r="DC14" s="86"/>
      <c r="DD14" s="86"/>
      <c r="DE14" s="86"/>
      <c r="DF14" s="86"/>
      <c r="DG14" s="86"/>
      <c r="DH14" s="24"/>
      <c r="DI14" s="90"/>
      <c r="DJ14" s="90"/>
      <c r="DK14" s="90"/>
      <c r="DL14" s="90"/>
      <c r="DM14" s="90"/>
      <c r="DN14" s="90"/>
      <c r="DO14" s="90"/>
      <c r="DP14" s="24"/>
    </row>
    <row r="15" spans="1:120" ht="12.75" customHeight="1">
      <c r="A15" s="14"/>
      <c r="B15" s="55" t="str">
        <f>VLOOKUP($B13,Tableau_Fonct,2,FALSE)</f>
        <v>Chef de manœuvre</v>
      </c>
      <c r="C15" s="83"/>
      <c r="D15" s="84"/>
      <c r="E15" s="83"/>
      <c r="F15" s="84"/>
      <c r="G15" s="83"/>
      <c r="H15" s="84"/>
      <c r="I15" s="83"/>
      <c r="J15" s="84"/>
      <c r="K15" s="83"/>
      <c r="L15" s="84"/>
      <c r="M15" s="83"/>
      <c r="N15" s="84"/>
      <c r="O15" s="83"/>
      <c r="P15" s="84"/>
      <c r="Q15" s="83"/>
      <c r="R15" s="84"/>
      <c r="S15" s="83"/>
      <c r="T15" s="84"/>
      <c r="U15" s="83" t="s">
        <v>11</v>
      </c>
      <c r="V15" s="84"/>
      <c r="W15" s="83"/>
      <c r="X15" s="84"/>
      <c r="Y15" s="83"/>
      <c r="Z15" s="84"/>
      <c r="AA15" s="83"/>
      <c r="AB15" s="84"/>
      <c r="AC15" s="83"/>
      <c r="AD15" s="84"/>
      <c r="AE15" s="83" t="s">
        <v>11</v>
      </c>
      <c r="AF15" s="84"/>
      <c r="AG15" s="83" t="s">
        <v>15</v>
      </c>
      <c r="AH15" s="84"/>
      <c r="AI15" s="83" t="s">
        <v>15</v>
      </c>
      <c r="AJ15" s="84"/>
      <c r="AK15" s="83" t="s">
        <v>15</v>
      </c>
      <c r="AL15" s="84"/>
      <c r="AM15" s="83" t="s">
        <v>15</v>
      </c>
      <c r="AN15" s="84"/>
      <c r="AO15" s="83" t="s">
        <v>15</v>
      </c>
      <c r="AP15" s="84"/>
      <c r="AQ15" s="83" t="s">
        <v>15</v>
      </c>
      <c r="AR15" s="84"/>
      <c r="AS15" s="83" t="s">
        <v>15</v>
      </c>
      <c r="AT15" s="84"/>
      <c r="AU15" s="83"/>
      <c r="AV15" s="84"/>
      <c r="AW15" s="83"/>
      <c r="AX15" s="84"/>
      <c r="AY15" s="83" t="s">
        <v>11</v>
      </c>
      <c r="AZ15" s="84"/>
      <c r="BA15" s="83" t="s">
        <v>11</v>
      </c>
      <c r="BB15" s="84"/>
      <c r="BC15" s="83" t="s">
        <v>11</v>
      </c>
      <c r="BD15" s="84"/>
      <c r="BE15" s="83"/>
      <c r="BF15" s="84"/>
      <c r="BG15" s="83"/>
      <c r="BH15" s="84"/>
      <c r="BI15" s="83"/>
      <c r="BJ15" s="84"/>
      <c r="BK15" s="83"/>
      <c r="BL15" s="84"/>
      <c r="BM15" s="83"/>
      <c r="BN15" s="84"/>
      <c r="BO15" s="83"/>
      <c r="BP15" s="84"/>
      <c r="BQ15" s="83" t="s">
        <v>13</v>
      </c>
      <c r="BR15" s="84"/>
      <c r="BS15" s="83" t="s">
        <v>11</v>
      </c>
      <c r="BT15" s="84"/>
      <c r="BU15" s="83"/>
      <c r="BV15" s="84"/>
      <c r="BW15" s="83"/>
      <c r="BX15" s="84"/>
      <c r="BY15" s="83"/>
      <c r="BZ15" s="84"/>
      <c r="CA15" s="83"/>
      <c r="CB15" s="84"/>
      <c r="CC15" s="83"/>
      <c r="CD15" s="84"/>
      <c r="CE15" s="83"/>
      <c r="CF15" s="84"/>
      <c r="CG15" s="83"/>
      <c r="CH15" s="84"/>
      <c r="CI15" s="83"/>
      <c r="CJ15" s="84"/>
      <c r="CK15" s="83"/>
      <c r="CL15" s="84"/>
      <c r="CM15" s="83"/>
      <c r="CN15" s="84"/>
      <c r="CO15" s="9"/>
      <c r="CP15" s="99"/>
      <c r="CQ15" s="24"/>
      <c r="CR15" s="86"/>
      <c r="CS15" s="86"/>
      <c r="CT15" s="86"/>
      <c r="CU15" s="86"/>
      <c r="CV15" s="86"/>
      <c r="CW15" s="86"/>
      <c r="CX15" s="86"/>
      <c r="CY15" s="24"/>
      <c r="CZ15" s="86"/>
      <c r="DA15" s="86"/>
      <c r="DB15" s="86"/>
      <c r="DC15" s="86"/>
      <c r="DD15" s="86"/>
      <c r="DE15" s="86"/>
      <c r="DF15" s="86"/>
      <c r="DG15" s="86"/>
      <c r="DH15" s="24"/>
      <c r="DI15" s="90"/>
      <c r="DJ15" s="90"/>
      <c r="DK15" s="90"/>
      <c r="DL15" s="90"/>
      <c r="DM15" s="90"/>
      <c r="DN15" s="90"/>
      <c r="DO15" s="90"/>
      <c r="DP15" s="24"/>
    </row>
    <row r="16" spans="1:120" ht="12.75" customHeight="1">
      <c r="A16" s="14">
        <v>3</v>
      </c>
      <c r="B16" s="106" t="str">
        <f>Param!$D$4</f>
        <v>SANTOS J.F</v>
      </c>
      <c r="C16" s="49"/>
      <c r="D16" s="50"/>
      <c r="E16" s="49"/>
      <c r="F16" s="50"/>
      <c r="G16" s="49"/>
      <c r="H16" s="50"/>
      <c r="I16" s="49"/>
      <c r="J16" s="50"/>
      <c r="K16" s="49"/>
      <c r="L16" s="50"/>
      <c r="M16" s="49"/>
      <c r="N16" s="50"/>
      <c r="O16" s="49"/>
      <c r="P16" s="50"/>
      <c r="Q16" s="49"/>
      <c r="R16" s="50"/>
      <c r="S16" s="49"/>
      <c r="T16" s="50"/>
      <c r="U16" s="49">
        <v>0.41666666666666669</v>
      </c>
      <c r="V16" s="50">
        <v>0.58333333333333337</v>
      </c>
      <c r="W16" s="49">
        <v>0.375</v>
      </c>
      <c r="X16" s="50">
        <v>0.625</v>
      </c>
      <c r="Y16" s="49"/>
      <c r="Z16" s="50"/>
      <c r="AA16" s="49"/>
      <c r="AB16" s="50"/>
      <c r="AC16" s="49">
        <v>0.58333333333333337</v>
      </c>
      <c r="AD16" s="50">
        <v>0.83333333333333337</v>
      </c>
      <c r="AE16" s="49"/>
      <c r="AF16" s="50"/>
      <c r="AG16" s="49">
        <v>0.5</v>
      </c>
      <c r="AH16" s="50">
        <v>0.75</v>
      </c>
      <c r="AI16" s="49">
        <v>0.5</v>
      </c>
      <c r="AJ16" s="50">
        <v>0.83333333333333337</v>
      </c>
      <c r="AK16" s="49"/>
      <c r="AL16" s="50"/>
      <c r="AM16" s="49"/>
      <c r="AN16" s="50"/>
      <c r="AO16" s="49"/>
      <c r="AP16" s="50"/>
      <c r="AQ16" s="49">
        <v>0.39583333333333331</v>
      </c>
      <c r="AR16" s="50">
        <v>0.91666666666666663</v>
      </c>
      <c r="AS16" s="49">
        <v>0.41666666666666669</v>
      </c>
      <c r="AT16" s="50">
        <v>0.70833333333333337</v>
      </c>
      <c r="AU16" s="49"/>
      <c r="AV16" s="50"/>
      <c r="AW16" s="49"/>
      <c r="AX16" s="50"/>
      <c r="AY16" s="49">
        <v>0.41666666666666669</v>
      </c>
      <c r="AZ16" s="50">
        <v>0.58333333333333337</v>
      </c>
      <c r="BA16" s="49"/>
      <c r="BB16" s="50"/>
      <c r="BC16" s="49">
        <v>0.33333333333333331</v>
      </c>
      <c r="BD16" s="50">
        <v>0.75</v>
      </c>
      <c r="BE16" s="49"/>
      <c r="BF16" s="50"/>
      <c r="BG16" s="49"/>
      <c r="BH16" s="50"/>
      <c r="BI16" s="49"/>
      <c r="BJ16" s="50"/>
      <c r="BK16" s="49"/>
      <c r="BL16" s="50"/>
      <c r="BM16" s="49"/>
      <c r="BN16" s="50"/>
      <c r="BO16" s="49"/>
      <c r="BP16" s="50"/>
      <c r="BQ16" s="49">
        <v>0.58333333333333337</v>
      </c>
      <c r="BR16" s="50">
        <v>0.75</v>
      </c>
      <c r="BS16" s="49"/>
      <c r="BT16" s="50"/>
      <c r="BU16" s="49">
        <v>0.58333333333333337</v>
      </c>
      <c r="BV16" s="50">
        <v>0.875</v>
      </c>
      <c r="BW16" s="49"/>
      <c r="BX16" s="50"/>
      <c r="BY16" s="49"/>
      <c r="BZ16" s="50"/>
      <c r="CA16" s="49"/>
      <c r="CB16" s="50"/>
      <c r="CC16" s="49"/>
      <c r="CD16" s="50"/>
      <c r="CE16" s="49"/>
      <c r="CF16" s="50"/>
      <c r="CG16" s="49"/>
      <c r="CH16" s="50"/>
      <c r="CI16" s="49"/>
      <c r="CJ16" s="50"/>
      <c r="CK16" s="49"/>
      <c r="CL16" s="50"/>
      <c r="CM16" s="49"/>
      <c r="CN16" s="50"/>
      <c r="CO16" s="9"/>
      <c r="CP16" s="97"/>
      <c r="CQ16" s="24"/>
      <c r="CR16" s="86">
        <f t="shared" ref="CR16:CX16" si="83">SUMPRODUCT(N($C18:$CN18=CR$4)*(MONTH($C$9:$CN$9)=MONTH("1"&amp; $D$4)))</f>
        <v>8</v>
      </c>
      <c r="CS16" s="86">
        <f t="shared" si="83"/>
        <v>1</v>
      </c>
      <c r="CT16" s="86">
        <f t="shared" si="83"/>
        <v>1</v>
      </c>
      <c r="CU16" s="86">
        <f t="shared" si="83"/>
        <v>0</v>
      </c>
      <c r="CV16" s="86">
        <f t="shared" si="83"/>
        <v>1</v>
      </c>
      <c r="CW16" s="86">
        <f t="shared" si="83"/>
        <v>0</v>
      </c>
      <c r="CX16" s="86">
        <f t="shared" si="83"/>
        <v>0</v>
      </c>
      <c r="CY16" s="24"/>
      <c r="CZ16" s="86">
        <f t="shared" ref="CZ16" si="84">SUMPRODUCT(N($C17:$CN17=CZ$4)*(MONTH($C$9:$CN$9)=MONTH("1"&amp; $D$4)))</f>
        <v>5</v>
      </c>
      <c r="DA16" s="86">
        <f t="shared" ref="DA16" si="85">SUMPRODUCT(N($C17:$CN17=DA$4)*(MONTH($C$9:$CN$9)=MONTH("1"&amp; $D$4)))</f>
        <v>0</v>
      </c>
      <c r="DB16" s="86">
        <f t="shared" ref="DB16" si="86">SUMPRODUCT(N($C17:$CN17=DB$4)*(MONTH($C$9:$CN$9)=MONTH("1"&amp; $D$4)))</f>
        <v>0</v>
      </c>
      <c r="DC16" s="86">
        <f t="shared" ref="DC16" si="87">SUMPRODUCT(N($C17:$CN17=DC$4)*(MONTH($C$9:$CN$9)=MONTH("1"&amp; $D$4)))</f>
        <v>2</v>
      </c>
      <c r="DD16" s="86">
        <f t="shared" ref="DD16" si="88">SUMPRODUCT(N($C17:$CN17=DD$4)*(MONTH($C$9:$CN$9)=MONTH("1"&amp; $D$4)))</f>
        <v>0</v>
      </c>
      <c r="DE16" s="86">
        <f t="shared" ref="DE16" si="89">SUMPRODUCT(N($C17:$CN17=DE$4)*(MONTH($C$9:$CN$9)=MONTH("1"&amp; $D$4)))</f>
        <v>0</v>
      </c>
      <c r="DF16" s="86">
        <f t="shared" ref="DF16" si="90">SUMPRODUCT(N($C17:$CN17=DF$4)*(MONTH($C$9:$CN$9)=MONTH("1"&amp; $D$4)))</f>
        <v>0</v>
      </c>
      <c r="DG16" s="86">
        <f t="shared" ref="DG16" si="91">SUMPRODUCT(N($C17:$CN17=DG$4)*(MONTH($C$9:$CN$9)=MONTH("1"&amp; $D$4)))</f>
        <v>2</v>
      </c>
      <c r="DH16" s="24"/>
      <c r="DI16" s="90"/>
      <c r="DJ16" s="90"/>
      <c r="DK16" s="90"/>
      <c r="DL16" s="90"/>
      <c r="DM16" s="90"/>
      <c r="DN16" s="90"/>
      <c r="DO16" s="90"/>
      <c r="DP16" s="24"/>
    </row>
    <row r="17" spans="1:120">
      <c r="A17" s="14"/>
      <c r="B17" s="107"/>
      <c r="C17" s="64"/>
      <c r="D17" s="65"/>
      <c r="E17" s="64"/>
      <c r="F17" s="65"/>
      <c r="G17" s="64"/>
      <c r="H17" s="65"/>
      <c r="I17" s="64"/>
      <c r="J17" s="65"/>
      <c r="K17" s="64"/>
      <c r="L17" s="65"/>
      <c r="M17" s="64"/>
      <c r="N17" s="65"/>
      <c r="O17" s="64"/>
      <c r="P17" s="66"/>
      <c r="Q17" s="64"/>
      <c r="R17" s="82"/>
      <c r="S17" s="64"/>
      <c r="T17" s="82"/>
      <c r="U17" s="64" t="s">
        <v>5</v>
      </c>
      <c r="V17" s="65"/>
      <c r="W17" s="64" t="s">
        <v>5</v>
      </c>
      <c r="X17" s="65"/>
      <c r="Y17" s="64"/>
      <c r="Z17" s="65"/>
      <c r="AA17" s="64"/>
      <c r="AB17" s="65"/>
      <c r="AC17" s="64" t="s">
        <v>9</v>
      </c>
      <c r="AD17" s="65"/>
      <c r="AE17" s="64"/>
      <c r="AF17" s="82"/>
      <c r="AG17" s="64" t="s">
        <v>2</v>
      </c>
      <c r="AH17" s="65"/>
      <c r="AI17" s="64" t="s">
        <v>2</v>
      </c>
      <c r="AJ17" s="65"/>
      <c r="AK17" s="64"/>
      <c r="AL17" s="65"/>
      <c r="AM17" s="64"/>
      <c r="AN17" s="65"/>
      <c r="AO17" s="64"/>
      <c r="AP17" s="65"/>
      <c r="AQ17" s="64" t="s">
        <v>2</v>
      </c>
      <c r="AR17" s="65"/>
      <c r="AS17" s="64" t="s">
        <v>9</v>
      </c>
      <c r="AT17" s="82"/>
      <c r="AU17" s="64"/>
      <c r="AV17" s="65"/>
      <c r="AW17" s="64"/>
      <c r="AX17" s="65"/>
      <c r="AY17" s="64" t="s">
        <v>2</v>
      </c>
      <c r="AZ17" s="65"/>
      <c r="BA17" s="64"/>
      <c r="BB17" s="65"/>
      <c r="BC17" s="64" t="s">
        <v>2</v>
      </c>
      <c r="BD17" s="82"/>
      <c r="BE17" s="64"/>
      <c r="BF17" s="65"/>
      <c r="BG17" s="64"/>
      <c r="BH17" s="82"/>
      <c r="BI17" s="64"/>
      <c r="BJ17" s="65"/>
      <c r="BK17" s="64"/>
      <c r="BL17" s="65"/>
      <c r="BM17" s="64"/>
      <c r="BN17" s="65"/>
      <c r="BO17" s="64"/>
      <c r="BP17" s="82"/>
      <c r="BQ17" s="64"/>
      <c r="BR17" s="65"/>
      <c r="BS17" s="64"/>
      <c r="BT17" s="65"/>
      <c r="BU17" s="64" t="s">
        <v>6</v>
      </c>
      <c r="BV17" s="82"/>
      <c r="BW17" s="64"/>
      <c r="BX17" s="65"/>
      <c r="BY17" s="64"/>
      <c r="BZ17" s="65"/>
      <c r="CA17" s="64"/>
      <c r="CB17" s="65"/>
      <c r="CC17" s="64"/>
      <c r="CD17" s="82"/>
      <c r="CE17" s="64"/>
      <c r="CF17" s="65"/>
      <c r="CG17" s="64"/>
      <c r="CH17" s="65"/>
      <c r="CI17" s="64"/>
      <c r="CJ17" s="65"/>
      <c r="CK17" s="64"/>
      <c r="CL17" s="65"/>
      <c r="CM17" s="64"/>
      <c r="CN17" s="65"/>
      <c r="CO17" s="9"/>
      <c r="CP17" s="98"/>
      <c r="CQ17" s="24"/>
      <c r="CR17" s="86"/>
      <c r="CS17" s="86"/>
      <c r="CT17" s="86"/>
      <c r="CU17" s="86"/>
      <c r="CV17" s="86"/>
      <c r="CW17" s="86"/>
      <c r="CX17" s="86"/>
      <c r="CY17" s="24"/>
      <c r="CZ17" s="86"/>
      <c r="DA17" s="86"/>
      <c r="DB17" s="86"/>
      <c r="DC17" s="86"/>
      <c r="DD17" s="86"/>
      <c r="DE17" s="86"/>
      <c r="DF17" s="86"/>
      <c r="DG17" s="86"/>
      <c r="DH17" s="24"/>
      <c r="DI17" s="90"/>
      <c r="DJ17" s="90"/>
      <c r="DK17" s="90"/>
      <c r="DL17" s="90"/>
      <c r="DM17" s="90"/>
      <c r="DN17" s="90"/>
      <c r="DO17" s="90"/>
      <c r="DP17" s="24"/>
    </row>
    <row r="18" spans="1:120">
      <c r="A18" s="14"/>
      <c r="B18" s="55" t="str">
        <f>VLOOKUP($B16,Tableau_Fonct,2,FALSE)</f>
        <v>Chef de manœuvre</v>
      </c>
      <c r="C18" s="83"/>
      <c r="D18" s="84"/>
      <c r="E18" s="83"/>
      <c r="F18" s="84"/>
      <c r="G18" s="83"/>
      <c r="H18" s="84"/>
      <c r="I18" s="83"/>
      <c r="J18" s="84"/>
      <c r="K18" s="83"/>
      <c r="L18" s="84"/>
      <c r="M18" s="83"/>
      <c r="N18" s="84"/>
      <c r="O18" s="83"/>
      <c r="P18" s="84"/>
      <c r="Q18" s="83"/>
      <c r="R18" s="84"/>
      <c r="S18" s="83"/>
      <c r="T18" s="84"/>
      <c r="U18" s="83" t="s">
        <v>85</v>
      </c>
      <c r="V18" s="84"/>
      <c r="W18" s="83"/>
      <c r="X18" s="84"/>
      <c r="Y18" s="83"/>
      <c r="Z18" s="84"/>
      <c r="AA18" s="83"/>
      <c r="AB18" s="84"/>
      <c r="AC18" s="83"/>
      <c r="AD18" s="84"/>
      <c r="AE18" s="83" t="s">
        <v>15</v>
      </c>
      <c r="AF18" s="84"/>
      <c r="AG18" s="83"/>
      <c r="AH18" s="84"/>
      <c r="AI18" s="83"/>
      <c r="AJ18" s="84"/>
      <c r="AK18" s="83" t="s">
        <v>11</v>
      </c>
      <c r="AL18" s="84"/>
      <c r="AM18" s="83" t="s">
        <v>11</v>
      </c>
      <c r="AN18" s="84"/>
      <c r="AO18" s="83" t="s">
        <v>11</v>
      </c>
      <c r="AP18" s="84"/>
      <c r="AQ18" s="83"/>
      <c r="AR18" s="84"/>
      <c r="AS18" s="83"/>
      <c r="AT18" s="84"/>
      <c r="AU18" s="83" t="s">
        <v>11</v>
      </c>
      <c r="AV18" s="84"/>
      <c r="AW18" s="83" t="s">
        <v>11</v>
      </c>
      <c r="AX18" s="84"/>
      <c r="AY18" s="83"/>
      <c r="AZ18" s="84"/>
      <c r="BA18" s="83" t="s">
        <v>11</v>
      </c>
      <c r="BB18" s="84"/>
      <c r="BC18" s="83"/>
      <c r="BD18" s="84"/>
      <c r="BE18" s="83" t="s">
        <v>11</v>
      </c>
      <c r="BF18" s="84"/>
      <c r="BG18" s="83" t="s">
        <v>11</v>
      </c>
      <c r="BH18" s="84"/>
      <c r="BI18" s="83"/>
      <c r="BJ18" s="84"/>
      <c r="BK18" s="83"/>
      <c r="BL18" s="84"/>
      <c r="BM18" s="83"/>
      <c r="BN18" s="84"/>
      <c r="BO18" s="83"/>
      <c r="BP18" s="84"/>
      <c r="BQ18" s="83" t="s">
        <v>13</v>
      </c>
      <c r="BR18" s="84"/>
      <c r="BS18" s="83" t="s">
        <v>12</v>
      </c>
      <c r="BT18" s="84"/>
      <c r="BU18" s="83"/>
      <c r="BV18" s="84"/>
      <c r="BW18" s="83"/>
      <c r="BX18" s="84"/>
      <c r="BY18" s="83"/>
      <c r="BZ18" s="84"/>
      <c r="CA18" s="83"/>
      <c r="CB18" s="84"/>
      <c r="CC18" s="83"/>
      <c r="CD18" s="84"/>
      <c r="CE18" s="83"/>
      <c r="CF18" s="84"/>
      <c r="CG18" s="83"/>
      <c r="CH18" s="84"/>
      <c r="CI18" s="83"/>
      <c r="CJ18" s="84"/>
      <c r="CK18" s="83"/>
      <c r="CL18" s="84"/>
      <c r="CM18" s="83"/>
      <c r="CN18" s="84"/>
      <c r="CO18" s="9"/>
      <c r="CP18" s="99"/>
      <c r="CQ18" s="24"/>
      <c r="CR18" s="86"/>
      <c r="CS18" s="86"/>
      <c r="CT18" s="86"/>
      <c r="CU18" s="86"/>
      <c r="CV18" s="86"/>
      <c r="CW18" s="86"/>
      <c r="CX18" s="86"/>
      <c r="CY18" s="24"/>
      <c r="CZ18" s="86"/>
      <c r="DA18" s="86"/>
      <c r="DB18" s="86"/>
      <c r="DC18" s="86"/>
      <c r="DD18" s="86"/>
      <c r="DE18" s="86"/>
      <c r="DF18" s="86"/>
      <c r="DG18" s="86"/>
      <c r="DH18" s="24"/>
      <c r="DI18" s="90"/>
      <c r="DJ18" s="90"/>
      <c r="DK18" s="90"/>
      <c r="DL18" s="90"/>
      <c r="DM18" s="90"/>
      <c r="DN18" s="90"/>
      <c r="DO18" s="90"/>
      <c r="DP18" s="24"/>
    </row>
    <row r="19" spans="1:120">
      <c r="A19" s="14">
        <v>4</v>
      </c>
      <c r="B19" s="106" t="str">
        <f>Param!$D$5</f>
        <v>NAVARRO C</v>
      </c>
      <c r="C19" s="49"/>
      <c r="D19" s="50"/>
      <c r="E19" s="49"/>
      <c r="F19" s="50"/>
      <c r="G19" s="49"/>
      <c r="H19" s="50"/>
      <c r="I19" s="49"/>
      <c r="J19" s="50"/>
      <c r="K19" s="49"/>
      <c r="L19" s="50"/>
      <c r="M19" s="49"/>
      <c r="N19" s="50"/>
      <c r="O19" s="49"/>
      <c r="P19" s="50"/>
      <c r="Q19" s="49"/>
      <c r="R19" s="50"/>
      <c r="S19" s="49"/>
      <c r="T19" s="50"/>
      <c r="U19" s="49">
        <v>0.41666666666666669</v>
      </c>
      <c r="V19" s="50">
        <v>0.58333333333333337</v>
      </c>
      <c r="W19" s="49"/>
      <c r="X19" s="50"/>
      <c r="Y19" s="49"/>
      <c r="Z19" s="50"/>
      <c r="AA19" s="49">
        <v>0.375</v>
      </c>
      <c r="AB19" s="50">
        <v>0.66666666666666663</v>
      </c>
      <c r="AC19" s="49"/>
      <c r="AD19" s="50"/>
      <c r="AE19" s="49"/>
      <c r="AF19" s="50"/>
      <c r="AG19" s="49"/>
      <c r="AH19" s="50"/>
      <c r="AI19" s="49"/>
      <c r="AJ19" s="50"/>
      <c r="AK19" s="49">
        <v>0.29166666666666669</v>
      </c>
      <c r="AL19" s="50">
        <v>0.5</v>
      </c>
      <c r="AM19" s="49">
        <v>0.41666666666666669</v>
      </c>
      <c r="AN19" s="50">
        <v>0.66666666666666663</v>
      </c>
      <c r="AO19" s="49">
        <v>0.33333333333333331</v>
      </c>
      <c r="AP19" s="50">
        <v>0.875</v>
      </c>
      <c r="AQ19" s="49"/>
      <c r="AR19" s="50"/>
      <c r="AS19" s="49"/>
      <c r="AT19" s="50"/>
      <c r="AU19" s="49">
        <v>0.33333333333333331</v>
      </c>
      <c r="AV19" s="50">
        <v>0.75</v>
      </c>
      <c r="AW19" s="49">
        <v>0.375</v>
      </c>
      <c r="AX19" s="50">
        <v>0.625</v>
      </c>
      <c r="AY19" s="49"/>
      <c r="AZ19" s="50"/>
      <c r="BA19" s="49"/>
      <c r="BB19" s="50"/>
      <c r="BC19" s="49"/>
      <c r="BD19" s="50"/>
      <c r="BE19" s="49">
        <v>0.375</v>
      </c>
      <c r="BF19" s="50">
        <v>0.83333333333333337</v>
      </c>
      <c r="BG19" s="49">
        <v>0.375</v>
      </c>
      <c r="BH19" s="50">
        <v>0.70833333333333337</v>
      </c>
      <c r="BI19" s="49"/>
      <c r="BJ19" s="50"/>
      <c r="BK19" s="49"/>
      <c r="BL19" s="50"/>
      <c r="BM19" s="49"/>
      <c r="BN19" s="50"/>
      <c r="BO19" s="49"/>
      <c r="BP19" s="50"/>
      <c r="BQ19" s="49">
        <v>0.58333333333333337</v>
      </c>
      <c r="BR19" s="50">
        <v>0.75</v>
      </c>
      <c r="BS19" s="49">
        <v>0.33333333333333331</v>
      </c>
      <c r="BT19" s="50">
        <v>0.75</v>
      </c>
      <c r="BU19" s="49"/>
      <c r="BV19" s="50"/>
      <c r="BW19" s="49"/>
      <c r="BX19" s="50"/>
      <c r="BY19" s="49"/>
      <c r="BZ19" s="50"/>
      <c r="CA19" s="49"/>
      <c r="CB19" s="50"/>
      <c r="CC19" s="49"/>
      <c r="CD19" s="50"/>
      <c r="CE19" s="49"/>
      <c r="CF19" s="50"/>
      <c r="CG19" s="49"/>
      <c r="CH19" s="50"/>
      <c r="CI19" s="49"/>
      <c r="CJ19" s="50"/>
      <c r="CK19" s="49"/>
      <c r="CL19" s="50"/>
      <c r="CM19" s="49"/>
      <c r="CN19" s="50"/>
      <c r="CO19" s="9"/>
      <c r="CP19" s="97"/>
      <c r="CQ19" s="24"/>
      <c r="CR19" s="86">
        <f t="shared" ref="CR19:CX19" si="92">SUMPRODUCT(N($C21:$CN21=CR$4)*(MONTH($C$9:$CN$9)=MONTH("1"&amp; $D$4)))</f>
        <v>8</v>
      </c>
      <c r="CS19" s="86">
        <f t="shared" si="92"/>
        <v>1</v>
      </c>
      <c r="CT19" s="86">
        <f t="shared" si="92"/>
        <v>1</v>
      </c>
      <c r="CU19" s="86">
        <f t="shared" si="92"/>
        <v>0</v>
      </c>
      <c r="CV19" s="86">
        <f t="shared" si="92"/>
        <v>0</v>
      </c>
      <c r="CW19" s="86">
        <f t="shared" si="92"/>
        <v>0</v>
      </c>
      <c r="CX19" s="86">
        <f t="shared" si="92"/>
        <v>0</v>
      </c>
      <c r="CY19" s="24"/>
      <c r="CZ19" s="86">
        <f t="shared" ref="CZ19" si="93">SUMPRODUCT(N($C20:$CN20=CZ$4)*(MONTH($C$9:$CN$9)=MONTH("1"&amp; $D$4)))</f>
        <v>6</v>
      </c>
      <c r="DA19" s="86">
        <f t="shared" ref="DA19" si="94">SUMPRODUCT(N($C20:$CN20=DA$4)*(MONTH($C$9:$CN$9)=MONTH("1"&amp; $D$4)))</f>
        <v>0</v>
      </c>
      <c r="DB19" s="86">
        <f t="shared" ref="DB19" si="95">SUMPRODUCT(N($C20:$CN20=DB$4)*(MONTH($C$9:$CN$9)=MONTH("1"&amp; $D$4)))</f>
        <v>0</v>
      </c>
      <c r="DC19" s="86">
        <f t="shared" ref="DC19" si="96">SUMPRODUCT(N($C20:$CN20=DC$4)*(MONTH($C$9:$CN$9)=MONTH("1"&amp; $D$4)))</f>
        <v>0</v>
      </c>
      <c r="DD19" s="86">
        <f t="shared" ref="DD19" si="97">SUMPRODUCT(N($C20:$CN20=DD$4)*(MONTH($C$9:$CN$9)=MONTH("1"&amp; $D$4)))</f>
        <v>1</v>
      </c>
      <c r="DE19" s="86">
        <f t="shared" ref="DE19" si="98">SUMPRODUCT(N($C20:$CN20=DE$4)*(MONTH($C$9:$CN$9)=MONTH("1"&amp; $D$4)))</f>
        <v>2</v>
      </c>
      <c r="DF19" s="86">
        <f t="shared" ref="DF19" si="99">SUMPRODUCT(N($C20:$CN20=DF$4)*(MONTH($C$9:$CN$9)=MONTH("1"&amp; $D$4)))</f>
        <v>1</v>
      </c>
      <c r="DG19" s="86">
        <f t="shared" ref="DG19" si="100">SUMPRODUCT(N($C20:$CN20=DG$4)*(MONTH($C$9:$CN$9)=MONTH("1"&amp; $D$4)))</f>
        <v>0</v>
      </c>
      <c r="DH19" s="24"/>
      <c r="DI19" s="90"/>
      <c r="DJ19" s="90"/>
      <c r="DK19" s="90"/>
      <c r="DL19" s="90"/>
      <c r="DM19" s="90"/>
      <c r="DN19" s="90"/>
      <c r="DO19" s="90"/>
      <c r="DP19" s="24"/>
    </row>
    <row r="20" spans="1:120">
      <c r="A20" s="14"/>
      <c r="B20" s="107"/>
      <c r="C20" s="64"/>
      <c r="D20" s="65"/>
      <c r="E20" s="64"/>
      <c r="F20" s="82"/>
      <c r="G20" s="64"/>
      <c r="H20" s="65"/>
      <c r="I20" s="64"/>
      <c r="J20" s="65"/>
      <c r="K20" s="64"/>
      <c r="L20" s="65"/>
      <c r="M20" s="64"/>
      <c r="N20" s="65"/>
      <c r="O20" s="64"/>
      <c r="P20" s="66"/>
      <c r="Q20" s="64"/>
      <c r="R20" s="82"/>
      <c r="S20" s="64"/>
      <c r="T20" s="82"/>
      <c r="U20" s="64" t="s">
        <v>2</v>
      </c>
      <c r="V20" s="65"/>
      <c r="W20" s="64"/>
      <c r="X20" s="65"/>
      <c r="Y20" s="64"/>
      <c r="Z20" s="65"/>
      <c r="AA20" s="64" t="s">
        <v>2</v>
      </c>
      <c r="AB20" s="65"/>
      <c r="AC20" s="64"/>
      <c r="AD20" s="65"/>
      <c r="AE20" s="64"/>
      <c r="AF20" s="82"/>
      <c r="AG20" s="64"/>
      <c r="AH20" s="65"/>
      <c r="AI20" s="64"/>
      <c r="AJ20" s="65"/>
      <c r="AK20" s="64" t="s">
        <v>2</v>
      </c>
      <c r="AL20" s="65"/>
      <c r="AM20" s="64" t="s">
        <v>2</v>
      </c>
      <c r="AN20" s="65"/>
      <c r="AO20" s="64" t="s">
        <v>8</v>
      </c>
      <c r="AP20" s="65"/>
      <c r="AQ20" s="64"/>
      <c r="AR20" s="65"/>
      <c r="AS20" s="64"/>
      <c r="AT20" s="82"/>
      <c r="AU20" s="64" t="s">
        <v>2</v>
      </c>
      <c r="AV20" s="65"/>
      <c r="AW20" s="64" t="s">
        <v>7</v>
      </c>
      <c r="AX20" s="65"/>
      <c r="AY20" s="64"/>
      <c r="AZ20" s="65"/>
      <c r="BA20" s="64"/>
      <c r="BB20" s="65"/>
      <c r="BC20" s="64"/>
      <c r="BD20" s="82"/>
      <c r="BE20" s="64" t="s">
        <v>6</v>
      </c>
      <c r="BF20" s="65"/>
      <c r="BG20" s="64" t="s">
        <v>7</v>
      </c>
      <c r="BH20" s="82"/>
      <c r="BI20" s="64"/>
      <c r="BJ20" s="65"/>
      <c r="BK20" s="64"/>
      <c r="BL20" s="65"/>
      <c r="BM20" s="64"/>
      <c r="BN20" s="65"/>
      <c r="BO20" s="64"/>
      <c r="BP20" s="82"/>
      <c r="BQ20" s="64"/>
      <c r="BR20" s="65"/>
      <c r="BS20" s="64" t="s">
        <v>2</v>
      </c>
      <c r="BT20" s="65"/>
      <c r="BU20" s="64"/>
      <c r="BV20" s="82"/>
      <c r="BW20" s="64"/>
      <c r="BX20" s="65"/>
      <c r="BY20" s="64"/>
      <c r="BZ20" s="65"/>
      <c r="CA20" s="64"/>
      <c r="CB20" s="65"/>
      <c r="CC20" s="64"/>
      <c r="CD20" s="82"/>
      <c r="CE20" s="64"/>
      <c r="CF20" s="65"/>
      <c r="CG20" s="64"/>
      <c r="CH20" s="65"/>
      <c r="CI20" s="64"/>
      <c r="CJ20" s="65"/>
      <c r="CK20" s="64"/>
      <c r="CL20" s="65"/>
      <c r="CM20" s="64"/>
      <c r="CN20" s="65"/>
      <c r="CO20" s="9"/>
      <c r="CP20" s="98"/>
      <c r="CQ20" s="24"/>
      <c r="CR20" s="86"/>
      <c r="CS20" s="86"/>
      <c r="CT20" s="86"/>
      <c r="CU20" s="86"/>
      <c r="CV20" s="86"/>
      <c r="CW20" s="86"/>
      <c r="CX20" s="86"/>
      <c r="CY20" s="24"/>
      <c r="CZ20" s="86"/>
      <c r="DA20" s="86"/>
      <c r="DB20" s="86"/>
      <c r="DC20" s="86"/>
      <c r="DD20" s="86"/>
      <c r="DE20" s="86"/>
      <c r="DF20" s="86"/>
      <c r="DG20" s="86"/>
      <c r="DH20" s="24"/>
      <c r="DI20" s="90"/>
      <c r="DJ20" s="90"/>
      <c r="DK20" s="90"/>
      <c r="DL20" s="90"/>
      <c r="DM20" s="90"/>
      <c r="DN20" s="90"/>
      <c r="DO20" s="90"/>
      <c r="DP20" s="24"/>
    </row>
    <row r="21" spans="1:120">
      <c r="A21" s="14"/>
      <c r="B21" s="55" t="str">
        <f>VLOOKUP($B19,Tableau_Fonct,2,FALSE)</f>
        <v>Chef de manœuvre</v>
      </c>
      <c r="C21" s="83"/>
      <c r="D21" s="84"/>
      <c r="E21" s="83"/>
      <c r="F21" s="84"/>
      <c r="G21" s="83"/>
      <c r="H21" s="84"/>
      <c r="I21" s="83"/>
      <c r="J21" s="84"/>
      <c r="K21" s="83"/>
      <c r="L21" s="84"/>
      <c r="M21" s="83"/>
      <c r="N21" s="84"/>
      <c r="O21" s="83"/>
      <c r="P21" s="84"/>
      <c r="Q21" s="83"/>
      <c r="R21" s="84"/>
      <c r="S21" s="83" t="s">
        <v>33</v>
      </c>
      <c r="T21" s="84"/>
      <c r="U21" s="83"/>
      <c r="V21" s="84"/>
      <c r="W21" s="83"/>
      <c r="X21" s="84"/>
      <c r="Y21" s="83" t="s">
        <v>15</v>
      </c>
      <c r="Z21" s="84"/>
      <c r="AA21" s="83"/>
      <c r="AB21" s="84"/>
      <c r="AC21" s="83"/>
      <c r="AD21" s="84"/>
      <c r="AE21" s="83" t="s">
        <v>11</v>
      </c>
      <c r="AF21" s="84"/>
      <c r="AG21" s="83" t="s">
        <v>11</v>
      </c>
      <c r="AH21" s="84"/>
      <c r="AI21" s="83" t="s">
        <v>11</v>
      </c>
      <c r="AJ21" s="84"/>
      <c r="AK21" s="83"/>
      <c r="AL21" s="84"/>
      <c r="AM21" s="83"/>
      <c r="AN21" s="84"/>
      <c r="AO21" s="83"/>
      <c r="AP21" s="84"/>
      <c r="AQ21" s="83" t="s">
        <v>11</v>
      </c>
      <c r="AR21" s="84"/>
      <c r="AS21" s="83" t="s">
        <v>11</v>
      </c>
      <c r="AT21" s="84"/>
      <c r="AU21" s="83"/>
      <c r="AV21" s="84"/>
      <c r="AW21" s="83"/>
      <c r="AX21" s="84"/>
      <c r="AY21" s="83" t="s">
        <v>11</v>
      </c>
      <c r="AZ21" s="84"/>
      <c r="BA21" s="83" t="s">
        <v>11</v>
      </c>
      <c r="BB21" s="84"/>
      <c r="BC21" s="83" t="s">
        <v>11</v>
      </c>
      <c r="BD21" s="84"/>
      <c r="BE21" s="83"/>
      <c r="BF21" s="84"/>
      <c r="BG21" s="83"/>
      <c r="BH21" s="84"/>
      <c r="BI21" s="83"/>
      <c r="BJ21" s="84"/>
      <c r="BK21" s="83"/>
      <c r="BL21" s="84"/>
      <c r="BM21" s="83"/>
      <c r="BN21" s="84"/>
      <c r="BO21" s="83"/>
      <c r="BP21" s="84"/>
      <c r="BQ21" s="83" t="s">
        <v>13</v>
      </c>
      <c r="BR21" s="84"/>
      <c r="BS21" s="83"/>
      <c r="BT21" s="84"/>
      <c r="BU21" s="83" t="s">
        <v>11</v>
      </c>
      <c r="BV21" s="84"/>
      <c r="BW21" s="83"/>
      <c r="BX21" s="84"/>
      <c r="BY21" s="83"/>
      <c r="BZ21" s="84"/>
      <c r="CA21" s="83"/>
      <c r="CB21" s="84"/>
      <c r="CC21" s="83"/>
      <c r="CD21" s="84"/>
      <c r="CE21" s="83"/>
      <c r="CF21" s="84"/>
      <c r="CG21" s="83"/>
      <c r="CH21" s="84"/>
      <c r="CI21" s="83"/>
      <c r="CJ21" s="84"/>
      <c r="CK21" s="83"/>
      <c r="CL21" s="84"/>
      <c r="CM21" s="83"/>
      <c r="CN21" s="84"/>
      <c r="CO21" s="9"/>
      <c r="CP21" s="99"/>
      <c r="CQ21" s="24"/>
      <c r="CR21" s="86"/>
      <c r="CS21" s="86"/>
      <c r="CT21" s="86"/>
      <c r="CU21" s="86"/>
      <c r="CV21" s="86"/>
      <c r="CW21" s="86"/>
      <c r="CX21" s="86"/>
      <c r="CY21" s="24"/>
      <c r="CZ21" s="86"/>
      <c r="DA21" s="86"/>
      <c r="DB21" s="86"/>
      <c r="DC21" s="86"/>
      <c r="DD21" s="86"/>
      <c r="DE21" s="86"/>
      <c r="DF21" s="86"/>
      <c r="DG21" s="86"/>
      <c r="DH21" s="24"/>
      <c r="DI21" s="90"/>
      <c r="DJ21" s="90"/>
      <c r="DK21" s="90"/>
      <c r="DL21" s="90"/>
      <c r="DM21" s="90"/>
      <c r="DN21" s="90"/>
      <c r="DO21" s="90"/>
      <c r="DP21" s="24"/>
    </row>
    <row r="22" spans="1:120">
      <c r="A22" s="14">
        <v>5</v>
      </c>
      <c r="B22" s="106" t="str">
        <f>Param!$D$6</f>
        <v>SCWHEITZER J.M</v>
      </c>
      <c r="C22" s="49"/>
      <c r="D22" s="50"/>
      <c r="E22" s="49"/>
      <c r="F22" s="50"/>
      <c r="G22" s="49"/>
      <c r="H22" s="50"/>
      <c r="I22" s="49"/>
      <c r="J22" s="50"/>
      <c r="K22" s="49"/>
      <c r="L22" s="50"/>
      <c r="M22" s="49"/>
      <c r="N22" s="50"/>
      <c r="O22" s="49"/>
      <c r="P22" s="50"/>
      <c r="Q22" s="49"/>
      <c r="R22" s="50"/>
      <c r="S22" s="49"/>
      <c r="T22" s="50"/>
      <c r="U22" s="49">
        <v>0.41666666666666669</v>
      </c>
      <c r="V22" s="50">
        <v>0.58333333333333337</v>
      </c>
      <c r="W22" s="49">
        <v>0.375</v>
      </c>
      <c r="X22" s="50">
        <v>0.625</v>
      </c>
      <c r="Y22" s="49"/>
      <c r="Z22" s="50"/>
      <c r="AA22" s="49"/>
      <c r="AB22" s="50"/>
      <c r="AC22" s="49">
        <v>0.58333333333333337</v>
      </c>
      <c r="AD22" s="50">
        <v>0.83333333333333337</v>
      </c>
      <c r="AE22" s="49"/>
      <c r="AF22" s="50"/>
      <c r="AG22" s="49"/>
      <c r="AH22" s="50"/>
      <c r="AI22" s="49"/>
      <c r="AJ22" s="50"/>
      <c r="AK22" s="49"/>
      <c r="AL22" s="50"/>
      <c r="AM22" s="49"/>
      <c r="AN22" s="50"/>
      <c r="AO22" s="49"/>
      <c r="AP22" s="50"/>
      <c r="AQ22" s="49"/>
      <c r="AR22" s="50"/>
      <c r="AS22" s="49"/>
      <c r="AT22" s="50"/>
      <c r="AU22" s="49">
        <v>0.33333333333333331</v>
      </c>
      <c r="AV22" s="50">
        <v>0.75</v>
      </c>
      <c r="AW22" s="49"/>
      <c r="AX22" s="50"/>
      <c r="AY22" s="49"/>
      <c r="AZ22" s="50"/>
      <c r="BA22" s="49">
        <v>0.375</v>
      </c>
      <c r="BB22" s="50">
        <v>0.625</v>
      </c>
      <c r="BC22" s="49"/>
      <c r="BD22" s="50"/>
      <c r="BE22" s="49">
        <v>0.375</v>
      </c>
      <c r="BF22" s="50">
        <v>0.83333333333333337</v>
      </c>
      <c r="BG22" s="49">
        <v>0.375</v>
      </c>
      <c r="BH22" s="50">
        <v>0.70833333333333337</v>
      </c>
      <c r="BI22" s="49"/>
      <c r="BJ22" s="50"/>
      <c r="BK22" s="49"/>
      <c r="BL22" s="50"/>
      <c r="BM22" s="49"/>
      <c r="BN22" s="50"/>
      <c r="BO22" s="49"/>
      <c r="BP22" s="50"/>
      <c r="BQ22" s="49">
        <v>0.58333333333333337</v>
      </c>
      <c r="BR22" s="50">
        <v>0.75</v>
      </c>
      <c r="BS22" s="49"/>
      <c r="BT22" s="50"/>
      <c r="BU22" s="49">
        <v>0.58333333333333337</v>
      </c>
      <c r="BV22" s="50">
        <v>0.875</v>
      </c>
      <c r="BW22" s="49"/>
      <c r="BX22" s="50"/>
      <c r="BY22" s="49"/>
      <c r="BZ22" s="50"/>
      <c r="CA22" s="49"/>
      <c r="CB22" s="50"/>
      <c r="CC22" s="49"/>
      <c r="CD22" s="50"/>
      <c r="CE22" s="49"/>
      <c r="CF22" s="50"/>
      <c r="CG22" s="49"/>
      <c r="CH22" s="50"/>
      <c r="CI22" s="49"/>
      <c r="CJ22" s="50"/>
      <c r="CK22" s="49"/>
      <c r="CL22" s="50"/>
      <c r="CM22" s="49"/>
      <c r="CN22" s="50"/>
      <c r="CO22" s="9"/>
      <c r="CP22" s="97"/>
      <c r="CQ22" s="24"/>
      <c r="CR22" s="86">
        <f t="shared" ref="CR22:CX22" si="101">SUMPRODUCT(N($C24:$CN24=CR$4)*(MONTH($C$9:$CN$9)=MONTH("1"&amp; $D$4)))</f>
        <v>4</v>
      </c>
      <c r="CS22" s="86">
        <f t="shared" si="101"/>
        <v>7</v>
      </c>
      <c r="CT22" s="86">
        <f t="shared" si="101"/>
        <v>1</v>
      </c>
      <c r="CU22" s="86">
        <f t="shared" si="101"/>
        <v>1</v>
      </c>
      <c r="CV22" s="86">
        <f t="shared" si="101"/>
        <v>0</v>
      </c>
      <c r="CW22" s="86">
        <f t="shared" si="101"/>
        <v>0</v>
      </c>
      <c r="CX22" s="86">
        <f t="shared" si="101"/>
        <v>0</v>
      </c>
      <c r="CY22" s="24"/>
      <c r="CZ22" s="86">
        <f t="shared" ref="CZ22" si="102">SUMPRODUCT(N($C23:$CN23=CZ$4)*(MONTH($C$9:$CN$9)=MONTH("1"&amp; $D$4)))</f>
        <v>2</v>
      </c>
      <c r="DA22" s="86">
        <f t="shared" ref="DA22" si="103">SUMPRODUCT(N($C23:$CN23=DA$4)*(MONTH($C$9:$CN$9)=MONTH("1"&amp; $D$4)))</f>
        <v>0</v>
      </c>
      <c r="DB22" s="86">
        <f t="shared" ref="DB22" si="104">SUMPRODUCT(N($C23:$CN23=DB$4)*(MONTH($C$9:$CN$9)=MONTH("1"&amp; $D$4)))</f>
        <v>3</v>
      </c>
      <c r="DC22" s="86">
        <f t="shared" ref="DC22" si="105">SUMPRODUCT(N($C23:$CN23=DC$4)*(MONTH($C$9:$CN$9)=MONTH("1"&amp; $D$4)))</f>
        <v>1</v>
      </c>
      <c r="DD22" s="86">
        <f t="shared" ref="DD22" si="106">SUMPRODUCT(N($C23:$CN23=DD$4)*(MONTH($C$9:$CN$9)=MONTH("1"&amp; $D$4)))</f>
        <v>0</v>
      </c>
      <c r="DE22" s="86">
        <f t="shared" ref="DE22" si="107">SUMPRODUCT(N($C23:$CN23=DE$4)*(MONTH($C$9:$CN$9)=MONTH("1"&amp; $D$4)))</f>
        <v>2</v>
      </c>
      <c r="DF22" s="86">
        <f t="shared" ref="DF22" si="108">SUMPRODUCT(N($C23:$CN23=DF$4)*(MONTH($C$9:$CN$9)=MONTH("1"&amp; $D$4)))</f>
        <v>0</v>
      </c>
      <c r="DG22" s="86">
        <f t="shared" ref="DG22" si="109">SUMPRODUCT(N($C23:$CN23=DG$4)*(MONTH($C$9:$CN$9)=MONTH("1"&amp; $D$4)))</f>
        <v>0</v>
      </c>
      <c r="DH22" s="24"/>
      <c r="DI22" s="90"/>
      <c r="DJ22" s="90"/>
      <c r="DK22" s="90"/>
      <c r="DL22" s="90"/>
      <c r="DM22" s="90"/>
      <c r="DN22" s="90"/>
      <c r="DO22" s="90"/>
      <c r="DP22" s="24"/>
    </row>
    <row r="23" spans="1:120">
      <c r="A23" s="14"/>
      <c r="B23" s="107"/>
      <c r="C23" s="64"/>
      <c r="D23" s="65"/>
      <c r="E23" s="64"/>
      <c r="F23" s="65"/>
      <c r="G23" s="64"/>
      <c r="H23" s="65"/>
      <c r="I23" s="64"/>
      <c r="J23" s="65"/>
      <c r="K23" s="64"/>
      <c r="L23" s="65"/>
      <c r="M23" s="64"/>
      <c r="N23" s="65"/>
      <c r="O23" s="64"/>
      <c r="P23" s="66"/>
      <c r="Q23" s="64"/>
      <c r="R23" s="82"/>
      <c r="S23" s="64"/>
      <c r="T23" s="65"/>
      <c r="U23" s="64" t="s">
        <v>4</v>
      </c>
      <c r="V23" s="65"/>
      <c r="W23" s="64" t="s">
        <v>7</v>
      </c>
      <c r="X23" s="65"/>
      <c r="Y23" s="64"/>
      <c r="Z23" s="65"/>
      <c r="AA23" s="64"/>
      <c r="AB23" s="65"/>
      <c r="AC23" s="64" t="s">
        <v>2</v>
      </c>
      <c r="AD23" s="65"/>
      <c r="AE23" s="64"/>
      <c r="AF23" s="82"/>
      <c r="AG23" s="64"/>
      <c r="AH23" s="65"/>
      <c r="AI23" s="64"/>
      <c r="AJ23" s="65"/>
      <c r="AK23" s="64"/>
      <c r="AL23" s="65"/>
      <c r="AM23" s="64"/>
      <c r="AN23" s="65"/>
      <c r="AO23" s="64" t="s">
        <v>7</v>
      </c>
      <c r="AP23" s="65"/>
      <c r="AQ23" s="64"/>
      <c r="AR23" s="65"/>
      <c r="AS23" s="64"/>
      <c r="AT23" s="65"/>
      <c r="AU23" s="64" t="s">
        <v>4</v>
      </c>
      <c r="AV23" s="65"/>
      <c r="AW23" s="64"/>
      <c r="AX23" s="65"/>
      <c r="AY23" s="64"/>
      <c r="AZ23" s="65"/>
      <c r="BA23" s="64" t="s">
        <v>2</v>
      </c>
      <c r="BB23" s="65"/>
      <c r="BC23" s="64"/>
      <c r="BD23" s="82"/>
      <c r="BE23" s="64" t="s">
        <v>4</v>
      </c>
      <c r="BF23" s="65"/>
      <c r="BG23" s="64" t="s">
        <v>5</v>
      </c>
      <c r="BH23" s="82"/>
      <c r="BI23" s="64"/>
      <c r="BJ23" s="65"/>
      <c r="BK23" s="64"/>
      <c r="BL23" s="65"/>
      <c r="BM23" s="64"/>
      <c r="BN23" s="65"/>
      <c r="BO23" s="64"/>
      <c r="BP23" s="65"/>
      <c r="BQ23" s="64"/>
      <c r="BR23" s="65"/>
      <c r="BS23" s="64"/>
      <c r="BT23" s="65"/>
      <c r="BU23" s="64" t="s">
        <v>7</v>
      </c>
      <c r="BV23" s="82"/>
      <c r="BW23" s="64"/>
      <c r="BX23" s="65"/>
      <c r="BY23" s="64"/>
      <c r="BZ23" s="65"/>
      <c r="CA23" s="64"/>
      <c r="CB23" s="65"/>
      <c r="CC23" s="64"/>
      <c r="CD23" s="65"/>
      <c r="CE23" s="64"/>
      <c r="CF23" s="65"/>
      <c r="CG23" s="64"/>
      <c r="CH23" s="65"/>
      <c r="CI23" s="64"/>
      <c r="CJ23" s="65"/>
      <c r="CK23" s="64"/>
      <c r="CL23" s="65"/>
      <c r="CM23" s="64"/>
      <c r="CN23" s="65"/>
      <c r="CO23" s="9"/>
      <c r="CP23" s="98"/>
      <c r="CQ23" s="24"/>
      <c r="CR23" s="86"/>
      <c r="CS23" s="86"/>
      <c r="CT23" s="86"/>
      <c r="CU23" s="86"/>
      <c r="CV23" s="86"/>
      <c r="CW23" s="86"/>
      <c r="CX23" s="86"/>
      <c r="CY23" s="24"/>
      <c r="CZ23" s="86"/>
      <c r="DA23" s="86"/>
      <c r="DB23" s="86"/>
      <c r="DC23" s="86"/>
      <c r="DD23" s="86"/>
      <c r="DE23" s="86"/>
      <c r="DF23" s="86"/>
      <c r="DG23" s="86"/>
      <c r="DH23" s="24"/>
      <c r="DI23" s="90"/>
      <c r="DJ23" s="90"/>
      <c r="DK23" s="90"/>
      <c r="DL23" s="90"/>
      <c r="DM23" s="90"/>
      <c r="DN23" s="90"/>
      <c r="DO23" s="90"/>
      <c r="DP23" s="24"/>
    </row>
    <row r="24" spans="1:120">
      <c r="A24" s="14"/>
      <c r="B24" s="55" t="str">
        <f>VLOOKUP($B22,Tableau_Fonct,2,FALSE)</f>
        <v>Chef de manœuvre</v>
      </c>
      <c r="C24" s="83"/>
      <c r="D24" s="84"/>
      <c r="E24" s="83"/>
      <c r="F24" s="84"/>
      <c r="G24" s="83"/>
      <c r="H24" s="84"/>
      <c r="I24" s="83"/>
      <c r="J24" s="84"/>
      <c r="K24" s="83"/>
      <c r="L24" s="84"/>
      <c r="M24" s="83"/>
      <c r="N24" s="84"/>
      <c r="O24" s="83"/>
      <c r="P24" s="84"/>
      <c r="Q24" s="83"/>
      <c r="R24" s="84"/>
      <c r="S24" s="83"/>
      <c r="T24" s="84"/>
      <c r="U24" s="83" t="s">
        <v>85</v>
      </c>
      <c r="V24" s="84"/>
      <c r="W24" s="83"/>
      <c r="X24" s="84"/>
      <c r="Y24" s="83"/>
      <c r="Z24" s="84"/>
      <c r="AA24" s="83"/>
      <c r="AB24" s="84"/>
      <c r="AC24" s="83"/>
      <c r="AD24" s="84"/>
      <c r="AE24" s="83" t="s">
        <v>11</v>
      </c>
      <c r="AF24" s="84"/>
      <c r="AG24" s="83" t="s">
        <v>15</v>
      </c>
      <c r="AH24" s="84"/>
      <c r="AI24" s="83" t="s">
        <v>15</v>
      </c>
      <c r="AJ24" s="84"/>
      <c r="AK24" s="83" t="s">
        <v>15</v>
      </c>
      <c r="AL24" s="84"/>
      <c r="AM24" s="83" t="s">
        <v>15</v>
      </c>
      <c r="AN24" s="84"/>
      <c r="AO24" s="83" t="s">
        <v>15</v>
      </c>
      <c r="AP24" s="84"/>
      <c r="AQ24" s="83" t="s">
        <v>15</v>
      </c>
      <c r="AR24" s="84"/>
      <c r="AS24" s="83" t="s">
        <v>15</v>
      </c>
      <c r="AT24" s="84"/>
      <c r="AU24" s="83"/>
      <c r="AV24" s="84"/>
      <c r="AW24" s="83" t="s">
        <v>11</v>
      </c>
      <c r="AX24" s="84"/>
      <c r="AY24" s="83" t="s">
        <v>11</v>
      </c>
      <c r="AZ24" s="84"/>
      <c r="BA24" s="83"/>
      <c r="BB24" s="84"/>
      <c r="BC24" s="83" t="s">
        <v>11</v>
      </c>
      <c r="BD24" s="84"/>
      <c r="BE24" s="83"/>
      <c r="BF24" s="84"/>
      <c r="BG24" s="83"/>
      <c r="BH24" s="84"/>
      <c r="BI24" s="83"/>
      <c r="BJ24" s="84"/>
      <c r="BK24" s="83"/>
      <c r="BL24" s="84"/>
      <c r="BM24" s="83"/>
      <c r="BN24" s="84"/>
      <c r="BO24" s="83"/>
      <c r="BP24" s="84"/>
      <c r="BQ24" s="83" t="s">
        <v>13</v>
      </c>
      <c r="BR24" s="84"/>
      <c r="BS24" s="83" t="s">
        <v>16</v>
      </c>
      <c r="BT24" s="84"/>
      <c r="BU24" s="83"/>
      <c r="BV24" s="84"/>
      <c r="BW24" s="83"/>
      <c r="BX24" s="84"/>
      <c r="BY24" s="83"/>
      <c r="BZ24" s="84"/>
      <c r="CA24" s="83"/>
      <c r="CB24" s="84"/>
      <c r="CC24" s="83"/>
      <c r="CD24" s="84"/>
      <c r="CE24" s="83"/>
      <c r="CF24" s="84"/>
      <c r="CG24" s="83"/>
      <c r="CH24" s="84"/>
      <c r="CI24" s="83"/>
      <c r="CJ24" s="84"/>
      <c r="CK24" s="83"/>
      <c r="CL24" s="84"/>
      <c r="CM24" s="83"/>
      <c r="CN24" s="84"/>
      <c r="CO24" s="9"/>
      <c r="CP24" s="99"/>
      <c r="CQ24" s="24"/>
      <c r="CR24" s="86"/>
      <c r="CS24" s="86"/>
      <c r="CT24" s="86"/>
      <c r="CU24" s="86"/>
      <c r="CV24" s="86"/>
      <c r="CW24" s="86"/>
      <c r="CX24" s="86"/>
      <c r="CY24" s="24"/>
      <c r="CZ24" s="86"/>
      <c r="DA24" s="86"/>
      <c r="DB24" s="86"/>
      <c r="DC24" s="86"/>
      <c r="DD24" s="86"/>
      <c r="DE24" s="86"/>
      <c r="DF24" s="86"/>
      <c r="DG24" s="86"/>
      <c r="DH24" s="24"/>
      <c r="DI24" s="90"/>
      <c r="DJ24" s="90"/>
      <c r="DK24" s="90"/>
      <c r="DL24" s="90"/>
      <c r="DM24" s="90"/>
      <c r="DN24" s="90"/>
      <c r="DO24" s="90"/>
      <c r="DP24" s="24"/>
    </row>
    <row r="25" spans="1:120">
      <c r="A25" s="14">
        <v>6</v>
      </c>
      <c r="B25" s="106" t="str">
        <f>Param!$D$7</f>
        <v>AUDIE A</v>
      </c>
      <c r="C25" s="49"/>
      <c r="D25" s="50"/>
      <c r="E25" s="49"/>
      <c r="F25" s="50"/>
      <c r="G25" s="49"/>
      <c r="H25" s="50"/>
      <c r="I25" s="49"/>
      <c r="J25" s="50"/>
      <c r="K25" s="49"/>
      <c r="L25" s="50"/>
      <c r="M25" s="49"/>
      <c r="N25" s="50"/>
      <c r="O25" s="49"/>
      <c r="P25" s="50"/>
      <c r="Q25" s="49">
        <v>0.33333333333333331</v>
      </c>
      <c r="R25" s="50">
        <v>0.75</v>
      </c>
      <c r="S25" s="49"/>
      <c r="T25" s="50"/>
      <c r="U25" s="49"/>
      <c r="V25" s="50"/>
      <c r="W25" s="49"/>
      <c r="X25" s="50"/>
      <c r="Y25" s="49">
        <v>0.375</v>
      </c>
      <c r="Z25" s="50">
        <v>0.79166666666666663</v>
      </c>
      <c r="AA25" s="49"/>
      <c r="AB25" s="50"/>
      <c r="AC25" s="49"/>
      <c r="AD25" s="50"/>
      <c r="AE25" s="49">
        <v>0.41666666666666669</v>
      </c>
      <c r="AF25" s="50">
        <v>0.66666666666666663</v>
      </c>
      <c r="AG25" s="49">
        <v>0.5</v>
      </c>
      <c r="AH25" s="50">
        <v>0.75</v>
      </c>
      <c r="AI25" s="49">
        <v>0.5</v>
      </c>
      <c r="AJ25" s="50">
        <v>0.83333333333333337</v>
      </c>
      <c r="AK25" s="49"/>
      <c r="AL25" s="50"/>
      <c r="AM25" s="49"/>
      <c r="AN25" s="50"/>
      <c r="AO25" s="49"/>
      <c r="AP25" s="50"/>
      <c r="AQ25" s="49">
        <v>0.39583333333333331</v>
      </c>
      <c r="AR25" s="50">
        <v>0.91666666666666663</v>
      </c>
      <c r="AS25" s="49">
        <v>0.41666666666666669</v>
      </c>
      <c r="AT25" s="50">
        <v>0.70833333333333337</v>
      </c>
      <c r="AU25" s="49"/>
      <c r="AV25" s="50"/>
      <c r="AW25" s="49"/>
      <c r="AX25" s="50"/>
      <c r="AY25" s="49">
        <v>0.41666666666666669</v>
      </c>
      <c r="AZ25" s="50">
        <v>0.58333333333333337</v>
      </c>
      <c r="BA25" s="49"/>
      <c r="BB25" s="50"/>
      <c r="BC25" s="49">
        <v>0.33333333333333331</v>
      </c>
      <c r="BD25" s="50">
        <v>0.75</v>
      </c>
      <c r="BE25" s="49"/>
      <c r="BF25" s="50"/>
      <c r="BG25" s="49"/>
      <c r="BH25" s="50"/>
      <c r="BI25" s="49"/>
      <c r="BJ25" s="50"/>
      <c r="BK25" s="49"/>
      <c r="BL25" s="50"/>
      <c r="BM25" s="49"/>
      <c r="BN25" s="50"/>
      <c r="BO25" s="49"/>
      <c r="BP25" s="50"/>
      <c r="BQ25" s="49">
        <v>0.58333333333333337</v>
      </c>
      <c r="BR25" s="50">
        <v>0.75</v>
      </c>
      <c r="BS25" s="49"/>
      <c r="BT25" s="50"/>
      <c r="BU25" s="49">
        <v>0.29166666666666669</v>
      </c>
      <c r="BV25" s="50">
        <v>0.58333333333333337</v>
      </c>
      <c r="BW25" s="49"/>
      <c r="BX25" s="50"/>
      <c r="BY25" s="49"/>
      <c r="BZ25" s="50"/>
      <c r="CA25" s="49"/>
      <c r="CB25" s="50"/>
      <c r="CC25" s="49"/>
      <c r="CD25" s="50"/>
      <c r="CE25" s="49"/>
      <c r="CF25" s="50"/>
      <c r="CG25" s="49"/>
      <c r="CH25" s="50"/>
      <c r="CI25" s="49"/>
      <c r="CJ25" s="50"/>
      <c r="CK25" s="49"/>
      <c r="CL25" s="50"/>
      <c r="CM25" s="49"/>
      <c r="CN25" s="50"/>
      <c r="CO25" s="9"/>
      <c r="CP25" s="97"/>
      <c r="CQ25" s="24"/>
      <c r="CR25" s="86">
        <f t="shared" ref="CR25:CX25" si="110">SUMPRODUCT(N($C27:$CN27=CR$4)*(MONTH($C$9:$CN$9)=MONTH("1"&amp; $D$4)))</f>
        <v>9</v>
      </c>
      <c r="CS25" s="86">
        <f t="shared" si="110"/>
        <v>1</v>
      </c>
      <c r="CT25" s="86">
        <f t="shared" si="110"/>
        <v>2</v>
      </c>
      <c r="CU25" s="86">
        <f t="shared" si="110"/>
        <v>0</v>
      </c>
      <c r="CV25" s="86">
        <f t="shared" si="110"/>
        <v>1</v>
      </c>
      <c r="CW25" s="86">
        <f t="shared" si="110"/>
        <v>0</v>
      </c>
      <c r="CX25" s="86">
        <f t="shared" si="110"/>
        <v>0</v>
      </c>
      <c r="CY25" s="24"/>
      <c r="CZ25" s="86">
        <f t="shared" ref="CZ25" si="111">SUMPRODUCT(N($C26:$CN26=CZ$4)*(MONTH($C$9:$CN$9)=MONTH("1"&amp; $D$4)))</f>
        <v>0</v>
      </c>
      <c r="DA25" s="86">
        <f t="shared" ref="DA25" si="112">SUMPRODUCT(N($C26:$CN26=DA$4)*(MONTH($C$9:$CN$9)=MONTH("1"&amp; $D$4)))</f>
        <v>1</v>
      </c>
      <c r="DB25" s="86">
        <f t="shared" ref="DB25" si="113">SUMPRODUCT(N($C26:$CN26=DB$4)*(MONTH($C$9:$CN$9)=MONTH("1"&amp; $D$4)))</f>
        <v>0</v>
      </c>
      <c r="DC25" s="86">
        <f t="shared" ref="DC25" si="114">SUMPRODUCT(N($C26:$CN26=DC$4)*(MONTH($C$9:$CN$9)=MONTH("1"&amp; $D$4)))</f>
        <v>2</v>
      </c>
      <c r="DD25" s="86">
        <f t="shared" ref="DD25" si="115">SUMPRODUCT(N($C26:$CN26=DD$4)*(MONTH($C$9:$CN$9)=MONTH("1"&amp; $D$4)))</f>
        <v>1</v>
      </c>
      <c r="DE25" s="86">
        <f t="shared" ref="DE25" si="116">SUMPRODUCT(N($C26:$CN26=DE$4)*(MONTH($C$9:$CN$9)=MONTH("1"&amp; $D$4)))</f>
        <v>1</v>
      </c>
      <c r="DF25" s="86">
        <f t="shared" ref="DF25" si="117">SUMPRODUCT(N($C26:$CN26=DF$4)*(MONTH($C$9:$CN$9)=MONTH("1"&amp; $D$4)))</f>
        <v>2</v>
      </c>
      <c r="DG25" s="86">
        <f t="shared" ref="DG25" si="118">SUMPRODUCT(N($C26:$CN26=DG$4)*(MONTH($C$9:$CN$9)=MONTH("1"&amp; $D$4)))</f>
        <v>2</v>
      </c>
      <c r="DH25" s="24"/>
      <c r="DI25" s="90"/>
      <c r="DJ25" s="90"/>
      <c r="DK25" s="90"/>
      <c r="DL25" s="90"/>
      <c r="DM25" s="90"/>
      <c r="DN25" s="90"/>
      <c r="DO25" s="90"/>
      <c r="DP25" s="24"/>
    </row>
    <row r="26" spans="1:120">
      <c r="A26" s="14"/>
      <c r="B26" s="107"/>
      <c r="C26" s="64"/>
      <c r="D26" s="65"/>
      <c r="E26" s="64"/>
      <c r="F26" s="82"/>
      <c r="G26" s="64"/>
      <c r="H26" s="65"/>
      <c r="I26" s="64"/>
      <c r="J26" s="65"/>
      <c r="K26" s="64"/>
      <c r="L26" s="65"/>
      <c r="M26" s="64"/>
      <c r="N26" s="65"/>
      <c r="O26" s="64"/>
      <c r="P26" s="66"/>
      <c r="Q26" s="64" t="s">
        <v>5</v>
      </c>
      <c r="R26" s="82"/>
      <c r="S26" s="64"/>
      <c r="T26" s="82"/>
      <c r="U26" s="64"/>
      <c r="V26" s="65"/>
      <c r="W26" s="64"/>
      <c r="X26" s="65"/>
      <c r="Y26" s="64" t="s">
        <v>7</v>
      </c>
      <c r="Z26" s="65"/>
      <c r="AA26" s="64"/>
      <c r="AB26" s="65"/>
      <c r="AC26" s="64"/>
      <c r="AD26" s="65"/>
      <c r="AE26" s="64" t="s">
        <v>9</v>
      </c>
      <c r="AF26" s="82"/>
      <c r="AG26" s="64" t="s">
        <v>8</v>
      </c>
      <c r="AH26" s="65"/>
      <c r="AI26" s="64" t="s">
        <v>3</v>
      </c>
      <c r="AJ26" s="65"/>
      <c r="AK26" s="64"/>
      <c r="AL26" s="65"/>
      <c r="AM26" s="64"/>
      <c r="AN26" s="65"/>
      <c r="AO26" s="64"/>
      <c r="AP26" s="65"/>
      <c r="AQ26" s="64" t="s">
        <v>8</v>
      </c>
      <c r="AR26" s="65"/>
      <c r="AS26" s="64" t="s">
        <v>6</v>
      </c>
      <c r="AT26" s="82"/>
      <c r="AU26" s="64"/>
      <c r="AV26" s="65"/>
      <c r="AW26" s="64"/>
      <c r="AX26" s="65"/>
      <c r="AY26" s="64" t="s">
        <v>5</v>
      </c>
      <c r="AZ26" s="65"/>
      <c r="BA26" s="64"/>
      <c r="BB26" s="65"/>
      <c r="BC26" s="64" t="s">
        <v>9</v>
      </c>
      <c r="BD26" s="65"/>
      <c r="BE26" s="64"/>
      <c r="BF26" s="65"/>
      <c r="BG26" s="64"/>
      <c r="BH26" s="82"/>
      <c r="BI26" s="64"/>
      <c r="BJ26" s="65"/>
      <c r="BK26" s="64"/>
      <c r="BL26" s="65"/>
      <c r="BM26" s="64"/>
      <c r="BN26" s="65"/>
      <c r="BO26" s="64"/>
      <c r="BP26" s="82"/>
      <c r="BQ26" s="64"/>
      <c r="BR26" s="65"/>
      <c r="BS26" s="64"/>
      <c r="BT26" s="65"/>
      <c r="BU26" s="64" t="s">
        <v>3</v>
      </c>
      <c r="BV26" s="82"/>
      <c r="BW26" s="64"/>
      <c r="BX26" s="65"/>
      <c r="BY26" s="64"/>
      <c r="BZ26" s="65"/>
      <c r="CA26" s="64"/>
      <c r="CB26" s="65"/>
      <c r="CC26" s="64"/>
      <c r="CD26" s="82"/>
      <c r="CE26" s="64"/>
      <c r="CF26" s="65"/>
      <c r="CG26" s="64"/>
      <c r="CH26" s="65"/>
      <c r="CI26" s="64"/>
      <c r="CJ26" s="65"/>
      <c r="CK26" s="64"/>
      <c r="CL26" s="65"/>
      <c r="CM26" s="64"/>
      <c r="CN26" s="65"/>
      <c r="CO26" s="9"/>
      <c r="CP26" s="98"/>
      <c r="CQ26" s="24"/>
      <c r="CR26" s="86"/>
      <c r="CS26" s="86"/>
      <c r="CT26" s="86"/>
      <c r="CU26" s="86"/>
      <c r="CV26" s="86"/>
      <c r="CW26" s="86"/>
      <c r="CX26" s="86"/>
      <c r="CY26" s="24"/>
      <c r="CZ26" s="86"/>
      <c r="DA26" s="86"/>
      <c r="DB26" s="86"/>
      <c r="DC26" s="86"/>
      <c r="DD26" s="86"/>
      <c r="DE26" s="86"/>
      <c r="DF26" s="86"/>
      <c r="DG26" s="86"/>
      <c r="DH26" s="24"/>
      <c r="DI26" s="90"/>
      <c r="DJ26" s="90"/>
      <c r="DK26" s="90"/>
      <c r="DL26" s="90"/>
      <c r="DM26" s="90"/>
      <c r="DN26" s="90"/>
      <c r="DO26" s="90"/>
      <c r="DP26" s="24"/>
    </row>
    <row r="27" spans="1:120">
      <c r="A27" s="14"/>
      <c r="B27" s="55" t="str">
        <f>VLOOKUP($B25,Tableau_Fonct,2,FALSE)</f>
        <v>Equipier</v>
      </c>
      <c r="C27" s="83"/>
      <c r="D27" s="84"/>
      <c r="E27" s="83"/>
      <c r="F27" s="84"/>
      <c r="G27" s="83"/>
      <c r="H27" s="84"/>
      <c r="I27" s="83"/>
      <c r="J27" s="84"/>
      <c r="K27" s="83"/>
      <c r="L27" s="84"/>
      <c r="M27" s="83"/>
      <c r="N27" s="84"/>
      <c r="O27" s="83"/>
      <c r="P27" s="84"/>
      <c r="Q27" s="83"/>
      <c r="R27" s="84"/>
      <c r="S27" s="83"/>
      <c r="T27" s="84"/>
      <c r="U27" s="83"/>
      <c r="V27" s="84"/>
      <c r="W27" s="83" t="s">
        <v>15</v>
      </c>
      <c r="X27" s="84"/>
      <c r="Y27" s="83"/>
      <c r="Z27" s="84"/>
      <c r="AA27" s="83" t="s">
        <v>12</v>
      </c>
      <c r="AB27" s="84"/>
      <c r="AC27" s="83" t="s">
        <v>13</v>
      </c>
      <c r="AD27" s="84"/>
      <c r="AE27" s="83"/>
      <c r="AF27" s="84"/>
      <c r="AG27" s="83"/>
      <c r="AH27" s="84"/>
      <c r="AI27" s="83"/>
      <c r="AJ27" s="84"/>
      <c r="AK27" s="83" t="s">
        <v>11</v>
      </c>
      <c r="AL27" s="84"/>
      <c r="AM27" s="83" t="s">
        <v>11</v>
      </c>
      <c r="AN27" s="84"/>
      <c r="AO27" s="83" t="s">
        <v>11</v>
      </c>
      <c r="AP27" s="84"/>
      <c r="AQ27" s="83"/>
      <c r="AR27" s="84"/>
      <c r="AS27" s="83"/>
      <c r="AT27" s="84"/>
      <c r="AU27" s="83" t="s">
        <v>11</v>
      </c>
      <c r="AV27" s="84"/>
      <c r="AW27" s="83" t="s">
        <v>11</v>
      </c>
      <c r="AX27" s="84"/>
      <c r="AY27" s="83"/>
      <c r="AZ27" s="84"/>
      <c r="BA27" s="83" t="s">
        <v>11</v>
      </c>
      <c r="BB27" s="84"/>
      <c r="BC27" s="83"/>
      <c r="BD27" s="84"/>
      <c r="BE27" s="83" t="s">
        <v>11</v>
      </c>
      <c r="BF27" s="84"/>
      <c r="BG27" s="83" t="s">
        <v>11</v>
      </c>
      <c r="BH27" s="84"/>
      <c r="BI27" s="83"/>
      <c r="BJ27" s="84"/>
      <c r="BK27" s="83"/>
      <c r="BL27" s="84"/>
      <c r="BM27" s="83"/>
      <c r="BN27" s="84"/>
      <c r="BO27" s="83"/>
      <c r="BP27" s="84"/>
      <c r="BQ27" s="83" t="s">
        <v>13</v>
      </c>
      <c r="BR27" s="84"/>
      <c r="BS27" s="83" t="s">
        <v>11</v>
      </c>
      <c r="BT27" s="84"/>
      <c r="BU27" s="83"/>
      <c r="BV27" s="84"/>
      <c r="BW27" s="83"/>
      <c r="BX27" s="84"/>
      <c r="BY27" s="83"/>
      <c r="BZ27" s="84"/>
      <c r="CA27" s="83"/>
      <c r="CB27" s="84"/>
      <c r="CC27" s="83"/>
      <c r="CD27" s="84"/>
      <c r="CE27" s="83"/>
      <c r="CF27" s="84"/>
      <c r="CG27" s="83"/>
      <c r="CH27" s="84"/>
      <c r="CI27" s="83"/>
      <c r="CJ27" s="84"/>
      <c r="CK27" s="83"/>
      <c r="CL27" s="84"/>
      <c r="CM27" s="83"/>
      <c r="CN27" s="84"/>
      <c r="CO27" s="9"/>
      <c r="CP27" s="99"/>
      <c r="CQ27" s="24"/>
      <c r="CR27" s="86"/>
      <c r="CS27" s="86"/>
      <c r="CT27" s="86"/>
      <c r="CU27" s="86"/>
      <c r="CV27" s="86"/>
      <c r="CW27" s="86"/>
      <c r="CX27" s="86"/>
      <c r="CY27" s="24"/>
      <c r="CZ27" s="86"/>
      <c r="DA27" s="86"/>
      <c r="DB27" s="86"/>
      <c r="DC27" s="86"/>
      <c r="DD27" s="86"/>
      <c r="DE27" s="86"/>
      <c r="DF27" s="86"/>
      <c r="DG27" s="86"/>
      <c r="DH27" s="24"/>
      <c r="DI27" s="90"/>
      <c r="DJ27" s="90"/>
      <c r="DK27" s="90"/>
      <c r="DL27" s="90"/>
      <c r="DM27" s="90"/>
      <c r="DN27" s="90"/>
      <c r="DO27" s="90"/>
      <c r="DP27" s="24"/>
    </row>
    <row r="28" spans="1:120">
      <c r="A28" s="14">
        <v>7</v>
      </c>
      <c r="B28" s="106" t="str">
        <f>Param!$D$8</f>
        <v>DISTEFANO A</v>
      </c>
      <c r="C28" s="49"/>
      <c r="D28" s="50"/>
      <c r="E28" s="49"/>
      <c r="F28" s="50"/>
      <c r="G28" s="49"/>
      <c r="H28" s="50"/>
      <c r="I28" s="49"/>
      <c r="J28" s="50"/>
      <c r="K28" s="49"/>
      <c r="L28" s="50"/>
      <c r="M28" s="49"/>
      <c r="N28" s="50"/>
      <c r="O28" s="49"/>
      <c r="P28" s="50"/>
      <c r="Q28" s="49"/>
      <c r="R28" s="50"/>
      <c r="S28" s="49">
        <v>0.33333333333333331</v>
      </c>
      <c r="T28" s="50">
        <v>0.75</v>
      </c>
      <c r="U28" s="49"/>
      <c r="V28" s="50"/>
      <c r="W28" s="49"/>
      <c r="X28" s="50"/>
      <c r="Y28" s="49">
        <v>0.375</v>
      </c>
      <c r="Z28" s="50">
        <v>0.79166666666666663</v>
      </c>
      <c r="AA28" s="49">
        <v>0.375</v>
      </c>
      <c r="AB28" s="50">
        <v>0.66666666666666663</v>
      </c>
      <c r="AC28" s="49"/>
      <c r="AD28" s="50"/>
      <c r="AE28" s="49">
        <v>0.41666666666666669</v>
      </c>
      <c r="AF28" s="50">
        <v>0.66666666666666663</v>
      </c>
      <c r="AG28" s="49"/>
      <c r="AH28" s="50"/>
      <c r="AI28" s="49"/>
      <c r="AJ28" s="50"/>
      <c r="AK28" s="49">
        <v>0.29166666666666669</v>
      </c>
      <c r="AL28" s="50">
        <v>0.5</v>
      </c>
      <c r="AM28" s="49">
        <v>0.41666666666666669</v>
      </c>
      <c r="AN28" s="50">
        <v>0.66666666666666663</v>
      </c>
      <c r="AO28" s="49">
        <v>0.33333333333333331</v>
      </c>
      <c r="AP28" s="50">
        <v>0.875</v>
      </c>
      <c r="AQ28" s="49"/>
      <c r="AR28" s="50"/>
      <c r="AS28" s="49"/>
      <c r="AT28" s="50"/>
      <c r="AU28" s="49">
        <v>0.33333333333333331</v>
      </c>
      <c r="AV28" s="50">
        <v>0.75</v>
      </c>
      <c r="AW28" s="49">
        <v>0.375</v>
      </c>
      <c r="AX28" s="50">
        <v>0.625</v>
      </c>
      <c r="AY28" s="49"/>
      <c r="AZ28" s="50"/>
      <c r="BA28" s="49"/>
      <c r="BB28" s="50"/>
      <c r="BC28" s="49"/>
      <c r="BD28" s="50"/>
      <c r="BE28" s="49">
        <v>0.375</v>
      </c>
      <c r="BF28" s="50">
        <v>0.83333333333333337</v>
      </c>
      <c r="BG28" s="49">
        <v>0.375</v>
      </c>
      <c r="BH28" s="50">
        <v>0.70833333333333337</v>
      </c>
      <c r="BI28" s="49"/>
      <c r="BJ28" s="50"/>
      <c r="BK28" s="49"/>
      <c r="BL28" s="50"/>
      <c r="BM28" s="49"/>
      <c r="BN28" s="50"/>
      <c r="BO28" s="49"/>
      <c r="BP28" s="50"/>
      <c r="BQ28" s="49">
        <v>0.58333333333333337</v>
      </c>
      <c r="BR28" s="50">
        <v>0.75</v>
      </c>
      <c r="BS28" s="49">
        <v>0.33333333333333331</v>
      </c>
      <c r="BT28" s="50">
        <v>0.75</v>
      </c>
      <c r="BU28" s="49"/>
      <c r="BV28" s="50"/>
      <c r="BW28" s="49"/>
      <c r="BX28" s="50"/>
      <c r="BY28" s="49"/>
      <c r="BZ28" s="50"/>
      <c r="CA28" s="49"/>
      <c r="CB28" s="50"/>
      <c r="CC28" s="49"/>
      <c r="CD28" s="50"/>
      <c r="CE28" s="49"/>
      <c r="CF28" s="50"/>
      <c r="CG28" s="49"/>
      <c r="CH28" s="50"/>
      <c r="CI28" s="49"/>
      <c r="CJ28" s="50"/>
      <c r="CK28" s="49"/>
      <c r="CL28" s="50"/>
      <c r="CM28" s="49"/>
      <c r="CN28" s="50"/>
      <c r="CO28" s="9"/>
      <c r="CP28" s="97"/>
      <c r="CQ28" s="24"/>
      <c r="CR28" s="86">
        <f t="shared" ref="CR28:CX28" si="119">SUMPRODUCT(N($C30:$CN30=CR$4)*(MONTH($C$9:$CN$9)=MONTH("1"&amp; $D$4)))</f>
        <v>7</v>
      </c>
      <c r="CS28" s="86">
        <f t="shared" si="119"/>
        <v>1</v>
      </c>
      <c r="CT28" s="86">
        <f t="shared" si="119"/>
        <v>1</v>
      </c>
      <c r="CU28" s="86">
        <f t="shared" si="119"/>
        <v>0</v>
      </c>
      <c r="CV28" s="86">
        <f t="shared" si="119"/>
        <v>0</v>
      </c>
      <c r="CW28" s="86">
        <f t="shared" si="119"/>
        <v>0</v>
      </c>
      <c r="CX28" s="86">
        <f t="shared" si="119"/>
        <v>0</v>
      </c>
      <c r="CY28" s="24"/>
      <c r="CZ28" s="86">
        <f t="shared" ref="CZ28" si="120">SUMPRODUCT(N($C29:$CN29=CZ$4)*(MONTH($C$9:$CN$9)=MONTH("1"&amp; $D$4)))</f>
        <v>0</v>
      </c>
      <c r="DA28" s="86">
        <f t="shared" ref="DA28" si="121">SUMPRODUCT(N($C29:$CN29=DA$4)*(MONTH($C$9:$CN$9)=MONTH("1"&amp; $D$4)))</f>
        <v>0</v>
      </c>
      <c r="DB28" s="86">
        <f t="shared" ref="DB28" si="122">SUMPRODUCT(N($C29:$CN29=DB$4)*(MONTH($C$9:$CN$9)=MONTH("1"&amp; $D$4)))</f>
        <v>3</v>
      </c>
      <c r="DC28" s="86">
        <f t="shared" ref="DC28" si="123">SUMPRODUCT(N($C29:$CN29=DC$4)*(MONTH($C$9:$CN$9)=MONTH("1"&amp; $D$4)))</f>
        <v>1</v>
      </c>
      <c r="DD28" s="86">
        <f t="shared" ref="DD28" si="124">SUMPRODUCT(N($C29:$CN29=DD$4)*(MONTH($C$9:$CN$9)=MONTH("1"&amp; $D$4)))</f>
        <v>2</v>
      </c>
      <c r="DE28" s="86">
        <f t="shared" ref="DE28" si="125">SUMPRODUCT(N($C29:$CN29=DE$4)*(MONTH($C$9:$CN$9)=MONTH("1"&amp; $D$4)))</f>
        <v>1</v>
      </c>
      <c r="DF28" s="86">
        <f t="shared" ref="DF28" si="126">SUMPRODUCT(N($C29:$CN29=DF$4)*(MONTH($C$9:$CN$9)=MONTH("1"&amp; $D$4)))</f>
        <v>4</v>
      </c>
      <c r="DG28" s="86">
        <f t="shared" ref="DG28" si="127">SUMPRODUCT(N($C29:$CN29=DG$4)*(MONTH($C$9:$CN$9)=MONTH("1"&amp; $D$4)))</f>
        <v>1</v>
      </c>
      <c r="DH28" s="24"/>
      <c r="DI28" s="90"/>
      <c r="DJ28" s="90"/>
      <c r="DK28" s="90"/>
      <c r="DL28" s="90"/>
      <c r="DM28" s="90"/>
      <c r="DN28" s="90"/>
      <c r="DO28" s="90"/>
      <c r="DP28" s="24"/>
    </row>
    <row r="29" spans="1:120">
      <c r="A29" s="14"/>
      <c r="B29" s="107"/>
      <c r="C29" s="64"/>
      <c r="D29" s="65"/>
      <c r="E29" s="64"/>
      <c r="F29" s="65"/>
      <c r="G29" s="64"/>
      <c r="H29" s="65"/>
      <c r="I29" s="64"/>
      <c r="J29" s="65"/>
      <c r="K29" s="64"/>
      <c r="L29" s="65"/>
      <c r="M29" s="64"/>
      <c r="N29" s="65"/>
      <c r="O29" s="64"/>
      <c r="P29" s="66"/>
      <c r="Q29" s="64"/>
      <c r="R29" s="82"/>
      <c r="S29" s="64" t="s">
        <v>8</v>
      </c>
      <c r="T29" s="65"/>
      <c r="U29" s="64"/>
      <c r="V29" s="65"/>
      <c r="W29" s="64"/>
      <c r="X29" s="65"/>
      <c r="Y29" s="64" t="s">
        <v>8</v>
      </c>
      <c r="Z29" s="65"/>
      <c r="AA29" s="64" t="s">
        <v>6</v>
      </c>
      <c r="AB29" s="65"/>
      <c r="AC29" s="64"/>
      <c r="AD29" s="65"/>
      <c r="AE29" s="64" t="s">
        <v>7</v>
      </c>
      <c r="AF29" s="82"/>
      <c r="AG29" s="64"/>
      <c r="AH29" s="65"/>
      <c r="AI29" s="64"/>
      <c r="AJ29" s="65"/>
      <c r="AK29" s="64" t="s">
        <v>4</v>
      </c>
      <c r="AL29" s="65"/>
      <c r="AM29" s="64" t="s">
        <v>9</v>
      </c>
      <c r="AN29" s="65"/>
      <c r="AO29" s="64" t="s">
        <v>5</v>
      </c>
      <c r="AP29" s="65"/>
      <c r="AQ29" s="64"/>
      <c r="AR29" s="65"/>
      <c r="AS29" s="64"/>
      <c r="AT29" s="82"/>
      <c r="AU29" s="64" t="s">
        <v>8</v>
      </c>
      <c r="AV29" s="65"/>
      <c r="AW29" s="64" t="s">
        <v>4</v>
      </c>
      <c r="AX29" s="65"/>
      <c r="AY29" s="64"/>
      <c r="AZ29" s="65"/>
      <c r="BA29" s="64"/>
      <c r="BB29" s="65"/>
      <c r="BC29" s="64"/>
      <c r="BD29" s="82"/>
      <c r="BE29" s="64" t="s">
        <v>8</v>
      </c>
      <c r="BF29" s="65"/>
      <c r="BG29" s="64" t="s">
        <v>4</v>
      </c>
      <c r="BH29" s="82"/>
      <c r="BI29" s="64"/>
      <c r="BJ29" s="65"/>
      <c r="BK29" s="64"/>
      <c r="BL29" s="65"/>
      <c r="BM29" s="64"/>
      <c r="BN29" s="65"/>
      <c r="BO29" s="64"/>
      <c r="BP29" s="82"/>
      <c r="BQ29" s="64"/>
      <c r="BR29" s="65"/>
      <c r="BS29" s="64" t="s">
        <v>6</v>
      </c>
      <c r="BT29" s="65"/>
      <c r="BU29" s="64"/>
      <c r="BV29" s="82"/>
      <c r="BW29" s="64"/>
      <c r="BX29" s="65"/>
      <c r="BY29" s="64"/>
      <c r="BZ29" s="65"/>
      <c r="CA29" s="64"/>
      <c r="CB29" s="65"/>
      <c r="CC29" s="64"/>
      <c r="CD29" s="65"/>
      <c r="CE29" s="64"/>
      <c r="CF29" s="65"/>
      <c r="CG29" s="64"/>
      <c r="CH29" s="65"/>
      <c r="CI29" s="64"/>
      <c r="CJ29" s="65"/>
      <c r="CK29" s="64"/>
      <c r="CL29" s="65"/>
      <c r="CM29" s="64"/>
      <c r="CN29" s="65"/>
      <c r="CO29" s="9"/>
      <c r="CP29" s="98"/>
      <c r="CQ29" s="24"/>
      <c r="CR29" s="86"/>
      <c r="CS29" s="86"/>
      <c r="CT29" s="86"/>
      <c r="CU29" s="86"/>
      <c r="CV29" s="86"/>
      <c r="CW29" s="86"/>
      <c r="CX29" s="86"/>
      <c r="CY29" s="24"/>
      <c r="CZ29" s="86"/>
      <c r="DA29" s="86"/>
      <c r="DB29" s="86"/>
      <c r="DC29" s="86"/>
      <c r="DD29" s="86"/>
      <c r="DE29" s="86"/>
      <c r="DF29" s="86"/>
      <c r="DG29" s="86"/>
      <c r="DH29" s="24"/>
      <c r="DI29" s="90"/>
      <c r="DJ29" s="90"/>
      <c r="DK29" s="90"/>
      <c r="DL29" s="90"/>
      <c r="DM29" s="90"/>
      <c r="DN29" s="90"/>
      <c r="DO29" s="90"/>
      <c r="DP29" s="24"/>
    </row>
    <row r="30" spans="1:120">
      <c r="A30" s="14"/>
      <c r="B30" s="55" t="str">
        <f>VLOOKUP($B28,Tableau_Fonct,2,FALSE)</f>
        <v>Equipier</v>
      </c>
      <c r="C30" s="83"/>
      <c r="D30" s="84"/>
      <c r="E30" s="83"/>
      <c r="F30" s="84"/>
      <c r="G30" s="83"/>
      <c r="H30" s="84"/>
      <c r="I30" s="83"/>
      <c r="J30" s="84"/>
      <c r="K30" s="83"/>
      <c r="L30" s="84"/>
      <c r="M30" s="83"/>
      <c r="N30" s="84"/>
      <c r="O30" s="83"/>
      <c r="P30" s="84"/>
      <c r="Q30" s="83" t="s">
        <v>15</v>
      </c>
      <c r="R30" s="84"/>
      <c r="S30" s="83"/>
      <c r="T30" s="84"/>
      <c r="U30" s="83"/>
      <c r="V30" s="84"/>
      <c r="W30" s="83"/>
      <c r="X30" s="84"/>
      <c r="Y30" s="83"/>
      <c r="Z30" s="84"/>
      <c r="AA30" s="83"/>
      <c r="AB30" s="84"/>
      <c r="AC30" s="83"/>
      <c r="AD30" s="84"/>
      <c r="AE30" s="83"/>
      <c r="AF30" s="84"/>
      <c r="AG30" s="83" t="s">
        <v>11</v>
      </c>
      <c r="AH30" s="84"/>
      <c r="AI30" s="83" t="s">
        <v>11</v>
      </c>
      <c r="AJ30" s="84"/>
      <c r="AK30" s="83"/>
      <c r="AL30" s="84"/>
      <c r="AM30" s="83"/>
      <c r="AN30" s="84"/>
      <c r="AO30" s="83"/>
      <c r="AP30" s="84"/>
      <c r="AQ30" s="83" t="s">
        <v>11</v>
      </c>
      <c r="AR30" s="84"/>
      <c r="AS30" s="83" t="s">
        <v>11</v>
      </c>
      <c r="AT30" s="84"/>
      <c r="AU30" s="83"/>
      <c r="AV30" s="84"/>
      <c r="AW30" s="83"/>
      <c r="AX30" s="84"/>
      <c r="AY30" s="83" t="s">
        <v>11</v>
      </c>
      <c r="AZ30" s="84"/>
      <c r="BA30" s="83" t="s">
        <v>11</v>
      </c>
      <c r="BB30" s="84"/>
      <c r="BC30" s="83" t="s">
        <v>11</v>
      </c>
      <c r="BD30" s="84"/>
      <c r="BE30" s="83"/>
      <c r="BF30" s="84"/>
      <c r="BG30" s="83"/>
      <c r="BH30" s="84"/>
      <c r="BI30" s="83"/>
      <c r="BJ30" s="84"/>
      <c r="BK30" s="83"/>
      <c r="BL30" s="84"/>
      <c r="BM30" s="83"/>
      <c r="BN30" s="84"/>
      <c r="BO30" s="83"/>
      <c r="BP30" s="84"/>
      <c r="BQ30" s="83" t="s">
        <v>13</v>
      </c>
      <c r="BR30" s="84"/>
      <c r="BS30" s="83"/>
      <c r="BT30" s="84"/>
      <c r="BU30" s="83" t="s">
        <v>11</v>
      </c>
      <c r="BV30" s="84"/>
      <c r="BW30" s="83"/>
      <c r="BX30" s="84"/>
      <c r="BY30" s="83"/>
      <c r="BZ30" s="84"/>
      <c r="CA30" s="83"/>
      <c r="CB30" s="84"/>
      <c r="CC30" s="83"/>
      <c r="CD30" s="84"/>
      <c r="CE30" s="83"/>
      <c r="CF30" s="84"/>
      <c r="CG30" s="83"/>
      <c r="CH30" s="84"/>
      <c r="CI30" s="83"/>
      <c r="CJ30" s="84"/>
      <c r="CK30" s="83"/>
      <c r="CL30" s="84"/>
      <c r="CM30" s="83"/>
      <c r="CN30" s="84"/>
      <c r="CO30" s="9"/>
      <c r="CP30" s="99"/>
      <c r="CQ30" s="24"/>
      <c r="CR30" s="86"/>
      <c r="CS30" s="86"/>
      <c r="CT30" s="86"/>
      <c r="CU30" s="86"/>
      <c r="CV30" s="86"/>
      <c r="CW30" s="86"/>
      <c r="CX30" s="86"/>
      <c r="CY30" s="24"/>
      <c r="CZ30" s="86"/>
      <c r="DA30" s="86"/>
      <c r="DB30" s="86"/>
      <c r="DC30" s="86"/>
      <c r="DD30" s="86"/>
      <c r="DE30" s="86"/>
      <c r="DF30" s="86"/>
      <c r="DG30" s="86"/>
      <c r="DH30" s="24"/>
      <c r="DI30" s="90"/>
      <c r="DJ30" s="90"/>
      <c r="DK30" s="90"/>
      <c r="DL30" s="90"/>
      <c r="DM30" s="90"/>
      <c r="DN30" s="90"/>
      <c r="DO30" s="90"/>
      <c r="DP30" s="24"/>
    </row>
    <row r="31" spans="1:120">
      <c r="A31" s="14">
        <v>8</v>
      </c>
      <c r="B31" s="106" t="str">
        <f>Param!$D$9</f>
        <v>PIERRAIN D</v>
      </c>
      <c r="C31" s="49"/>
      <c r="D31" s="50"/>
      <c r="E31" s="49"/>
      <c r="F31" s="50"/>
      <c r="G31" s="49"/>
      <c r="H31" s="50"/>
      <c r="I31" s="49"/>
      <c r="J31" s="50"/>
      <c r="K31" s="49"/>
      <c r="L31" s="50"/>
      <c r="M31" s="49"/>
      <c r="N31" s="50"/>
      <c r="O31" s="49"/>
      <c r="P31" s="50"/>
      <c r="Q31" s="49"/>
      <c r="R31" s="50"/>
      <c r="S31" s="49"/>
      <c r="T31" s="50"/>
      <c r="U31" s="49">
        <v>0.41666666666666669</v>
      </c>
      <c r="V31" s="50">
        <v>0.58333333333333337</v>
      </c>
      <c r="W31" s="49"/>
      <c r="X31" s="50"/>
      <c r="Y31" s="49"/>
      <c r="Z31" s="50"/>
      <c r="AA31" s="49">
        <v>0.375</v>
      </c>
      <c r="AB31" s="50">
        <v>0.66666666666666663</v>
      </c>
      <c r="AC31" s="49"/>
      <c r="AD31" s="50"/>
      <c r="AE31" s="49"/>
      <c r="AF31" s="50"/>
      <c r="AG31" s="49">
        <v>0.5</v>
      </c>
      <c r="AH31" s="50">
        <v>0.75</v>
      </c>
      <c r="AI31" s="49">
        <v>0.5</v>
      </c>
      <c r="AJ31" s="50">
        <v>0.83333333333333337</v>
      </c>
      <c r="AK31" s="49"/>
      <c r="AL31" s="50"/>
      <c r="AM31" s="49"/>
      <c r="AN31" s="50"/>
      <c r="AO31" s="49"/>
      <c r="AP31" s="50"/>
      <c r="AQ31" s="49">
        <v>0.39583333333333331</v>
      </c>
      <c r="AR31" s="50">
        <v>0.91666666666666663</v>
      </c>
      <c r="AS31" s="49">
        <v>0.41666666666666669</v>
      </c>
      <c r="AT31" s="50">
        <v>0.70833333333333337</v>
      </c>
      <c r="AU31" s="49"/>
      <c r="AV31" s="50"/>
      <c r="AW31" s="49"/>
      <c r="AX31" s="50"/>
      <c r="AY31" s="49"/>
      <c r="AZ31" s="50"/>
      <c r="BA31" s="49" t="s">
        <v>93</v>
      </c>
      <c r="BB31" s="50" t="s">
        <v>94</v>
      </c>
      <c r="BC31" s="49"/>
      <c r="BD31" s="50"/>
      <c r="BE31" s="49" t="s">
        <v>85</v>
      </c>
      <c r="BF31" s="50" t="s">
        <v>85</v>
      </c>
      <c r="BG31" s="49"/>
      <c r="BH31" s="50"/>
      <c r="BI31" s="49"/>
      <c r="BJ31" s="50"/>
      <c r="BK31" s="49"/>
      <c r="BL31" s="50"/>
      <c r="BM31" s="49"/>
      <c r="BN31" s="50"/>
      <c r="BO31" s="49"/>
      <c r="BP31" s="50"/>
      <c r="BQ31" s="49">
        <v>0.58333333333333337</v>
      </c>
      <c r="BR31" s="50">
        <v>0.75</v>
      </c>
      <c r="BS31" s="49"/>
      <c r="BT31" s="50"/>
      <c r="BU31" s="49">
        <v>0.58333333333333337</v>
      </c>
      <c r="BV31" s="50">
        <v>0.875</v>
      </c>
      <c r="BW31" s="49"/>
      <c r="BX31" s="50"/>
      <c r="BY31" s="49"/>
      <c r="BZ31" s="50"/>
      <c r="CA31" s="49"/>
      <c r="CB31" s="50"/>
      <c r="CC31" s="49"/>
      <c r="CD31" s="50"/>
      <c r="CE31" s="49"/>
      <c r="CF31" s="50"/>
      <c r="CG31" s="49"/>
      <c r="CH31" s="50"/>
      <c r="CI31" s="49"/>
      <c r="CJ31" s="50"/>
      <c r="CK31" s="49"/>
      <c r="CL31" s="50"/>
      <c r="CM31" s="49"/>
      <c r="CN31" s="50"/>
      <c r="CO31" s="9"/>
      <c r="CP31" s="97"/>
      <c r="CQ31" s="24"/>
      <c r="CR31" s="86">
        <f t="shared" ref="CR31:CX31" si="128">SUMPRODUCT(N($C33:$CN33=CR$4)*(MONTH($C$9:$CN$9)=MONTH("1"&amp; $D$4)))</f>
        <v>3</v>
      </c>
      <c r="CS31" s="86">
        <f t="shared" si="128"/>
        <v>9</v>
      </c>
      <c r="CT31" s="86">
        <f t="shared" si="128"/>
        <v>1</v>
      </c>
      <c r="CU31" s="86">
        <f t="shared" si="128"/>
        <v>0</v>
      </c>
      <c r="CV31" s="86">
        <f t="shared" si="128"/>
        <v>1</v>
      </c>
      <c r="CW31" s="86">
        <f t="shared" si="128"/>
        <v>0</v>
      </c>
      <c r="CX31" s="86">
        <f t="shared" si="128"/>
        <v>0</v>
      </c>
      <c r="CY31" s="24"/>
      <c r="CZ31" s="86">
        <f t="shared" ref="CZ31" si="129">SUMPRODUCT(N($C32:$CN32=CZ$4)*(MONTH($C$9:$CN$9)=MONTH("1"&amp; $D$4)))</f>
        <v>0</v>
      </c>
      <c r="DA31" s="86">
        <f t="shared" ref="DA31" si="130">SUMPRODUCT(N($C32:$CN32=DA$4)*(MONTH($C$9:$CN$9)=MONTH("1"&amp; $D$4)))</f>
        <v>1</v>
      </c>
      <c r="DB31" s="86">
        <f t="shared" ref="DB31" si="131">SUMPRODUCT(N($C32:$CN32=DB$4)*(MONTH($C$9:$CN$9)=MONTH("1"&amp; $D$4)))</f>
        <v>0</v>
      </c>
      <c r="DC31" s="86">
        <f t="shared" ref="DC31" si="132">SUMPRODUCT(N($C32:$CN32=DC$4)*(MONTH($C$9:$CN$9)=MONTH("1"&amp; $D$4)))</f>
        <v>2</v>
      </c>
      <c r="DD31" s="86">
        <f t="shared" ref="DD31" si="133">SUMPRODUCT(N($C32:$CN32=DD$4)*(MONTH($C$9:$CN$9)=MONTH("1"&amp; $D$4)))</f>
        <v>1</v>
      </c>
      <c r="DE31" s="86">
        <f t="shared" ref="DE31" si="134">SUMPRODUCT(N($C32:$CN32=DE$4)*(MONTH($C$9:$CN$9)=MONTH("1"&amp; $D$4)))</f>
        <v>0</v>
      </c>
      <c r="DF31" s="86">
        <f t="shared" ref="DF31" si="135">SUMPRODUCT(N($C32:$CN32=DF$4)*(MONTH($C$9:$CN$9)=MONTH("1"&amp; $D$4)))</f>
        <v>1</v>
      </c>
      <c r="DG31" s="86">
        <f t="shared" ref="DG31" si="136">SUMPRODUCT(N($C32:$CN32=DG$4)*(MONTH($C$9:$CN$9)=MONTH("1"&amp; $D$4)))</f>
        <v>1</v>
      </c>
      <c r="DH31" s="24"/>
      <c r="DI31" s="90"/>
      <c r="DJ31" s="90"/>
      <c r="DK31" s="90"/>
      <c r="DL31" s="90"/>
      <c r="DM31" s="90"/>
      <c r="DN31" s="90"/>
      <c r="DO31" s="90"/>
      <c r="DP31" s="24"/>
    </row>
    <row r="32" spans="1:120">
      <c r="A32" s="14"/>
      <c r="B32" s="107"/>
      <c r="C32" s="64"/>
      <c r="D32" s="65"/>
      <c r="E32" s="64"/>
      <c r="F32" s="65"/>
      <c r="G32" s="64"/>
      <c r="H32" s="65"/>
      <c r="I32" s="64"/>
      <c r="J32" s="65"/>
      <c r="K32" s="64"/>
      <c r="L32" s="65"/>
      <c r="M32" s="64"/>
      <c r="N32" s="65"/>
      <c r="O32" s="64"/>
      <c r="P32" s="66"/>
      <c r="Q32" s="64"/>
      <c r="R32" s="82"/>
      <c r="S32" s="64"/>
      <c r="T32" s="82"/>
      <c r="U32" s="64" t="s">
        <v>9</v>
      </c>
      <c r="V32" s="65"/>
      <c r="W32" s="64"/>
      <c r="X32" s="65"/>
      <c r="Y32" s="64"/>
      <c r="Z32" s="65"/>
      <c r="AA32" s="64" t="s">
        <v>8</v>
      </c>
      <c r="AB32" s="65"/>
      <c r="AC32" s="64"/>
      <c r="AD32" s="65"/>
      <c r="AE32" s="64"/>
      <c r="AF32" s="82"/>
      <c r="AG32" s="64" t="s">
        <v>5</v>
      </c>
      <c r="AH32" s="65"/>
      <c r="AI32" s="64" t="s">
        <v>6</v>
      </c>
      <c r="AJ32" s="65"/>
      <c r="AK32" s="64"/>
      <c r="AL32" s="65"/>
      <c r="AM32" s="64"/>
      <c r="AN32" s="65"/>
      <c r="AO32" s="64"/>
      <c r="AP32" s="65"/>
      <c r="AQ32" s="64" t="s">
        <v>5</v>
      </c>
      <c r="AR32" s="65"/>
      <c r="AS32" s="64" t="s">
        <v>3</v>
      </c>
      <c r="AT32" s="82"/>
      <c r="AU32" s="64"/>
      <c r="AV32" s="65"/>
      <c r="AW32" s="64"/>
      <c r="AX32" s="65"/>
      <c r="AY32" s="64"/>
      <c r="AZ32" s="65"/>
      <c r="BA32" s="64"/>
      <c r="BB32" s="65"/>
      <c r="BC32" s="64"/>
      <c r="BD32" s="65"/>
      <c r="BE32" s="64"/>
      <c r="BF32" s="65"/>
      <c r="BG32" s="64"/>
      <c r="BH32" s="65"/>
      <c r="BI32" s="64"/>
      <c r="BJ32" s="65"/>
      <c r="BK32" s="64"/>
      <c r="BL32" s="65"/>
      <c r="BM32" s="64"/>
      <c r="BN32" s="65"/>
      <c r="BO32" s="64"/>
      <c r="BP32" s="82"/>
      <c r="BQ32" s="64"/>
      <c r="BR32" s="65"/>
      <c r="BS32" s="64"/>
      <c r="BT32" s="65"/>
      <c r="BU32" s="64" t="s">
        <v>5</v>
      </c>
      <c r="BV32" s="82"/>
      <c r="BW32" s="64"/>
      <c r="BX32" s="65"/>
      <c r="BY32" s="64"/>
      <c r="BZ32" s="65"/>
      <c r="CA32" s="64"/>
      <c r="CB32" s="65"/>
      <c r="CC32" s="64"/>
      <c r="CD32" s="82"/>
      <c r="CE32" s="64"/>
      <c r="CF32" s="65"/>
      <c r="CG32" s="64"/>
      <c r="CH32" s="65"/>
      <c r="CI32" s="64"/>
      <c r="CJ32" s="65"/>
      <c r="CK32" s="64"/>
      <c r="CL32" s="65"/>
      <c r="CM32" s="64"/>
      <c r="CN32" s="65"/>
      <c r="CO32" s="9"/>
      <c r="CP32" s="98"/>
      <c r="CQ32" s="24"/>
      <c r="CR32" s="86"/>
      <c r="CS32" s="86"/>
      <c r="CT32" s="86"/>
      <c r="CU32" s="86"/>
      <c r="CV32" s="86"/>
      <c r="CW32" s="86"/>
      <c r="CX32" s="86"/>
      <c r="CY32" s="24"/>
      <c r="CZ32" s="86"/>
      <c r="DA32" s="86"/>
      <c r="DB32" s="86"/>
      <c r="DC32" s="86"/>
      <c r="DD32" s="86"/>
      <c r="DE32" s="86"/>
      <c r="DF32" s="86"/>
      <c r="DG32" s="86"/>
      <c r="DH32" s="24"/>
      <c r="DI32" s="90"/>
      <c r="DJ32" s="90"/>
      <c r="DK32" s="90"/>
      <c r="DL32" s="90"/>
      <c r="DM32" s="90"/>
      <c r="DN32" s="90"/>
      <c r="DO32" s="90"/>
      <c r="DP32" s="24"/>
    </row>
    <row r="33" spans="1:120">
      <c r="A33" s="14"/>
      <c r="B33" s="55" t="str">
        <f>VLOOKUP($B31,Tableau_Fonct,2,FALSE)</f>
        <v>Equipier</v>
      </c>
      <c r="C33" s="83"/>
      <c r="D33" s="84"/>
      <c r="E33" s="83"/>
      <c r="F33" s="84"/>
      <c r="G33" s="83"/>
      <c r="H33" s="84"/>
      <c r="I33" s="83"/>
      <c r="J33" s="84"/>
      <c r="K33" s="83"/>
      <c r="L33" s="84"/>
      <c r="M33" s="83"/>
      <c r="N33" s="84"/>
      <c r="O33" s="83"/>
      <c r="P33" s="84"/>
      <c r="Q33" s="83"/>
      <c r="R33" s="84"/>
      <c r="S33" s="83" t="s">
        <v>12</v>
      </c>
      <c r="T33" s="84"/>
      <c r="U33" s="83"/>
      <c r="V33" s="84"/>
      <c r="W33" s="83"/>
      <c r="X33" s="84"/>
      <c r="Y33" s="83" t="s">
        <v>15</v>
      </c>
      <c r="Z33" s="84"/>
      <c r="AA33" s="83"/>
      <c r="AB33" s="84"/>
      <c r="AC33" s="83"/>
      <c r="AD33" s="84"/>
      <c r="AE33" s="83" t="s">
        <v>15</v>
      </c>
      <c r="AF33" s="84"/>
      <c r="AG33" s="83"/>
      <c r="AH33" s="84"/>
      <c r="AI33" s="83"/>
      <c r="AJ33" s="84"/>
      <c r="AK33" s="83" t="s">
        <v>11</v>
      </c>
      <c r="AL33" s="84"/>
      <c r="AM33" s="83" t="s">
        <v>11</v>
      </c>
      <c r="AN33" s="84"/>
      <c r="AO33" s="83" t="s">
        <v>11</v>
      </c>
      <c r="AP33" s="84"/>
      <c r="AQ33" s="83"/>
      <c r="AR33" s="84"/>
      <c r="AS33" s="83"/>
      <c r="AT33" s="84"/>
      <c r="AU33" s="83" t="s">
        <v>15</v>
      </c>
      <c r="AV33" s="84"/>
      <c r="AW33" s="83" t="s">
        <v>15</v>
      </c>
      <c r="AX33" s="84"/>
      <c r="AY33" s="83" t="s">
        <v>15</v>
      </c>
      <c r="AZ33" s="84"/>
      <c r="BA33" s="83" t="s">
        <v>15</v>
      </c>
      <c r="BB33" s="84"/>
      <c r="BC33" s="83" t="s">
        <v>15</v>
      </c>
      <c r="BD33" s="84"/>
      <c r="BE33" s="83" t="s">
        <v>15</v>
      </c>
      <c r="BF33" s="84"/>
      <c r="BG33" s="83" t="s">
        <v>15</v>
      </c>
      <c r="BH33" s="84"/>
      <c r="BI33" s="83"/>
      <c r="BJ33" s="84"/>
      <c r="BK33" s="83"/>
      <c r="BL33" s="84"/>
      <c r="BM33" s="83"/>
      <c r="BN33" s="84"/>
      <c r="BO33" s="83"/>
      <c r="BP33" s="84"/>
      <c r="BQ33" s="83" t="s">
        <v>13</v>
      </c>
      <c r="BR33" s="84"/>
      <c r="BS33" s="83" t="s">
        <v>33</v>
      </c>
      <c r="BT33" s="84"/>
      <c r="BU33" s="83"/>
      <c r="BV33" s="84"/>
      <c r="BW33" s="83"/>
      <c r="BX33" s="84"/>
      <c r="BY33" s="83"/>
      <c r="BZ33" s="84"/>
      <c r="CA33" s="83"/>
      <c r="CB33" s="84"/>
      <c r="CC33" s="83"/>
      <c r="CD33" s="84"/>
      <c r="CE33" s="83"/>
      <c r="CF33" s="84"/>
      <c r="CG33" s="83"/>
      <c r="CH33" s="84"/>
      <c r="CI33" s="83"/>
      <c r="CJ33" s="84"/>
      <c r="CK33" s="83"/>
      <c r="CL33" s="84"/>
      <c r="CM33" s="83"/>
      <c r="CN33" s="84"/>
      <c r="CO33" s="9"/>
      <c r="CP33" s="99"/>
      <c r="CQ33" s="24"/>
      <c r="CR33" s="86"/>
      <c r="CS33" s="86"/>
      <c r="CT33" s="86"/>
      <c r="CU33" s="86"/>
      <c r="CV33" s="86"/>
      <c r="CW33" s="86"/>
      <c r="CX33" s="86"/>
      <c r="CY33" s="24"/>
      <c r="CZ33" s="86"/>
      <c r="DA33" s="86"/>
      <c r="DB33" s="86"/>
      <c r="DC33" s="86"/>
      <c r="DD33" s="86"/>
      <c r="DE33" s="86"/>
      <c r="DF33" s="86"/>
      <c r="DG33" s="86"/>
      <c r="DH33" s="24"/>
      <c r="DI33" s="90"/>
      <c r="DJ33" s="90"/>
      <c r="DK33" s="90"/>
      <c r="DL33" s="90"/>
      <c r="DM33" s="90"/>
      <c r="DN33" s="90"/>
      <c r="DO33" s="90"/>
      <c r="DP33" s="24"/>
    </row>
    <row r="34" spans="1:120">
      <c r="A34" s="14">
        <v>9</v>
      </c>
      <c r="B34" s="106" t="str">
        <f>Param!$D$10</f>
        <v>PONS T</v>
      </c>
      <c r="C34" s="49"/>
      <c r="D34" s="50"/>
      <c r="E34" s="49"/>
      <c r="F34" s="50"/>
      <c r="G34" s="49"/>
      <c r="H34" s="50"/>
      <c r="I34" s="49"/>
      <c r="J34" s="50"/>
      <c r="K34" s="49"/>
      <c r="L34" s="50"/>
      <c r="M34" s="49"/>
      <c r="N34" s="50"/>
      <c r="O34" s="49"/>
      <c r="P34" s="50"/>
      <c r="Q34" s="49"/>
      <c r="R34" s="50"/>
      <c r="S34" s="49"/>
      <c r="T34" s="50"/>
      <c r="U34" s="49">
        <v>0.41666666666666669</v>
      </c>
      <c r="V34" s="50">
        <v>0.58333333333333337</v>
      </c>
      <c r="W34" s="49"/>
      <c r="X34" s="50"/>
      <c r="Y34" s="49"/>
      <c r="Z34" s="50"/>
      <c r="AA34" s="49"/>
      <c r="AB34" s="50"/>
      <c r="AC34" s="49">
        <v>0.58333333333333337</v>
      </c>
      <c r="AD34" s="50">
        <v>0.83333333333333337</v>
      </c>
      <c r="AE34" s="49"/>
      <c r="AF34" s="50"/>
      <c r="AG34" s="49"/>
      <c r="AH34" s="50"/>
      <c r="AI34" s="49"/>
      <c r="AJ34" s="50"/>
      <c r="AK34" s="49">
        <v>0.29166666666666669</v>
      </c>
      <c r="AL34" s="50">
        <v>0.5</v>
      </c>
      <c r="AM34" s="49"/>
      <c r="AN34" s="50"/>
      <c r="AO34" s="49">
        <v>0.33333333333333331</v>
      </c>
      <c r="AP34" s="50">
        <v>0.875</v>
      </c>
      <c r="AQ34" s="49"/>
      <c r="AR34" s="50"/>
      <c r="AS34" s="49"/>
      <c r="AT34" s="50"/>
      <c r="AU34" s="49">
        <v>0.33333333333333331</v>
      </c>
      <c r="AV34" s="50">
        <v>0.75</v>
      </c>
      <c r="AW34" s="49">
        <v>0.375</v>
      </c>
      <c r="AX34" s="50">
        <v>0.625</v>
      </c>
      <c r="AY34" s="49"/>
      <c r="AZ34" s="50"/>
      <c r="BA34" s="49">
        <v>0.375</v>
      </c>
      <c r="BB34" s="50">
        <v>0.625</v>
      </c>
      <c r="BC34" s="49">
        <v>0.33333333333333331</v>
      </c>
      <c r="BD34" s="50">
        <v>0.75</v>
      </c>
      <c r="BE34" s="49"/>
      <c r="BF34" s="50"/>
      <c r="BG34" s="49"/>
      <c r="BH34" s="50"/>
      <c r="BI34" s="49"/>
      <c r="BJ34" s="50"/>
      <c r="BK34" s="49"/>
      <c r="BL34" s="50"/>
      <c r="BM34" s="49"/>
      <c r="BN34" s="50"/>
      <c r="BO34" s="49"/>
      <c r="BP34" s="50"/>
      <c r="BQ34" s="49">
        <v>0.58333333333333337</v>
      </c>
      <c r="BR34" s="50">
        <v>0.75</v>
      </c>
      <c r="BS34" s="49">
        <v>0.33333333333333331</v>
      </c>
      <c r="BT34" s="50">
        <v>0.75</v>
      </c>
      <c r="BU34" s="49"/>
      <c r="BV34" s="50"/>
      <c r="BW34" s="49"/>
      <c r="BX34" s="50"/>
      <c r="BY34" s="49"/>
      <c r="BZ34" s="50"/>
      <c r="CA34" s="49"/>
      <c r="CB34" s="50"/>
      <c r="CC34" s="49"/>
      <c r="CD34" s="50"/>
      <c r="CE34" s="49"/>
      <c r="CF34" s="50"/>
      <c r="CG34" s="49"/>
      <c r="CH34" s="50"/>
      <c r="CI34" s="49"/>
      <c r="CJ34" s="50"/>
      <c r="CK34" s="49"/>
      <c r="CL34" s="50"/>
      <c r="CM34" s="49"/>
      <c r="CN34" s="50"/>
      <c r="CO34" s="9"/>
      <c r="CP34" s="97"/>
      <c r="CQ34" s="24"/>
      <c r="CR34" s="86">
        <f t="shared" ref="CR34:CX34" si="137">SUMPRODUCT(N($C36:$CN36=CR$4)*(MONTH($C$9:$CN$9)=MONTH("1"&amp; $D$4)))</f>
        <v>9</v>
      </c>
      <c r="CS34" s="86">
        <f t="shared" si="137"/>
        <v>0</v>
      </c>
      <c r="CT34" s="86">
        <f t="shared" si="137"/>
        <v>1</v>
      </c>
      <c r="CU34" s="86">
        <f t="shared" si="137"/>
        <v>1</v>
      </c>
      <c r="CV34" s="86">
        <f t="shared" si="137"/>
        <v>0</v>
      </c>
      <c r="CW34" s="86">
        <f t="shared" si="137"/>
        <v>0</v>
      </c>
      <c r="CX34" s="86">
        <f t="shared" si="137"/>
        <v>0</v>
      </c>
      <c r="CY34" s="24"/>
      <c r="CZ34" s="86">
        <f t="shared" ref="CZ34" si="138">SUMPRODUCT(N($C35:$CN35=CZ$4)*(MONTH($C$9:$CN$9)=MONTH("1"&amp; $D$4)))</f>
        <v>0</v>
      </c>
      <c r="DA34" s="86">
        <f t="shared" ref="DA34" si="139">SUMPRODUCT(N($C35:$CN35=DA$4)*(MONTH($C$9:$CN$9)=MONTH("1"&amp; $D$4)))</f>
        <v>2</v>
      </c>
      <c r="DB34" s="86">
        <f t="shared" ref="DB34" si="140">SUMPRODUCT(N($C35:$CN35=DB$4)*(MONTH($C$9:$CN$9)=MONTH("1"&amp; $D$4)))</f>
        <v>1</v>
      </c>
      <c r="DC34" s="86">
        <f t="shared" ref="DC34" si="141">SUMPRODUCT(N($C35:$CN35=DC$4)*(MONTH($C$9:$CN$9)=MONTH("1"&amp; $D$4)))</f>
        <v>0</v>
      </c>
      <c r="DD34" s="86">
        <f t="shared" ref="DD34" si="142">SUMPRODUCT(N($C35:$CN35=DD$4)*(MONTH($C$9:$CN$9)=MONTH("1"&amp; $D$4)))</f>
        <v>0</v>
      </c>
      <c r="DE34" s="86">
        <f t="shared" ref="DE34" si="143">SUMPRODUCT(N($C35:$CN35=DE$4)*(MONTH($C$9:$CN$9)=MONTH("1"&amp; $D$4)))</f>
        <v>1</v>
      </c>
      <c r="DF34" s="86">
        <f t="shared" ref="DF34" si="144">SUMPRODUCT(N($C35:$CN35=DF$4)*(MONTH($C$9:$CN$9)=MONTH("1"&amp; $D$4)))</f>
        <v>3</v>
      </c>
      <c r="DG34" s="86">
        <f t="shared" ref="DG34" si="145">SUMPRODUCT(N($C35:$CN35=DG$4)*(MONTH($C$9:$CN$9)=MONTH("1"&amp; $D$4)))</f>
        <v>1</v>
      </c>
      <c r="DH34" s="24"/>
      <c r="DI34" s="90"/>
      <c r="DJ34" s="90"/>
      <c r="DK34" s="90"/>
      <c r="DL34" s="90"/>
      <c r="DM34" s="90"/>
      <c r="DN34" s="90"/>
      <c r="DO34" s="90"/>
      <c r="DP34" s="24"/>
    </row>
    <row r="35" spans="1:120">
      <c r="A35" s="14"/>
      <c r="B35" s="107"/>
      <c r="C35" s="64"/>
      <c r="D35" s="65"/>
      <c r="E35" s="64"/>
      <c r="F35" s="82"/>
      <c r="G35" s="64"/>
      <c r="H35" s="65"/>
      <c r="I35" s="64"/>
      <c r="J35" s="65"/>
      <c r="K35" s="64"/>
      <c r="L35" s="65"/>
      <c r="M35" s="64"/>
      <c r="N35" s="65"/>
      <c r="O35" s="64"/>
      <c r="P35" s="66"/>
      <c r="Q35" s="64"/>
      <c r="R35" s="82"/>
      <c r="S35" s="64"/>
      <c r="T35" s="82"/>
      <c r="U35" s="64" t="s">
        <v>3</v>
      </c>
      <c r="V35" s="65"/>
      <c r="W35" s="64"/>
      <c r="X35" s="65"/>
      <c r="Y35" s="64"/>
      <c r="Z35" s="65"/>
      <c r="AA35" s="64"/>
      <c r="AB35" s="65"/>
      <c r="AC35" s="64" t="s">
        <v>4</v>
      </c>
      <c r="AD35" s="65"/>
      <c r="AE35" s="64"/>
      <c r="AF35" s="82"/>
      <c r="AG35" s="64"/>
      <c r="AH35" s="65"/>
      <c r="AI35" s="64"/>
      <c r="AJ35" s="65"/>
      <c r="AK35" s="64" t="s">
        <v>3</v>
      </c>
      <c r="AL35" s="65"/>
      <c r="AM35" s="64"/>
      <c r="AN35" s="65"/>
      <c r="AO35" s="64"/>
      <c r="AP35" s="65"/>
      <c r="AQ35" s="64"/>
      <c r="AR35" s="65"/>
      <c r="AS35" s="64"/>
      <c r="AT35" s="82"/>
      <c r="AU35" s="64" t="s">
        <v>7</v>
      </c>
      <c r="AV35" s="65"/>
      <c r="AW35" s="64" t="s">
        <v>8</v>
      </c>
      <c r="AX35" s="65"/>
      <c r="AY35" s="64"/>
      <c r="AZ35" s="65"/>
      <c r="BA35" s="64" t="s">
        <v>9</v>
      </c>
      <c r="BB35" s="65"/>
      <c r="BC35" s="64" t="s">
        <v>8</v>
      </c>
      <c r="BD35" s="82"/>
      <c r="BE35" s="64"/>
      <c r="BF35" s="65"/>
      <c r="BG35" s="64"/>
      <c r="BH35" s="82"/>
      <c r="BI35" s="64"/>
      <c r="BJ35" s="65"/>
      <c r="BK35" s="64"/>
      <c r="BL35" s="65"/>
      <c r="BM35" s="64"/>
      <c r="BN35" s="65"/>
      <c r="BO35" s="64"/>
      <c r="BP35" s="82"/>
      <c r="BQ35" s="64"/>
      <c r="BR35" s="65"/>
      <c r="BS35" s="64" t="s">
        <v>8</v>
      </c>
      <c r="BT35" s="65"/>
      <c r="BU35" s="64"/>
      <c r="BV35" s="82"/>
      <c r="BW35" s="64"/>
      <c r="BX35" s="65"/>
      <c r="BY35" s="64"/>
      <c r="BZ35" s="65"/>
      <c r="CA35" s="64"/>
      <c r="CB35" s="65"/>
      <c r="CC35" s="64"/>
      <c r="CD35" s="82"/>
      <c r="CE35" s="64"/>
      <c r="CF35" s="65"/>
      <c r="CG35" s="64"/>
      <c r="CH35" s="65"/>
      <c r="CI35" s="64"/>
      <c r="CJ35" s="65"/>
      <c r="CK35" s="64"/>
      <c r="CL35" s="65"/>
      <c r="CM35" s="64"/>
      <c r="CN35" s="65"/>
      <c r="CO35" s="9"/>
      <c r="CP35" s="98"/>
      <c r="CQ35" s="24"/>
      <c r="CR35" s="86"/>
      <c r="CS35" s="86"/>
      <c r="CT35" s="86"/>
      <c r="CU35" s="86"/>
      <c r="CV35" s="86"/>
      <c r="CW35" s="86"/>
      <c r="CX35" s="86"/>
      <c r="CY35" s="24"/>
      <c r="CZ35" s="86"/>
      <c r="DA35" s="86"/>
      <c r="DB35" s="86"/>
      <c r="DC35" s="86"/>
      <c r="DD35" s="86"/>
      <c r="DE35" s="86"/>
      <c r="DF35" s="86"/>
      <c r="DG35" s="86"/>
      <c r="DH35" s="24"/>
      <c r="DI35" s="90"/>
      <c r="DJ35" s="90"/>
      <c r="DK35" s="90"/>
      <c r="DL35" s="90"/>
      <c r="DM35" s="90"/>
      <c r="DN35" s="90"/>
      <c r="DO35" s="90"/>
      <c r="DP35" s="24"/>
    </row>
    <row r="36" spans="1:120">
      <c r="A36" s="14"/>
      <c r="B36" s="55" t="str">
        <f>VLOOKUP($B34,Tableau_Fonct,2,FALSE)</f>
        <v>Equipier</v>
      </c>
      <c r="C36" s="83"/>
      <c r="D36" s="84"/>
      <c r="E36" s="83"/>
      <c r="F36" s="84"/>
      <c r="G36" s="83"/>
      <c r="H36" s="84"/>
      <c r="I36" s="83"/>
      <c r="J36" s="84"/>
      <c r="K36" s="83"/>
      <c r="L36" s="84"/>
      <c r="M36" s="83"/>
      <c r="N36" s="84"/>
      <c r="O36" s="83"/>
      <c r="P36" s="84"/>
      <c r="Q36" s="83"/>
      <c r="R36" s="84"/>
      <c r="S36" s="83" t="s">
        <v>16</v>
      </c>
      <c r="T36" s="84"/>
      <c r="U36" s="83"/>
      <c r="V36" s="84"/>
      <c r="W36" s="83"/>
      <c r="X36" s="84"/>
      <c r="Y36" s="83"/>
      <c r="Z36" s="84"/>
      <c r="AA36" s="83"/>
      <c r="AB36" s="84"/>
      <c r="AC36" s="83"/>
      <c r="AD36" s="84"/>
      <c r="AE36" s="83" t="s">
        <v>11</v>
      </c>
      <c r="AF36" s="84"/>
      <c r="AG36" s="83" t="s">
        <v>11</v>
      </c>
      <c r="AH36" s="84"/>
      <c r="AI36" s="83" t="s">
        <v>11</v>
      </c>
      <c r="AJ36" s="84"/>
      <c r="AK36" s="83"/>
      <c r="AL36" s="84"/>
      <c r="AM36" s="83" t="s">
        <v>11</v>
      </c>
      <c r="AN36" s="84"/>
      <c r="AO36" s="83"/>
      <c r="AP36" s="84"/>
      <c r="AQ36" s="83" t="s">
        <v>11</v>
      </c>
      <c r="AR36" s="84"/>
      <c r="AS36" s="83" t="s">
        <v>11</v>
      </c>
      <c r="AT36" s="84"/>
      <c r="AU36" s="83"/>
      <c r="AV36" s="84"/>
      <c r="AW36" s="83"/>
      <c r="AX36" s="84"/>
      <c r="AY36" s="83" t="s">
        <v>11</v>
      </c>
      <c r="AZ36" s="84"/>
      <c r="BA36" s="83"/>
      <c r="BB36" s="84"/>
      <c r="BC36" s="83"/>
      <c r="BD36" s="84"/>
      <c r="BE36" s="83" t="s">
        <v>11</v>
      </c>
      <c r="BF36" s="84"/>
      <c r="BG36" s="83" t="s">
        <v>11</v>
      </c>
      <c r="BH36" s="84"/>
      <c r="BI36" s="83"/>
      <c r="BJ36" s="84"/>
      <c r="BK36" s="83"/>
      <c r="BL36" s="84"/>
      <c r="BM36" s="83"/>
      <c r="BN36" s="84"/>
      <c r="BO36" s="83"/>
      <c r="BP36" s="84"/>
      <c r="BQ36" s="83" t="s">
        <v>13</v>
      </c>
      <c r="BR36" s="84"/>
      <c r="BS36" s="83"/>
      <c r="BT36" s="84"/>
      <c r="BU36" s="83" t="s">
        <v>15</v>
      </c>
      <c r="BV36" s="84"/>
      <c r="BW36" s="83"/>
      <c r="BX36" s="84"/>
      <c r="BY36" s="83"/>
      <c r="BZ36" s="84"/>
      <c r="CA36" s="83"/>
      <c r="CB36" s="84"/>
      <c r="CC36" s="83"/>
      <c r="CD36" s="84"/>
      <c r="CE36" s="83"/>
      <c r="CF36" s="84"/>
      <c r="CG36" s="83"/>
      <c r="CH36" s="84"/>
      <c r="CI36" s="83"/>
      <c r="CJ36" s="84"/>
      <c r="CK36" s="83"/>
      <c r="CL36" s="84"/>
      <c r="CM36" s="83"/>
      <c r="CN36" s="84"/>
      <c r="CO36" s="9"/>
      <c r="CP36" s="99"/>
      <c r="CQ36" s="24"/>
      <c r="CR36" s="86"/>
      <c r="CS36" s="86"/>
      <c r="CT36" s="86"/>
      <c r="CU36" s="86"/>
      <c r="CV36" s="86"/>
      <c r="CW36" s="86"/>
      <c r="CX36" s="86"/>
      <c r="CY36" s="24"/>
      <c r="CZ36" s="86"/>
      <c r="DA36" s="86"/>
      <c r="DB36" s="86"/>
      <c r="DC36" s="86"/>
      <c r="DD36" s="86"/>
      <c r="DE36" s="86"/>
      <c r="DF36" s="86"/>
      <c r="DG36" s="86"/>
      <c r="DH36" s="24"/>
      <c r="DI36" s="90"/>
      <c r="DJ36" s="90"/>
      <c r="DK36" s="90"/>
      <c r="DL36" s="90"/>
      <c r="DM36" s="90"/>
      <c r="DN36" s="90"/>
      <c r="DO36" s="90"/>
      <c r="DP36" s="24"/>
    </row>
    <row r="37" spans="1:120">
      <c r="A37" s="14">
        <v>10</v>
      </c>
      <c r="B37" s="106" t="str">
        <f>Param!$D$11</f>
        <v>CUENCA L</v>
      </c>
      <c r="C37" s="49"/>
      <c r="D37" s="50"/>
      <c r="E37" s="49"/>
      <c r="F37" s="50"/>
      <c r="G37" s="49"/>
      <c r="H37" s="50"/>
      <c r="I37" s="49"/>
      <c r="J37" s="50"/>
      <c r="K37" s="49"/>
      <c r="L37" s="50"/>
      <c r="M37" s="49"/>
      <c r="N37" s="50"/>
      <c r="O37" s="49"/>
      <c r="P37" s="50"/>
      <c r="Q37" s="49"/>
      <c r="R37" s="50"/>
      <c r="S37" s="49">
        <v>0.33333333333333331</v>
      </c>
      <c r="T37" s="50">
        <v>0.75</v>
      </c>
      <c r="U37" s="49"/>
      <c r="V37" s="50"/>
      <c r="W37" s="49"/>
      <c r="X37" s="50"/>
      <c r="Y37" s="49">
        <v>0.375</v>
      </c>
      <c r="Z37" s="50">
        <v>0.79166666666666663</v>
      </c>
      <c r="AA37" s="49">
        <v>0.375</v>
      </c>
      <c r="AB37" s="50">
        <v>0.66666666666666663</v>
      </c>
      <c r="AC37" s="49"/>
      <c r="AD37" s="50"/>
      <c r="AE37" s="49">
        <v>0.41666666666666669</v>
      </c>
      <c r="AF37" s="50">
        <v>0.66666666666666663</v>
      </c>
      <c r="AG37" s="49">
        <v>0.5</v>
      </c>
      <c r="AH37" s="50">
        <v>0.75</v>
      </c>
      <c r="AI37" s="49">
        <v>0.5</v>
      </c>
      <c r="AJ37" s="50">
        <v>0.83333333333333337</v>
      </c>
      <c r="AK37" s="49"/>
      <c r="AL37" s="50"/>
      <c r="AM37" s="49"/>
      <c r="AN37" s="50"/>
      <c r="AO37" s="49"/>
      <c r="AP37" s="50"/>
      <c r="AQ37" s="49">
        <v>0.39583333333333331</v>
      </c>
      <c r="AR37" s="50">
        <v>0.91666666666666663</v>
      </c>
      <c r="AS37" s="49">
        <v>0.41666666666666669</v>
      </c>
      <c r="AT37" s="50">
        <v>0.70833333333333337</v>
      </c>
      <c r="AU37" s="49"/>
      <c r="AV37" s="50"/>
      <c r="AW37" s="49"/>
      <c r="AX37" s="50"/>
      <c r="AY37" s="49">
        <v>0.41666666666666669</v>
      </c>
      <c r="AZ37" s="50">
        <v>0.58333333333333337</v>
      </c>
      <c r="BA37" s="49"/>
      <c r="BB37" s="50"/>
      <c r="BC37" s="49">
        <v>0.33333333333333331</v>
      </c>
      <c r="BD37" s="50">
        <v>0.75</v>
      </c>
      <c r="BE37" s="49"/>
      <c r="BF37" s="50"/>
      <c r="BG37" s="49"/>
      <c r="BH37" s="50"/>
      <c r="BI37" s="49"/>
      <c r="BJ37" s="50"/>
      <c r="BK37" s="49"/>
      <c r="BL37" s="50"/>
      <c r="BM37" s="49"/>
      <c r="BN37" s="50"/>
      <c r="BO37" s="49"/>
      <c r="BP37" s="50"/>
      <c r="BQ37" s="49">
        <v>0.58333333333333337</v>
      </c>
      <c r="BR37" s="50">
        <v>0.75</v>
      </c>
      <c r="BS37" s="49"/>
      <c r="BT37" s="50"/>
      <c r="BU37" s="49">
        <v>0.29166666666666669</v>
      </c>
      <c r="BV37" s="50">
        <v>0.58333333333333337</v>
      </c>
      <c r="BW37" s="49"/>
      <c r="BX37" s="50"/>
      <c r="BY37" s="49"/>
      <c r="BZ37" s="50"/>
      <c r="CA37" s="49"/>
      <c r="CB37" s="50"/>
      <c r="CC37" s="49"/>
      <c r="CD37" s="50"/>
      <c r="CE37" s="49"/>
      <c r="CF37" s="50"/>
      <c r="CG37" s="49"/>
      <c r="CH37" s="50"/>
      <c r="CI37" s="49"/>
      <c r="CJ37" s="50"/>
      <c r="CK37" s="49"/>
      <c r="CL37" s="50"/>
      <c r="CM37" s="49"/>
      <c r="CN37" s="50"/>
      <c r="CO37" s="9"/>
      <c r="CP37" s="97"/>
      <c r="CQ37" s="24"/>
      <c r="CR37" s="86">
        <f t="shared" ref="CR37:CX37" si="146">SUMPRODUCT(N($C39:$CN39=CR$4)*(MONTH($C$9:$CN$9)=MONTH("1"&amp; $D$4)))</f>
        <v>9</v>
      </c>
      <c r="CS37" s="86">
        <f t="shared" si="146"/>
        <v>1</v>
      </c>
      <c r="CT37" s="86">
        <f t="shared" si="146"/>
        <v>1</v>
      </c>
      <c r="CU37" s="86">
        <f t="shared" si="146"/>
        <v>1</v>
      </c>
      <c r="CV37" s="86">
        <f t="shared" si="146"/>
        <v>0</v>
      </c>
      <c r="CW37" s="86">
        <f t="shared" si="146"/>
        <v>0</v>
      </c>
      <c r="CX37" s="86">
        <f t="shared" si="146"/>
        <v>0</v>
      </c>
      <c r="CY37" s="24"/>
      <c r="CZ37" s="86">
        <f t="shared" ref="CZ37" si="147">SUMPRODUCT(N($C38:$CN38=CZ$4)*(MONTH($C$9:$CN$9)=MONTH("1"&amp; $D$4)))</f>
        <v>0</v>
      </c>
      <c r="DA37" s="86">
        <f t="shared" ref="DA37" si="148">SUMPRODUCT(N($C38:$CN38=DA$4)*(MONTH($C$9:$CN$9)=MONTH("1"&amp; $D$4)))</f>
        <v>0</v>
      </c>
      <c r="DB37" s="86">
        <f t="shared" ref="DB37" si="149">SUMPRODUCT(N($C38:$CN38=DB$4)*(MONTH($C$9:$CN$9)=MONTH("1"&amp; $D$4)))</f>
        <v>4</v>
      </c>
      <c r="DC37" s="86">
        <f t="shared" ref="DC37" si="150">SUMPRODUCT(N($C38:$CN38=DC$4)*(MONTH($C$9:$CN$9)=MONTH("1"&amp; $D$4)))</f>
        <v>3</v>
      </c>
      <c r="DD37" s="86">
        <f t="shared" ref="DD37" si="151">SUMPRODUCT(N($C38:$CN38=DD$4)*(MONTH($C$9:$CN$9)=MONTH("1"&amp; $D$4)))</f>
        <v>2</v>
      </c>
      <c r="DE37" s="86">
        <f t="shared" ref="DE37" si="152">SUMPRODUCT(N($C38:$CN38=DE$4)*(MONTH($C$9:$CN$9)=MONTH("1"&amp; $D$4)))</f>
        <v>1</v>
      </c>
      <c r="DF37" s="86">
        <f t="shared" ref="DF37" si="153">SUMPRODUCT(N($C38:$CN38=DF$4)*(MONTH($C$9:$CN$9)=MONTH("1"&amp; $D$4)))</f>
        <v>0</v>
      </c>
      <c r="DG37" s="86">
        <f t="shared" ref="DG37" si="154">SUMPRODUCT(N($C38:$CN38=DG$4)*(MONTH($C$9:$CN$9)=MONTH("1"&amp; $D$4)))</f>
        <v>0</v>
      </c>
      <c r="DH37" s="24"/>
      <c r="DI37" s="90"/>
      <c r="DJ37" s="90"/>
      <c r="DK37" s="90"/>
      <c r="DL37" s="90"/>
      <c r="DM37" s="90"/>
      <c r="DN37" s="90"/>
      <c r="DO37" s="90"/>
      <c r="DP37" s="24"/>
    </row>
    <row r="38" spans="1:120">
      <c r="A38" s="14"/>
      <c r="B38" s="107"/>
      <c r="C38" s="64"/>
      <c r="D38" s="65"/>
      <c r="E38" s="64"/>
      <c r="F38" s="65"/>
      <c r="G38" s="64"/>
      <c r="H38" s="65"/>
      <c r="I38" s="64"/>
      <c r="J38" s="65"/>
      <c r="K38" s="64"/>
      <c r="L38" s="65"/>
      <c r="M38" s="64"/>
      <c r="N38" s="65"/>
      <c r="O38" s="64"/>
      <c r="P38" s="66"/>
      <c r="Q38" s="64"/>
      <c r="R38" s="82"/>
      <c r="S38" s="64" t="s">
        <v>4</v>
      </c>
      <c r="T38" s="82"/>
      <c r="U38" s="64"/>
      <c r="V38" s="65"/>
      <c r="W38" s="64"/>
      <c r="X38" s="65"/>
      <c r="Y38" s="64" t="s">
        <v>6</v>
      </c>
      <c r="Z38" s="65"/>
      <c r="AA38" s="64" t="s">
        <v>5</v>
      </c>
      <c r="AB38" s="65"/>
      <c r="AC38" s="64"/>
      <c r="AD38" s="65"/>
      <c r="AE38" s="64" t="s">
        <v>5</v>
      </c>
      <c r="AF38" s="82"/>
      <c r="AG38" s="64" t="s">
        <v>6</v>
      </c>
      <c r="AH38" s="65"/>
      <c r="AI38" s="64" t="s">
        <v>4</v>
      </c>
      <c r="AJ38" s="65"/>
      <c r="AK38" s="64"/>
      <c r="AL38" s="65"/>
      <c r="AM38" s="64"/>
      <c r="AN38" s="65"/>
      <c r="AO38" s="64"/>
      <c r="AP38" s="65"/>
      <c r="AQ38" s="64" t="s">
        <v>7</v>
      </c>
      <c r="AR38" s="65"/>
      <c r="AS38" s="64" t="s">
        <v>5</v>
      </c>
      <c r="AT38" s="82"/>
      <c r="AU38" s="64"/>
      <c r="AV38" s="65"/>
      <c r="AW38" s="64"/>
      <c r="AX38" s="65"/>
      <c r="AY38" s="64" t="s">
        <v>4</v>
      </c>
      <c r="AZ38" s="65"/>
      <c r="BA38" s="64"/>
      <c r="BB38" s="65"/>
      <c r="BC38" s="64" t="s">
        <v>4</v>
      </c>
      <c r="BD38" s="65"/>
      <c r="BE38" s="64"/>
      <c r="BF38" s="65"/>
      <c r="BG38" s="64"/>
      <c r="BH38" s="82"/>
      <c r="BI38" s="64"/>
      <c r="BJ38" s="65"/>
      <c r="BK38" s="64"/>
      <c r="BL38" s="65"/>
      <c r="BM38" s="64"/>
      <c r="BN38" s="65"/>
      <c r="BO38" s="64"/>
      <c r="BP38" s="65"/>
      <c r="BQ38" s="64"/>
      <c r="BR38" s="65"/>
      <c r="BS38" s="64"/>
      <c r="BT38" s="65"/>
      <c r="BU38" s="64" t="s">
        <v>4</v>
      </c>
      <c r="BV38" s="82"/>
      <c r="BW38" s="64"/>
      <c r="BX38" s="65"/>
      <c r="BY38" s="64"/>
      <c r="BZ38" s="65"/>
      <c r="CA38" s="64"/>
      <c r="CB38" s="65"/>
      <c r="CC38" s="64"/>
      <c r="CD38" s="82"/>
      <c r="CE38" s="64"/>
      <c r="CF38" s="65"/>
      <c r="CG38" s="64"/>
      <c r="CH38" s="65"/>
      <c r="CI38" s="64"/>
      <c r="CJ38" s="65"/>
      <c r="CK38" s="64"/>
      <c r="CL38" s="65"/>
      <c r="CM38" s="64"/>
      <c r="CN38" s="65"/>
      <c r="CO38" s="9"/>
      <c r="CP38" s="98"/>
      <c r="CQ38" s="24"/>
      <c r="CR38" s="86"/>
      <c r="CS38" s="86"/>
      <c r="CT38" s="86"/>
      <c r="CU38" s="86"/>
      <c r="CV38" s="86"/>
      <c r="CW38" s="86"/>
      <c r="CX38" s="86"/>
      <c r="CY38" s="24"/>
      <c r="CZ38" s="86"/>
      <c r="DA38" s="86"/>
      <c r="DB38" s="86"/>
      <c r="DC38" s="86"/>
      <c r="DD38" s="86"/>
      <c r="DE38" s="86"/>
      <c r="DF38" s="86"/>
      <c r="DG38" s="86"/>
      <c r="DH38" s="24"/>
      <c r="DI38" s="90"/>
      <c r="DJ38" s="90"/>
      <c r="DK38" s="90"/>
      <c r="DL38" s="90"/>
      <c r="DM38" s="90"/>
      <c r="DN38" s="90"/>
      <c r="DO38" s="90"/>
      <c r="DP38" s="24"/>
    </row>
    <row r="39" spans="1:120">
      <c r="A39" s="14"/>
      <c r="B39" s="55" t="str">
        <f>VLOOKUP($B37,Tableau_Fonct,2,FALSE)</f>
        <v>Equipier</v>
      </c>
      <c r="C39" s="83"/>
      <c r="D39" s="84"/>
      <c r="E39" s="83"/>
      <c r="F39" s="84"/>
      <c r="G39" s="83"/>
      <c r="H39" s="84"/>
      <c r="I39" s="83"/>
      <c r="J39" s="84"/>
      <c r="K39" s="83"/>
      <c r="L39" s="84"/>
      <c r="M39" s="83"/>
      <c r="N39" s="84"/>
      <c r="O39" s="83"/>
      <c r="P39" s="84"/>
      <c r="Q39" s="83" t="s">
        <v>11</v>
      </c>
      <c r="R39" s="84"/>
      <c r="S39" s="83"/>
      <c r="T39" s="84"/>
      <c r="U39" s="83"/>
      <c r="V39" s="84"/>
      <c r="W39" s="83"/>
      <c r="X39" s="84"/>
      <c r="Y39" s="83"/>
      <c r="Z39" s="84"/>
      <c r="AA39" s="83"/>
      <c r="AB39" s="84"/>
      <c r="AC39" s="83" t="s">
        <v>16</v>
      </c>
      <c r="AD39" s="84"/>
      <c r="AE39" s="83"/>
      <c r="AF39" s="84"/>
      <c r="AG39" s="83"/>
      <c r="AH39" s="84"/>
      <c r="AI39" s="83"/>
      <c r="AJ39" s="84"/>
      <c r="AK39" s="83" t="s">
        <v>11</v>
      </c>
      <c r="AL39" s="84"/>
      <c r="AM39" s="83" t="s">
        <v>11</v>
      </c>
      <c r="AN39" s="84"/>
      <c r="AO39" s="83" t="s">
        <v>11</v>
      </c>
      <c r="AP39" s="84"/>
      <c r="AQ39" s="83"/>
      <c r="AR39" s="84"/>
      <c r="AS39" s="83"/>
      <c r="AT39" s="84"/>
      <c r="AU39" s="83" t="s">
        <v>11</v>
      </c>
      <c r="AV39" s="84"/>
      <c r="AW39" s="83" t="s">
        <v>11</v>
      </c>
      <c r="AX39" s="84"/>
      <c r="AY39" s="83"/>
      <c r="AZ39" s="84"/>
      <c r="BA39" s="83" t="s">
        <v>11</v>
      </c>
      <c r="BB39" s="84"/>
      <c r="BC39" s="83"/>
      <c r="BD39" s="84"/>
      <c r="BE39" s="83" t="s">
        <v>11</v>
      </c>
      <c r="BF39" s="84"/>
      <c r="BG39" s="83" t="s">
        <v>11</v>
      </c>
      <c r="BH39" s="84"/>
      <c r="BI39" s="83"/>
      <c r="BJ39" s="84"/>
      <c r="BK39" s="83"/>
      <c r="BL39" s="84"/>
      <c r="BM39" s="83"/>
      <c r="BN39" s="84"/>
      <c r="BO39" s="83"/>
      <c r="BP39" s="84"/>
      <c r="BQ39" s="83" t="s">
        <v>13</v>
      </c>
      <c r="BR39" s="84"/>
      <c r="BS39" s="83" t="s">
        <v>15</v>
      </c>
      <c r="BT39" s="84"/>
      <c r="BU39" s="83"/>
      <c r="BV39" s="84"/>
      <c r="BW39" s="83"/>
      <c r="BX39" s="84"/>
      <c r="BY39" s="83"/>
      <c r="BZ39" s="84"/>
      <c r="CA39" s="83"/>
      <c r="CB39" s="84"/>
      <c r="CC39" s="83"/>
      <c r="CD39" s="84"/>
      <c r="CE39" s="83"/>
      <c r="CF39" s="84"/>
      <c r="CG39" s="83"/>
      <c r="CH39" s="84"/>
      <c r="CI39" s="83"/>
      <c r="CJ39" s="84"/>
      <c r="CK39" s="83"/>
      <c r="CL39" s="84"/>
      <c r="CM39" s="83"/>
      <c r="CN39" s="84"/>
      <c r="CO39" s="9"/>
      <c r="CP39" s="99"/>
      <c r="CQ39" s="24"/>
      <c r="CR39" s="86"/>
      <c r="CS39" s="86"/>
      <c r="CT39" s="86"/>
      <c r="CU39" s="86"/>
      <c r="CV39" s="86"/>
      <c r="CW39" s="86"/>
      <c r="CX39" s="86"/>
      <c r="CY39" s="24"/>
      <c r="CZ39" s="86"/>
      <c r="DA39" s="86"/>
      <c r="DB39" s="86"/>
      <c r="DC39" s="86"/>
      <c r="DD39" s="86"/>
      <c r="DE39" s="86"/>
      <c r="DF39" s="86"/>
      <c r="DG39" s="86"/>
      <c r="DH39" s="24"/>
      <c r="DI39" s="90"/>
      <c r="DJ39" s="90"/>
      <c r="DK39" s="90"/>
      <c r="DL39" s="90"/>
      <c r="DM39" s="90"/>
      <c r="DN39" s="90"/>
      <c r="DO39" s="90"/>
      <c r="DP39" s="24"/>
    </row>
    <row r="40" spans="1:120">
      <c r="A40" s="14">
        <v>11</v>
      </c>
      <c r="B40" s="106" t="str">
        <f>Param!$D$12</f>
        <v>AFONSO J</v>
      </c>
      <c r="C40" s="49"/>
      <c r="D40" s="50"/>
      <c r="E40" s="49"/>
      <c r="F40" s="50"/>
      <c r="G40" s="49"/>
      <c r="H40" s="50"/>
      <c r="I40" s="49"/>
      <c r="J40" s="50"/>
      <c r="K40" s="49"/>
      <c r="L40" s="50"/>
      <c r="M40" s="49"/>
      <c r="N40" s="50"/>
      <c r="O40" s="49"/>
      <c r="P40" s="50"/>
      <c r="Q40" s="49">
        <v>0.33333333333333331</v>
      </c>
      <c r="R40" s="50">
        <v>0.75</v>
      </c>
      <c r="S40" s="49"/>
      <c r="T40" s="50"/>
      <c r="U40" s="49"/>
      <c r="V40" s="50"/>
      <c r="W40" s="49"/>
      <c r="X40" s="50"/>
      <c r="Y40" s="49">
        <v>0.375</v>
      </c>
      <c r="Z40" s="50">
        <v>0.79166666666666663</v>
      </c>
      <c r="AA40" s="49"/>
      <c r="AB40" s="50"/>
      <c r="AC40" s="49">
        <v>0.58333333333333337</v>
      </c>
      <c r="AD40" s="50">
        <v>0.83333333333333337</v>
      </c>
      <c r="AE40" s="49"/>
      <c r="AF40" s="50"/>
      <c r="AG40" s="49"/>
      <c r="AH40" s="50"/>
      <c r="AI40" s="49"/>
      <c r="AJ40" s="50"/>
      <c r="AK40" s="49">
        <v>0.29166666666666669</v>
      </c>
      <c r="AL40" s="50">
        <v>0.5</v>
      </c>
      <c r="AM40" s="49"/>
      <c r="AN40" s="50"/>
      <c r="AO40" s="49">
        <v>0.33333333333333331</v>
      </c>
      <c r="AP40" s="50">
        <v>0.875</v>
      </c>
      <c r="AQ40" s="49"/>
      <c r="AR40" s="50"/>
      <c r="AS40" s="49"/>
      <c r="AT40" s="50"/>
      <c r="AU40" s="49"/>
      <c r="AV40" s="50"/>
      <c r="AW40" s="49">
        <v>0.375</v>
      </c>
      <c r="AX40" s="50">
        <v>0.625</v>
      </c>
      <c r="AY40" s="49">
        <v>0.41666666666666669</v>
      </c>
      <c r="AZ40" s="50">
        <v>0.58333333333333337</v>
      </c>
      <c r="BA40" s="49"/>
      <c r="BB40" s="50"/>
      <c r="BC40" s="49"/>
      <c r="BD40" s="50"/>
      <c r="BE40" s="49">
        <v>0.375</v>
      </c>
      <c r="BF40" s="50">
        <v>0.83333333333333337</v>
      </c>
      <c r="BG40" s="49">
        <v>0.375</v>
      </c>
      <c r="BH40" s="50">
        <v>0.70833333333333337</v>
      </c>
      <c r="BI40" s="49"/>
      <c r="BJ40" s="50"/>
      <c r="BK40" s="49"/>
      <c r="BL40" s="50"/>
      <c r="BM40" s="49"/>
      <c r="BN40" s="50"/>
      <c r="BO40" s="49"/>
      <c r="BP40" s="50"/>
      <c r="BQ40" s="49" t="s">
        <v>91</v>
      </c>
      <c r="BR40" s="50" t="s">
        <v>92</v>
      </c>
      <c r="BS40" s="49">
        <v>0.33333333333333331</v>
      </c>
      <c r="BT40" s="50">
        <v>0.75</v>
      </c>
      <c r="BU40" s="49"/>
      <c r="BV40" s="50"/>
      <c r="BW40" s="49"/>
      <c r="BX40" s="50"/>
      <c r="BY40" s="49"/>
      <c r="BZ40" s="50"/>
      <c r="CA40" s="49"/>
      <c r="CB40" s="50"/>
      <c r="CC40" s="49"/>
      <c r="CD40" s="50"/>
      <c r="CE40" s="49"/>
      <c r="CF40" s="50"/>
      <c r="CG40" s="49"/>
      <c r="CH40" s="50"/>
      <c r="CI40" s="49"/>
      <c r="CJ40" s="50"/>
      <c r="CK40" s="49"/>
      <c r="CL40" s="50"/>
      <c r="CM40" s="49"/>
      <c r="CN40" s="50"/>
      <c r="CO40" s="9"/>
      <c r="CP40" s="97"/>
      <c r="CQ40" s="24"/>
      <c r="CR40" s="86">
        <f t="shared" ref="CR40:CX40" si="155">SUMPRODUCT(N($C42:$CN42=CR$4)*(MONTH($C$9:$CN$9)=MONTH("1"&amp; $D$4)))</f>
        <v>10</v>
      </c>
      <c r="CS40" s="86">
        <f t="shared" si="155"/>
        <v>0</v>
      </c>
      <c r="CT40" s="86">
        <f t="shared" si="155"/>
        <v>1</v>
      </c>
      <c r="CU40" s="86">
        <f t="shared" si="155"/>
        <v>0</v>
      </c>
      <c r="CV40" s="86">
        <f t="shared" si="155"/>
        <v>0</v>
      </c>
      <c r="CW40" s="86">
        <f t="shared" si="155"/>
        <v>0</v>
      </c>
      <c r="CX40" s="86">
        <f t="shared" si="155"/>
        <v>0</v>
      </c>
      <c r="CY40" s="24"/>
      <c r="CZ40" s="86">
        <f t="shared" ref="CZ40" si="156">SUMPRODUCT(N($C41:$CN41=CZ$4)*(MONTH($C$9:$CN$9)=MONTH("1"&amp; $D$4)))</f>
        <v>0</v>
      </c>
      <c r="DA40" s="86">
        <f t="shared" ref="DA40" si="157">SUMPRODUCT(N($C41:$CN41=DA$4)*(MONTH($C$9:$CN$9)=MONTH("1"&amp; $D$4)))</f>
        <v>4</v>
      </c>
      <c r="DB40" s="86">
        <f t="shared" ref="DB40" si="158">SUMPRODUCT(N($C41:$CN41=DB$4)*(MONTH($C$9:$CN$9)=MONTH("1"&amp; $D$4)))</f>
        <v>0</v>
      </c>
      <c r="DC40" s="86">
        <f t="shared" ref="DC40" si="159">SUMPRODUCT(N($C41:$CN41=DC$4)*(MONTH($C$9:$CN$9)=MONTH("1"&amp; $D$4)))</f>
        <v>2</v>
      </c>
      <c r="DD40" s="86">
        <f t="shared" ref="DD40" si="160">SUMPRODUCT(N($C41:$CN41=DD$4)*(MONTH($C$9:$CN$9)=MONTH("1"&amp; $D$4)))</f>
        <v>2</v>
      </c>
      <c r="DE40" s="86">
        <f t="shared" ref="DE40" si="161">SUMPRODUCT(N($C41:$CN41=DE$4)*(MONTH($C$9:$CN$9)=MONTH("1"&amp; $D$4)))</f>
        <v>0</v>
      </c>
      <c r="DF40" s="86">
        <f t="shared" ref="DF40" si="162">SUMPRODUCT(N($C41:$CN41=DF$4)*(MONTH($C$9:$CN$9)=MONTH("1"&amp; $D$4)))</f>
        <v>1</v>
      </c>
      <c r="DG40" s="86">
        <f t="shared" ref="DG40" si="163">SUMPRODUCT(N($C41:$CN41=DG$4)*(MONTH($C$9:$CN$9)=MONTH("1"&amp; $D$4)))</f>
        <v>1</v>
      </c>
      <c r="DH40" s="24"/>
      <c r="DI40" s="90"/>
      <c r="DJ40" s="90"/>
      <c r="DK40" s="90"/>
      <c r="DL40" s="90"/>
      <c r="DM40" s="90"/>
      <c r="DN40" s="90"/>
      <c r="DO40" s="90"/>
      <c r="DP40" s="24"/>
    </row>
    <row r="41" spans="1:120">
      <c r="A41" s="14"/>
      <c r="B41" s="107"/>
      <c r="C41" s="64"/>
      <c r="D41" s="65"/>
      <c r="E41" s="64"/>
      <c r="F41" s="65"/>
      <c r="G41" s="64"/>
      <c r="H41" s="65"/>
      <c r="I41" s="64"/>
      <c r="J41" s="65"/>
      <c r="K41" s="64"/>
      <c r="L41" s="65"/>
      <c r="M41" s="64"/>
      <c r="N41" s="65"/>
      <c r="O41" s="64"/>
      <c r="P41" s="66"/>
      <c r="Q41" s="64" t="s">
        <v>3</v>
      </c>
      <c r="R41" s="82"/>
      <c r="S41" s="64"/>
      <c r="T41" s="82"/>
      <c r="U41" s="64"/>
      <c r="V41" s="65"/>
      <c r="W41" s="64"/>
      <c r="X41" s="65"/>
      <c r="Y41" s="64" t="s">
        <v>5</v>
      </c>
      <c r="Z41" s="65"/>
      <c r="AA41" s="64"/>
      <c r="AB41" s="65"/>
      <c r="AC41" s="64" t="s">
        <v>3</v>
      </c>
      <c r="AD41" s="65"/>
      <c r="AE41" s="64"/>
      <c r="AF41" s="82"/>
      <c r="AG41" s="64"/>
      <c r="AH41" s="65"/>
      <c r="AI41" s="64"/>
      <c r="AJ41" s="65"/>
      <c r="AK41" s="64" t="s">
        <v>8</v>
      </c>
      <c r="AL41" s="65"/>
      <c r="AM41" s="64"/>
      <c r="AN41" s="65"/>
      <c r="AO41" s="64" t="s">
        <v>6</v>
      </c>
      <c r="AP41" s="65"/>
      <c r="AQ41" s="64"/>
      <c r="AR41" s="65"/>
      <c r="AS41" s="64"/>
      <c r="AT41" s="82"/>
      <c r="AU41" s="64"/>
      <c r="AV41" s="65"/>
      <c r="AW41" s="64" t="s">
        <v>3</v>
      </c>
      <c r="AX41" s="65"/>
      <c r="AY41" s="64" t="s">
        <v>3</v>
      </c>
      <c r="AZ41" s="65"/>
      <c r="BA41" s="64"/>
      <c r="BB41" s="65"/>
      <c r="BC41" s="64"/>
      <c r="BD41" s="82"/>
      <c r="BE41" s="64" t="s">
        <v>9</v>
      </c>
      <c r="BF41" s="65"/>
      <c r="BG41" s="64" t="s">
        <v>6</v>
      </c>
      <c r="BH41" s="82"/>
      <c r="BI41" s="64"/>
      <c r="BJ41" s="65"/>
      <c r="BK41" s="64"/>
      <c r="BL41" s="65"/>
      <c r="BM41" s="64"/>
      <c r="BN41" s="65"/>
      <c r="BO41" s="64"/>
      <c r="BP41" s="82"/>
      <c r="BQ41" s="64"/>
      <c r="BR41" s="65"/>
      <c r="BS41" s="64" t="s">
        <v>5</v>
      </c>
      <c r="BT41" s="65"/>
      <c r="BU41" s="64"/>
      <c r="BV41" s="82"/>
      <c r="BW41" s="64"/>
      <c r="BX41" s="65"/>
      <c r="BY41" s="64"/>
      <c r="BZ41" s="65"/>
      <c r="CA41" s="64"/>
      <c r="CB41" s="65"/>
      <c r="CC41" s="64"/>
      <c r="CD41" s="82"/>
      <c r="CE41" s="64"/>
      <c r="CF41" s="65"/>
      <c r="CG41" s="64"/>
      <c r="CH41" s="65"/>
      <c r="CI41" s="64"/>
      <c r="CJ41" s="65"/>
      <c r="CK41" s="64"/>
      <c r="CL41" s="65"/>
      <c r="CM41" s="64"/>
      <c r="CN41" s="65"/>
      <c r="CO41" s="9"/>
      <c r="CP41" s="98"/>
      <c r="CQ41" s="24"/>
      <c r="CR41" s="86"/>
      <c r="CS41" s="86"/>
      <c r="CT41" s="86"/>
      <c r="CU41" s="86"/>
      <c r="CV41" s="86"/>
      <c r="CW41" s="86"/>
      <c r="CX41" s="86"/>
      <c r="CY41" s="24"/>
      <c r="CZ41" s="86"/>
      <c r="DA41" s="86"/>
      <c r="DB41" s="86"/>
      <c r="DC41" s="86"/>
      <c r="DD41" s="86"/>
      <c r="DE41" s="86"/>
      <c r="DF41" s="86"/>
      <c r="DG41" s="86"/>
      <c r="DH41" s="24"/>
      <c r="DI41" s="90"/>
      <c r="DJ41" s="90"/>
      <c r="DK41" s="90"/>
      <c r="DL41" s="90"/>
      <c r="DM41" s="90"/>
      <c r="DN41" s="90"/>
      <c r="DO41" s="90"/>
      <c r="DP41" s="24"/>
    </row>
    <row r="42" spans="1:120">
      <c r="A42" s="14"/>
      <c r="B42" s="55" t="str">
        <f>VLOOKUP($B40,Tableau_Fonct,2,FALSE)</f>
        <v>Equipier</v>
      </c>
      <c r="C42" s="83"/>
      <c r="D42" s="84"/>
      <c r="E42" s="83"/>
      <c r="F42" s="84"/>
      <c r="G42" s="83"/>
      <c r="H42" s="84"/>
      <c r="I42" s="83"/>
      <c r="J42" s="84"/>
      <c r="K42" s="83"/>
      <c r="L42" s="84"/>
      <c r="M42" s="83"/>
      <c r="N42" s="84"/>
      <c r="O42" s="83"/>
      <c r="P42" s="84"/>
      <c r="Q42" s="83"/>
      <c r="R42" s="84"/>
      <c r="S42" s="83"/>
      <c r="T42" s="84"/>
      <c r="U42" s="83"/>
      <c r="V42" s="84"/>
      <c r="W42" s="83" t="s">
        <v>11</v>
      </c>
      <c r="X42" s="84"/>
      <c r="Y42" s="83"/>
      <c r="Z42" s="84"/>
      <c r="AA42" s="83" t="s">
        <v>33</v>
      </c>
      <c r="AB42" s="84"/>
      <c r="AC42" s="83"/>
      <c r="AD42" s="84"/>
      <c r="AE42" s="83" t="s">
        <v>11</v>
      </c>
      <c r="AF42" s="84"/>
      <c r="AG42" s="83" t="s">
        <v>11</v>
      </c>
      <c r="AH42" s="84"/>
      <c r="AI42" s="83" t="s">
        <v>11</v>
      </c>
      <c r="AJ42" s="84"/>
      <c r="AK42" s="83"/>
      <c r="AL42" s="84"/>
      <c r="AM42" s="83" t="s">
        <v>11</v>
      </c>
      <c r="AN42" s="84"/>
      <c r="AO42" s="83"/>
      <c r="AP42" s="84"/>
      <c r="AQ42" s="83" t="s">
        <v>11</v>
      </c>
      <c r="AR42" s="84"/>
      <c r="AS42" s="83" t="s">
        <v>11</v>
      </c>
      <c r="AT42" s="84"/>
      <c r="AU42" s="83" t="s">
        <v>11</v>
      </c>
      <c r="AV42" s="84"/>
      <c r="AW42" s="83"/>
      <c r="AX42" s="84"/>
      <c r="AY42" s="83"/>
      <c r="AZ42" s="84"/>
      <c r="BA42" s="83" t="s">
        <v>11</v>
      </c>
      <c r="BB42" s="84"/>
      <c r="BC42" s="83" t="s">
        <v>11</v>
      </c>
      <c r="BD42" s="84"/>
      <c r="BE42" s="83"/>
      <c r="BF42" s="84"/>
      <c r="BG42" s="83"/>
      <c r="BH42" s="84"/>
      <c r="BI42" s="83"/>
      <c r="BJ42" s="84"/>
      <c r="BK42" s="83"/>
      <c r="BL42" s="84"/>
      <c r="BM42" s="83"/>
      <c r="BN42" s="84"/>
      <c r="BO42" s="83"/>
      <c r="BP42" s="84"/>
      <c r="BQ42" s="83" t="s">
        <v>13</v>
      </c>
      <c r="BR42" s="84"/>
      <c r="BS42" s="83"/>
      <c r="BT42" s="84"/>
      <c r="BU42" s="83" t="s">
        <v>13</v>
      </c>
      <c r="BV42" s="84"/>
      <c r="BW42" s="83"/>
      <c r="BX42" s="84"/>
      <c r="BY42" s="83"/>
      <c r="BZ42" s="84"/>
      <c r="CA42" s="83"/>
      <c r="CB42" s="84"/>
      <c r="CC42" s="83"/>
      <c r="CD42" s="84"/>
      <c r="CE42" s="83"/>
      <c r="CF42" s="84"/>
      <c r="CG42" s="83"/>
      <c r="CH42" s="84"/>
      <c r="CI42" s="83"/>
      <c r="CJ42" s="84"/>
      <c r="CK42" s="83"/>
      <c r="CL42" s="84"/>
      <c r="CM42" s="83"/>
      <c r="CN42" s="84"/>
      <c r="CO42" s="9"/>
      <c r="CP42" s="99"/>
      <c r="CQ42" s="24"/>
      <c r="CR42" s="86"/>
      <c r="CS42" s="86"/>
      <c r="CT42" s="86"/>
      <c r="CU42" s="86"/>
      <c r="CV42" s="86"/>
      <c r="CW42" s="86"/>
      <c r="CX42" s="86"/>
      <c r="CY42" s="24"/>
      <c r="CZ42" s="86"/>
      <c r="DA42" s="86"/>
      <c r="DB42" s="86"/>
      <c r="DC42" s="86"/>
      <c r="DD42" s="86"/>
      <c r="DE42" s="86"/>
      <c r="DF42" s="86"/>
      <c r="DG42" s="86"/>
      <c r="DH42" s="24"/>
      <c r="DI42" s="90"/>
      <c r="DJ42" s="90"/>
      <c r="DK42" s="90"/>
      <c r="DL42" s="90"/>
      <c r="DM42" s="90"/>
      <c r="DN42" s="90"/>
      <c r="DO42" s="90"/>
      <c r="DP42" s="24"/>
    </row>
    <row r="43" spans="1:120">
      <c r="A43" s="14">
        <v>12</v>
      </c>
      <c r="B43" s="106" t="str">
        <f>Param!$D$13</f>
        <v>LEROY F</v>
      </c>
      <c r="C43" s="49"/>
      <c r="D43" s="50"/>
      <c r="E43" s="49"/>
      <c r="F43" s="50"/>
      <c r="G43" s="49"/>
      <c r="H43" s="50"/>
      <c r="I43" s="49"/>
      <c r="J43" s="50"/>
      <c r="K43" s="49"/>
      <c r="L43" s="50"/>
      <c r="M43" s="49"/>
      <c r="N43" s="50"/>
      <c r="O43" s="49"/>
      <c r="P43" s="50"/>
      <c r="Q43" s="49"/>
      <c r="R43" s="50"/>
      <c r="S43" s="49">
        <v>0.33333333333333331</v>
      </c>
      <c r="T43" s="50">
        <v>0.75</v>
      </c>
      <c r="U43" s="49"/>
      <c r="V43" s="50"/>
      <c r="W43" s="49"/>
      <c r="X43" s="50"/>
      <c r="Y43" s="49">
        <v>0.375</v>
      </c>
      <c r="Z43" s="50">
        <v>0.79166666666666663</v>
      </c>
      <c r="AA43" s="49">
        <v>0.375</v>
      </c>
      <c r="AB43" s="50">
        <v>0.66666666666666663</v>
      </c>
      <c r="AC43" s="49"/>
      <c r="AD43" s="50"/>
      <c r="AE43" s="49">
        <v>0.41666666666666669</v>
      </c>
      <c r="AF43" s="50">
        <v>0.66666666666666663</v>
      </c>
      <c r="AG43" s="49">
        <v>0.5</v>
      </c>
      <c r="AH43" s="50">
        <v>0.75</v>
      </c>
      <c r="AI43" s="49">
        <v>0.5</v>
      </c>
      <c r="AJ43" s="50">
        <v>0.83333333333333337</v>
      </c>
      <c r="AK43" s="49"/>
      <c r="AL43" s="50"/>
      <c r="AM43" s="49"/>
      <c r="AN43" s="50"/>
      <c r="AO43" s="49"/>
      <c r="AP43" s="50"/>
      <c r="AQ43" s="49">
        <v>0.39583333333333331</v>
      </c>
      <c r="AR43" s="50">
        <v>0.91666666666666663</v>
      </c>
      <c r="AS43" s="49">
        <v>0.41666666666666669</v>
      </c>
      <c r="AT43" s="50">
        <v>0.70833333333333337</v>
      </c>
      <c r="AU43" s="49"/>
      <c r="AV43" s="50"/>
      <c r="AW43" s="49"/>
      <c r="AX43" s="50"/>
      <c r="AY43" s="49">
        <v>0.41666666666666669</v>
      </c>
      <c r="AZ43" s="50">
        <v>0.58333333333333337</v>
      </c>
      <c r="BA43" s="49"/>
      <c r="BB43" s="50"/>
      <c r="BC43" s="49">
        <v>0.33333333333333331</v>
      </c>
      <c r="BD43" s="50">
        <v>0.75</v>
      </c>
      <c r="BE43" s="49"/>
      <c r="BF43" s="50"/>
      <c r="BG43" s="49"/>
      <c r="BH43" s="50"/>
      <c r="BI43" s="49"/>
      <c r="BJ43" s="50"/>
      <c r="BK43" s="49"/>
      <c r="BL43" s="50"/>
      <c r="BM43" s="49"/>
      <c r="BN43" s="50"/>
      <c r="BO43" s="49"/>
      <c r="BP43" s="50"/>
      <c r="BQ43" s="49">
        <v>0.58333333333333337</v>
      </c>
      <c r="BR43" s="50">
        <v>0.75</v>
      </c>
      <c r="BS43" s="49"/>
      <c r="BT43" s="50"/>
      <c r="BU43" s="49">
        <v>0.29166666666666669</v>
      </c>
      <c r="BV43" s="50">
        <v>0.58333333333333337</v>
      </c>
      <c r="BW43" s="49"/>
      <c r="BX43" s="50"/>
      <c r="BY43" s="49"/>
      <c r="BZ43" s="50"/>
      <c r="CA43" s="49"/>
      <c r="CB43" s="50"/>
      <c r="CC43" s="49"/>
      <c r="CD43" s="50"/>
      <c r="CE43" s="49"/>
      <c r="CF43" s="50"/>
      <c r="CG43" s="49"/>
      <c r="CH43" s="50"/>
      <c r="CI43" s="49"/>
      <c r="CJ43" s="50"/>
      <c r="CK43" s="49"/>
      <c r="CL43" s="50"/>
      <c r="CM43" s="49"/>
      <c r="CN43" s="50"/>
      <c r="CO43" s="9"/>
      <c r="CP43" s="97"/>
      <c r="CQ43" s="24"/>
      <c r="CR43" s="86">
        <f t="shared" ref="CR43:CX43" si="164">SUMPRODUCT(N($C45:$CN45=CR$4)*(MONTH($C$9:$CN$9)=MONTH("1"&amp; $D$4)))</f>
        <v>8</v>
      </c>
      <c r="CS43" s="86">
        <f t="shared" si="164"/>
        <v>0</v>
      </c>
      <c r="CT43" s="86">
        <f t="shared" si="164"/>
        <v>3</v>
      </c>
      <c r="CU43" s="86">
        <f t="shared" si="164"/>
        <v>0</v>
      </c>
      <c r="CV43" s="86">
        <f t="shared" si="164"/>
        <v>0</v>
      </c>
      <c r="CW43" s="86">
        <f t="shared" si="164"/>
        <v>0</v>
      </c>
      <c r="CX43" s="86">
        <f t="shared" si="164"/>
        <v>0</v>
      </c>
      <c r="CY43" s="24"/>
      <c r="CZ43" s="86">
        <f t="shared" ref="CZ43" si="165">SUMPRODUCT(N($C44:$CN44=CZ$4)*(MONTH($C$9:$CN$9)=MONTH("1"&amp; $D$4)))</f>
        <v>0</v>
      </c>
      <c r="DA43" s="86">
        <f t="shared" ref="DA43" si="166">SUMPRODUCT(N($C44:$CN44=DA$4)*(MONTH($C$9:$CN$9)=MONTH("1"&amp; $D$4)))</f>
        <v>0</v>
      </c>
      <c r="DB43" s="86">
        <f t="shared" ref="DB43" si="167">SUMPRODUCT(N($C44:$CN44=DB$4)*(MONTH($C$9:$CN$9)=MONTH("1"&amp; $D$4)))</f>
        <v>1</v>
      </c>
      <c r="DC43" s="86">
        <f t="shared" ref="DC43" si="168">SUMPRODUCT(N($C44:$CN44=DC$4)*(MONTH($C$9:$CN$9)=MONTH("1"&amp; $D$4)))</f>
        <v>1</v>
      </c>
      <c r="DD43" s="86">
        <f t="shared" ref="DD43" si="169">SUMPRODUCT(N($C44:$CN44=DD$4)*(MONTH($C$9:$CN$9)=MONTH("1"&amp; $D$4)))</f>
        <v>5</v>
      </c>
      <c r="DE43" s="86">
        <f t="shared" ref="DE43" si="170">SUMPRODUCT(N($C44:$CN44=DE$4)*(MONTH($C$9:$CN$9)=MONTH("1"&amp; $D$4)))</f>
        <v>2</v>
      </c>
      <c r="DF43" s="86">
        <f t="shared" ref="DF43" si="171">SUMPRODUCT(N($C44:$CN44=DF$4)*(MONTH($C$9:$CN$9)=MONTH("1"&amp; $D$4)))</f>
        <v>0</v>
      </c>
      <c r="DG43" s="86">
        <f t="shared" ref="DG43" si="172">SUMPRODUCT(N($C44:$CN44=DG$4)*(MONTH($C$9:$CN$9)=MONTH("1"&amp; $D$4)))</f>
        <v>1</v>
      </c>
      <c r="DH43" s="24"/>
      <c r="DI43" s="90"/>
      <c r="DJ43" s="90"/>
      <c r="DK43" s="90"/>
      <c r="DL43" s="90"/>
      <c r="DM43" s="90"/>
      <c r="DN43" s="90"/>
      <c r="DO43" s="90"/>
      <c r="DP43" s="24"/>
    </row>
    <row r="44" spans="1:120">
      <c r="A44" s="14"/>
      <c r="B44" s="107"/>
      <c r="C44" s="64"/>
      <c r="D44" s="65"/>
      <c r="E44" s="64"/>
      <c r="F44" s="82"/>
      <c r="G44" s="64"/>
      <c r="H44" s="65"/>
      <c r="I44" s="64"/>
      <c r="J44" s="65"/>
      <c r="K44" s="64"/>
      <c r="L44" s="65"/>
      <c r="M44" s="64"/>
      <c r="N44" s="65"/>
      <c r="O44" s="64"/>
      <c r="P44" s="66"/>
      <c r="Q44" s="64"/>
      <c r="R44" s="82"/>
      <c r="S44" s="64" t="s">
        <v>6</v>
      </c>
      <c r="T44" s="82"/>
      <c r="U44" s="64"/>
      <c r="V44" s="65"/>
      <c r="W44" s="64"/>
      <c r="X44" s="65"/>
      <c r="Y44" s="64" t="s">
        <v>9</v>
      </c>
      <c r="Z44" s="65"/>
      <c r="AA44" s="64" t="s">
        <v>7</v>
      </c>
      <c r="AB44" s="65"/>
      <c r="AC44" s="64"/>
      <c r="AD44" s="65"/>
      <c r="AE44" s="64" t="s">
        <v>6</v>
      </c>
      <c r="AF44" s="82"/>
      <c r="AG44" s="64" t="s">
        <v>7</v>
      </c>
      <c r="AH44" s="65"/>
      <c r="AI44" s="64" t="s">
        <v>5</v>
      </c>
      <c r="AJ44" s="65"/>
      <c r="AK44" s="64"/>
      <c r="AL44" s="65"/>
      <c r="AM44" s="64"/>
      <c r="AN44" s="65"/>
      <c r="AO44" s="64"/>
      <c r="AP44" s="65"/>
      <c r="AQ44" s="64" t="s">
        <v>6</v>
      </c>
      <c r="AR44" s="65"/>
      <c r="AS44" s="64" t="s">
        <v>4</v>
      </c>
      <c r="AT44" s="65"/>
      <c r="AU44" s="64"/>
      <c r="AV44" s="65"/>
      <c r="AW44" s="64"/>
      <c r="AX44" s="65"/>
      <c r="AY44" s="64" t="s">
        <v>6</v>
      </c>
      <c r="AZ44" s="65"/>
      <c r="BA44" s="64"/>
      <c r="BB44" s="65"/>
      <c r="BC44" s="64" t="s">
        <v>6</v>
      </c>
      <c r="BD44" s="65"/>
      <c r="BE44" s="64"/>
      <c r="BF44" s="65"/>
      <c r="BG44" s="64"/>
      <c r="BH44" s="65"/>
      <c r="BI44" s="64"/>
      <c r="BJ44" s="65"/>
      <c r="BK44" s="64"/>
      <c r="BL44" s="65"/>
      <c r="BM44" s="64"/>
      <c r="BN44" s="65"/>
      <c r="BO44" s="64"/>
      <c r="BP44" s="82"/>
      <c r="BQ44" s="64"/>
      <c r="BR44" s="65"/>
      <c r="BS44" s="64"/>
      <c r="BT44" s="65"/>
      <c r="BU44" s="64" t="s">
        <v>2</v>
      </c>
      <c r="BV44" s="82"/>
      <c r="BW44" s="64"/>
      <c r="BX44" s="65"/>
      <c r="BY44" s="64"/>
      <c r="BZ44" s="65"/>
      <c r="CA44" s="64"/>
      <c r="CB44" s="65"/>
      <c r="CC44" s="64"/>
      <c r="CD44" s="82"/>
      <c r="CE44" s="64"/>
      <c r="CF44" s="65"/>
      <c r="CG44" s="64"/>
      <c r="CH44" s="65"/>
      <c r="CI44" s="64"/>
      <c r="CJ44" s="65"/>
      <c r="CK44" s="64"/>
      <c r="CL44" s="65"/>
      <c r="CM44" s="64"/>
      <c r="CN44" s="65"/>
      <c r="CO44" s="9"/>
      <c r="CP44" s="98"/>
      <c r="CQ44" s="24"/>
      <c r="CR44" s="86"/>
      <c r="CS44" s="86"/>
      <c r="CT44" s="86"/>
      <c r="CU44" s="86"/>
      <c r="CV44" s="86"/>
      <c r="CW44" s="86"/>
      <c r="CX44" s="86"/>
      <c r="CY44" s="24"/>
      <c r="CZ44" s="86"/>
      <c r="DA44" s="86"/>
      <c r="DB44" s="86"/>
      <c r="DC44" s="86"/>
      <c r="DD44" s="86"/>
      <c r="DE44" s="86"/>
      <c r="DF44" s="86"/>
      <c r="DG44" s="86"/>
      <c r="DH44" s="24"/>
      <c r="DI44" s="90"/>
      <c r="DJ44" s="90"/>
      <c r="DK44" s="90"/>
      <c r="DL44" s="90"/>
      <c r="DM44" s="90"/>
      <c r="DN44" s="90"/>
      <c r="DO44" s="90"/>
      <c r="DP44" s="24"/>
    </row>
    <row r="45" spans="1:120">
      <c r="A45" s="14"/>
      <c r="B45" s="55" t="str">
        <f>VLOOKUP($B43,Tableau_Fonct,2,FALSE)</f>
        <v>Equipier</v>
      </c>
      <c r="C45" s="83"/>
      <c r="D45" s="84"/>
      <c r="E45" s="83"/>
      <c r="F45" s="84"/>
      <c r="G45" s="83"/>
      <c r="H45" s="84"/>
      <c r="I45" s="83"/>
      <c r="J45" s="84"/>
      <c r="K45" s="83"/>
      <c r="L45" s="84"/>
      <c r="M45" s="83"/>
      <c r="N45" s="84"/>
      <c r="O45" s="83"/>
      <c r="P45" s="84"/>
      <c r="Q45" s="83" t="s">
        <v>13</v>
      </c>
      <c r="R45" s="84"/>
      <c r="S45" s="83"/>
      <c r="T45" s="84"/>
      <c r="U45" s="83"/>
      <c r="V45" s="84"/>
      <c r="W45" s="83"/>
      <c r="X45" s="84"/>
      <c r="Y45" s="83"/>
      <c r="Z45" s="84"/>
      <c r="AA45" s="83"/>
      <c r="AB45" s="84"/>
      <c r="AC45" s="83"/>
      <c r="AD45" s="84"/>
      <c r="AE45" s="83"/>
      <c r="AF45" s="84"/>
      <c r="AG45" s="83"/>
      <c r="AH45" s="84"/>
      <c r="AI45" s="83"/>
      <c r="AJ45" s="84"/>
      <c r="AK45" s="83" t="s">
        <v>11</v>
      </c>
      <c r="AL45" s="84"/>
      <c r="AM45" s="83" t="s">
        <v>11</v>
      </c>
      <c r="AN45" s="84"/>
      <c r="AO45" s="83" t="s">
        <v>11</v>
      </c>
      <c r="AP45" s="84"/>
      <c r="AQ45" s="83"/>
      <c r="AR45" s="84"/>
      <c r="AS45" s="83"/>
      <c r="AT45" s="84"/>
      <c r="AU45" s="83" t="s">
        <v>11</v>
      </c>
      <c r="AV45" s="84"/>
      <c r="AW45" s="83" t="s">
        <v>11</v>
      </c>
      <c r="AX45" s="84"/>
      <c r="AY45" s="83"/>
      <c r="AZ45" s="84"/>
      <c r="BA45" s="83" t="s">
        <v>11</v>
      </c>
      <c r="BB45" s="84"/>
      <c r="BC45" s="83"/>
      <c r="BD45" s="84"/>
      <c r="BE45" s="83" t="s">
        <v>11</v>
      </c>
      <c r="BF45" s="84"/>
      <c r="BG45" s="83" t="s">
        <v>11</v>
      </c>
      <c r="BH45" s="84"/>
      <c r="BI45" s="83"/>
      <c r="BJ45" s="84"/>
      <c r="BK45" s="83"/>
      <c r="BL45" s="84"/>
      <c r="BM45" s="83"/>
      <c r="BN45" s="84"/>
      <c r="BO45" s="83"/>
      <c r="BP45" s="84"/>
      <c r="BQ45" s="83" t="s">
        <v>13</v>
      </c>
      <c r="BR45" s="84"/>
      <c r="BS45" s="83" t="s">
        <v>13</v>
      </c>
      <c r="BT45" s="84"/>
      <c r="BU45" s="83"/>
      <c r="BV45" s="84"/>
      <c r="BW45" s="83"/>
      <c r="BX45" s="84"/>
      <c r="BY45" s="83"/>
      <c r="BZ45" s="84"/>
      <c r="CA45" s="83"/>
      <c r="CB45" s="84"/>
      <c r="CC45" s="83"/>
      <c r="CD45" s="84"/>
      <c r="CE45" s="83"/>
      <c r="CF45" s="84"/>
      <c r="CG45" s="83"/>
      <c r="CH45" s="84"/>
      <c r="CI45" s="83"/>
      <c r="CJ45" s="84"/>
      <c r="CK45" s="83"/>
      <c r="CL45" s="84"/>
      <c r="CM45" s="83"/>
      <c r="CN45" s="84"/>
      <c r="CO45" s="9"/>
      <c r="CP45" s="99"/>
      <c r="CQ45" s="24"/>
      <c r="CR45" s="86"/>
      <c r="CS45" s="86"/>
      <c r="CT45" s="86"/>
      <c r="CU45" s="86"/>
      <c r="CV45" s="86"/>
      <c r="CW45" s="86"/>
      <c r="CX45" s="86"/>
      <c r="CY45" s="24"/>
      <c r="CZ45" s="86"/>
      <c r="DA45" s="86"/>
      <c r="DB45" s="86"/>
      <c r="DC45" s="86"/>
      <c r="DD45" s="86"/>
      <c r="DE45" s="86"/>
      <c r="DF45" s="86"/>
      <c r="DG45" s="86"/>
      <c r="DH45" s="24"/>
      <c r="DI45" s="90"/>
      <c r="DJ45" s="90"/>
      <c r="DK45" s="90"/>
      <c r="DL45" s="90"/>
      <c r="DM45" s="90"/>
      <c r="DN45" s="90"/>
      <c r="DO45" s="90"/>
      <c r="DP45" s="24"/>
    </row>
    <row r="46" spans="1:120">
      <c r="A46" s="14"/>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c r="AT46" s="9"/>
      <c r="AU46" s="9"/>
      <c r="AV46" s="9"/>
      <c r="AW46" s="9"/>
      <c r="AX46" s="9"/>
      <c r="AY46" s="9"/>
      <c r="AZ46" s="9"/>
      <c r="BA46" s="9"/>
      <c r="BB46" s="9"/>
      <c r="BC46" s="9"/>
      <c r="BD46" s="9"/>
      <c r="BE46" s="9"/>
      <c r="BF46" s="9"/>
      <c r="BG46" s="9"/>
      <c r="BH46" s="9"/>
      <c r="BI46" s="9"/>
      <c r="BJ46" s="9"/>
      <c r="BK46" s="9"/>
      <c r="BL46" s="9"/>
      <c r="BM46" s="9"/>
      <c r="BN46" s="9"/>
      <c r="BO46" s="9"/>
      <c r="BP46" s="9"/>
      <c r="BQ46" s="9"/>
      <c r="BR46" s="9"/>
      <c r="BS46" s="9"/>
      <c r="BT46" s="9"/>
      <c r="BU46" s="9"/>
      <c r="BV46" s="9"/>
      <c r="BW46" s="9"/>
      <c r="BX46" s="9"/>
      <c r="BY46" s="9"/>
      <c r="BZ46" s="9"/>
      <c r="CA46" s="9"/>
      <c r="CB46" s="9"/>
      <c r="CC46" s="9"/>
      <c r="CD46" s="9"/>
      <c r="CE46" s="9"/>
      <c r="CF46" s="9"/>
      <c r="CG46" s="9"/>
      <c r="CH46" s="9"/>
      <c r="CI46" s="9"/>
      <c r="CJ46" s="9"/>
      <c r="CK46" s="9"/>
      <c r="CL46" s="9"/>
      <c r="CM46" s="9"/>
      <c r="CN46" s="9"/>
      <c r="CO46" s="9"/>
      <c r="CP46" s="62"/>
      <c r="CQ46" s="24"/>
      <c r="CR46" s="24"/>
      <c r="CS46" s="24"/>
      <c r="CT46" s="24"/>
      <c r="CU46" s="24"/>
      <c r="CV46" s="24"/>
      <c r="CW46" s="24"/>
      <c r="CX46" s="24"/>
      <c r="CY46" s="24"/>
      <c r="CZ46" s="24"/>
      <c r="DA46" s="24"/>
      <c r="DB46" s="24"/>
      <c r="DC46" s="24"/>
      <c r="DD46" s="24"/>
      <c r="DE46" s="24"/>
      <c r="DF46" s="24"/>
      <c r="DG46" s="24"/>
      <c r="DH46" s="24"/>
      <c r="DI46" s="24"/>
      <c r="DJ46" s="24"/>
      <c r="DK46" s="24"/>
      <c r="DL46" s="24"/>
      <c r="DM46" s="24"/>
      <c r="DN46" s="24"/>
      <c r="DO46" s="24"/>
      <c r="DP46" s="24"/>
    </row>
    <row r="47" spans="1:120">
      <c r="A47" s="14"/>
      <c r="B47" s="61" t="s">
        <v>67</v>
      </c>
      <c r="C47" s="113">
        <f>SUM(C49:C56)</f>
        <v>0</v>
      </c>
      <c r="D47" s="113"/>
      <c r="E47" s="113">
        <f>SUM(E49:E56)</f>
        <v>0</v>
      </c>
      <c r="F47" s="113"/>
      <c r="G47" s="113">
        <f>SUM(G49:G56)</f>
        <v>0</v>
      </c>
      <c r="H47" s="113"/>
      <c r="I47" s="113">
        <f t="shared" ref="I47" si="173">SUM(I49:I56)</f>
        <v>0</v>
      </c>
      <c r="J47" s="113"/>
      <c r="K47" s="113">
        <f t="shared" ref="K47" si="174">SUM(K49:K56)</f>
        <v>0</v>
      </c>
      <c r="L47" s="113"/>
      <c r="M47" s="113">
        <f t="shared" ref="M47" si="175">SUM(M49:M56)</f>
        <v>0</v>
      </c>
      <c r="N47" s="113"/>
      <c r="O47" s="113">
        <f t="shared" ref="O47" si="176">SUM(O49:O56)</f>
        <v>0</v>
      </c>
      <c r="P47" s="113"/>
      <c r="Q47" s="113">
        <f t="shared" ref="Q47" si="177">SUM(Q49:Q56)</f>
        <v>3</v>
      </c>
      <c r="R47" s="113"/>
      <c r="S47" s="113">
        <f t="shared" ref="S47" si="178">SUM(S49:S56)</f>
        <v>3</v>
      </c>
      <c r="T47" s="113"/>
      <c r="U47" s="113">
        <f t="shared" ref="U47" si="179">SUM(U49:U56)</f>
        <v>5</v>
      </c>
      <c r="V47" s="113"/>
      <c r="W47" s="113">
        <f t="shared" ref="W47" si="180">SUM(W49:W56)</f>
        <v>3</v>
      </c>
      <c r="X47" s="113"/>
      <c r="Y47" s="113">
        <f t="shared" ref="Y47" si="181">SUM(Y49:Y56)</f>
        <v>6</v>
      </c>
      <c r="Z47" s="113"/>
      <c r="AA47" s="113">
        <f t="shared" ref="AA47" si="182">SUM(AA49:AA56)</f>
        <v>5</v>
      </c>
      <c r="AB47" s="113"/>
      <c r="AC47" s="113">
        <f t="shared" ref="AC47" si="183">SUM(AC49:AC56)</f>
        <v>5</v>
      </c>
      <c r="AD47" s="113"/>
      <c r="AE47" s="113">
        <f t="shared" ref="AE47" si="184">SUM(AE49:AE56)</f>
        <v>5</v>
      </c>
      <c r="AF47" s="113"/>
      <c r="AG47" s="113">
        <f t="shared" ref="AG47" si="185">SUM(AG49:AG56)</f>
        <v>5</v>
      </c>
      <c r="AH47" s="113"/>
      <c r="AI47" s="113">
        <f t="shared" ref="AI47" si="186">SUM(AI49:AI56)</f>
        <v>5</v>
      </c>
      <c r="AJ47" s="113"/>
      <c r="AK47" s="113">
        <f t="shared" ref="AK47" si="187">SUM(AK49:AK56)</f>
        <v>5</v>
      </c>
      <c r="AL47" s="113"/>
      <c r="AM47" s="113">
        <f t="shared" ref="AM47" si="188">SUM(AM49:AM56)</f>
        <v>2</v>
      </c>
      <c r="AN47" s="113"/>
      <c r="AO47" s="113">
        <f t="shared" ref="AO47" si="189">SUM(AO49:AO56)</f>
        <v>5</v>
      </c>
      <c r="AP47" s="113"/>
      <c r="AQ47" s="113">
        <f t="shared" ref="AQ47" si="190">SUM(AQ49:AQ56)</f>
        <v>5</v>
      </c>
      <c r="AR47" s="113"/>
      <c r="AS47" s="113">
        <f t="shared" ref="AS47" si="191">SUM(AS49:AS56)</f>
        <v>5</v>
      </c>
      <c r="AT47" s="113"/>
      <c r="AU47" s="113">
        <f t="shared" ref="AU47" si="192">SUM(AU49:AU56)</f>
        <v>5</v>
      </c>
      <c r="AV47" s="113"/>
      <c r="AW47" s="113">
        <f t="shared" ref="AW47" si="193">SUM(AW49:AW56)</f>
        <v>4</v>
      </c>
      <c r="AX47" s="113"/>
      <c r="AY47" s="113">
        <f t="shared" ref="AY47" si="194">SUM(AY49:AY56)</f>
        <v>5</v>
      </c>
      <c r="AZ47" s="113"/>
      <c r="BA47" s="113">
        <f t="shared" ref="BA47" si="195">SUM(BA49:BA56)</f>
        <v>2</v>
      </c>
      <c r="BB47" s="113"/>
      <c r="BC47" s="114">
        <f>SUM(BC49:BC56)</f>
        <v>5</v>
      </c>
      <c r="BD47" s="113"/>
      <c r="BE47" s="114">
        <f>SUM(BE49:BE56)</f>
        <v>5</v>
      </c>
      <c r="BF47" s="113"/>
      <c r="BG47" s="113">
        <f t="shared" ref="BG47" si="196">SUM(BG49:BG56)</f>
        <v>5</v>
      </c>
      <c r="BH47" s="113"/>
      <c r="BI47" s="113">
        <f t="shared" ref="BI47" si="197">SUM(BI49:BI56)</f>
        <v>0</v>
      </c>
      <c r="BJ47" s="113"/>
      <c r="BK47" s="113">
        <f t="shared" ref="BK47" si="198">SUM(BK49:BK56)</f>
        <v>0</v>
      </c>
      <c r="BL47" s="113"/>
      <c r="BM47" s="113">
        <f t="shared" ref="BM47" si="199">SUM(BM49:BM56)</f>
        <v>0</v>
      </c>
      <c r="BN47" s="113"/>
      <c r="BO47" s="113">
        <f t="shared" ref="BO47" si="200">SUM(BO49:BO56)</f>
        <v>0</v>
      </c>
      <c r="BP47" s="113"/>
      <c r="BQ47" s="113">
        <f t="shared" ref="BQ47" si="201">SUM(BQ49:BQ56)</f>
        <v>0</v>
      </c>
      <c r="BR47" s="113"/>
      <c r="BS47" s="113">
        <f t="shared" ref="BS47" si="202">SUM(BS49:BS56)</f>
        <v>5</v>
      </c>
      <c r="BT47" s="113"/>
      <c r="BU47" s="113">
        <f t="shared" ref="BU47" si="203">SUM(BU49:BU56)</f>
        <v>7</v>
      </c>
      <c r="BV47" s="113"/>
      <c r="BW47" s="113">
        <f t="shared" ref="BW47" si="204">SUM(BW49:BW56)</f>
        <v>0</v>
      </c>
      <c r="BX47" s="113"/>
      <c r="BY47" s="113">
        <f t="shared" ref="BY47" si="205">SUM(BY49:BY56)</f>
        <v>0</v>
      </c>
      <c r="BZ47" s="113"/>
      <c r="CA47" s="113">
        <f t="shared" ref="CA47" si="206">SUM(CA49:CA56)</f>
        <v>0</v>
      </c>
      <c r="CB47" s="113"/>
      <c r="CC47" s="113">
        <f t="shared" ref="CC47" si="207">SUM(CC49:CC56)</f>
        <v>0</v>
      </c>
      <c r="CD47" s="113"/>
      <c r="CE47" s="113">
        <f t="shared" ref="CE47" si="208">SUM(CE49:CE56)</f>
        <v>0</v>
      </c>
      <c r="CF47" s="113"/>
      <c r="CG47" s="113">
        <f t="shared" ref="CG47" si="209">SUM(CG49:CG56)</f>
        <v>0</v>
      </c>
      <c r="CH47" s="113"/>
      <c r="CI47" s="113">
        <f t="shared" ref="CI47" si="210">SUM(CI49:CI56)</f>
        <v>0</v>
      </c>
      <c r="CJ47" s="113"/>
      <c r="CK47" s="113">
        <f t="shared" ref="CK47" si="211">SUM(CK49:CK56)</f>
        <v>0</v>
      </c>
      <c r="CL47" s="113"/>
      <c r="CM47" s="113">
        <f t="shared" ref="CM47" si="212">SUM(CM49:CM56)</f>
        <v>0</v>
      </c>
      <c r="CN47" s="113"/>
      <c r="CO47" s="9"/>
      <c r="CP47" s="24"/>
      <c r="CQ47" s="24"/>
      <c r="CR47" s="24"/>
      <c r="CS47" s="24"/>
      <c r="CT47" s="24"/>
      <c r="CU47" s="24"/>
      <c r="CV47" s="24"/>
      <c r="CW47" s="24"/>
      <c r="CX47" s="24"/>
      <c r="CY47" s="24"/>
      <c r="CZ47" s="24"/>
      <c r="DA47" s="24"/>
      <c r="DB47" s="24"/>
      <c r="DC47" s="24"/>
      <c r="DD47" s="24"/>
      <c r="DE47" s="24"/>
      <c r="DF47" s="24"/>
      <c r="DG47" s="24"/>
      <c r="DH47" s="24"/>
      <c r="DI47" s="24"/>
      <c r="DJ47" s="24"/>
      <c r="DK47" s="24"/>
      <c r="DL47" s="24"/>
      <c r="DM47" s="24"/>
      <c r="DN47" s="24"/>
      <c r="DO47" s="24"/>
      <c r="DP47" s="24"/>
    </row>
    <row r="48" spans="1:120" ht="13.5" thickBot="1">
      <c r="A48" s="14"/>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c r="AT48" s="9"/>
      <c r="AU48" s="9"/>
      <c r="AV48" s="9"/>
      <c r="AW48" s="9"/>
      <c r="AX48" s="9"/>
      <c r="AY48" s="9"/>
      <c r="AZ48" s="9"/>
      <c r="BA48" s="9"/>
      <c r="BB48" s="9"/>
      <c r="BC48" s="9"/>
      <c r="BD48" s="9"/>
      <c r="BE48" s="9"/>
      <c r="BF48" s="9"/>
      <c r="BG48" s="9"/>
      <c r="BH48" s="9"/>
      <c r="BI48" s="9"/>
      <c r="BJ48" s="9"/>
      <c r="BK48" s="9"/>
      <c r="BL48" s="9"/>
      <c r="BM48" s="9"/>
      <c r="BN48" s="9"/>
      <c r="BO48" s="9"/>
      <c r="BP48" s="9"/>
      <c r="BQ48" s="9"/>
      <c r="BR48" s="9"/>
      <c r="BS48" s="9"/>
      <c r="BT48" s="9"/>
      <c r="BU48" s="9"/>
      <c r="BV48" s="9"/>
      <c r="BW48" s="9"/>
      <c r="BX48" s="9"/>
      <c r="BY48" s="9"/>
      <c r="BZ48" s="9"/>
      <c r="CA48" s="9"/>
      <c r="CB48" s="9"/>
      <c r="CC48" s="9"/>
      <c r="CD48" s="9"/>
      <c r="CE48" s="9"/>
      <c r="CF48" s="9"/>
      <c r="CG48" s="9"/>
      <c r="CH48" s="9"/>
      <c r="CI48" s="9"/>
      <c r="CJ48" s="9"/>
      <c r="CK48" s="9"/>
      <c r="CL48" s="9"/>
      <c r="CM48" s="9"/>
      <c r="CN48" s="9"/>
      <c r="CO48" s="9"/>
      <c r="CP48" s="24"/>
      <c r="CQ48" s="24"/>
      <c r="CR48" s="24"/>
      <c r="CS48" s="24"/>
      <c r="CT48" s="24"/>
      <c r="CU48" s="24"/>
      <c r="CV48" s="24"/>
      <c r="CW48" s="24"/>
      <c r="CX48" s="24"/>
      <c r="CY48" s="24"/>
      <c r="CZ48" s="24"/>
      <c r="DA48" s="24"/>
      <c r="DB48" s="24"/>
      <c r="DC48" s="24"/>
      <c r="DD48" s="24"/>
      <c r="DE48" s="24"/>
      <c r="DF48" s="24"/>
      <c r="DG48" s="24"/>
      <c r="DH48" s="24"/>
      <c r="DI48" s="24"/>
      <c r="DJ48" s="24"/>
      <c r="DK48" s="24"/>
      <c r="DL48" s="24"/>
      <c r="DM48" s="24"/>
      <c r="DN48" s="24"/>
      <c r="DO48" s="24"/>
      <c r="DP48" s="24"/>
    </row>
    <row r="49" spans="1:120" ht="13.5" thickBot="1">
      <c r="A49" s="14"/>
      <c r="B49" s="73" t="s">
        <v>2</v>
      </c>
      <c r="C49" s="112">
        <f>COUNTIF(C$11:C$45,$B49)</f>
        <v>0</v>
      </c>
      <c r="D49" s="112"/>
      <c r="E49" s="112">
        <f t="shared" ref="E49:E51" si="213">COUNTIF(E$11:E$45,$B49)</f>
        <v>0</v>
      </c>
      <c r="F49" s="112"/>
      <c r="G49" s="112">
        <f t="shared" ref="G49:G51" si="214">COUNTIF(G$11:G$45,$B49)</f>
        <v>0</v>
      </c>
      <c r="H49" s="112"/>
      <c r="I49" s="112">
        <f t="shared" ref="I49:I51" si="215">COUNTIF(I$11:I$45,$B49)</f>
        <v>0</v>
      </c>
      <c r="J49" s="112"/>
      <c r="K49" s="112">
        <f t="shared" ref="K49:K51" si="216">COUNTIF(K$11:K$45,$B49)</f>
        <v>0</v>
      </c>
      <c r="L49" s="112"/>
      <c r="M49" s="112">
        <f t="shared" ref="M49:M51" si="217">COUNTIF(M$11:M$45,$B49)</f>
        <v>0</v>
      </c>
      <c r="N49" s="112"/>
      <c r="O49" s="112">
        <f t="shared" ref="O49:O51" si="218">COUNTIF(O$11:O$45,$B49)</f>
        <v>0</v>
      </c>
      <c r="P49" s="112"/>
      <c r="Q49" s="112">
        <f t="shared" ref="Q49:Q51" si="219">COUNTIF(Q$11:Q$45,$B49)</f>
        <v>0</v>
      </c>
      <c r="R49" s="112"/>
      <c r="S49" s="112">
        <f t="shared" ref="S49:AW52" si="220">COUNTIF(S$11:S$45,$B49)</f>
        <v>0</v>
      </c>
      <c r="T49" s="112"/>
      <c r="U49" s="112">
        <f t="shared" ref="U49:U51" si="221">COUNTIF(U$11:U$45,$B49)</f>
        <v>1</v>
      </c>
      <c r="V49" s="112"/>
      <c r="W49" s="112">
        <f t="shared" ref="W49:W51" si="222">COUNTIF(W$11:W$45,$B49)</f>
        <v>1</v>
      </c>
      <c r="X49" s="112"/>
      <c r="Y49" s="112">
        <f t="shared" ref="Y49:Y51" si="223">COUNTIF(Y$11:Y$45,$B49)</f>
        <v>1</v>
      </c>
      <c r="Z49" s="112"/>
      <c r="AA49" s="112">
        <f t="shared" ref="AA49:AA51" si="224">COUNTIF(AA$11:AA$45,$B49)</f>
        <v>1</v>
      </c>
      <c r="AB49" s="112"/>
      <c r="AC49" s="112">
        <f t="shared" ref="AC49:AC51" si="225">COUNTIF(AC$11:AC$45,$B49)</f>
        <v>1</v>
      </c>
      <c r="AD49" s="112"/>
      <c r="AE49" s="112">
        <f t="shared" ref="AE49:AE51" si="226">COUNTIF(AE$11:AE$45,$B49)</f>
        <v>1</v>
      </c>
      <c r="AF49" s="112"/>
      <c r="AG49" s="112">
        <f t="shared" ref="AG49:AG51" si="227">COUNTIF(AG$11:AG$45,$B49)</f>
        <v>1</v>
      </c>
      <c r="AH49" s="112"/>
      <c r="AI49" s="112">
        <f t="shared" ref="AI49:AI51" si="228">COUNTIF(AI$11:AI$45,$B49)</f>
        <v>1</v>
      </c>
      <c r="AJ49" s="112"/>
      <c r="AK49" s="112">
        <f t="shared" ref="AK49:AK51" si="229">COUNTIF(AK$11:AK$45,$B49)</f>
        <v>1</v>
      </c>
      <c r="AL49" s="112"/>
      <c r="AM49" s="112">
        <f t="shared" ref="AM49:AM51" si="230">COUNTIF(AM$11:AM$45,$B49)</f>
        <v>1</v>
      </c>
      <c r="AN49" s="112"/>
      <c r="AO49" s="112">
        <f t="shared" ref="AO49:AO51" si="231">COUNTIF(AO$11:AO$45,$B49)</f>
        <v>1</v>
      </c>
      <c r="AP49" s="112"/>
      <c r="AQ49" s="112">
        <f t="shared" ref="AQ49:AQ51" si="232">COUNTIF(AQ$11:AQ$45,$B49)</f>
        <v>1</v>
      </c>
      <c r="AR49" s="112"/>
      <c r="AS49" s="112">
        <f t="shared" ref="AS49:AS51" si="233">COUNTIF(AS$11:AS$45,$B49)</f>
        <v>0</v>
      </c>
      <c r="AT49" s="112"/>
      <c r="AU49" s="112">
        <f t="shared" ref="AU49:AU51" si="234">COUNTIF(AU$11:AU$45,$B49)</f>
        <v>1</v>
      </c>
      <c r="AV49" s="112"/>
      <c r="AW49" s="112">
        <f t="shared" ref="AW49:AW51" si="235">COUNTIF(AW$11:AW$45,$B49)</f>
        <v>0</v>
      </c>
      <c r="AX49" s="112"/>
      <c r="AY49" s="112">
        <f t="shared" ref="AY49:CM56" si="236">COUNTIF(AY$11:AY$45,$B49)</f>
        <v>1</v>
      </c>
      <c r="AZ49" s="112"/>
      <c r="BA49" s="112">
        <f t="shared" ref="BA49:BA51" si="237">COUNTIF(BA$11:BA$45,$B49)</f>
        <v>1</v>
      </c>
      <c r="BB49" s="112"/>
      <c r="BC49" s="112">
        <f t="shared" ref="BC49:BC51" si="238">COUNTIF(BC$11:BC$45,$B49)</f>
        <v>1</v>
      </c>
      <c r="BD49" s="112"/>
      <c r="BE49" s="112">
        <f t="shared" ref="BE49:BE51" si="239">COUNTIF(BE$11:BE$45,$B49)</f>
        <v>1</v>
      </c>
      <c r="BF49" s="112"/>
      <c r="BG49" s="112">
        <f t="shared" ref="BG49:BG51" si="240">COUNTIF(BG$11:BG$45,$B49)</f>
        <v>0</v>
      </c>
      <c r="BH49" s="112"/>
      <c r="BI49" s="112">
        <f t="shared" ref="BI49:BI51" si="241">COUNTIF(BI$11:BI$45,$B49)</f>
        <v>0</v>
      </c>
      <c r="BJ49" s="112"/>
      <c r="BK49" s="112">
        <f t="shared" ref="BK49:BK51" si="242">COUNTIF(BK$11:BK$45,$B49)</f>
        <v>0</v>
      </c>
      <c r="BL49" s="112"/>
      <c r="BM49" s="112">
        <f t="shared" ref="BM49:BM51" si="243">COUNTIF(BM$11:BM$45,$B49)</f>
        <v>0</v>
      </c>
      <c r="BN49" s="112"/>
      <c r="BO49" s="112">
        <f t="shared" ref="BO49:BO51" si="244">COUNTIF(BO$11:BO$45,$B49)</f>
        <v>0</v>
      </c>
      <c r="BP49" s="112"/>
      <c r="BQ49" s="112">
        <f>COUNTIF(BQ$11:BQ$45,$B49)</f>
        <v>0</v>
      </c>
      <c r="BR49" s="112"/>
      <c r="BS49" s="112">
        <f t="shared" ref="BS49:BS51" si="245">COUNTIF(BS$11:BS$45,$B49)</f>
        <v>1</v>
      </c>
      <c r="BT49" s="112"/>
      <c r="BU49" s="112">
        <f t="shared" ref="BU49:BU51" si="246">COUNTIF(BU$11:BU$45,$B49)</f>
        <v>1</v>
      </c>
      <c r="BV49" s="112"/>
      <c r="BW49" s="112">
        <f t="shared" ref="BW49:BW51" si="247">COUNTIF(BW$11:BW$45,$B49)</f>
        <v>0</v>
      </c>
      <c r="BX49" s="112"/>
      <c r="BY49" s="112">
        <f t="shared" ref="BY49:BY51" si="248">COUNTIF(BY$11:BY$45,$B49)</f>
        <v>0</v>
      </c>
      <c r="BZ49" s="112"/>
      <c r="CA49" s="112">
        <f t="shared" ref="CA49:CA51" si="249">COUNTIF(CA$11:CA$45,$B49)</f>
        <v>0</v>
      </c>
      <c r="CB49" s="112"/>
      <c r="CC49" s="112">
        <f t="shared" ref="CC49:CC51" si="250">COUNTIF(CC$11:CC$45,$B49)</f>
        <v>0</v>
      </c>
      <c r="CD49" s="112"/>
      <c r="CE49" s="112">
        <f t="shared" ref="CE49:CE51" si="251">COUNTIF(CE$11:CE$45,$B49)</f>
        <v>0</v>
      </c>
      <c r="CF49" s="112"/>
      <c r="CG49" s="112">
        <f t="shared" ref="CG49:CG51" si="252">COUNTIF(CG$11:CG$45,$B49)</f>
        <v>0</v>
      </c>
      <c r="CH49" s="112"/>
      <c r="CI49" s="112">
        <f t="shared" ref="CI49:CI51" si="253">COUNTIF(CI$11:CI$45,$B49)</f>
        <v>0</v>
      </c>
      <c r="CJ49" s="112"/>
      <c r="CK49" s="112">
        <f t="shared" ref="CK49:CK51" si="254">COUNTIF(CK$11:CK$45,$B49)</f>
        <v>0</v>
      </c>
      <c r="CL49" s="112"/>
      <c r="CM49" s="112">
        <f t="shared" ref="CM49:CM51" si="255">COUNTIF(CM$11:CM$45,$B49)</f>
        <v>0</v>
      </c>
      <c r="CN49" s="112"/>
      <c r="CO49" s="9"/>
      <c r="CP49" s="24"/>
      <c r="CQ49" s="24"/>
      <c r="CR49" s="24"/>
      <c r="CS49" s="24"/>
      <c r="CT49" s="24"/>
      <c r="CU49" s="24"/>
      <c r="CV49" s="24"/>
      <c r="CW49" s="24"/>
      <c r="CX49" s="24"/>
      <c r="CY49" s="24"/>
      <c r="CZ49" s="24"/>
      <c r="DA49" s="24"/>
      <c r="DB49" s="24"/>
      <c r="DC49" s="24"/>
      <c r="DD49" s="24"/>
      <c r="DE49" s="24"/>
      <c r="DF49" s="24"/>
      <c r="DG49" s="24"/>
      <c r="DH49" s="24"/>
      <c r="DI49" s="24"/>
      <c r="DJ49" s="24"/>
      <c r="DK49" s="24"/>
      <c r="DL49" s="24"/>
      <c r="DM49" s="24"/>
      <c r="DN49" s="24"/>
      <c r="DO49" s="24"/>
      <c r="DP49" s="24"/>
    </row>
    <row r="50" spans="1:120" ht="13.5" thickBot="1">
      <c r="A50" s="14"/>
      <c r="B50" s="73" t="s">
        <v>3</v>
      </c>
      <c r="C50" s="112">
        <f>COUNTIF(C$11:C$45,$B50)</f>
        <v>0</v>
      </c>
      <c r="D50" s="112"/>
      <c r="E50" s="112">
        <f t="shared" si="213"/>
        <v>0</v>
      </c>
      <c r="F50" s="112"/>
      <c r="G50" s="112">
        <f t="shared" si="214"/>
        <v>0</v>
      </c>
      <c r="H50" s="112"/>
      <c r="I50" s="112">
        <f t="shared" si="215"/>
        <v>0</v>
      </c>
      <c r="J50" s="112"/>
      <c r="K50" s="112">
        <f t="shared" si="216"/>
        <v>0</v>
      </c>
      <c r="L50" s="112"/>
      <c r="M50" s="112">
        <f t="shared" si="217"/>
        <v>0</v>
      </c>
      <c r="N50" s="112"/>
      <c r="O50" s="112">
        <f t="shared" si="218"/>
        <v>0</v>
      </c>
      <c r="P50" s="112"/>
      <c r="Q50" s="112">
        <f t="shared" si="219"/>
        <v>1</v>
      </c>
      <c r="R50" s="112"/>
      <c r="S50" s="112">
        <f t="shared" si="220"/>
        <v>0</v>
      </c>
      <c r="T50" s="112"/>
      <c r="U50" s="112">
        <f t="shared" si="221"/>
        <v>1</v>
      </c>
      <c r="V50" s="112"/>
      <c r="W50" s="112">
        <f t="shared" si="222"/>
        <v>0</v>
      </c>
      <c r="X50" s="112"/>
      <c r="Y50" s="112">
        <f t="shared" si="223"/>
        <v>0</v>
      </c>
      <c r="Z50" s="112"/>
      <c r="AA50" s="112">
        <f t="shared" si="224"/>
        <v>0</v>
      </c>
      <c r="AB50" s="112"/>
      <c r="AC50" s="112">
        <f t="shared" si="225"/>
        <v>1</v>
      </c>
      <c r="AD50" s="112"/>
      <c r="AE50" s="112">
        <f t="shared" si="226"/>
        <v>0</v>
      </c>
      <c r="AF50" s="112"/>
      <c r="AG50" s="112">
        <f t="shared" si="227"/>
        <v>0</v>
      </c>
      <c r="AH50" s="112"/>
      <c r="AI50" s="112">
        <f t="shared" si="228"/>
        <v>1</v>
      </c>
      <c r="AJ50" s="112"/>
      <c r="AK50" s="112">
        <f t="shared" si="229"/>
        <v>1</v>
      </c>
      <c r="AL50" s="112"/>
      <c r="AM50" s="112">
        <f t="shared" si="230"/>
        <v>0</v>
      </c>
      <c r="AN50" s="112"/>
      <c r="AO50" s="112">
        <f t="shared" si="231"/>
        <v>0</v>
      </c>
      <c r="AP50" s="112"/>
      <c r="AQ50" s="112">
        <f t="shared" si="232"/>
        <v>0</v>
      </c>
      <c r="AR50" s="112"/>
      <c r="AS50" s="112">
        <f t="shared" si="233"/>
        <v>1</v>
      </c>
      <c r="AT50" s="112"/>
      <c r="AU50" s="112">
        <f t="shared" si="234"/>
        <v>1</v>
      </c>
      <c r="AV50" s="112"/>
      <c r="AW50" s="112">
        <f t="shared" si="235"/>
        <v>1</v>
      </c>
      <c r="AX50" s="112"/>
      <c r="AY50" s="112">
        <f t="shared" si="236"/>
        <v>1</v>
      </c>
      <c r="AZ50" s="112"/>
      <c r="BA50" s="112">
        <f t="shared" si="237"/>
        <v>0</v>
      </c>
      <c r="BB50" s="112"/>
      <c r="BC50" s="112">
        <f t="shared" si="238"/>
        <v>0</v>
      </c>
      <c r="BD50" s="112"/>
      <c r="BE50" s="112">
        <f t="shared" si="239"/>
        <v>0</v>
      </c>
      <c r="BF50" s="112"/>
      <c r="BG50" s="112">
        <f t="shared" si="240"/>
        <v>1</v>
      </c>
      <c r="BH50" s="112"/>
      <c r="BI50" s="112">
        <f t="shared" si="241"/>
        <v>0</v>
      </c>
      <c r="BJ50" s="112"/>
      <c r="BK50" s="112">
        <f t="shared" si="242"/>
        <v>0</v>
      </c>
      <c r="BL50" s="112"/>
      <c r="BM50" s="112">
        <f t="shared" si="243"/>
        <v>0</v>
      </c>
      <c r="BN50" s="112"/>
      <c r="BO50" s="112">
        <f t="shared" si="244"/>
        <v>0</v>
      </c>
      <c r="BP50" s="112"/>
      <c r="BQ50" s="112">
        <f t="shared" ref="BQ50:BQ51" si="256">COUNTIF(BQ$11:BQ$45,$B50)</f>
        <v>0</v>
      </c>
      <c r="BR50" s="112"/>
      <c r="BS50" s="112">
        <f t="shared" si="245"/>
        <v>0</v>
      </c>
      <c r="BT50" s="112"/>
      <c r="BU50" s="112">
        <f t="shared" si="246"/>
        <v>1</v>
      </c>
      <c r="BV50" s="112"/>
      <c r="BW50" s="112">
        <f t="shared" si="247"/>
        <v>0</v>
      </c>
      <c r="BX50" s="112"/>
      <c r="BY50" s="112">
        <f t="shared" si="248"/>
        <v>0</v>
      </c>
      <c r="BZ50" s="112"/>
      <c r="CA50" s="112">
        <f t="shared" si="249"/>
        <v>0</v>
      </c>
      <c r="CB50" s="112"/>
      <c r="CC50" s="112">
        <f t="shared" si="250"/>
        <v>0</v>
      </c>
      <c r="CD50" s="112"/>
      <c r="CE50" s="112">
        <f t="shared" si="251"/>
        <v>0</v>
      </c>
      <c r="CF50" s="112"/>
      <c r="CG50" s="112">
        <f t="shared" si="252"/>
        <v>0</v>
      </c>
      <c r="CH50" s="112"/>
      <c r="CI50" s="112">
        <f t="shared" si="253"/>
        <v>0</v>
      </c>
      <c r="CJ50" s="112"/>
      <c r="CK50" s="112">
        <f t="shared" si="254"/>
        <v>0</v>
      </c>
      <c r="CL50" s="112"/>
      <c r="CM50" s="112">
        <f t="shared" si="255"/>
        <v>0</v>
      </c>
      <c r="CN50" s="112"/>
      <c r="CO50" s="9"/>
      <c r="CP50" s="24"/>
      <c r="CQ50" s="24"/>
      <c r="CR50" s="24"/>
      <c r="CS50" s="24"/>
      <c r="CT50" s="24"/>
      <c r="CU50" s="24"/>
      <c r="CV50" s="24"/>
      <c r="CW50" s="24"/>
      <c r="CX50" s="24"/>
      <c r="CY50" s="24"/>
      <c r="CZ50" s="24"/>
      <c r="DA50" s="24"/>
      <c r="DB50" s="24"/>
      <c r="DC50" s="24"/>
      <c r="DD50" s="24"/>
      <c r="DE50" s="24"/>
      <c r="DF50" s="24"/>
      <c r="DG50" s="24"/>
      <c r="DH50" s="24"/>
      <c r="DI50" s="24"/>
      <c r="DJ50" s="24"/>
      <c r="DK50" s="24"/>
      <c r="DL50" s="24"/>
      <c r="DM50" s="24"/>
      <c r="DN50" s="24"/>
      <c r="DO50" s="24"/>
      <c r="DP50" s="24"/>
    </row>
    <row r="51" spans="1:120" ht="13.5" thickBot="1">
      <c r="A51" s="14"/>
      <c r="B51" s="73" t="s">
        <v>4</v>
      </c>
      <c r="C51" s="112">
        <f>COUNTIF(C$11:C$45,$B51)</f>
        <v>0</v>
      </c>
      <c r="D51" s="112"/>
      <c r="E51" s="112">
        <f t="shared" si="213"/>
        <v>0</v>
      </c>
      <c r="F51" s="112"/>
      <c r="G51" s="112">
        <f t="shared" si="214"/>
        <v>0</v>
      </c>
      <c r="H51" s="112"/>
      <c r="I51" s="112">
        <f t="shared" si="215"/>
        <v>0</v>
      </c>
      <c r="J51" s="112"/>
      <c r="K51" s="112">
        <f t="shared" si="216"/>
        <v>0</v>
      </c>
      <c r="L51" s="112"/>
      <c r="M51" s="112">
        <f t="shared" si="217"/>
        <v>0</v>
      </c>
      <c r="N51" s="112"/>
      <c r="O51" s="112">
        <f t="shared" si="218"/>
        <v>0</v>
      </c>
      <c r="P51" s="112"/>
      <c r="Q51" s="112">
        <f t="shared" si="219"/>
        <v>0</v>
      </c>
      <c r="R51" s="112"/>
      <c r="S51" s="112">
        <f t="shared" si="220"/>
        <v>1</v>
      </c>
      <c r="T51" s="112"/>
      <c r="U51" s="112">
        <f t="shared" si="221"/>
        <v>1</v>
      </c>
      <c r="V51" s="112"/>
      <c r="W51" s="112">
        <f t="shared" si="222"/>
        <v>0</v>
      </c>
      <c r="X51" s="112"/>
      <c r="Y51" s="112">
        <f t="shared" si="223"/>
        <v>0</v>
      </c>
      <c r="Z51" s="112"/>
      <c r="AA51" s="112">
        <f t="shared" si="224"/>
        <v>0</v>
      </c>
      <c r="AB51" s="112"/>
      <c r="AC51" s="112">
        <f t="shared" si="225"/>
        <v>1</v>
      </c>
      <c r="AD51" s="112"/>
      <c r="AE51" s="112">
        <f t="shared" si="226"/>
        <v>0</v>
      </c>
      <c r="AF51" s="112"/>
      <c r="AG51" s="112">
        <f t="shared" si="227"/>
        <v>0</v>
      </c>
      <c r="AH51" s="112"/>
      <c r="AI51" s="112">
        <f t="shared" si="228"/>
        <v>1</v>
      </c>
      <c r="AJ51" s="112"/>
      <c r="AK51" s="112">
        <f t="shared" si="229"/>
        <v>1</v>
      </c>
      <c r="AL51" s="112"/>
      <c r="AM51" s="112">
        <f t="shared" si="230"/>
        <v>0</v>
      </c>
      <c r="AN51" s="112"/>
      <c r="AO51" s="112">
        <f t="shared" si="231"/>
        <v>0</v>
      </c>
      <c r="AP51" s="112"/>
      <c r="AQ51" s="112">
        <f t="shared" si="232"/>
        <v>0</v>
      </c>
      <c r="AR51" s="112"/>
      <c r="AS51" s="112">
        <f t="shared" si="233"/>
        <v>1</v>
      </c>
      <c r="AT51" s="112"/>
      <c r="AU51" s="112">
        <f t="shared" si="234"/>
        <v>1</v>
      </c>
      <c r="AV51" s="112"/>
      <c r="AW51" s="112">
        <f t="shared" si="235"/>
        <v>1</v>
      </c>
      <c r="AX51" s="112"/>
      <c r="AY51" s="112">
        <f t="shared" si="236"/>
        <v>1</v>
      </c>
      <c r="AZ51" s="112"/>
      <c r="BA51" s="112">
        <f t="shared" si="237"/>
        <v>0</v>
      </c>
      <c r="BB51" s="112"/>
      <c r="BC51" s="112">
        <f t="shared" si="238"/>
        <v>1</v>
      </c>
      <c r="BD51" s="112"/>
      <c r="BE51" s="112">
        <f t="shared" si="239"/>
        <v>1</v>
      </c>
      <c r="BF51" s="112"/>
      <c r="BG51" s="112">
        <f t="shared" si="240"/>
        <v>1</v>
      </c>
      <c r="BH51" s="112"/>
      <c r="BI51" s="112">
        <f t="shared" si="241"/>
        <v>0</v>
      </c>
      <c r="BJ51" s="112"/>
      <c r="BK51" s="112">
        <f t="shared" si="242"/>
        <v>0</v>
      </c>
      <c r="BL51" s="112"/>
      <c r="BM51" s="112">
        <f t="shared" si="243"/>
        <v>0</v>
      </c>
      <c r="BN51" s="112"/>
      <c r="BO51" s="112">
        <f t="shared" si="244"/>
        <v>0</v>
      </c>
      <c r="BP51" s="112"/>
      <c r="BQ51" s="112">
        <f t="shared" si="256"/>
        <v>0</v>
      </c>
      <c r="BR51" s="112"/>
      <c r="BS51" s="112">
        <f t="shared" si="245"/>
        <v>0</v>
      </c>
      <c r="BT51" s="112"/>
      <c r="BU51" s="112">
        <f t="shared" si="246"/>
        <v>1</v>
      </c>
      <c r="BV51" s="112"/>
      <c r="BW51" s="112">
        <f t="shared" si="247"/>
        <v>0</v>
      </c>
      <c r="BX51" s="112"/>
      <c r="BY51" s="112">
        <f t="shared" si="248"/>
        <v>0</v>
      </c>
      <c r="BZ51" s="112"/>
      <c r="CA51" s="112">
        <f t="shared" si="249"/>
        <v>0</v>
      </c>
      <c r="CB51" s="112"/>
      <c r="CC51" s="112">
        <f t="shared" si="250"/>
        <v>0</v>
      </c>
      <c r="CD51" s="112"/>
      <c r="CE51" s="112">
        <f t="shared" si="251"/>
        <v>0</v>
      </c>
      <c r="CF51" s="112"/>
      <c r="CG51" s="112">
        <f t="shared" si="252"/>
        <v>0</v>
      </c>
      <c r="CH51" s="112"/>
      <c r="CI51" s="112">
        <f t="shared" si="253"/>
        <v>0</v>
      </c>
      <c r="CJ51" s="112"/>
      <c r="CK51" s="112">
        <f t="shared" si="254"/>
        <v>0</v>
      </c>
      <c r="CL51" s="112"/>
      <c r="CM51" s="112">
        <f t="shared" si="255"/>
        <v>0</v>
      </c>
      <c r="CN51" s="112"/>
      <c r="CO51" s="9"/>
      <c r="CP51" s="24"/>
      <c r="CQ51" s="24"/>
      <c r="CR51" s="24"/>
      <c r="CS51" s="24"/>
      <c r="CT51" s="24"/>
      <c r="CU51" s="24"/>
      <c r="CV51" s="24"/>
      <c r="CW51" s="24"/>
      <c r="CX51" s="24"/>
      <c r="CY51" s="24"/>
      <c r="CZ51" s="24"/>
      <c r="DA51" s="24"/>
      <c r="DB51" s="24"/>
      <c r="DC51" s="24"/>
      <c r="DD51" s="24"/>
      <c r="DE51" s="24"/>
      <c r="DF51" s="24"/>
      <c r="DG51" s="24"/>
      <c r="DH51" s="24"/>
      <c r="DI51" s="24"/>
      <c r="DJ51" s="24"/>
      <c r="DK51" s="24"/>
      <c r="DL51" s="24"/>
      <c r="DM51" s="24"/>
      <c r="DN51" s="24"/>
      <c r="DO51" s="24"/>
      <c r="DP51" s="24"/>
    </row>
    <row r="52" spans="1:120" ht="13.5" thickBot="1">
      <c r="A52" s="14"/>
      <c r="B52" s="73" t="s">
        <v>5</v>
      </c>
      <c r="C52" s="112">
        <f t="shared" ref="C52:Q56" si="257">COUNTIF(C$11:C$45,$B52)</f>
        <v>0</v>
      </c>
      <c r="D52" s="112"/>
      <c r="E52" s="112">
        <f t="shared" si="257"/>
        <v>0</v>
      </c>
      <c r="F52" s="112"/>
      <c r="G52" s="112">
        <f t="shared" si="257"/>
        <v>0</v>
      </c>
      <c r="H52" s="112"/>
      <c r="I52" s="112">
        <f t="shared" si="257"/>
        <v>0</v>
      </c>
      <c r="J52" s="112"/>
      <c r="K52" s="112">
        <f t="shared" si="257"/>
        <v>0</v>
      </c>
      <c r="L52" s="112"/>
      <c r="M52" s="112">
        <f t="shared" si="257"/>
        <v>0</v>
      </c>
      <c r="N52" s="112"/>
      <c r="O52" s="112">
        <f t="shared" si="257"/>
        <v>0</v>
      </c>
      <c r="P52" s="112"/>
      <c r="Q52" s="112">
        <f t="shared" si="257"/>
        <v>1</v>
      </c>
      <c r="R52" s="112"/>
      <c r="S52" s="112">
        <f t="shared" si="220"/>
        <v>0</v>
      </c>
      <c r="T52" s="112"/>
      <c r="U52" s="112">
        <f t="shared" si="220"/>
        <v>1</v>
      </c>
      <c r="V52" s="112"/>
      <c r="W52" s="112">
        <f t="shared" si="220"/>
        <v>1</v>
      </c>
      <c r="X52" s="112"/>
      <c r="Y52" s="112">
        <f t="shared" si="220"/>
        <v>1</v>
      </c>
      <c r="Z52" s="112"/>
      <c r="AA52" s="112">
        <f t="shared" si="220"/>
        <v>1</v>
      </c>
      <c r="AB52" s="112"/>
      <c r="AC52" s="112">
        <f t="shared" si="220"/>
        <v>0</v>
      </c>
      <c r="AD52" s="112"/>
      <c r="AE52" s="112">
        <f t="shared" si="220"/>
        <v>1</v>
      </c>
      <c r="AF52" s="112"/>
      <c r="AG52" s="112">
        <f t="shared" si="220"/>
        <v>1</v>
      </c>
      <c r="AH52" s="112"/>
      <c r="AI52" s="112">
        <f t="shared" si="220"/>
        <v>1</v>
      </c>
      <c r="AJ52" s="112"/>
      <c r="AK52" s="112">
        <f t="shared" si="220"/>
        <v>0</v>
      </c>
      <c r="AL52" s="112"/>
      <c r="AM52" s="112">
        <f t="shared" si="220"/>
        <v>0</v>
      </c>
      <c r="AN52" s="112"/>
      <c r="AO52" s="112">
        <f t="shared" si="220"/>
        <v>1</v>
      </c>
      <c r="AP52" s="112"/>
      <c r="AQ52" s="112">
        <f t="shared" si="220"/>
        <v>1</v>
      </c>
      <c r="AR52" s="112"/>
      <c r="AS52" s="112">
        <f t="shared" si="220"/>
        <v>1</v>
      </c>
      <c r="AT52" s="112"/>
      <c r="AU52" s="112">
        <f t="shared" si="220"/>
        <v>0</v>
      </c>
      <c r="AV52" s="112"/>
      <c r="AW52" s="112">
        <f t="shared" si="220"/>
        <v>0</v>
      </c>
      <c r="AX52" s="112"/>
      <c r="AY52" s="112">
        <f t="shared" si="236"/>
        <v>1</v>
      </c>
      <c r="AZ52" s="112"/>
      <c r="BA52" s="112">
        <f t="shared" si="236"/>
        <v>0</v>
      </c>
      <c r="BB52" s="112"/>
      <c r="BC52" s="112">
        <f t="shared" si="236"/>
        <v>0</v>
      </c>
      <c r="BD52" s="112"/>
      <c r="BE52" s="112">
        <f t="shared" si="236"/>
        <v>0</v>
      </c>
      <c r="BF52" s="112"/>
      <c r="BG52" s="112">
        <f t="shared" si="236"/>
        <v>1</v>
      </c>
      <c r="BH52" s="112"/>
      <c r="BI52" s="112">
        <f t="shared" si="236"/>
        <v>0</v>
      </c>
      <c r="BJ52" s="112"/>
      <c r="BK52" s="112">
        <f t="shared" si="236"/>
        <v>0</v>
      </c>
      <c r="BL52" s="112"/>
      <c r="BM52" s="112">
        <f t="shared" si="236"/>
        <v>0</v>
      </c>
      <c r="BN52" s="112"/>
      <c r="BO52" s="112">
        <f t="shared" si="236"/>
        <v>0</v>
      </c>
      <c r="BP52" s="112"/>
      <c r="BQ52" s="112">
        <f t="shared" si="236"/>
        <v>0</v>
      </c>
      <c r="BR52" s="112"/>
      <c r="BS52" s="112">
        <f t="shared" si="236"/>
        <v>1</v>
      </c>
      <c r="BT52" s="112"/>
      <c r="BU52" s="112">
        <f t="shared" si="236"/>
        <v>1</v>
      </c>
      <c r="BV52" s="112"/>
      <c r="BW52" s="112">
        <f t="shared" si="236"/>
        <v>0</v>
      </c>
      <c r="BX52" s="112"/>
      <c r="BY52" s="112">
        <f t="shared" si="236"/>
        <v>0</v>
      </c>
      <c r="BZ52" s="112"/>
      <c r="CA52" s="112">
        <f t="shared" si="236"/>
        <v>0</v>
      </c>
      <c r="CB52" s="112"/>
      <c r="CC52" s="112">
        <f t="shared" si="236"/>
        <v>0</v>
      </c>
      <c r="CD52" s="112"/>
      <c r="CE52" s="112">
        <f t="shared" si="236"/>
        <v>0</v>
      </c>
      <c r="CF52" s="112"/>
      <c r="CG52" s="112">
        <f t="shared" si="236"/>
        <v>0</v>
      </c>
      <c r="CH52" s="112"/>
      <c r="CI52" s="112">
        <f t="shared" si="236"/>
        <v>0</v>
      </c>
      <c r="CJ52" s="112"/>
      <c r="CK52" s="112">
        <f t="shared" si="236"/>
        <v>0</v>
      </c>
      <c r="CL52" s="112"/>
      <c r="CM52" s="112">
        <f t="shared" si="236"/>
        <v>0</v>
      </c>
      <c r="CN52" s="112"/>
      <c r="CO52" s="9"/>
      <c r="CP52" s="24"/>
      <c r="CQ52" s="24"/>
      <c r="CR52" s="24"/>
      <c r="CS52" s="24"/>
      <c r="CT52" s="24"/>
      <c r="CU52" s="24"/>
      <c r="CV52" s="24"/>
      <c r="CW52" s="24"/>
      <c r="CX52" s="24"/>
      <c r="CY52" s="24"/>
      <c r="CZ52" s="24"/>
      <c r="DA52" s="24"/>
      <c r="DB52" s="24"/>
      <c r="DC52" s="24"/>
      <c r="DD52" s="24"/>
      <c r="DE52" s="24"/>
      <c r="DF52" s="24"/>
      <c r="DG52" s="24"/>
      <c r="DH52" s="24"/>
      <c r="DI52" s="24"/>
      <c r="DJ52" s="24"/>
      <c r="DK52" s="24"/>
      <c r="DL52" s="24"/>
      <c r="DM52" s="24"/>
      <c r="DN52" s="24"/>
      <c r="DO52" s="24"/>
      <c r="DP52" s="24"/>
    </row>
    <row r="53" spans="1:120" ht="13.5" thickBot="1">
      <c r="A53" s="14"/>
      <c r="B53" s="73" t="s">
        <v>6</v>
      </c>
      <c r="C53" s="112">
        <f t="shared" si="257"/>
        <v>0</v>
      </c>
      <c r="D53" s="112"/>
      <c r="E53" s="112">
        <f t="shared" ref="E53:BO56" si="258">COUNTIF(E$11:E$45,$B53)</f>
        <v>0</v>
      </c>
      <c r="F53" s="112"/>
      <c r="G53" s="112">
        <f t="shared" si="258"/>
        <v>0</v>
      </c>
      <c r="H53" s="112"/>
      <c r="I53" s="112">
        <f t="shared" si="258"/>
        <v>0</v>
      </c>
      <c r="J53" s="112"/>
      <c r="K53" s="112">
        <f t="shared" si="258"/>
        <v>0</v>
      </c>
      <c r="L53" s="112"/>
      <c r="M53" s="112">
        <f t="shared" si="258"/>
        <v>0</v>
      </c>
      <c r="N53" s="112"/>
      <c r="O53" s="112">
        <f t="shared" si="258"/>
        <v>0</v>
      </c>
      <c r="P53" s="112"/>
      <c r="Q53" s="112">
        <f t="shared" si="258"/>
        <v>0</v>
      </c>
      <c r="R53" s="112"/>
      <c r="S53" s="112">
        <f t="shared" si="258"/>
        <v>1</v>
      </c>
      <c r="T53" s="112"/>
      <c r="U53" s="112">
        <f t="shared" si="258"/>
        <v>0</v>
      </c>
      <c r="V53" s="112"/>
      <c r="W53" s="112">
        <f t="shared" si="258"/>
        <v>0</v>
      </c>
      <c r="X53" s="112"/>
      <c r="Y53" s="112">
        <f t="shared" si="258"/>
        <v>1</v>
      </c>
      <c r="Z53" s="112"/>
      <c r="AA53" s="112">
        <f t="shared" si="258"/>
        <v>1</v>
      </c>
      <c r="AB53" s="112"/>
      <c r="AC53" s="112">
        <f t="shared" si="258"/>
        <v>0</v>
      </c>
      <c r="AD53" s="112"/>
      <c r="AE53" s="112">
        <f t="shared" si="258"/>
        <v>1</v>
      </c>
      <c r="AF53" s="112"/>
      <c r="AG53" s="112">
        <f t="shared" si="258"/>
        <v>1</v>
      </c>
      <c r="AH53" s="112"/>
      <c r="AI53" s="112">
        <f t="shared" si="258"/>
        <v>1</v>
      </c>
      <c r="AJ53" s="112"/>
      <c r="AK53" s="112">
        <f t="shared" si="258"/>
        <v>0</v>
      </c>
      <c r="AL53" s="112"/>
      <c r="AM53" s="112">
        <f t="shared" si="258"/>
        <v>0</v>
      </c>
      <c r="AN53" s="112"/>
      <c r="AO53" s="112">
        <f t="shared" si="258"/>
        <v>1</v>
      </c>
      <c r="AP53" s="112"/>
      <c r="AQ53" s="112">
        <f t="shared" si="258"/>
        <v>1</v>
      </c>
      <c r="AR53" s="112"/>
      <c r="AS53" s="112">
        <f t="shared" si="258"/>
        <v>1</v>
      </c>
      <c r="AT53" s="112"/>
      <c r="AU53" s="112">
        <f t="shared" si="258"/>
        <v>0</v>
      </c>
      <c r="AV53" s="112"/>
      <c r="AW53" s="112">
        <f t="shared" si="258"/>
        <v>0</v>
      </c>
      <c r="AX53" s="112"/>
      <c r="AY53" s="112">
        <f t="shared" si="258"/>
        <v>1</v>
      </c>
      <c r="AZ53" s="112"/>
      <c r="BA53" s="112">
        <f t="shared" si="258"/>
        <v>0</v>
      </c>
      <c r="BB53" s="112"/>
      <c r="BC53" s="112">
        <f t="shared" si="258"/>
        <v>1</v>
      </c>
      <c r="BD53" s="112"/>
      <c r="BE53" s="112">
        <f t="shared" si="258"/>
        <v>1</v>
      </c>
      <c r="BF53" s="112"/>
      <c r="BG53" s="112">
        <f t="shared" si="258"/>
        <v>1</v>
      </c>
      <c r="BH53" s="112"/>
      <c r="BI53" s="112">
        <f t="shared" si="258"/>
        <v>0</v>
      </c>
      <c r="BJ53" s="112"/>
      <c r="BK53" s="112">
        <f t="shared" si="258"/>
        <v>0</v>
      </c>
      <c r="BL53" s="112"/>
      <c r="BM53" s="112">
        <f t="shared" si="258"/>
        <v>0</v>
      </c>
      <c r="BN53" s="112"/>
      <c r="BO53" s="112">
        <f t="shared" si="258"/>
        <v>0</v>
      </c>
      <c r="BP53" s="112"/>
      <c r="BQ53" s="112">
        <f t="shared" si="236"/>
        <v>0</v>
      </c>
      <c r="BR53" s="112"/>
      <c r="BS53" s="112">
        <f t="shared" si="236"/>
        <v>1</v>
      </c>
      <c r="BT53" s="112"/>
      <c r="BU53" s="112">
        <f t="shared" si="236"/>
        <v>1</v>
      </c>
      <c r="BV53" s="112"/>
      <c r="BW53" s="112">
        <f t="shared" si="236"/>
        <v>0</v>
      </c>
      <c r="BX53" s="112"/>
      <c r="BY53" s="112">
        <f t="shared" si="236"/>
        <v>0</v>
      </c>
      <c r="BZ53" s="112"/>
      <c r="CA53" s="112">
        <f t="shared" si="236"/>
        <v>0</v>
      </c>
      <c r="CB53" s="112"/>
      <c r="CC53" s="112">
        <f t="shared" si="236"/>
        <v>0</v>
      </c>
      <c r="CD53" s="112"/>
      <c r="CE53" s="112">
        <f t="shared" si="236"/>
        <v>0</v>
      </c>
      <c r="CF53" s="112"/>
      <c r="CG53" s="112">
        <f t="shared" si="236"/>
        <v>0</v>
      </c>
      <c r="CH53" s="112"/>
      <c r="CI53" s="112">
        <f t="shared" si="236"/>
        <v>0</v>
      </c>
      <c r="CJ53" s="112"/>
      <c r="CK53" s="112">
        <f t="shared" si="236"/>
        <v>0</v>
      </c>
      <c r="CL53" s="112"/>
      <c r="CM53" s="112">
        <f t="shared" si="236"/>
        <v>0</v>
      </c>
      <c r="CN53" s="112"/>
      <c r="CO53" s="9"/>
      <c r="CP53" s="9"/>
      <c r="CQ53" s="24"/>
      <c r="CR53" s="24"/>
      <c r="CS53" s="24"/>
      <c r="CT53" s="24"/>
      <c r="CU53" s="24"/>
      <c r="CV53" s="24"/>
      <c r="CW53" s="24"/>
      <c r="CX53" s="24"/>
      <c r="CY53" s="24"/>
      <c r="CZ53" s="24"/>
      <c r="DA53" s="24"/>
      <c r="DB53" s="24"/>
      <c r="DC53" s="24"/>
      <c r="DD53" s="24"/>
      <c r="DE53" s="24"/>
      <c r="DF53" s="24"/>
      <c r="DG53" s="24"/>
      <c r="DH53" s="24"/>
      <c r="DI53" s="24"/>
      <c r="DJ53" s="24"/>
      <c r="DK53" s="24"/>
      <c r="DL53" s="24"/>
      <c r="DM53" s="24"/>
      <c r="DN53" s="24"/>
      <c r="DO53" s="24"/>
      <c r="DP53" s="24"/>
    </row>
    <row r="54" spans="1:120" ht="13.5" thickBot="1">
      <c r="A54" s="14"/>
      <c r="B54" s="73" t="s">
        <v>7</v>
      </c>
      <c r="C54" s="112">
        <f t="shared" si="257"/>
        <v>0</v>
      </c>
      <c r="D54" s="112"/>
      <c r="E54" s="112">
        <f t="shared" si="258"/>
        <v>0</v>
      </c>
      <c r="F54" s="112"/>
      <c r="G54" s="112">
        <f t="shared" si="258"/>
        <v>0</v>
      </c>
      <c r="H54" s="112"/>
      <c r="I54" s="112">
        <f t="shared" si="258"/>
        <v>0</v>
      </c>
      <c r="J54" s="112"/>
      <c r="K54" s="112">
        <f t="shared" si="258"/>
        <v>0</v>
      </c>
      <c r="L54" s="112"/>
      <c r="M54" s="112">
        <f t="shared" si="258"/>
        <v>0</v>
      </c>
      <c r="N54" s="112"/>
      <c r="O54" s="112">
        <f t="shared" si="258"/>
        <v>0</v>
      </c>
      <c r="P54" s="112"/>
      <c r="Q54" s="112">
        <f t="shared" si="258"/>
        <v>1</v>
      </c>
      <c r="R54" s="112"/>
      <c r="S54" s="112">
        <f t="shared" si="258"/>
        <v>0</v>
      </c>
      <c r="T54" s="112"/>
      <c r="U54" s="112">
        <f t="shared" si="258"/>
        <v>0</v>
      </c>
      <c r="V54" s="112"/>
      <c r="W54" s="112">
        <f t="shared" si="258"/>
        <v>1</v>
      </c>
      <c r="X54" s="112"/>
      <c r="Y54" s="112">
        <f t="shared" si="258"/>
        <v>1</v>
      </c>
      <c r="Z54" s="112"/>
      <c r="AA54" s="112">
        <f t="shared" si="258"/>
        <v>1</v>
      </c>
      <c r="AB54" s="112"/>
      <c r="AC54" s="112">
        <f t="shared" si="258"/>
        <v>0</v>
      </c>
      <c r="AD54" s="112"/>
      <c r="AE54" s="112">
        <f t="shared" si="258"/>
        <v>1</v>
      </c>
      <c r="AF54" s="112"/>
      <c r="AG54" s="112">
        <f t="shared" si="258"/>
        <v>1</v>
      </c>
      <c r="AH54" s="112"/>
      <c r="AI54" s="112">
        <f t="shared" si="258"/>
        <v>0</v>
      </c>
      <c r="AJ54" s="112"/>
      <c r="AK54" s="112">
        <f t="shared" si="258"/>
        <v>1</v>
      </c>
      <c r="AL54" s="112"/>
      <c r="AM54" s="112">
        <f t="shared" si="258"/>
        <v>0</v>
      </c>
      <c r="AN54" s="112"/>
      <c r="AO54" s="112">
        <f t="shared" si="258"/>
        <v>1</v>
      </c>
      <c r="AP54" s="112"/>
      <c r="AQ54" s="112">
        <f t="shared" si="258"/>
        <v>1</v>
      </c>
      <c r="AR54" s="112"/>
      <c r="AS54" s="112">
        <f t="shared" si="258"/>
        <v>0</v>
      </c>
      <c r="AT54" s="112"/>
      <c r="AU54" s="112">
        <f t="shared" si="258"/>
        <v>1</v>
      </c>
      <c r="AV54" s="112"/>
      <c r="AW54" s="112">
        <f t="shared" si="258"/>
        <v>1</v>
      </c>
      <c r="AX54" s="112"/>
      <c r="AY54" s="112">
        <f t="shared" si="258"/>
        <v>0</v>
      </c>
      <c r="AZ54" s="112"/>
      <c r="BA54" s="112">
        <f t="shared" si="258"/>
        <v>0</v>
      </c>
      <c r="BB54" s="112"/>
      <c r="BC54" s="112">
        <f t="shared" si="258"/>
        <v>0</v>
      </c>
      <c r="BD54" s="112"/>
      <c r="BE54" s="112">
        <f t="shared" si="258"/>
        <v>0</v>
      </c>
      <c r="BF54" s="112"/>
      <c r="BG54" s="112">
        <f t="shared" si="258"/>
        <v>1</v>
      </c>
      <c r="BH54" s="112"/>
      <c r="BI54" s="112">
        <f t="shared" si="258"/>
        <v>0</v>
      </c>
      <c r="BJ54" s="112"/>
      <c r="BK54" s="112">
        <f t="shared" si="258"/>
        <v>0</v>
      </c>
      <c r="BL54" s="112"/>
      <c r="BM54" s="112">
        <f t="shared" si="258"/>
        <v>0</v>
      </c>
      <c r="BN54" s="112"/>
      <c r="BO54" s="112">
        <f t="shared" si="258"/>
        <v>0</v>
      </c>
      <c r="BP54" s="112"/>
      <c r="BQ54" s="112">
        <f t="shared" si="236"/>
        <v>0</v>
      </c>
      <c r="BR54" s="112"/>
      <c r="BS54" s="112">
        <f t="shared" si="236"/>
        <v>1</v>
      </c>
      <c r="BT54" s="112"/>
      <c r="BU54" s="112">
        <f t="shared" si="236"/>
        <v>1</v>
      </c>
      <c r="BV54" s="112"/>
      <c r="BW54" s="112">
        <f t="shared" si="236"/>
        <v>0</v>
      </c>
      <c r="BX54" s="112"/>
      <c r="BY54" s="112">
        <f t="shared" si="236"/>
        <v>0</v>
      </c>
      <c r="BZ54" s="112"/>
      <c r="CA54" s="112">
        <f t="shared" si="236"/>
        <v>0</v>
      </c>
      <c r="CB54" s="112"/>
      <c r="CC54" s="112">
        <f t="shared" si="236"/>
        <v>0</v>
      </c>
      <c r="CD54" s="112"/>
      <c r="CE54" s="112">
        <f t="shared" si="236"/>
        <v>0</v>
      </c>
      <c r="CF54" s="112"/>
      <c r="CG54" s="112">
        <f t="shared" si="236"/>
        <v>0</v>
      </c>
      <c r="CH54" s="112"/>
      <c r="CI54" s="112">
        <f t="shared" si="236"/>
        <v>0</v>
      </c>
      <c r="CJ54" s="112"/>
      <c r="CK54" s="112">
        <f t="shared" si="236"/>
        <v>0</v>
      </c>
      <c r="CL54" s="112"/>
      <c r="CM54" s="112">
        <f t="shared" si="236"/>
        <v>0</v>
      </c>
      <c r="CN54" s="112"/>
      <c r="CO54" s="9"/>
      <c r="CP54" s="9"/>
      <c r="CQ54" s="24"/>
      <c r="CR54" s="24"/>
      <c r="CS54" s="24"/>
      <c r="CT54" s="24"/>
      <c r="CU54" s="24"/>
      <c r="CV54" s="24"/>
      <c r="CW54" s="24"/>
      <c r="CX54" s="24"/>
      <c r="CY54" s="24"/>
      <c r="CZ54" s="24"/>
      <c r="DA54" s="24"/>
      <c r="DB54" s="24"/>
      <c r="DC54" s="24"/>
      <c r="DD54" s="24"/>
      <c r="DE54" s="24"/>
      <c r="DF54" s="24"/>
      <c r="DG54" s="24"/>
      <c r="DH54" s="24"/>
      <c r="DI54" s="24"/>
      <c r="DJ54" s="24"/>
      <c r="DK54" s="24"/>
      <c r="DL54" s="24"/>
      <c r="DM54" s="24"/>
      <c r="DN54" s="24"/>
      <c r="DO54" s="24"/>
      <c r="DP54" s="24"/>
    </row>
    <row r="55" spans="1:120" ht="13.5" thickBot="1">
      <c r="A55" s="14"/>
      <c r="B55" s="73" t="s">
        <v>8</v>
      </c>
      <c r="C55" s="112">
        <f t="shared" si="257"/>
        <v>0</v>
      </c>
      <c r="D55" s="112"/>
      <c r="E55" s="112">
        <f t="shared" si="258"/>
        <v>0</v>
      </c>
      <c r="F55" s="112"/>
      <c r="G55" s="112">
        <f t="shared" si="258"/>
        <v>0</v>
      </c>
      <c r="H55" s="112"/>
      <c r="I55" s="112">
        <f t="shared" si="258"/>
        <v>0</v>
      </c>
      <c r="J55" s="112"/>
      <c r="K55" s="112">
        <f t="shared" si="258"/>
        <v>0</v>
      </c>
      <c r="L55" s="112"/>
      <c r="M55" s="112">
        <f t="shared" si="258"/>
        <v>0</v>
      </c>
      <c r="N55" s="112"/>
      <c r="O55" s="112">
        <f t="shared" si="258"/>
        <v>0</v>
      </c>
      <c r="P55" s="112"/>
      <c r="Q55" s="112">
        <f t="shared" si="258"/>
        <v>0</v>
      </c>
      <c r="R55" s="112"/>
      <c r="S55" s="112">
        <f t="shared" si="258"/>
        <v>1</v>
      </c>
      <c r="T55" s="112"/>
      <c r="U55" s="112">
        <f t="shared" si="258"/>
        <v>0</v>
      </c>
      <c r="V55" s="112"/>
      <c r="W55" s="112">
        <f t="shared" si="258"/>
        <v>0</v>
      </c>
      <c r="X55" s="112"/>
      <c r="Y55" s="112">
        <f t="shared" si="258"/>
        <v>1</v>
      </c>
      <c r="Z55" s="112"/>
      <c r="AA55" s="112">
        <f t="shared" si="258"/>
        <v>1</v>
      </c>
      <c r="AB55" s="112"/>
      <c r="AC55" s="112">
        <f t="shared" si="258"/>
        <v>1</v>
      </c>
      <c r="AD55" s="112"/>
      <c r="AE55" s="112">
        <f t="shared" si="258"/>
        <v>0</v>
      </c>
      <c r="AF55" s="112"/>
      <c r="AG55" s="112">
        <f t="shared" si="258"/>
        <v>1</v>
      </c>
      <c r="AH55" s="112"/>
      <c r="AI55" s="112">
        <f t="shared" si="258"/>
        <v>0</v>
      </c>
      <c r="AJ55" s="112"/>
      <c r="AK55" s="112">
        <f t="shared" si="258"/>
        <v>1</v>
      </c>
      <c r="AL55" s="112"/>
      <c r="AM55" s="112">
        <f t="shared" si="258"/>
        <v>0</v>
      </c>
      <c r="AN55" s="112"/>
      <c r="AO55" s="112">
        <f t="shared" si="258"/>
        <v>1</v>
      </c>
      <c r="AP55" s="112"/>
      <c r="AQ55" s="112">
        <f t="shared" si="258"/>
        <v>1</v>
      </c>
      <c r="AR55" s="112"/>
      <c r="AS55" s="112">
        <f t="shared" si="258"/>
        <v>0</v>
      </c>
      <c r="AT55" s="112"/>
      <c r="AU55" s="112">
        <f t="shared" si="258"/>
        <v>1</v>
      </c>
      <c r="AV55" s="112"/>
      <c r="AW55" s="112">
        <f t="shared" si="258"/>
        <v>1</v>
      </c>
      <c r="AX55" s="112"/>
      <c r="AY55" s="112">
        <f t="shared" si="258"/>
        <v>0</v>
      </c>
      <c r="AZ55" s="112"/>
      <c r="BA55" s="112">
        <f t="shared" si="258"/>
        <v>0</v>
      </c>
      <c r="BB55" s="112"/>
      <c r="BC55" s="112">
        <f t="shared" si="258"/>
        <v>1</v>
      </c>
      <c r="BD55" s="112"/>
      <c r="BE55" s="112">
        <f t="shared" si="258"/>
        <v>1</v>
      </c>
      <c r="BF55" s="112"/>
      <c r="BG55" s="112">
        <f t="shared" si="258"/>
        <v>0</v>
      </c>
      <c r="BH55" s="112"/>
      <c r="BI55" s="112">
        <f t="shared" si="258"/>
        <v>0</v>
      </c>
      <c r="BJ55" s="112"/>
      <c r="BK55" s="112">
        <f t="shared" si="258"/>
        <v>0</v>
      </c>
      <c r="BL55" s="112"/>
      <c r="BM55" s="112">
        <f t="shared" si="258"/>
        <v>0</v>
      </c>
      <c r="BN55" s="112"/>
      <c r="BO55" s="112">
        <f t="shared" si="258"/>
        <v>0</v>
      </c>
      <c r="BP55" s="112"/>
      <c r="BQ55" s="112">
        <f t="shared" si="236"/>
        <v>0</v>
      </c>
      <c r="BR55" s="112"/>
      <c r="BS55" s="112">
        <f t="shared" si="236"/>
        <v>1</v>
      </c>
      <c r="BT55" s="112"/>
      <c r="BU55" s="112">
        <f t="shared" si="236"/>
        <v>1</v>
      </c>
      <c r="BV55" s="112"/>
      <c r="BW55" s="112">
        <f t="shared" si="236"/>
        <v>0</v>
      </c>
      <c r="BX55" s="112"/>
      <c r="BY55" s="112">
        <f t="shared" si="236"/>
        <v>0</v>
      </c>
      <c r="BZ55" s="112"/>
      <c r="CA55" s="112">
        <f t="shared" si="236"/>
        <v>0</v>
      </c>
      <c r="CB55" s="112"/>
      <c r="CC55" s="112">
        <f t="shared" si="236"/>
        <v>0</v>
      </c>
      <c r="CD55" s="112"/>
      <c r="CE55" s="112">
        <f t="shared" si="236"/>
        <v>0</v>
      </c>
      <c r="CF55" s="112"/>
      <c r="CG55" s="112">
        <f t="shared" si="236"/>
        <v>0</v>
      </c>
      <c r="CH55" s="112"/>
      <c r="CI55" s="112">
        <f t="shared" si="236"/>
        <v>0</v>
      </c>
      <c r="CJ55" s="112"/>
      <c r="CK55" s="112">
        <f t="shared" si="236"/>
        <v>0</v>
      </c>
      <c r="CL55" s="112"/>
      <c r="CM55" s="112">
        <f t="shared" si="236"/>
        <v>0</v>
      </c>
      <c r="CN55" s="112"/>
      <c r="CO55" s="9"/>
      <c r="CP55" s="9"/>
      <c r="CQ55" s="24"/>
      <c r="CR55" s="24"/>
      <c r="CS55" s="24"/>
      <c r="CT55" s="24"/>
      <c r="CU55" s="24"/>
      <c r="CV55" s="24"/>
      <c r="CW55" s="24"/>
      <c r="CX55" s="24"/>
      <c r="CY55" s="24"/>
      <c r="CZ55" s="24"/>
      <c r="DA55" s="24"/>
      <c r="DB55" s="24"/>
      <c r="DC55" s="24"/>
      <c r="DD55" s="24"/>
      <c r="DE55" s="24"/>
      <c r="DF55" s="24"/>
      <c r="DG55" s="24"/>
      <c r="DH55" s="24"/>
      <c r="DI55" s="24"/>
      <c r="DJ55" s="24"/>
      <c r="DK55" s="24"/>
      <c r="DL55" s="24"/>
      <c r="DM55" s="24"/>
      <c r="DN55" s="24"/>
      <c r="DO55" s="24"/>
      <c r="DP55" s="24"/>
    </row>
    <row r="56" spans="1:120" ht="13.5" thickBot="1">
      <c r="A56" s="14"/>
      <c r="B56" s="73" t="s">
        <v>9</v>
      </c>
      <c r="C56" s="112">
        <f t="shared" si="257"/>
        <v>0</v>
      </c>
      <c r="D56" s="112"/>
      <c r="E56" s="112">
        <f t="shared" si="258"/>
        <v>0</v>
      </c>
      <c r="F56" s="112"/>
      <c r="G56" s="112">
        <f t="shared" si="258"/>
        <v>0</v>
      </c>
      <c r="H56" s="112"/>
      <c r="I56" s="112">
        <f t="shared" si="258"/>
        <v>0</v>
      </c>
      <c r="J56" s="112"/>
      <c r="K56" s="112">
        <f t="shared" si="258"/>
        <v>0</v>
      </c>
      <c r="L56" s="112"/>
      <c r="M56" s="112">
        <f t="shared" si="258"/>
        <v>0</v>
      </c>
      <c r="N56" s="112"/>
      <c r="O56" s="112">
        <f t="shared" si="258"/>
        <v>0</v>
      </c>
      <c r="P56" s="112"/>
      <c r="Q56" s="112">
        <f t="shared" si="258"/>
        <v>0</v>
      </c>
      <c r="R56" s="112"/>
      <c r="S56" s="112">
        <f t="shared" si="258"/>
        <v>0</v>
      </c>
      <c r="T56" s="112"/>
      <c r="U56" s="112">
        <f t="shared" si="258"/>
        <v>1</v>
      </c>
      <c r="V56" s="112"/>
      <c r="W56" s="112">
        <f t="shared" si="258"/>
        <v>0</v>
      </c>
      <c r="X56" s="112"/>
      <c r="Y56" s="112">
        <f t="shared" si="258"/>
        <v>1</v>
      </c>
      <c r="Z56" s="112"/>
      <c r="AA56" s="112">
        <f t="shared" si="258"/>
        <v>0</v>
      </c>
      <c r="AB56" s="112"/>
      <c r="AC56" s="112">
        <f t="shared" si="258"/>
        <v>1</v>
      </c>
      <c r="AD56" s="112"/>
      <c r="AE56" s="112">
        <f t="shared" si="258"/>
        <v>1</v>
      </c>
      <c r="AF56" s="112"/>
      <c r="AG56" s="112">
        <f t="shared" si="258"/>
        <v>0</v>
      </c>
      <c r="AH56" s="112"/>
      <c r="AI56" s="112">
        <f t="shared" si="258"/>
        <v>0</v>
      </c>
      <c r="AJ56" s="112"/>
      <c r="AK56" s="112">
        <f t="shared" si="258"/>
        <v>0</v>
      </c>
      <c r="AL56" s="112"/>
      <c r="AM56" s="112">
        <f t="shared" si="258"/>
        <v>1</v>
      </c>
      <c r="AN56" s="112"/>
      <c r="AO56" s="112">
        <f t="shared" si="258"/>
        <v>0</v>
      </c>
      <c r="AP56" s="112"/>
      <c r="AQ56" s="112">
        <f t="shared" si="258"/>
        <v>0</v>
      </c>
      <c r="AR56" s="112"/>
      <c r="AS56" s="112">
        <f t="shared" si="258"/>
        <v>1</v>
      </c>
      <c r="AT56" s="112"/>
      <c r="AU56" s="112">
        <f t="shared" si="258"/>
        <v>0</v>
      </c>
      <c r="AV56" s="112"/>
      <c r="AW56" s="112">
        <f t="shared" si="258"/>
        <v>0</v>
      </c>
      <c r="AX56" s="112"/>
      <c r="AY56" s="112">
        <f t="shared" si="258"/>
        <v>0</v>
      </c>
      <c r="AZ56" s="112"/>
      <c r="BA56" s="112">
        <f t="shared" si="258"/>
        <v>1</v>
      </c>
      <c r="BB56" s="112"/>
      <c r="BC56" s="112">
        <f t="shared" si="258"/>
        <v>1</v>
      </c>
      <c r="BD56" s="112"/>
      <c r="BE56" s="112">
        <f t="shared" si="258"/>
        <v>1</v>
      </c>
      <c r="BF56" s="112"/>
      <c r="BG56" s="112">
        <f t="shared" si="258"/>
        <v>0</v>
      </c>
      <c r="BH56" s="112"/>
      <c r="BI56" s="112">
        <f t="shared" si="258"/>
        <v>0</v>
      </c>
      <c r="BJ56" s="112"/>
      <c r="BK56" s="112">
        <f t="shared" si="258"/>
        <v>0</v>
      </c>
      <c r="BL56" s="112"/>
      <c r="BM56" s="112">
        <f t="shared" si="258"/>
        <v>0</v>
      </c>
      <c r="BN56" s="112"/>
      <c r="BO56" s="112">
        <f t="shared" si="258"/>
        <v>0</v>
      </c>
      <c r="BP56" s="112"/>
      <c r="BQ56" s="112">
        <f t="shared" si="236"/>
        <v>0</v>
      </c>
      <c r="BR56" s="112"/>
      <c r="BS56" s="112">
        <f t="shared" si="236"/>
        <v>0</v>
      </c>
      <c r="BT56" s="112"/>
      <c r="BU56" s="112">
        <f t="shared" si="236"/>
        <v>0</v>
      </c>
      <c r="BV56" s="112"/>
      <c r="BW56" s="112">
        <f t="shared" si="236"/>
        <v>0</v>
      </c>
      <c r="BX56" s="112"/>
      <c r="BY56" s="112">
        <f t="shared" si="236"/>
        <v>0</v>
      </c>
      <c r="BZ56" s="112"/>
      <c r="CA56" s="112">
        <f t="shared" si="236"/>
        <v>0</v>
      </c>
      <c r="CB56" s="112"/>
      <c r="CC56" s="112">
        <f t="shared" si="236"/>
        <v>0</v>
      </c>
      <c r="CD56" s="112"/>
      <c r="CE56" s="112">
        <f t="shared" si="236"/>
        <v>0</v>
      </c>
      <c r="CF56" s="112"/>
      <c r="CG56" s="112">
        <f t="shared" si="236"/>
        <v>0</v>
      </c>
      <c r="CH56" s="112"/>
      <c r="CI56" s="112">
        <f t="shared" si="236"/>
        <v>0</v>
      </c>
      <c r="CJ56" s="112"/>
      <c r="CK56" s="112">
        <f t="shared" si="236"/>
        <v>0</v>
      </c>
      <c r="CL56" s="112"/>
      <c r="CM56" s="112">
        <f t="shared" si="236"/>
        <v>0</v>
      </c>
      <c r="CN56" s="112"/>
      <c r="CO56" s="9"/>
      <c r="CP56" s="9"/>
      <c r="CQ56" s="24"/>
      <c r="CR56" s="24"/>
      <c r="CS56" s="24"/>
      <c r="CT56" s="24"/>
      <c r="CU56" s="24"/>
      <c r="CV56" s="24"/>
      <c r="CW56" s="24"/>
      <c r="CX56" s="24"/>
      <c r="CY56" s="24"/>
      <c r="CZ56" s="24"/>
      <c r="DA56" s="24"/>
      <c r="DB56" s="24"/>
      <c r="DC56" s="24"/>
      <c r="DD56" s="24"/>
      <c r="DE56" s="24"/>
      <c r="DF56" s="24"/>
      <c r="DG56" s="24"/>
      <c r="DH56" s="24"/>
      <c r="DI56" s="24"/>
      <c r="DJ56" s="24"/>
      <c r="DK56" s="24"/>
      <c r="DL56" s="24"/>
      <c r="DM56" s="24"/>
      <c r="DN56" s="24"/>
      <c r="DO56" s="24"/>
      <c r="DP56" s="24"/>
    </row>
    <row r="57" spans="1:120">
      <c r="A57" s="14"/>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c r="AT57" s="9"/>
      <c r="AU57" s="9"/>
      <c r="AV57" s="9"/>
      <c r="AW57" s="9"/>
      <c r="AX57" s="9"/>
      <c r="AY57" s="9"/>
      <c r="AZ57" s="9"/>
      <c r="BA57" s="9"/>
      <c r="BB57" s="9"/>
      <c r="BC57" s="9"/>
      <c r="BD57" s="9"/>
      <c r="BE57" s="9"/>
      <c r="BF57" s="9"/>
      <c r="BG57" s="9"/>
      <c r="BH57" s="9"/>
      <c r="BI57" s="9"/>
      <c r="BJ57" s="9"/>
      <c r="BK57" s="9"/>
      <c r="BL57" s="9"/>
      <c r="BM57" s="9"/>
      <c r="BN57" s="9"/>
      <c r="BO57" s="9"/>
      <c r="BP57" s="9"/>
      <c r="BQ57" s="9"/>
      <c r="BR57" s="9"/>
      <c r="BS57" s="9"/>
      <c r="BT57" s="9"/>
      <c r="BU57" s="9"/>
      <c r="BV57" s="9"/>
      <c r="BW57" s="9"/>
      <c r="BX57" s="9"/>
      <c r="BY57" s="9"/>
      <c r="BZ57" s="9"/>
      <c r="CA57" s="9"/>
      <c r="CB57" s="9"/>
      <c r="CC57" s="9"/>
      <c r="CD57" s="9"/>
      <c r="CE57" s="9"/>
      <c r="CF57" s="9"/>
      <c r="CG57" s="9"/>
      <c r="CH57" s="9"/>
      <c r="CI57" s="9"/>
      <c r="CJ57" s="9"/>
      <c r="CK57" s="9"/>
      <c r="CL57" s="9"/>
      <c r="CM57" s="9"/>
      <c r="CN57" s="9"/>
      <c r="CO57" s="9"/>
      <c r="CP57" s="9"/>
      <c r="CQ57" s="24"/>
      <c r="CR57" s="24"/>
      <c r="CS57" s="24"/>
      <c r="CT57" s="24"/>
      <c r="CU57" s="24"/>
      <c r="CV57" s="24"/>
      <c r="CW57" s="24"/>
      <c r="CX57" s="24"/>
      <c r="CY57" s="24"/>
      <c r="CZ57" s="24"/>
      <c r="DA57" s="24"/>
      <c r="DB57" s="24"/>
      <c r="DC57" s="24"/>
      <c r="DD57" s="24"/>
      <c r="DE57" s="24"/>
      <c r="DF57" s="24"/>
      <c r="DG57" s="24"/>
      <c r="DH57" s="24"/>
      <c r="DI57" s="24"/>
      <c r="DJ57" s="24"/>
      <c r="DK57" s="24"/>
      <c r="DL57" s="24"/>
      <c r="DM57" s="24"/>
      <c r="DN57" s="24"/>
      <c r="DO57" s="24"/>
      <c r="DP57" s="24"/>
    </row>
    <row r="58" spans="1:120">
      <c r="A58" s="14"/>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c r="AK58" s="9"/>
      <c r="AL58" s="9"/>
      <c r="AM58" s="9"/>
      <c r="AN58" s="9"/>
      <c r="AO58" s="9"/>
      <c r="AP58" s="9"/>
      <c r="AQ58" s="9"/>
      <c r="AR58" s="9"/>
      <c r="AS58" s="9"/>
      <c r="AT58" s="9"/>
      <c r="AU58" s="9"/>
      <c r="AV58" s="9"/>
      <c r="AW58" s="9"/>
      <c r="AX58" s="9"/>
      <c r="AY58" s="9"/>
      <c r="AZ58" s="9"/>
      <c r="BA58" s="9"/>
      <c r="BB58" s="9"/>
      <c r="BC58" s="9"/>
      <c r="BD58" s="9"/>
      <c r="BE58" s="9"/>
      <c r="BF58" s="9"/>
      <c r="BG58" s="9"/>
      <c r="BH58" s="9"/>
      <c r="BI58" s="9"/>
      <c r="BJ58" s="9"/>
      <c r="BK58" s="9"/>
      <c r="BL58" s="9"/>
      <c r="BM58" s="9"/>
      <c r="BN58" s="9"/>
      <c r="BO58" s="9"/>
      <c r="BP58" s="9"/>
      <c r="BQ58" s="9"/>
      <c r="BR58" s="9"/>
      <c r="BS58" s="9"/>
      <c r="BT58" s="9"/>
      <c r="BU58" s="9"/>
      <c r="BV58" s="9"/>
      <c r="BW58" s="9"/>
      <c r="BX58" s="9"/>
      <c r="BY58" s="9"/>
      <c r="BZ58" s="9"/>
      <c r="CA58" s="9"/>
      <c r="CB58" s="9"/>
      <c r="CC58" s="9"/>
      <c r="CD58" s="9"/>
      <c r="CE58" s="9"/>
      <c r="CF58" s="9"/>
      <c r="CG58" s="9"/>
      <c r="CH58" s="9"/>
      <c r="CI58" s="9"/>
      <c r="CJ58" s="9"/>
      <c r="CK58" s="9"/>
      <c r="CL58" s="9"/>
      <c r="CM58" s="9"/>
      <c r="CN58" s="9"/>
      <c r="CO58" s="9"/>
      <c r="CP58" s="9"/>
      <c r="CQ58" s="24"/>
      <c r="CR58" s="24"/>
      <c r="CS58" s="24"/>
      <c r="CT58" s="24"/>
      <c r="CU58" s="24"/>
      <c r="CV58" s="24"/>
      <c r="CW58" s="24"/>
      <c r="CX58" s="24"/>
      <c r="CY58" s="24"/>
      <c r="CZ58" s="24"/>
      <c r="DA58" s="24"/>
      <c r="DB58" s="24"/>
      <c r="DC58" s="24"/>
      <c r="DD58" s="24"/>
      <c r="DE58" s="24"/>
      <c r="DF58" s="24"/>
      <c r="DG58" s="24"/>
      <c r="DH58" s="24"/>
      <c r="DI58" s="24"/>
      <c r="DJ58" s="24"/>
      <c r="DK58" s="24"/>
      <c r="DL58" s="24"/>
      <c r="DM58" s="24"/>
      <c r="DN58" s="24"/>
      <c r="DO58" s="24"/>
      <c r="DP58" s="24"/>
    </row>
    <row r="59" spans="1:120">
      <c r="A59" s="14"/>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c r="AY59" s="9"/>
      <c r="AZ59" s="9"/>
      <c r="BA59" s="9"/>
      <c r="BB59" s="9"/>
      <c r="BC59" s="9"/>
      <c r="BD59" s="9"/>
      <c r="BE59" s="9"/>
      <c r="BF59" s="9"/>
      <c r="BG59" s="9"/>
      <c r="BH59" s="9"/>
      <c r="BI59" s="9"/>
      <c r="BJ59" s="9"/>
      <c r="BK59" s="9"/>
      <c r="BL59" s="9"/>
      <c r="BM59" s="9"/>
      <c r="BN59" s="9"/>
      <c r="BO59" s="9"/>
      <c r="BP59" s="9"/>
      <c r="BQ59" s="9"/>
      <c r="BR59" s="9"/>
      <c r="BS59" s="9"/>
      <c r="BT59" s="9"/>
      <c r="BU59" s="9"/>
      <c r="BV59" s="9"/>
      <c r="BW59" s="9"/>
      <c r="BX59" s="9"/>
      <c r="BY59" s="9"/>
      <c r="BZ59" s="9"/>
      <c r="CA59" s="9"/>
      <c r="CB59" s="9"/>
      <c r="CC59" s="9"/>
      <c r="CD59" s="9"/>
      <c r="CE59" s="9"/>
      <c r="CF59" s="9"/>
      <c r="CG59" s="9"/>
      <c r="CH59" s="9"/>
      <c r="CI59" s="9"/>
      <c r="CJ59" s="9"/>
      <c r="CK59" s="9"/>
      <c r="CL59" s="9"/>
      <c r="CM59" s="9"/>
      <c r="CN59" s="9"/>
      <c r="CO59" s="9"/>
      <c r="CP59" s="9"/>
      <c r="CQ59" s="24"/>
      <c r="CR59" s="24"/>
      <c r="CS59" s="24"/>
      <c r="CT59" s="24"/>
      <c r="CU59" s="24"/>
      <c r="CV59" s="24"/>
      <c r="CW59" s="24"/>
      <c r="CX59" s="24"/>
      <c r="CY59" s="24"/>
      <c r="CZ59" s="24"/>
      <c r="DA59" s="24"/>
      <c r="DB59" s="24"/>
      <c r="DC59" s="24"/>
      <c r="DD59" s="24"/>
      <c r="DE59" s="24"/>
      <c r="DF59" s="24"/>
      <c r="DG59" s="24"/>
      <c r="DH59" s="24"/>
      <c r="DI59" s="24"/>
      <c r="DJ59" s="24"/>
      <c r="DK59" s="24"/>
      <c r="DL59" s="24"/>
      <c r="DM59" s="24"/>
      <c r="DN59" s="24"/>
      <c r="DO59" s="24"/>
      <c r="DP59" s="24"/>
    </row>
  </sheetData>
  <mergeCells count="1311">
    <mergeCell ref="BE47:BF47"/>
    <mergeCell ref="BC47:BD47"/>
    <mergeCell ref="BA47:BB47"/>
    <mergeCell ref="AY47:AZ47"/>
    <mergeCell ref="AW47:AX47"/>
    <mergeCell ref="AU47:AV47"/>
    <mergeCell ref="I47:J47"/>
    <mergeCell ref="G47:H47"/>
    <mergeCell ref="AA47:AB47"/>
    <mergeCell ref="Y47:Z47"/>
    <mergeCell ref="W47:X47"/>
    <mergeCell ref="U47:V47"/>
    <mergeCell ref="S47:T47"/>
    <mergeCell ref="Q47:R47"/>
    <mergeCell ref="O47:P47"/>
    <mergeCell ref="M47:N47"/>
    <mergeCell ref="K47:L47"/>
    <mergeCell ref="AS47:AT47"/>
    <mergeCell ref="AQ47:AR47"/>
    <mergeCell ref="AO47:AP47"/>
    <mergeCell ref="AM47:AN47"/>
    <mergeCell ref="AK47:AL47"/>
    <mergeCell ref="AI47:AJ47"/>
    <mergeCell ref="AG47:AH47"/>
    <mergeCell ref="AE47:AF47"/>
    <mergeCell ref="AC47:AD47"/>
    <mergeCell ref="CM47:CN47"/>
    <mergeCell ref="CK47:CL47"/>
    <mergeCell ref="CI47:CJ47"/>
    <mergeCell ref="CG47:CH47"/>
    <mergeCell ref="CE47:CF47"/>
    <mergeCell ref="CC47:CD47"/>
    <mergeCell ref="CA47:CB47"/>
    <mergeCell ref="BY47:BZ47"/>
    <mergeCell ref="BW47:BX47"/>
    <mergeCell ref="BU47:BV47"/>
    <mergeCell ref="BS47:BT47"/>
    <mergeCell ref="BQ47:BR47"/>
    <mergeCell ref="BO47:BP47"/>
    <mergeCell ref="BM47:BN47"/>
    <mergeCell ref="BK47:BL47"/>
    <mergeCell ref="BI47:BJ47"/>
    <mergeCell ref="BG47:BH47"/>
    <mergeCell ref="C56:D56"/>
    <mergeCell ref="C55:D55"/>
    <mergeCell ref="C54:D54"/>
    <mergeCell ref="C53:D53"/>
    <mergeCell ref="C52:D52"/>
    <mergeCell ref="C51:D51"/>
    <mergeCell ref="C50:D50"/>
    <mergeCell ref="C49:D49"/>
    <mergeCell ref="C47:D47"/>
    <mergeCell ref="G56:H56"/>
    <mergeCell ref="G55:H55"/>
    <mergeCell ref="G54:H54"/>
    <mergeCell ref="G53:H53"/>
    <mergeCell ref="G52:H52"/>
    <mergeCell ref="G51:H51"/>
    <mergeCell ref="G50:H50"/>
    <mergeCell ref="G49:H49"/>
    <mergeCell ref="E56:F56"/>
    <mergeCell ref="E55:F55"/>
    <mergeCell ref="E54:F54"/>
    <mergeCell ref="E53:F53"/>
    <mergeCell ref="E52:F52"/>
    <mergeCell ref="E51:F51"/>
    <mergeCell ref="E50:F50"/>
    <mergeCell ref="E49:F49"/>
    <mergeCell ref="E47:F47"/>
    <mergeCell ref="K56:L56"/>
    <mergeCell ref="K55:L55"/>
    <mergeCell ref="K54:L54"/>
    <mergeCell ref="K53:L53"/>
    <mergeCell ref="K52:L52"/>
    <mergeCell ref="K51:L51"/>
    <mergeCell ref="K50:L50"/>
    <mergeCell ref="K49:L49"/>
    <mergeCell ref="I56:J56"/>
    <mergeCell ref="I55:J55"/>
    <mergeCell ref="I54:J54"/>
    <mergeCell ref="I53:J53"/>
    <mergeCell ref="I52:J52"/>
    <mergeCell ref="I51:J51"/>
    <mergeCell ref="I50:J50"/>
    <mergeCell ref="I49:J49"/>
    <mergeCell ref="O56:P56"/>
    <mergeCell ref="O55:P55"/>
    <mergeCell ref="O54:P54"/>
    <mergeCell ref="O53:P53"/>
    <mergeCell ref="O52:P52"/>
    <mergeCell ref="O51:P51"/>
    <mergeCell ref="O50:P50"/>
    <mergeCell ref="O49:P49"/>
    <mergeCell ref="M56:N56"/>
    <mergeCell ref="M55:N55"/>
    <mergeCell ref="M54:N54"/>
    <mergeCell ref="M53:N53"/>
    <mergeCell ref="M52:N52"/>
    <mergeCell ref="M51:N51"/>
    <mergeCell ref="M50:N50"/>
    <mergeCell ref="M49:N49"/>
    <mergeCell ref="S56:T56"/>
    <mergeCell ref="S55:T55"/>
    <mergeCell ref="S54:T54"/>
    <mergeCell ref="S53:T53"/>
    <mergeCell ref="S52:T52"/>
    <mergeCell ref="S51:T51"/>
    <mergeCell ref="S50:T50"/>
    <mergeCell ref="S49:T49"/>
    <mergeCell ref="Q56:R56"/>
    <mergeCell ref="Q55:R55"/>
    <mergeCell ref="Q54:R54"/>
    <mergeCell ref="Q53:R53"/>
    <mergeCell ref="Q52:R52"/>
    <mergeCell ref="Q51:R51"/>
    <mergeCell ref="Q50:R50"/>
    <mergeCell ref="Q49:R49"/>
    <mergeCell ref="W56:X56"/>
    <mergeCell ref="W55:X55"/>
    <mergeCell ref="W54:X54"/>
    <mergeCell ref="W53:X53"/>
    <mergeCell ref="W52:X52"/>
    <mergeCell ref="W51:X51"/>
    <mergeCell ref="W50:X50"/>
    <mergeCell ref="W49:X49"/>
    <mergeCell ref="U56:V56"/>
    <mergeCell ref="U55:V55"/>
    <mergeCell ref="U54:V54"/>
    <mergeCell ref="U53:V53"/>
    <mergeCell ref="U52:V52"/>
    <mergeCell ref="U51:V51"/>
    <mergeCell ref="U50:V50"/>
    <mergeCell ref="U49:V49"/>
    <mergeCell ref="AA56:AB56"/>
    <mergeCell ref="AA55:AB55"/>
    <mergeCell ref="AA54:AB54"/>
    <mergeCell ref="AA53:AB53"/>
    <mergeCell ref="AA52:AB52"/>
    <mergeCell ref="AA51:AB51"/>
    <mergeCell ref="AA50:AB50"/>
    <mergeCell ref="AA49:AB49"/>
    <mergeCell ref="Y56:Z56"/>
    <mergeCell ref="Y55:Z55"/>
    <mergeCell ref="Y54:Z54"/>
    <mergeCell ref="Y53:Z53"/>
    <mergeCell ref="Y52:Z52"/>
    <mergeCell ref="Y51:Z51"/>
    <mergeCell ref="Y50:Z50"/>
    <mergeCell ref="Y49:Z49"/>
    <mergeCell ref="AE56:AF56"/>
    <mergeCell ref="AE55:AF55"/>
    <mergeCell ref="AE54:AF54"/>
    <mergeCell ref="AE53:AF53"/>
    <mergeCell ref="AE52:AF52"/>
    <mergeCell ref="AE51:AF51"/>
    <mergeCell ref="AE50:AF50"/>
    <mergeCell ref="AE49:AF49"/>
    <mergeCell ref="AC56:AD56"/>
    <mergeCell ref="AC55:AD55"/>
    <mergeCell ref="AC54:AD54"/>
    <mergeCell ref="AC53:AD53"/>
    <mergeCell ref="AC52:AD52"/>
    <mergeCell ref="AC51:AD51"/>
    <mergeCell ref="AC50:AD50"/>
    <mergeCell ref="AC49:AD49"/>
    <mergeCell ref="AI56:AJ56"/>
    <mergeCell ref="AI55:AJ55"/>
    <mergeCell ref="AI54:AJ54"/>
    <mergeCell ref="AI53:AJ53"/>
    <mergeCell ref="AI52:AJ52"/>
    <mergeCell ref="AI51:AJ51"/>
    <mergeCell ref="AI50:AJ50"/>
    <mergeCell ref="AI49:AJ49"/>
    <mergeCell ref="AG56:AH56"/>
    <mergeCell ref="AG55:AH55"/>
    <mergeCell ref="AG54:AH54"/>
    <mergeCell ref="AG53:AH53"/>
    <mergeCell ref="AG52:AH52"/>
    <mergeCell ref="AG51:AH51"/>
    <mergeCell ref="AG50:AH50"/>
    <mergeCell ref="AG49:AH49"/>
    <mergeCell ref="AM56:AN56"/>
    <mergeCell ref="AM55:AN55"/>
    <mergeCell ref="AM54:AN54"/>
    <mergeCell ref="AM53:AN53"/>
    <mergeCell ref="AM52:AN52"/>
    <mergeCell ref="AM51:AN51"/>
    <mergeCell ref="AM50:AN50"/>
    <mergeCell ref="AM49:AN49"/>
    <mergeCell ref="AK56:AL56"/>
    <mergeCell ref="AK55:AL55"/>
    <mergeCell ref="AK54:AL54"/>
    <mergeCell ref="AK53:AL53"/>
    <mergeCell ref="AK52:AL52"/>
    <mergeCell ref="AK51:AL51"/>
    <mergeCell ref="AK50:AL50"/>
    <mergeCell ref="AK49:AL49"/>
    <mergeCell ref="AQ56:AR56"/>
    <mergeCell ref="AQ55:AR55"/>
    <mergeCell ref="AQ54:AR54"/>
    <mergeCell ref="AQ53:AR53"/>
    <mergeCell ref="AQ52:AR52"/>
    <mergeCell ref="AQ51:AR51"/>
    <mergeCell ref="AQ50:AR50"/>
    <mergeCell ref="AQ49:AR49"/>
    <mergeCell ref="AO56:AP56"/>
    <mergeCell ref="AO55:AP55"/>
    <mergeCell ref="AO54:AP54"/>
    <mergeCell ref="AO53:AP53"/>
    <mergeCell ref="AO52:AP52"/>
    <mergeCell ref="AO51:AP51"/>
    <mergeCell ref="AO50:AP50"/>
    <mergeCell ref="AO49:AP49"/>
    <mergeCell ref="AU56:AV56"/>
    <mergeCell ref="AU55:AV55"/>
    <mergeCell ref="AU54:AV54"/>
    <mergeCell ref="AU53:AV53"/>
    <mergeCell ref="AU52:AV52"/>
    <mergeCell ref="AU51:AV51"/>
    <mergeCell ref="AU50:AV50"/>
    <mergeCell ref="AU49:AV49"/>
    <mergeCell ref="AS56:AT56"/>
    <mergeCell ref="AS55:AT55"/>
    <mergeCell ref="AS54:AT54"/>
    <mergeCell ref="AS53:AT53"/>
    <mergeCell ref="AS52:AT52"/>
    <mergeCell ref="AS51:AT51"/>
    <mergeCell ref="AS50:AT50"/>
    <mergeCell ref="AS49:AT49"/>
    <mergeCell ref="AY56:AZ56"/>
    <mergeCell ref="AY55:AZ55"/>
    <mergeCell ref="AY54:AZ54"/>
    <mergeCell ref="AY53:AZ53"/>
    <mergeCell ref="AY52:AZ52"/>
    <mergeCell ref="AY51:AZ51"/>
    <mergeCell ref="AY50:AZ50"/>
    <mergeCell ref="AY49:AZ49"/>
    <mergeCell ref="AW56:AX56"/>
    <mergeCell ref="AW55:AX55"/>
    <mergeCell ref="AW54:AX54"/>
    <mergeCell ref="AW53:AX53"/>
    <mergeCell ref="AW52:AX52"/>
    <mergeCell ref="AW51:AX51"/>
    <mergeCell ref="AW50:AX50"/>
    <mergeCell ref="AW49:AX49"/>
    <mergeCell ref="BC56:BD56"/>
    <mergeCell ref="BC55:BD55"/>
    <mergeCell ref="BC54:BD54"/>
    <mergeCell ref="BC53:BD53"/>
    <mergeCell ref="BC52:BD52"/>
    <mergeCell ref="BC51:BD51"/>
    <mergeCell ref="BC50:BD50"/>
    <mergeCell ref="BC49:BD49"/>
    <mergeCell ref="BA56:BB56"/>
    <mergeCell ref="BA55:BB55"/>
    <mergeCell ref="BA54:BB54"/>
    <mergeCell ref="BA53:BB53"/>
    <mergeCell ref="BA52:BB52"/>
    <mergeCell ref="BA51:BB51"/>
    <mergeCell ref="BA50:BB50"/>
    <mergeCell ref="BA49:BB49"/>
    <mergeCell ref="BG56:BH56"/>
    <mergeCell ref="BG55:BH55"/>
    <mergeCell ref="BG54:BH54"/>
    <mergeCell ref="BG53:BH53"/>
    <mergeCell ref="BG52:BH52"/>
    <mergeCell ref="BG51:BH51"/>
    <mergeCell ref="BG50:BH50"/>
    <mergeCell ref="BG49:BH49"/>
    <mergeCell ref="BE56:BF56"/>
    <mergeCell ref="BE55:BF55"/>
    <mergeCell ref="BE54:BF54"/>
    <mergeCell ref="BE53:BF53"/>
    <mergeCell ref="BE52:BF52"/>
    <mergeCell ref="BE51:BF51"/>
    <mergeCell ref="BE50:BF50"/>
    <mergeCell ref="BE49:BF49"/>
    <mergeCell ref="BK56:BL56"/>
    <mergeCell ref="BK55:BL55"/>
    <mergeCell ref="BK54:BL54"/>
    <mergeCell ref="BK53:BL53"/>
    <mergeCell ref="BK52:BL52"/>
    <mergeCell ref="BK51:BL51"/>
    <mergeCell ref="BK50:BL50"/>
    <mergeCell ref="BK49:BL49"/>
    <mergeCell ref="BI56:BJ56"/>
    <mergeCell ref="BI55:BJ55"/>
    <mergeCell ref="BI54:BJ54"/>
    <mergeCell ref="BI53:BJ53"/>
    <mergeCell ref="BI52:BJ52"/>
    <mergeCell ref="BI51:BJ51"/>
    <mergeCell ref="BI50:BJ50"/>
    <mergeCell ref="BI49:BJ49"/>
    <mergeCell ref="BO56:BP56"/>
    <mergeCell ref="BO55:BP55"/>
    <mergeCell ref="BO54:BP54"/>
    <mergeCell ref="BO53:BP53"/>
    <mergeCell ref="BO52:BP52"/>
    <mergeCell ref="BO51:BP51"/>
    <mergeCell ref="BO50:BP50"/>
    <mergeCell ref="BO49:BP49"/>
    <mergeCell ref="BM56:BN56"/>
    <mergeCell ref="BM55:BN55"/>
    <mergeCell ref="BM54:BN54"/>
    <mergeCell ref="BM53:BN53"/>
    <mergeCell ref="BM52:BN52"/>
    <mergeCell ref="BM51:BN51"/>
    <mergeCell ref="BM49:BN49"/>
    <mergeCell ref="BM50:BN50"/>
    <mergeCell ref="BS56:BT56"/>
    <mergeCell ref="BS55:BT55"/>
    <mergeCell ref="BS54:BT54"/>
    <mergeCell ref="BS53:BT53"/>
    <mergeCell ref="BS52:BT52"/>
    <mergeCell ref="BS51:BT51"/>
    <mergeCell ref="BS50:BT50"/>
    <mergeCell ref="BS49:BT49"/>
    <mergeCell ref="BQ56:BR56"/>
    <mergeCell ref="BQ55:BR55"/>
    <mergeCell ref="BQ54:BR54"/>
    <mergeCell ref="BQ53:BR53"/>
    <mergeCell ref="BQ52:BR52"/>
    <mergeCell ref="BQ51:BR51"/>
    <mergeCell ref="BQ50:BR50"/>
    <mergeCell ref="BQ49:BR49"/>
    <mergeCell ref="BW56:BX56"/>
    <mergeCell ref="BW55:BX55"/>
    <mergeCell ref="BW53:BX53"/>
    <mergeCell ref="BW54:BX54"/>
    <mergeCell ref="BW52:BX52"/>
    <mergeCell ref="BW51:BX51"/>
    <mergeCell ref="BW50:BX50"/>
    <mergeCell ref="BW49:BX49"/>
    <mergeCell ref="BU56:BV56"/>
    <mergeCell ref="BU55:BV55"/>
    <mergeCell ref="BU54:BV54"/>
    <mergeCell ref="BU53:BV53"/>
    <mergeCell ref="BU52:BV52"/>
    <mergeCell ref="BU51:BV51"/>
    <mergeCell ref="BU50:BV50"/>
    <mergeCell ref="BU49:BV49"/>
    <mergeCell ref="CA56:CB56"/>
    <mergeCell ref="CA55:CB55"/>
    <mergeCell ref="CA54:CB54"/>
    <mergeCell ref="CA53:CB53"/>
    <mergeCell ref="CA52:CB52"/>
    <mergeCell ref="CA51:CB51"/>
    <mergeCell ref="CA50:CB50"/>
    <mergeCell ref="CA49:CB49"/>
    <mergeCell ref="BY56:BZ56"/>
    <mergeCell ref="BY55:BZ55"/>
    <mergeCell ref="BY54:BZ54"/>
    <mergeCell ref="BY53:BZ53"/>
    <mergeCell ref="BY52:BZ52"/>
    <mergeCell ref="BY51:BZ51"/>
    <mergeCell ref="BY50:BZ50"/>
    <mergeCell ref="BY49:BZ49"/>
    <mergeCell ref="CE56:CF56"/>
    <mergeCell ref="CE55:CF55"/>
    <mergeCell ref="CE54:CF54"/>
    <mergeCell ref="CE53:CF53"/>
    <mergeCell ref="CE52:CF52"/>
    <mergeCell ref="CE51:CF51"/>
    <mergeCell ref="CE50:CF50"/>
    <mergeCell ref="CE49:CF49"/>
    <mergeCell ref="CC56:CD56"/>
    <mergeCell ref="CC55:CD55"/>
    <mergeCell ref="CC54:CD54"/>
    <mergeCell ref="CC53:CD53"/>
    <mergeCell ref="CC52:CD52"/>
    <mergeCell ref="CC51:CD51"/>
    <mergeCell ref="CC50:CD50"/>
    <mergeCell ref="CC49:CD49"/>
    <mergeCell ref="CI56:CJ56"/>
    <mergeCell ref="CI55:CJ55"/>
    <mergeCell ref="CI54:CJ54"/>
    <mergeCell ref="CI53:CJ53"/>
    <mergeCell ref="CI52:CJ52"/>
    <mergeCell ref="CI51:CJ51"/>
    <mergeCell ref="CI50:CJ50"/>
    <mergeCell ref="CI49:CJ49"/>
    <mergeCell ref="CG56:CH56"/>
    <mergeCell ref="CG55:CH55"/>
    <mergeCell ref="CG54:CH54"/>
    <mergeCell ref="CG53:CH53"/>
    <mergeCell ref="CG52:CH52"/>
    <mergeCell ref="CG51:CH51"/>
    <mergeCell ref="CG50:CH50"/>
    <mergeCell ref="CG49:CH49"/>
    <mergeCell ref="CM56:CN56"/>
    <mergeCell ref="CM55:CN55"/>
    <mergeCell ref="CM54:CN54"/>
    <mergeCell ref="CM53:CN53"/>
    <mergeCell ref="CM52:CN52"/>
    <mergeCell ref="CM51:CN51"/>
    <mergeCell ref="CM50:CN50"/>
    <mergeCell ref="CM49:CN49"/>
    <mergeCell ref="CK56:CL56"/>
    <mergeCell ref="CK55:CL55"/>
    <mergeCell ref="CK54:CL54"/>
    <mergeCell ref="CK53:CL53"/>
    <mergeCell ref="CK52:CL52"/>
    <mergeCell ref="CK51:CL51"/>
    <mergeCell ref="CK50:CL50"/>
    <mergeCell ref="CK49:CL49"/>
    <mergeCell ref="B28:B29"/>
    <mergeCell ref="B31:B32"/>
    <mergeCell ref="B34:B35"/>
    <mergeCell ref="B37:B38"/>
    <mergeCell ref="B40:B41"/>
    <mergeCell ref="B43:B44"/>
    <mergeCell ref="C33:D33"/>
    <mergeCell ref="E33:F33"/>
    <mergeCell ref="G33:H33"/>
    <mergeCell ref="I33:J33"/>
    <mergeCell ref="K33:L33"/>
    <mergeCell ref="C36:D36"/>
    <mergeCell ref="E36:F36"/>
    <mergeCell ref="G36:H36"/>
    <mergeCell ref="I36:J36"/>
    <mergeCell ref="K36:L36"/>
    <mergeCell ref="B10:B11"/>
    <mergeCell ref="B13:B14"/>
    <mergeCell ref="B16:B17"/>
    <mergeCell ref="B19:B20"/>
    <mergeCell ref="B22:B23"/>
    <mergeCell ref="B25:B26"/>
    <mergeCell ref="I7:J7"/>
    <mergeCell ref="C7:D7"/>
    <mergeCell ref="E7:F7"/>
    <mergeCell ref="G7:H7"/>
    <mergeCell ref="K7:L7"/>
    <mergeCell ref="M7:N7"/>
    <mergeCell ref="O7:P7"/>
    <mergeCell ref="Q7:R7"/>
    <mergeCell ref="C8:D8"/>
    <mergeCell ref="Q8:R8"/>
    <mergeCell ref="AE7:AF7"/>
    <mergeCell ref="M15:N15"/>
    <mergeCell ref="M18:N18"/>
    <mergeCell ref="U12:V12"/>
    <mergeCell ref="S12:T12"/>
    <mergeCell ref="Q12:R12"/>
    <mergeCell ref="O12:P12"/>
    <mergeCell ref="M12:N12"/>
    <mergeCell ref="K12:L12"/>
    <mergeCell ref="I12:J12"/>
    <mergeCell ref="G12:H12"/>
    <mergeCell ref="E12:F12"/>
    <mergeCell ref="C12:D12"/>
    <mergeCell ref="C21:D21"/>
    <mergeCell ref="E21:F21"/>
    <mergeCell ref="G21:H21"/>
    <mergeCell ref="AM7:AN7"/>
    <mergeCell ref="AO7:AP7"/>
    <mergeCell ref="S7:T7"/>
    <mergeCell ref="U7:V7"/>
    <mergeCell ref="W7:X7"/>
    <mergeCell ref="Y7:Z7"/>
    <mergeCell ref="AA7:AB7"/>
    <mergeCell ref="AC7:AD7"/>
    <mergeCell ref="BC7:BD7"/>
    <mergeCell ref="BE7:BF7"/>
    <mergeCell ref="BG7:BH7"/>
    <mergeCell ref="BI7:BJ7"/>
    <mergeCell ref="BK7:BL7"/>
    <mergeCell ref="BM7:BN7"/>
    <mergeCell ref="AQ7:AR7"/>
    <mergeCell ref="AS7:AT7"/>
    <mergeCell ref="AU7:AV7"/>
    <mergeCell ref="AW7:AX7"/>
    <mergeCell ref="AY7:AZ7"/>
    <mergeCell ref="BA7:BB7"/>
    <mergeCell ref="BO7:BP7"/>
    <mergeCell ref="BQ7:BR7"/>
    <mergeCell ref="BS7:BT7"/>
    <mergeCell ref="BU7:BV7"/>
    <mergeCell ref="BW7:BX7"/>
    <mergeCell ref="BY7:BZ7"/>
    <mergeCell ref="DB16:DB18"/>
    <mergeCell ref="DC16:DC18"/>
    <mergeCell ref="CR34:CR36"/>
    <mergeCell ref="CS34:CS36"/>
    <mergeCell ref="CT34:CT36"/>
    <mergeCell ref="CU34:CU36"/>
    <mergeCell ref="CV34:CV36"/>
    <mergeCell ref="D3:F3"/>
    <mergeCell ref="H3:J3"/>
    <mergeCell ref="CR16:CR18"/>
    <mergeCell ref="CS16:CS18"/>
    <mergeCell ref="CT16:CT18"/>
    <mergeCell ref="CU16:CU18"/>
    <mergeCell ref="CV16:CV18"/>
    <mergeCell ref="H4:J5"/>
    <mergeCell ref="D4:F5"/>
    <mergeCell ref="CM7:CN7"/>
    <mergeCell ref="BU8:BV8"/>
    <mergeCell ref="BW8:BX8"/>
    <mergeCell ref="BY8:BZ8"/>
    <mergeCell ref="CA8:CB8"/>
    <mergeCell ref="CA7:CB7"/>
    <mergeCell ref="CC7:CD7"/>
    <mergeCell ref="AG7:AH7"/>
    <mergeCell ref="AI7:AJ7"/>
    <mergeCell ref="AK7:AL7"/>
    <mergeCell ref="CZ10:CZ12"/>
    <mergeCell ref="DA10:DA12"/>
    <mergeCell ref="DB10:DB12"/>
    <mergeCell ref="DC10:DC12"/>
    <mergeCell ref="DD10:DD12"/>
    <mergeCell ref="DE10:DE12"/>
    <mergeCell ref="DF10:DF12"/>
    <mergeCell ref="CZ16:CZ18"/>
    <mergeCell ref="DA16:DA18"/>
    <mergeCell ref="DD13:DD15"/>
    <mergeCell ref="DE13:DE15"/>
    <mergeCell ref="DF13:DF15"/>
    <mergeCell ref="DG13:DG15"/>
    <mergeCell ref="DI13:DI15"/>
    <mergeCell ref="DJ13:DJ15"/>
    <mergeCell ref="DK13:DK15"/>
    <mergeCell ref="CG7:CH7"/>
    <mergeCell ref="CI7:CJ7"/>
    <mergeCell ref="CK7:CL7"/>
    <mergeCell ref="DL13:DL15"/>
    <mergeCell ref="DM13:DM15"/>
    <mergeCell ref="CR13:CR15"/>
    <mergeCell ref="CS13:CS15"/>
    <mergeCell ref="CT13:CT15"/>
    <mergeCell ref="CU13:CU15"/>
    <mergeCell ref="CV13:CV15"/>
    <mergeCell ref="CZ13:CZ15"/>
    <mergeCell ref="DA13:DA15"/>
    <mergeCell ref="DB13:DB15"/>
    <mergeCell ref="DC13:DC15"/>
    <mergeCell ref="DJ16:DJ18"/>
    <mergeCell ref="DK16:DK18"/>
    <mergeCell ref="DL16:DL18"/>
    <mergeCell ref="DM16:DM18"/>
    <mergeCell ref="DN10:DN12"/>
    <mergeCell ref="DO10:DO12"/>
    <mergeCell ref="DN13:DN15"/>
    <mergeCell ref="DO13:DO15"/>
    <mergeCell ref="DN16:DN18"/>
    <mergeCell ref="DO16:DO18"/>
    <mergeCell ref="DI16:DI18"/>
    <mergeCell ref="CS10:CS12"/>
    <mergeCell ref="CT10:CT12"/>
    <mergeCell ref="DG10:DG12"/>
    <mergeCell ref="DI10:DI12"/>
    <mergeCell ref="DJ10:DJ12"/>
    <mergeCell ref="DK10:DK12"/>
    <mergeCell ref="DL10:DL12"/>
    <mergeCell ref="DM10:DM12"/>
    <mergeCell ref="CU10:CU12"/>
    <mergeCell ref="CV10:CV12"/>
    <mergeCell ref="CR19:CR21"/>
    <mergeCell ref="CS19:CS21"/>
    <mergeCell ref="CT19:CT21"/>
    <mergeCell ref="CU19:CU21"/>
    <mergeCell ref="CV19:CV21"/>
    <mergeCell ref="CZ19:CZ21"/>
    <mergeCell ref="DA19:DA21"/>
    <mergeCell ref="DB19:DB21"/>
    <mergeCell ref="DC19:DC21"/>
    <mergeCell ref="DN19:DN21"/>
    <mergeCell ref="DO19:DO21"/>
    <mergeCell ref="DD16:DD18"/>
    <mergeCell ref="DE16:DE18"/>
    <mergeCell ref="DG22:DG24"/>
    <mergeCell ref="DI22:DI24"/>
    <mergeCell ref="DJ22:DJ24"/>
    <mergeCell ref="DK22:DK24"/>
    <mergeCell ref="DL22:DL24"/>
    <mergeCell ref="DM22:DM24"/>
    <mergeCell ref="DN22:DN24"/>
    <mergeCell ref="DO22:DO24"/>
    <mergeCell ref="DD19:DD21"/>
    <mergeCell ref="DE19:DE21"/>
    <mergeCell ref="DF19:DF21"/>
    <mergeCell ref="DG19:DG21"/>
    <mergeCell ref="DI19:DI21"/>
    <mergeCell ref="DJ19:DJ21"/>
    <mergeCell ref="DK19:DK21"/>
    <mergeCell ref="DL19:DL21"/>
    <mergeCell ref="DM19:DM21"/>
    <mergeCell ref="DF16:DF18"/>
    <mergeCell ref="DG16:DG18"/>
    <mergeCell ref="DM25:DM27"/>
    <mergeCell ref="DN25:DN27"/>
    <mergeCell ref="DO25:DO27"/>
    <mergeCell ref="CW25:CW27"/>
    <mergeCell ref="CX25:CX27"/>
    <mergeCell ref="DD22:DD24"/>
    <mergeCell ref="DE22:DE24"/>
    <mergeCell ref="DF22:DF24"/>
    <mergeCell ref="CZ25:CZ27"/>
    <mergeCell ref="DA25:DA27"/>
    <mergeCell ref="DB25:DB27"/>
    <mergeCell ref="DC25:DC27"/>
    <mergeCell ref="DD25:DD27"/>
    <mergeCell ref="DE25:DE27"/>
    <mergeCell ref="DF25:DF27"/>
    <mergeCell ref="DG25:DG27"/>
    <mergeCell ref="DI25:DI27"/>
    <mergeCell ref="DJ28:DJ30"/>
    <mergeCell ref="DK28:DK30"/>
    <mergeCell ref="DL28:DL30"/>
    <mergeCell ref="CR22:CR24"/>
    <mergeCell ref="CS22:CS24"/>
    <mergeCell ref="CT22:CT24"/>
    <mergeCell ref="CU22:CU24"/>
    <mergeCell ref="CV22:CV24"/>
    <mergeCell ref="CZ22:CZ24"/>
    <mergeCell ref="DA22:DA24"/>
    <mergeCell ref="DB22:DB24"/>
    <mergeCell ref="DC22:DC24"/>
    <mergeCell ref="CW22:CW24"/>
    <mergeCell ref="CX22:CX24"/>
    <mergeCell ref="DJ25:DJ27"/>
    <mergeCell ref="DK25:DK27"/>
    <mergeCell ref="DL25:DL27"/>
    <mergeCell ref="CR25:CR27"/>
    <mergeCell ref="CS25:CS27"/>
    <mergeCell ref="CT25:CT27"/>
    <mergeCell ref="CU25:CU27"/>
    <mergeCell ref="CV25:CV27"/>
    <mergeCell ref="DM28:DM30"/>
    <mergeCell ref="DN28:DN30"/>
    <mergeCell ref="DO28:DO30"/>
    <mergeCell ref="CR31:CR33"/>
    <mergeCell ref="CS31:CS33"/>
    <mergeCell ref="CT31:CT33"/>
    <mergeCell ref="CU31:CU33"/>
    <mergeCell ref="CV31:CV33"/>
    <mergeCell ref="CZ31:CZ33"/>
    <mergeCell ref="DA31:DA33"/>
    <mergeCell ref="DB31:DB33"/>
    <mergeCell ref="DC31:DC33"/>
    <mergeCell ref="DD31:DD33"/>
    <mergeCell ref="DE31:DE33"/>
    <mergeCell ref="DF31:DF33"/>
    <mergeCell ref="DG31:DG33"/>
    <mergeCell ref="DI31:DI33"/>
    <mergeCell ref="DJ31:DJ33"/>
    <mergeCell ref="DK31:DK33"/>
    <mergeCell ref="DL31:DL33"/>
    <mergeCell ref="DM31:DM33"/>
    <mergeCell ref="DN31:DN33"/>
    <mergeCell ref="DO31:DO33"/>
    <mergeCell ref="CW28:CW30"/>
    <mergeCell ref="CX28:CX30"/>
    <mergeCell ref="CR28:CR30"/>
    <mergeCell ref="CS28:CS30"/>
    <mergeCell ref="CT28:CT30"/>
    <mergeCell ref="CU28:CU30"/>
    <mergeCell ref="CV28:CV30"/>
    <mergeCell ref="CZ28:CZ30"/>
    <mergeCell ref="DA28:DA30"/>
    <mergeCell ref="DG40:DG42"/>
    <mergeCell ref="DI40:DI42"/>
    <mergeCell ref="DJ40:DJ42"/>
    <mergeCell ref="DK40:DK42"/>
    <mergeCell ref="DL40:DL42"/>
    <mergeCell ref="DJ34:DJ36"/>
    <mergeCell ref="DK34:DK36"/>
    <mergeCell ref="DL34:DL36"/>
    <mergeCell ref="DM34:DM36"/>
    <mergeCell ref="DN34:DN36"/>
    <mergeCell ref="DO34:DO36"/>
    <mergeCell ref="CR37:CR39"/>
    <mergeCell ref="CS37:CS39"/>
    <mergeCell ref="CT37:CT39"/>
    <mergeCell ref="CU37:CU39"/>
    <mergeCell ref="CV37:CV39"/>
    <mergeCell ref="CZ37:CZ39"/>
    <mergeCell ref="DA37:DA39"/>
    <mergeCell ref="DB37:DB39"/>
    <mergeCell ref="DC37:DC39"/>
    <mergeCell ref="DD37:DD39"/>
    <mergeCell ref="DE37:DE39"/>
    <mergeCell ref="DF37:DF39"/>
    <mergeCell ref="DG37:DG39"/>
    <mergeCell ref="DI37:DI39"/>
    <mergeCell ref="DJ37:DJ39"/>
    <mergeCell ref="DK37:DK39"/>
    <mergeCell ref="DL37:DL39"/>
    <mergeCell ref="DM37:DM39"/>
    <mergeCell ref="DN37:DN39"/>
    <mergeCell ref="DO37:DO39"/>
    <mergeCell ref="DM40:DM42"/>
    <mergeCell ref="DN40:DN42"/>
    <mergeCell ref="DO40:DO42"/>
    <mergeCell ref="CW40:CW42"/>
    <mergeCell ref="CX40:CX42"/>
    <mergeCell ref="DM43:DM45"/>
    <mergeCell ref="CR43:CR45"/>
    <mergeCell ref="CS43:CS45"/>
    <mergeCell ref="CT43:CT45"/>
    <mergeCell ref="CU43:CU45"/>
    <mergeCell ref="CV43:CV45"/>
    <mergeCell ref="CZ43:CZ45"/>
    <mergeCell ref="DA43:DA45"/>
    <mergeCell ref="DB43:DB45"/>
    <mergeCell ref="DC43:DC45"/>
    <mergeCell ref="CW43:CW45"/>
    <mergeCell ref="CX43:CX45"/>
    <mergeCell ref="DN43:DN45"/>
    <mergeCell ref="DO43:DO45"/>
    <mergeCell ref="DG43:DG45"/>
    <mergeCell ref="DI43:DI45"/>
    <mergeCell ref="DJ43:DJ45"/>
    <mergeCell ref="DK43:DK45"/>
    <mergeCell ref="DL43:DL45"/>
    <mergeCell ref="CR40:CR42"/>
    <mergeCell ref="CS40:CS42"/>
    <mergeCell ref="CT40:CT42"/>
    <mergeCell ref="CU40:CU42"/>
    <mergeCell ref="CV40:CV42"/>
    <mergeCell ref="CZ40:CZ42"/>
    <mergeCell ref="DA40:DA42"/>
    <mergeCell ref="DB40:DB42"/>
    <mergeCell ref="CP13:CP15"/>
    <mergeCell ref="CP16:CP18"/>
    <mergeCell ref="CP19:CP21"/>
    <mergeCell ref="CP22:CP24"/>
    <mergeCell ref="CP25:CP27"/>
    <mergeCell ref="CP28:CP30"/>
    <mergeCell ref="CP31:CP33"/>
    <mergeCell ref="CP34:CP36"/>
    <mergeCell ref="CP37:CP39"/>
    <mergeCell ref="CP40:CP42"/>
    <mergeCell ref="CP43:CP45"/>
    <mergeCell ref="CR10:CR12"/>
    <mergeCell ref="DD43:DD45"/>
    <mergeCell ref="DE43:DE45"/>
    <mergeCell ref="DF43:DF45"/>
    <mergeCell ref="CW31:CW33"/>
    <mergeCell ref="CX31:CX33"/>
    <mergeCell ref="CW34:CW36"/>
    <mergeCell ref="CX34:CX36"/>
    <mergeCell ref="CW37:CW39"/>
    <mergeCell ref="CX37:CX39"/>
    <mergeCell ref="CW10:CW12"/>
    <mergeCell ref="CX10:CX12"/>
    <mergeCell ref="CW13:CW15"/>
    <mergeCell ref="CX13:CX15"/>
    <mergeCell ref="CW16:CW18"/>
    <mergeCell ref="CX16:CX18"/>
    <mergeCell ref="DC40:DC42"/>
    <mergeCell ref="DD40:DD42"/>
    <mergeCell ref="DE40:DE42"/>
    <mergeCell ref="DF40:DF42"/>
    <mergeCell ref="DB28:DB30"/>
    <mergeCell ref="CW19:CW21"/>
    <mergeCell ref="CX19:CX21"/>
    <mergeCell ref="CW4:CW9"/>
    <mergeCell ref="CX4:CX9"/>
    <mergeCell ref="CZ34:CZ36"/>
    <mergeCell ref="DA34:DA36"/>
    <mergeCell ref="DB34:DB36"/>
    <mergeCell ref="DC34:DC36"/>
    <mergeCell ref="DD34:DD36"/>
    <mergeCell ref="DE34:DE36"/>
    <mergeCell ref="DF34:DF36"/>
    <mergeCell ref="DG34:DG36"/>
    <mergeCell ref="DI34:DI36"/>
    <mergeCell ref="CS4:CS9"/>
    <mergeCell ref="CR4:CR9"/>
    <mergeCell ref="DG4:DG9"/>
    <mergeCell ref="DF4:DF9"/>
    <mergeCell ref="DE4:DE9"/>
    <mergeCell ref="DD4:DD9"/>
    <mergeCell ref="DC4:DC9"/>
    <mergeCell ref="DB4:DB9"/>
    <mergeCell ref="DA4:DA9"/>
    <mergeCell ref="CZ4:CZ9"/>
    <mergeCell ref="CV4:CV9"/>
    <mergeCell ref="CU4:CU9"/>
    <mergeCell ref="CT4:CT9"/>
    <mergeCell ref="DC28:DC30"/>
    <mergeCell ref="DD28:DD30"/>
    <mergeCell ref="DE28:DE30"/>
    <mergeCell ref="DF28:DF30"/>
    <mergeCell ref="DG28:DG30"/>
    <mergeCell ref="DI28:DI30"/>
    <mergeCell ref="DO4:DO9"/>
    <mergeCell ref="DN4:DN9"/>
    <mergeCell ref="DM4:DM9"/>
    <mergeCell ref="DL4:DL9"/>
    <mergeCell ref="DK4:DK9"/>
    <mergeCell ref="DJ4:DJ9"/>
    <mergeCell ref="DI4:DI9"/>
    <mergeCell ref="AE12:AF12"/>
    <mergeCell ref="AC12:AD12"/>
    <mergeCell ref="AA12:AB12"/>
    <mergeCell ref="Y12:Z12"/>
    <mergeCell ref="W12:X12"/>
    <mergeCell ref="CM12:CN12"/>
    <mergeCell ref="CK12:CL12"/>
    <mergeCell ref="CI12:CJ12"/>
    <mergeCell ref="CG12:CH12"/>
    <mergeCell ref="CE12:CF12"/>
    <mergeCell ref="CC12:CD12"/>
    <mergeCell ref="CA12:CB12"/>
    <mergeCell ref="BY12:BZ12"/>
    <mergeCell ref="BW12:BX12"/>
    <mergeCell ref="BU12:BV12"/>
    <mergeCell ref="BS12:BT12"/>
    <mergeCell ref="BQ12:BR12"/>
    <mergeCell ref="BO12:BP12"/>
    <mergeCell ref="BM12:BN12"/>
    <mergeCell ref="BK12:BL12"/>
    <mergeCell ref="BI12:BJ12"/>
    <mergeCell ref="BG12:BH12"/>
    <mergeCell ref="CP4:CP9"/>
    <mergeCell ref="CP10:CP12"/>
    <mergeCell ref="CE7:CF7"/>
    <mergeCell ref="AI15:AJ15"/>
    <mergeCell ref="AK15:AL15"/>
    <mergeCell ref="AM15:AN15"/>
    <mergeCell ref="AO15:AP15"/>
    <mergeCell ref="AQ15:AR15"/>
    <mergeCell ref="AG18:AH18"/>
    <mergeCell ref="AI18:AJ18"/>
    <mergeCell ref="AK18:AL18"/>
    <mergeCell ref="AM18:AN18"/>
    <mergeCell ref="AO18:AP18"/>
    <mergeCell ref="AQ18:AR18"/>
    <mergeCell ref="BE12:BF12"/>
    <mergeCell ref="BC12:BD12"/>
    <mergeCell ref="BA12:BB12"/>
    <mergeCell ref="AY12:AZ12"/>
    <mergeCell ref="AW12:AX12"/>
    <mergeCell ref="AU12:AV12"/>
    <mergeCell ref="AQ12:AR12"/>
    <mergeCell ref="AO12:AP12"/>
    <mergeCell ref="AM12:AN12"/>
    <mergeCell ref="AK12:AL12"/>
    <mergeCell ref="AI12:AJ12"/>
    <mergeCell ref="AG12:AH12"/>
    <mergeCell ref="AU15:AV15"/>
    <mergeCell ref="AW15:AX15"/>
    <mergeCell ref="AY15:AZ15"/>
    <mergeCell ref="BA15:BB15"/>
    <mergeCell ref="BC15:BD15"/>
    <mergeCell ref="BE15:BF15"/>
    <mergeCell ref="AS18:AT18"/>
    <mergeCell ref="AU18:AV18"/>
    <mergeCell ref="AW18:AX18"/>
    <mergeCell ref="G15:H15"/>
    <mergeCell ref="I15:J15"/>
    <mergeCell ref="K15:L15"/>
    <mergeCell ref="C18:D18"/>
    <mergeCell ref="E18:F18"/>
    <mergeCell ref="G18:H18"/>
    <mergeCell ref="I18:J18"/>
    <mergeCell ref="K18:L18"/>
    <mergeCell ref="O15:P15"/>
    <mergeCell ref="Q15:R15"/>
    <mergeCell ref="S15:T15"/>
    <mergeCell ref="U15:V15"/>
    <mergeCell ref="W15:X15"/>
    <mergeCell ref="Y15:Z15"/>
    <mergeCell ref="AA15:AB15"/>
    <mergeCell ref="AC15:AD15"/>
    <mergeCell ref="AG15:AH15"/>
    <mergeCell ref="C45:D45"/>
    <mergeCell ref="E45:F45"/>
    <mergeCell ref="G45:H45"/>
    <mergeCell ref="I45:J45"/>
    <mergeCell ref="K45:L45"/>
    <mergeCell ref="CE15:CF15"/>
    <mergeCell ref="CG15:CH15"/>
    <mergeCell ref="CC21:CD21"/>
    <mergeCell ref="BW24:BX24"/>
    <mergeCell ref="BY24:BZ24"/>
    <mergeCell ref="CA24:CB24"/>
    <mergeCell ref="CC24:CD24"/>
    <mergeCell ref="BW27:BX27"/>
    <mergeCell ref="BY27:BZ27"/>
    <mergeCell ref="BY30:BZ30"/>
    <mergeCell ref="CA30:CB30"/>
    <mergeCell ref="CC30:CD30"/>
    <mergeCell ref="BW33:BX33"/>
    <mergeCell ref="BY33:BZ33"/>
    <mergeCell ref="CA33:CB33"/>
    <mergeCell ref="CC33:CD33"/>
    <mergeCell ref="BW36:BX36"/>
    <mergeCell ref="I21:J21"/>
    <mergeCell ref="K21:L21"/>
    <mergeCell ref="C24:D24"/>
    <mergeCell ref="E24:F24"/>
    <mergeCell ref="G24:H24"/>
    <mergeCell ref="I24:J24"/>
    <mergeCell ref="K24:L24"/>
    <mergeCell ref="C27:D27"/>
    <mergeCell ref="E27:F27"/>
    <mergeCell ref="G27:H27"/>
    <mergeCell ref="BW15:BX15"/>
    <mergeCell ref="BY15:BZ15"/>
    <mergeCell ref="CA15:CB15"/>
    <mergeCell ref="CC15:CD15"/>
    <mergeCell ref="BW18:BX18"/>
    <mergeCell ref="BY18:BZ18"/>
    <mergeCell ref="CA18:CB18"/>
    <mergeCell ref="CC18:CD18"/>
    <mergeCell ref="BW21:BX21"/>
    <mergeCell ref="BY21:BZ21"/>
    <mergeCell ref="CA21:CB21"/>
    <mergeCell ref="C39:D39"/>
    <mergeCell ref="E39:F39"/>
    <mergeCell ref="G39:H39"/>
    <mergeCell ref="I39:J39"/>
    <mergeCell ref="K39:L39"/>
    <mergeCell ref="C42:D42"/>
    <mergeCell ref="E42:F42"/>
    <mergeCell ref="G42:H42"/>
    <mergeCell ref="I42:J42"/>
    <mergeCell ref="K42:L42"/>
    <mergeCell ref="I27:J27"/>
    <mergeCell ref="K27:L27"/>
    <mergeCell ref="C30:D30"/>
    <mergeCell ref="E30:F30"/>
    <mergeCell ref="G30:H30"/>
    <mergeCell ref="I30:J30"/>
    <mergeCell ref="K30:L30"/>
    <mergeCell ref="BU18:BV18"/>
    <mergeCell ref="BU15:BV15"/>
    <mergeCell ref="C15:D15"/>
    <mergeCell ref="E15:F15"/>
    <mergeCell ref="CM15:CN15"/>
    <mergeCell ref="CE18:CF18"/>
    <mergeCell ref="CG18:CH18"/>
    <mergeCell ref="CI18:CJ18"/>
    <mergeCell ref="CK18:CL18"/>
    <mergeCell ref="CM18:CN18"/>
    <mergeCell ref="CE21:CF21"/>
    <mergeCell ref="CG21:CH21"/>
    <mergeCell ref="CI21:CJ21"/>
    <mergeCell ref="CK21:CL21"/>
    <mergeCell ref="CM21:CN21"/>
    <mergeCell ref="CM24:CN24"/>
    <mergeCell ref="CE27:CF27"/>
    <mergeCell ref="CG27:CH27"/>
    <mergeCell ref="CI27:CJ27"/>
    <mergeCell ref="CK27:CL27"/>
    <mergeCell ref="CM27:CN27"/>
    <mergeCell ref="CI15:CJ15"/>
    <mergeCell ref="CK15:CL15"/>
    <mergeCell ref="CE24:CF24"/>
    <mergeCell ref="CG24:CH24"/>
    <mergeCell ref="CI24:CJ24"/>
    <mergeCell ref="CK24:CL24"/>
    <mergeCell ref="CM30:CN30"/>
    <mergeCell ref="CM33:CN33"/>
    <mergeCell ref="CE36:CF36"/>
    <mergeCell ref="CG36:CH36"/>
    <mergeCell ref="CI36:CJ36"/>
    <mergeCell ref="CK36:CL36"/>
    <mergeCell ref="CM36:CN36"/>
    <mergeCell ref="CE39:CF39"/>
    <mergeCell ref="CG39:CH39"/>
    <mergeCell ref="CI39:CJ39"/>
    <mergeCell ref="CK39:CL39"/>
    <mergeCell ref="CM39:CN39"/>
    <mergeCell ref="CM42:CN42"/>
    <mergeCell ref="CE45:CF45"/>
    <mergeCell ref="CG45:CH45"/>
    <mergeCell ref="CI45:CJ45"/>
    <mergeCell ref="CK45:CL45"/>
    <mergeCell ref="CM45:CN45"/>
    <mergeCell ref="CE33:CF33"/>
    <mergeCell ref="CG33:CH33"/>
    <mergeCell ref="CI33:CJ33"/>
    <mergeCell ref="CK33:CL33"/>
    <mergeCell ref="CE42:CF42"/>
    <mergeCell ref="CG42:CH42"/>
    <mergeCell ref="CI42:CJ42"/>
    <mergeCell ref="CK42:CL42"/>
    <mergeCell ref="CE30:CF30"/>
    <mergeCell ref="CG30:CH30"/>
    <mergeCell ref="CI30:CJ30"/>
    <mergeCell ref="CK30:CL30"/>
    <mergeCell ref="BY36:BZ36"/>
    <mergeCell ref="CA36:CB36"/>
    <mergeCell ref="CC36:CD36"/>
    <mergeCell ref="BW39:BX39"/>
    <mergeCell ref="BY39:BZ39"/>
    <mergeCell ref="CA39:CB39"/>
    <mergeCell ref="CC39:CD39"/>
    <mergeCell ref="BW42:BX42"/>
    <mergeCell ref="BY42:BZ42"/>
    <mergeCell ref="CA42:CB42"/>
    <mergeCell ref="CC42:CD42"/>
    <mergeCell ref="BW45:BX45"/>
    <mergeCell ref="BY45:BZ45"/>
    <mergeCell ref="CA45:CB45"/>
    <mergeCell ref="CC45:CD45"/>
    <mergeCell ref="BU21:BV21"/>
    <mergeCell ref="BU24:BV24"/>
    <mergeCell ref="BU27:BV27"/>
    <mergeCell ref="BU30:BV30"/>
    <mergeCell ref="BU33:BV33"/>
    <mergeCell ref="BU36:BV36"/>
    <mergeCell ref="BU39:BV39"/>
    <mergeCell ref="BU42:BV42"/>
    <mergeCell ref="BU45:BV45"/>
    <mergeCell ref="CA27:CB27"/>
    <mergeCell ref="CC27:CD27"/>
    <mergeCell ref="BW30:BX30"/>
    <mergeCell ref="M21:N21"/>
    <mergeCell ref="M24:N24"/>
    <mergeCell ref="M27:N27"/>
    <mergeCell ref="M30:N30"/>
    <mergeCell ref="M33:N33"/>
    <mergeCell ref="M36:N36"/>
    <mergeCell ref="M39:N39"/>
    <mergeCell ref="M42:N42"/>
    <mergeCell ref="M45:N45"/>
    <mergeCell ref="O18:P18"/>
    <mergeCell ref="Q18:R18"/>
    <mergeCell ref="S18:T18"/>
    <mergeCell ref="U18:V18"/>
    <mergeCell ref="W18:X18"/>
    <mergeCell ref="Y18:Z18"/>
    <mergeCell ref="AA18:AB18"/>
    <mergeCell ref="AC18:AD18"/>
    <mergeCell ref="O21:P21"/>
    <mergeCell ref="Q21:R21"/>
    <mergeCell ref="S21:T21"/>
    <mergeCell ref="U21:V21"/>
    <mergeCell ref="W21:X21"/>
    <mergeCell ref="Y21:Z21"/>
    <mergeCell ref="AA21:AB21"/>
    <mergeCell ref="AC21:AD21"/>
    <mergeCell ref="O24:P24"/>
    <mergeCell ref="Q24:R24"/>
    <mergeCell ref="S24:T24"/>
    <mergeCell ref="U24:V24"/>
    <mergeCell ref="W24:X24"/>
    <mergeCell ref="Y24:Z24"/>
    <mergeCell ref="AA24:AB24"/>
    <mergeCell ref="U36:V36"/>
    <mergeCell ref="W36:X36"/>
    <mergeCell ref="Y36:Z36"/>
    <mergeCell ref="AA36:AB36"/>
    <mergeCell ref="AC36:AD36"/>
    <mergeCell ref="O39:P39"/>
    <mergeCell ref="Q39:R39"/>
    <mergeCell ref="S39:T39"/>
    <mergeCell ref="U39:V39"/>
    <mergeCell ref="W39:X39"/>
    <mergeCell ref="Y39:Z39"/>
    <mergeCell ref="AA39:AB39"/>
    <mergeCell ref="AC39:AD39"/>
    <mergeCell ref="AC24:AD24"/>
    <mergeCell ref="O27:P27"/>
    <mergeCell ref="Q27:R27"/>
    <mergeCell ref="S27:T27"/>
    <mergeCell ref="U27:V27"/>
    <mergeCell ref="W27:X27"/>
    <mergeCell ref="Y27:Z27"/>
    <mergeCell ref="AA27:AB27"/>
    <mergeCell ref="AC27:AD27"/>
    <mergeCell ref="O30:P30"/>
    <mergeCell ref="Q30:R30"/>
    <mergeCell ref="S30:T30"/>
    <mergeCell ref="U30:V30"/>
    <mergeCell ref="W30:X30"/>
    <mergeCell ref="Y30:Z30"/>
    <mergeCell ref="AA30:AB30"/>
    <mergeCell ref="AC30:AD30"/>
    <mergeCell ref="O42:P42"/>
    <mergeCell ref="Q42:R42"/>
    <mergeCell ref="S42:T42"/>
    <mergeCell ref="U42:V42"/>
    <mergeCell ref="W42:X42"/>
    <mergeCell ref="Y42:Z42"/>
    <mergeCell ref="AA42:AB42"/>
    <mergeCell ref="AC42:AD42"/>
    <mergeCell ref="O45:P45"/>
    <mergeCell ref="Q45:R45"/>
    <mergeCell ref="S45:T45"/>
    <mergeCell ref="U45:V45"/>
    <mergeCell ref="W45:X45"/>
    <mergeCell ref="Y45:Z45"/>
    <mergeCell ref="AA45:AB45"/>
    <mergeCell ref="AC45:AD45"/>
    <mergeCell ref="AE15:AF15"/>
    <mergeCell ref="AE18:AF18"/>
    <mergeCell ref="AE21:AF21"/>
    <mergeCell ref="AE30:AF30"/>
    <mergeCell ref="AE45:AF45"/>
    <mergeCell ref="O33:P33"/>
    <mergeCell ref="Q33:R33"/>
    <mergeCell ref="S33:T33"/>
    <mergeCell ref="U33:V33"/>
    <mergeCell ref="W33:X33"/>
    <mergeCell ref="Y33:Z33"/>
    <mergeCell ref="AA33:AB33"/>
    <mergeCell ref="AC33:AD33"/>
    <mergeCell ref="O36:P36"/>
    <mergeCell ref="Q36:R36"/>
    <mergeCell ref="S36:T36"/>
    <mergeCell ref="AG21:AH21"/>
    <mergeCell ref="AI21:AJ21"/>
    <mergeCell ref="AK21:AL21"/>
    <mergeCell ref="AM21:AN21"/>
    <mergeCell ref="AO21:AP21"/>
    <mergeCell ref="AQ21:AR21"/>
    <mergeCell ref="AE24:AF24"/>
    <mergeCell ref="AG24:AH24"/>
    <mergeCell ref="AI24:AJ24"/>
    <mergeCell ref="AK24:AL24"/>
    <mergeCell ref="AM24:AN24"/>
    <mergeCell ref="AO24:AP24"/>
    <mergeCell ref="AQ24:AR24"/>
    <mergeCell ref="AE27:AF27"/>
    <mergeCell ref="AG27:AH27"/>
    <mergeCell ref="AI27:AJ27"/>
    <mergeCell ref="AK27:AL27"/>
    <mergeCell ref="AM27:AN27"/>
    <mergeCell ref="AO27:AP27"/>
    <mergeCell ref="AQ27:AR27"/>
    <mergeCell ref="AM42:AN42"/>
    <mergeCell ref="AO42:AP42"/>
    <mergeCell ref="AQ42:AR42"/>
    <mergeCell ref="AE33:AF33"/>
    <mergeCell ref="AG33:AH33"/>
    <mergeCell ref="AI33:AJ33"/>
    <mergeCell ref="AK33:AL33"/>
    <mergeCell ref="AM33:AN33"/>
    <mergeCell ref="AO33:AP33"/>
    <mergeCell ref="AQ33:AR33"/>
    <mergeCell ref="AE36:AF36"/>
    <mergeCell ref="AG36:AH36"/>
    <mergeCell ref="AI36:AJ36"/>
    <mergeCell ref="AK36:AL36"/>
    <mergeCell ref="AM36:AN36"/>
    <mergeCell ref="AO36:AP36"/>
    <mergeCell ref="AQ36:AR36"/>
    <mergeCell ref="AG45:AH45"/>
    <mergeCell ref="AI45:AJ45"/>
    <mergeCell ref="AK45:AL45"/>
    <mergeCell ref="AM45:AN45"/>
    <mergeCell ref="AO45:AP45"/>
    <mergeCell ref="AQ45:AR45"/>
    <mergeCell ref="AS12:AT12"/>
    <mergeCell ref="AS15:AT15"/>
    <mergeCell ref="AS21:AT21"/>
    <mergeCell ref="AS27:AT27"/>
    <mergeCell ref="AS33:AT33"/>
    <mergeCell ref="AS39:AT39"/>
    <mergeCell ref="AS45:AT45"/>
    <mergeCell ref="AE39:AF39"/>
    <mergeCell ref="AG39:AH39"/>
    <mergeCell ref="AI39:AJ39"/>
    <mergeCell ref="AK39:AL39"/>
    <mergeCell ref="AM39:AN39"/>
    <mergeCell ref="AO39:AP39"/>
    <mergeCell ref="AQ39:AR39"/>
    <mergeCell ref="AE42:AF42"/>
    <mergeCell ref="AG42:AH42"/>
    <mergeCell ref="AI42:AJ42"/>
    <mergeCell ref="AS24:AT24"/>
    <mergeCell ref="AS42:AT42"/>
    <mergeCell ref="AG30:AH30"/>
    <mergeCell ref="AI30:AJ30"/>
    <mergeCell ref="AK30:AL30"/>
    <mergeCell ref="AM30:AN30"/>
    <mergeCell ref="AO30:AP30"/>
    <mergeCell ref="AQ30:AR30"/>
    <mergeCell ref="AK42:AL42"/>
    <mergeCell ref="AY18:AZ18"/>
    <mergeCell ref="BA18:BB18"/>
    <mergeCell ref="BC18:BD18"/>
    <mergeCell ref="BE18:BF18"/>
    <mergeCell ref="AU21:AV21"/>
    <mergeCell ref="AW21:AX21"/>
    <mergeCell ref="AY21:AZ21"/>
    <mergeCell ref="BA21:BB21"/>
    <mergeCell ref="BC21:BD21"/>
    <mergeCell ref="BE21:BF21"/>
    <mergeCell ref="AU24:AV24"/>
    <mergeCell ref="AW24:AX24"/>
    <mergeCell ref="AY24:AZ24"/>
    <mergeCell ref="BA24:BB24"/>
    <mergeCell ref="BC24:BD24"/>
    <mergeCell ref="BE24:BF24"/>
    <mergeCell ref="AU27:AV27"/>
    <mergeCell ref="AW27:AX27"/>
    <mergeCell ref="AY27:AZ27"/>
    <mergeCell ref="BA27:BB27"/>
    <mergeCell ref="BC27:BD27"/>
    <mergeCell ref="BE27:BF27"/>
    <mergeCell ref="AS30:AT30"/>
    <mergeCell ref="AU30:AV30"/>
    <mergeCell ref="AW30:AX30"/>
    <mergeCell ref="AY30:AZ30"/>
    <mergeCell ref="BA30:BB30"/>
    <mergeCell ref="BC30:BD30"/>
    <mergeCell ref="BE30:BF30"/>
    <mergeCell ref="AY33:AZ33"/>
    <mergeCell ref="BA33:BB33"/>
    <mergeCell ref="BC33:BD33"/>
    <mergeCell ref="BE33:BF33"/>
    <mergeCell ref="AS36:AT36"/>
    <mergeCell ref="AU36:AV36"/>
    <mergeCell ref="AW36:AX36"/>
    <mergeCell ref="AY36:AZ36"/>
    <mergeCell ref="BA36:BB36"/>
    <mergeCell ref="BC36:BD36"/>
    <mergeCell ref="BE36:BF36"/>
    <mergeCell ref="AU33:AV33"/>
    <mergeCell ref="AW33:AX33"/>
    <mergeCell ref="BG27:BH27"/>
    <mergeCell ref="BI27:BJ27"/>
    <mergeCell ref="BK27:BL27"/>
    <mergeCell ref="BG33:BH33"/>
    <mergeCell ref="BI33:BJ33"/>
    <mergeCell ref="BK33:BL33"/>
    <mergeCell ref="BG39:BH39"/>
    <mergeCell ref="BI39:BJ39"/>
    <mergeCell ref="BK39:BL39"/>
    <mergeCell ref="BG45:BH45"/>
    <mergeCell ref="BI45:BJ45"/>
    <mergeCell ref="BK45:BL45"/>
    <mergeCell ref="BK36:BL36"/>
    <mergeCell ref="AU39:AV39"/>
    <mergeCell ref="AW39:AX39"/>
    <mergeCell ref="AY39:AZ39"/>
    <mergeCell ref="BA39:BB39"/>
    <mergeCell ref="BC39:BD39"/>
    <mergeCell ref="BE39:BF39"/>
    <mergeCell ref="AU42:AV42"/>
    <mergeCell ref="AW42:AX42"/>
    <mergeCell ref="AY42:AZ42"/>
    <mergeCell ref="BA42:BB42"/>
    <mergeCell ref="BC42:BD42"/>
    <mergeCell ref="BE42:BF42"/>
    <mergeCell ref="AU45:AV45"/>
    <mergeCell ref="AW45:AX45"/>
    <mergeCell ref="AY45:AZ45"/>
    <mergeCell ref="BA45:BB45"/>
    <mergeCell ref="BC45:BD45"/>
    <mergeCell ref="BE45:BF45"/>
    <mergeCell ref="BM36:BN36"/>
    <mergeCell ref="BO36:BP36"/>
    <mergeCell ref="BQ36:BR36"/>
    <mergeCell ref="BS36:BT36"/>
    <mergeCell ref="BM15:BN15"/>
    <mergeCell ref="BO15:BP15"/>
    <mergeCell ref="BQ15:BR15"/>
    <mergeCell ref="BS15:BT15"/>
    <mergeCell ref="BG18:BH18"/>
    <mergeCell ref="BI18:BJ18"/>
    <mergeCell ref="BK18:BL18"/>
    <mergeCell ref="BM18:BN18"/>
    <mergeCell ref="BO18:BP18"/>
    <mergeCell ref="BQ18:BR18"/>
    <mergeCell ref="BS18:BT18"/>
    <mergeCell ref="BM21:BN21"/>
    <mergeCell ref="BO21:BP21"/>
    <mergeCell ref="BQ21:BR21"/>
    <mergeCell ref="BS21:BT21"/>
    <mergeCell ref="BG24:BH24"/>
    <mergeCell ref="BI24:BJ24"/>
    <mergeCell ref="BK24:BL24"/>
    <mergeCell ref="BM24:BN24"/>
    <mergeCell ref="BO24:BP24"/>
    <mergeCell ref="BQ24:BR24"/>
    <mergeCell ref="BS24:BT24"/>
    <mergeCell ref="BG15:BH15"/>
    <mergeCell ref="BI15:BJ15"/>
    <mergeCell ref="BK15:BL15"/>
    <mergeCell ref="BG21:BH21"/>
    <mergeCell ref="BI21:BJ21"/>
    <mergeCell ref="BK21:BL21"/>
    <mergeCell ref="BM45:BN45"/>
    <mergeCell ref="BO45:BP45"/>
    <mergeCell ref="BQ45:BR45"/>
    <mergeCell ref="BS45:BT45"/>
    <mergeCell ref="BM39:BN39"/>
    <mergeCell ref="BO39:BP39"/>
    <mergeCell ref="BQ39:BR39"/>
    <mergeCell ref="BS39:BT39"/>
    <mergeCell ref="BG42:BH42"/>
    <mergeCell ref="BI42:BJ42"/>
    <mergeCell ref="BK42:BL42"/>
    <mergeCell ref="BM42:BN42"/>
    <mergeCell ref="BO42:BP42"/>
    <mergeCell ref="BQ42:BR42"/>
    <mergeCell ref="BS42:BT42"/>
    <mergeCell ref="BM27:BN27"/>
    <mergeCell ref="BO27:BP27"/>
    <mergeCell ref="BQ27:BR27"/>
    <mergeCell ref="BS27:BT27"/>
    <mergeCell ref="BG30:BH30"/>
    <mergeCell ref="BI30:BJ30"/>
    <mergeCell ref="BK30:BL30"/>
    <mergeCell ref="BM30:BN30"/>
    <mergeCell ref="BO30:BP30"/>
    <mergeCell ref="BQ30:BR30"/>
    <mergeCell ref="BS30:BT30"/>
    <mergeCell ref="BM33:BN33"/>
    <mergeCell ref="BO33:BP33"/>
    <mergeCell ref="BQ33:BR33"/>
    <mergeCell ref="BS33:BT33"/>
    <mergeCell ref="BG36:BH36"/>
    <mergeCell ref="BI36:BJ36"/>
  </mergeCells>
  <conditionalFormatting sqref="N13:N14 N16:N17 CN10:CN11 CM10:CM45 CL10:CL11 CK10:CK45 CJ10:CJ11 CI10:CI45 CH10:CH11 CG10:CG45 CF10:CF11 CD10:CD11 CC10:CC45 CB10:CB11 CA10:CA45 BZ10:BZ11 BY10:BY45 BX10:BX11 BV10:BV11 BU10:BU45 BT10:BT11 BS10:BS45 BR10:BR11 BQ10:BQ45 BP10:BP11 BO10:BO45 BN10:BN11 BM10:BM45 BL10:BL11 BK10:BK45 BJ10:BJ11 BI10:BI45 BH10:BH11 BG10:BG45 BF10:BF11 BE10:BE45 BD10:BD11 BC10:BC45 BB10:BB11 BA10:BA45 AZ10:AZ11 AY10:AY45 AX10:AX11 AW10:AW45 AV10:AV11 AR10:AR11 AQ10:AQ45 AP10:AP11 AO10:AO45 AN10:AN11 AM10:AM45 AL10:AL11 AK10:AK45 AJ10:AJ11 AI10:AI45 AH10:AH11 AG10:AG45 AF10:AF11 AE10:AE45 AD10:AD11 AC10:AC45 AB10:AB11 AA10:AA45 Z10:Z11 Y10:Y45 X10:X11 W10:W45 V10:V11 U10:U45 T10:T11 S10:S45 R10:R11 O10:O45 Q10:Q45 P10:P11 N10:N11 L10:L11 J10:J11 H10:H11 F10:F11 D10:D11 BV13:BV14 BV16:BV17 L13:L45 K10:K45 J13:J45 I10:I45 H13:H45 G10:G45 F13:F45 C10:C45 E10:E45 D13:D45 CF13:CN45 CE10:CE45 BX13:CD45 BW10:BW45 BU19:BV45 N19:N45 M10:M45 AS10:AS45 AU10:AU45 AT10:AT11 O13:BT45">
    <cfRule type="expression" dxfId="20" priority="11">
      <formula>COUNTIF(Férié,C$9)&gt;0</formula>
    </cfRule>
    <cfRule type="expression" dxfId="19" priority="12">
      <formula>WEEKDAY(C$9,2)&gt;6</formula>
    </cfRule>
    <cfRule type="expression" dxfId="18" priority="13">
      <formula>WEEKDAY(C$9,1)&gt;6</formula>
    </cfRule>
    <cfRule type="cellIs" dxfId="17" priority="14" operator="equal">
      <formula>0</formula>
    </cfRule>
  </conditionalFormatting>
  <conditionalFormatting sqref="N13:N14 N16:N17 CN10:CN11 CM10:CM45 CL10:CL11 CK10:CK45 CJ10:CJ11 CI10:CI45 CH10:CH11 CG10:CG45 CF10:CF11 CD10:CD11 CC10:CC45 CB10:CB11 CA10:CA45 BZ10:BZ11 BY10:BY45 BX10:BX11 BV10:BV11 BU10:BU45 BT10:BT11 BS10:BS45 BR10:BR11 BQ10:BQ45 BP10:BP11 BO10:BO45 BN10:BN11 BM10:BM45 BL10:BL11 BK10:BK45 BJ10:BJ11 BI10:BI45 BH10:BH11 BG10:BG45 BF10:BF11 BE10:BE45 BD10:BD11 BC10:BC45 BB10:BB11 BA10:BA45 AZ10:AZ11 AY10:AY45 AX10:AX11 AW10:AW45 AV10:AV11 AR10:AR11 AQ10:AQ45 AP10:AP11 AO10:AO45 AN10:AN11 AM10:AM45 AL10:AL11 AK10:AK45 AJ10:AJ11 AI10:AI45 AH10:AH11 AG10:AG45 AF10:AF11 AE10:AE45 AD10:AD11 AC10:AC45 AB10:AB11 AA10:AA45 Z10:Z11 Y10:Y45 X10:X11 W10:W45 V10:V11 U10:U45 T10:T11 S10:S45 R10:R11 O10:O45 Q10:Q45 P10:P11 N10:N11 L10:L11 J10:J11 H10:H11 F10:F11 D10:D11 BV13:BV14 BV16:BV17 L13:L45 K10:K45 J13:J45 I10:I45 H13:H45 G10:G45 F13:F45 C10:C45 E10:E45 D13:D45 CF13:CN45 CE10:CE45 BX13:CD45 BW10:BW45 BU19:BV45 N19:N45 M10:M45 AS10:AS45 AU10:AU45 AT10:AT11 O13:BT45">
    <cfRule type="cellIs" dxfId="16" priority="2" stopIfTrue="1" operator="equal">
      <formula>"Délégation"</formula>
    </cfRule>
    <cfRule type="cellIs" dxfId="15" priority="3" stopIfTrue="1" operator="equal">
      <formula>"Mal / At"</formula>
    </cfRule>
    <cfRule type="cellIs" dxfId="14" priority="6" stopIfTrue="1" operator="equal">
      <formula>"Vis méd"</formula>
    </cfRule>
    <cfRule type="cellIs" dxfId="13" priority="8" stopIfTrue="1" operator="equal">
      <formula>"Formation"</formula>
    </cfRule>
    <cfRule type="cellIs" dxfId="12" priority="9" stopIfTrue="1" operator="equal">
      <formula>"Congé"</formula>
    </cfRule>
    <cfRule type="cellIs" dxfId="11" priority="10" stopIfTrue="1" operator="equal">
      <formula>"Repos"</formula>
    </cfRule>
  </conditionalFormatting>
  <conditionalFormatting sqref="C9:CN9">
    <cfRule type="expression" dxfId="10" priority="4">
      <formula>COUNTIF(Férié,C$9)&gt;0</formula>
    </cfRule>
    <cfRule type="expression" dxfId="9" priority="5">
      <formula>WEEKDAY(C$9,2)&gt;6</formula>
    </cfRule>
    <cfRule type="expression" dxfId="8" priority="7">
      <formula>WEEKDAY(C$9,1)&gt;6</formula>
    </cfRule>
  </conditionalFormatting>
  <conditionalFormatting sqref="C49:C56 E49:E56 G49:G56 I49:I56 K49:K56 M49:M56 O49:O56 Q49:Q56 S49:S56 U49:U56 W49:W56 Y49:Y56 AA49:AA56 AC49:AC56 AE49:AE56 AG49:AG56 AI49:AI56 AK49:AK56 AM49:AM56 AO49:AO56 AQ49:AQ56 AS49:AS56 AU49:AU56 AW49:AW56 AY49:AY56 BA49:BA56 BC49:BC56 BE49:BE56 BG49:BG56 BI49:BI56 BK49:BK56 BM49:BM56 BO49:BO56 BQ49:BQ56 BS49:BS56 BU49:BU56 BW49:BW56 BY49:BY56 CA49:CA56 CC49:CC56 CE49:CE56 CG49:CG56 CI49:CI56 CK49:CK56 CM49:CM56">
    <cfRule type="cellIs" dxfId="7" priority="1" operator="equal">
      <formula>0</formula>
    </cfRule>
  </conditionalFormatting>
  <printOptions horizontalCentered="1"/>
  <pageMargins left="0.31496062992125984" right="0.31496062992125984" top="0.70866141732283472" bottom="0.31496062992125984" header="0.31496062992125984" footer="0.31496062992125984"/>
  <pageSetup paperSize="9" scale="72" fitToWidth="2" orientation="landscape" r:id="rId1"/>
  <ignoredErrors>
    <ignoredError sqref="F9 D9 H9 P9 R9:CN9 N9 L9 J9" formula="1"/>
  </ignoredErrors>
  <drawing r:id="rId2"/>
  <legacyDrawing r:id="rId3"/>
</worksheet>
</file>

<file path=xl/worksheets/sheet3.xml><?xml version="1.0" encoding="utf-8"?>
<worksheet xmlns="http://schemas.openxmlformats.org/spreadsheetml/2006/main" xmlns:r="http://schemas.openxmlformats.org/officeDocument/2006/relationships">
  <sheetPr codeName="Feuil4"/>
  <dimension ref="A2:I442"/>
  <sheetViews>
    <sheetView topLeftCell="A277" workbookViewId="0">
      <selection activeCell="B189" sqref="B189"/>
    </sheetView>
  </sheetViews>
  <sheetFormatPr baseColWidth="10" defaultRowHeight="12.75"/>
  <cols>
    <col min="1" max="1" width="12.7109375" style="78" customWidth="1"/>
    <col min="2" max="2" width="20.7109375" style="78" customWidth="1"/>
    <col min="3" max="4" width="10.7109375" style="78" customWidth="1"/>
    <col min="5" max="5" width="12.7109375" style="78" customWidth="1"/>
    <col min="6" max="6" width="14.7109375" style="79" customWidth="1"/>
  </cols>
  <sheetData>
    <row r="2" spans="1:9" ht="18">
      <c r="A2" s="74" t="s">
        <v>70</v>
      </c>
      <c r="B2" s="74" t="s">
        <v>68</v>
      </c>
      <c r="C2" s="75" t="s">
        <v>65</v>
      </c>
      <c r="D2" s="75" t="s">
        <v>66</v>
      </c>
      <c r="E2" s="75" t="s">
        <v>0</v>
      </c>
      <c r="F2" s="74" t="s">
        <v>14</v>
      </c>
    </row>
    <row r="3" spans="1:9">
      <c r="A3" s="76">
        <v>42205</v>
      </c>
      <c r="B3" s="77" t="s">
        <v>82</v>
      </c>
      <c r="C3" s="81">
        <v>0.35416666666666669</v>
      </c>
      <c r="D3" s="81">
        <v>0.91666666666666663</v>
      </c>
      <c r="E3" s="78" t="s">
        <v>6</v>
      </c>
      <c r="I3">
        <v>1</v>
      </c>
    </row>
    <row r="4" spans="1:9">
      <c r="A4" s="76">
        <v>42205</v>
      </c>
      <c r="B4" s="77" t="s">
        <v>81</v>
      </c>
      <c r="C4" s="81" t="s">
        <v>85</v>
      </c>
      <c r="D4" s="81" t="s">
        <v>85</v>
      </c>
      <c r="E4" s="78" t="s">
        <v>85</v>
      </c>
      <c r="F4" s="79" t="s">
        <v>15</v>
      </c>
    </row>
    <row r="5" spans="1:9">
      <c r="A5" s="76">
        <v>42205</v>
      </c>
      <c r="B5" s="77" t="s">
        <v>75</v>
      </c>
      <c r="C5" s="81">
        <v>0.35416666666666669</v>
      </c>
      <c r="D5" s="81">
        <v>0.91666666666666663</v>
      </c>
      <c r="E5" s="78" t="s">
        <v>5</v>
      </c>
    </row>
    <row r="6" spans="1:9">
      <c r="A6" s="76">
        <v>42205</v>
      </c>
      <c r="B6" s="77" t="s">
        <v>79</v>
      </c>
      <c r="C6" s="81" t="s">
        <v>85</v>
      </c>
      <c r="D6" s="81" t="s">
        <v>85</v>
      </c>
      <c r="E6" s="78" t="s">
        <v>85</v>
      </c>
      <c r="F6" s="79" t="s">
        <v>11</v>
      </c>
    </row>
    <row r="7" spans="1:9">
      <c r="A7" s="76">
        <v>42205</v>
      </c>
      <c r="B7" s="77" t="s">
        <v>80</v>
      </c>
      <c r="C7" s="81">
        <v>0.35416666666666669</v>
      </c>
      <c r="D7" s="81">
        <v>0.91666666666666663</v>
      </c>
      <c r="E7" s="78" t="s">
        <v>8</v>
      </c>
    </row>
    <row r="8" spans="1:9">
      <c r="A8" s="76">
        <v>42205</v>
      </c>
      <c r="B8" s="78" t="s">
        <v>77</v>
      </c>
      <c r="C8" s="81">
        <v>0.35416666666666669</v>
      </c>
      <c r="D8" s="81">
        <v>0.91666666666666663</v>
      </c>
      <c r="E8" s="78" t="s">
        <v>7</v>
      </c>
      <c r="F8" s="79" t="s">
        <v>85</v>
      </c>
    </row>
    <row r="9" spans="1:9">
      <c r="A9" s="76">
        <v>42205</v>
      </c>
      <c r="B9" s="78" t="s">
        <v>72</v>
      </c>
      <c r="C9" s="81"/>
      <c r="D9" s="81"/>
      <c r="F9" s="79" t="s">
        <v>11</v>
      </c>
    </row>
    <row r="10" spans="1:9">
      <c r="A10" s="76">
        <v>42205</v>
      </c>
      <c r="B10" s="78" t="s">
        <v>78</v>
      </c>
      <c r="C10" s="81" t="s">
        <v>85</v>
      </c>
      <c r="D10" s="81" t="s">
        <v>85</v>
      </c>
      <c r="F10" s="79" t="s">
        <v>11</v>
      </c>
    </row>
    <row r="11" spans="1:9">
      <c r="A11" s="76">
        <v>42205</v>
      </c>
      <c r="B11" s="78" t="s">
        <v>83</v>
      </c>
      <c r="C11" s="81"/>
      <c r="D11" s="81"/>
      <c r="F11" s="79" t="s">
        <v>12</v>
      </c>
    </row>
    <row r="12" spans="1:9">
      <c r="A12" s="76">
        <v>42205</v>
      </c>
      <c r="B12" s="78" t="s">
        <v>74</v>
      </c>
      <c r="C12" s="81">
        <v>0.35416666666666669</v>
      </c>
      <c r="D12" s="81">
        <v>0.91666666666666663</v>
      </c>
      <c r="E12" s="78" t="s">
        <v>2</v>
      </c>
      <c r="F12" s="79" t="s">
        <v>33</v>
      </c>
    </row>
    <row r="13" spans="1:9">
      <c r="A13" s="76">
        <v>42205</v>
      </c>
      <c r="B13" s="78" t="s">
        <v>76</v>
      </c>
      <c r="C13" s="81"/>
      <c r="D13" s="81"/>
      <c r="F13" s="79" t="s">
        <v>15</v>
      </c>
    </row>
    <row r="14" spans="1:9">
      <c r="A14" s="76">
        <v>42205</v>
      </c>
      <c r="B14" s="78" t="s">
        <v>73</v>
      </c>
      <c r="C14" s="81"/>
      <c r="D14" s="81"/>
      <c r="F14" s="79" t="s">
        <v>11</v>
      </c>
    </row>
    <row r="15" spans="1:9">
      <c r="A15" s="76">
        <v>42206</v>
      </c>
      <c r="B15" s="78" t="s">
        <v>77</v>
      </c>
      <c r="C15" s="81" t="s">
        <v>85</v>
      </c>
      <c r="D15" s="81" t="s">
        <v>85</v>
      </c>
      <c r="E15" s="78" t="s">
        <v>85</v>
      </c>
      <c r="F15" s="79" t="s">
        <v>11</v>
      </c>
    </row>
    <row r="16" spans="1:9">
      <c r="A16" s="76">
        <v>42206</v>
      </c>
      <c r="B16" s="78" t="s">
        <v>72</v>
      </c>
      <c r="C16" s="81" t="s">
        <v>85</v>
      </c>
      <c r="D16" s="81" t="s">
        <v>85</v>
      </c>
      <c r="E16" s="78" t="s">
        <v>85</v>
      </c>
      <c r="F16" s="79" t="s">
        <v>11</v>
      </c>
    </row>
    <row r="17" spans="1:6">
      <c r="A17" s="76">
        <v>42206</v>
      </c>
      <c r="B17" s="78" t="s">
        <v>80</v>
      </c>
      <c r="C17" s="81" t="s">
        <v>85</v>
      </c>
      <c r="D17" s="81" t="s">
        <v>85</v>
      </c>
      <c r="E17" s="78" t="s">
        <v>85</v>
      </c>
      <c r="F17" s="79" t="s">
        <v>11</v>
      </c>
    </row>
    <row r="18" spans="1:6">
      <c r="A18" s="76">
        <v>42206</v>
      </c>
      <c r="B18" s="78" t="s">
        <v>74</v>
      </c>
      <c r="C18" s="81">
        <v>0.625</v>
      </c>
      <c r="D18" s="81">
        <v>0.90625</v>
      </c>
      <c r="E18" s="78" t="s">
        <v>5</v>
      </c>
    </row>
    <row r="19" spans="1:6">
      <c r="A19" s="76">
        <v>42206</v>
      </c>
      <c r="B19" s="78" t="s">
        <v>73</v>
      </c>
      <c r="C19" s="81">
        <v>0.39583333333333331</v>
      </c>
      <c r="D19" s="81">
        <v>0.90625</v>
      </c>
      <c r="E19" s="78" t="s">
        <v>6</v>
      </c>
    </row>
    <row r="20" spans="1:6">
      <c r="A20" s="76">
        <v>42206</v>
      </c>
      <c r="B20" s="78" t="s">
        <v>82</v>
      </c>
      <c r="C20" s="81"/>
      <c r="D20" s="81"/>
      <c r="F20" s="79" t="s">
        <v>11</v>
      </c>
    </row>
    <row r="21" spans="1:6">
      <c r="A21" s="76">
        <v>42206</v>
      </c>
      <c r="B21" s="78" t="s">
        <v>81</v>
      </c>
      <c r="C21" s="81" t="s">
        <v>85</v>
      </c>
      <c r="D21" s="81" t="s">
        <v>85</v>
      </c>
      <c r="F21" s="79" t="s">
        <v>15</v>
      </c>
    </row>
    <row r="22" spans="1:6">
      <c r="A22" s="76">
        <v>42206</v>
      </c>
      <c r="B22" s="78" t="s">
        <v>78</v>
      </c>
      <c r="C22" s="81">
        <v>0.625</v>
      </c>
      <c r="D22" s="81">
        <v>0.90625</v>
      </c>
      <c r="E22" s="78" t="s">
        <v>8</v>
      </c>
      <c r="F22" s="79" t="s">
        <v>85</v>
      </c>
    </row>
    <row r="23" spans="1:6">
      <c r="A23" s="76">
        <v>42206</v>
      </c>
      <c r="B23" s="78" t="s">
        <v>83</v>
      </c>
      <c r="C23" s="81"/>
      <c r="D23" s="81"/>
      <c r="F23" s="79" t="s">
        <v>12</v>
      </c>
    </row>
    <row r="24" spans="1:6">
      <c r="A24" s="76">
        <v>42206</v>
      </c>
      <c r="B24" s="78" t="s">
        <v>75</v>
      </c>
      <c r="C24" s="81">
        <v>0.39583333333333331</v>
      </c>
      <c r="D24" s="81">
        <v>0.90625</v>
      </c>
      <c r="E24" s="78" t="s">
        <v>2</v>
      </c>
      <c r="F24" s="79" t="s">
        <v>85</v>
      </c>
    </row>
    <row r="25" spans="1:6">
      <c r="A25" s="76">
        <v>42206</v>
      </c>
      <c r="B25" s="78" t="s">
        <v>79</v>
      </c>
      <c r="C25" s="81">
        <v>0.625</v>
      </c>
      <c r="D25" s="81">
        <v>0.90625</v>
      </c>
      <c r="E25" s="78" t="s">
        <v>7</v>
      </c>
      <c r="F25" s="79" t="s">
        <v>85</v>
      </c>
    </row>
    <row r="26" spans="1:6">
      <c r="A26" s="76">
        <v>42206</v>
      </c>
      <c r="B26" s="78" t="s">
        <v>76</v>
      </c>
      <c r="C26" s="81"/>
      <c r="D26" s="81"/>
      <c r="F26" s="79" t="s">
        <v>15</v>
      </c>
    </row>
    <row r="27" spans="1:6">
      <c r="A27" s="76">
        <v>42207</v>
      </c>
      <c r="B27" s="78" t="s">
        <v>82</v>
      </c>
      <c r="C27" s="81">
        <v>0.39583333333333331</v>
      </c>
      <c r="D27" s="81">
        <v>0.91666666666666663</v>
      </c>
      <c r="E27" s="78" t="s">
        <v>6</v>
      </c>
    </row>
    <row r="28" spans="1:6">
      <c r="A28" s="76">
        <v>42207</v>
      </c>
      <c r="B28" s="78" t="s">
        <v>77</v>
      </c>
      <c r="C28" s="81">
        <v>0.39583333333333331</v>
      </c>
      <c r="D28" s="81">
        <v>0.91666666666666663</v>
      </c>
      <c r="E28" s="78" t="s">
        <v>7</v>
      </c>
    </row>
    <row r="29" spans="1:6">
      <c r="A29" s="76">
        <v>42207</v>
      </c>
      <c r="B29" s="78" t="s">
        <v>72</v>
      </c>
      <c r="C29" s="81">
        <v>0.39583333333333331</v>
      </c>
      <c r="D29" s="81">
        <v>0.91666666666666663</v>
      </c>
      <c r="E29" s="78" t="s">
        <v>2</v>
      </c>
    </row>
    <row r="30" spans="1:6">
      <c r="A30" s="76">
        <v>42207</v>
      </c>
      <c r="B30" s="78" t="s">
        <v>78</v>
      </c>
      <c r="C30" s="81">
        <v>0.39583333333333331</v>
      </c>
      <c r="D30" s="81">
        <v>0.91666666666666663</v>
      </c>
      <c r="E30" s="78" t="s">
        <v>8</v>
      </c>
    </row>
    <row r="31" spans="1:6">
      <c r="A31" s="76">
        <v>42207</v>
      </c>
      <c r="B31" s="78" t="s">
        <v>79</v>
      </c>
      <c r="C31" s="81">
        <v>0.39583333333333331</v>
      </c>
      <c r="D31" s="81">
        <v>0.91666666666666663</v>
      </c>
      <c r="E31" s="78" t="s">
        <v>5</v>
      </c>
      <c r="F31" s="79" t="s">
        <v>71</v>
      </c>
    </row>
    <row r="32" spans="1:6">
      <c r="A32" s="76">
        <v>42207</v>
      </c>
      <c r="B32" s="78" t="s">
        <v>81</v>
      </c>
      <c r="C32" s="81"/>
      <c r="D32" s="81"/>
      <c r="F32" s="79" t="s">
        <v>15</v>
      </c>
    </row>
    <row r="33" spans="1:6">
      <c r="A33" s="76">
        <v>42207</v>
      </c>
      <c r="B33" s="78" t="s">
        <v>76</v>
      </c>
      <c r="C33" s="81"/>
      <c r="D33" s="81"/>
      <c r="F33" s="79" t="s">
        <v>15</v>
      </c>
    </row>
    <row r="34" spans="1:6">
      <c r="A34" s="76">
        <v>42207</v>
      </c>
      <c r="B34" s="78" t="s">
        <v>83</v>
      </c>
      <c r="C34" s="81"/>
      <c r="D34" s="81"/>
      <c r="F34" s="79" t="s">
        <v>12</v>
      </c>
    </row>
    <row r="35" spans="1:6">
      <c r="A35" s="76">
        <v>42207</v>
      </c>
      <c r="B35" s="78" t="s">
        <v>75</v>
      </c>
      <c r="C35" s="81"/>
      <c r="D35" s="81"/>
      <c r="F35" s="79" t="s">
        <v>11</v>
      </c>
    </row>
    <row r="36" spans="1:6">
      <c r="A36" s="76">
        <v>42207</v>
      </c>
      <c r="B36" s="78" t="s">
        <v>80</v>
      </c>
      <c r="C36" s="81"/>
      <c r="D36" s="81"/>
      <c r="F36" s="79" t="s">
        <v>11</v>
      </c>
    </row>
    <row r="37" spans="1:6">
      <c r="A37" s="76">
        <v>42207</v>
      </c>
      <c r="B37" s="78" t="s">
        <v>74</v>
      </c>
      <c r="C37" s="81"/>
      <c r="D37" s="81"/>
      <c r="F37" s="79" t="s">
        <v>11</v>
      </c>
    </row>
    <row r="38" spans="1:6">
      <c r="A38" s="76">
        <v>42207</v>
      </c>
      <c r="B38" s="78" t="s">
        <v>73</v>
      </c>
      <c r="C38" s="81"/>
      <c r="D38" s="81"/>
      <c r="F38" s="79" t="s">
        <v>11</v>
      </c>
    </row>
    <row r="39" spans="1:6">
      <c r="A39" s="76">
        <v>42208</v>
      </c>
      <c r="B39" s="78" t="s">
        <v>78</v>
      </c>
      <c r="C39" s="81">
        <v>0.39583333333333331</v>
      </c>
      <c r="D39" s="81">
        <v>0.88541666666666663</v>
      </c>
      <c r="E39" s="78" t="s">
        <v>7</v>
      </c>
    </row>
    <row r="40" spans="1:6">
      <c r="A40" s="76">
        <v>42208</v>
      </c>
      <c r="B40" s="78" t="s">
        <v>79</v>
      </c>
      <c r="C40" s="81">
        <v>0.39583333333333331</v>
      </c>
      <c r="D40" s="81">
        <v>0.88541666666666663</v>
      </c>
      <c r="E40" s="78" t="s">
        <v>5</v>
      </c>
    </row>
    <row r="41" spans="1:6">
      <c r="A41" s="76">
        <v>42208</v>
      </c>
      <c r="B41" s="78" t="s">
        <v>80</v>
      </c>
      <c r="C41" s="81">
        <v>0.66666666666666663</v>
      </c>
      <c r="D41" s="81">
        <v>0.88541666666666663</v>
      </c>
      <c r="E41" s="78" t="s">
        <v>6</v>
      </c>
    </row>
    <row r="42" spans="1:6">
      <c r="A42" s="76">
        <v>42208</v>
      </c>
      <c r="B42" s="78" t="s">
        <v>74</v>
      </c>
      <c r="C42" s="81">
        <v>0.66666666666666663</v>
      </c>
      <c r="D42" s="81">
        <v>0.88541666666666663</v>
      </c>
      <c r="E42" s="78" t="s">
        <v>8</v>
      </c>
    </row>
    <row r="43" spans="1:6">
      <c r="A43" s="76">
        <v>42208</v>
      </c>
      <c r="B43" s="78" t="s">
        <v>73</v>
      </c>
      <c r="C43" s="81">
        <v>0.66666666666666663</v>
      </c>
      <c r="D43" s="81">
        <v>0.88541666666666663</v>
      </c>
      <c r="E43" s="78" t="s">
        <v>2</v>
      </c>
    </row>
    <row r="44" spans="1:6">
      <c r="A44" s="76">
        <v>42208</v>
      </c>
      <c r="B44" s="78" t="s">
        <v>81</v>
      </c>
      <c r="C44" s="81"/>
      <c r="D44" s="81"/>
      <c r="F44" s="79" t="s">
        <v>15</v>
      </c>
    </row>
    <row r="45" spans="1:6">
      <c r="A45" s="76">
        <v>42208</v>
      </c>
      <c r="B45" s="78" t="s">
        <v>76</v>
      </c>
      <c r="C45" s="81"/>
      <c r="D45" s="81"/>
      <c r="F45" s="79" t="s">
        <v>15</v>
      </c>
    </row>
    <row r="46" spans="1:6">
      <c r="A46" s="76">
        <v>42208</v>
      </c>
      <c r="B46" s="78" t="s">
        <v>82</v>
      </c>
      <c r="C46" s="81"/>
      <c r="D46" s="81"/>
      <c r="F46" s="79" t="s">
        <v>11</v>
      </c>
    </row>
    <row r="47" spans="1:6">
      <c r="A47" s="76">
        <v>42208</v>
      </c>
      <c r="B47" s="78" t="s">
        <v>77</v>
      </c>
      <c r="C47" s="81"/>
      <c r="D47" s="81"/>
      <c r="F47" s="79" t="s">
        <v>11</v>
      </c>
    </row>
    <row r="48" spans="1:6">
      <c r="A48" s="76">
        <v>42208</v>
      </c>
      <c r="B48" s="78" t="s">
        <v>72</v>
      </c>
      <c r="C48" s="81"/>
      <c r="D48" s="81"/>
      <c r="F48" s="79" t="s">
        <v>11</v>
      </c>
    </row>
    <row r="49" spans="1:6">
      <c r="A49" s="76">
        <v>42208</v>
      </c>
      <c r="B49" s="78" t="s">
        <v>83</v>
      </c>
      <c r="C49" s="81"/>
      <c r="D49" s="81"/>
      <c r="F49" s="79" t="s">
        <v>11</v>
      </c>
    </row>
    <row r="50" spans="1:6">
      <c r="A50" s="76">
        <v>42208</v>
      </c>
      <c r="B50" s="78" t="s">
        <v>75</v>
      </c>
      <c r="C50" s="81"/>
      <c r="D50" s="81"/>
      <c r="F50" s="79" t="s">
        <v>11</v>
      </c>
    </row>
    <row r="51" spans="1:6">
      <c r="A51" s="76">
        <v>42209</v>
      </c>
      <c r="B51" s="78" t="s">
        <v>82</v>
      </c>
      <c r="C51" s="81">
        <v>0.39583333333333331</v>
      </c>
      <c r="D51" s="81">
        <v>0.91666666666666663</v>
      </c>
      <c r="E51" s="78" t="s">
        <v>6</v>
      </c>
    </row>
    <row r="52" spans="1:6">
      <c r="A52" s="76">
        <v>42209</v>
      </c>
      <c r="B52" s="78" t="s">
        <v>83</v>
      </c>
      <c r="C52" s="81">
        <v>0.39583333333333331</v>
      </c>
      <c r="D52" s="81">
        <v>0.91666666666666663</v>
      </c>
      <c r="E52" s="78" t="s">
        <v>5</v>
      </c>
    </row>
    <row r="53" spans="1:6">
      <c r="A53" s="76">
        <v>42209</v>
      </c>
      <c r="B53" s="78" t="s">
        <v>79</v>
      </c>
      <c r="C53" s="81">
        <v>0.39583333333333331</v>
      </c>
      <c r="D53" s="81">
        <v>0.91666666666666663</v>
      </c>
      <c r="E53" s="78" t="s">
        <v>8</v>
      </c>
    </row>
    <row r="54" spans="1:6">
      <c r="A54" s="76">
        <v>42209</v>
      </c>
      <c r="B54" s="78" t="s">
        <v>74</v>
      </c>
      <c r="C54" s="81">
        <v>0.39583333333333331</v>
      </c>
      <c r="D54" s="81">
        <v>0.91666666666666663</v>
      </c>
      <c r="E54" s="78" t="s">
        <v>7</v>
      </c>
    </row>
    <row r="55" spans="1:6">
      <c r="A55" s="76">
        <v>42209</v>
      </c>
      <c r="B55" s="78" t="s">
        <v>73</v>
      </c>
      <c r="C55" s="81">
        <v>0.39583333333333331</v>
      </c>
      <c r="D55" s="81">
        <v>0.91666666666666663</v>
      </c>
      <c r="E55" s="78" t="s">
        <v>2</v>
      </c>
    </row>
    <row r="56" spans="1:6">
      <c r="A56" s="76">
        <v>42209</v>
      </c>
      <c r="B56" s="78" t="s">
        <v>81</v>
      </c>
      <c r="C56" s="81"/>
      <c r="D56" s="81"/>
      <c r="F56" s="79" t="s">
        <v>15</v>
      </c>
    </row>
    <row r="57" spans="1:6">
      <c r="A57" s="76">
        <v>42209</v>
      </c>
      <c r="B57" s="78" t="s">
        <v>76</v>
      </c>
      <c r="C57" s="81"/>
      <c r="D57" s="81"/>
      <c r="F57" s="79" t="s">
        <v>15</v>
      </c>
    </row>
    <row r="58" spans="1:6">
      <c r="A58" s="76">
        <v>42209</v>
      </c>
      <c r="B58" s="78" t="s">
        <v>77</v>
      </c>
      <c r="C58" s="81"/>
      <c r="D58" s="81"/>
      <c r="F58" s="79" t="s">
        <v>11</v>
      </c>
    </row>
    <row r="59" spans="1:6">
      <c r="A59" s="76">
        <v>42209</v>
      </c>
      <c r="B59" s="78" t="s">
        <v>72</v>
      </c>
      <c r="C59" s="81"/>
      <c r="D59" s="81"/>
      <c r="F59" s="79" t="s">
        <v>11</v>
      </c>
    </row>
    <row r="60" spans="1:6">
      <c r="A60" s="76">
        <v>42209</v>
      </c>
      <c r="B60" s="78" t="s">
        <v>78</v>
      </c>
      <c r="C60" s="81"/>
      <c r="D60" s="81"/>
      <c r="F60" s="79" t="s">
        <v>11</v>
      </c>
    </row>
    <row r="61" spans="1:6">
      <c r="A61" s="76">
        <v>42209</v>
      </c>
      <c r="B61" s="78" t="s">
        <v>75</v>
      </c>
      <c r="C61" s="81"/>
      <c r="D61" s="81"/>
      <c r="F61" s="79" t="s">
        <v>11</v>
      </c>
    </row>
    <row r="62" spans="1:6">
      <c r="A62" s="76">
        <v>42209</v>
      </c>
      <c r="B62" s="78" t="s">
        <v>80</v>
      </c>
      <c r="C62" s="81"/>
      <c r="D62" s="81"/>
      <c r="F62" s="79" t="s">
        <v>11</v>
      </c>
    </row>
    <row r="63" spans="1:6">
      <c r="A63" s="76">
        <v>42210</v>
      </c>
      <c r="B63" s="78" t="s">
        <v>77</v>
      </c>
      <c r="C63" s="81">
        <v>0.39583333333333331</v>
      </c>
      <c r="D63" s="81">
        <v>0.85416666666666663</v>
      </c>
      <c r="E63" s="78" t="s">
        <v>8</v>
      </c>
    </row>
    <row r="64" spans="1:6">
      <c r="A64" s="76">
        <v>42210</v>
      </c>
      <c r="B64" s="78" t="s">
        <v>72</v>
      </c>
      <c r="C64" s="81">
        <v>0.39583333333333331</v>
      </c>
      <c r="D64" s="81">
        <v>0.85416666666666663</v>
      </c>
      <c r="E64" s="78" t="s">
        <v>2</v>
      </c>
    </row>
    <row r="65" spans="1:6">
      <c r="A65" s="76">
        <v>42210</v>
      </c>
      <c r="B65" s="78" t="s">
        <v>83</v>
      </c>
      <c r="C65" s="81">
        <v>0.39583333333333331</v>
      </c>
      <c r="D65" s="81">
        <v>0.85416666666666663</v>
      </c>
      <c r="E65" s="78" t="s">
        <v>6</v>
      </c>
    </row>
    <row r="66" spans="1:6">
      <c r="A66" s="76">
        <v>42210</v>
      </c>
      <c r="B66" s="78" t="s">
        <v>75</v>
      </c>
      <c r="C66" s="81">
        <v>0.39583333333333331</v>
      </c>
      <c r="D66" s="81">
        <v>0.85416666666666663</v>
      </c>
      <c r="E66" s="78" t="s">
        <v>5</v>
      </c>
    </row>
    <row r="67" spans="1:6">
      <c r="A67" s="76">
        <v>42210</v>
      </c>
      <c r="B67" s="78" t="s">
        <v>80</v>
      </c>
      <c r="C67" s="81">
        <v>0.39583333333333331</v>
      </c>
      <c r="D67" s="81">
        <v>0.85416666666666663</v>
      </c>
      <c r="E67" s="78" t="s">
        <v>7</v>
      </c>
    </row>
    <row r="68" spans="1:6">
      <c r="A68" s="76">
        <v>42210</v>
      </c>
      <c r="B68" s="78" t="s">
        <v>81</v>
      </c>
      <c r="C68" s="81"/>
      <c r="D68" s="81"/>
      <c r="F68" s="79" t="s">
        <v>15</v>
      </c>
    </row>
    <row r="69" spans="1:6">
      <c r="A69" s="76">
        <v>42210</v>
      </c>
      <c r="B69" s="78" t="s">
        <v>76</v>
      </c>
      <c r="C69" s="81"/>
      <c r="D69" s="81"/>
      <c r="F69" s="79" t="s">
        <v>15</v>
      </c>
    </row>
    <row r="70" spans="1:6">
      <c r="A70" s="76">
        <v>42210</v>
      </c>
      <c r="B70" s="78" t="s">
        <v>82</v>
      </c>
      <c r="C70" s="81"/>
      <c r="D70" s="81"/>
      <c r="F70" s="79" t="s">
        <v>11</v>
      </c>
    </row>
    <row r="71" spans="1:6">
      <c r="A71" s="76">
        <v>42210</v>
      </c>
      <c r="B71" s="78" t="s">
        <v>78</v>
      </c>
      <c r="C71" s="81"/>
      <c r="D71" s="81"/>
      <c r="F71" s="79" t="s">
        <v>11</v>
      </c>
    </row>
    <row r="72" spans="1:6">
      <c r="A72" s="76">
        <v>42210</v>
      </c>
      <c r="B72" s="78" t="s">
        <v>79</v>
      </c>
      <c r="C72" s="81"/>
      <c r="D72" s="81"/>
      <c r="F72" s="79" t="s">
        <v>11</v>
      </c>
    </row>
    <row r="73" spans="1:6">
      <c r="A73" s="76">
        <v>42210</v>
      </c>
      <c r="B73" s="78" t="s">
        <v>74</v>
      </c>
      <c r="C73" s="81"/>
      <c r="D73" s="81"/>
      <c r="F73" s="79" t="s">
        <v>11</v>
      </c>
    </row>
    <row r="74" spans="1:6">
      <c r="A74" s="76">
        <v>42210</v>
      </c>
      <c r="B74" s="78" t="s">
        <v>73</v>
      </c>
      <c r="C74" s="81"/>
      <c r="D74" s="81"/>
      <c r="F74" s="79" t="s">
        <v>11</v>
      </c>
    </row>
    <row r="75" spans="1:6">
      <c r="A75" s="76">
        <v>42211</v>
      </c>
      <c r="B75" s="78" t="s">
        <v>77</v>
      </c>
      <c r="C75" s="81">
        <v>0.39583333333333331</v>
      </c>
      <c r="D75" s="81">
        <v>0.72916666666666663</v>
      </c>
      <c r="E75" s="78" t="s">
        <v>5</v>
      </c>
    </row>
    <row r="76" spans="1:6">
      <c r="A76" s="76">
        <v>42211</v>
      </c>
      <c r="B76" s="78" t="s">
        <v>72</v>
      </c>
      <c r="C76" s="81">
        <v>0.39583333333333331</v>
      </c>
      <c r="D76" s="81">
        <v>0.72916666666666663</v>
      </c>
      <c r="E76" s="78" t="s">
        <v>7</v>
      </c>
    </row>
    <row r="77" spans="1:6">
      <c r="A77" s="76">
        <v>42211</v>
      </c>
      <c r="B77" s="78" t="s">
        <v>83</v>
      </c>
      <c r="C77" s="81">
        <v>0.39583333333333331</v>
      </c>
      <c r="D77" s="81">
        <v>0.72916666666666663</v>
      </c>
      <c r="E77" s="78" t="s">
        <v>6</v>
      </c>
    </row>
    <row r="78" spans="1:6">
      <c r="A78" s="76">
        <v>42211</v>
      </c>
      <c r="B78" s="78" t="s">
        <v>75</v>
      </c>
      <c r="C78" s="81">
        <v>0.39583333333333331</v>
      </c>
      <c r="D78" s="81">
        <v>0.72916666666666663</v>
      </c>
      <c r="E78" s="78" t="s">
        <v>2</v>
      </c>
    </row>
    <row r="79" spans="1:6">
      <c r="A79" s="76">
        <v>42211</v>
      </c>
      <c r="B79" s="78" t="s">
        <v>80</v>
      </c>
      <c r="C79" s="81">
        <v>0.39583333333333331</v>
      </c>
      <c r="D79" s="81">
        <v>0.72916666666666663</v>
      </c>
      <c r="E79" s="78" t="s">
        <v>8</v>
      </c>
    </row>
    <row r="80" spans="1:6">
      <c r="A80" s="76">
        <v>42211</v>
      </c>
      <c r="B80" s="78" t="s">
        <v>81</v>
      </c>
      <c r="C80" s="81"/>
      <c r="D80" s="81"/>
      <c r="F80" s="79" t="s">
        <v>15</v>
      </c>
    </row>
    <row r="81" spans="1:6">
      <c r="A81" s="76">
        <v>42211</v>
      </c>
      <c r="B81" s="78" t="s">
        <v>76</v>
      </c>
      <c r="C81" s="81"/>
      <c r="D81" s="81"/>
      <c r="F81" s="79" t="s">
        <v>15</v>
      </c>
    </row>
    <row r="82" spans="1:6">
      <c r="A82" s="76">
        <v>42211</v>
      </c>
      <c r="B82" s="78" t="s">
        <v>82</v>
      </c>
      <c r="C82" s="81"/>
      <c r="D82" s="81"/>
      <c r="F82" s="79" t="s">
        <v>11</v>
      </c>
    </row>
    <row r="83" spans="1:6">
      <c r="A83" s="76">
        <v>42211</v>
      </c>
      <c r="B83" s="78" t="s">
        <v>78</v>
      </c>
      <c r="C83" s="81"/>
      <c r="D83" s="81"/>
      <c r="F83" s="79" t="s">
        <v>11</v>
      </c>
    </row>
    <row r="84" spans="1:6">
      <c r="A84" s="76">
        <v>42211</v>
      </c>
      <c r="B84" s="78" t="s">
        <v>79</v>
      </c>
      <c r="C84" s="81"/>
      <c r="D84" s="81"/>
      <c r="F84" s="79" t="s">
        <v>11</v>
      </c>
    </row>
    <row r="85" spans="1:6">
      <c r="A85" s="76">
        <v>42211</v>
      </c>
      <c r="B85" s="78" t="s">
        <v>74</v>
      </c>
      <c r="C85" s="81"/>
      <c r="D85" s="81"/>
      <c r="F85" s="79" t="s">
        <v>11</v>
      </c>
    </row>
    <row r="86" spans="1:6">
      <c r="A86" s="76">
        <v>42211</v>
      </c>
      <c r="B86" s="78" t="s">
        <v>73</v>
      </c>
      <c r="C86" s="81"/>
      <c r="D86" s="81"/>
      <c r="F86" s="79" t="s">
        <v>11</v>
      </c>
    </row>
    <row r="87" spans="1:6">
      <c r="A87" s="76">
        <v>42212</v>
      </c>
      <c r="B87" s="78" t="s">
        <v>82</v>
      </c>
      <c r="C87" s="81">
        <v>0.35416666666666669</v>
      </c>
      <c r="D87" s="81">
        <v>0.91666666666666663</v>
      </c>
      <c r="E87" s="78" t="s">
        <v>7</v>
      </c>
    </row>
    <row r="88" spans="1:6">
      <c r="A88" s="76">
        <v>42212</v>
      </c>
      <c r="B88" s="78" t="s">
        <v>77</v>
      </c>
      <c r="C88" s="81">
        <v>0.35416666666666669</v>
      </c>
      <c r="D88" s="81">
        <v>0.91666666666666663</v>
      </c>
      <c r="E88" s="78" t="s">
        <v>8</v>
      </c>
    </row>
    <row r="89" spans="1:6">
      <c r="A89" s="76">
        <v>42212</v>
      </c>
      <c r="B89" s="78" t="s">
        <v>72</v>
      </c>
      <c r="C89" s="81">
        <v>0.35416666666666669</v>
      </c>
      <c r="D89" s="81">
        <v>0.91666666666666663</v>
      </c>
      <c r="E89" s="78" t="s">
        <v>2</v>
      </c>
    </row>
    <row r="90" spans="1:6">
      <c r="A90" s="76">
        <v>42212</v>
      </c>
      <c r="B90" s="78" t="s">
        <v>80</v>
      </c>
      <c r="C90" s="81">
        <v>0.35416666666666669</v>
      </c>
      <c r="D90" s="81">
        <v>0.91666666666666663</v>
      </c>
      <c r="E90" s="78" t="s">
        <v>6</v>
      </c>
    </row>
    <row r="91" spans="1:6">
      <c r="A91" s="76">
        <v>42212</v>
      </c>
      <c r="B91" s="78" t="s">
        <v>74</v>
      </c>
      <c r="C91" s="81">
        <v>0.35416666666666669</v>
      </c>
      <c r="D91" s="81">
        <v>0.91666666666666663</v>
      </c>
      <c r="E91" s="78" t="s">
        <v>5</v>
      </c>
    </row>
    <row r="92" spans="1:6">
      <c r="A92" s="76">
        <v>42212</v>
      </c>
      <c r="B92" s="78" t="s">
        <v>78</v>
      </c>
      <c r="C92" s="81" t="s">
        <v>85</v>
      </c>
      <c r="D92" s="81" t="s">
        <v>85</v>
      </c>
      <c r="F92" s="79" t="s">
        <v>15</v>
      </c>
    </row>
    <row r="93" spans="1:6">
      <c r="A93" s="76">
        <v>42212</v>
      </c>
      <c r="B93" s="78" t="s">
        <v>76</v>
      </c>
      <c r="C93" s="81" t="s">
        <v>85</v>
      </c>
      <c r="D93" s="81" t="s">
        <v>85</v>
      </c>
      <c r="F93" s="79" t="s">
        <v>15</v>
      </c>
    </row>
    <row r="94" spans="1:6">
      <c r="A94" s="76">
        <v>42212</v>
      </c>
      <c r="B94" s="78" t="s">
        <v>81</v>
      </c>
      <c r="C94" s="81" t="s">
        <v>85</v>
      </c>
      <c r="D94" s="81" t="s">
        <v>85</v>
      </c>
      <c r="F94" s="79" t="s">
        <v>11</v>
      </c>
    </row>
    <row r="95" spans="1:6">
      <c r="A95" s="76">
        <v>42212</v>
      </c>
      <c r="B95" s="78" t="s">
        <v>83</v>
      </c>
      <c r="C95" s="81" t="s">
        <v>85</v>
      </c>
      <c r="D95" s="81" t="s">
        <v>85</v>
      </c>
      <c r="F95" s="79" t="s">
        <v>11</v>
      </c>
    </row>
    <row r="96" spans="1:6">
      <c r="A96" s="76">
        <v>42212</v>
      </c>
      <c r="B96" s="78" t="s">
        <v>75</v>
      </c>
      <c r="C96" s="81" t="s">
        <v>85</v>
      </c>
      <c r="D96" s="81" t="s">
        <v>85</v>
      </c>
      <c r="F96" s="79" t="s">
        <v>11</v>
      </c>
    </row>
    <row r="97" spans="1:6">
      <c r="A97" s="76">
        <v>42212</v>
      </c>
      <c r="B97" s="78" t="s">
        <v>79</v>
      </c>
      <c r="C97" s="81" t="s">
        <v>85</v>
      </c>
      <c r="D97" s="81" t="s">
        <v>85</v>
      </c>
      <c r="F97" s="79" t="s">
        <v>11</v>
      </c>
    </row>
    <row r="98" spans="1:6">
      <c r="A98" s="76">
        <v>42212</v>
      </c>
      <c r="B98" s="78" t="s">
        <v>73</v>
      </c>
      <c r="C98" s="81" t="s">
        <v>85</v>
      </c>
      <c r="D98" s="81" t="s">
        <v>85</v>
      </c>
      <c r="F98" s="79" t="s">
        <v>11</v>
      </c>
    </row>
    <row r="99" spans="1:6">
      <c r="A99" s="76">
        <v>42213</v>
      </c>
      <c r="B99" s="78" t="s">
        <v>77</v>
      </c>
      <c r="C99" s="81">
        <v>0.39583333333333331</v>
      </c>
      <c r="D99" s="81">
        <v>0.90625</v>
      </c>
      <c r="E99" s="78" t="s">
        <v>5</v>
      </c>
    </row>
    <row r="100" spans="1:6">
      <c r="A100" s="76">
        <v>42213</v>
      </c>
      <c r="B100" s="78" t="s">
        <v>80</v>
      </c>
      <c r="C100" s="81">
        <v>0.39583333333333331</v>
      </c>
      <c r="D100" s="81">
        <v>0.90625</v>
      </c>
      <c r="E100" s="78" t="s">
        <v>6</v>
      </c>
    </row>
    <row r="101" spans="1:6">
      <c r="A101" s="76">
        <v>42213</v>
      </c>
      <c r="B101" s="78" t="s">
        <v>82</v>
      </c>
      <c r="C101" s="81">
        <v>0.625</v>
      </c>
      <c r="D101" s="81">
        <v>0.90625</v>
      </c>
      <c r="E101" s="78" t="s">
        <v>8</v>
      </c>
    </row>
    <row r="102" spans="1:6">
      <c r="A102" s="76">
        <v>42213</v>
      </c>
      <c r="B102" s="78" t="s">
        <v>72</v>
      </c>
      <c r="C102" s="81">
        <v>0.625</v>
      </c>
      <c r="D102" s="81">
        <v>0.90625</v>
      </c>
      <c r="E102" s="78" t="s">
        <v>2</v>
      </c>
    </row>
    <row r="103" spans="1:6">
      <c r="A103" s="76">
        <v>42213</v>
      </c>
      <c r="B103" s="78" t="s">
        <v>83</v>
      </c>
      <c r="C103" s="81">
        <v>0.625</v>
      </c>
      <c r="D103" s="81">
        <v>0.90625</v>
      </c>
      <c r="E103" s="78" t="s">
        <v>7</v>
      </c>
    </row>
    <row r="104" spans="1:6">
      <c r="A104" s="76">
        <v>42213</v>
      </c>
      <c r="B104" s="78" t="s">
        <v>78</v>
      </c>
      <c r="C104" s="81"/>
      <c r="D104" s="81"/>
      <c r="F104" s="79" t="s">
        <v>15</v>
      </c>
    </row>
    <row r="105" spans="1:6">
      <c r="A105" s="76">
        <v>42213</v>
      </c>
      <c r="B105" s="78" t="s">
        <v>76</v>
      </c>
      <c r="C105" s="81"/>
      <c r="D105" s="81"/>
      <c r="F105" s="79" t="s">
        <v>15</v>
      </c>
    </row>
    <row r="106" spans="1:6">
      <c r="A106" s="76">
        <v>42213</v>
      </c>
      <c r="B106" s="78" t="s">
        <v>81</v>
      </c>
      <c r="C106" s="81"/>
      <c r="D106" s="81"/>
      <c r="F106" s="79" t="s">
        <v>11</v>
      </c>
    </row>
    <row r="107" spans="1:6">
      <c r="A107" s="76">
        <v>42213</v>
      </c>
      <c r="B107" s="78" t="s">
        <v>75</v>
      </c>
      <c r="C107" s="81"/>
      <c r="D107" s="81"/>
      <c r="F107" s="79" t="s">
        <v>11</v>
      </c>
    </row>
    <row r="108" spans="1:6">
      <c r="A108" s="76">
        <v>42213</v>
      </c>
      <c r="B108" s="78" t="s">
        <v>79</v>
      </c>
      <c r="C108" s="81"/>
      <c r="D108" s="81"/>
      <c r="F108" s="79" t="s">
        <v>11</v>
      </c>
    </row>
    <row r="109" spans="1:6">
      <c r="A109" s="76">
        <v>42213</v>
      </c>
      <c r="B109" s="78" t="s">
        <v>74</v>
      </c>
      <c r="C109" s="81"/>
      <c r="D109" s="81"/>
      <c r="F109" s="79" t="s">
        <v>11</v>
      </c>
    </row>
    <row r="110" spans="1:6">
      <c r="A110" s="76">
        <v>42213</v>
      </c>
      <c r="B110" s="78" t="s">
        <v>73</v>
      </c>
      <c r="C110" s="81"/>
      <c r="D110" s="81"/>
      <c r="F110" s="79" t="s">
        <v>90</v>
      </c>
    </row>
    <row r="111" spans="1:6">
      <c r="A111" s="76">
        <v>42214</v>
      </c>
      <c r="B111" s="78" t="s">
        <v>82</v>
      </c>
      <c r="C111" s="81">
        <v>0.39583333333333331</v>
      </c>
      <c r="D111" s="81">
        <v>0.91666666666666663</v>
      </c>
      <c r="E111" s="78" t="s">
        <v>6</v>
      </c>
    </row>
    <row r="112" spans="1:6">
      <c r="A112" s="76">
        <v>42214</v>
      </c>
      <c r="B112" s="78" t="s">
        <v>81</v>
      </c>
      <c r="C112" s="81">
        <v>0.39583333333333331</v>
      </c>
      <c r="D112" s="81">
        <v>0.91666666666666663</v>
      </c>
      <c r="E112" s="78" t="s">
        <v>7</v>
      </c>
    </row>
    <row r="113" spans="1:6">
      <c r="A113" s="76">
        <v>42214</v>
      </c>
      <c r="B113" s="78" t="s">
        <v>83</v>
      </c>
      <c r="C113" s="81">
        <v>0.39583333333333331</v>
      </c>
      <c r="D113" s="81">
        <v>0.91666666666666663</v>
      </c>
      <c r="E113" s="78" t="s">
        <v>8</v>
      </c>
    </row>
    <row r="114" spans="1:6">
      <c r="A114" s="76">
        <v>42214</v>
      </c>
      <c r="B114" s="78" t="s">
        <v>79</v>
      </c>
      <c r="C114" s="81">
        <v>0.39583333333333331</v>
      </c>
      <c r="D114" s="81">
        <v>0.91666666666666663</v>
      </c>
      <c r="E114" s="78" t="s">
        <v>5</v>
      </c>
    </row>
    <row r="115" spans="1:6">
      <c r="A115" s="76">
        <v>42214</v>
      </c>
      <c r="B115" s="78" t="s">
        <v>73</v>
      </c>
      <c r="C115" s="81">
        <v>0.39583333333333331</v>
      </c>
      <c r="D115" s="81">
        <v>0.91666666666666663</v>
      </c>
      <c r="E115" s="78" t="s">
        <v>2</v>
      </c>
    </row>
    <row r="116" spans="1:6">
      <c r="A116" s="76">
        <v>42214</v>
      </c>
      <c r="B116" s="78" t="s">
        <v>78</v>
      </c>
      <c r="C116" s="81"/>
      <c r="D116" s="81"/>
      <c r="F116" s="79" t="s">
        <v>15</v>
      </c>
    </row>
    <row r="117" spans="1:6">
      <c r="A117" s="76">
        <v>42214</v>
      </c>
      <c r="B117" s="78" t="s">
        <v>76</v>
      </c>
      <c r="C117" s="81"/>
      <c r="D117" s="81"/>
      <c r="F117" s="79" t="s">
        <v>15</v>
      </c>
    </row>
    <row r="118" spans="1:6">
      <c r="A118" s="76">
        <v>42214</v>
      </c>
      <c r="B118" s="78" t="s">
        <v>77</v>
      </c>
      <c r="C118" s="81"/>
      <c r="D118" s="81"/>
      <c r="F118" s="79" t="s">
        <v>11</v>
      </c>
    </row>
    <row r="119" spans="1:6">
      <c r="A119" s="76">
        <v>42214</v>
      </c>
      <c r="B119" s="78" t="s">
        <v>72</v>
      </c>
      <c r="C119" s="81"/>
      <c r="D119" s="81"/>
      <c r="F119" s="79" t="s">
        <v>11</v>
      </c>
    </row>
    <row r="120" spans="1:6">
      <c r="A120" s="76">
        <v>42214</v>
      </c>
      <c r="B120" s="78" t="s">
        <v>75</v>
      </c>
      <c r="C120" s="81"/>
      <c r="D120" s="81"/>
      <c r="F120" s="79" t="s">
        <v>11</v>
      </c>
    </row>
    <row r="121" spans="1:6">
      <c r="A121" s="76">
        <v>42214</v>
      </c>
      <c r="B121" s="78" t="s">
        <v>80</v>
      </c>
      <c r="C121" s="81"/>
      <c r="D121" s="81"/>
      <c r="F121" s="79" t="s">
        <v>11</v>
      </c>
    </row>
    <row r="122" spans="1:6">
      <c r="A122" s="76">
        <v>42214</v>
      </c>
      <c r="B122" s="78" t="s">
        <v>74</v>
      </c>
      <c r="C122" s="81"/>
      <c r="D122" s="81"/>
      <c r="F122" s="79" t="s">
        <v>11</v>
      </c>
    </row>
    <row r="123" spans="1:6">
      <c r="A123" s="76">
        <v>42215</v>
      </c>
      <c r="B123" s="78" t="s">
        <v>79</v>
      </c>
      <c r="C123" s="81">
        <v>0.39583333333333331</v>
      </c>
      <c r="D123" s="81">
        <v>0.88541666666666663</v>
      </c>
      <c r="E123" s="78" t="s">
        <v>7</v>
      </c>
    </row>
    <row r="124" spans="1:6">
      <c r="A124" s="76">
        <v>42215</v>
      </c>
      <c r="B124" s="78" t="s">
        <v>80</v>
      </c>
      <c r="C124" s="81">
        <v>0.39583333333333331</v>
      </c>
      <c r="D124" s="81">
        <v>0.88541666666666663</v>
      </c>
      <c r="E124" s="78" t="s">
        <v>8</v>
      </c>
    </row>
    <row r="125" spans="1:6">
      <c r="A125" s="76">
        <v>42215</v>
      </c>
      <c r="B125" s="78" t="s">
        <v>82</v>
      </c>
      <c r="C125" s="81">
        <v>0.66666666666666663</v>
      </c>
      <c r="D125" s="81">
        <v>0.88541666666666663</v>
      </c>
      <c r="E125" s="78" t="s">
        <v>5</v>
      </c>
    </row>
    <row r="126" spans="1:6">
      <c r="A126" s="76">
        <v>42215</v>
      </c>
      <c r="B126" s="78" t="s">
        <v>72</v>
      </c>
      <c r="C126" s="81">
        <v>0.66666666666666663</v>
      </c>
      <c r="D126" s="81">
        <v>0.88541666666666663</v>
      </c>
      <c r="E126" s="78" t="s">
        <v>2</v>
      </c>
    </row>
    <row r="127" spans="1:6">
      <c r="A127" s="76">
        <v>42215</v>
      </c>
      <c r="B127" s="78" t="s">
        <v>81</v>
      </c>
      <c r="C127" s="81">
        <v>0.66666666666666663</v>
      </c>
      <c r="D127" s="81">
        <v>0.88541666666666663</v>
      </c>
      <c r="E127" s="78" t="s">
        <v>6</v>
      </c>
    </row>
    <row r="128" spans="1:6">
      <c r="A128" s="76">
        <v>42215</v>
      </c>
      <c r="B128" s="78" t="s">
        <v>78</v>
      </c>
      <c r="C128" s="81"/>
      <c r="D128" s="81"/>
      <c r="F128" s="79" t="s">
        <v>15</v>
      </c>
    </row>
    <row r="129" spans="1:6">
      <c r="A129" s="76">
        <v>42215</v>
      </c>
      <c r="B129" s="78" t="s">
        <v>76</v>
      </c>
      <c r="C129" s="81"/>
      <c r="D129" s="81"/>
      <c r="F129" s="79" t="s">
        <v>15</v>
      </c>
    </row>
    <row r="130" spans="1:6">
      <c r="A130" s="76">
        <v>42215</v>
      </c>
      <c r="B130" s="78" t="s">
        <v>77</v>
      </c>
      <c r="C130" s="81"/>
      <c r="D130" s="81"/>
      <c r="F130" s="79" t="s">
        <v>11</v>
      </c>
    </row>
    <row r="131" spans="1:6">
      <c r="A131" s="76">
        <v>42215</v>
      </c>
      <c r="B131" s="78" t="s">
        <v>83</v>
      </c>
      <c r="C131" s="81"/>
      <c r="D131" s="81"/>
      <c r="F131" s="79" t="s">
        <v>11</v>
      </c>
    </row>
    <row r="132" spans="1:6">
      <c r="A132" s="76">
        <v>42215</v>
      </c>
      <c r="B132" s="78" t="s">
        <v>75</v>
      </c>
      <c r="C132" s="81"/>
      <c r="D132" s="81"/>
      <c r="F132" s="79" t="s">
        <v>11</v>
      </c>
    </row>
    <row r="133" spans="1:6">
      <c r="A133" s="76">
        <v>42215</v>
      </c>
      <c r="B133" s="78" t="s">
        <v>74</v>
      </c>
      <c r="C133" s="81"/>
      <c r="D133" s="81"/>
      <c r="F133" s="79" t="s">
        <v>11</v>
      </c>
    </row>
    <row r="134" spans="1:6">
      <c r="A134" s="76">
        <v>42215</v>
      </c>
      <c r="B134" s="78" t="s">
        <v>73</v>
      </c>
      <c r="C134" s="81"/>
      <c r="D134" s="81"/>
      <c r="F134" s="79" t="s">
        <v>11</v>
      </c>
    </row>
    <row r="135" spans="1:6">
      <c r="A135" s="76">
        <v>42216</v>
      </c>
      <c r="B135" s="78" t="s">
        <v>77</v>
      </c>
      <c r="C135" s="81">
        <v>0.39583333333333331</v>
      </c>
      <c r="D135" s="81">
        <v>0.91666666666666663</v>
      </c>
      <c r="E135" s="78" t="s">
        <v>8</v>
      </c>
    </row>
    <row r="136" spans="1:6">
      <c r="A136" s="76">
        <v>42216</v>
      </c>
      <c r="B136" s="78" t="s">
        <v>72</v>
      </c>
      <c r="C136" s="81">
        <v>0.39583333333333331</v>
      </c>
      <c r="D136" s="81">
        <v>0.91666666666666663</v>
      </c>
      <c r="E136" s="78" t="s">
        <v>2</v>
      </c>
    </row>
    <row r="137" spans="1:6">
      <c r="A137" s="76">
        <v>42216</v>
      </c>
      <c r="B137" s="78" t="s">
        <v>81</v>
      </c>
      <c r="C137" s="81">
        <v>0.39583333333333331</v>
      </c>
      <c r="D137" s="81">
        <v>0.91666666666666663</v>
      </c>
      <c r="E137" s="78" t="s">
        <v>6</v>
      </c>
    </row>
    <row r="138" spans="1:6">
      <c r="A138" s="76">
        <v>42216</v>
      </c>
      <c r="B138" s="78" t="s">
        <v>75</v>
      </c>
      <c r="C138" s="81">
        <v>0.39583333333333331</v>
      </c>
      <c r="D138" s="81">
        <v>0.91666666666666663</v>
      </c>
      <c r="E138" s="78" t="s">
        <v>5</v>
      </c>
    </row>
    <row r="139" spans="1:6">
      <c r="A139" s="76">
        <v>42216</v>
      </c>
      <c r="B139" s="78" t="s">
        <v>73</v>
      </c>
      <c r="C139" s="81">
        <v>0.39583333333333331</v>
      </c>
      <c r="D139" s="81">
        <v>0.91666666666666663</v>
      </c>
      <c r="E139" s="78" t="s">
        <v>7</v>
      </c>
    </row>
    <row r="140" spans="1:6">
      <c r="A140" s="76">
        <v>42216</v>
      </c>
      <c r="B140" s="78" t="s">
        <v>78</v>
      </c>
      <c r="C140" s="81"/>
      <c r="D140" s="81"/>
      <c r="F140" s="79" t="s">
        <v>15</v>
      </c>
    </row>
    <row r="141" spans="1:6">
      <c r="A141" s="76">
        <v>42216</v>
      </c>
      <c r="B141" s="78" t="s">
        <v>76</v>
      </c>
      <c r="C141" s="81"/>
      <c r="D141" s="81"/>
      <c r="F141" s="79" t="s">
        <v>15</v>
      </c>
    </row>
    <row r="142" spans="1:6">
      <c r="A142" s="76">
        <v>42216</v>
      </c>
      <c r="B142" s="78" t="s">
        <v>82</v>
      </c>
      <c r="C142" s="81"/>
      <c r="D142" s="81"/>
      <c r="F142" s="79" t="s">
        <v>11</v>
      </c>
    </row>
    <row r="143" spans="1:6">
      <c r="A143" s="76">
        <v>42216</v>
      </c>
      <c r="B143" s="78" t="s">
        <v>83</v>
      </c>
      <c r="C143" s="81"/>
      <c r="D143" s="81"/>
      <c r="F143" s="79" t="s">
        <v>11</v>
      </c>
    </row>
    <row r="144" spans="1:6">
      <c r="A144" s="76">
        <v>42216</v>
      </c>
      <c r="B144" s="78" t="s">
        <v>79</v>
      </c>
      <c r="C144" s="81"/>
      <c r="D144" s="81"/>
      <c r="F144" s="79" t="s">
        <v>11</v>
      </c>
    </row>
    <row r="145" spans="1:6">
      <c r="A145" s="76">
        <v>42216</v>
      </c>
      <c r="B145" s="78" t="s">
        <v>80</v>
      </c>
      <c r="C145" s="81"/>
      <c r="D145" s="81"/>
      <c r="F145" s="79" t="s">
        <v>11</v>
      </c>
    </row>
    <row r="146" spans="1:6">
      <c r="A146" s="76">
        <v>42216</v>
      </c>
      <c r="B146" s="78" t="s">
        <v>74</v>
      </c>
      <c r="C146" s="81"/>
      <c r="D146" s="81"/>
      <c r="F146" s="79" t="s">
        <v>11</v>
      </c>
    </row>
    <row r="147" spans="1:6">
      <c r="A147" s="76">
        <v>42217</v>
      </c>
      <c r="B147" s="78" t="s">
        <v>75</v>
      </c>
      <c r="C147" s="81">
        <v>0.39583333333333331</v>
      </c>
      <c r="D147" s="81">
        <v>0.84375</v>
      </c>
      <c r="E147" s="78" t="s">
        <v>6</v>
      </c>
    </row>
    <row r="148" spans="1:6">
      <c r="A148" s="76">
        <v>42217</v>
      </c>
      <c r="B148" s="78" t="s">
        <v>74</v>
      </c>
      <c r="C148" s="81">
        <v>0.39583333333333331</v>
      </c>
      <c r="D148" s="81">
        <v>0.84375</v>
      </c>
      <c r="E148" s="78" t="s">
        <v>5</v>
      </c>
    </row>
    <row r="149" spans="1:6">
      <c r="A149" s="76">
        <v>42217</v>
      </c>
      <c r="B149" s="78" t="s">
        <v>83</v>
      </c>
      <c r="C149" s="81">
        <v>0.60416666666666663</v>
      </c>
      <c r="D149" s="81">
        <v>0.84375</v>
      </c>
      <c r="E149" s="78" t="s">
        <v>7</v>
      </c>
    </row>
    <row r="150" spans="1:6">
      <c r="A150" s="76">
        <v>42217</v>
      </c>
      <c r="B150" s="78" t="s">
        <v>79</v>
      </c>
      <c r="C150" s="81">
        <v>0.60416666666666663</v>
      </c>
      <c r="D150" s="81">
        <v>0.84375</v>
      </c>
      <c r="E150" s="78" t="s">
        <v>8</v>
      </c>
    </row>
    <row r="151" spans="1:6">
      <c r="A151" s="76">
        <v>42217</v>
      </c>
      <c r="B151" s="78" t="s">
        <v>73</v>
      </c>
      <c r="C151" s="81">
        <v>0.60416666666666663</v>
      </c>
      <c r="D151" s="81">
        <v>0.84375</v>
      </c>
      <c r="E151" s="78" t="s">
        <v>2</v>
      </c>
    </row>
    <row r="152" spans="1:6">
      <c r="A152" s="76">
        <v>42217</v>
      </c>
      <c r="B152" s="78" t="s">
        <v>78</v>
      </c>
      <c r="C152" s="81"/>
      <c r="D152" s="81"/>
      <c r="F152" s="79" t="s">
        <v>15</v>
      </c>
    </row>
    <row r="153" spans="1:6">
      <c r="A153" s="76">
        <v>42217</v>
      </c>
      <c r="B153" s="78" t="s">
        <v>76</v>
      </c>
      <c r="C153" s="81"/>
      <c r="D153" s="81"/>
      <c r="F153" s="79" t="s">
        <v>15</v>
      </c>
    </row>
    <row r="154" spans="1:6">
      <c r="A154" s="76">
        <v>42217</v>
      </c>
      <c r="B154" s="78" t="s">
        <v>82</v>
      </c>
      <c r="C154" s="81"/>
      <c r="D154" s="81"/>
      <c r="F154" s="79" t="s">
        <v>11</v>
      </c>
    </row>
    <row r="155" spans="1:6">
      <c r="A155" s="76">
        <v>42217</v>
      </c>
      <c r="B155" s="78" t="s">
        <v>77</v>
      </c>
      <c r="C155" s="81"/>
      <c r="D155" s="81"/>
      <c r="F155" s="79" t="s">
        <v>11</v>
      </c>
    </row>
    <row r="156" spans="1:6">
      <c r="A156" s="76">
        <v>42217</v>
      </c>
      <c r="B156" s="78" t="s">
        <v>72</v>
      </c>
      <c r="C156" s="81"/>
      <c r="D156" s="81"/>
      <c r="F156" s="79" t="s">
        <v>11</v>
      </c>
    </row>
    <row r="157" spans="1:6">
      <c r="A157" s="76">
        <v>42217</v>
      </c>
      <c r="B157" s="78" t="s">
        <v>81</v>
      </c>
      <c r="C157" s="81"/>
      <c r="D157" s="81"/>
      <c r="F157" s="79" t="s">
        <v>11</v>
      </c>
    </row>
    <row r="158" spans="1:6">
      <c r="A158" s="76">
        <v>42217</v>
      </c>
      <c r="B158" s="78" t="s">
        <v>80</v>
      </c>
      <c r="C158" s="81"/>
      <c r="D158" s="81"/>
      <c r="F158" s="79" t="s">
        <v>11</v>
      </c>
    </row>
    <row r="159" spans="1:6">
      <c r="A159" s="76">
        <v>42218</v>
      </c>
      <c r="B159" s="78" t="s">
        <v>83</v>
      </c>
      <c r="C159" s="81">
        <v>0.39583333333333331</v>
      </c>
      <c r="D159" s="81">
        <v>0.73958333333333337</v>
      </c>
      <c r="E159" s="78" t="s">
        <v>6</v>
      </c>
    </row>
    <row r="160" spans="1:6">
      <c r="A160" s="76">
        <v>42218</v>
      </c>
      <c r="B160" s="78" t="s">
        <v>75</v>
      </c>
      <c r="C160" s="81">
        <v>0.39583333333333331</v>
      </c>
      <c r="D160" s="81">
        <v>0.73958333333333337</v>
      </c>
      <c r="E160" s="78" t="s">
        <v>2</v>
      </c>
    </row>
    <row r="161" spans="1:6">
      <c r="A161" s="76">
        <v>42218</v>
      </c>
      <c r="B161" s="78" t="s">
        <v>79</v>
      </c>
      <c r="C161" s="81">
        <v>0.39583333333333331</v>
      </c>
      <c r="D161" s="81">
        <v>0.73958333333333337</v>
      </c>
      <c r="E161" s="78" t="s">
        <v>5</v>
      </c>
    </row>
    <row r="162" spans="1:6">
      <c r="A162" s="76">
        <v>42218</v>
      </c>
      <c r="B162" s="78" t="s">
        <v>74</v>
      </c>
      <c r="C162" s="81">
        <v>0.39583333333333331</v>
      </c>
      <c r="D162" s="81">
        <v>0.73958333333333337</v>
      </c>
      <c r="E162" s="78" t="s">
        <v>8</v>
      </c>
    </row>
    <row r="163" spans="1:6">
      <c r="A163" s="76">
        <v>42218</v>
      </c>
      <c r="B163" s="78" t="s">
        <v>73</v>
      </c>
      <c r="C163" s="81">
        <v>0.39583333333333331</v>
      </c>
      <c r="D163" s="81">
        <v>0.73958333333333337</v>
      </c>
      <c r="E163" s="78" t="s">
        <v>7</v>
      </c>
    </row>
    <row r="164" spans="1:6">
      <c r="A164" s="76">
        <v>42218</v>
      </c>
      <c r="B164" s="78" t="s">
        <v>78</v>
      </c>
      <c r="C164" s="81"/>
      <c r="D164" s="81"/>
      <c r="F164" s="79" t="s">
        <v>15</v>
      </c>
    </row>
    <row r="165" spans="1:6">
      <c r="A165" s="76">
        <v>42218</v>
      </c>
      <c r="B165" s="78" t="s">
        <v>76</v>
      </c>
      <c r="C165" s="81"/>
      <c r="D165" s="81"/>
      <c r="F165" s="79" t="s">
        <v>15</v>
      </c>
    </row>
    <row r="166" spans="1:6">
      <c r="A166" s="76">
        <v>42218</v>
      </c>
      <c r="B166" s="78" t="s">
        <v>82</v>
      </c>
      <c r="C166" s="81"/>
      <c r="D166" s="81"/>
      <c r="F166" s="79" t="s">
        <v>11</v>
      </c>
    </row>
    <row r="167" spans="1:6">
      <c r="A167" s="76">
        <v>42218</v>
      </c>
      <c r="B167" s="78" t="s">
        <v>77</v>
      </c>
      <c r="C167" s="81"/>
      <c r="D167" s="81"/>
      <c r="F167" s="79" t="s">
        <v>11</v>
      </c>
    </row>
    <row r="168" spans="1:6">
      <c r="A168" s="76">
        <v>42218</v>
      </c>
      <c r="B168" s="78" t="s">
        <v>72</v>
      </c>
      <c r="C168" s="81"/>
      <c r="D168" s="81"/>
      <c r="F168" s="79" t="s">
        <v>11</v>
      </c>
    </row>
    <row r="169" spans="1:6">
      <c r="A169" s="76">
        <v>42218</v>
      </c>
      <c r="B169" s="78" t="s">
        <v>81</v>
      </c>
      <c r="C169" s="81"/>
      <c r="D169" s="81"/>
      <c r="F169" s="79" t="s">
        <v>11</v>
      </c>
    </row>
    <row r="170" spans="1:6">
      <c r="A170" s="76">
        <v>42218</v>
      </c>
      <c r="B170" s="78" t="s">
        <v>80</v>
      </c>
      <c r="C170" s="81"/>
      <c r="D170" s="81"/>
      <c r="F170" s="79" t="s">
        <v>11</v>
      </c>
    </row>
    <row r="171" spans="1:6">
      <c r="A171" s="80">
        <v>42263</v>
      </c>
      <c r="B171" s="78" t="s">
        <v>82</v>
      </c>
      <c r="C171" s="77">
        <v>0.5</v>
      </c>
      <c r="D171" s="77">
        <v>0.75</v>
      </c>
    </row>
    <row r="172" spans="1:6">
      <c r="A172" s="80">
        <v>42263</v>
      </c>
      <c r="B172" s="78" t="s">
        <v>72</v>
      </c>
      <c r="C172" s="77">
        <v>0.5</v>
      </c>
      <c r="D172" s="77">
        <v>0.75</v>
      </c>
    </row>
    <row r="173" spans="1:6">
      <c r="A173" s="80">
        <v>42263</v>
      </c>
      <c r="B173" s="78" t="s">
        <v>78</v>
      </c>
      <c r="C173" s="77">
        <v>0.5</v>
      </c>
      <c r="D173" s="77">
        <v>0.75</v>
      </c>
    </row>
    <row r="174" spans="1:6">
      <c r="A174" s="80">
        <v>42263</v>
      </c>
      <c r="B174" s="78" t="s">
        <v>75</v>
      </c>
      <c r="C174" s="77">
        <v>0.5</v>
      </c>
      <c r="D174" s="77">
        <v>0.75</v>
      </c>
    </row>
    <row r="175" spans="1:6">
      <c r="A175" s="80">
        <v>42263</v>
      </c>
      <c r="B175" s="78" t="s">
        <v>80</v>
      </c>
      <c r="C175" s="77">
        <v>0.46875</v>
      </c>
      <c r="D175" s="77">
        <v>0.73958333333333337</v>
      </c>
    </row>
    <row r="176" spans="1:6">
      <c r="A176" s="80">
        <v>42263</v>
      </c>
      <c r="B176" s="78" t="s">
        <v>74</v>
      </c>
      <c r="C176" s="77">
        <v>0.46875</v>
      </c>
      <c r="D176" s="77">
        <v>0.73958333333333337</v>
      </c>
    </row>
    <row r="177" spans="1:6">
      <c r="A177" s="80">
        <v>42263</v>
      </c>
      <c r="B177" s="78" t="s">
        <v>76</v>
      </c>
      <c r="C177" s="77">
        <v>0.46875</v>
      </c>
      <c r="D177" s="77">
        <v>0.73958333333333337</v>
      </c>
    </row>
    <row r="178" spans="1:6">
      <c r="A178" s="80">
        <v>42263</v>
      </c>
      <c r="B178" s="78" t="s">
        <v>73</v>
      </c>
      <c r="C178" s="77">
        <v>0.46875</v>
      </c>
      <c r="D178" s="77">
        <v>0.73958333333333337</v>
      </c>
    </row>
    <row r="179" spans="1:6">
      <c r="A179" s="80">
        <v>42036</v>
      </c>
      <c r="B179" s="78" t="s">
        <v>82</v>
      </c>
      <c r="C179" s="77">
        <v>0.33333333333333331</v>
      </c>
      <c r="D179" s="77">
        <v>0.75</v>
      </c>
      <c r="E179" s="78" t="s">
        <v>3</v>
      </c>
    </row>
    <row r="180" spans="1:6">
      <c r="A180" s="80">
        <v>42036</v>
      </c>
      <c r="B180" s="78" t="s">
        <v>77</v>
      </c>
      <c r="C180" s="77">
        <v>0.33333333333333331</v>
      </c>
      <c r="D180" s="77">
        <v>0.75</v>
      </c>
      <c r="E180" s="78" t="s">
        <v>5</v>
      </c>
    </row>
    <row r="181" spans="1:6">
      <c r="A181" s="80">
        <v>42036</v>
      </c>
      <c r="B181" s="78" t="s">
        <v>72</v>
      </c>
      <c r="C181" s="77">
        <v>0.33333333333333331</v>
      </c>
      <c r="D181" s="77">
        <v>0.75</v>
      </c>
      <c r="E181" s="78" t="s">
        <v>7</v>
      </c>
    </row>
    <row r="182" spans="1:6">
      <c r="A182" s="80">
        <v>42036</v>
      </c>
      <c r="B182" s="78" t="s">
        <v>81</v>
      </c>
      <c r="F182" s="79" t="s">
        <v>11</v>
      </c>
    </row>
    <row r="183" spans="1:6">
      <c r="A183" s="80">
        <v>42036</v>
      </c>
      <c r="B183" s="78" t="s">
        <v>78</v>
      </c>
      <c r="F183" s="79" t="s">
        <v>15</v>
      </c>
    </row>
    <row r="184" spans="1:6">
      <c r="A184" s="80">
        <v>42036</v>
      </c>
      <c r="B184" s="78" t="s">
        <v>83</v>
      </c>
      <c r="F184" s="79" t="s">
        <v>13</v>
      </c>
    </row>
    <row r="185" spans="1:6">
      <c r="A185" s="80">
        <v>42037</v>
      </c>
      <c r="B185" s="78" t="s">
        <v>81</v>
      </c>
      <c r="C185" s="77">
        <v>0.33333333333333331</v>
      </c>
      <c r="D185" s="77">
        <v>0.75</v>
      </c>
      <c r="E185" s="78" t="s">
        <v>4</v>
      </c>
    </row>
    <row r="186" spans="1:6">
      <c r="A186" s="80">
        <v>42037</v>
      </c>
      <c r="B186" s="78" t="s">
        <v>78</v>
      </c>
      <c r="C186" s="77">
        <v>0.33333333333333331</v>
      </c>
      <c r="D186" s="77">
        <v>0.75</v>
      </c>
      <c r="E186" s="78" t="s">
        <v>8</v>
      </c>
    </row>
    <row r="187" spans="1:6">
      <c r="A187" s="80">
        <v>42037</v>
      </c>
      <c r="B187" s="78" t="s">
        <v>83</v>
      </c>
      <c r="C187" s="77">
        <v>0.33333333333333331</v>
      </c>
      <c r="D187" s="77">
        <v>0.75</v>
      </c>
      <c r="E187" s="78" t="s">
        <v>6</v>
      </c>
    </row>
    <row r="188" spans="1:6">
      <c r="A188" s="80">
        <v>42037</v>
      </c>
      <c r="B188" s="78" t="s">
        <v>75</v>
      </c>
      <c r="F188" s="79" t="s">
        <v>33</v>
      </c>
    </row>
    <row r="189" spans="1:6">
      <c r="A189" s="80">
        <v>42037</v>
      </c>
      <c r="B189" s="78" t="s">
        <v>79</v>
      </c>
      <c r="F189" s="79" t="s">
        <v>12</v>
      </c>
    </row>
    <row r="190" spans="1:6">
      <c r="A190" s="80">
        <v>42037</v>
      </c>
      <c r="B190" s="78" t="s">
        <v>80</v>
      </c>
      <c r="F190" s="79" t="s">
        <v>16</v>
      </c>
    </row>
    <row r="191" spans="1:6">
      <c r="A191" s="80">
        <v>42038</v>
      </c>
      <c r="B191" s="78" t="s">
        <v>75</v>
      </c>
      <c r="C191" s="77">
        <v>0.41666666666666669</v>
      </c>
      <c r="D191" s="77">
        <v>0.58333333333333337</v>
      </c>
      <c r="E191" s="78" t="s">
        <v>2</v>
      </c>
    </row>
    <row r="192" spans="1:6">
      <c r="A192" s="80">
        <v>42038</v>
      </c>
      <c r="B192" s="78" t="s">
        <v>79</v>
      </c>
      <c r="C192" s="77">
        <v>0.41666666666666669</v>
      </c>
      <c r="D192" s="77">
        <v>0.58333333333333337</v>
      </c>
      <c r="E192" s="78" t="s">
        <v>9</v>
      </c>
    </row>
    <row r="193" spans="1:6">
      <c r="A193" s="80">
        <v>42038</v>
      </c>
      <c r="B193" s="78" t="s">
        <v>80</v>
      </c>
      <c r="C193" s="77">
        <v>0.41666666666666669</v>
      </c>
      <c r="D193" s="77">
        <v>0.58333333333333337</v>
      </c>
      <c r="E193" s="78" t="s">
        <v>3</v>
      </c>
    </row>
    <row r="194" spans="1:6">
      <c r="A194" s="80">
        <v>42038</v>
      </c>
      <c r="B194" s="78" t="s">
        <v>74</v>
      </c>
      <c r="C194" s="77">
        <v>0.41666666666666669</v>
      </c>
      <c r="D194" s="77">
        <v>0.58333333333333337</v>
      </c>
      <c r="E194" s="78" t="s">
        <v>5</v>
      </c>
      <c r="F194" s="79" t="s">
        <v>85</v>
      </c>
    </row>
    <row r="195" spans="1:6">
      <c r="A195" s="80">
        <v>42038</v>
      </c>
      <c r="B195" s="78" t="s">
        <v>76</v>
      </c>
      <c r="C195" s="77">
        <v>0.41666666666666669</v>
      </c>
      <c r="D195" s="77">
        <v>0.58333333333333337</v>
      </c>
      <c r="E195" s="78" t="s">
        <v>4</v>
      </c>
      <c r="F195" s="79" t="s">
        <v>85</v>
      </c>
    </row>
    <row r="196" spans="1:6">
      <c r="A196" s="80">
        <v>42038</v>
      </c>
      <c r="B196" s="78" t="s">
        <v>73</v>
      </c>
      <c r="F196" s="79" t="s">
        <v>11</v>
      </c>
    </row>
    <row r="197" spans="1:6">
      <c r="A197" s="80">
        <v>42039</v>
      </c>
      <c r="B197" s="78" t="s">
        <v>74</v>
      </c>
      <c r="C197" s="77">
        <v>0.375</v>
      </c>
      <c r="D197" s="77">
        <v>0.625</v>
      </c>
      <c r="E197" s="78" t="s">
        <v>5</v>
      </c>
    </row>
    <row r="198" spans="1:6">
      <c r="A198" s="80">
        <v>42039</v>
      </c>
      <c r="B198" s="78" t="s">
        <v>76</v>
      </c>
      <c r="C198" s="77">
        <v>0.375</v>
      </c>
      <c r="D198" s="77">
        <v>0.625</v>
      </c>
      <c r="E198" s="78" t="s">
        <v>7</v>
      </c>
    </row>
    <row r="199" spans="1:6">
      <c r="A199" s="80">
        <v>42039</v>
      </c>
      <c r="B199" s="78" t="s">
        <v>73</v>
      </c>
      <c r="C199" s="77">
        <v>0.375</v>
      </c>
      <c r="D199" s="77">
        <v>0.625</v>
      </c>
      <c r="E199" s="78" t="s">
        <v>2</v>
      </c>
    </row>
    <row r="200" spans="1:6">
      <c r="A200" s="80">
        <v>42039</v>
      </c>
      <c r="B200" s="78" t="s">
        <v>82</v>
      </c>
      <c r="F200" s="79" t="s">
        <v>11</v>
      </c>
    </row>
    <row r="201" spans="1:6">
      <c r="A201" s="80">
        <v>42039</v>
      </c>
      <c r="B201" s="78" t="s">
        <v>77</v>
      </c>
      <c r="F201" s="79" t="s">
        <v>15</v>
      </c>
    </row>
    <row r="202" spans="1:6">
      <c r="A202" s="80">
        <v>42039</v>
      </c>
      <c r="B202" s="78" t="s">
        <v>72</v>
      </c>
      <c r="F202" s="79" t="s">
        <v>13</v>
      </c>
    </row>
    <row r="203" spans="1:6">
      <c r="A203" s="80">
        <v>42040</v>
      </c>
      <c r="B203" s="78" t="s">
        <v>82</v>
      </c>
      <c r="C203" s="77">
        <v>0.375</v>
      </c>
      <c r="D203" s="77">
        <v>0.79166666666666663</v>
      </c>
      <c r="E203" s="78" t="s">
        <v>5</v>
      </c>
    </row>
    <row r="204" spans="1:6">
      <c r="A204" s="80">
        <v>42040</v>
      </c>
      <c r="B204" s="78" t="s">
        <v>77</v>
      </c>
      <c r="C204" s="77">
        <v>0.375</v>
      </c>
      <c r="D204" s="77">
        <v>0.79166666666666663</v>
      </c>
      <c r="E204" s="78" t="s">
        <v>7</v>
      </c>
    </row>
    <row r="205" spans="1:6">
      <c r="A205" s="80">
        <v>42040</v>
      </c>
      <c r="B205" s="78" t="s">
        <v>72</v>
      </c>
      <c r="C205" s="77">
        <v>0.375</v>
      </c>
      <c r="D205" s="77">
        <v>0.79166666666666663</v>
      </c>
      <c r="E205" s="78" t="s">
        <v>2</v>
      </c>
    </row>
    <row r="206" spans="1:6">
      <c r="A206" s="80">
        <v>42040</v>
      </c>
      <c r="B206" s="78" t="s">
        <v>81</v>
      </c>
      <c r="C206" s="77">
        <v>0.375</v>
      </c>
      <c r="D206" s="77">
        <v>0.79166666666666663</v>
      </c>
      <c r="E206" s="78" t="s">
        <v>6</v>
      </c>
    </row>
    <row r="207" spans="1:6">
      <c r="A207" s="80">
        <v>42040</v>
      </c>
      <c r="B207" s="78" t="s">
        <v>78</v>
      </c>
      <c r="C207" s="77">
        <v>0.375</v>
      </c>
      <c r="D207" s="77">
        <v>0.79166666666666663</v>
      </c>
      <c r="E207" s="78" t="s">
        <v>8</v>
      </c>
    </row>
    <row r="208" spans="1:6">
      <c r="A208" s="80">
        <v>42040</v>
      </c>
      <c r="B208" s="78" t="s">
        <v>83</v>
      </c>
      <c r="C208" s="77">
        <v>0.375</v>
      </c>
      <c r="D208" s="77">
        <v>0.79166666666666663</v>
      </c>
      <c r="E208" s="78" t="s">
        <v>9</v>
      </c>
    </row>
    <row r="209" spans="1:6">
      <c r="A209" s="80">
        <v>42040</v>
      </c>
      <c r="B209" s="78" t="s">
        <v>75</v>
      </c>
      <c r="F209" s="79" t="s">
        <v>15</v>
      </c>
    </row>
    <row r="210" spans="1:6">
      <c r="A210" s="80">
        <v>42040</v>
      </c>
      <c r="B210" s="78" t="s">
        <v>79</v>
      </c>
      <c r="F210" s="79" t="s">
        <v>15</v>
      </c>
    </row>
    <row r="211" spans="1:6">
      <c r="A211" s="80">
        <v>42041</v>
      </c>
      <c r="B211" s="78" t="s">
        <v>81</v>
      </c>
      <c r="C211" s="77">
        <v>0.375</v>
      </c>
      <c r="D211" s="77">
        <v>0.66666666666666663</v>
      </c>
      <c r="E211" s="78" t="s">
        <v>5</v>
      </c>
    </row>
    <row r="212" spans="1:6">
      <c r="A212" s="80">
        <v>42041</v>
      </c>
      <c r="B212" s="78" t="s">
        <v>78</v>
      </c>
      <c r="C212" s="77">
        <v>0.375</v>
      </c>
      <c r="D212" s="77">
        <v>0.66666666666666663</v>
      </c>
      <c r="E212" s="78" t="s">
        <v>6</v>
      </c>
    </row>
    <row r="213" spans="1:6">
      <c r="A213" s="80">
        <v>42041</v>
      </c>
      <c r="B213" s="78" t="s">
        <v>83</v>
      </c>
      <c r="C213" s="77">
        <v>0.375</v>
      </c>
      <c r="D213" s="77">
        <v>0.66666666666666663</v>
      </c>
      <c r="E213" s="78" t="s">
        <v>7</v>
      </c>
    </row>
    <row r="214" spans="1:6">
      <c r="A214" s="80">
        <v>42041</v>
      </c>
      <c r="B214" s="78" t="s">
        <v>75</v>
      </c>
      <c r="C214" s="77">
        <v>0.375</v>
      </c>
      <c r="D214" s="77">
        <v>0.66666666666666663</v>
      </c>
      <c r="E214" s="78" t="s">
        <v>2</v>
      </c>
    </row>
    <row r="215" spans="1:6">
      <c r="A215" s="80">
        <v>42041</v>
      </c>
      <c r="B215" s="78" t="s">
        <v>79</v>
      </c>
      <c r="C215" s="77">
        <v>0.375</v>
      </c>
      <c r="D215" s="77">
        <v>0.66666666666666663</v>
      </c>
      <c r="E215" s="78" t="s">
        <v>8</v>
      </c>
    </row>
    <row r="216" spans="1:6">
      <c r="A216" s="80">
        <v>42041</v>
      </c>
      <c r="B216" s="78" t="s">
        <v>82</v>
      </c>
      <c r="F216" s="79" t="s">
        <v>33</v>
      </c>
    </row>
    <row r="217" spans="1:6">
      <c r="A217" s="80">
        <v>42041</v>
      </c>
      <c r="B217" s="78" t="s">
        <v>77</v>
      </c>
      <c r="F217" s="79" t="s">
        <v>12</v>
      </c>
    </row>
    <row r="218" spans="1:6">
      <c r="A218" s="80">
        <v>42041</v>
      </c>
      <c r="B218" s="78" t="s">
        <v>72</v>
      </c>
      <c r="F218" s="79" t="s">
        <v>16</v>
      </c>
    </row>
    <row r="219" spans="1:6">
      <c r="A219" s="80">
        <v>42042</v>
      </c>
      <c r="B219" s="78" t="s">
        <v>82</v>
      </c>
      <c r="C219" s="77">
        <v>0.58333333333333337</v>
      </c>
      <c r="D219" s="77">
        <v>0.83333333333333337</v>
      </c>
      <c r="E219" s="78" t="s">
        <v>3</v>
      </c>
    </row>
    <row r="220" spans="1:6">
      <c r="A220" s="80">
        <v>42042</v>
      </c>
      <c r="B220" s="78" t="s">
        <v>80</v>
      </c>
      <c r="C220" s="77">
        <v>0.58333333333333337</v>
      </c>
      <c r="D220" s="77">
        <v>0.83333333333333337</v>
      </c>
      <c r="E220" s="78" t="s">
        <v>4</v>
      </c>
    </row>
    <row r="221" spans="1:6">
      <c r="A221" s="80">
        <v>42042</v>
      </c>
      <c r="B221" s="78" t="s">
        <v>74</v>
      </c>
      <c r="C221" s="77">
        <v>0.58333333333333337</v>
      </c>
      <c r="D221" s="77">
        <v>0.83333333333333337</v>
      </c>
      <c r="E221" s="78" t="s">
        <v>9</v>
      </c>
    </row>
    <row r="222" spans="1:6">
      <c r="A222" s="80">
        <v>42042</v>
      </c>
      <c r="B222" s="78" t="s">
        <v>76</v>
      </c>
      <c r="C222" s="77">
        <v>0.58333333333333337</v>
      </c>
      <c r="D222" s="77">
        <v>0.83333333333333337</v>
      </c>
      <c r="E222" s="78" t="s">
        <v>2</v>
      </c>
    </row>
    <row r="223" spans="1:6">
      <c r="A223" s="80">
        <v>42042</v>
      </c>
      <c r="B223" s="78" t="s">
        <v>73</v>
      </c>
      <c r="C223" s="77">
        <v>0.58333333333333337</v>
      </c>
      <c r="D223" s="77">
        <v>0.83333333333333337</v>
      </c>
      <c r="E223" s="78" t="s">
        <v>8</v>
      </c>
    </row>
    <row r="224" spans="1:6">
      <c r="A224" s="80">
        <v>42042</v>
      </c>
      <c r="B224" s="78" t="s">
        <v>77</v>
      </c>
      <c r="F224" s="79" t="s">
        <v>13</v>
      </c>
    </row>
    <row r="225" spans="1:6">
      <c r="A225" s="80">
        <v>42042</v>
      </c>
      <c r="B225" s="78" t="s">
        <v>72</v>
      </c>
      <c r="F225" s="79" t="s">
        <v>33</v>
      </c>
    </row>
    <row r="226" spans="1:6">
      <c r="A226" s="80">
        <v>42042</v>
      </c>
      <c r="B226" s="78" t="s">
        <v>81</v>
      </c>
      <c r="F226" s="79" t="s">
        <v>16</v>
      </c>
    </row>
    <row r="227" spans="1:6">
      <c r="A227" s="80">
        <v>42043</v>
      </c>
      <c r="B227" s="78" t="s">
        <v>77</v>
      </c>
      <c r="C227" s="77">
        <v>0.41666666666666669</v>
      </c>
      <c r="D227" s="77">
        <v>0.66666666666666663</v>
      </c>
      <c r="E227" s="78" t="s">
        <v>9</v>
      </c>
    </row>
    <row r="228" spans="1:6">
      <c r="A228" s="80">
        <v>42043</v>
      </c>
      <c r="B228" s="78" t="s">
        <v>72</v>
      </c>
      <c r="C228" s="77">
        <v>0.41666666666666669</v>
      </c>
      <c r="D228" s="77">
        <v>0.66666666666666663</v>
      </c>
      <c r="E228" s="78" t="s">
        <v>2</v>
      </c>
    </row>
    <row r="229" spans="1:6">
      <c r="A229" s="80">
        <v>42043</v>
      </c>
      <c r="B229" s="78" t="s">
        <v>81</v>
      </c>
      <c r="C229" s="77">
        <v>0.41666666666666669</v>
      </c>
      <c r="D229" s="77">
        <v>0.66666666666666663</v>
      </c>
      <c r="E229" s="78" t="s">
        <v>5</v>
      </c>
    </row>
    <row r="230" spans="1:6">
      <c r="A230" s="80">
        <v>42043</v>
      </c>
      <c r="B230" s="78" t="s">
        <v>78</v>
      </c>
      <c r="C230" s="77">
        <v>0.41666666666666669</v>
      </c>
      <c r="D230" s="77">
        <v>0.66666666666666663</v>
      </c>
      <c r="E230" s="78" t="s">
        <v>7</v>
      </c>
    </row>
    <row r="231" spans="1:6">
      <c r="A231" s="80">
        <v>42043</v>
      </c>
      <c r="B231" s="78" t="s">
        <v>83</v>
      </c>
      <c r="C231" s="77">
        <v>0.41666666666666669</v>
      </c>
      <c r="D231" s="77">
        <v>0.66666666666666663</v>
      </c>
      <c r="E231" s="78" t="s">
        <v>6</v>
      </c>
    </row>
    <row r="232" spans="1:6">
      <c r="A232" s="80">
        <v>42043</v>
      </c>
      <c r="B232" s="78" t="s">
        <v>82</v>
      </c>
      <c r="F232" s="79" t="s">
        <v>11</v>
      </c>
    </row>
    <row r="233" spans="1:6">
      <c r="A233" s="80">
        <v>42043</v>
      </c>
      <c r="B233" s="78" t="s">
        <v>75</v>
      </c>
      <c r="F233" s="79" t="s">
        <v>11</v>
      </c>
    </row>
    <row r="234" spans="1:6">
      <c r="A234" s="80">
        <v>42043</v>
      </c>
      <c r="B234" s="78" t="s">
        <v>79</v>
      </c>
      <c r="F234" s="79" t="s">
        <v>15</v>
      </c>
    </row>
    <row r="235" spans="1:6">
      <c r="A235" s="80">
        <v>42043</v>
      </c>
      <c r="B235" s="78" t="s">
        <v>80</v>
      </c>
      <c r="F235" s="79" t="s">
        <v>11</v>
      </c>
    </row>
    <row r="236" spans="1:6">
      <c r="A236" s="80">
        <v>42043</v>
      </c>
      <c r="B236" s="78" t="s">
        <v>74</v>
      </c>
      <c r="F236" s="79" t="s">
        <v>15</v>
      </c>
    </row>
    <row r="237" spans="1:6">
      <c r="A237" s="80">
        <v>42043</v>
      </c>
      <c r="B237" s="78" t="s">
        <v>76</v>
      </c>
      <c r="F237" s="79" t="s">
        <v>11</v>
      </c>
    </row>
    <row r="238" spans="1:6">
      <c r="A238" s="80">
        <v>42043</v>
      </c>
      <c r="B238" s="78" t="s">
        <v>73</v>
      </c>
      <c r="F238" s="79" t="s">
        <v>11</v>
      </c>
    </row>
    <row r="239" spans="1:6">
      <c r="A239" s="80">
        <v>42063</v>
      </c>
      <c r="B239" s="78" t="s">
        <v>82</v>
      </c>
      <c r="C239" s="77">
        <v>0.33333333333333331</v>
      </c>
      <c r="D239" s="77">
        <v>0.75</v>
      </c>
      <c r="E239" s="78" t="s">
        <v>5</v>
      </c>
    </row>
    <row r="240" spans="1:6">
      <c r="A240" s="80">
        <v>42063</v>
      </c>
      <c r="B240" s="78" t="s">
        <v>72</v>
      </c>
      <c r="C240" s="77">
        <v>0.33333333333333331</v>
      </c>
      <c r="D240" s="77">
        <v>0.75</v>
      </c>
      <c r="E240" s="78" t="s">
        <v>7</v>
      </c>
    </row>
    <row r="241" spans="1:6">
      <c r="A241" s="80">
        <v>42063</v>
      </c>
      <c r="B241" s="78" t="s">
        <v>78</v>
      </c>
      <c r="C241" s="77">
        <v>0.33333333333333331</v>
      </c>
      <c r="D241" s="77">
        <v>0.75</v>
      </c>
      <c r="E241" s="78" t="s">
        <v>6</v>
      </c>
    </row>
    <row r="242" spans="1:6">
      <c r="A242" s="80">
        <v>42063</v>
      </c>
      <c r="B242" s="78" t="s">
        <v>75</v>
      </c>
      <c r="C242" s="77">
        <v>0.33333333333333331</v>
      </c>
      <c r="D242" s="77">
        <v>0.75</v>
      </c>
      <c r="E242" s="78" t="s">
        <v>2</v>
      </c>
    </row>
    <row r="243" spans="1:6">
      <c r="A243" s="80">
        <v>42063</v>
      </c>
      <c r="B243" s="78" t="s">
        <v>80</v>
      </c>
      <c r="C243" s="77">
        <v>0.33333333333333331</v>
      </c>
      <c r="D243" s="77">
        <v>0.75</v>
      </c>
      <c r="E243" s="78" t="s">
        <v>8</v>
      </c>
    </row>
    <row r="244" spans="1:6">
      <c r="A244" s="80">
        <v>42063</v>
      </c>
      <c r="B244" s="78" t="s">
        <v>77</v>
      </c>
      <c r="F244" s="79" t="s">
        <v>11</v>
      </c>
    </row>
    <row r="245" spans="1:6">
      <c r="A245" s="80">
        <v>42063</v>
      </c>
      <c r="B245" s="78" t="s">
        <v>81</v>
      </c>
      <c r="F245" s="79" t="s">
        <v>15</v>
      </c>
    </row>
    <row r="246" spans="1:6">
      <c r="A246" s="80">
        <v>42063</v>
      </c>
      <c r="B246" s="78" t="s">
        <v>83</v>
      </c>
      <c r="F246" s="79" t="s">
        <v>13</v>
      </c>
    </row>
    <row r="247" spans="1:6">
      <c r="A247" s="80">
        <v>42063</v>
      </c>
      <c r="B247" s="78" t="s">
        <v>79</v>
      </c>
      <c r="F247" s="79" t="s">
        <v>33</v>
      </c>
    </row>
    <row r="248" spans="1:6">
      <c r="A248" s="80">
        <v>42063</v>
      </c>
      <c r="B248" s="78" t="s">
        <v>74</v>
      </c>
      <c r="F248" s="79" t="s">
        <v>12</v>
      </c>
    </row>
    <row r="249" spans="1:6">
      <c r="A249" s="80">
        <v>42063</v>
      </c>
      <c r="B249" s="78" t="s">
        <v>76</v>
      </c>
      <c r="F249" s="79" t="s">
        <v>16</v>
      </c>
    </row>
    <row r="250" spans="1:6">
      <c r="A250" s="80">
        <v>42063</v>
      </c>
      <c r="B250" s="78" t="s">
        <v>73</v>
      </c>
      <c r="F250" s="79" t="s">
        <v>11</v>
      </c>
    </row>
    <row r="251" spans="1:6">
      <c r="A251" s="80">
        <v>42064</v>
      </c>
      <c r="B251" s="78" t="s">
        <v>77</v>
      </c>
      <c r="C251" s="77">
        <v>0.29166666666666669</v>
      </c>
      <c r="D251" s="77">
        <v>0.58333333333333337</v>
      </c>
      <c r="E251" s="78" t="s">
        <v>3</v>
      </c>
    </row>
    <row r="252" spans="1:6">
      <c r="A252" s="80">
        <v>42064</v>
      </c>
      <c r="B252" s="78" t="s">
        <v>81</v>
      </c>
      <c r="C252" s="77">
        <v>0.29166666666666669</v>
      </c>
      <c r="D252" s="77">
        <v>0.58333333333333337</v>
      </c>
      <c r="E252" s="78" t="s">
        <v>4</v>
      </c>
    </row>
    <row r="253" spans="1:6">
      <c r="A253" s="80">
        <v>42064</v>
      </c>
      <c r="B253" s="78" t="s">
        <v>83</v>
      </c>
      <c r="C253" s="77">
        <v>0.29166666666666669</v>
      </c>
      <c r="D253" s="77">
        <v>0.58333333333333337</v>
      </c>
      <c r="E253" s="78" t="s">
        <v>2</v>
      </c>
    </row>
    <row r="254" spans="1:6">
      <c r="A254" s="80">
        <v>42064</v>
      </c>
      <c r="B254" s="78" t="s">
        <v>79</v>
      </c>
      <c r="C254" s="77">
        <v>0.58333333333333337</v>
      </c>
      <c r="D254" s="77">
        <v>0.875</v>
      </c>
      <c r="E254" s="78" t="s">
        <v>5</v>
      </c>
    </row>
    <row r="255" spans="1:6">
      <c r="A255" s="80">
        <v>42064</v>
      </c>
      <c r="B255" s="78" t="s">
        <v>74</v>
      </c>
      <c r="C255" s="77">
        <v>0.58333333333333337</v>
      </c>
      <c r="D255" s="77">
        <v>0.875</v>
      </c>
      <c r="E255" s="78" t="s">
        <v>6</v>
      </c>
    </row>
    <row r="256" spans="1:6">
      <c r="A256" s="80">
        <v>42064</v>
      </c>
      <c r="B256" s="78" t="s">
        <v>76</v>
      </c>
      <c r="C256" s="77">
        <v>0.58333333333333337</v>
      </c>
      <c r="D256" s="77">
        <v>0.875</v>
      </c>
      <c r="E256" s="78" t="s">
        <v>7</v>
      </c>
    </row>
    <row r="257" spans="1:6">
      <c r="A257" s="80">
        <v>42064</v>
      </c>
      <c r="B257" s="78" t="s">
        <v>73</v>
      </c>
      <c r="C257" s="77">
        <v>0.41666666666666669</v>
      </c>
      <c r="D257" s="77">
        <v>0.66666666666666663</v>
      </c>
      <c r="E257" s="78" t="s">
        <v>8</v>
      </c>
    </row>
    <row r="258" spans="1:6">
      <c r="A258" s="80">
        <v>42064</v>
      </c>
      <c r="B258" s="78" t="s">
        <v>82</v>
      </c>
      <c r="F258" s="79" t="s">
        <v>13</v>
      </c>
    </row>
    <row r="259" spans="1:6">
      <c r="A259" s="80">
        <v>42064</v>
      </c>
      <c r="B259" s="78" t="s">
        <v>72</v>
      </c>
      <c r="F259" s="79" t="s">
        <v>13</v>
      </c>
    </row>
    <row r="260" spans="1:6">
      <c r="A260" s="80">
        <v>42064</v>
      </c>
      <c r="B260" s="78" t="s">
        <v>78</v>
      </c>
      <c r="F260" s="79" t="s">
        <v>11</v>
      </c>
    </row>
    <row r="261" spans="1:6">
      <c r="A261" s="80">
        <v>42064</v>
      </c>
      <c r="B261" s="78" t="s">
        <v>75</v>
      </c>
      <c r="F261" s="79" t="s">
        <v>11</v>
      </c>
    </row>
    <row r="262" spans="1:6">
      <c r="A262" s="80">
        <v>42064</v>
      </c>
      <c r="B262" s="78" t="s">
        <v>80</v>
      </c>
      <c r="F262" s="79" t="s">
        <v>15</v>
      </c>
    </row>
    <row r="263" spans="1:6">
      <c r="A263" s="80">
        <v>42062</v>
      </c>
      <c r="B263" s="78" t="s">
        <v>77</v>
      </c>
      <c r="C263" s="77">
        <v>0.58333333333333337</v>
      </c>
      <c r="D263" s="77">
        <v>0.75</v>
      </c>
      <c r="F263" s="79" t="s">
        <v>13</v>
      </c>
    </row>
    <row r="264" spans="1:6">
      <c r="A264" s="80">
        <v>42062</v>
      </c>
      <c r="B264" s="78" t="s">
        <v>81</v>
      </c>
      <c r="C264" s="77">
        <v>0.58333333333333337</v>
      </c>
      <c r="D264" s="77">
        <v>0.75</v>
      </c>
      <c r="F264" s="79" t="s">
        <v>13</v>
      </c>
    </row>
    <row r="265" spans="1:6">
      <c r="A265" s="80">
        <v>42062</v>
      </c>
      <c r="B265" s="78" t="s">
        <v>83</v>
      </c>
      <c r="C265" s="77">
        <v>0.58333333333333337</v>
      </c>
      <c r="D265" s="77">
        <v>0.75</v>
      </c>
      <c r="F265" s="79" t="s">
        <v>13</v>
      </c>
    </row>
    <row r="266" spans="1:6">
      <c r="A266" s="80">
        <v>42062</v>
      </c>
      <c r="B266" s="78" t="s">
        <v>76</v>
      </c>
      <c r="C266" s="77">
        <v>0.58333333333333337</v>
      </c>
      <c r="D266" s="77">
        <v>0.75</v>
      </c>
      <c r="F266" s="79" t="s">
        <v>13</v>
      </c>
    </row>
    <row r="267" spans="1:6">
      <c r="A267" s="80">
        <v>42062</v>
      </c>
      <c r="B267" s="78" t="s">
        <v>73</v>
      </c>
      <c r="C267" s="77">
        <v>0.58333333333333337</v>
      </c>
      <c r="D267" s="77">
        <v>0.75</v>
      </c>
      <c r="F267" s="79" t="s">
        <v>13</v>
      </c>
    </row>
    <row r="268" spans="1:6">
      <c r="A268" s="80">
        <v>42062</v>
      </c>
      <c r="B268" s="78" t="s">
        <v>82</v>
      </c>
      <c r="C268" s="77" t="s">
        <v>91</v>
      </c>
      <c r="D268" s="77" t="s">
        <v>92</v>
      </c>
      <c r="F268" s="79" t="s">
        <v>13</v>
      </c>
    </row>
    <row r="269" spans="1:6">
      <c r="A269" s="80">
        <v>42062</v>
      </c>
      <c r="B269" s="78" t="s">
        <v>72</v>
      </c>
      <c r="C269" s="77">
        <v>0.58333333333333337</v>
      </c>
      <c r="D269" s="77">
        <v>0.75</v>
      </c>
      <c r="F269" s="79" t="s">
        <v>13</v>
      </c>
    </row>
    <row r="270" spans="1:6">
      <c r="A270" s="80">
        <v>42062</v>
      </c>
      <c r="B270" s="78" t="s">
        <v>78</v>
      </c>
      <c r="C270" s="77">
        <v>0.58333333333333337</v>
      </c>
      <c r="D270" s="77">
        <v>0.75</v>
      </c>
      <c r="F270" s="79" t="s">
        <v>13</v>
      </c>
    </row>
    <row r="271" spans="1:6">
      <c r="A271" s="80">
        <v>42062</v>
      </c>
      <c r="B271" s="78" t="s">
        <v>75</v>
      </c>
      <c r="C271" s="77">
        <v>0.58333333333333337</v>
      </c>
      <c r="D271" s="77">
        <v>0.75</v>
      </c>
      <c r="F271" s="79" t="s">
        <v>13</v>
      </c>
    </row>
    <row r="272" spans="1:6">
      <c r="A272" s="80">
        <v>42062</v>
      </c>
      <c r="B272" s="78" t="s">
        <v>79</v>
      </c>
      <c r="C272" s="77">
        <v>0.58333333333333337</v>
      </c>
      <c r="D272" s="77">
        <v>0.75</v>
      </c>
      <c r="F272" s="79" t="s">
        <v>13</v>
      </c>
    </row>
    <row r="273" spans="1:6">
      <c r="A273" s="80">
        <v>42062</v>
      </c>
      <c r="B273" s="78" t="s">
        <v>80</v>
      </c>
      <c r="C273" s="77">
        <v>0.58333333333333337</v>
      </c>
      <c r="D273" s="77">
        <v>0.75</v>
      </c>
      <c r="F273" s="79" t="s">
        <v>13</v>
      </c>
    </row>
    <row r="274" spans="1:6">
      <c r="A274" s="80">
        <v>42062</v>
      </c>
      <c r="B274" s="78" t="s">
        <v>74</v>
      </c>
      <c r="C274" s="77">
        <v>0.58333333333333337</v>
      </c>
      <c r="D274" s="77">
        <v>0.75</v>
      </c>
      <c r="F274" s="79" t="s">
        <v>13</v>
      </c>
    </row>
    <row r="275" spans="1:6">
      <c r="A275" s="80">
        <v>42044</v>
      </c>
      <c r="B275" s="78" t="s">
        <v>77</v>
      </c>
      <c r="C275" s="77">
        <v>0.5</v>
      </c>
      <c r="D275" s="77">
        <v>0.75</v>
      </c>
      <c r="E275" s="78" t="s">
        <v>8</v>
      </c>
    </row>
    <row r="276" spans="1:6">
      <c r="A276" s="80">
        <v>42044</v>
      </c>
      <c r="B276" s="78" t="s">
        <v>81</v>
      </c>
      <c r="C276" s="77">
        <v>0.5</v>
      </c>
      <c r="D276" s="77">
        <v>0.75</v>
      </c>
      <c r="E276" s="78" t="s">
        <v>6</v>
      </c>
    </row>
    <row r="277" spans="1:6">
      <c r="A277" s="80">
        <v>42044</v>
      </c>
      <c r="B277" s="78" t="s">
        <v>83</v>
      </c>
      <c r="C277" s="77">
        <v>0.5</v>
      </c>
      <c r="D277" s="77">
        <v>0.75</v>
      </c>
      <c r="E277" s="78" t="s">
        <v>7</v>
      </c>
    </row>
    <row r="278" spans="1:6">
      <c r="A278" s="80">
        <v>42044</v>
      </c>
      <c r="B278" s="78" t="s">
        <v>79</v>
      </c>
      <c r="C278" s="77">
        <v>0.5</v>
      </c>
      <c r="D278" s="77">
        <v>0.75</v>
      </c>
      <c r="E278" s="78" t="s">
        <v>5</v>
      </c>
    </row>
    <row r="279" spans="1:6">
      <c r="A279" s="80">
        <v>42044</v>
      </c>
      <c r="B279" s="78" t="s">
        <v>74</v>
      </c>
      <c r="C279" s="77">
        <v>0.5</v>
      </c>
      <c r="D279" s="77">
        <v>0.75</v>
      </c>
      <c r="E279" s="78" t="s">
        <v>2</v>
      </c>
    </row>
    <row r="280" spans="1:6">
      <c r="A280" s="80">
        <v>42044</v>
      </c>
      <c r="B280" s="78" t="s">
        <v>82</v>
      </c>
      <c r="F280" s="79" t="s">
        <v>11</v>
      </c>
    </row>
    <row r="281" spans="1:6">
      <c r="A281" s="80">
        <v>42044</v>
      </c>
      <c r="B281" s="78" t="s">
        <v>72</v>
      </c>
      <c r="F281" s="79" t="s">
        <v>11</v>
      </c>
    </row>
    <row r="282" spans="1:6">
      <c r="A282" s="80">
        <v>42044</v>
      </c>
      <c r="B282" s="78" t="s">
        <v>78</v>
      </c>
      <c r="F282" s="79" t="s">
        <v>11</v>
      </c>
    </row>
    <row r="283" spans="1:6">
      <c r="A283" s="80">
        <v>42044</v>
      </c>
      <c r="B283" s="78" t="s">
        <v>75</v>
      </c>
      <c r="F283" s="79" t="s">
        <v>11</v>
      </c>
    </row>
    <row r="284" spans="1:6">
      <c r="A284" s="80">
        <v>42044</v>
      </c>
      <c r="B284" s="78" t="s">
        <v>80</v>
      </c>
      <c r="F284" s="79" t="s">
        <v>11</v>
      </c>
    </row>
    <row r="285" spans="1:6">
      <c r="A285" s="80">
        <v>42044</v>
      </c>
      <c r="B285" s="78" t="s">
        <v>76</v>
      </c>
      <c r="F285" s="79" t="s">
        <v>15</v>
      </c>
    </row>
    <row r="286" spans="1:6">
      <c r="A286" s="80">
        <v>42044</v>
      </c>
      <c r="B286" s="78" t="s">
        <v>73</v>
      </c>
      <c r="F286" s="79" t="s">
        <v>15</v>
      </c>
    </row>
    <row r="287" spans="1:6">
      <c r="A287" s="80">
        <v>42045</v>
      </c>
      <c r="B287" s="78" t="s">
        <v>77</v>
      </c>
      <c r="C287" s="77">
        <v>0.5</v>
      </c>
      <c r="D287" s="77">
        <v>0.83333333333333337</v>
      </c>
      <c r="E287" s="78" t="s">
        <v>3</v>
      </c>
    </row>
    <row r="288" spans="1:6">
      <c r="A288" s="80">
        <v>42045</v>
      </c>
      <c r="B288" s="78" t="s">
        <v>81</v>
      </c>
      <c r="C288" s="77">
        <v>0.5</v>
      </c>
      <c r="D288" s="77">
        <v>0.83333333333333337</v>
      </c>
      <c r="E288" s="78" t="s">
        <v>4</v>
      </c>
    </row>
    <row r="289" spans="1:6">
      <c r="A289" s="80">
        <v>42045</v>
      </c>
      <c r="B289" s="78" t="s">
        <v>83</v>
      </c>
      <c r="C289" s="77">
        <v>0.5</v>
      </c>
      <c r="D289" s="77">
        <v>0.83333333333333337</v>
      </c>
      <c r="E289" s="78" t="s">
        <v>5</v>
      </c>
    </row>
    <row r="290" spans="1:6">
      <c r="A290" s="80">
        <v>42045</v>
      </c>
      <c r="B290" s="78" t="s">
        <v>79</v>
      </c>
      <c r="C290" s="77">
        <v>0.5</v>
      </c>
      <c r="D290" s="77">
        <v>0.83333333333333337</v>
      </c>
      <c r="E290" s="78" t="s">
        <v>6</v>
      </c>
    </row>
    <row r="291" spans="1:6">
      <c r="A291" s="80">
        <v>42045</v>
      </c>
      <c r="B291" s="78" t="s">
        <v>74</v>
      </c>
      <c r="C291" s="77">
        <v>0.5</v>
      </c>
      <c r="D291" s="77">
        <v>0.83333333333333337</v>
      </c>
      <c r="E291" s="78" t="s">
        <v>2</v>
      </c>
    </row>
    <row r="292" spans="1:6">
      <c r="A292" s="80">
        <v>42045</v>
      </c>
      <c r="B292" s="78" t="s">
        <v>82</v>
      </c>
      <c r="F292" s="79" t="s">
        <v>11</v>
      </c>
    </row>
    <row r="293" spans="1:6">
      <c r="A293" s="80">
        <v>42045</v>
      </c>
      <c r="B293" s="78" t="s">
        <v>72</v>
      </c>
      <c r="F293" s="79" t="s">
        <v>11</v>
      </c>
    </row>
    <row r="294" spans="1:6">
      <c r="A294" s="80">
        <v>42045</v>
      </c>
      <c r="B294" s="78" t="s">
        <v>78</v>
      </c>
      <c r="F294" s="79" t="s">
        <v>11</v>
      </c>
    </row>
    <row r="295" spans="1:6">
      <c r="A295" s="80">
        <v>42045</v>
      </c>
      <c r="B295" s="78" t="s">
        <v>75</v>
      </c>
      <c r="F295" s="79" t="s">
        <v>11</v>
      </c>
    </row>
    <row r="296" spans="1:6">
      <c r="A296" s="80">
        <v>42045</v>
      </c>
      <c r="B296" s="78" t="s">
        <v>80</v>
      </c>
      <c r="F296" s="79" t="s">
        <v>11</v>
      </c>
    </row>
    <row r="297" spans="1:6">
      <c r="A297" s="80">
        <v>42045</v>
      </c>
      <c r="B297" s="78" t="s">
        <v>76</v>
      </c>
      <c r="F297" s="79" t="s">
        <v>15</v>
      </c>
    </row>
    <row r="298" spans="1:6">
      <c r="A298" s="80">
        <v>42045</v>
      </c>
      <c r="B298" s="78" t="s">
        <v>73</v>
      </c>
      <c r="F298" s="79" t="s">
        <v>15</v>
      </c>
    </row>
    <row r="299" spans="1:6">
      <c r="A299" s="80">
        <v>42046</v>
      </c>
      <c r="B299" s="78" t="s">
        <v>82</v>
      </c>
      <c r="C299" s="77">
        <v>0.29166666666666669</v>
      </c>
      <c r="D299" s="77">
        <v>0.5</v>
      </c>
      <c r="E299" s="78" t="s">
        <v>8</v>
      </c>
    </row>
    <row r="300" spans="1:6">
      <c r="A300" s="80">
        <v>42046</v>
      </c>
      <c r="B300" s="78" t="s">
        <v>72</v>
      </c>
      <c r="C300" s="77">
        <v>0.29166666666666669</v>
      </c>
      <c r="D300" s="77">
        <v>0.5</v>
      </c>
      <c r="E300" s="78" t="s">
        <v>7</v>
      </c>
    </row>
    <row r="301" spans="1:6">
      <c r="A301" s="80">
        <v>42046</v>
      </c>
      <c r="B301" s="78" t="s">
        <v>78</v>
      </c>
      <c r="C301" s="77">
        <v>0.29166666666666669</v>
      </c>
      <c r="D301" s="77">
        <v>0.5</v>
      </c>
      <c r="E301" s="78" t="s">
        <v>4</v>
      </c>
    </row>
    <row r="302" spans="1:6">
      <c r="A302" s="80">
        <v>42046</v>
      </c>
      <c r="B302" s="78" t="s">
        <v>75</v>
      </c>
      <c r="C302" s="77">
        <v>0.29166666666666669</v>
      </c>
      <c r="D302" s="77">
        <v>0.5</v>
      </c>
      <c r="E302" s="78" t="s">
        <v>2</v>
      </c>
    </row>
    <row r="303" spans="1:6">
      <c r="A303" s="80">
        <v>42046</v>
      </c>
      <c r="B303" s="78" t="s">
        <v>80</v>
      </c>
      <c r="C303" s="77">
        <v>0.29166666666666669</v>
      </c>
      <c r="D303" s="77">
        <v>0.5</v>
      </c>
      <c r="E303" s="78" t="s">
        <v>3</v>
      </c>
    </row>
    <row r="304" spans="1:6">
      <c r="A304" s="80">
        <v>42046</v>
      </c>
      <c r="B304" s="78" t="s">
        <v>77</v>
      </c>
      <c r="F304" s="79" t="s">
        <v>11</v>
      </c>
    </row>
    <row r="305" spans="1:6">
      <c r="A305" s="80">
        <v>42046</v>
      </c>
      <c r="B305" s="78" t="s">
        <v>81</v>
      </c>
      <c r="F305" s="79" t="s">
        <v>11</v>
      </c>
    </row>
    <row r="306" spans="1:6">
      <c r="A306" s="80">
        <v>42046</v>
      </c>
      <c r="B306" s="78" t="s">
        <v>83</v>
      </c>
      <c r="F306" s="79" t="s">
        <v>11</v>
      </c>
    </row>
    <row r="307" spans="1:6">
      <c r="A307" s="80">
        <v>42046</v>
      </c>
      <c r="B307" s="78" t="s">
        <v>79</v>
      </c>
      <c r="F307" s="79" t="s">
        <v>11</v>
      </c>
    </row>
    <row r="308" spans="1:6">
      <c r="A308" s="80">
        <v>42046</v>
      </c>
      <c r="B308" s="78" t="s">
        <v>74</v>
      </c>
      <c r="F308" s="79" t="s">
        <v>11</v>
      </c>
    </row>
    <row r="309" spans="1:6">
      <c r="A309" s="80">
        <v>42046</v>
      </c>
      <c r="B309" s="78" t="s">
        <v>76</v>
      </c>
      <c r="F309" s="79" t="s">
        <v>15</v>
      </c>
    </row>
    <row r="310" spans="1:6">
      <c r="A310" s="80">
        <v>42046</v>
      </c>
      <c r="B310" s="78" t="s">
        <v>73</v>
      </c>
      <c r="F310" s="79" t="s">
        <v>15</v>
      </c>
    </row>
    <row r="311" spans="1:6">
      <c r="A311" s="80">
        <v>42047</v>
      </c>
      <c r="B311" s="78" t="s">
        <v>78</v>
      </c>
      <c r="C311" s="77">
        <v>0.41666666666666669</v>
      </c>
      <c r="D311" s="77">
        <v>0.66666666666666663</v>
      </c>
      <c r="E311" s="78" t="s">
        <v>9</v>
      </c>
    </row>
    <row r="312" spans="1:6">
      <c r="A312" s="80">
        <v>42047</v>
      </c>
      <c r="B312" s="78" t="s">
        <v>75</v>
      </c>
      <c r="C312" s="77">
        <v>0.41666666666666669</v>
      </c>
      <c r="D312" s="77">
        <v>0.66666666666666663</v>
      </c>
      <c r="E312" s="78" t="s">
        <v>2</v>
      </c>
    </row>
    <row r="313" spans="1:6">
      <c r="A313" s="80">
        <v>42047</v>
      </c>
      <c r="B313" s="78" t="s">
        <v>82</v>
      </c>
      <c r="F313" s="79" t="s">
        <v>11</v>
      </c>
    </row>
    <row r="314" spans="1:6">
      <c r="A314" s="80">
        <v>42047</v>
      </c>
      <c r="B314" s="78" t="s">
        <v>77</v>
      </c>
      <c r="F314" s="79" t="s">
        <v>11</v>
      </c>
    </row>
    <row r="315" spans="1:6">
      <c r="A315" s="80">
        <v>42047</v>
      </c>
      <c r="B315" s="78" t="s">
        <v>72</v>
      </c>
      <c r="F315" s="79" t="s">
        <v>11</v>
      </c>
    </row>
    <row r="316" spans="1:6">
      <c r="A316" s="80">
        <v>42047</v>
      </c>
      <c r="B316" s="78" t="s">
        <v>81</v>
      </c>
      <c r="F316" s="79" t="s">
        <v>11</v>
      </c>
    </row>
    <row r="317" spans="1:6">
      <c r="A317" s="80">
        <v>42047</v>
      </c>
      <c r="B317" s="78" t="s">
        <v>83</v>
      </c>
      <c r="F317" s="79" t="s">
        <v>11</v>
      </c>
    </row>
    <row r="318" spans="1:6">
      <c r="A318" s="80">
        <v>42047</v>
      </c>
      <c r="B318" s="78" t="s">
        <v>79</v>
      </c>
      <c r="F318" s="79" t="s">
        <v>11</v>
      </c>
    </row>
    <row r="319" spans="1:6">
      <c r="A319" s="80">
        <v>42047</v>
      </c>
      <c r="B319" s="78" t="s">
        <v>80</v>
      </c>
      <c r="F319" s="79" t="s">
        <v>11</v>
      </c>
    </row>
    <row r="320" spans="1:6">
      <c r="A320" s="80">
        <v>42047</v>
      </c>
      <c r="B320" s="78" t="s">
        <v>74</v>
      </c>
      <c r="F320" s="79" t="s">
        <v>11</v>
      </c>
    </row>
    <row r="321" spans="1:6">
      <c r="A321" s="80">
        <v>42047</v>
      </c>
      <c r="B321" s="78" t="s">
        <v>76</v>
      </c>
      <c r="F321" s="79" t="s">
        <v>15</v>
      </c>
    </row>
    <row r="322" spans="1:6">
      <c r="A322" s="80">
        <v>42047</v>
      </c>
      <c r="B322" s="78" t="s">
        <v>73</v>
      </c>
      <c r="F322" s="79" t="s">
        <v>15</v>
      </c>
    </row>
    <row r="323" spans="1:6">
      <c r="A323" s="80">
        <v>42048</v>
      </c>
      <c r="B323" s="78" t="s">
        <v>82</v>
      </c>
      <c r="C323" s="77">
        <v>0.33333333333333331</v>
      </c>
      <c r="D323" s="77">
        <v>0.875</v>
      </c>
      <c r="E323" s="78" t="s">
        <v>6</v>
      </c>
    </row>
    <row r="324" spans="1:6">
      <c r="A324" s="80">
        <v>42048</v>
      </c>
      <c r="B324" s="78" t="s">
        <v>72</v>
      </c>
      <c r="C324" s="77">
        <v>0.33333333333333331</v>
      </c>
      <c r="D324" s="77">
        <v>0.875</v>
      </c>
      <c r="E324" s="78" t="s">
        <v>2</v>
      </c>
    </row>
    <row r="325" spans="1:6">
      <c r="A325" s="80">
        <v>42048</v>
      </c>
      <c r="B325" s="78" t="s">
        <v>78</v>
      </c>
      <c r="C325" s="77">
        <v>0.33333333333333331</v>
      </c>
      <c r="D325" s="77">
        <v>0.875</v>
      </c>
      <c r="E325" s="78" t="s">
        <v>5</v>
      </c>
    </row>
    <row r="326" spans="1:6">
      <c r="A326" s="80">
        <v>42048</v>
      </c>
      <c r="B326" s="78" t="s">
        <v>75</v>
      </c>
      <c r="C326" s="77">
        <v>0.33333333333333331</v>
      </c>
      <c r="D326" s="77">
        <v>0.875</v>
      </c>
      <c r="E326" s="78" t="s">
        <v>8</v>
      </c>
    </row>
    <row r="327" spans="1:6">
      <c r="A327" s="80">
        <v>42048</v>
      </c>
      <c r="B327" s="78" t="s">
        <v>80</v>
      </c>
      <c r="C327" s="77">
        <v>0.33333333333333331</v>
      </c>
      <c r="D327" s="77">
        <v>0.875</v>
      </c>
    </row>
    <row r="328" spans="1:6">
      <c r="A328" s="80">
        <v>42048</v>
      </c>
      <c r="B328" s="78" t="s">
        <v>76</v>
      </c>
      <c r="E328" s="78" t="s">
        <v>7</v>
      </c>
      <c r="F328" s="79" t="s">
        <v>15</v>
      </c>
    </row>
    <row r="329" spans="1:6">
      <c r="A329" s="80">
        <v>42048</v>
      </c>
      <c r="B329" s="78" t="s">
        <v>73</v>
      </c>
      <c r="F329" s="79" t="s">
        <v>15</v>
      </c>
    </row>
    <row r="330" spans="1:6">
      <c r="A330" s="80">
        <v>42048</v>
      </c>
      <c r="B330" s="78" t="s">
        <v>77</v>
      </c>
      <c r="F330" s="79" t="s">
        <v>11</v>
      </c>
    </row>
    <row r="331" spans="1:6">
      <c r="A331" s="80">
        <v>42048</v>
      </c>
      <c r="B331" s="78" t="s">
        <v>81</v>
      </c>
      <c r="F331" s="79" t="s">
        <v>11</v>
      </c>
    </row>
    <row r="332" spans="1:6">
      <c r="A332" s="80">
        <v>42048</v>
      </c>
      <c r="B332" s="78" t="s">
        <v>83</v>
      </c>
      <c r="F332" s="79" t="s">
        <v>11</v>
      </c>
    </row>
    <row r="333" spans="1:6">
      <c r="A333" s="80">
        <v>42048</v>
      </c>
      <c r="B333" s="78" t="s">
        <v>79</v>
      </c>
      <c r="F333" s="79" t="s">
        <v>11</v>
      </c>
    </row>
    <row r="334" spans="1:6">
      <c r="A334" s="80">
        <v>42048</v>
      </c>
      <c r="B334" s="78" t="s">
        <v>74</v>
      </c>
      <c r="F334" s="79" t="s">
        <v>11</v>
      </c>
    </row>
    <row r="335" spans="1:6">
      <c r="A335" s="80">
        <v>42049</v>
      </c>
      <c r="B335" s="78" t="s">
        <v>77</v>
      </c>
      <c r="C335" s="77">
        <v>0.39583333333333331</v>
      </c>
      <c r="D335" s="77">
        <v>0.91666666666666663</v>
      </c>
      <c r="E335" s="78" t="s">
        <v>8</v>
      </c>
    </row>
    <row r="336" spans="1:6">
      <c r="A336" s="80">
        <v>42049</v>
      </c>
      <c r="B336" s="78" t="s">
        <v>81</v>
      </c>
      <c r="C336" s="77">
        <v>0.39583333333333331</v>
      </c>
      <c r="D336" s="77">
        <v>0.91666666666666663</v>
      </c>
      <c r="E336" s="78" t="s">
        <v>7</v>
      </c>
    </row>
    <row r="337" spans="1:6">
      <c r="A337" s="80">
        <v>42049</v>
      </c>
      <c r="B337" s="78" t="s">
        <v>83</v>
      </c>
      <c r="C337" s="77">
        <v>0.39583333333333331</v>
      </c>
      <c r="D337" s="77">
        <v>0.91666666666666663</v>
      </c>
      <c r="E337" s="78" t="s">
        <v>6</v>
      </c>
    </row>
    <row r="338" spans="1:6">
      <c r="A338" s="80">
        <v>42049</v>
      </c>
      <c r="B338" s="78" t="s">
        <v>79</v>
      </c>
      <c r="C338" s="77">
        <v>0.39583333333333331</v>
      </c>
      <c r="D338" s="77">
        <v>0.91666666666666663</v>
      </c>
      <c r="E338" s="78" t="s">
        <v>5</v>
      </c>
    </row>
    <row r="339" spans="1:6">
      <c r="A339" s="80">
        <v>42049</v>
      </c>
      <c r="B339" s="78" t="s">
        <v>74</v>
      </c>
      <c r="C339" s="77">
        <v>0.39583333333333331</v>
      </c>
      <c r="D339" s="77">
        <v>0.91666666666666663</v>
      </c>
      <c r="E339" s="78" t="s">
        <v>2</v>
      </c>
    </row>
    <row r="340" spans="1:6">
      <c r="A340" s="80">
        <v>42049</v>
      </c>
      <c r="B340" s="78" t="s">
        <v>82</v>
      </c>
      <c r="F340" s="79" t="s">
        <v>11</v>
      </c>
    </row>
    <row r="341" spans="1:6">
      <c r="A341" s="80">
        <v>42049</v>
      </c>
      <c r="B341" s="78" t="s">
        <v>72</v>
      </c>
      <c r="F341" s="79" t="s">
        <v>11</v>
      </c>
    </row>
    <row r="342" spans="1:6">
      <c r="A342" s="80">
        <v>42049</v>
      </c>
      <c r="B342" s="78" t="s">
        <v>78</v>
      </c>
      <c r="F342" s="79" t="s">
        <v>11</v>
      </c>
    </row>
    <row r="343" spans="1:6">
      <c r="A343" s="80">
        <v>42049</v>
      </c>
      <c r="B343" s="78" t="s">
        <v>75</v>
      </c>
      <c r="F343" s="79" t="s">
        <v>11</v>
      </c>
    </row>
    <row r="344" spans="1:6">
      <c r="A344" s="80">
        <v>42049</v>
      </c>
      <c r="B344" s="78" t="s">
        <v>80</v>
      </c>
      <c r="F344" s="79" t="s">
        <v>11</v>
      </c>
    </row>
    <row r="345" spans="1:6">
      <c r="A345" s="80">
        <v>42049</v>
      </c>
      <c r="B345" s="78" t="s">
        <v>76</v>
      </c>
      <c r="F345" s="79" t="s">
        <v>15</v>
      </c>
    </row>
    <row r="346" spans="1:6">
      <c r="A346" s="80">
        <v>42049</v>
      </c>
      <c r="B346" s="78" t="s">
        <v>73</v>
      </c>
      <c r="F346" s="79" t="s">
        <v>15</v>
      </c>
    </row>
    <row r="347" spans="1:6">
      <c r="A347" s="80">
        <v>42050</v>
      </c>
      <c r="B347" s="78" t="s">
        <v>77</v>
      </c>
      <c r="C347" s="77">
        <v>0.41666666666666669</v>
      </c>
      <c r="D347" s="77">
        <v>0.70833333333333337</v>
      </c>
      <c r="E347" s="78" t="s">
        <v>6</v>
      </c>
    </row>
    <row r="348" spans="1:6">
      <c r="A348" s="80">
        <v>42050</v>
      </c>
      <c r="B348" s="78" t="s">
        <v>81</v>
      </c>
      <c r="C348" s="77">
        <v>0.41666666666666669</v>
      </c>
      <c r="D348" s="77">
        <v>0.70833333333333337</v>
      </c>
      <c r="E348" s="78" t="s">
        <v>5</v>
      </c>
    </row>
    <row r="349" spans="1:6">
      <c r="A349" s="80">
        <v>42050</v>
      </c>
      <c r="B349" s="78" t="s">
        <v>83</v>
      </c>
      <c r="C349" s="77">
        <v>0.41666666666666669</v>
      </c>
      <c r="D349" s="77">
        <v>0.70833333333333337</v>
      </c>
      <c r="E349" s="78" t="s">
        <v>4</v>
      </c>
    </row>
    <row r="350" spans="1:6">
      <c r="A350" s="80">
        <v>42050</v>
      </c>
      <c r="B350" s="78" t="s">
        <v>79</v>
      </c>
      <c r="C350" s="77">
        <v>0.41666666666666669</v>
      </c>
      <c r="D350" s="77">
        <v>0.70833333333333337</v>
      </c>
      <c r="E350" s="78" t="s">
        <v>3</v>
      </c>
    </row>
    <row r="351" spans="1:6">
      <c r="A351" s="80">
        <v>42050</v>
      </c>
      <c r="B351" s="78" t="s">
        <v>74</v>
      </c>
      <c r="C351" s="77">
        <v>0.41666666666666669</v>
      </c>
      <c r="D351" s="77">
        <v>0.70833333333333337</v>
      </c>
      <c r="E351" s="78" t="s">
        <v>9</v>
      </c>
    </row>
    <row r="352" spans="1:6">
      <c r="A352" s="80">
        <v>42050</v>
      </c>
      <c r="B352" s="78" t="s">
        <v>82</v>
      </c>
      <c r="F352" s="79" t="s">
        <v>11</v>
      </c>
    </row>
    <row r="353" spans="1:6">
      <c r="A353" s="80">
        <v>42050</v>
      </c>
      <c r="B353" s="78" t="s">
        <v>72</v>
      </c>
      <c r="F353" s="79" t="s">
        <v>11</v>
      </c>
    </row>
    <row r="354" spans="1:6">
      <c r="A354" s="80">
        <v>42050</v>
      </c>
      <c r="B354" s="78" t="s">
        <v>78</v>
      </c>
      <c r="F354" s="79" t="s">
        <v>11</v>
      </c>
    </row>
    <row r="355" spans="1:6">
      <c r="A355" s="80">
        <v>42050</v>
      </c>
      <c r="B355" s="78" t="s">
        <v>75</v>
      </c>
      <c r="F355" s="79" t="s">
        <v>11</v>
      </c>
    </row>
    <row r="356" spans="1:6">
      <c r="A356" s="80">
        <v>42050</v>
      </c>
      <c r="B356" s="78" t="s">
        <v>80</v>
      </c>
      <c r="F356" s="79" t="s">
        <v>11</v>
      </c>
    </row>
    <row r="357" spans="1:6">
      <c r="A357" s="80">
        <v>42050</v>
      </c>
      <c r="B357" s="78" t="s">
        <v>76</v>
      </c>
      <c r="F357" s="79" t="s">
        <v>15</v>
      </c>
    </row>
    <row r="358" spans="1:6">
      <c r="A358" s="80">
        <v>42050</v>
      </c>
      <c r="B358" s="78" t="s">
        <v>73</v>
      </c>
      <c r="F358" s="79" t="s">
        <v>15</v>
      </c>
    </row>
    <row r="359" spans="1:6">
      <c r="A359" s="80">
        <v>42051</v>
      </c>
      <c r="B359" s="78" t="s">
        <v>78</v>
      </c>
      <c r="C359" s="77">
        <v>0.33333333333333331</v>
      </c>
      <c r="D359" s="77">
        <v>0.75</v>
      </c>
      <c r="E359" s="78" t="s">
        <v>8</v>
      </c>
    </row>
    <row r="360" spans="1:6">
      <c r="A360" s="80">
        <v>42051</v>
      </c>
      <c r="B360" s="78" t="s">
        <v>75</v>
      </c>
      <c r="C360" s="77">
        <v>0.33333333333333331</v>
      </c>
      <c r="D360" s="77">
        <v>0.75</v>
      </c>
      <c r="E360" s="78" t="s">
        <v>2</v>
      </c>
    </row>
    <row r="361" spans="1:6">
      <c r="A361" s="80">
        <v>42051</v>
      </c>
      <c r="B361" s="78" t="s">
        <v>80</v>
      </c>
      <c r="C361" s="77">
        <v>0.33333333333333331</v>
      </c>
      <c r="D361" s="77">
        <v>0.75</v>
      </c>
      <c r="E361" s="78" t="s">
        <v>7</v>
      </c>
    </row>
    <row r="362" spans="1:6">
      <c r="A362" s="80">
        <v>42051</v>
      </c>
      <c r="B362" s="78" t="s">
        <v>76</v>
      </c>
      <c r="C362" s="77">
        <v>0.33333333333333331</v>
      </c>
      <c r="D362" s="77">
        <v>0.75</v>
      </c>
      <c r="E362" s="78" t="s">
        <v>4</v>
      </c>
    </row>
    <row r="363" spans="1:6">
      <c r="A363" s="80">
        <v>42051</v>
      </c>
      <c r="B363" s="78" t="s">
        <v>73</v>
      </c>
      <c r="C363" s="77">
        <v>0.33333333333333331</v>
      </c>
      <c r="D363" s="77">
        <v>0.75</v>
      </c>
      <c r="E363" s="78" t="s">
        <v>3</v>
      </c>
    </row>
    <row r="364" spans="1:6">
      <c r="A364" s="80">
        <v>42051</v>
      </c>
      <c r="B364" s="78" t="s">
        <v>82</v>
      </c>
      <c r="F364" s="79" t="s">
        <v>11</v>
      </c>
    </row>
    <row r="365" spans="1:6">
      <c r="A365" s="80">
        <v>42051</v>
      </c>
      <c r="B365" s="78" t="s">
        <v>77</v>
      </c>
      <c r="F365" s="79" t="s">
        <v>11</v>
      </c>
    </row>
    <row r="366" spans="1:6">
      <c r="A366" s="80">
        <v>42051</v>
      </c>
      <c r="B366" s="78" t="s">
        <v>72</v>
      </c>
      <c r="F366" s="79" t="s">
        <v>15</v>
      </c>
    </row>
    <row r="367" spans="1:6">
      <c r="A367" s="80">
        <v>42051</v>
      </c>
      <c r="B367" s="78" t="s">
        <v>81</v>
      </c>
      <c r="F367" s="79" t="s">
        <v>11</v>
      </c>
    </row>
    <row r="368" spans="1:6">
      <c r="A368" s="80">
        <v>42051</v>
      </c>
      <c r="B368" s="78" t="s">
        <v>83</v>
      </c>
      <c r="F368" s="79" t="s">
        <v>11</v>
      </c>
    </row>
    <row r="369" spans="1:6">
      <c r="A369" s="80">
        <v>42051</v>
      </c>
      <c r="B369" s="78" t="s">
        <v>79</v>
      </c>
      <c r="F369" s="79" t="s">
        <v>15</v>
      </c>
    </row>
    <row r="370" spans="1:6">
      <c r="A370" s="80">
        <v>42051</v>
      </c>
      <c r="B370" s="78" t="s">
        <v>74</v>
      </c>
      <c r="F370" s="79" t="s">
        <v>11</v>
      </c>
    </row>
    <row r="371" spans="1:6">
      <c r="A371" s="80">
        <v>42052</v>
      </c>
      <c r="B371" s="78" t="s">
        <v>82</v>
      </c>
      <c r="C371" s="77">
        <v>0.375</v>
      </c>
      <c r="D371" s="77">
        <v>0.625</v>
      </c>
      <c r="E371" s="78" t="s">
        <v>3</v>
      </c>
    </row>
    <row r="372" spans="1:6">
      <c r="A372" s="80">
        <v>42052</v>
      </c>
      <c r="B372" s="78" t="s">
        <v>78</v>
      </c>
      <c r="C372" s="77">
        <v>0.375</v>
      </c>
      <c r="D372" s="77">
        <v>0.625</v>
      </c>
      <c r="E372" s="78" t="s">
        <v>4</v>
      </c>
    </row>
    <row r="373" spans="1:6">
      <c r="A373" s="80">
        <v>42052</v>
      </c>
      <c r="B373" s="78" t="s">
        <v>75</v>
      </c>
      <c r="C373" s="77">
        <v>0.375</v>
      </c>
      <c r="D373" s="77">
        <v>0.625</v>
      </c>
      <c r="E373" s="78" t="s">
        <v>7</v>
      </c>
    </row>
    <row r="374" spans="1:6">
      <c r="A374" s="80">
        <v>42052</v>
      </c>
      <c r="B374" s="78" t="s">
        <v>80</v>
      </c>
      <c r="C374" s="77">
        <v>0.375</v>
      </c>
      <c r="D374" s="77">
        <v>0.625</v>
      </c>
      <c r="E374" s="78" t="s">
        <v>8</v>
      </c>
    </row>
    <row r="375" spans="1:6">
      <c r="A375" s="80">
        <v>42052</v>
      </c>
      <c r="B375" s="78" t="s">
        <v>73</v>
      </c>
      <c r="C375" s="77">
        <v>0.375</v>
      </c>
      <c r="D375" s="77">
        <v>0.625</v>
      </c>
    </row>
    <row r="376" spans="1:6">
      <c r="A376" s="80">
        <v>42052</v>
      </c>
      <c r="B376" s="78" t="s">
        <v>72</v>
      </c>
      <c r="F376" s="79" t="s">
        <v>15</v>
      </c>
    </row>
    <row r="377" spans="1:6">
      <c r="A377" s="80">
        <v>42052</v>
      </c>
      <c r="B377" s="78" t="s">
        <v>79</v>
      </c>
      <c r="F377" s="79" t="s">
        <v>15</v>
      </c>
    </row>
    <row r="378" spans="1:6">
      <c r="A378" s="80">
        <v>42052</v>
      </c>
      <c r="B378" s="78" t="s">
        <v>77</v>
      </c>
      <c r="F378" s="79" t="s">
        <v>11</v>
      </c>
    </row>
    <row r="379" spans="1:6">
      <c r="A379" s="80">
        <v>42052</v>
      </c>
      <c r="B379" s="78" t="s">
        <v>81</v>
      </c>
      <c r="F379" s="79" t="s">
        <v>11</v>
      </c>
    </row>
    <row r="380" spans="1:6">
      <c r="A380" s="80">
        <v>42052</v>
      </c>
      <c r="B380" s="78" t="s">
        <v>83</v>
      </c>
      <c r="F380" s="79" t="s">
        <v>11</v>
      </c>
    </row>
    <row r="381" spans="1:6">
      <c r="A381" s="80">
        <v>42052</v>
      </c>
      <c r="B381" s="78" t="s">
        <v>74</v>
      </c>
      <c r="F381" s="79" t="s">
        <v>11</v>
      </c>
    </row>
    <row r="382" spans="1:6">
      <c r="A382" s="80">
        <v>42052</v>
      </c>
      <c r="B382" s="78" t="s">
        <v>76</v>
      </c>
      <c r="F382" s="79" t="s">
        <v>11</v>
      </c>
    </row>
    <row r="383" spans="1:6">
      <c r="A383" s="80">
        <v>42053</v>
      </c>
      <c r="B383" s="78" t="s">
        <v>82</v>
      </c>
      <c r="C383" s="77">
        <v>0.41666666666666669</v>
      </c>
      <c r="D383" s="77">
        <v>0.58333333333333337</v>
      </c>
      <c r="E383" s="78" t="s">
        <v>3</v>
      </c>
    </row>
    <row r="384" spans="1:6">
      <c r="A384" s="80">
        <v>42053</v>
      </c>
      <c r="B384" s="78" t="s">
        <v>77</v>
      </c>
      <c r="C384" s="77">
        <v>0.41666666666666669</v>
      </c>
      <c r="D384" s="77">
        <v>0.58333333333333337</v>
      </c>
      <c r="E384" s="78" t="s">
        <v>5</v>
      </c>
    </row>
    <row r="385" spans="1:6">
      <c r="A385" s="80">
        <v>42053</v>
      </c>
      <c r="B385" s="78" t="s">
        <v>81</v>
      </c>
      <c r="C385" s="77">
        <v>0.41666666666666669</v>
      </c>
      <c r="D385" s="77">
        <v>0.58333333333333337</v>
      </c>
      <c r="E385" s="78" t="s">
        <v>4</v>
      </c>
    </row>
    <row r="386" spans="1:6">
      <c r="A386" s="80">
        <v>42053</v>
      </c>
      <c r="B386" s="78" t="s">
        <v>83</v>
      </c>
      <c r="C386" s="77">
        <v>0.41666666666666669</v>
      </c>
      <c r="D386" s="77">
        <v>0.58333333333333337</v>
      </c>
      <c r="E386" s="78" t="s">
        <v>6</v>
      </c>
    </row>
    <row r="387" spans="1:6">
      <c r="A387" s="80">
        <v>42053</v>
      </c>
      <c r="B387" s="78" t="s">
        <v>74</v>
      </c>
      <c r="C387" s="77">
        <v>0.41666666666666669</v>
      </c>
      <c r="D387" s="77">
        <v>0.58333333333333337</v>
      </c>
      <c r="E387" s="78" t="s">
        <v>2</v>
      </c>
    </row>
    <row r="388" spans="1:6">
      <c r="A388" s="80">
        <v>42053</v>
      </c>
      <c r="B388" s="78" t="s">
        <v>72</v>
      </c>
      <c r="F388" s="79" t="s">
        <v>15</v>
      </c>
    </row>
    <row r="389" spans="1:6">
      <c r="A389" s="80">
        <v>42053</v>
      </c>
      <c r="B389" s="78" t="s">
        <v>79</v>
      </c>
      <c r="F389" s="79" t="s">
        <v>15</v>
      </c>
    </row>
    <row r="390" spans="1:6">
      <c r="A390" s="80">
        <v>42053</v>
      </c>
      <c r="B390" s="78" t="s">
        <v>78</v>
      </c>
      <c r="F390" s="79" t="s">
        <v>11</v>
      </c>
    </row>
    <row r="391" spans="1:6">
      <c r="A391" s="80">
        <v>42053</v>
      </c>
      <c r="B391" s="78" t="s">
        <v>75</v>
      </c>
      <c r="F391" s="79" t="s">
        <v>11</v>
      </c>
    </row>
    <row r="392" spans="1:6">
      <c r="A392" s="80">
        <v>42053</v>
      </c>
      <c r="B392" s="78" t="s">
        <v>80</v>
      </c>
      <c r="F392" s="79" t="s">
        <v>11</v>
      </c>
    </row>
    <row r="393" spans="1:6">
      <c r="A393" s="80">
        <v>42053</v>
      </c>
      <c r="B393" s="78" t="s">
        <v>76</v>
      </c>
      <c r="F393" s="79" t="s">
        <v>11</v>
      </c>
    </row>
    <row r="394" spans="1:6">
      <c r="A394" s="80">
        <v>42053</v>
      </c>
      <c r="B394" s="78" t="s">
        <v>73</v>
      </c>
      <c r="F394" s="79" t="s">
        <v>11</v>
      </c>
    </row>
    <row r="395" spans="1:6">
      <c r="A395" s="80">
        <v>42054</v>
      </c>
      <c r="B395" s="78" t="s">
        <v>80</v>
      </c>
      <c r="C395" s="77">
        <v>0.375</v>
      </c>
      <c r="D395" s="77">
        <v>0.625</v>
      </c>
      <c r="E395" s="78" t="s">
        <v>9</v>
      </c>
    </row>
    <row r="396" spans="1:6">
      <c r="A396" s="80">
        <v>42054</v>
      </c>
      <c r="B396" s="78" t="s">
        <v>76</v>
      </c>
      <c r="C396" s="77">
        <v>0.375</v>
      </c>
      <c r="D396" s="77">
        <v>0.625</v>
      </c>
      <c r="E396" s="78" t="s">
        <v>2</v>
      </c>
    </row>
    <row r="397" spans="1:6">
      <c r="A397" s="80">
        <v>42054</v>
      </c>
      <c r="B397" s="78" t="s">
        <v>82</v>
      </c>
      <c r="F397" s="79" t="s">
        <v>11</v>
      </c>
    </row>
    <row r="398" spans="1:6">
      <c r="A398" s="80">
        <v>42054</v>
      </c>
      <c r="B398" s="78" t="s">
        <v>77</v>
      </c>
      <c r="F398" s="79" t="s">
        <v>11</v>
      </c>
    </row>
    <row r="399" spans="1:6">
      <c r="A399" s="80">
        <v>42054</v>
      </c>
      <c r="B399" s="78" t="s">
        <v>72</v>
      </c>
      <c r="C399" s="77" t="s">
        <v>93</v>
      </c>
      <c r="D399" s="77" t="s">
        <v>94</v>
      </c>
      <c r="F399" s="79" t="s">
        <v>15</v>
      </c>
    </row>
    <row r="400" spans="1:6">
      <c r="A400" s="80">
        <v>42054</v>
      </c>
      <c r="B400" s="78" t="s">
        <v>81</v>
      </c>
      <c r="F400" s="79" t="s">
        <v>11</v>
      </c>
    </row>
    <row r="401" spans="1:6">
      <c r="A401" s="80">
        <v>42054</v>
      </c>
      <c r="B401" s="78" t="s">
        <v>78</v>
      </c>
      <c r="F401" s="79" t="s">
        <v>11</v>
      </c>
    </row>
    <row r="402" spans="1:6">
      <c r="A402" s="80">
        <v>42054</v>
      </c>
      <c r="B402" s="78" t="s">
        <v>83</v>
      </c>
      <c r="F402" s="79" t="s">
        <v>11</v>
      </c>
    </row>
    <row r="403" spans="1:6">
      <c r="A403" s="80">
        <v>42054</v>
      </c>
      <c r="B403" s="78" t="s">
        <v>75</v>
      </c>
      <c r="F403" s="79" t="s">
        <v>11</v>
      </c>
    </row>
    <row r="404" spans="1:6">
      <c r="A404" s="80">
        <v>42054</v>
      </c>
      <c r="B404" s="78" t="s">
        <v>79</v>
      </c>
      <c r="C404" s="77" t="s">
        <v>93</v>
      </c>
      <c r="D404" s="77" t="s">
        <v>94</v>
      </c>
      <c r="F404" s="79" t="s">
        <v>15</v>
      </c>
    </row>
    <row r="405" spans="1:6">
      <c r="A405" s="80">
        <v>42054</v>
      </c>
      <c r="B405" s="78" t="s">
        <v>74</v>
      </c>
      <c r="F405" s="79" t="s">
        <v>11</v>
      </c>
    </row>
    <row r="406" spans="1:6">
      <c r="A406" s="80">
        <v>42054</v>
      </c>
      <c r="B406" s="78" t="s">
        <v>73</v>
      </c>
      <c r="F406" s="79" t="s">
        <v>11</v>
      </c>
    </row>
    <row r="407" spans="1:6">
      <c r="A407" s="80">
        <v>42056</v>
      </c>
      <c r="B407" s="78" t="s">
        <v>82</v>
      </c>
      <c r="C407" s="77">
        <v>0.375</v>
      </c>
      <c r="D407" s="77">
        <v>0.83333333333333337</v>
      </c>
      <c r="E407" s="78" t="s">
        <v>9</v>
      </c>
    </row>
    <row r="408" spans="1:6">
      <c r="A408" s="80">
        <v>42056</v>
      </c>
      <c r="B408" s="78" t="s">
        <v>78</v>
      </c>
      <c r="C408" s="77">
        <v>0.375</v>
      </c>
      <c r="D408" s="77">
        <v>0.83333333333333337</v>
      </c>
      <c r="E408" s="78" t="s">
        <v>8</v>
      </c>
    </row>
    <row r="409" spans="1:6">
      <c r="A409" s="80">
        <v>42056</v>
      </c>
      <c r="B409" s="78" t="s">
        <v>75</v>
      </c>
      <c r="C409" s="77">
        <v>0.375</v>
      </c>
      <c r="D409" s="77">
        <v>0.83333333333333337</v>
      </c>
      <c r="E409" s="78" t="s">
        <v>6</v>
      </c>
    </row>
    <row r="410" spans="1:6">
      <c r="A410" s="80">
        <v>42056</v>
      </c>
      <c r="B410" s="78" t="s">
        <v>76</v>
      </c>
      <c r="C410" s="77">
        <v>0.375</v>
      </c>
      <c r="D410" s="77">
        <v>0.83333333333333337</v>
      </c>
      <c r="E410" s="78" t="s">
        <v>4</v>
      </c>
    </row>
    <row r="411" spans="1:6">
      <c r="A411" s="80">
        <v>42056</v>
      </c>
      <c r="B411" s="78" t="s">
        <v>73</v>
      </c>
      <c r="C411" s="77">
        <v>0.375</v>
      </c>
      <c r="D411" s="77">
        <v>0.83333333333333337</v>
      </c>
      <c r="E411" s="78" t="s">
        <v>2</v>
      </c>
    </row>
    <row r="412" spans="1:6">
      <c r="A412" s="80">
        <v>42056</v>
      </c>
      <c r="B412" s="78" t="s">
        <v>77</v>
      </c>
      <c r="F412" s="79" t="s">
        <v>11</v>
      </c>
    </row>
    <row r="413" spans="1:6">
      <c r="A413" s="80">
        <v>42056</v>
      </c>
      <c r="B413" s="78" t="s">
        <v>72</v>
      </c>
      <c r="C413" s="77" t="s">
        <v>85</v>
      </c>
      <c r="D413" s="77" t="s">
        <v>85</v>
      </c>
      <c r="F413" s="79" t="s">
        <v>15</v>
      </c>
    </row>
    <row r="414" spans="1:6">
      <c r="A414" s="80">
        <v>42056</v>
      </c>
      <c r="B414" s="78" t="s">
        <v>81</v>
      </c>
      <c r="F414" s="79" t="s">
        <v>11</v>
      </c>
    </row>
    <row r="415" spans="1:6">
      <c r="A415" s="80">
        <v>42056</v>
      </c>
      <c r="B415" s="78" t="s">
        <v>83</v>
      </c>
      <c r="F415" s="79" t="s">
        <v>11</v>
      </c>
    </row>
    <row r="416" spans="1:6">
      <c r="A416" s="80">
        <v>42056</v>
      </c>
      <c r="B416" s="78" t="s">
        <v>79</v>
      </c>
      <c r="C416" s="77" t="s">
        <v>85</v>
      </c>
      <c r="D416" s="77" t="s">
        <v>85</v>
      </c>
      <c r="F416" s="79" t="s">
        <v>15</v>
      </c>
    </row>
    <row r="417" spans="1:6">
      <c r="A417" s="80">
        <v>42056</v>
      </c>
      <c r="B417" s="78" t="s">
        <v>80</v>
      </c>
      <c r="F417" s="79" t="s">
        <v>11</v>
      </c>
    </row>
    <row r="418" spans="1:6">
      <c r="A418" s="80">
        <v>42056</v>
      </c>
      <c r="B418" s="78" t="s">
        <v>74</v>
      </c>
      <c r="F418" s="79" t="s">
        <v>11</v>
      </c>
    </row>
    <row r="419" spans="1:6">
      <c r="A419" s="80">
        <v>42055</v>
      </c>
      <c r="B419" s="78" t="s">
        <v>77</v>
      </c>
      <c r="C419" s="77">
        <v>0.33333333333333331</v>
      </c>
      <c r="D419" s="77">
        <v>0.75</v>
      </c>
      <c r="E419" s="78" t="s">
        <v>9</v>
      </c>
    </row>
    <row r="420" spans="1:6">
      <c r="A420" s="80">
        <v>42055</v>
      </c>
      <c r="B420" s="78" t="s">
        <v>81</v>
      </c>
      <c r="C420" s="77">
        <v>0.33333333333333331</v>
      </c>
      <c r="D420" s="77">
        <v>0.75</v>
      </c>
      <c r="E420" s="78" t="s">
        <v>4</v>
      </c>
    </row>
    <row r="421" spans="1:6">
      <c r="A421" s="80">
        <v>42055</v>
      </c>
      <c r="B421" s="78" t="s">
        <v>83</v>
      </c>
      <c r="C421" s="77">
        <v>0.33333333333333331</v>
      </c>
      <c r="D421" s="77">
        <v>0.75</v>
      </c>
      <c r="E421" s="78" t="s">
        <v>6</v>
      </c>
    </row>
    <row r="422" spans="1:6">
      <c r="A422" s="80">
        <v>42055</v>
      </c>
      <c r="B422" s="78" t="s">
        <v>80</v>
      </c>
      <c r="C422" s="77">
        <v>0.33333333333333331</v>
      </c>
      <c r="D422" s="77">
        <v>0.75</v>
      </c>
      <c r="E422" s="78" t="s">
        <v>8</v>
      </c>
    </row>
    <row r="423" spans="1:6">
      <c r="A423" s="80">
        <v>42055</v>
      </c>
      <c r="B423" s="78" t="s">
        <v>74</v>
      </c>
      <c r="C423" s="77">
        <v>0.33333333333333331</v>
      </c>
      <c r="D423" s="77">
        <v>0.75</v>
      </c>
      <c r="E423" s="78" t="s">
        <v>2</v>
      </c>
    </row>
    <row r="424" spans="1:6">
      <c r="A424" s="80">
        <v>42055</v>
      </c>
      <c r="B424" s="78" t="s">
        <v>72</v>
      </c>
      <c r="F424" s="79" t="s">
        <v>15</v>
      </c>
    </row>
    <row r="425" spans="1:6">
      <c r="A425" s="80">
        <v>42055</v>
      </c>
      <c r="B425" s="78" t="s">
        <v>79</v>
      </c>
      <c r="F425" s="79" t="s">
        <v>15</v>
      </c>
    </row>
    <row r="426" spans="1:6">
      <c r="A426" s="80">
        <v>42055</v>
      </c>
      <c r="B426" s="78" t="s">
        <v>82</v>
      </c>
      <c r="F426" s="79" t="s">
        <v>11</v>
      </c>
    </row>
    <row r="427" spans="1:6">
      <c r="A427" s="80">
        <v>42055</v>
      </c>
      <c r="B427" s="78" t="s">
        <v>78</v>
      </c>
      <c r="F427" s="79" t="s">
        <v>11</v>
      </c>
    </row>
    <row r="428" spans="1:6">
      <c r="A428" s="80">
        <v>42055</v>
      </c>
      <c r="B428" s="78" t="s">
        <v>75</v>
      </c>
      <c r="F428" s="79" t="s">
        <v>11</v>
      </c>
    </row>
    <row r="429" spans="1:6">
      <c r="A429" s="80">
        <v>42055</v>
      </c>
      <c r="B429" s="78" t="s">
        <v>76</v>
      </c>
      <c r="F429" s="79" t="s">
        <v>11</v>
      </c>
    </row>
    <row r="430" spans="1:6">
      <c r="A430" s="80">
        <v>42055</v>
      </c>
      <c r="B430" s="78" t="s">
        <v>73</v>
      </c>
      <c r="F430" s="79" t="s">
        <v>11</v>
      </c>
    </row>
    <row r="431" spans="1:6">
      <c r="A431" s="80">
        <v>42057</v>
      </c>
      <c r="B431" s="78" t="s">
        <v>82</v>
      </c>
      <c r="C431" s="77">
        <v>0.375</v>
      </c>
      <c r="D431" s="77">
        <v>0.70833333333333337</v>
      </c>
      <c r="E431" s="78" t="s">
        <v>6</v>
      </c>
    </row>
    <row r="432" spans="1:6">
      <c r="A432" s="80">
        <v>42057</v>
      </c>
      <c r="B432" s="78" t="s">
        <v>78</v>
      </c>
      <c r="C432" s="77">
        <v>0.375</v>
      </c>
      <c r="D432" s="77">
        <v>0.70833333333333337</v>
      </c>
      <c r="E432" s="78" t="s">
        <v>4</v>
      </c>
    </row>
    <row r="433" spans="1:6">
      <c r="A433" s="80">
        <v>42057</v>
      </c>
      <c r="B433" s="78" t="s">
        <v>75</v>
      </c>
      <c r="C433" s="77">
        <v>0.375</v>
      </c>
      <c r="D433" s="77">
        <v>0.70833333333333337</v>
      </c>
      <c r="E433" s="78" t="s">
        <v>7</v>
      </c>
    </row>
    <row r="434" spans="1:6">
      <c r="A434" s="80">
        <v>42057</v>
      </c>
      <c r="B434" s="78" t="s">
        <v>76</v>
      </c>
      <c r="C434" s="77">
        <v>0.375</v>
      </c>
      <c r="D434" s="77">
        <v>0.70833333333333337</v>
      </c>
      <c r="E434" s="78" t="s">
        <v>5</v>
      </c>
    </row>
    <row r="435" spans="1:6">
      <c r="A435" s="80">
        <v>42057</v>
      </c>
      <c r="B435" s="78" t="s">
        <v>73</v>
      </c>
      <c r="C435" s="77">
        <v>0.375</v>
      </c>
      <c r="D435" s="77">
        <v>0.70833333333333337</v>
      </c>
      <c r="E435" s="78" t="s">
        <v>3</v>
      </c>
    </row>
    <row r="436" spans="1:6">
      <c r="A436" s="80">
        <v>42057</v>
      </c>
      <c r="B436" s="78" t="s">
        <v>77</v>
      </c>
      <c r="F436" s="79" t="s">
        <v>11</v>
      </c>
    </row>
    <row r="437" spans="1:6">
      <c r="A437" s="80">
        <v>42057</v>
      </c>
      <c r="B437" s="78" t="s">
        <v>72</v>
      </c>
      <c r="F437" s="79" t="s">
        <v>15</v>
      </c>
    </row>
    <row r="438" spans="1:6">
      <c r="A438" s="80">
        <v>42057</v>
      </c>
      <c r="B438" s="78" t="s">
        <v>81</v>
      </c>
      <c r="F438" s="79" t="s">
        <v>11</v>
      </c>
    </row>
    <row r="439" spans="1:6">
      <c r="A439" s="80">
        <v>42057</v>
      </c>
      <c r="B439" s="78" t="s">
        <v>83</v>
      </c>
      <c r="F439" s="79" t="s">
        <v>11</v>
      </c>
    </row>
    <row r="440" spans="1:6">
      <c r="A440" s="80">
        <v>42057</v>
      </c>
      <c r="B440" s="78" t="s">
        <v>79</v>
      </c>
      <c r="F440" s="79" t="s">
        <v>15</v>
      </c>
    </row>
    <row r="441" spans="1:6">
      <c r="A441" s="80">
        <v>42057</v>
      </c>
      <c r="B441" s="78" t="s">
        <v>80</v>
      </c>
      <c r="F441" s="79" t="s">
        <v>11</v>
      </c>
    </row>
    <row r="442" spans="1:6">
      <c r="A442" s="80">
        <v>42057</v>
      </c>
      <c r="B442" s="78" t="s">
        <v>74</v>
      </c>
      <c r="F442" s="79" t="s">
        <v>11</v>
      </c>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sheetPr codeName="Feuil2">
    <pageSetUpPr fitToPage="1"/>
  </sheetPr>
  <dimension ref="A3:DD45"/>
  <sheetViews>
    <sheetView zoomScale="85" zoomScaleNormal="85" workbookViewId="0">
      <pane xSplit="2" ySplit="8" topLeftCell="C9" activePane="bottomRight" state="frozen"/>
      <selection pane="topRight" activeCell="C1" sqref="C1"/>
      <selection pane="bottomLeft" activeCell="A7" sqref="A7"/>
      <selection pane="bottomRight" activeCell="D53" sqref="D53"/>
    </sheetView>
  </sheetViews>
  <sheetFormatPr baseColWidth="10" defaultRowHeight="12.75"/>
  <cols>
    <col min="1" max="1" width="2.7109375" customWidth="1"/>
    <col min="2" max="2" width="18.7109375" customWidth="1"/>
    <col min="3" max="16" width="5.7109375" style="1" customWidth="1"/>
    <col min="17" max="17" width="5.7109375" customWidth="1"/>
    <col min="18" max="18" width="2.7109375" customWidth="1"/>
    <col min="19" max="33" width="5.7109375" customWidth="1"/>
    <col min="34" max="34" width="2.7109375" customWidth="1"/>
    <col min="35" max="49" width="5.7109375" customWidth="1"/>
    <col min="50" max="50" width="2.7109375" customWidth="1"/>
    <col min="51" max="65" width="5.7109375" customWidth="1"/>
    <col min="66" max="66" width="2.7109375" customWidth="1"/>
    <col min="67" max="81" width="5.7109375" customWidth="1"/>
    <col min="82" max="82" width="2.7109375" customWidth="1"/>
    <col min="83" max="83" width="17.7109375" customWidth="1"/>
    <col min="84" max="84" width="7.42578125" customWidth="1"/>
    <col min="85" max="85" width="2.7109375" customWidth="1"/>
    <col min="86" max="90" width="5.7109375" customWidth="1"/>
    <col min="91" max="91" width="2.7109375" customWidth="1"/>
    <col min="92" max="99" width="5.7109375" customWidth="1"/>
    <col min="100" max="100" width="2.7109375" customWidth="1"/>
    <col min="101" max="107" width="5.7109375" customWidth="1"/>
    <col min="108" max="108" width="2.7109375" customWidth="1"/>
  </cols>
  <sheetData>
    <row r="3" spans="1:108">
      <c r="A3" s="27">
        <v>2014</v>
      </c>
      <c r="CW3" s="26" t="s">
        <v>28</v>
      </c>
    </row>
    <row r="4" spans="1:108">
      <c r="A4" s="15"/>
      <c r="B4" s="14"/>
      <c r="C4" s="14"/>
      <c r="D4" s="14"/>
      <c r="E4" s="14"/>
      <c r="F4" s="14"/>
      <c r="G4" s="14"/>
      <c r="H4" s="14"/>
      <c r="I4" s="14"/>
      <c r="J4" s="14"/>
      <c r="K4" s="14"/>
      <c r="L4" s="14"/>
      <c r="M4" s="14"/>
      <c r="N4" s="14"/>
      <c r="O4" s="14"/>
      <c r="P4" s="14"/>
      <c r="Q4" s="9"/>
      <c r="R4" s="9"/>
      <c r="S4" s="9"/>
      <c r="T4" s="9"/>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c r="AY4" s="9"/>
      <c r="AZ4" s="9"/>
      <c r="BA4" s="9"/>
      <c r="BB4" s="9"/>
      <c r="BC4" s="9"/>
      <c r="BD4" s="9"/>
      <c r="BE4" s="9"/>
      <c r="BF4" s="9"/>
      <c r="BG4" s="9"/>
      <c r="BH4" s="9"/>
      <c r="BI4" s="9"/>
      <c r="BJ4" s="9"/>
      <c r="BK4" s="9"/>
      <c r="BL4" s="9"/>
      <c r="BM4" s="9"/>
      <c r="BN4" s="9"/>
      <c r="BO4" s="9"/>
      <c r="BP4" s="9"/>
      <c r="BQ4" s="9"/>
      <c r="BR4" s="9"/>
      <c r="BS4" s="9"/>
      <c r="BT4" s="9"/>
      <c r="BU4" s="9"/>
      <c r="BV4" s="9"/>
      <c r="BW4" s="9"/>
      <c r="BX4" s="9"/>
      <c r="BY4" s="9"/>
      <c r="BZ4" s="9"/>
      <c r="CA4" s="9"/>
      <c r="CB4" s="9"/>
      <c r="CC4" s="9"/>
      <c r="CD4" s="9"/>
      <c r="CG4" s="24"/>
      <c r="CM4" s="24"/>
      <c r="CV4" s="24"/>
      <c r="DD4" s="24"/>
    </row>
    <row r="5" spans="1:108" ht="12.75" customHeight="1">
      <c r="A5" s="15"/>
      <c r="B5" s="6">
        <f>A3+1</f>
        <v>2015</v>
      </c>
      <c r="C5" s="119">
        <f>C7</f>
        <v>42002</v>
      </c>
      <c r="D5" s="119"/>
      <c r="E5" s="123" t="str">
        <f>IF(E7="","",IF(DAY(E7)&gt;1,"",EDATE(E7,0)))</f>
        <v/>
      </c>
      <c r="F5" s="123"/>
      <c r="G5" s="123" t="str">
        <f t="shared" ref="G5" si="0">IF(G7="","",IF(DAY(G7)&gt;1,"",EDATE(G7,0)))</f>
        <v/>
      </c>
      <c r="H5" s="123"/>
      <c r="I5" s="123">
        <f t="shared" ref="I5" si="1">IF(I7="","",IF(DAY(I7)&gt;1,"",EDATE(I7,0)))</f>
        <v>42005</v>
      </c>
      <c r="J5" s="123"/>
      <c r="K5" s="123" t="str">
        <f>IF(K7="","",IF(DAY(K7)&gt;1,"",EDATE(K7,0)))</f>
        <v/>
      </c>
      <c r="L5" s="123"/>
      <c r="M5" s="123" t="str">
        <f t="shared" ref="M5" si="2">IF(M7="","",IF(DAY(M7)&gt;1,"",EDATE(M7,0)))</f>
        <v/>
      </c>
      <c r="N5" s="123"/>
      <c r="O5" s="123" t="str">
        <f t="shared" ref="O5" si="3">IF(O7="","",IF(DAY(O7)&gt;1,"",EDATE(O7,0)))</f>
        <v/>
      </c>
      <c r="P5" s="123"/>
      <c r="Q5" s="3"/>
      <c r="R5" s="9"/>
      <c r="S5" s="120">
        <f>S7</f>
        <v>42009</v>
      </c>
      <c r="T5" s="119"/>
      <c r="U5" s="119" t="str">
        <f>IF(U7="","",IF(DAY(U7)&gt;1,"",EDATE(U7,0)))</f>
        <v/>
      </c>
      <c r="V5" s="119"/>
      <c r="W5" s="119" t="str">
        <f t="shared" ref="W5" si="4">IF(W7="","",IF(DAY(W7)&gt;1,"",EDATE(W7,0)))</f>
        <v/>
      </c>
      <c r="X5" s="119"/>
      <c r="Y5" s="119" t="str">
        <f t="shared" ref="Y5" si="5">IF(Y7="","",IF(DAY(Y7)&gt;1,"",EDATE(Y7,0)))</f>
        <v/>
      </c>
      <c r="Z5" s="119"/>
      <c r="AA5" s="119" t="str">
        <f>IF(AA7="","",IF(DAY(AA7)&gt;1,"",EDATE(AA7,0)))</f>
        <v/>
      </c>
      <c r="AB5" s="119"/>
      <c r="AC5" s="119" t="str">
        <f t="shared" ref="AC5" si="6">IF(AC7="","",IF(DAY(AC7)&gt;1,"",EDATE(AC7,0)))</f>
        <v/>
      </c>
      <c r="AD5" s="119"/>
      <c r="AE5" s="119" t="str">
        <f t="shared" ref="AE5" si="7">IF(AE7="","",IF(DAY(AE7)&gt;1,"",EDATE(AE7,0)))</f>
        <v/>
      </c>
      <c r="AF5" s="119"/>
      <c r="AG5" s="3"/>
      <c r="AH5" s="9"/>
      <c r="AI5" s="120">
        <f>AI7</f>
        <v>42016</v>
      </c>
      <c r="AJ5" s="119"/>
      <c r="AK5" s="119" t="str">
        <f>IF(AK7="","",IF(DAY(AK7)&gt;1,"",EDATE(AK7,0)))</f>
        <v/>
      </c>
      <c r="AL5" s="119"/>
      <c r="AM5" s="119" t="str">
        <f t="shared" ref="AM5" si="8">IF(AM7="","",IF(DAY(AM7)&gt;1,"",EDATE(AM7,0)))</f>
        <v/>
      </c>
      <c r="AN5" s="119"/>
      <c r="AO5" s="119" t="str">
        <f t="shared" ref="AO5" si="9">IF(AO7="","",IF(DAY(AO7)&gt;1,"",EDATE(AO7,0)))</f>
        <v/>
      </c>
      <c r="AP5" s="119"/>
      <c r="AQ5" s="119" t="str">
        <f>IF(AQ7="","",IF(DAY(AQ7)&gt;1,"",EDATE(AQ7,0)))</f>
        <v/>
      </c>
      <c r="AR5" s="119"/>
      <c r="AS5" s="119" t="str">
        <f t="shared" ref="AS5" si="10">IF(AS7="","",IF(DAY(AS7)&gt;1,"",EDATE(AS7,0)))</f>
        <v/>
      </c>
      <c r="AT5" s="119"/>
      <c r="AU5" s="119" t="str">
        <f t="shared" ref="AU5" si="11">IF(AU7="","",IF(DAY(AU7)&gt;1,"",EDATE(AU7,0)))</f>
        <v/>
      </c>
      <c r="AV5" s="119"/>
      <c r="AW5" s="7"/>
      <c r="AX5" s="11"/>
      <c r="AY5" s="120">
        <f>AY7</f>
        <v>42023</v>
      </c>
      <c r="AZ5" s="119"/>
      <c r="BA5" s="119" t="str">
        <f>IF(BA7="","",IF(DAY(BA7)&gt;1,"",EDATE(BA7,0)))</f>
        <v/>
      </c>
      <c r="BB5" s="119"/>
      <c r="BC5" s="119" t="str">
        <f t="shared" ref="BC5" si="12">IF(BC7="","",IF(DAY(BC7)&gt;1,"",EDATE(BC7,0)))</f>
        <v/>
      </c>
      <c r="BD5" s="119"/>
      <c r="BE5" s="119" t="str">
        <f t="shared" ref="BE5" si="13">IF(BE7="","",IF(DAY(BE7)&gt;1,"",EDATE(BE7,0)))</f>
        <v/>
      </c>
      <c r="BF5" s="119"/>
      <c r="BG5" s="119" t="str">
        <f>IF(BG7="","",IF(DAY(BG7)&gt;1,"",EDATE(BG7,0)))</f>
        <v/>
      </c>
      <c r="BH5" s="119"/>
      <c r="BI5" s="119" t="str">
        <f t="shared" ref="BI5" si="14">IF(BI7="","",IF(DAY(BI7)&gt;1,"",EDATE(BI7,0)))</f>
        <v/>
      </c>
      <c r="BJ5" s="119"/>
      <c r="BK5" s="119" t="str">
        <f t="shared" ref="BK5" si="15">IF(BK7="","",IF(DAY(BK7)&gt;1,"",EDATE(BK7,0)))</f>
        <v/>
      </c>
      <c r="BL5" s="119"/>
      <c r="BM5" s="7"/>
      <c r="BN5" s="9"/>
      <c r="BO5" s="120">
        <f>BO7</f>
        <v>42030</v>
      </c>
      <c r="BP5" s="119"/>
      <c r="BQ5" s="119" t="str">
        <f>IF(BQ7="","",IF(DAY(BQ7)&gt;1,"",EDATE(BQ7,0)))</f>
        <v/>
      </c>
      <c r="BR5" s="119"/>
      <c r="BS5" s="119" t="str">
        <f t="shared" ref="BS5" si="16">IF(BS7="","",IF(DAY(BS7)&gt;1,"",EDATE(BS7,0)))</f>
        <v/>
      </c>
      <c r="BT5" s="119"/>
      <c r="BU5" s="119" t="str">
        <f t="shared" ref="BU5" si="17">IF(BU7="","",IF(DAY(BU7)&gt;1,"",EDATE(BU7,0)))</f>
        <v/>
      </c>
      <c r="BV5" s="119"/>
      <c r="BW5" s="119" t="str">
        <f>IF(BW7="","",IF(DAY(BW7)&gt;1,"",EDATE(BW7,0)))</f>
        <v/>
      </c>
      <c r="BX5" s="119"/>
      <c r="BY5" s="119" t="str">
        <f t="shared" ref="BY5" si="18">IF(BY7="","",IF(DAY(BY7)&gt;1,"",EDATE(BY7,0)))</f>
        <v/>
      </c>
      <c r="BZ5" s="119"/>
      <c r="CA5" s="119">
        <f t="shared" ref="CA5" si="19">IF(CA7="","",IF(DAY(CA7)&gt;1,"",EDATE(CA7,0)))</f>
        <v>42036</v>
      </c>
      <c r="CB5" s="119"/>
      <c r="CC5" s="7"/>
      <c r="CD5" s="12"/>
      <c r="CE5" s="29" t="s">
        <v>29</v>
      </c>
      <c r="CG5" s="24"/>
      <c r="CH5" s="118" t="s">
        <v>11</v>
      </c>
      <c r="CI5" s="118" t="s">
        <v>15</v>
      </c>
      <c r="CJ5" s="118" t="s">
        <v>13</v>
      </c>
      <c r="CK5" s="118" t="s">
        <v>16</v>
      </c>
      <c r="CL5" s="118" t="s">
        <v>12</v>
      </c>
      <c r="CM5" s="24"/>
      <c r="CN5" s="117" t="s">
        <v>2</v>
      </c>
      <c r="CO5" s="117" t="s">
        <v>3</v>
      </c>
      <c r="CP5" s="117" t="s">
        <v>4</v>
      </c>
      <c r="CQ5" s="117" t="s">
        <v>5</v>
      </c>
      <c r="CR5" s="117" t="s">
        <v>6</v>
      </c>
      <c r="CS5" s="117" t="s">
        <v>7</v>
      </c>
      <c r="CT5" s="117" t="s">
        <v>8</v>
      </c>
      <c r="CU5" s="117" t="s">
        <v>9</v>
      </c>
      <c r="CV5" s="24"/>
      <c r="CW5" s="117" t="s">
        <v>21</v>
      </c>
      <c r="CX5" s="117" t="s">
        <v>22</v>
      </c>
      <c r="CY5" s="117" t="s">
        <v>23</v>
      </c>
      <c r="CZ5" s="117" t="s">
        <v>24</v>
      </c>
      <c r="DA5" s="117" t="s">
        <v>25</v>
      </c>
      <c r="DB5" s="117" t="s">
        <v>26</v>
      </c>
      <c r="DC5" s="117" t="s">
        <v>27</v>
      </c>
      <c r="DD5" s="24"/>
    </row>
    <row r="6" spans="1:108">
      <c r="A6" s="16"/>
      <c r="B6" s="4" t="s">
        <v>1</v>
      </c>
      <c r="C6" s="108">
        <v>53</v>
      </c>
      <c r="D6" s="100"/>
      <c r="E6" s="100"/>
      <c r="F6" s="100"/>
      <c r="G6" s="100"/>
      <c r="H6" s="100"/>
      <c r="I6" s="100"/>
      <c r="J6" s="100"/>
      <c r="K6" s="100"/>
      <c r="L6" s="100"/>
      <c r="M6" s="100"/>
      <c r="N6" s="100"/>
      <c r="O6" s="100"/>
      <c r="P6" s="100"/>
      <c r="Q6" s="104"/>
      <c r="R6" s="10"/>
      <c r="S6" s="108">
        <f>WEEKNUM(S7)</f>
        <v>2</v>
      </c>
      <c r="T6" s="100"/>
      <c r="U6" s="100"/>
      <c r="V6" s="100"/>
      <c r="W6" s="100"/>
      <c r="X6" s="100"/>
      <c r="Y6" s="100"/>
      <c r="Z6" s="100"/>
      <c r="AA6" s="100"/>
      <c r="AB6" s="100"/>
      <c r="AC6" s="100"/>
      <c r="AD6" s="100"/>
      <c r="AE6" s="100"/>
      <c r="AF6" s="100"/>
      <c r="AG6" s="104"/>
      <c r="AH6" s="10"/>
      <c r="AI6" s="108">
        <f>S6+1</f>
        <v>3</v>
      </c>
      <c r="AJ6" s="100"/>
      <c r="AK6" s="100"/>
      <c r="AL6" s="100"/>
      <c r="AM6" s="100"/>
      <c r="AN6" s="100"/>
      <c r="AO6" s="100"/>
      <c r="AP6" s="100"/>
      <c r="AQ6" s="100"/>
      <c r="AR6" s="100"/>
      <c r="AS6" s="100"/>
      <c r="AT6" s="100"/>
      <c r="AU6" s="100"/>
      <c r="AV6" s="100"/>
      <c r="AW6" s="104"/>
      <c r="AX6" s="10"/>
      <c r="AY6" s="108">
        <f>AI6+1</f>
        <v>4</v>
      </c>
      <c r="AZ6" s="100"/>
      <c r="BA6" s="100"/>
      <c r="BB6" s="100"/>
      <c r="BC6" s="100"/>
      <c r="BD6" s="100"/>
      <c r="BE6" s="100"/>
      <c r="BF6" s="100"/>
      <c r="BG6" s="100"/>
      <c r="BH6" s="100"/>
      <c r="BI6" s="100"/>
      <c r="BJ6" s="100"/>
      <c r="BK6" s="100"/>
      <c r="BL6" s="100"/>
      <c r="BM6" s="104"/>
      <c r="BN6" s="10"/>
      <c r="BO6" s="108">
        <f>AY6+1</f>
        <v>5</v>
      </c>
      <c r="BP6" s="100"/>
      <c r="BQ6" s="100"/>
      <c r="BR6" s="100"/>
      <c r="BS6" s="100"/>
      <c r="BT6" s="100"/>
      <c r="BU6" s="100"/>
      <c r="BV6" s="100"/>
      <c r="BW6" s="100"/>
      <c r="BX6" s="100"/>
      <c r="BY6" s="100"/>
      <c r="BZ6" s="100"/>
      <c r="CA6" s="100"/>
      <c r="CB6" s="100"/>
      <c r="CC6" s="104"/>
      <c r="CD6" s="13"/>
      <c r="CE6" s="29" t="s">
        <v>31</v>
      </c>
      <c r="CG6" s="24"/>
      <c r="CH6" s="118"/>
      <c r="CI6" s="118"/>
      <c r="CJ6" s="118"/>
      <c r="CK6" s="118"/>
      <c r="CL6" s="118"/>
      <c r="CM6" s="24"/>
      <c r="CN6" s="117"/>
      <c r="CO6" s="117"/>
      <c r="CP6" s="117"/>
      <c r="CQ6" s="117"/>
      <c r="CR6" s="117"/>
      <c r="CS6" s="117"/>
      <c r="CT6" s="117"/>
      <c r="CU6" s="117"/>
      <c r="CV6" s="24"/>
      <c r="CW6" s="117"/>
      <c r="CX6" s="117"/>
      <c r="CY6" s="117"/>
      <c r="CZ6" s="117"/>
      <c r="DA6" s="117"/>
      <c r="DB6" s="117"/>
      <c r="DC6" s="117"/>
      <c r="DD6" s="24"/>
    </row>
    <row r="7" spans="1:108" ht="12.75" customHeight="1">
      <c r="A7" s="17"/>
      <c r="B7" s="18"/>
      <c r="C7" s="128">
        <f>DATE(A3,1,3)-WEEKDAY(DATE(A3,1,3))-5+(7*C6)</f>
        <v>42002</v>
      </c>
      <c r="D7" s="129"/>
      <c r="E7" s="130">
        <f>C7+1</f>
        <v>42003</v>
      </c>
      <c r="F7" s="129"/>
      <c r="G7" s="130">
        <f>E7+1</f>
        <v>42004</v>
      </c>
      <c r="H7" s="129"/>
      <c r="I7" s="130">
        <f t="shared" ref="I7" si="20">G7+1</f>
        <v>42005</v>
      </c>
      <c r="J7" s="129"/>
      <c r="K7" s="130">
        <f t="shared" ref="K7" si="21">I7+1</f>
        <v>42006</v>
      </c>
      <c r="L7" s="129"/>
      <c r="M7" s="130">
        <f t="shared" ref="M7" si="22">K7+1</f>
        <v>42007</v>
      </c>
      <c r="N7" s="129"/>
      <c r="O7" s="130">
        <f t="shared" ref="O7" si="23">M7+1</f>
        <v>42008</v>
      </c>
      <c r="P7" s="129"/>
      <c r="Q7" s="131" t="s">
        <v>10</v>
      </c>
      <c r="R7" s="11"/>
      <c r="S7" s="128">
        <f>O7+1</f>
        <v>42009</v>
      </c>
      <c r="T7" s="129"/>
      <c r="U7" s="130">
        <f>S7+1</f>
        <v>42010</v>
      </c>
      <c r="V7" s="129"/>
      <c r="W7" s="130">
        <f>U7+1</f>
        <v>42011</v>
      </c>
      <c r="X7" s="129"/>
      <c r="Y7" s="130">
        <f t="shared" ref="Y7" si="24">W7+1</f>
        <v>42012</v>
      </c>
      <c r="Z7" s="129"/>
      <c r="AA7" s="130">
        <f t="shared" ref="AA7" si="25">Y7+1</f>
        <v>42013</v>
      </c>
      <c r="AB7" s="129"/>
      <c r="AC7" s="130">
        <f t="shared" ref="AC7" si="26">AA7+1</f>
        <v>42014</v>
      </c>
      <c r="AD7" s="129"/>
      <c r="AE7" s="130">
        <f t="shared" ref="AE7" si="27">AC7+1</f>
        <v>42015</v>
      </c>
      <c r="AF7" s="129"/>
      <c r="AG7" s="131" t="s">
        <v>10</v>
      </c>
      <c r="AH7" s="11"/>
      <c r="AI7" s="128">
        <f>AE7+1</f>
        <v>42016</v>
      </c>
      <c r="AJ7" s="129"/>
      <c r="AK7" s="130">
        <f>AI7+1</f>
        <v>42017</v>
      </c>
      <c r="AL7" s="129"/>
      <c r="AM7" s="130">
        <f>AK7+1</f>
        <v>42018</v>
      </c>
      <c r="AN7" s="129"/>
      <c r="AO7" s="130">
        <f t="shared" ref="AO7" si="28">AM7+1</f>
        <v>42019</v>
      </c>
      <c r="AP7" s="129"/>
      <c r="AQ7" s="130">
        <f t="shared" ref="AQ7" si="29">AO7+1</f>
        <v>42020</v>
      </c>
      <c r="AR7" s="129"/>
      <c r="AS7" s="130">
        <f t="shared" ref="AS7" si="30">AQ7+1</f>
        <v>42021</v>
      </c>
      <c r="AT7" s="129"/>
      <c r="AU7" s="130">
        <f t="shared" ref="AU7" si="31">AS7+1</f>
        <v>42022</v>
      </c>
      <c r="AV7" s="129"/>
      <c r="AW7" s="131" t="s">
        <v>10</v>
      </c>
      <c r="AX7" s="11"/>
      <c r="AY7" s="128">
        <f>AU7+1</f>
        <v>42023</v>
      </c>
      <c r="AZ7" s="129"/>
      <c r="BA7" s="130">
        <f>AY7+1</f>
        <v>42024</v>
      </c>
      <c r="BB7" s="129"/>
      <c r="BC7" s="130">
        <f>BA7+1</f>
        <v>42025</v>
      </c>
      <c r="BD7" s="129"/>
      <c r="BE7" s="130">
        <f t="shared" ref="BE7" si="32">BC7+1</f>
        <v>42026</v>
      </c>
      <c r="BF7" s="129"/>
      <c r="BG7" s="130">
        <f t="shared" ref="BG7" si="33">BE7+1</f>
        <v>42027</v>
      </c>
      <c r="BH7" s="129"/>
      <c r="BI7" s="130">
        <f t="shared" ref="BI7" si="34">BG7+1</f>
        <v>42028</v>
      </c>
      <c r="BJ7" s="129"/>
      <c r="BK7" s="130">
        <f t="shared" ref="BK7" si="35">BI7+1</f>
        <v>42029</v>
      </c>
      <c r="BL7" s="129"/>
      <c r="BM7" s="131" t="s">
        <v>10</v>
      </c>
      <c r="BN7" s="11"/>
      <c r="BO7" s="128">
        <f>BK7+1</f>
        <v>42030</v>
      </c>
      <c r="BP7" s="129"/>
      <c r="BQ7" s="130">
        <f>BO7+1</f>
        <v>42031</v>
      </c>
      <c r="BR7" s="129"/>
      <c r="BS7" s="130">
        <f>BQ7+1</f>
        <v>42032</v>
      </c>
      <c r="BT7" s="129"/>
      <c r="BU7" s="130">
        <f t="shared" ref="BU7" si="36">BS7+1</f>
        <v>42033</v>
      </c>
      <c r="BV7" s="129"/>
      <c r="BW7" s="130">
        <f t="shared" ref="BW7" si="37">BU7+1</f>
        <v>42034</v>
      </c>
      <c r="BX7" s="129"/>
      <c r="BY7" s="130">
        <f t="shared" ref="BY7" si="38">BW7+1</f>
        <v>42035</v>
      </c>
      <c r="BZ7" s="129"/>
      <c r="CA7" s="130">
        <f t="shared" ref="CA7" si="39">BY7+1</f>
        <v>42036</v>
      </c>
      <c r="CB7" s="129"/>
      <c r="CC7" s="131" t="s">
        <v>10</v>
      </c>
      <c r="CD7" s="12"/>
      <c r="CE7" s="29" t="s">
        <v>30</v>
      </c>
      <c r="CG7" s="24"/>
      <c r="CH7" s="118"/>
      <c r="CI7" s="118"/>
      <c r="CJ7" s="118"/>
      <c r="CK7" s="118"/>
      <c r="CL7" s="118"/>
      <c r="CM7" s="24"/>
      <c r="CN7" s="117"/>
      <c r="CO7" s="117"/>
      <c r="CP7" s="117"/>
      <c r="CQ7" s="117"/>
      <c r="CR7" s="117"/>
      <c r="CS7" s="117"/>
      <c r="CT7" s="117"/>
      <c r="CU7" s="117"/>
      <c r="CV7" s="24"/>
      <c r="CW7" s="117"/>
      <c r="CX7" s="117"/>
      <c r="CY7" s="117"/>
      <c r="CZ7" s="117"/>
      <c r="DA7" s="117"/>
      <c r="DB7" s="117"/>
      <c r="DC7" s="117"/>
      <c r="DD7" s="24"/>
    </row>
    <row r="8" spans="1:108">
      <c r="A8" s="17"/>
      <c r="B8" s="5" t="s">
        <v>20</v>
      </c>
      <c r="C8" s="133">
        <f>C7</f>
        <v>42002</v>
      </c>
      <c r="D8" s="134"/>
      <c r="E8" s="135">
        <f>E7</f>
        <v>42003</v>
      </c>
      <c r="F8" s="134"/>
      <c r="G8" s="135">
        <f t="shared" ref="G8" si="40">G7</f>
        <v>42004</v>
      </c>
      <c r="H8" s="134"/>
      <c r="I8" s="135">
        <f t="shared" ref="I8" si="41">I7</f>
        <v>42005</v>
      </c>
      <c r="J8" s="134"/>
      <c r="K8" s="135">
        <f t="shared" ref="K8" si="42">K7</f>
        <v>42006</v>
      </c>
      <c r="L8" s="134"/>
      <c r="M8" s="135">
        <f t="shared" ref="M8" si="43">M7</f>
        <v>42007</v>
      </c>
      <c r="N8" s="134"/>
      <c r="O8" s="135">
        <f t="shared" ref="O8" si="44">O7</f>
        <v>42008</v>
      </c>
      <c r="P8" s="134"/>
      <c r="Q8" s="132"/>
      <c r="R8" s="11"/>
      <c r="S8" s="133">
        <f>S7</f>
        <v>42009</v>
      </c>
      <c r="T8" s="134"/>
      <c r="U8" s="135">
        <f t="shared" ref="U8" si="45">U7</f>
        <v>42010</v>
      </c>
      <c r="V8" s="134"/>
      <c r="W8" s="135">
        <f t="shared" ref="W8" si="46">W7</f>
        <v>42011</v>
      </c>
      <c r="X8" s="134"/>
      <c r="Y8" s="135">
        <f t="shared" ref="Y8" si="47">Y7</f>
        <v>42012</v>
      </c>
      <c r="Z8" s="134"/>
      <c r="AA8" s="135">
        <f t="shared" ref="AA8" si="48">AA7</f>
        <v>42013</v>
      </c>
      <c r="AB8" s="134"/>
      <c r="AC8" s="135">
        <f t="shared" ref="AC8" si="49">AC7</f>
        <v>42014</v>
      </c>
      <c r="AD8" s="134"/>
      <c r="AE8" s="135">
        <f t="shared" ref="AE8" si="50">AE7</f>
        <v>42015</v>
      </c>
      <c r="AF8" s="134"/>
      <c r="AG8" s="132"/>
      <c r="AH8" s="11"/>
      <c r="AI8" s="133">
        <f>AI7</f>
        <v>42016</v>
      </c>
      <c r="AJ8" s="134"/>
      <c r="AK8" s="135">
        <f t="shared" ref="AK8" si="51">AK7</f>
        <v>42017</v>
      </c>
      <c r="AL8" s="134"/>
      <c r="AM8" s="135">
        <f t="shared" ref="AM8" si="52">AM7</f>
        <v>42018</v>
      </c>
      <c r="AN8" s="134"/>
      <c r="AO8" s="135">
        <f t="shared" ref="AO8" si="53">AO7</f>
        <v>42019</v>
      </c>
      <c r="AP8" s="134"/>
      <c r="AQ8" s="135">
        <f t="shared" ref="AQ8" si="54">AQ7</f>
        <v>42020</v>
      </c>
      <c r="AR8" s="134"/>
      <c r="AS8" s="135">
        <f t="shared" ref="AS8" si="55">AS7</f>
        <v>42021</v>
      </c>
      <c r="AT8" s="134"/>
      <c r="AU8" s="135">
        <f t="shared" ref="AU8" si="56">AU7</f>
        <v>42022</v>
      </c>
      <c r="AV8" s="134"/>
      <c r="AW8" s="132"/>
      <c r="AX8" s="11"/>
      <c r="AY8" s="133">
        <f>AY7</f>
        <v>42023</v>
      </c>
      <c r="AZ8" s="134"/>
      <c r="BA8" s="135">
        <f t="shared" ref="BA8" si="57">BA7</f>
        <v>42024</v>
      </c>
      <c r="BB8" s="134"/>
      <c r="BC8" s="135">
        <f t="shared" ref="BC8" si="58">BC7</f>
        <v>42025</v>
      </c>
      <c r="BD8" s="134"/>
      <c r="BE8" s="135">
        <f t="shared" ref="BE8" si="59">BE7</f>
        <v>42026</v>
      </c>
      <c r="BF8" s="134"/>
      <c r="BG8" s="135">
        <f t="shared" ref="BG8" si="60">BG7</f>
        <v>42027</v>
      </c>
      <c r="BH8" s="134"/>
      <c r="BI8" s="135">
        <f t="shared" ref="BI8" si="61">BI7</f>
        <v>42028</v>
      </c>
      <c r="BJ8" s="134"/>
      <c r="BK8" s="135">
        <f t="shared" ref="BK8" si="62">BK7</f>
        <v>42029</v>
      </c>
      <c r="BL8" s="134"/>
      <c r="BM8" s="132"/>
      <c r="BN8" s="11"/>
      <c r="BO8" s="133">
        <f>BO7</f>
        <v>42030</v>
      </c>
      <c r="BP8" s="134"/>
      <c r="BQ8" s="135">
        <f t="shared" ref="BQ8" si="63">BQ7</f>
        <v>42031</v>
      </c>
      <c r="BR8" s="134"/>
      <c r="BS8" s="135">
        <f t="shared" ref="BS8" si="64">BS7</f>
        <v>42032</v>
      </c>
      <c r="BT8" s="134"/>
      <c r="BU8" s="135">
        <f t="shared" ref="BU8" si="65">BU7</f>
        <v>42033</v>
      </c>
      <c r="BV8" s="134"/>
      <c r="BW8" s="135">
        <f t="shared" ref="BW8" si="66">BW7</f>
        <v>42034</v>
      </c>
      <c r="BX8" s="134"/>
      <c r="BY8" s="135">
        <f t="shared" ref="BY8" si="67">BY7</f>
        <v>42035</v>
      </c>
      <c r="BZ8" s="134"/>
      <c r="CA8" s="135">
        <f t="shared" ref="CA8" si="68">CA7</f>
        <v>42036</v>
      </c>
      <c r="CB8" s="134"/>
      <c r="CC8" s="132"/>
      <c r="CD8" s="12"/>
      <c r="CG8" s="24"/>
      <c r="CH8" s="118"/>
      <c r="CI8" s="118"/>
      <c r="CJ8" s="118"/>
      <c r="CK8" s="118"/>
      <c r="CL8" s="118"/>
      <c r="CM8" s="24"/>
      <c r="CN8" s="117"/>
      <c r="CO8" s="117"/>
      <c r="CP8" s="117"/>
      <c r="CQ8" s="117"/>
      <c r="CR8" s="117"/>
      <c r="CS8" s="117"/>
      <c r="CT8" s="117"/>
      <c r="CU8" s="117"/>
      <c r="CV8" s="24"/>
      <c r="CW8" s="117"/>
      <c r="CX8" s="117"/>
      <c r="CY8" s="117"/>
      <c r="CZ8" s="117"/>
      <c r="DA8" s="117"/>
      <c r="DB8" s="117"/>
      <c r="DC8" s="117"/>
      <c r="DD8" s="24"/>
    </row>
    <row r="9" spans="1:108">
      <c r="A9" s="17"/>
      <c r="B9" s="121" t="str">
        <f>Param!$D$2</f>
        <v>BENAZET J.R</v>
      </c>
      <c r="C9" s="19"/>
      <c r="D9" s="20"/>
      <c r="E9" s="19">
        <v>0.33333333333333331</v>
      </c>
      <c r="F9" s="20">
        <v>0.83333333333333337</v>
      </c>
      <c r="G9" s="19">
        <v>0.33333333333333331</v>
      </c>
      <c r="H9" s="20">
        <v>0.83333333333333337</v>
      </c>
      <c r="I9" s="19"/>
      <c r="J9" s="20"/>
      <c r="K9" s="19"/>
      <c r="L9" s="20"/>
      <c r="M9" s="19">
        <v>0.375</v>
      </c>
      <c r="N9" s="20">
        <v>0.70833333333333337</v>
      </c>
      <c r="O9" s="19">
        <v>0.375</v>
      </c>
      <c r="P9" s="20">
        <v>0.70833333333333337</v>
      </c>
      <c r="Q9" s="127">
        <f>D11+F11+H11+J11+L11+N11+P11</f>
        <v>1.666666666666667</v>
      </c>
      <c r="R9" s="11"/>
      <c r="S9" s="22">
        <v>0.33333333333333331</v>
      </c>
      <c r="T9" s="20">
        <v>0.83333333333333337</v>
      </c>
      <c r="U9" s="19"/>
      <c r="V9" s="20"/>
      <c r="W9" s="19"/>
      <c r="X9" s="20"/>
      <c r="Y9" s="19">
        <v>0.375</v>
      </c>
      <c r="Z9" s="20">
        <v>0.83333333333333337</v>
      </c>
      <c r="AA9" s="19">
        <v>0.33333333333333331</v>
      </c>
      <c r="AB9" s="20">
        <v>0.83333333333333337</v>
      </c>
      <c r="AC9" s="19"/>
      <c r="AD9" s="20"/>
      <c r="AE9" s="19"/>
      <c r="AF9" s="20"/>
      <c r="AG9" s="127">
        <f>T11+V11+X11+Z11+AB11+AD11+AF11</f>
        <v>1.4583333333333335</v>
      </c>
      <c r="AH9" s="11"/>
      <c r="AI9" s="22"/>
      <c r="AJ9" s="20"/>
      <c r="AK9" s="19">
        <v>0.33333333333333331</v>
      </c>
      <c r="AL9" s="20">
        <v>0.83333333333333337</v>
      </c>
      <c r="AM9" s="19">
        <v>0.33333333333333331</v>
      </c>
      <c r="AN9" s="20">
        <v>0.83333333333333337</v>
      </c>
      <c r="AO9" s="19"/>
      <c r="AP9" s="20"/>
      <c r="AQ9" s="19"/>
      <c r="AR9" s="20"/>
      <c r="AS9" s="19">
        <v>0.375</v>
      </c>
      <c r="AT9" s="20">
        <v>0.70833333333333337</v>
      </c>
      <c r="AU9" s="19">
        <v>0.375</v>
      </c>
      <c r="AV9" s="20">
        <v>0.70833333333333337</v>
      </c>
      <c r="AW9" s="127">
        <f>AJ11+AL11+AN11+AP11+AR11+AT11+AV11</f>
        <v>1.666666666666667</v>
      </c>
      <c r="AX9" s="11"/>
      <c r="AY9" s="22">
        <v>0.33333333333333331</v>
      </c>
      <c r="AZ9" s="20">
        <v>0.83333333333333337</v>
      </c>
      <c r="BA9" s="19"/>
      <c r="BB9" s="20"/>
      <c r="BC9" s="19"/>
      <c r="BD9" s="20"/>
      <c r="BE9" s="19">
        <v>0.33333333333333331</v>
      </c>
      <c r="BF9" s="20">
        <v>0.83333333333333337</v>
      </c>
      <c r="BG9" s="19">
        <v>0.33333333333333331</v>
      </c>
      <c r="BH9" s="20">
        <v>0.83333333333333337</v>
      </c>
      <c r="BI9" s="19"/>
      <c r="BJ9" s="20"/>
      <c r="BK9" s="19"/>
      <c r="BL9" s="20"/>
      <c r="BM9" s="127">
        <f>AZ11+BB11+BD11+BF11+BH11+BJ11+BL11</f>
        <v>1.5</v>
      </c>
      <c r="BN9" s="11"/>
      <c r="BO9" s="22"/>
      <c r="BP9" s="20"/>
      <c r="BQ9" s="19">
        <v>0.33333333333333331</v>
      </c>
      <c r="BR9" s="20">
        <v>0.83333333333333337</v>
      </c>
      <c r="BS9" s="19">
        <v>0.33333333333333331</v>
      </c>
      <c r="BT9" s="20">
        <v>0.83333333333333337</v>
      </c>
      <c r="BU9" s="19"/>
      <c r="BV9" s="20"/>
      <c r="BW9" s="19"/>
      <c r="BX9" s="20"/>
      <c r="BY9" s="19">
        <v>0.375</v>
      </c>
      <c r="BZ9" s="20">
        <v>0.70833333333333337</v>
      </c>
      <c r="CA9" s="19">
        <v>0.375</v>
      </c>
      <c r="CB9" s="20">
        <v>0.70833333333333337</v>
      </c>
      <c r="CC9" s="127">
        <f>BP11+BR11+BT11+BV11+BX11+BZ11+CB11</f>
        <v>1.666666666666667</v>
      </c>
      <c r="CD9" s="12"/>
      <c r="CE9" t="s">
        <v>32</v>
      </c>
      <c r="CG9" s="24"/>
      <c r="CH9" s="115">
        <f>COUNTIF($C10:$CB10,$CH$5)</f>
        <v>17</v>
      </c>
      <c r="CI9" s="115">
        <f>COUNTIF($C10:$CB10,$CI$5)</f>
        <v>0</v>
      </c>
      <c r="CJ9" s="115">
        <f>COUNTIF($C10:$CB10,$CJ$5)</f>
        <v>0</v>
      </c>
      <c r="CK9" s="115">
        <f>COUNTIF($C10:$CB10,$CK$5)</f>
        <v>0</v>
      </c>
      <c r="CL9" s="115">
        <f>COUNTIF($C10:$CB10,$CL$5)</f>
        <v>0</v>
      </c>
      <c r="CM9" s="24"/>
      <c r="CN9" s="115">
        <f>COUNTIF($C11:$CB11,$CN$5)</f>
        <v>4</v>
      </c>
      <c r="CO9" s="115">
        <f>COUNTIF($C11:$CB11,$CO$5)</f>
        <v>0</v>
      </c>
      <c r="CP9" s="115">
        <f>COUNTIF($C11:$CB11,$CP$5)</f>
        <v>0</v>
      </c>
      <c r="CQ9" s="115">
        <f>COUNTIF($C11:$CB11,$CQ$5)</f>
        <v>4</v>
      </c>
      <c r="CR9" s="115">
        <f>COUNTIF($C11:$CB11,$CR$5)</f>
        <v>4</v>
      </c>
      <c r="CS9" s="115">
        <f>COUNTIF($C11:$CB11,$CS$5)</f>
        <v>3</v>
      </c>
      <c r="CT9" s="115">
        <f>COUNTIF($C11:$CB11,$CT$5)</f>
        <v>3</v>
      </c>
      <c r="CU9" s="115">
        <f>COUNTIF($C11:$CB11,$CU$5)</f>
        <v>0</v>
      </c>
      <c r="CV9" s="24"/>
      <c r="CW9" s="116"/>
      <c r="CX9" s="115"/>
      <c r="CY9" s="115"/>
      <c r="CZ9" s="115"/>
      <c r="DA9" s="115"/>
      <c r="DB9" s="115"/>
      <c r="DC9" s="115"/>
      <c r="DD9" s="24"/>
    </row>
    <row r="10" spans="1:108">
      <c r="A10" s="17"/>
      <c r="B10" s="122"/>
      <c r="C10" s="126" t="s">
        <v>11</v>
      </c>
      <c r="D10" s="125"/>
      <c r="E10" s="126"/>
      <c r="F10" s="125"/>
      <c r="G10" s="126"/>
      <c r="H10" s="125"/>
      <c r="I10" s="126" t="s">
        <v>11</v>
      </c>
      <c r="J10" s="125"/>
      <c r="K10" s="126" t="s">
        <v>11</v>
      </c>
      <c r="L10" s="125"/>
      <c r="M10" s="126"/>
      <c r="N10" s="125"/>
      <c r="O10" s="126"/>
      <c r="P10" s="125"/>
      <c r="Q10" s="127"/>
      <c r="R10" s="11"/>
      <c r="S10" s="124"/>
      <c r="T10" s="125"/>
      <c r="U10" s="126" t="s">
        <v>11</v>
      </c>
      <c r="V10" s="125"/>
      <c r="W10" s="126" t="s">
        <v>11</v>
      </c>
      <c r="X10" s="125"/>
      <c r="Y10" s="126"/>
      <c r="Z10" s="125"/>
      <c r="AA10" s="126"/>
      <c r="AB10" s="125"/>
      <c r="AC10" s="126" t="s">
        <v>11</v>
      </c>
      <c r="AD10" s="125"/>
      <c r="AE10" s="126" t="s">
        <v>11</v>
      </c>
      <c r="AF10" s="125"/>
      <c r="AG10" s="127"/>
      <c r="AH10" s="11"/>
      <c r="AI10" s="124" t="s">
        <v>11</v>
      </c>
      <c r="AJ10" s="125"/>
      <c r="AK10" s="126"/>
      <c r="AL10" s="125"/>
      <c r="AM10" s="126"/>
      <c r="AN10" s="125"/>
      <c r="AO10" s="126" t="s">
        <v>11</v>
      </c>
      <c r="AP10" s="125"/>
      <c r="AQ10" s="126" t="s">
        <v>11</v>
      </c>
      <c r="AR10" s="125"/>
      <c r="AS10" s="126"/>
      <c r="AT10" s="125"/>
      <c r="AU10" s="126"/>
      <c r="AV10" s="125"/>
      <c r="AW10" s="127"/>
      <c r="AX10" s="11"/>
      <c r="AY10" s="124"/>
      <c r="AZ10" s="125"/>
      <c r="BA10" s="126" t="s">
        <v>11</v>
      </c>
      <c r="BB10" s="125"/>
      <c r="BC10" s="126" t="s">
        <v>11</v>
      </c>
      <c r="BD10" s="125"/>
      <c r="BE10" s="126"/>
      <c r="BF10" s="125"/>
      <c r="BG10" s="126"/>
      <c r="BH10" s="125"/>
      <c r="BI10" s="126" t="s">
        <v>11</v>
      </c>
      <c r="BJ10" s="125"/>
      <c r="BK10" s="126" t="s">
        <v>11</v>
      </c>
      <c r="BL10" s="125"/>
      <c r="BM10" s="127"/>
      <c r="BN10" s="11"/>
      <c r="BO10" s="124" t="s">
        <v>11</v>
      </c>
      <c r="BP10" s="125"/>
      <c r="BQ10" s="126"/>
      <c r="BR10" s="125"/>
      <c r="BS10" s="126"/>
      <c r="BT10" s="125"/>
      <c r="BU10" s="126" t="s">
        <v>11</v>
      </c>
      <c r="BV10" s="125"/>
      <c r="BW10" s="126" t="s">
        <v>11</v>
      </c>
      <c r="BX10" s="125"/>
      <c r="BY10" s="126"/>
      <c r="BZ10" s="125"/>
      <c r="CA10" s="126"/>
      <c r="CB10" s="125"/>
      <c r="CC10" s="127"/>
      <c r="CD10" s="12"/>
      <c r="CG10" s="24"/>
      <c r="CH10" s="115"/>
      <c r="CI10" s="115"/>
      <c r="CJ10" s="115"/>
      <c r="CK10" s="115"/>
      <c r="CL10" s="115"/>
      <c r="CM10" s="24"/>
      <c r="CN10" s="115"/>
      <c r="CO10" s="115"/>
      <c r="CP10" s="115"/>
      <c r="CQ10" s="115"/>
      <c r="CR10" s="115"/>
      <c r="CS10" s="115"/>
      <c r="CT10" s="115"/>
      <c r="CU10" s="115"/>
      <c r="CV10" s="24"/>
      <c r="CW10" s="115"/>
      <c r="CX10" s="115"/>
      <c r="CY10" s="115"/>
      <c r="CZ10" s="115"/>
      <c r="DA10" s="115"/>
      <c r="DB10" s="115"/>
      <c r="DC10" s="115"/>
      <c r="DD10" s="24"/>
    </row>
    <row r="11" spans="1:108">
      <c r="A11" s="17"/>
      <c r="B11" s="8" t="str">
        <f>VLOOKUP($B$9,Tableau_Fonct,2,FALSE)</f>
        <v>Chef de manœuvre</v>
      </c>
      <c r="C11" s="21"/>
      <c r="D11" s="2">
        <f>D9-C9</f>
        <v>0</v>
      </c>
      <c r="E11" s="21" t="s">
        <v>2</v>
      </c>
      <c r="F11" s="2">
        <f>F9-E9</f>
        <v>0.5</v>
      </c>
      <c r="G11" s="21" t="s">
        <v>5</v>
      </c>
      <c r="H11" s="2">
        <f>H9-G9</f>
        <v>0.5</v>
      </c>
      <c r="I11" s="21"/>
      <c r="J11" s="2">
        <f>J9-I9</f>
        <v>0</v>
      </c>
      <c r="K11" s="21"/>
      <c r="L11" s="2">
        <f>L9-K9</f>
        <v>0</v>
      </c>
      <c r="M11" s="21" t="s">
        <v>6</v>
      </c>
      <c r="N11" s="2">
        <f>N9-M9</f>
        <v>0.33333333333333337</v>
      </c>
      <c r="O11" s="21" t="s">
        <v>7</v>
      </c>
      <c r="P11" s="2">
        <f>P9-O9</f>
        <v>0.33333333333333337</v>
      </c>
      <c r="Q11" s="127"/>
      <c r="R11" s="11"/>
      <c r="S11" s="23" t="s">
        <v>8</v>
      </c>
      <c r="T11" s="2">
        <f>T9-S9</f>
        <v>0.5</v>
      </c>
      <c r="U11" s="21"/>
      <c r="V11" s="2">
        <f>V9-U9</f>
        <v>0</v>
      </c>
      <c r="W11" s="21"/>
      <c r="X11" s="2">
        <f>X9-W9</f>
        <v>0</v>
      </c>
      <c r="Y11" s="21" t="s">
        <v>2</v>
      </c>
      <c r="Z11" s="2">
        <f>Z9-Y9</f>
        <v>0.45833333333333337</v>
      </c>
      <c r="AA11" s="21" t="s">
        <v>5</v>
      </c>
      <c r="AB11" s="2">
        <f>AB9-AA9</f>
        <v>0.5</v>
      </c>
      <c r="AC11" s="21"/>
      <c r="AD11" s="2">
        <f>AD9-AC9</f>
        <v>0</v>
      </c>
      <c r="AE11" s="21"/>
      <c r="AF11" s="2">
        <f>AF9-AE9</f>
        <v>0</v>
      </c>
      <c r="AG11" s="127"/>
      <c r="AH11" s="11"/>
      <c r="AI11" s="23"/>
      <c r="AJ11" s="2">
        <f>AJ9-AI9</f>
        <v>0</v>
      </c>
      <c r="AK11" s="21" t="s">
        <v>6</v>
      </c>
      <c r="AL11" s="2">
        <f>AL9-AK9</f>
        <v>0.5</v>
      </c>
      <c r="AM11" s="21" t="s">
        <v>7</v>
      </c>
      <c r="AN11" s="2">
        <f>AN9-AM9</f>
        <v>0.5</v>
      </c>
      <c r="AO11" s="21"/>
      <c r="AP11" s="2">
        <f>AP9-AO9</f>
        <v>0</v>
      </c>
      <c r="AQ11" s="21"/>
      <c r="AR11" s="2">
        <f>AR9-AQ9</f>
        <v>0</v>
      </c>
      <c r="AS11" s="21" t="s">
        <v>8</v>
      </c>
      <c r="AT11" s="2">
        <f>AT9-AS9</f>
        <v>0.33333333333333337</v>
      </c>
      <c r="AU11" s="21" t="s">
        <v>2</v>
      </c>
      <c r="AV11" s="2">
        <f>AV9-AU9</f>
        <v>0.33333333333333337</v>
      </c>
      <c r="AW11" s="127"/>
      <c r="AX11" s="11"/>
      <c r="AY11" s="23" t="s">
        <v>5</v>
      </c>
      <c r="AZ11" s="2">
        <f>AZ9-AY9</f>
        <v>0.5</v>
      </c>
      <c r="BA11" s="21"/>
      <c r="BB11" s="2">
        <f>BB9-BA9</f>
        <v>0</v>
      </c>
      <c r="BC11" s="21"/>
      <c r="BD11" s="2">
        <f>BD9-BC9</f>
        <v>0</v>
      </c>
      <c r="BE11" s="21" t="s">
        <v>6</v>
      </c>
      <c r="BF11" s="2">
        <f>BF9-BE9</f>
        <v>0.5</v>
      </c>
      <c r="BG11" s="21" t="s">
        <v>7</v>
      </c>
      <c r="BH11" s="2">
        <f>BH9-BG9</f>
        <v>0.5</v>
      </c>
      <c r="BI11" s="21"/>
      <c r="BJ11" s="2">
        <f>BJ9-BI9</f>
        <v>0</v>
      </c>
      <c r="BK11" s="21"/>
      <c r="BL11" s="2">
        <f>BL9-BK9</f>
        <v>0</v>
      </c>
      <c r="BM11" s="127"/>
      <c r="BN11" s="11"/>
      <c r="BO11" s="23"/>
      <c r="BP11" s="2">
        <f>BP9-BO9</f>
        <v>0</v>
      </c>
      <c r="BQ11" s="21" t="s">
        <v>8</v>
      </c>
      <c r="BR11" s="2">
        <f>BR9-BQ9</f>
        <v>0.5</v>
      </c>
      <c r="BS11" s="21" t="s">
        <v>2</v>
      </c>
      <c r="BT11" s="2">
        <f>BT9-BS9</f>
        <v>0.5</v>
      </c>
      <c r="BU11" s="21"/>
      <c r="BV11" s="2">
        <f>BV9-BU9</f>
        <v>0</v>
      </c>
      <c r="BW11" s="21"/>
      <c r="BX11" s="2">
        <f>BX9-BW9</f>
        <v>0</v>
      </c>
      <c r="BY11" s="21" t="s">
        <v>5</v>
      </c>
      <c r="BZ11" s="2">
        <f>BZ9-BY9</f>
        <v>0.33333333333333337</v>
      </c>
      <c r="CA11" s="21" t="s">
        <v>6</v>
      </c>
      <c r="CB11" s="2">
        <f>CB9-CA9</f>
        <v>0.33333333333333337</v>
      </c>
      <c r="CC11" s="127"/>
      <c r="CD11" s="12"/>
      <c r="CG11" s="24"/>
      <c r="CH11" s="115"/>
      <c r="CI11" s="115"/>
      <c r="CJ11" s="115"/>
      <c r="CK11" s="115"/>
      <c r="CL11" s="115"/>
      <c r="CM11" s="24"/>
      <c r="CN11" s="115"/>
      <c r="CO11" s="115"/>
      <c r="CP11" s="115"/>
      <c r="CQ11" s="115"/>
      <c r="CR11" s="115"/>
      <c r="CS11" s="115"/>
      <c r="CT11" s="115"/>
      <c r="CU11" s="115"/>
      <c r="CV11" s="24"/>
      <c r="CW11" s="115"/>
      <c r="CX11" s="115"/>
      <c r="CY11" s="115"/>
      <c r="CZ11" s="115"/>
      <c r="DA11" s="115"/>
      <c r="DB11" s="115"/>
      <c r="DC11" s="115"/>
      <c r="DD11" s="24"/>
    </row>
    <row r="12" spans="1:108">
      <c r="A12" s="17"/>
      <c r="B12" s="121" t="str">
        <f>Param!$D$3</f>
        <v>ZARAGOZA D</v>
      </c>
      <c r="C12" s="19">
        <v>0.33333333333333331</v>
      </c>
      <c r="D12" s="20">
        <v>0.83333333333333337</v>
      </c>
      <c r="E12" s="19"/>
      <c r="F12" s="20"/>
      <c r="G12" s="19"/>
      <c r="H12" s="20"/>
      <c r="I12" s="19">
        <v>0.33333333333333331</v>
      </c>
      <c r="J12" s="20">
        <v>0.83333333333333337</v>
      </c>
      <c r="K12" s="19">
        <v>0.33333333333333331</v>
      </c>
      <c r="L12" s="20">
        <v>0.83333333333333337</v>
      </c>
      <c r="M12" s="19"/>
      <c r="N12" s="20"/>
      <c r="O12" s="19"/>
      <c r="P12" s="20"/>
      <c r="Q12" s="127">
        <f t="shared" ref="Q12" si="69">D14+F14+H14+J14+L14+N14+P14</f>
        <v>1.5</v>
      </c>
      <c r="R12" s="11"/>
      <c r="S12" s="22"/>
      <c r="T12" s="20"/>
      <c r="U12" s="19"/>
      <c r="V12" s="20"/>
      <c r="W12" s="19"/>
      <c r="X12" s="20"/>
      <c r="Y12" s="19"/>
      <c r="Z12" s="20"/>
      <c r="AA12" s="19"/>
      <c r="AB12" s="20"/>
      <c r="AC12" s="19"/>
      <c r="AD12" s="20"/>
      <c r="AE12" s="19"/>
      <c r="AF12" s="20"/>
      <c r="AG12" s="127">
        <f t="shared" ref="AG12" si="70">T14+V14+X14+Z14+AB14+AD14+AF14</f>
        <v>0</v>
      </c>
      <c r="AH12" s="11"/>
      <c r="AI12" s="22">
        <v>0.33333333333333331</v>
      </c>
      <c r="AJ12" s="20">
        <v>0.83333333333333337</v>
      </c>
      <c r="AK12" s="19"/>
      <c r="AL12" s="20"/>
      <c r="AM12" s="19"/>
      <c r="AN12" s="20"/>
      <c r="AO12" s="19">
        <v>0.33333333333333331</v>
      </c>
      <c r="AP12" s="20">
        <v>0.83333333333333337</v>
      </c>
      <c r="AQ12" s="19">
        <v>0.33333333333333331</v>
      </c>
      <c r="AR12" s="20">
        <v>0.83333333333333337</v>
      </c>
      <c r="AS12" s="19"/>
      <c r="AT12" s="20"/>
      <c r="AU12" s="19"/>
      <c r="AV12" s="20"/>
      <c r="AW12" s="127">
        <f t="shared" ref="AW12" si="71">AJ14+AL14+AN14+AP14+AR14+AT14+AV14</f>
        <v>1.5</v>
      </c>
      <c r="AX12" s="11"/>
      <c r="AY12" s="22"/>
      <c r="AZ12" s="20"/>
      <c r="BA12" s="19">
        <v>0.33333333333333331</v>
      </c>
      <c r="BB12" s="20">
        <v>0.83333333333333337</v>
      </c>
      <c r="BC12" s="19">
        <v>0.33333333333333331</v>
      </c>
      <c r="BD12" s="20">
        <v>0.83333333333333337</v>
      </c>
      <c r="BE12" s="19"/>
      <c r="BF12" s="20"/>
      <c r="BG12" s="19"/>
      <c r="BH12" s="20"/>
      <c r="BI12" s="19">
        <v>0.375</v>
      </c>
      <c r="BJ12" s="20">
        <v>0.70833333333333337</v>
      </c>
      <c r="BK12" s="19">
        <v>0.375</v>
      </c>
      <c r="BL12" s="20">
        <v>0.70833333333333337</v>
      </c>
      <c r="BM12" s="127">
        <f t="shared" ref="BM12" si="72">AZ14+BB14+BD14+BF14+BH14+BJ14+BL14</f>
        <v>1.666666666666667</v>
      </c>
      <c r="BN12" s="11"/>
      <c r="BO12" s="22">
        <v>0.33333333333333331</v>
      </c>
      <c r="BP12" s="20">
        <v>0.83333333333333337</v>
      </c>
      <c r="BQ12" s="19"/>
      <c r="BR12" s="20"/>
      <c r="BS12" s="19"/>
      <c r="BT12" s="20"/>
      <c r="BU12" s="19">
        <v>0.33333333333333331</v>
      </c>
      <c r="BV12" s="20">
        <v>0.83333333333333337</v>
      </c>
      <c r="BW12" s="19">
        <v>0.33333333333333331</v>
      </c>
      <c r="BX12" s="20">
        <v>0.83333333333333337</v>
      </c>
      <c r="BY12" s="19"/>
      <c r="BZ12" s="20"/>
      <c r="CA12" s="19"/>
      <c r="CB12" s="20"/>
      <c r="CC12" s="127">
        <f t="shared" ref="CC12" si="73">BP14+BR14+BT14+BV14+BX14+BZ14+CB14</f>
        <v>1.5</v>
      </c>
      <c r="CD12" s="12"/>
      <c r="CE12" s="29" t="s">
        <v>32</v>
      </c>
      <c r="CG12" s="24"/>
      <c r="CH12" s="115">
        <f>COUNTIF($C13:$CB13,$CH$5)</f>
        <v>15</v>
      </c>
      <c r="CI12" s="115">
        <f>COUNTIF($C13:$CB13,$CI$5)</f>
        <v>7</v>
      </c>
      <c r="CJ12" s="115">
        <f>COUNTIF($C13:$CB13,$CJ$5)</f>
        <v>0</v>
      </c>
      <c r="CK12" s="115">
        <f>COUNTIF($C13:$CB13,$CK$5)</f>
        <v>0</v>
      </c>
      <c r="CL12" s="115">
        <f>COUNTIF($C13:$CB13,$CL$5)</f>
        <v>0</v>
      </c>
      <c r="CM12" s="24"/>
      <c r="CN12" s="115">
        <f>COUNTIF($C14:$CB14,$CN$5)</f>
        <v>0</v>
      </c>
      <c r="CO12" s="115">
        <f>COUNTIF($C14:$CB14,$CO$5)</f>
        <v>0</v>
      </c>
      <c r="CP12" s="115">
        <f>COUNTIF($C14:$CB14,$CP$5)</f>
        <v>0</v>
      </c>
      <c r="CQ12" s="115">
        <f>COUNTIF($C14:$CB14,$CQ$5)</f>
        <v>0</v>
      </c>
      <c r="CR12" s="115">
        <f>COUNTIF($C14:$CB14,$CR$5)</f>
        <v>0</v>
      </c>
      <c r="CS12" s="115">
        <f>COUNTIF($C14:$CB14,$CS$5)</f>
        <v>0</v>
      </c>
      <c r="CT12" s="115">
        <f>COUNTIF($C14:$CB14,$CT$5)</f>
        <v>0</v>
      </c>
      <c r="CU12" s="115">
        <f>COUNTIF($C14:$CB14,$CU$5)</f>
        <v>0</v>
      </c>
      <c r="CV12" s="24"/>
      <c r="CW12" s="115"/>
      <c r="CX12" s="115"/>
      <c r="CY12" s="115"/>
      <c r="CZ12" s="115"/>
      <c r="DA12" s="115"/>
      <c r="DB12" s="115"/>
      <c r="DC12" s="115"/>
      <c r="DD12" s="24"/>
    </row>
    <row r="13" spans="1:108">
      <c r="A13" s="17"/>
      <c r="B13" s="122"/>
      <c r="C13" s="126"/>
      <c r="D13" s="125"/>
      <c r="E13" s="126" t="s">
        <v>11</v>
      </c>
      <c r="F13" s="125"/>
      <c r="G13" s="126" t="s">
        <v>11</v>
      </c>
      <c r="H13" s="125"/>
      <c r="I13" s="126"/>
      <c r="J13" s="125"/>
      <c r="K13" s="126"/>
      <c r="L13" s="125"/>
      <c r="M13" s="126" t="s">
        <v>11</v>
      </c>
      <c r="N13" s="125"/>
      <c r="O13" s="126" t="s">
        <v>11</v>
      </c>
      <c r="P13" s="125"/>
      <c r="Q13" s="127"/>
      <c r="R13" s="11"/>
      <c r="S13" s="124" t="s">
        <v>15</v>
      </c>
      <c r="T13" s="125"/>
      <c r="U13" s="126" t="s">
        <v>15</v>
      </c>
      <c r="V13" s="125"/>
      <c r="W13" s="126" t="s">
        <v>15</v>
      </c>
      <c r="X13" s="125"/>
      <c r="Y13" s="126" t="s">
        <v>15</v>
      </c>
      <c r="Z13" s="125"/>
      <c r="AA13" s="126" t="s">
        <v>15</v>
      </c>
      <c r="AB13" s="125"/>
      <c r="AC13" s="126" t="s">
        <v>15</v>
      </c>
      <c r="AD13" s="125"/>
      <c r="AE13" s="126" t="s">
        <v>15</v>
      </c>
      <c r="AF13" s="125"/>
      <c r="AG13" s="127"/>
      <c r="AH13" s="11"/>
      <c r="AI13" s="124"/>
      <c r="AJ13" s="125"/>
      <c r="AK13" s="126" t="s">
        <v>11</v>
      </c>
      <c r="AL13" s="125"/>
      <c r="AM13" s="126" t="s">
        <v>11</v>
      </c>
      <c r="AN13" s="125"/>
      <c r="AO13" s="126"/>
      <c r="AP13" s="125"/>
      <c r="AQ13" s="126"/>
      <c r="AR13" s="125"/>
      <c r="AS13" s="126" t="s">
        <v>11</v>
      </c>
      <c r="AT13" s="125"/>
      <c r="AU13" s="126" t="s">
        <v>11</v>
      </c>
      <c r="AV13" s="125"/>
      <c r="AW13" s="127"/>
      <c r="AX13" s="11"/>
      <c r="AY13" s="124" t="s">
        <v>11</v>
      </c>
      <c r="AZ13" s="125"/>
      <c r="BA13" s="126"/>
      <c r="BB13" s="125"/>
      <c r="BC13" s="126"/>
      <c r="BD13" s="125"/>
      <c r="BE13" s="126" t="s">
        <v>11</v>
      </c>
      <c r="BF13" s="125"/>
      <c r="BG13" s="126" t="s">
        <v>11</v>
      </c>
      <c r="BH13" s="125"/>
      <c r="BI13" s="126"/>
      <c r="BJ13" s="125"/>
      <c r="BK13" s="126"/>
      <c r="BL13" s="125"/>
      <c r="BM13" s="127"/>
      <c r="BN13" s="11"/>
      <c r="BO13" s="124"/>
      <c r="BP13" s="125"/>
      <c r="BQ13" s="126" t="s">
        <v>11</v>
      </c>
      <c r="BR13" s="125"/>
      <c r="BS13" s="126" t="s">
        <v>11</v>
      </c>
      <c r="BT13" s="125"/>
      <c r="BU13" s="126"/>
      <c r="BV13" s="125"/>
      <c r="BW13" s="126"/>
      <c r="BX13" s="125"/>
      <c r="BY13" s="126" t="s">
        <v>11</v>
      </c>
      <c r="BZ13" s="125"/>
      <c r="CA13" s="126" t="s">
        <v>11</v>
      </c>
      <c r="CB13" s="125"/>
      <c r="CC13" s="127"/>
      <c r="CD13" s="12"/>
      <c r="CG13" s="24"/>
      <c r="CH13" s="115"/>
      <c r="CI13" s="115"/>
      <c r="CJ13" s="115"/>
      <c r="CK13" s="115"/>
      <c r="CL13" s="115"/>
      <c r="CM13" s="24"/>
      <c r="CN13" s="115"/>
      <c r="CO13" s="115"/>
      <c r="CP13" s="115"/>
      <c r="CQ13" s="115"/>
      <c r="CR13" s="115"/>
      <c r="CS13" s="115"/>
      <c r="CT13" s="115"/>
      <c r="CU13" s="115"/>
      <c r="CV13" s="24"/>
      <c r="CW13" s="115"/>
      <c r="CX13" s="115"/>
      <c r="CY13" s="115"/>
      <c r="CZ13" s="115"/>
      <c r="DA13" s="115"/>
      <c r="DB13" s="115"/>
      <c r="DC13" s="115"/>
      <c r="DD13" s="24"/>
    </row>
    <row r="14" spans="1:108">
      <c r="A14" s="17"/>
      <c r="B14" s="8" t="str">
        <f>VLOOKUP($B12,Tableau_Fonct,2,FALSE)</f>
        <v>Chef de manœuvre</v>
      </c>
      <c r="C14" s="21"/>
      <c r="D14" s="2">
        <f t="shared" ref="D14" si="74">D12-C12</f>
        <v>0.5</v>
      </c>
      <c r="E14" s="21"/>
      <c r="F14" s="2">
        <f t="shared" ref="F14" si="75">F12-E12</f>
        <v>0</v>
      </c>
      <c r="G14" s="21"/>
      <c r="H14" s="2">
        <f t="shared" ref="H14" si="76">H12-G12</f>
        <v>0</v>
      </c>
      <c r="I14" s="21"/>
      <c r="J14" s="2">
        <f t="shared" ref="J14" si="77">J12-I12</f>
        <v>0.5</v>
      </c>
      <c r="K14" s="21"/>
      <c r="L14" s="2">
        <f t="shared" ref="L14" si="78">L12-K12</f>
        <v>0.5</v>
      </c>
      <c r="M14" s="21"/>
      <c r="N14" s="2">
        <f t="shared" ref="N14" si="79">N12-M12</f>
        <v>0</v>
      </c>
      <c r="O14" s="21"/>
      <c r="P14" s="2">
        <f t="shared" ref="P14" si="80">P12-O12</f>
        <v>0</v>
      </c>
      <c r="Q14" s="127"/>
      <c r="R14" s="11"/>
      <c r="S14" s="23"/>
      <c r="T14" s="2">
        <f t="shared" ref="T14" si="81">T12-S12</f>
        <v>0</v>
      </c>
      <c r="U14" s="21"/>
      <c r="V14" s="2">
        <f t="shared" ref="V14" si="82">V12-U12</f>
        <v>0</v>
      </c>
      <c r="W14" s="21"/>
      <c r="X14" s="2">
        <f t="shared" ref="X14" si="83">X12-W12</f>
        <v>0</v>
      </c>
      <c r="Y14" s="21"/>
      <c r="Z14" s="2">
        <f t="shared" ref="Z14" si="84">Z12-Y12</f>
        <v>0</v>
      </c>
      <c r="AA14" s="21"/>
      <c r="AB14" s="2">
        <f t="shared" ref="AB14" si="85">AB12-AA12</f>
        <v>0</v>
      </c>
      <c r="AC14" s="21"/>
      <c r="AD14" s="2">
        <f t="shared" ref="AD14" si="86">AD12-AC12</f>
        <v>0</v>
      </c>
      <c r="AE14" s="21"/>
      <c r="AF14" s="2">
        <f t="shared" ref="AF14" si="87">AF12-AE12</f>
        <v>0</v>
      </c>
      <c r="AG14" s="127"/>
      <c r="AH14" s="11"/>
      <c r="AI14" s="23"/>
      <c r="AJ14" s="2">
        <f t="shared" ref="AJ14" si="88">AJ12-AI12</f>
        <v>0.5</v>
      </c>
      <c r="AK14" s="21"/>
      <c r="AL14" s="2">
        <f t="shared" ref="AL14" si="89">AL12-AK12</f>
        <v>0</v>
      </c>
      <c r="AM14" s="21"/>
      <c r="AN14" s="2">
        <f t="shared" ref="AN14" si="90">AN12-AM12</f>
        <v>0</v>
      </c>
      <c r="AO14" s="21"/>
      <c r="AP14" s="2">
        <f t="shared" ref="AP14" si="91">AP12-AO12</f>
        <v>0.5</v>
      </c>
      <c r="AQ14" s="21"/>
      <c r="AR14" s="2">
        <f t="shared" ref="AR14" si="92">AR12-AQ12</f>
        <v>0.5</v>
      </c>
      <c r="AS14" s="21"/>
      <c r="AT14" s="2">
        <f t="shared" ref="AT14" si="93">AT12-AS12</f>
        <v>0</v>
      </c>
      <c r="AU14" s="21"/>
      <c r="AV14" s="2">
        <f t="shared" ref="AV14" si="94">AV12-AU12</f>
        <v>0</v>
      </c>
      <c r="AW14" s="127"/>
      <c r="AX14" s="11"/>
      <c r="AY14" s="23"/>
      <c r="AZ14" s="2">
        <f t="shared" ref="AZ14" si="95">AZ12-AY12</f>
        <v>0</v>
      </c>
      <c r="BA14" s="21"/>
      <c r="BB14" s="2">
        <f t="shared" ref="BB14" si="96">BB12-BA12</f>
        <v>0.5</v>
      </c>
      <c r="BC14" s="21"/>
      <c r="BD14" s="2">
        <f t="shared" ref="BD14" si="97">BD12-BC12</f>
        <v>0.5</v>
      </c>
      <c r="BE14" s="21"/>
      <c r="BF14" s="2">
        <f t="shared" ref="BF14" si="98">BF12-BE12</f>
        <v>0</v>
      </c>
      <c r="BG14" s="21"/>
      <c r="BH14" s="2">
        <f t="shared" ref="BH14" si="99">BH12-BG12</f>
        <v>0</v>
      </c>
      <c r="BI14" s="21"/>
      <c r="BJ14" s="2">
        <f t="shared" ref="BJ14" si="100">BJ12-BI12</f>
        <v>0.33333333333333337</v>
      </c>
      <c r="BK14" s="21"/>
      <c r="BL14" s="2">
        <f t="shared" ref="BL14" si="101">BL12-BK12</f>
        <v>0.33333333333333337</v>
      </c>
      <c r="BM14" s="127"/>
      <c r="BN14" s="11"/>
      <c r="BO14" s="23"/>
      <c r="BP14" s="2">
        <f t="shared" ref="BP14" si="102">BP12-BO12</f>
        <v>0.5</v>
      </c>
      <c r="BQ14" s="21"/>
      <c r="BR14" s="2">
        <f t="shared" ref="BR14" si="103">BR12-BQ12</f>
        <v>0</v>
      </c>
      <c r="BS14" s="21"/>
      <c r="BT14" s="2">
        <f t="shared" ref="BT14" si="104">BT12-BS12</f>
        <v>0</v>
      </c>
      <c r="BU14" s="21"/>
      <c r="BV14" s="2">
        <f t="shared" ref="BV14" si="105">BV12-BU12</f>
        <v>0.5</v>
      </c>
      <c r="BW14" s="21"/>
      <c r="BX14" s="2">
        <f t="shared" ref="BX14" si="106">BX12-BW12</f>
        <v>0.5</v>
      </c>
      <c r="BY14" s="21"/>
      <c r="BZ14" s="2">
        <f t="shared" ref="BZ14" si="107">BZ12-BY12</f>
        <v>0</v>
      </c>
      <c r="CA14" s="21"/>
      <c r="CB14" s="2">
        <f t="shared" ref="CB14" si="108">CB12-CA12</f>
        <v>0</v>
      </c>
      <c r="CC14" s="127"/>
      <c r="CD14" s="12"/>
      <c r="CG14" s="24"/>
      <c r="CH14" s="115"/>
      <c r="CI14" s="115"/>
      <c r="CJ14" s="115"/>
      <c r="CK14" s="115"/>
      <c r="CL14" s="115"/>
      <c r="CM14" s="24"/>
      <c r="CN14" s="115"/>
      <c r="CO14" s="115"/>
      <c r="CP14" s="115"/>
      <c r="CQ14" s="115"/>
      <c r="CR14" s="115"/>
      <c r="CS14" s="115"/>
      <c r="CT14" s="115"/>
      <c r="CU14" s="115"/>
      <c r="CV14" s="24"/>
      <c r="CW14" s="115"/>
      <c r="CX14" s="115"/>
      <c r="CY14" s="115"/>
      <c r="CZ14" s="115"/>
      <c r="DA14" s="115"/>
      <c r="DB14" s="115"/>
      <c r="DC14" s="115"/>
      <c r="DD14" s="24"/>
    </row>
    <row r="15" spans="1:108">
      <c r="A15" s="17"/>
      <c r="B15" s="121" t="str">
        <f>Param!$D$4</f>
        <v>SANTOS J.F</v>
      </c>
      <c r="C15" s="19">
        <v>0.33333333333333331</v>
      </c>
      <c r="D15" s="20">
        <v>0.83333333333333337</v>
      </c>
      <c r="E15" s="19"/>
      <c r="F15" s="20"/>
      <c r="G15" s="19"/>
      <c r="H15" s="20"/>
      <c r="I15" s="19">
        <v>0.33333333333333331</v>
      </c>
      <c r="J15" s="20">
        <v>0.83333333333333337</v>
      </c>
      <c r="K15" s="19">
        <v>0.33333333333333331</v>
      </c>
      <c r="L15" s="20">
        <v>0.83333333333333337</v>
      </c>
      <c r="M15" s="19"/>
      <c r="N15" s="20"/>
      <c r="O15" s="19"/>
      <c r="P15" s="20"/>
      <c r="Q15" s="127">
        <f t="shared" ref="Q15" si="109">D17+F17+H17+J17+L17+N17+P17</f>
        <v>1.5</v>
      </c>
      <c r="R15" s="11"/>
      <c r="S15" s="22">
        <v>0.375</v>
      </c>
      <c r="T15" s="20">
        <v>0.66666666666666663</v>
      </c>
      <c r="U15" s="19">
        <v>0.375</v>
      </c>
      <c r="V15" s="20">
        <v>0.66666666666666663</v>
      </c>
      <c r="W15" s="19">
        <v>0.33333333333333331</v>
      </c>
      <c r="X15" s="20">
        <v>0.83333333333333337</v>
      </c>
      <c r="Y15" s="19"/>
      <c r="Z15" s="20"/>
      <c r="AA15" s="19"/>
      <c r="AB15" s="20"/>
      <c r="AC15" s="19">
        <v>0.375</v>
      </c>
      <c r="AD15" s="20">
        <v>0.70833333333333337</v>
      </c>
      <c r="AE15" s="19">
        <v>0.375</v>
      </c>
      <c r="AF15" s="20">
        <v>0.70833333333333337</v>
      </c>
      <c r="AG15" s="127">
        <f t="shared" ref="AG15" si="110">T17+V17+X17+Z17+AB17+AD17+AF17</f>
        <v>1.75</v>
      </c>
      <c r="AH15" s="11"/>
      <c r="AI15" s="22"/>
      <c r="AJ15" s="20"/>
      <c r="AK15" s="19"/>
      <c r="AL15" s="20"/>
      <c r="AM15" s="19"/>
      <c r="AN15" s="20"/>
      <c r="AO15" s="19"/>
      <c r="AP15" s="20"/>
      <c r="AQ15" s="19">
        <v>0.33333333333333331</v>
      </c>
      <c r="AR15" s="20">
        <v>0.83333333333333337</v>
      </c>
      <c r="AS15" s="19"/>
      <c r="AT15" s="20"/>
      <c r="AU15" s="19"/>
      <c r="AV15" s="20"/>
      <c r="AW15" s="127">
        <f t="shared" ref="AW15" si="111">AJ17+AL17+AN17+AP17+AR17+AT17+AV17</f>
        <v>0.5</v>
      </c>
      <c r="AX15" s="11"/>
      <c r="AY15" s="22"/>
      <c r="AZ15" s="20"/>
      <c r="BA15" s="19"/>
      <c r="BB15" s="20"/>
      <c r="BC15" s="19">
        <v>0.33333333333333331</v>
      </c>
      <c r="BD15" s="20">
        <v>0.83333333333333337</v>
      </c>
      <c r="BE15" s="19">
        <v>0.375</v>
      </c>
      <c r="BF15" s="20">
        <v>0.45833333333333331</v>
      </c>
      <c r="BG15" s="19"/>
      <c r="BH15" s="20"/>
      <c r="BI15" s="19">
        <v>0.375</v>
      </c>
      <c r="BJ15" s="20">
        <v>0.70833333333333337</v>
      </c>
      <c r="BK15" s="19">
        <v>0.375</v>
      </c>
      <c r="BL15" s="20">
        <v>0.70833333333333337</v>
      </c>
      <c r="BM15" s="127">
        <f t="shared" ref="BM15" si="112">AZ17+BB17+BD17+BF17+BH17+BJ17+BL17</f>
        <v>1.25</v>
      </c>
      <c r="BN15" s="11"/>
      <c r="BO15" s="22">
        <v>0.33333333333333331</v>
      </c>
      <c r="BP15" s="20">
        <v>0.83333333333333337</v>
      </c>
      <c r="BQ15" s="19"/>
      <c r="BR15" s="20"/>
      <c r="BS15" s="19"/>
      <c r="BT15" s="20"/>
      <c r="BU15" s="19">
        <v>0.33333333333333331</v>
      </c>
      <c r="BV15" s="20">
        <v>0.83333333333333337</v>
      </c>
      <c r="BW15" s="19">
        <v>0.33333333333333331</v>
      </c>
      <c r="BX15" s="20">
        <v>0.83333333333333337</v>
      </c>
      <c r="BY15" s="19"/>
      <c r="BZ15" s="20"/>
      <c r="CA15" s="19"/>
      <c r="CB15" s="20"/>
      <c r="CC15" s="127">
        <f t="shared" ref="CC15" si="113">BP17+BR17+BT17+BV17+BX17+BZ17+CB17</f>
        <v>1.5</v>
      </c>
      <c r="CD15" s="12"/>
      <c r="CE15" s="29" t="s">
        <v>32</v>
      </c>
      <c r="CG15" s="24"/>
      <c r="CH15" s="115">
        <f>COUNTIF($C16:$CB16,$CH$5)</f>
        <v>14</v>
      </c>
      <c r="CI15" s="115">
        <f>COUNTIF($C16:$CB16,$CI$5)</f>
        <v>0</v>
      </c>
      <c r="CJ15" s="115">
        <f>COUNTIF($C16:$CB16,$CJ$5)</f>
        <v>2</v>
      </c>
      <c r="CK15" s="115">
        <f>COUNTIF($C16:$CB16,$CK$5)</f>
        <v>1</v>
      </c>
      <c r="CL15" s="115">
        <f>COUNTIF($C16:$CB16,$CL$5)</f>
        <v>4</v>
      </c>
      <c r="CM15" s="24"/>
      <c r="CN15" s="115">
        <f>COUNTIF($C17:$CB17,$CN$5)</f>
        <v>0</v>
      </c>
      <c r="CO15" s="115">
        <f>COUNTIF($C17:$CB17,$CO$5)</f>
        <v>0</v>
      </c>
      <c r="CP15" s="115">
        <f>COUNTIF($C17:$CB17,$CP$5)</f>
        <v>0</v>
      </c>
      <c r="CQ15" s="115">
        <f>COUNTIF($C17:$CB17,$CQ$5)</f>
        <v>0</v>
      </c>
      <c r="CR15" s="115">
        <f>COUNTIF($C17:$CB17,$CR$5)</f>
        <v>0</v>
      </c>
      <c r="CS15" s="115">
        <f>COUNTIF($C17:$CB17,$CS$5)</f>
        <v>0</v>
      </c>
      <c r="CT15" s="115">
        <f>COUNTIF($C17:$CB17,$CT$5)</f>
        <v>0</v>
      </c>
      <c r="CU15" s="115">
        <f>COUNTIF($C17:$CB17,$CU$5)</f>
        <v>0</v>
      </c>
      <c r="CV15" s="24"/>
      <c r="CW15" s="115"/>
      <c r="CX15" s="115"/>
      <c r="CY15" s="115"/>
      <c r="CZ15" s="115"/>
      <c r="DA15" s="115"/>
      <c r="DB15" s="115"/>
      <c r="DC15" s="115"/>
      <c r="DD15" s="24"/>
    </row>
    <row r="16" spans="1:108">
      <c r="A16" s="17"/>
      <c r="B16" s="122"/>
      <c r="C16" s="126"/>
      <c r="D16" s="125"/>
      <c r="E16" s="126" t="s">
        <v>11</v>
      </c>
      <c r="F16" s="125"/>
      <c r="G16" s="126" t="s">
        <v>11</v>
      </c>
      <c r="H16" s="125"/>
      <c r="I16" s="126"/>
      <c r="J16" s="125"/>
      <c r="K16" s="126"/>
      <c r="L16" s="125"/>
      <c r="M16" s="126" t="s">
        <v>11</v>
      </c>
      <c r="N16" s="125"/>
      <c r="O16" s="126" t="s">
        <v>11</v>
      </c>
      <c r="P16" s="125"/>
      <c r="Q16" s="127"/>
      <c r="R16" s="11"/>
      <c r="S16" s="124" t="s">
        <v>13</v>
      </c>
      <c r="T16" s="125"/>
      <c r="U16" s="126" t="s">
        <v>13</v>
      </c>
      <c r="V16" s="125"/>
      <c r="W16" s="126"/>
      <c r="X16" s="125"/>
      <c r="Y16" s="126" t="s">
        <v>11</v>
      </c>
      <c r="Z16" s="125"/>
      <c r="AA16" s="126" t="s">
        <v>11</v>
      </c>
      <c r="AB16" s="125"/>
      <c r="AC16" s="126"/>
      <c r="AD16" s="125"/>
      <c r="AE16" s="126"/>
      <c r="AF16" s="125"/>
      <c r="AG16" s="127"/>
      <c r="AH16" s="11"/>
      <c r="AI16" s="124" t="s">
        <v>12</v>
      </c>
      <c r="AJ16" s="125"/>
      <c r="AK16" s="126" t="s">
        <v>12</v>
      </c>
      <c r="AL16" s="125"/>
      <c r="AM16" s="126" t="s">
        <v>12</v>
      </c>
      <c r="AN16" s="125"/>
      <c r="AO16" s="126" t="s">
        <v>12</v>
      </c>
      <c r="AP16" s="125"/>
      <c r="AQ16" s="126"/>
      <c r="AR16" s="125"/>
      <c r="AS16" s="126" t="s">
        <v>11</v>
      </c>
      <c r="AT16" s="125"/>
      <c r="AU16" s="126" t="s">
        <v>11</v>
      </c>
      <c r="AV16" s="125"/>
      <c r="AW16" s="127"/>
      <c r="AX16" s="11"/>
      <c r="AY16" s="124" t="s">
        <v>11</v>
      </c>
      <c r="AZ16" s="125"/>
      <c r="BA16" s="126" t="s">
        <v>16</v>
      </c>
      <c r="BB16" s="125"/>
      <c r="BC16" s="126"/>
      <c r="BD16" s="125"/>
      <c r="BE16" s="126" t="s">
        <v>33</v>
      </c>
      <c r="BF16" s="125"/>
      <c r="BG16" s="126" t="s">
        <v>11</v>
      </c>
      <c r="BH16" s="125"/>
      <c r="BI16" s="126"/>
      <c r="BJ16" s="125"/>
      <c r="BK16" s="126"/>
      <c r="BL16" s="125"/>
      <c r="BM16" s="127"/>
      <c r="BN16" s="11"/>
      <c r="BO16" s="124"/>
      <c r="BP16" s="125"/>
      <c r="BQ16" s="126" t="s">
        <v>11</v>
      </c>
      <c r="BR16" s="125"/>
      <c r="BS16" s="126" t="s">
        <v>11</v>
      </c>
      <c r="BT16" s="125"/>
      <c r="BU16" s="126"/>
      <c r="BV16" s="125"/>
      <c r="BW16" s="126"/>
      <c r="BX16" s="125"/>
      <c r="BY16" s="126" t="s">
        <v>11</v>
      </c>
      <c r="BZ16" s="125"/>
      <c r="CA16" s="126" t="s">
        <v>11</v>
      </c>
      <c r="CB16" s="125"/>
      <c r="CC16" s="127"/>
      <c r="CD16" s="12"/>
      <c r="CG16" s="24"/>
      <c r="CH16" s="115"/>
      <c r="CI16" s="115"/>
      <c r="CJ16" s="115"/>
      <c r="CK16" s="115"/>
      <c r="CL16" s="115"/>
      <c r="CM16" s="24"/>
      <c r="CN16" s="115"/>
      <c r="CO16" s="115"/>
      <c r="CP16" s="115"/>
      <c r="CQ16" s="115"/>
      <c r="CR16" s="115"/>
      <c r="CS16" s="115"/>
      <c r="CT16" s="115"/>
      <c r="CU16" s="115"/>
      <c r="CV16" s="24"/>
      <c r="CW16" s="115"/>
      <c r="CX16" s="115"/>
      <c r="CY16" s="115"/>
      <c r="CZ16" s="115"/>
      <c r="DA16" s="115"/>
      <c r="DB16" s="115"/>
      <c r="DC16" s="115"/>
      <c r="DD16" s="24"/>
    </row>
    <row r="17" spans="1:108">
      <c r="A17" s="17"/>
      <c r="B17" s="8" t="str">
        <f>VLOOKUP($B15,Tableau_Fonct,2,FALSE)</f>
        <v>Chef de manœuvre</v>
      </c>
      <c r="C17" s="21"/>
      <c r="D17" s="2">
        <f t="shared" ref="D17" si="114">D15-C15</f>
        <v>0.5</v>
      </c>
      <c r="E17" s="21"/>
      <c r="F17" s="2">
        <f t="shared" ref="F17" si="115">F15-E15</f>
        <v>0</v>
      </c>
      <c r="G17" s="21"/>
      <c r="H17" s="2">
        <f t="shared" ref="H17" si="116">H15-G15</f>
        <v>0</v>
      </c>
      <c r="I17" s="21"/>
      <c r="J17" s="2">
        <f t="shared" ref="J17" si="117">J15-I15</f>
        <v>0.5</v>
      </c>
      <c r="K17" s="21"/>
      <c r="L17" s="2">
        <f t="shared" ref="L17" si="118">L15-K15</f>
        <v>0.5</v>
      </c>
      <c r="M17" s="21"/>
      <c r="N17" s="2">
        <f t="shared" ref="N17" si="119">N15-M15</f>
        <v>0</v>
      </c>
      <c r="O17" s="21"/>
      <c r="P17" s="2">
        <f t="shared" ref="P17" si="120">P15-O15</f>
        <v>0</v>
      </c>
      <c r="Q17" s="127"/>
      <c r="R17" s="11"/>
      <c r="S17" s="23"/>
      <c r="T17" s="2">
        <f t="shared" ref="T17" si="121">T15-S15</f>
        <v>0.29166666666666663</v>
      </c>
      <c r="U17" s="21"/>
      <c r="V17" s="2">
        <f t="shared" ref="V17" si="122">V15-U15</f>
        <v>0.29166666666666663</v>
      </c>
      <c r="W17" s="21"/>
      <c r="X17" s="2">
        <f t="shared" ref="X17" si="123">X15-W15</f>
        <v>0.5</v>
      </c>
      <c r="Y17" s="21"/>
      <c r="Z17" s="2">
        <f t="shared" ref="Z17" si="124">Z15-Y15</f>
        <v>0</v>
      </c>
      <c r="AA17" s="21"/>
      <c r="AB17" s="2">
        <f t="shared" ref="AB17" si="125">AB15-AA15</f>
        <v>0</v>
      </c>
      <c r="AC17" s="21"/>
      <c r="AD17" s="2">
        <f t="shared" ref="AD17" si="126">AD15-AC15</f>
        <v>0.33333333333333337</v>
      </c>
      <c r="AE17" s="21"/>
      <c r="AF17" s="2">
        <f t="shared" ref="AF17" si="127">AF15-AE15</f>
        <v>0.33333333333333337</v>
      </c>
      <c r="AG17" s="127"/>
      <c r="AH17" s="11"/>
      <c r="AI17" s="23"/>
      <c r="AJ17" s="2">
        <f t="shared" ref="AJ17" si="128">AJ15-AI15</f>
        <v>0</v>
      </c>
      <c r="AK17" s="21"/>
      <c r="AL17" s="2">
        <f t="shared" ref="AL17" si="129">AL15-AK15</f>
        <v>0</v>
      </c>
      <c r="AM17" s="21"/>
      <c r="AN17" s="2">
        <f t="shared" ref="AN17" si="130">AN15-AM15</f>
        <v>0</v>
      </c>
      <c r="AO17" s="21"/>
      <c r="AP17" s="2">
        <f t="shared" ref="AP17" si="131">AP15-AO15</f>
        <v>0</v>
      </c>
      <c r="AQ17" s="21"/>
      <c r="AR17" s="2">
        <f t="shared" ref="AR17" si="132">AR15-AQ15</f>
        <v>0.5</v>
      </c>
      <c r="AS17" s="21"/>
      <c r="AT17" s="2">
        <f t="shared" ref="AT17" si="133">AT15-AS15</f>
        <v>0</v>
      </c>
      <c r="AU17" s="21"/>
      <c r="AV17" s="2">
        <f t="shared" ref="AV17" si="134">AV15-AU15</f>
        <v>0</v>
      </c>
      <c r="AW17" s="127"/>
      <c r="AX17" s="11"/>
      <c r="AY17" s="23"/>
      <c r="AZ17" s="2">
        <f t="shared" ref="AZ17" si="135">AZ15-AY15</f>
        <v>0</v>
      </c>
      <c r="BA17" s="21"/>
      <c r="BB17" s="2">
        <f t="shared" ref="BB17" si="136">BB15-BA15</f>
        <v>0</v>
      </c>
      <c r="BC17" s="21"/>
      <c r="BD17" s="2">
        <f t="shared" ref="BD17" si="137">BD15-BC15</f>
        <v>0.5</v>
      </c>
      <c r="BE17" s="21"/>
      <c r="BF17" s="2">
        <f t="shared" ref="BF17" si="138">BF15-BE15</f>
        <v>8.3333333333333315E-2</v>
      </c>
      <c r="BG17" s="21"/>
      <c r="BH17" s="2">
        <f t="shared" ref="BH17" si="139">BH15-BG15</f>
        <v>0</v>
      </c>
      <c r="BI17" s="21"/>
      <c r="BJ17" s="2">
        <f t="shared" ref="BJ17" si="140">BJ15-BI15</f>
        <v>0.33333333333333337</v>
      </c>
      <c r="BK17" s="21"/>
      <c r="BL17" s="2">
        <f t="shared" ref="BL17" si="141">BL15-BK15</f>
        <v>0.33333333333333337</v>
      </c>
      <c r="BM17" s="127"/>
      <c r="BN17" s="11"/>
      <c r="BO17" s="23"/>
      <c r="BP17" s="2">
        <f t="shared" ref="BP17" si="142">BP15-BO15</f>
        <v>0.5</v>
      </c>
      <c r="BQ17" s="21"/>
      <c r="BR17" s="2">
        <f t="shared" ref="BR17" si="143">BR15-BQ15</f>
        <v>0</v>
      </c>
      <c r="BS17" s="21"/>
      <c r="BT17" s="2">
        <f t="shared" ref="BT17" si="144">BT15-BS15</f>
        <v>0</v>
      </c>
      <c r="BU17" s="21"/>
      <c r="BV17" s="2">
        <f t="shared" ref="BV17" si="145">BV15-BU15</f>
        <v>0.5</v>
      </c>
      <c r="BW17" s="21"/>
      <c r="BX17" s="2">
        <f t="shared" ref="BX17" si="146">BX15-BW15</f>
        <v>0.5</v>
      </c>
      <c r="BY17" s="21"/>
      <c r="BZ17" s="2">
        <f t="shared" ref="BZ17" si="147">BZ15-BY15</f>
        <v>0</v>
      </c>
      <c r="CA17" s="21"/>
      <c r="CB17" s="2">
        <f t="shared" ref="CB17" si="148">CB15-CA15</f>
        <v>0</v>
      </c>
      <c r="CC17" s="127"/>
      <c r="CD17" s="12"/>
      <c r="CG17" s="24"/>
      <c r="CH17" s="115"/>
      <c r="CI17" s="115"/>
      <c r="CJ17" s="115"/>
      <c r="CK17" s="115"/>
      <c r="CL17" s="115"/>
      <c r="CM17" s="24"/>
      <c r="CN17" s="115"/>
      <c r="CO17" s="115"/>
      <c r="CP17" s="115"/>
      <c r="CQ17" s="115"/>
      <c r="CR17" s="115"/>
      <c r="CS17" s="115"/>
      <c r="CT17" s="115"/>
      <c r="CU17" s="115"/>
      <c r="CV17" s="24"/>
      <c r="CW17" s="115"/>
      <c r="CX17" s="115"/>
      <c r="CY17" s="115"/>
      <c r="CZ17" s="115"/>
      <c r="DA17" s="115"/>
      <c r="DB17" s="115"/>
      <c r="DC17" s="115"/>
      <c r="DD17" s="24"/>
    </row>
    <row r="18" spans="1:108">
      <c r="A18" s="17"/>
      <c r="B18" s="121" t="str">
        <f>Param!$D$5</f>
        <v>NAVARRO C</v>
      </c>
      <c r="C18" s="19"/>
      <c r="D18" s="20"/>
      <c r="E18" s="19"/>
      <c r="F18" s="20"/>
      <c r="G18" s="19"/>
      <c r="H18" s="20"/>
      <c r="I18" s="19"/>
      <c r="J18" s="20"/>
      <c r="K18" s="19"/>
      <c r="L18" s="20"/>
      <c r="M18" s="19"/>
      <c r="N18" s="20"/>
      <c r="O18" s="19"/>
      <c r="P18" s="20"/>
      <c r="Q18" s="127">
        <f t="shared" ref="Q18" si="149">D20+F20+H20+J20+L20+N20+P20</f>
        <v>0</v>
      </c>
      <c r="R18" s="11"/>
      <c r="S18" s="22"/>
      <c r="T18" s="20"/>
      <c r="U18" s="19"/>
      <c r="V18" s="20"/>
      <c r="W18" s="19"/>
      <c r="X18" s="20"/>
      <c r="Y18" s="19"/>
      <c r="Z18" s="20"/>
      <c r="AA18" s="19"/>
      <c r="AB18" s="20"/>
      <c r="AC18" s="19"/>
      <c r="AD18" s="20"/>
      <c r="AE18" s="19"/>
      <c r="AF18" s="20"/>
      <c r="AG18" s="127">
        <f t="shared" ref="AG18" si="150">T20+V20+X20+Z20+AB20+AD20+AF20</f>
        <v>0</v>
      </c>
      <c r="AH18" s="11"/>
      <c r="AI18" s="22"/>
      <c r="AJ18" s="20"/>
      <c r="AK18" s="19"/>
      <c r="AL18" s="20"/>
      <c r="AM18" s="19"/>
      <c r="AN18" s="20"/>
      <c r="AO18" s="19"/>
      <c r="AP18" s="20"/>
      <c r="AQ18" s="19"/>
      <c r="AR18" s="20"/>
      <c r="AS18" s="19"/>
      <c r="AT18" s="20"/>
      <c r="AU18" s="19"/>
      <c r="AV18" s="20"/>
      <c r="AW18" s="127">
        <f t="shared" ref="AW18" si="151">AJ20+AL20+AN20+AP20+AR20+AT20+AV20</f>
        <v>0</v>
      </c>
      <c r="AX18" s="11"/>
      <c r="AY18" s="22"/>
      <c r="AZ18" s="20"/>
      <c r="BA18" s="19"/>
      <c r="BB18" s="20"/>
      <c r="BC18" s="19"/>
      <c r="BD18" s="20"/>
      <c r="BE18" s="19"/>
      <c r="BF18" s="20"/>
      <c r="BG18" s="19"/>
      <c r="BH18" s="20"/>
      <c r="BI18" s="19"/>
      <c r="BJ18" s="20"/>
      <c r="BK18" s="19"/>
      <c r="BL18" s="20"/>
      <c r="BM18" s="127">
        <f t="shared" ref="BM18" si="152">AZ20+BB20+BD20+BF20+BH20+BJ20+BL20</f>
        <v>0</v>
      </c>
      <c r="BN18" s="11"/>
      <c r="BO18" s="22"/>
      <c r="BP18" s="20"/>
      <c r="BQ18" s="19"/>
      <c r="BR18" s="20"/>
      <c r="BS18" s="19"/>
      <c r="BT18" s="20"/>
      <c r="BU18" s="19"/>
      <c r="BV18" s="20"/>
      <c r="BW18" s="19"/>
      <c r="BX18" s="20"/>
      <c r="BY18" s="19"/>
      <c r="BZ18" s="20"/>
      <c r="CA18" s="19"/>
      <c r="CB18" s="20"/>
      <c r="CC18" s="127">
        <f t="shared" ref="CC18" si="153">BP20+BR20+BT20+BV20+BX20+BZ20+CB20</f>
        <v>0</v>
      </c>
      <c r="CD18" s="12"/>
      <c r="CE18" s="29" t="s">
        <v>32</v>
      </c>
      <c r="CG18" s="24"/>
      <c r="CH18" s="115">
        <f>COUNTIF($C19:$CB19,$CH$5)</f>
        <v>0</v>
      </c>
      <c r="CI18" s="115">
        <f>COUNTIF($C19:$CB19,$CI$5)</f>
        <v>0</v>
      </c>
      <c r="CJ18" s="115">
        <f>COUNTIF($C19:$CB19,$CJ$5)</f>
        <v>0</v>
      </c>
      <c r="CK18" s="115">
        <f>COUNTIF($C19:$CB19,$CK$5)</f>
        <v>0</v>
      </c>
      <c r="CL18" s="115">
        <f>COUNTIF($C19:$CB19,$CL$5)</f>
        <v>0</v>
      </c>
      <c r="CM18" s="24"/>
      <c r="CN18" s="115">
        <f>COUNTIF($C20:$CB20,$CN$5)</f>
        <v>0</v>
      </c>
      <c r="CO18" s="115">
        <f>COUNTIF($C20:$CB20,$CO$5)</f>
        <v>0</v>
      </c>
      <c r="CP18" s="115">
        <f>COUNTIF($C20:$CB20,$CP$5)</f>
        <v>0</v>
      </c>
      <c r="CQ18" s="115">
        <f>COUNTIF($C20:$CB20,$CQ$5)</f>
        <v>0</v>
      </c>
      <c r="CR18" s="115">
        <f>COUNTIF($C20:$CB20,$CR$5)</f>
        <v>0</v>
      </c>
      <c r="CS18" s="115">
        <f>COUNTIF($C20:$CB20,$CS$5)</f>
        <v>0</v>
      </c>
      <c r="CT18" s="115">
        <f>COUNTIF($C20:$CB20,$CT$5)</f>
        <v>0</v>
      </c>
      <c r="CU18" s="115">
        <f>COUNTIF($C20:$CB20,$CU$5)</f>
        <v>0</v>
      </c>
      <c r="CV18" s="24"/>
      <c r="CW18" s="115"/>
      <c r="CX18" s="115"/>
      <c r="CY18" s="115"/>
      <c r="CZ18" s="115"/>
      <c r="DA18" s="115"/>
      <c r="DB18" s="115"/>
      <c r="DC18" s="115"/>
      <c r="DD18" s="24"/>
    </row>
    <row r="19" spans="1:108">
      <c r="A19" s="17"/>
      <c r="B19" s="122"/>
      <c r="C19" s="126"/>
      <c r="D19" s="125"/>
      <c r="E19" s="126"/>
      <c r="F19" s="125"/>
      <c r="G19" s="126"/>
      <c r="H19" s="125"/>
      <c r="I19" s="126"/>
      <c r="J19" s="125"/>
      <c r="K19" s="126"/>
      <c r="L19" s="125"/>
      <c r="M19" s="126"/>
      <c r="N19" s="125"/>
      <c r="O19" s="126"/>
      <c r="P19" s="125"/>
      <c r="Q19" s="127"/>
      <c r="R19" s="11"/>
      <c r="S19" s="124"/>
      <c r="T19" s="125"/>
      <c r="U19" s="126"/>
      <c r="V19" s="125"/>
      <c r="W19" s="126"/>
      <c r="X19" s="125"/>
      <c r="Y19" s="126"/>
      <c r="Z19" s="125"/>
      <c r="AA19" s="126"/>
      <c r="AB19" s="125"/>
      <c r="AC19" s="126"/>
      <c r="AD19" s="125"/>
      <c r="AE19" s="126"/>
      <c r="AF19" s="125"/>
      <c r="AG19" s="127"/>
      <c r="AH19" s="11"/>
      <c r="AI19" s="124"/>
      <c r="AJ19" s="125"/>
      <c r="AK19" s="126"/>
      <c r="AL19" s="125"/>
      <c r="AM19" s="126"/>
      <c r="AN19" s="125"/>
      <c r="AO19" s="126"/>
      <c r="AP19" s="125"/>
      <c r="AQ19" s="126"/>
      <c r="AR19" s="125"/>
      <c r="AS19" s="126"/>
      <c r="AT19" s="125"/>
      <c r="AU19" s="126"/>
      <c r="AV19" s="125"/>
      <c r="AW19" s="127"/>
      <c r="AX19" s="11"/>
      <c r="AY19" s="124"/>
      <c r="AZ19" s="125"/>
      <c r="BA19" s="126"/>
      <c r="BB19" s="125"/>
      <c r="BC19" s="126"/>
      <c r="BD19" s="125"/>
      <c r="BE19" s="126"/>
      <c r="BF19" s="125"/>
      <c r="BG19" s="126"/>
      <c r="BH19" s="125"/>
      <c r="BI19" s="126"/>
      <c r="BJ19" s="125"/>
      <c r="BK19" s="126"/>
      <c r="BL19" s="125"/>
      <c r="BM19" s="127"/>
      <c r="BN19" s="11"/>
      <c r="BO19" s="124"/>
      <c r="BP19" s="125"/>
      <c r="BQ19" s="126"/>
      <c r="BR19" s="125"/>
      <c r="BS19" s="126"/>
      <c r="BT19" s="125"/>
      <c r="BU19" s="126"/>
      <c r="BV19" s="125"/>
      <c r="BW19" s="126"/>
      <c r="BX19" s="125"/>
      <c r="BY19" s="126"/>
      <c r="BZ19" s="125"/>
      <c r="CA19" s="126"/>
      <c r="CB19" s="125"/>
      <c r="CC19" s="127"/>
      <c r="CD19" s="12"/>
      <c r="CG19" s="24"/>
      <c r="CH19" s="115"/>
      <c r="CI19" s="115"/>
      <c r="CJ19" s="115"/>
      <c r="CK19" s="115"/>
      <c r="CL19" s="115"/>
      <c r="CM19" s="24"/>
      <c r="CN19" s="115"/>
      <c r="CO19" s="115"/>
      <c r="CP19" s="115"/>
      <c r="CQ19" s="115"/>
      <c r="CR19" s="115"/>
      <c r="CS19" s="115"/>
      <c r="CT19" s="115"/>
      <c r="CU19" s="115"/>
      <c r="CV19" s="24"/>
      <c r="CW19" s="115"/>
      <c r="CX19" s="115"/>
      <c r="CY19" s="115"/>
      <c r="CZ19" s="115"/>
      <c r="DA19" s="115"/>
      <c r="DB19" s="115"/>
      <c r="DC19" s="115"/>
      <c r="DD19" s="24"/>
    </row>
    <row r="20" spans="1:108">
      <c r="A20" s="17"/>
      <c r="B20" s="8" t="str">
        <f>VLOOKUP($B18,Tableau_Fonct,2,FALSE)</f>
        <v>Chef de manœuvre</v>
      </c>
      <c r="C20" s="21"/>
      <c r="D20" s="2">
        <f t="shared" ref="D20" si="154">D18-C18</f>
        <v>0</v>
      </c>
      <c r="E20" s="21"/>
      <c r="F20" s="2">
        <f t="shared" ref="F20" si="155">F18-E18</f>
        <v>0</v>
      </c>
      <c r="G20" s="21"/>
      <c r="H20" s="2">
        <f t="shared" ref="H20" si="156">H18-G18</f>
        <v>0</v>
      </c>
      <c r="I20" s="21"/>
      <c r="J20" s="2">
        <f t="shared" ref="J20" si="157">J18-I18</f>
        <v>0</v>
      </c>
      <c r="K20" s="21"/>
      <c r="L20" s="2">
        <f t="shared" ref="L20" si="158">L18-K18</f>
        <v>0</v>
      </c>
      <c r="M20" s="21"/>
      <c r="N20" s="2">
        <f t="shared" ref="N20" si="159">N18-M18</f>
        <v>0</v>
      </c>
      <c r="O20" s="21"/>
      <c r="P20" s="2">
        <f t="shared" ref="P20" si="160">P18-O18</f>
        <v>0</v>
      </c>
      <c r="Q20" s="127"/>
      <c r="R20" s="11"/>
      <c r="S20" s="23"/>
      <c r="T20" s="2">
        <f t="shared" ref="T20" si="161">T18-S18</f>
        <v>0</v>
      </c>
      <c r="U20" s="21"/>
      <c r="V20" s="2">
        <f t="shared" ref="V20" si="162">V18-U18</f>
        <v>0</v>
      </c>
      <c r="W20" s="21"/>
      <c r="X20" s="2">
        <f t="shared" ref="X20" si="163">X18-W18</f>
        <v>0</v>
      </c>
      <c r="Y20" s="21"/>
      <c r="Z20" s="2">
        <f t="shared" ref="Z20" si="164">Z18-Y18</f>
        <v>0</v>
      </c>
      <c r="AA20" s="21"/>
      <c r="AB20" s="2">
        <f t="shared" ref="AB20" si="165">AB18-AA18</f>
        <v>0</v>
      </c>
      <c r="AC20" s="21"/>
      <c r="AD20" s="2">
        <f t="shared" ref="AD20" si="166">AD18-AC18</f>
        <v>0</v>
      </c>
      <c r="AE20" s="21"/>
      <c r="AF20" s="2">
        <f t="shared" ref="AF20" si="167">AF18-AE18</f>
        <v>0</v>
      </c>
      <c r="AG20" s="127"/>
      <c r="AH20" s="11"/>
      <c r="AI20" s="23"/>
      <c r="AJ20" s="2">
        <f t="shared" ref="AJ20" si="168">AJ18-AI18</f>
        <v>0</v>
      </c>
      <c r="AK20" s="21"/>
      <c r="AL20" s="2">
        <f t="shared" ref="AL20" si="169">AL18-AK18</f>
        <v>0</v>
      </c>
      <c r="AM20" s="21"/>
      <c r="AN20" s="2">
        <f t="shared" ref="AN20" si="170">AN18-AM18</f>
        <v>0</v>
      </c>
      <c r="AO20" s="21"/>
      <c r="AP20" s="2">
        <f t="shared" ref="AP20" si="171">AP18-AO18</f>
        <v>0</v>
      </c>
      <c r="AQ20" s="21"/>
      <c r="AR20" s="2">
        <f t="shared" ref="AR20" si="172">AR18-AQ18</f>
        <v>0</v>
      </c>
      <c r="AS20" s="21"/>
      <c r="AT20" s="2">
        <f t="shared" ref="AT20" si="173">AT18-AS18</f>
        <v>0</v>
      </c>
      <c r="AU20" s="21"/>
      <c r="AV20" s="2">
        <f t="shared" ref="AV20" si="174">AV18-AU18</f>
        <v>0</v>
      </c>
      <c r="AW20" s="127"/>
      <c r="AX20" s="11"/>
      <c r="AY20" s="23"/>
      <c r="AZ20" s="2">
        <f t="shared" ref="AZ20" si="175">AZ18-AY18</f>
        <v>0</v>
      </c>
      <c r="BA20" s="21"/>
      <c r="BB20" s="2">
        <f t="shared" ref="BB20" si="176">BB18-BA18</f>
        <v>0</v>
      </c>
      <c r="BC20" s="21"/>
      <c r="BD20" s="2">
        <f t="shared" ref="BD20" si="177">BD18-BC18</f>
        <v>0</v>
      </c>
      <c r="BE20" s="21"/>
      <c r="BF20" s="2">
        <f t="shared" ref="BF20" si="178">BF18-BE18</f>
        <v>0</v>
      </c>
      <c r="BG20" s="21"/>
      <c r="BH20" s="2">
        <f t="shared" ref="BH20" si="179">BH18-BG18</f>
        <v>0</v>
      </c>
      <c r="BI20" s="21"/>
      <c r="BJ20" s="2">
        <f t="shared" ref="BJ20" si="180">BJ18-BI18</f>
        <v>0</v>
      </c>
      <c r="BK20" s="21"/>
      <c r="BL20" s="2">
        <f t="shared" ref="BL20" si="181">BL18-BK18</f>
        <v>0</v>
      </c>
      <c r="BM20" s="127"/>
      <c r="BN20" s="11"/>
      <c r="BO20" s="23"/>
      <c r="BP20" s="2">
        <f t="shared" ref="BP20" si="182">BP18-BO18</f>
        <v>0</v>
      </c>
      <c r="BQ20" s="21"/>
      <c r="BR20" s="2">
        <f t="shared" ref="BR20" si="183">BR18-BQ18</f>
        <v>0</v>
      </c>
      <c r="BS20" s="21"/>
      <c r="BT20" s="2">
        <f t="shared" ref="BT20" si="184">BT18-BS18</f>
        <v>0</v>
      </c>
      <c r="BU20" s="21"/>
      <c r="BV20" s="2">
        <f t="shared" ref="BV20" si="185">BV18-BU18</f>
        <v>0</v>
      </c>
      <c r="BW20" s="21"/>
      <c r="BX20" s="2">
        <f t="shared" ref="BX20" si="186">BX18-BW18</f>
        <v>0</v>
      </c>
      <c r="BY20" s="21"/>
      <c r="BZ20" s="2">
        <f t="shared" ref="BZ20" si="187">BZ18-BY18</f>
        <v>0</v>
      </c>
      <c r="CA20" s="21"/>
      <c r="CB20" s="2">
        <f t="shared" ref="CB20" si="188">CB18-CA18</f>
        <v>0</v>
      </c>
      <c r="CC20" s="127"/>
      <c r="CD20" s="12"/>
      <c r="CG20" s="24"/>
      <c r="CH20" s="115"/>
      <c r="CI20" s="115"/>
      <c r="CJ20" s="115"/>
      <c r="CK20" s="115"/>
      <c r="CL20" s="115"/>
      <c r="CM20" s="24"/>
      <c r="CN20" s="115"/>
      <c r="CO20" s="115"/>
      <c r="CP20" s="115"/>
      <c r="CQ20" s="115"/>
      <c r="CR20" s="115"/>
      <c r="CS20" s="115"/>
      <c r="CT20" s="115"/>
      <c r="CU20" s="115"/>
      <c r="CV20" s="24"/>
      <c r="CW20" s="115"/>
      <c r="CX20" s="115"/>
      <c r="CY20" s="115"/>
      <c r="CZ20" s="115"/>
      <c r="DA20" s="115"/>
      <c r="DB20" s="115"/>
      <c r="DC20" s="115"/>
      <c r="DD20" s="24"/>
    </row>
    <row r="21" spans="1:108">
      <c r="A21" s="17"/>
      <c r="B21" s="121" t="str">
        <f>Param!$D$6</f>
        <v>SCWHEITZER J.M</v>
      </c>
      <c r="C21" s="19"/>
      <c r="D21" s="20"/>
      <c r="E21" s="19"/>
      <c r="F21" s="20"/>
      <c r="G21" s="19"/>
      <c r="H21" s="20"/>
      <c r="I21" s="19"/>
      <c r="J21" s="20"/>
      <c r="K21" s="19"/>
      <c r="L21" s="20"/>
      <c r="M21" s="19"/>
      <c r="N21" s="20"/>
      <c r="O21" s="19"/>
      <c r="P21" s="20"/>
      <c r="Q21" s="127">
        <f t="shared" ref="Q21" si="189">D23+F23+H23+J23+L23+N23+P23</f>
        <v>0</v>
      </c>
      <c r="R21" s="11"/>
      <c r="S21" s="22"/>
      <c r="T21" s="20"/>
      <c r="U21" s="19"/>
      <c r="V21" s="20"/>
      <c r="W21" s="19"/>
      <c r="X21" s="20"/>
      <c r="Y21" s="19"/>
      <c r="Z21" s="20"/>
      <c r="AA21" s="19"/>
      <c r="AB21" s="20"/>
      <c r="AC21" s="19"/>
      <c r="AD21" s="20"/>
      <c r="AE21" s="19"/>
      <c r="AF21" s="20"/>
      <c r="AG21" s="127">
        <f t="shared" ref="AG21" si="190">T23+V23+X23+Z23+AB23+AD23+AF23</f>
        <v>0</v>
      </c>
      <c r="AH21" s="11"/>
      <c r="AI21" s="22"/>
      <c r="AJ21" s="20"/>
      <c r="AK21" s="19"/>
      <c r="AL21" s="20"/>
      <c r="AM21" s="19"/>
      <c r="AN21" s="20"/>
      <c r="AO21" s="19"/>
      <c r="AP21" s="20"/>
      <c r="AQ21" s="19"/>
      <c r="AR21" s="20"/>
      <c r="AS21" s="19"/>
      <c r="AT21" s="20"/>
      <c r="AU21" s="19"/>
      <c r="AV21" s="20"/>
      <c r="AW21" s="127">
        <f t="shared" ref="AW21" si="191">AJ23+AL23+AN23+AP23+AR23+AT23+AV23</f>
        <v>0</v>
      </c>
      <c r="AX21" s="11"/>
      <c r="AY21" s="22"/>
      <c r="AZ21" s="20"/>
      <c r="BA21" s="19"/>
      <c r="BB21" s="20"/>
      <c r="BC21" s="19"/>
      <c r="BD21" s="20"/>
      <c r="BE21" s="19"/>
      <c r="BF21" s="20"/>
      <c r="BG21" s="19"/>
      <c r="BH21" s="20"/>
      <c r="BI21" s="19"/>
      <c r="BJ21" s="20"/>
      <c r="BK21" s="19"/>
      <c r="BL21" s="20"/>
      <c r="BM21" s="127">
        <f t="shared" ref="BM21" si="192">AZ23+BB23+BD23+BF23+BH23+BJ23+BL23</f>
        <v>0</v>
      </c>
      <c r="BN21" s="11"/>
      <c r="BO21" s="22"/>
      <c r="BP21" s="20"/>
      <c r="BQ21" s="19"/>
      <c r="BR21" s="20"/>
      <c r="BS21" s="19"/>
      <c r="BT21" s="20"/>
      <c r="BU21" s="19"/>
      <c r="BV21" s="20"/>
      <c r="BW21" s="19"/>
      <c r="BX21" s="20"/>
      <c r="BY21" s="19"/>
      <c r="BZ21" s="20"/>
      <c r="CA21" s="19"/>
      <c r="CB21" s="20"/>
      <c r="CC21" s="127">
        <f t="shared" ref="CC21" si="193">BP23+BR23+BT23+BV23+BX23+BZ23+CB23</f>
        <v>0</v>
      </c>
      <c r="CD21" s="12"/>
      <c r="CE21" s="29" t="s">
        <v>32</v>
      </c>
      <c r="CG21" s="24"/>
      <c r="CH21" s="115">
        <f>COUNTIF($C22:$CB22,$CH$5)</f>
        <v>0</v>
      </c>
      <c r="CI21" s="115">
        <f>COUNTIF($C22:$CB22,$CI$5)</f>
        <v>0</v>
      </c>
      <c r="CJ21" s="115">
        <f>COUNTIF($C22:$CB22,$CJ$5)</f>
        <v>0</v>
      </c>
      <c r="CK21" s="115">
        <f>COUNTIF($C22:$CB22,$CK$5)</f>
        <v>0</v>
      </c>
      <c r="CL21" s="115">
        <f>COUNTIF($C22:$CB22,$CL$5)</f>
        <v>0</v>
      </c>
      <c r="CM21" s="24"/>
      <c r="CN21" s="115">
        <f>COUNTIF($C23:$CB23,$CN$5)</f>
        <v>0</v>
      </c>
      <c r="CO21" s="115">
        <f>COUNTIF($C23:$CB23,$CO$5)</f>
        <v>0</v>
      </c>
      <c r="CP21" s="115">
        <f>COUNTIF($C23:$CB23,$CP$5)</f>
        <v>0</v>
      </c>
      <c r="CQ21" s="115">
        <f>COUNTIF($C23:$CB23,$CQ$5)</f>
        <v>0</v>
      </c>
      <c r="CR21" s="115">
        <f>COUNTIF($C23:$CB23,$CR$5)</f>
        <v>0</v>
      </c>
      <c r="CS21" s="115">
        <f>COUNTIF($C23:$CB23,$CS$5)</f>
        <v>0</v>
      </c>
      <c r="CT21" s="115">
        <f>COUNTIF($C23:$CB23,$CT$5)</f>
        <v>0</v>
      </c>
      <c r="CU21" s="115">
        <f>COUNTIF($C23:$CB23,$CU$5)</f>
        <v>0</v>
      </c>
      <c r="CV21" s="24"/>
      <c r="CW21" s="115"/>
      <c r="CX21" s="115"/>
      <c r="CY21" s="115"/>
      <c r="CZ21" s="115"/>
      <c r="DA21" s="115"/>
      <c r="DB21" s="115"/>
      <c r="DC21" s="115"/>
      <c r="DD21" s="24"/>
    </row>
    <row r="22" spans="1:108">
      <c r="A22" s="17"/>
      <c r="B22" s="122"/>
      <c r="C22" s="126"/>
      <c r="D22" s="125"/>
      <c r="E22" s="126"/>
      <c r="F22" s="125"/>
      <c r="G22" s="126"/>
      <c r="H22" s="125"/>
      <c r="I22" s="126"/>
      <c r="J22" s="125"/>
      <c r="K22" s="126"/>
      <c r="L22" s="125"/>
      <c r="M22" s="126"/>
      <c r="N22" s="125"/>
      <c r="O22" s="126"/>
      <c r="P22" s="125"/>
      <c r="Q22" s="127"/>
      <c r="R22" s="11"/>
      <c r="S22" s="124"/>
      <c r="T22" s="125"/>
      <c r="U22" s="126"/>
      <c r="V22" s="125"/>
      <c r="W22" s="126"/>
      <c r="X22" s="125"/>
      <c r="Y22" s="126"/>
      <c r="Z22" s="125"/>
      <c r="AA22" s="126"/>
      <c r="AB22" s="125"/>
      <c r="AC22" s="126"/>
      <c r="AD22" s="125"/>
      <c r="AE22" s="126"/>
      <c r="AF22" s="125"/>
      <c r="AG22" s="127"/>
      <c r="AH22" s="11"/>
      <c r="AI22" s="124"/>
      <c r="AJ22" s="125"/>
      <c r="AK22" s="126"/>
      <c r="AL22" s="125"/>
      <c r="AM22" s="126"/>
      <c r="AN22" s="125"/>
      <c r="AO22" s="126"/>
      <c r="AP22" s="125"/>
      <c r="AQ22" s="126"/>
      <c r="AR22" s="125"/>
      <c r="AS22" s="126"/>
      <c r="AT22" s="125"/>
      <c r="AU22" s="126"/>
      <c r="AV22" s="125"/>
      <c r="AW22" s="127"/>
      <c r="AX22" s="11"/>
      <c r="AY22" s="124"/>
      <c r="AZ22" s="125"/>
      <c r="BA22" s="126"/>
      <c r="BB22" s="125"/>
      <c r="BC22" s="126"/>
      <c r="BD22" s="125"/>
      <c r="BE22" s="126"/>
      <c r="BF22" s="125"/>
      <c r="BG22" s="126"/>
      <c r="BH22" s="125"/>
      <c r="BI22" s="126"/>
      <c r="BJ22" s="125"/>
      <c r="BK22" s="126"/>
      <c r="BL22" s="125"/>
      <c r="BM22" s="127"/>
      <c r="BN22" s="11"/>
      <c r="BO22" s="124"/>
      <c r="BP22" s="125"/>
      <c r="BQ22" s="126"/>
      <c r="BR22" s="125"/>
      <c r="BS22" s="126"/>
      <c r="BT22" s="125"/>
      <c r="BU22" s="126"/>
      <c r="BV22" s="125"/>
      <c r="BW22" s="126"/>
      <c r="BX22" s="125"/>
      <c r="BY22" s="126"/>
      <c r="BZ22" s="125"/>
      <c r="CA22" s="126"/>
      <c r="CB22" s="125"/>
      <c r="CC22" s="127"/>
      <c r="CD22" s="12"/>
      <c r="CG22" s="24"/>
      <c r="CH22" s="115"/>
      <c r="CI22" s="115"/>
      <c r="CJ22" s="115"/>
      <c r="CK22" s="115"/>
      <c r="CL22" s="115"/>
      <c r="CM22" s="24"/>
      <c r="CN22" s="115"/>
      <c r="CO22" s="115"/>
      <c r="CP22" s="115"/>
      <c r="CQ22" s="115"/>
      <c r="CR22" s="115"/>
      <c r="CS22" s="115"/>
      <c r="CT22" s="115"/>
      <c r="CU22" s="115"/>
      <c r="CV22" s="24"/>
      <c r="CW22" s="115"/>
      <c r="CX22" s="115"/>
      <c r="CY22" s="115"/>
      <c r="CZ22" s="115"/>
      <c r="DA22" s="115"/>
      <c r="DB22" s="115"/>
      <c r="DC22" s="115"/>
      <c r="DD22" s="24"/>
    </row>
    <row r="23" spans="1:108">
      <c r="A23" s="17"/>
      <c r="B23" s="8" t="str">
        <f>VLOOKUP($B21,Tableau_Fonct,2,FALSE)</f>
        <v>Chef de manœuvre</v>
      </c>
      <c r="C23" s="21"/>
      <c r="D23" s="2">
        <f t="shared" ref="D23" si="194">D21-C21</f>
        <v>0</v>
      </c>
      <c r="E23" s="21"/>
      <c r="F23" s="2">
        <f t="shared" ref="F23" si="195">F21-E21</f>
        <v>0</v>
      </c>
      <c r="G23" s="21"/>
      <c r="H23" s="2">
        <f t="shared" ref="H23" si="196">H21-G21</f>
        <v>0</v>
      </c>
      <c r="I23" s="21"/>
      <c r="J23" s="2">
        <f t="shared" ref="J23" si="197">J21-I21</f>
        <v>0</v>
      </c>
      <c r="K23" s="21"/>
      <c r="L23" s="2">
        <f t="shared" ref="L23" si="198">L21-K21</f>
        <v>0</v>
      </c>
      <c r="M23" s="21"/>
      <c r="N23" s="2">
        <f t="shared" ref="N23" si="199">N21-M21</f>
        <v>0</v>
      </c>
      <c r="O23" s="21"/>
      <c r="P23" s="2">
        <f t="shared" ref="P23" si="200">P21-O21</f>
        <v>0</v>
      </c>
      <c r="Q23" s="127"/>
      <c r="R23" s="11"/>
      <c r="S23" s="23"/>
      <c r="T23" s="2">
        <f t="shared" ref="T23" si="201">T21-S21</f>
        <v>0</v>
      </c>
      <c r="U23" s="21"/>
      <c r="V23" s="2">
        <f t="shared" ref="V23" si="202">V21-U21</f>
        <v>0</v>
      </c>
      <c r="W23" s="21"/>
      <c r="X23" s="2">
        <f t="shared" ref="X23" si="203">X21-W21</f>
        <v>0</v>
      </c>
      <c r="Y23" s="21"/>
      <c r="Z23" s="2">
        <f t="shared" ref="Z23" si="204">Z21-Y21</f>
        <v>0</v>
      </c>
      <c r="AA23" s="21"/>
      <c r="AB23" s="2">
        <f t="shared" ref="AB23" si="205">AB21-AA21</f>
        <v>0</v>
      </c>
      <c r="AC23" s="21"/>
      <c r="AD23" s="2">
        <f t="shared" ref="AD23" si="206">AD21-AC21</f>
        <v>0</v>
      </c>
      <c r="AE23" s="21"/>
      <c r="AF23" s="2">
        <f t="shared" ref="AF23" si="207">AF21-AE21</f>
        <v>0</v>
      </c>
      <c r="AG23" s="127"/>
      <c r="AH23" s="11"/>
      <c r="AI23" s="23"/>
      <c r="AJ23" s="2">
        <f t="shared" ref="AJ23" si="208">AJ21-AI21</f>
        <v>0</v>
      </c>
      <c r="AK23" s="21"/>
      <c r="AL23" s="2">
        <f t="shared" ref="AL23" si="209">AL21-AK21</f>
        <v>0</v>
      </c>
      <c r="AM23" s="21"/>
      <c r="AN23" s="2">
        <f t="shared" ref="AN23" si="210">AN21-AM21</f>
        <v>0</v>
      </c>
      <c r="AO23" s="21"/>
      <c r="AP23" s="2">
        <f t="shared" ref="AP23" si="211">AP21-AO21</f>
        <v>0</v>
      </c>
      <c r="AQ23" s="21"/>
      <c r="AR23" s="2">
        <f t="shared" ref="AR23" si="212">AR21-AQ21</f>
        <v>0</v>
      </c>
      <c r="AS23" s="21"/>
      <c r="AT23" s="2">
        <f t="shared" ref="AT23" si="213">AT21-AS21</f>
        <v>0</v>
      </c>
      <c r="AU23" s="21"/>
      <c r="AV23" s="2">
        <f t="shared" ref="AV23" si="214">AV21-AU21</f>
        <v>0</v>
      </c>
      <c r="AW23" s="127"/>
      <c r="AX23" s="11"/>
      <c r="AY23" s="23"/>
      <c r="AZ23" s="2">
        <f t="shared" ref="AZ23" si="215">AZ21-AY21</f>
        <v>0</v>
      </c>
      <c r="BA23" s="21"/>
      <c r="BB23" s="2">
        <f t="shared" ref="BB23" si="216">BB21-BA21</f>
        <v>0</v>
      </c>
      <c r="BC23" s="21"/>
      <c r="BD23" s="2">
        <f t="shared" ref="BD23" si="217">BD21-BC21</f>
        <v>0</v>
      </c>
      <c r="BE23" s="21"/>
      <c r="BF23" s="2">
        <f t="shared" ref="BF23" si="218">BF21-BE21</f>
        <v>0</v>
      </c>
      <c r="BG23" s="21"/>
      <c r="BH23" s="2">
        <f t="shared" ref="BH23" si="219">BH21-BG21</f>
        <v>0</v>
      </c>
      <c r="BI23" s="21"/>
      <c r="BJ23" s="2">
        <f t="shared" ref="BJ23" si="220">BJ21-BI21</f>
        <v>0</v>
      </c>
      <c r="BK23" s="21"/>
      <c r="BL23" s="2">
        <f t="shared" ref="BL23" si="221">BL21-BK21</f>
        <v>0</v>
      </c>
      <c r="BM23" s="127"/>
      <c r="BN23" s="11"/>
      <c r="BO23" s="23"/>
      <c r="BP23" s="2">
        <f t="shared" ref="BP23" si="222">BP21-BO21</f>
        <v>0</v>
      </c>
      <c r="BQ23" s="21"/>
      <c r="BR23" s="2">
        <f t="shared" ref="BR23" si="223">BR21-BQ21</f>
        <v>0</v>
      </c>
      <c r="BS23" s="21"/>
      <c r="BT23" s="2">
        <f t="shared" ref="BT23" si="224">BT21-BS21</f>
        <v>0</v>
      </c>
      <c r="BU23" s="21"/>
      <c r="BV23" s="2">
        <f t="shared" ref="BV23" si="225">BV21-BU21</f>
        <v>0</v>
      </c>
      <c r="BW23" s="21"/>
      <c r="BX23" s="2">
        <f t="shared" ref="BX23" si="226">BX21-BW21</f>
        <v>0</v>
      </c>
      <c r="BY23" s="21"/>
      <c r="BZ23" s="2">
        <f t="shared" ref="BZ23" si="227">BZ21-BY21</f>
        <v>0</v>
      </c>
      <c r="CA23" s="21"/>
      <c r="CB23" s="2">
        <f t="shared" ref="CB23" si="228">CB21-CA21</f>
        <v>0</v>
      </c>
      <c r="CC23" s="127"/>
      <c r="CD23" s="12"/>
      <c r="CG23" s="24"/>
      <c r="CH23" s="115"/>
      <c r="CI23" s="115"/>
      <c r="CJ23" s="115"/>
      <c r="CK23" s="115"/>
      <c r="CL23" s="115"/>
      <c r="CM23" s="24"/>
      <c r="CN23" s="115"/>
      <c r="CO23" s="115"/>
      <c r="CP23" s="115"/>
      <c r="CQ23" s="115"/>
      <c r="CR23" s="115"/>
      <c r="CS23" s="115"/>
      <c r="CT23" s="115"/>
      <c r="CU23" s="115"/>
      <c r="CV23" s="24"/>
      <c r="CW23" s="115"/>
      <c r="CX23" s="115"/>
      <c r="CY23" s="115"/>
      <c r="CZ23" s="115"/>
      <c r="DA23" s="115"/>
      <c r="DB23" s="115"/>
      <c r="DC23" s="115"/>
      <c r="DD23" s="24"/>
    </row>
    <row r="24" spans="1:108">
      <c r="A24" s="17"/>
      <c r="B24" s="121" t="str">
        <f>Param!$D$7</f>
        <v>AUDIE A</v>
      </c>
      <c r="C24" s="19"/>
      <c r="D24" s="20"/>
      <c r="E24" s="19"/>
      <c r="F24" s="20"/>
      <c r="G24" s="19"/>
      <c r="H24" s="20"/>
      <c r="I24" s="19"/>
      <c r="J24" s="20"/>
      <c r="K24" s="19"/>
      <c r="L24" s="20"/>
      <c r="M24" s="19"/>
      <c r="N24" s="20"/>
      <c r="O24" s="19"/>
      <c r="P24" s="20"/>
      <c r="Q24" s="127">
        <f t="shared" ref="Q24" si="229">D26+F26+H26+J26+L26+N26+P26</f>
        <v>0</v>
      </c>
      <c r="R24" s="11"/>
      <c r="S24" s="22"/>
      <c r="T24" s="20"/>
      <c r="U24" s="19"/>
      <c r="V24" s="20"/>
      <c r="W24" s="19"/>
      <c r="X24" s="20"/>
      <c r="Y24" s="19"/>
      <c r="Z24" s="20"/>
      <c r="AA24" s="19"/>
      <c r="AB24" s="20"/>
      <c r="AC24" s="19"/>
      <c r="AD24" s="20"/>
      <c r="AE24" s="19"/>
      <c r="AF24" s="20"/>
      <c r="AG24" s="127">
        <f t="shared" ref="AG24" si="230">T26+V26+X26+Z26+AB26+AD26+AF26</f>
        <v>0</v>
      </c>
      <c r="AH24" s="11"/>
      <c r="AI24" s="22"/>
      <c r="AJ24" s="20"/>
      <c r="AK24" s="19"/>
      <c r="AL24" s="20"/>
      <c r="AM24" s="19"/>
      <c r="AN24" s="20"/>
      <c r="AO24" s="19"/>
      <c r="AP24" s="20"/>
      <c r="AQ24" s="19"/>
      <c r="AR24" s="20"/>
      <c r="AS24" s="19"/>
      <c r="AT24" s="20"/>
      <c r="AU24" s="19"/>
      <c r="AV24" s="20"/>
      <c r="AW24" s="127">
        <f t="shared" ref="AW24" si="231">AJ26+AL26+AN26+AP26+AR26+AT26+AV26</f>
        <v>0</v>
      </c>
      <c r="AX24" s="11"/>
      <c r="AY24" s="22"/>
      <c r="AZ24" s="20"/>
      <c r="BA24" s="19"/>
      <c r="BB24" s="20"/>
      <c r="BC24" s="19"/>
      <c r="BD24" s="20"/>
      <c r="BE24" s="19"/>
      <c r="BF24" s="20"/>
      <c r="BG24" s="19"/>
      <c r="BH24" s="20"/>
      <c r="BI24" s="19"/>
      <c r="BJ24" s="20"/>
      <c r="BK24" s="19"/>
      <c r="BL24" s="20"/>
      <c r="BM24" s="127">
        <f t="shared" ref="BM24" si="232">AZ26+BB26+BD26+BF26+BH26+BJ26+BL26</f>
        <v>0</v>
      </c>
      <c r="BN24" s="11"/>
      <c r="BO24" s="22"/>
      <c r="BP24" s="20"/>
      <c r="BQ24" s="19"/>
      <c r="BR24" s="20"/>
      <c r="BS24" s="19"/>
      <c r="BT24" s="20"/>
      <c r="BU24" s="19"/>
      <c r="BV24" s="20"/>
      <c r="BW24" s="19"/>
      <c r="BX24" s="20"/>
      <c r="BY24" s="19"/>
      <c r="BZ24" s="20"/>
      <c r="CA24" s="19"/>
      <c r="CB24" s="20"/>
      <c r="CC24" s="127">
        <f t="shared" ref="CC24" si="233">BP26+BR26+BT26+BV26+BX26+BZ26+CB26</f>
        <v>0</v>
      </c>
      <c r="CD24" s="12"/>
      <c r="CE24" s="29" t="s">
        <v>32</v>
      </c>
      <c r="CG24" s="24"/>
      <c r="CH24" s="115">
        <f>COUNTIF($C25:$CB25,$CH$5)</f>
        <v>0</v>
      </c>
      <c r="CI24" s="115">
        <f>COUNTIF($C25:$CB25,$CI$5)</f>
        <v>0</v>
      </c>
      <c r="CJ24" s="115">
        <f>COUNTIF($C25:$CB25,$CJ$5)</f>
        <v>0</v>
      </c>
      <c r="CK24" s="115">
        <f>COUNTIF($C25:$CB25,$CK$5)</f>
        <v>0</v>
      </c>
      <c r="CL24" s="115">
        <f>COUNTIF($C25:$CB25,$CL$5)</f>
        <v>0</v>
      </c>
      <c r="CM24" s="24"/>
      <c r="CN24" s="115">
        <f>COUNTIF($C26:$CB26,$CN$5)</f>
        <v>0</v>
      </c>
      <c r="CO24" s="115">
        <f>COUNTIF($C26:$CB26,$CO$5)</f>
        <v>0</v>
      </c>
      <c r="CP24" s="115">
        <f>COUNTIF($C26:$CB26,$CP$5)</f>
        <v>0</v>
      </c>
      <c r="CQ24" s="115">
        <f>COUNTIF($C26:$CB26,$CQ$5)</f>
        <v>0</v>
      </c>
      <c r="CR24" s="115">
        <f>COUNTIF($C26:$CB26,$CR$5)</f>
        <v>0</v>
      </c>
      <c r="CS24" s="115">
        <f>COUNTIF($C26:$CB26,$CS$5)</f>
        <v>0</v>
      </c>
      <c r="CT24" s="115">
        <f>COUNTIF($C26:$CB26,$CT$5)</f>
        <v>0</v>
      </c>
      <c r="CU24" s="115">
        <f>COUNTIF($C26:$CB26,$CU$5)</f>
        <v>0</v>
      </c>
      <c r="CV24" s="24"/>
      <c r="CW24" s="115"/>
      <c r="CX24" s="115"/>
      <c r="CY24" s="115"/>
      <c r="CZ24" s="115"/>
      <c r="DA24" s="115"/>
      <c r="DB24" s="115"/>
      <c r="DC24" s="115"/>
      <c r="DD24" s="24"/>
    </row>
    <row r="25" spans="1:108">
      <c r="A25" s="17"/>
      <c r="B25" s="122"/>
      <c r="C25" s="126"/>
      <c r="D25" s="125"/>
      <c r="E25" s="126"/>
      <c r="F25" s="125"/>
      <c r="G25" s="126"/>
      <c r="H25" s="125"/>
      <c r="I25" s="126"/>
      <c r="J25" s="125"/>
      <c r="K25" s="126"/>
      <c r="L25" s="125"/>
      <c r="M25" s="126"/>
      <c r="N25" s="125"/>
      <c r="O25" s="126"/>
      <c r="P25" s="125"/>
      <c r="Q25" s="127"/>
      <c r="R25" s="11"/>
      <c r="S25" s="124"/>
      <c r="T25" s="125"/>
      <c r="U25" s="126"/>
      <c r="V25" s="125"/>
      <c r="W25" s="126"/>
      <c r="X25" s="125"/>
      <c r="Y25" s="126"/>
      <c r="Z25" s="125"/>
      <c r="AA25" s="126"/>
      <c r="AB25" s="125"/>
      <c r="AC25" s="126"/>
      <c r="AD25" s="125"/>
      <c r="AE25" s="126"/>
      <c r="AF25" s="125"/>
      <c r="AG25" s="127"/>
      <c r="AH25" s="11"/>
      <c r="AI25" s="124"/>
      <c r="AJ25" s="125"/>
      <c r="AK25" s="126"/>
      <c r="AL25" s="125"/>
      <c r="AM25" s="126"/>
      <c r="AN25" s="125"/>
      <c r="AO25" s="126"/>
      <c r="AP25" s="125"/>
      <c r="AQ25" s="126"/>
      <c r="AR25" s="125"/>
      <c r="AS25" s="126"/>
      <c r="AT25" s="125"/>
      <c r="AU25" s="126"/>
      <c r="AV25" s="125"/>
      <c r="AW25" s="127"/>
      <c r="AX25" s="11"/>
      <c r="AY25" s="124"/>
      <c r="AZ25" s="125"/>
      <c r="BA25" s="126"/>
      <c r="BB25" s="125"/>
      <c r="BC25" s="126"/>
      <c r="BD25" s="125"/>
      <c r="BE25" s="126"/>
      <c r="BF25" s="125"/>
      <c r="BG25" s="126"/>
      <c r="BH25" s="125"/>
      <c r="BI25" s="126"/>
      <c r="BJ25" s="125"/>
      <c r="BK25" s="126"/>
      <c r="BL25" s="125"/>
      <c r="BM25" s="127"/>
      <c r="BN25" s="11"/>
      <c r="BO25" s="124"/>
      <c r="BP25" s="125"/>
      <c r="BQ25" s="126"/>
      <c r="BR25" s="125"/>
      <c r="BS25" s="126"/>
      <c r="BT25" s="125"/>
      <c r="BU25" s="126"/>
      <c r="BV25" s="125"/>
      <c r="BW25" s="126"/>
      <c r="BX25" s="125"/>
      <c r="BY25" s="126"/>
      <c r="BZ25" s="125"/>
      <c r="CA25" s="126"/>
      <c r="CB25" s="125"/>
      <c r="CC25" s="127"/>
      <c r="CD25" s="12"/>
      <c r="CG25" s="24"/>
      <c r="CH25" s="115"/>
      <c r="CI25" s="115"/>
      <c r="CJ25" s="115"/>
      <c r="CK25" s="115"/>
      <c r="CL25" s="115"/>
      <c r="CM25" s="24"/>
      <c r="CN25" s="115"/>
      <c r="CO25" s="115"/>
      <c r="CP25" s="115"/>
      <c r="CQ25" s="115"/>
      <c r="CR25" s="115"/>
      <c r="CS25" s="115"/>
      <c r="CT25" s="115"/>
      <c r="CU25" s="115"/>
      <c r="CV25" s="24"/>
      <c r="CW25" s="115"/>
      <c r="CX25" s="115"/>
      <c r="CY25" s="115"/>
      <c r="CZ25" s="115"/>
      <c r="DA25" s="115"/>
      <c r="DB25" s="115"/>
      <c r="DC25" s="115"/>
      <c r="DD25" s="24"/>
    </row>
    <row r="26" spans="1:108">
      <c r="A26" s="17"/>
      <c r="B26" s="8" t="str">
        <f>VLOOKUP($B24,Tableau_Fonct,2,FALSE)</f>
        <v>Equipier</v>
      </c>
      <c r="C26" s="21"/>
      <c r="D26" s="2">
        <f t="shared" ref="D26" si="234">D24-C24</f>
        <v>0</v>
      </c>
      <c r="E26" s="21"/>
      <c r="F26" s="2">
        <f t="shared" ref="F26" si="235">F24-E24</f>
        <v>0</v>
      </c>
      <c r="G26" s="21"/>
      <c r="H26" s="2">
        <f t="shared" ref="H26" si="236">H24-G24</f>
        <v>0</v>
      </c>
      <c r="I26" s="21"/>
      <c r="J26" s="2">
        <f t="shared" ref="J26" si="237">J24-I24</f>
        <v>0</v>
      </c>
      <c r="K26" s="21"/>
      <c r="L26" s="2">
        <f t="shared" ref="L26" si="238">L24-K24</f>
        <v>0</v>
      </c>
      <c r="M26" s="21"/>
      <c r="N26" s="2">
        <f t="shared" ref="N26" si="239">N24-M24</f>
        <v>0</v>
      </c>
      <c r="O26" s="21"/>
      <c r="P26" s="2">
        <f t="shared" ref="P26" si="240">P24-O24</f>
        <v>0</v>
      </c>
      <c r="Q26" s="127"/>
      <c r="R26" s="11"/>
      <c r="S26" s="23"/>
      <c r="T26" s="2">
        <f t="shared" ref="T26" si="241">T24-S24</f>
        <v>0</v>
      </c>
      <c r="U26" s="21"/>
      <c r="V26" s="2">
        <f t="shared" ref="V26" si="242">V24-U24</f>
        <v>0</v>
      </c>
      <c r="W26" s="21"/>
      <c r="X26" s="2">
        <f t="shared" ref="X26" si="243">X24-W24</f>
        <v>0</v>
      </c>
      <c r="Y26" s="21"/>
      <c r="Z26" s="2">
        <f t="shared" ref="Z26" si="244">Z24-Y24</f>
        <v>0</v>
      </c>
      <c r="AA26" s="21"/>
      <c r="AB26" s="2">
        <f t="shared" ref="AB26" si="245">AB24-AA24</f>
        <v>0</v>
      </c>
      <c r="AC26" s="21"/>
      <c r="AD26" s="2">
        <f t="shared" ref="AD26" si="246">AD24-AC24</f>
        <v>0</v>
      </c>
      <c r="AE26" s="21"/>
      <c r="AF26" s="2">
        <f t="shared" ref="AF26" si="247">AF24-AE24</f>
        <v>0</v>
      </c>
      <c r="AG26" s="127"/>
      <c r="AH26" s="11"/>
      <c r="AI26" s="23"/>
      <c r="AJ26" s="2">
        <f t="shared" ref="AJ26" si="248">AJ24-AI24</f>
        <v>0</v>
      </c>
      <c r="AK26" s="21"/>
      <c r="AL26" s="2">
        <f t="shared" ref="AL26" si="249">AL24-AK24</f>
        <v>0</v>
      </c>
      <c r="AM26" s="21"/>
      <c r="AN26" s="2">
        <f t="shared" ref="AN26" si="250">AN24-AM24</f>
        <v>0</v>
      </c>
      <c r="AO26" s="21"/>
      <c r="AP26" s="2">
        <f t="shared" ref="AP26" si="251">AP24-AO24</f>
        <v>0</v>
      </c>
      <c r="AQ26" s="21"/>
      <c r="AR26" s="2">
        <f t="shared" ref="AR26" si="252">AR24-AQ24</f>
        <v>0</v>
      </c>
      <c r="AS26" s="21"/>
      <c r="AT26" s="2">
        <f t="shared" ref="AT26" si="253">AT24-AS24</f>
        <v>0</v>
      </c>
      <c r="AU26" s="21"/>
      <c r="AV26" s="2">
        <f t="shared" ref="AV26" si="254">AV24-AU24</f>
        <v>0</v>
      </c>
      <c r="AW26" s="127"/>
      <c r="AX26" s="11"/>
      <c r="AY26" s="23"/>
      <c r="AZ26" s="2">
        <f t="shared" ref="AZ26" si="255">AZ24-AY24</f>
        <v>0</v>
      </c>
      <c r="BA26" s="21"/>
      <c r="BB26" s="2">
        <f t="shared" ref="BB26" si="256">BB24-BA24</f>
        <v>0</v>
      </c>
      <c r="BC26" s="21"/>
      <c r="BD26" s="2">
        <f t="shared" ref="BD26" si="257">BD24-BC24</f>
        <v>0</v>
      </c>
      <c r="BE26" s="21"/>
      <c r="BF26" s="2">
        <f t="shared" ref="BF26" si="258">BF24-BE24</f>
        <v>0</v>
      </c>
      <c r="BG26" s="21"/>
      <c r="BH26" s="2">
        <f t="shared" ref="BH26" si="259">BH24-BG24</f>
        <v>0</v>
      </c>
      <c r="BI26" s="21"/>
      <c r="BJ26" s="2">
        <f t="shared" ref="BJ26" si="260">BJ24-BI24</f>
        <v>0</v>
      </c>
      <c r="BK26" s="21"/>
      <c r="BL26" s="2">
        <f t="shared" ref="BL26" si="261">BL24-BK24</f>
        <v>0</v>
      </c>
      <c r="BM26" s="127"/>
      <c r="BN26" s="11"/>
      <c r="BO26" s="23"/>
      <c r="BP26" s="2">
        <f t="shared" ref="BP26" si="262">BP24-BO24</f>
        <v>0</v>
      </c>
      <c r="BQ26" s="21"/>
      <c r="BR26" s="2">
        <f t="shared" ref="BR26" si="263">BR24-BQ24</f>
        <v>0</v>
      </c>
      <c r="BS26" s="21"/>
      <c r="BT26" s="2">
        <f t="shared" ref="BT26" si="264">BT24-BS24</f>
        <v>0</v>
      </c>
      <c r="BU26" s="21"/>
      <c r="BV26" s="2">
        <f t="shared" ref="BV26" si="265">BV24-BU24</f>
        <v>0</v>
      </c>
      <c r="BW26" s="21"/>
      <c r="BX26" s="2">
        <f t="shared" ref="BX26" si="266">BX24-BW24</f>
        <v>0</v>
      </c>
      <c r="BY26" s="21"/>
      <c r="BZ26" s="2">
        <f t="shared" ref="BZ26" si="267">BZ24-BY24</f>
        <v>0</v>
      </c>
      <c r="CA26" s="21"/>
      <c r="CB26" s="2">
        <f t="shared" ref="CB26" si="268">CB24-CA24</f>
        <v>0</v>
      </c>
      <c r="CC26" s="127"/>
      <c r="CD26" s="12"/>
      <c r="CG26" s="24"/>
      <c r="CH26" s="115"/>
      <c r="CI26" s="115"/>
      <c r="CJ26" s="115"/>
      <c r="CK26" s="115"/>
      <c r="CL26" s="115"/>
      <c r="CM26" s="24"/>
      <c r="CN26" s="115"/>
      <c r="CO26" s="115"/>
      <c r="CP26" s="115"/>
      <c r="CQ26" s="115"/>
      <c r="CR26" s="115"/>
      <c r="CS26" s="115"/>
      <c r="CT26" s="115"/>
      <c r="CU26" s="115"/>
      <c r="CV26" s="24"/>
      <c r="CW26" s="115"/>
      <c r="CX26" s="115"/>
      <c r="CY26" s="115"/>
      <c r="CZ26" s="115"/>
      <c r="DA26" s="115"/>
      <c r="DB26" s="115"/>
      <c r="DC26" s="115"/>
      <c r="DD26" s="24"/>
    </row>
    <row r="27" spans="1:108">
      <c r="A27" s="17"/>
      <c r="B27" s="121" t="str">
        <f>Param!$D$8</f>
        <v>DISTEFANO A</v>
      </c>
      <c r="C27" s="19"/>
      <c r="D27" s="20"/>
      <c r="E27" s="19"/>
      <c r="F27" s="20"/>
      <c r="G27" s="19"/>
      <c r="H27" s="20"/>
      <c r="I27" s="19"/>
      <c r="J27" s="20"/>
      <c r="K27" s="19"/>
      <c r="L27" s="20"/>
      <c r="M27" s="19"/>
      <c r="N27" s="20"/>
      <c r="O27" s="19"/>
      <c r="P27" s="20"/>
      <c r="Q27" s="127">
        <f t="shared" ref="Q27" si="269">D29+F29+H29+J29+L29+N29+P29</f>
        <v>0</v>
      </c>
      <c r="R27" s="11"/>
      <c r="S27" s="22"/>
      <c r="T27" s="20"/>
      <c r="U27" s="19"/>
      <c r="V27" s="20"/>
      <c r="W27" s="19"/>
      <c r="X27" s="20"/>
      <c r="Y27" s="19"/>
      <c r="Z27" s="20"/>
      <c r="AA27" s="19"/>
      <c r="AB27" s="20"/>
      <c r="AC27" s="19"/>
      <c r="AD27" s="20"/>
      <c r="AE27" s="19"/>
      <c r="AF27" s="20"/>
      <c r="AG27" s="127">
        <f t="shared" ref="AG27" si="270">T29+V29+X29+Z29+AB29+AD29+AF29</f>
        <v>0</v>
      </c>
      <c r="AH27" s="11"/>
      <c r="AI27" s="22"/>
      <c r="AJ27" s="20"/>
      <c r="AK27" s="19"/>
      <c r="AL27" s="20"/>
      <c r="AM27" s="19"/>
      <c r="AN27" s="20"/>
      <c r="AO27" s="19"/>
      <c r="AP27" s="20"/>
      <c r="AQ27" s="19"/>
      <c r="AR27" s="20"/>
      <c r="AS27" s="19"/>
      <c r="AT27" s="20"/>
      <c r="AU27" s="19"/>
      <c r="AV27" s="20"/>
      <c r="AW27" s="127">
        <f t="shared" ref="AW27" si="271">AJ29+AL29+AN29+AP29+AR29+AT29+AV29</f>
        <v>0</v>
      </c>
      <c r="AX27" s="11"/>
      <c r="AY27" s="22"/>
      <c r="AZ27" s="20"/>
      <c r="BA27" s="19"/>
      <c r="BB27" s="20"/>
      <c r="BC27" s="19"/>
      <c r="BD27" s="20"/>
      <c r="BE27" s="19"/>
      <c r="BF27" s="20"/>
      <c r="BG27" s="19"/>
      <c r="BH27" s="20"/>
      <c r="BI27" s="19"/>
      <c r="BJ27" s="20"/>
      <c r="BK27" s="19"/>
      <c r="BL27" s="20"/>
      <c r="BM27" s="127">
        <f t="shared" ref="BM27" si="272">AZ29+BB29+BD29+BF29+BH29+BJ29+BL29</f>
        <v>0</v>
      </c>
      <c r="BN27" s="11"/>
      <c r="BO27" s="22"/>
      <c r="BP27" s="20"/>
      <c r="BQ27" s="19"/>
      <c r="BR27" s="20"/>
      <c r="BS27" s="19"/>
      <c r="BT27" s="20"/>
      <c r="BU27" s="19"/>
      <c r="BV27" s="20"/>
      <c r="BW27" s="19"/>
      <c r="BX27" s="20"/>
      <c r="BY27" s="19"/>
      <c r="BZ27" s="20"/>
      <c r="CA27" s="19"/>
      <c r="CB27" s="20"/>
      <c r="CC27" s="127">
        <f t="shared" ref="CC27" si="273">BP29+BR29+BT29+BV29+BX29+BZ29+CB29</f>
        <v>0</v>
      </c>
      <c r="CD27" s="12"/>
      <c r="CE27" s="29" t="s">
        <v>32</v>
      </c>
      <c r="CG27" s="24"/>
      <c r="CH27" s="115">
        <f>COUNTIF($C28:$CB28,$CH$5)</f>
        <v>0</v>
      </c>
      <c r="CI27" s="115">
        <f>COUNTIF($C28:$CB28,$CI$5)</f>
        <v>0</v>
      </c>
      <c r="CJ27" s="115">
        <f>COUNTIF($C28:$CB28,$CJ$5)</f>
        <v>0</v>
      </c>
      <c r="CK27" s="115">
        <f>COUNTIF($C28:$CB28,$CK$5)</f>
        <v>0</v>
      </c>
      <c r="CL27" s="115">
        <f>COUNTIF($C28:$CB28,$CL$5)</f>
        <v>0</v>
      </c>
      <c r="CM27" s="24"/>
      <c r="CN27" s="115">
        <f>COUNTIF($C29:$CB29,$CN$5)</f>
        <v>0</v>
      </c>
      <c r="CO27" s="115">
        <f>COUNTIF($C29:$CB29,$CO$5)</f>
        <v>0</v>
      </c>
      <c r="CP27" s="115">
        <f>COUNTIF($C29:$CB29,$CP$5)</f>
        <v>0</v>
      </c>
      <c r="CQ27" s="115">
        <f>COUNTIF($C29:$CB29,$CQ$5)</f>
        <v>0</v>
      </c>
      <c r="CR27" s="115">
        <f>COUNTIF($C29:$CB29,$CR$5)</f>
        <v>0</v>
      </c>
      <c r="CS27" s="115">
        <f>COUNTIF($C29:$CB29,$CS$5)</f>
        <v>0</v>
      </c>
      <c r="CT27" s="115">
        <f>COUNTIF($C29:$CB29,$CT$5)</f>
        <v>0</v>
      </c>
      <c r="CU27" s="115">
        <f>COUNTIF($C29:$CB29,$CU$5)</f>
        <v>0</v>
      </c>
      <c r="CV27" s="24"/>
      <c r="CW27" s="115"/>
      <c r="CX27" s="115"/>
      <c r="CY27" s="115"/>
      <c r="CZ27" s="115"/>
      <c r="DA27" s="115"/>
      <c r="DB27" s="115"/>
      <c r="DC27" s="115"/>
      <c r="DD27" s="24"/>
    </row>
    <row r="28" spans="1:108">
      <c r="A28" s="17"/>
      <c r="B28" s="122"/>
      <c r="C28" s="126"/>
      <c r="D28" s="125"/>
      <c r="E28" s="126"/>
      <c r="F28" s="125"/>
      <c r="G28" s="126"/>
      <c r="H28" s="125"/>
      <c r="I28" s="126"/>
      <c r="J28" s="125"/>
      <c r="K28" s="126"/>
      <c r="L28" s="125"/>
      <c r="M28" s="126"/>
      <c r="N28" s="125"/>
      <c r="O28" s="126"/>
      <c r="P28" s="125"/>
      <c r="Q28" s="127"/>
      <c r="R28" s="11"/>
      <c r="S28" s="124"/>
      <c r="T28" s="125"/>
      <c r="U28" s="126"/>
      <c r="V28" s="125"/>
      <c r="W28" s="126"/>
      <c r="X28" s="125"/>
      <c r="Y28" s="126"/>
      <c r="Z28" s="125"/>
      <c r="AA28" s="126"/>
      <c r="AB28" s="125"/>
      <c r="AC28" s="126"/>
      <c r="AD28" s="125"/>
      <c r="AE28" s="126"/>
      <c r="AF28" s="125"/>
      <c r="AG28" s="127"/>
      <c r="AH28" s="11"/>
      <c r="AI28" s="124"/>
      <c r="AJ28" s="125"/>
      <c r="AK28" s="126"/>
      <c r="AL28" s="125"/>
      <c r="AM28" s="126"/>
      <c r="AN28" s="125"/>
      <c r="AO28" s="126"/>
      <c r="AP28" s="125"/>
      <c r="AQ28" s="126"/>
      <c r="AR28" s="125"/>
      <c r="AS28" s="126"/>
      <c r="AT28" s="125"/>
      <c r="AU28" s="126"/>
      <c r="AV28" s="125"/>
      <c r="AW28" s="127"/>
      <c r="AX28" s="11"/>
      <c r="AY28" s="124"/>
      <c r="AZ28" s="125"/>
      <c r="BA28" s="126"/>
      <c r="BB28" s="125"/>
      <c r="BC28" s="126"/>
      <c r="BD28" s="125"/>
      <c r="BE28" s="126"/>
      <c r="BF28" s="125"/>
      <c r="BG28" s="126"/>
      <c r="BH28" s="125"/>
      <c r="BI28" s="126"/>
      <c r="BJ28" s="125"/>
      <c r="BK28" s="126"/>
      <c r="BL28" s="125"/>
      <c r="BM28" s="127"/>
      <c r="BN28" s="11"/>
      <c r="BO28" s="124"/>
      <c r="BP28" s="125"/>
      <c r="BQ28" s="126"/>
      <c r="BR28" s="125"/>
      <c r="BS28" s="126"/>
      <c r="BT28" s="125"/>
      <c r="BU28" s="126"/>
      <c r="BV28" s="125"/>
      <c r="BW28" s="126"/>
      <c r="BX28" s="125"/>
      <c r="BY28" s="126"/>
      <c r="BZ28" s="125"/>
      <c r="CA28" s="126"/>
      <c r="CB28" s="125"/>
      <c r="CC28" s="127"/>
      <c r="CD28" s="12"/>
      <c r="CG28" s="24"/>
      <c r="CH28" s="115"/>
      <c r="CI28" s="115"/>
      <c r="CJ28" s="115"/>
      <c r="CK28" s="115"/>
      <c r="CL28" s="115"/>
      <c r="CM28" s="24"/>
      <c r="CN28" s="115"/>
      <c r="CO28" s="115"/>
      <c r="CP28" s="115"/>
      <c r="CQ28" s="115"/>
      <c r="CR28" s="115"/>
      <c r="CS28" s="115"/>
      <c r="CT28" s="115"/>
      <c r="CU28" s="115"/>
      <c r="CV28" s="24"/>
      <c r="CW28" s="115"/>
      <c r="CX28" s="115"/>
      <c r="CY28" s="115"/>
      <c r="CZ28" s="115"/>
      <c r="DA28" s="115"/>
      <c r="DB28" s="115"/>
      <c r="DC28" s="115"/>
      <c r="DD28" s="24"/>
    </row>
    <row r="29" spans="1:108">
      <c r="A29" s="17"/>
      <c r="B29" s="8" t="str">
        <f>VLOOKUP($B27,Tableau_Fonct,2,FALSE)</f>
        <v>Equipier</v>
      </c>
      <c r="C29" s="21"/>
      <c r="D29" s="2">
        <f t="shared" ref="D29" si="274">D27-C27</f>
        <v>0</v>
      </c>
      <c r="E29" s="21"/>
      <c r="F29" s="2">
        <f t="shared" ref="F29" si="275">F27-E27</f>
        <v>0</v>
      </c>
      <c r="G29" s="21"/>
      <c r="H29" s="2">
        <f t="shared" ref="H29" si="276">H27-G27</f>
        <v>0</v>
      </c>
      <c r="I29" s="21"/>
      <c r="J29" s="2">
        <f t="shared" ref="J29" si="277">J27-I27</f>
        <v>0</v>
      </c>
      <c r="K29" s="21"/>
      <c r="L29" s="2">
        <f t="shared" ref="L29" si="278">L27-K27</f>
        <v>0</v>
      </c>
      <c r="M29" s="21"/>
      <c r="N29" s="2">
        <f t="shared" ref="N29" si="279">N27-M27</f>
        <v>0</v>
      </c>
      <c r="O29" s="21"/>
      <c r="P29" s="2">
        <f t="shared" ref="P29" si="280">P27-O27</f>
        <v>0</v>
      </c>
      <c r="Q29" s="127"/>
      <c r="R29" s="11"/>
      <c r="S29" s="23"/>
      <c r="T29" s="2">
        <f t="shared" ref="T29" si="281">T27-S27</f>
        <v>0</v>
      </c>
      <c r="U29" s="21"/>
      <c r="V29" s="2">
        <f t="shared" ref="V29" si="282">V27-U27</f>
        <v>0</v>
      </c>
      <c r="W29" s="21"/>
      <c r="X29" s="2">
        <f t="shared" ref="X29" si="283">X27-W27</f>
        <v>0</v>
      </c>
      <c r="Y29" s="21"/>
      <c r="Z29" s="2">
        <f t="shared" ref="Z29" si="284">Z27-Y27</f>
        <v>0</v>
      </c>
      <c r="AA29" s="21"/>
      <c r="AB29" s="2">
        <f t="shared" ref="AB29" si="285">AB27-AA27</f>
        <v>0</v>
      </c>
      <c r="AC29" s="21"/>
      <c r="AD29" s="2">
        <f t="shared" ref="AD29" si="286">AD27-AC27</f>
        <v>0</v>
      </c>
      <c r="AE29" s="21"/>
      <c r="AF29" s="2">
        <f t="shared" ref="AF29" si="287">AF27-AE27</f>
        <v>0</v>
      </c>
      <c r="AG29" s="127"/>
      <c r="AH29" s="11"/>
      <c r="AI29" s="23"/>
      <c r="AJ29" s="2">
        <f t="shared" ref="AJ29" si="288">AJ27-AI27</f>
        <v>0</v>
      </c>
      <c r="AK29" s="21"/>
      <c r="AL29" s="2">
        <f t="shared" ref="AL29" si="289">AL27-AK27</f>
        <v>0</v>
      </c>
      <c r="AM29" s="21"/>
      <c r="AN29" s="2">
        <f t="shared" ref="AN29" si="290">AN27-AM27</f>
        <v>0</v>
      </c>
      <c r="AO29" s="21"/>
      <c r="AP29" s="2">
        <f t="shared" ref="AP29" si="291">AP27-AO27</f>
        <v>0</v>
      </c>
      <c r="AQ29" s="21"/>
      <c r="AR29" s="2">
        <f t="shared" ref="AR29" si="292">AR27-AQ27</f>
        <v>0</v>
      </c>
      <c r="AS29" s="21"/>
      <c r="AT29" s="2">
        <f t="shared" ref="AT29" si="293">AT27-AS27</f>
        <v>0</v>
      </c>
      <c r="AU29" s="21"/>
      <c r="AV29" s="2">
        <f t="shared" ref="AV29" si="294">AV27-AU27</f>
        <v>0</v>
      </c>
      <c r="AW29" s="127"/>
      <c r="AX29" s="11"/>
      <c r="AY29" s="23"/>
      <c r="AZ29" s="2">
        <f t="shared" ref="AZ29" si="295">AZ27-AY27</f>
        <v>0</v>
      </c>
      <c r="BA29" s="21"/>
      <c r="BB29" s="2">
        <f t="shared" ref="BB29" si="296">BB27-BA27</f>
        <v>0</v>
      </c>
      <c r="BC29" s="21"/>
      <c r="BD29" s="2">
        <f t="shared" ref="BD29" si="297">BD27-BC27</f>
        <v>0</v>
      </c>
      <c r="BE29" s="21"/>
      <c r="BF29" s="2">
        <f t="shared" ref="BF29" si="298">BF27-BE27</f>
        <v>0</v>
      </c>
      <c r="BG29" s="21"/>
      <c r="BH29" s="2">
        <f t="shared" ref="BH29" si="299">BH27-BG27</f>
        <v>0</v>
      </c>
      <c r="BI29" s="21"/>
      <c r="BJ29" s="2">
        <f t="shared" ref="BJ29" si="300">BJ27-BI27</f>
        <v>0</v>
      </c>
      <c r="BK29" s="21"/>
      <c r="BL29" s="2">
        <f t="shared" ref="BL29" si="301">BL27-BK27</f>
        <v>0</v>
      </c>
      <c r="BM29" s="127"/>
      <c r="BN29" s="11"/>
      <c r="BO29" s="23"/>
      <c r="BP29" s="2">
        <f t="shared" ref="BP29" si="302">BP27-BO27</f>
        <v>0</v>
      </c>
      <c r="BQ29" s="21"/>
      <c r="BR29" s="2">
        <f t="shared" ref="BR29" si="303">BR27-BQ27</f>
        <v>0</v>
      </c>
      <c r="BS29" s="21"/>
      <c r="BT29" s="2">
        <f t="shared" ref="BT29" si="304">BT27-BS27</f>
        <v>0</v>
      </c>
      <c r="BU29" s="21"/>
      <c r="BV29" s="2">
        <f t="shared" ref="BV29" si="305">BV27-BU27</f>
        <v>0</v>
      </c>
      <c r="BW29" s="21"/>
      <c r="BX29" s="2">
        <f t="shared" ref="BX29" si="306">BX27-BW27</f>
        <v>0</v>
      </c>
      <c r="BY29" s="21"/>
      <c r="BZ29" s="2">
        <f t="shared" ref="BZ29" si="307">BZ27-BY27</f>
        <v>0</v>
      </c>
      <c r="CA29" s="21"/>
      <c r="CB29" s="2">
        <f t="shared" ref="CB29" si="308">CB27-CA27</f>
        <v>0</v>
      </c>
      <c r="CC29" s="127"/>
      <c r="CD29" s="12"/>
      <c r="CG29" s="24"/>
      <c r="CH29" s="115"/>
      <c r="CI29" s="115"/>
      <c r="CJ29" s="115"/>
      <c r="CK29" s="115"/>
      <c r="CL29" s="115"/>
      <c r="CM29" s="24"/>
      <c r="CN29" s="115"/>
      <c r="CO29" s="115"/>
      <c r="CP29" s="115"/>
      <c r="CQ29" s="115"/>
      <c r="CR29" s="115"/>
      <c r="CS29" s="115"/>
      <c r="CT29" s="115"/>
      <c r="CU29" s="115"/>
      <c r="CV29" s="24"/>
      <c r="CW29" s="115"/>
      <c r="CX29" s="115"/>
      <c r="CY29" s="115"/>
      <c r="CZ29" s="115"/>
      <c r="DA29" s="115"/>
      <c r="DB29" s="115"/>
      <c r="DC29" s="115"/>
      <c r="DD29" s="24"/>
    </row>
    <row r="30" spans="1:108">
      <c r="A30" s="17"/>
      <c r="B30" s="121" t="str">
        <f>Param!$D$9</f>
        <v>PIERRAIN D</v>
      </c>
      <c r="C30" s="19"/>
      <c r="D30" s="20"/>
      <c r="E30" s="19"/>
      <c r="F30" s="20"/>
      <c r="G30" s="19"/>
      <c r="H30" s="20"/>
      <c r="I30" s="19"/>
      <c r="J30" s="20"/>
      <c r="K30" s="19"/>
      <c r="L30" s="20"/>
      <c r="M30" s="19"/>
      <c r="N30" s="20"/>
      <c r="O30" s="19"/>
      <c r="P30" s="20"/>
      <c r="Q30" s="127">
        <f t="shared" ref="Q30" si="309">D32+F32+H32+J32+L32+N32+P32</f>
        <v>0</v>
      </c>
      <c r="R30" s="11"/>
      <c r="S30" s="22"/>
      <c r="T30" s="20"/>
      <c r="U30" s="19"/>
      <c r="V30" s="20"/>
      <c r="W30" s="19"/>
      <c r="X30" s="20"/>
      <c r="Y30" s="19"/>
      <c r="Z30" s="20"/>
      <c r="AA30" s="19"/>
      <c r="AB30" s="20"/>
      <c r="AC30" s="19"/>
      <c r="AD30" s="20"/>
      <c r="AE30" s="19"/>
      <c r="AF30" s="20"/>
      <c r="AG30" s="127">
        <f t="shared" ref="AG30" si="310">T32+V32+X32+Z32+AB32+AD32+AF32</f>
        <v>0</v>
      </c>
      <c r="AH30" s="11"/>
      <c r="AI30" s="22"/>
      <c r="AJ30" s="20"/>
      <c r="AK30" s="19"/>
      <c r="AL30" s="20"/>
      <c r="AM30" s="19"/>
      <c r="AN30" s="20"/>
      <c r="AO30" s="19"/>
      <c r="AP30" s="20"/>
      <c r="AQ30" s="19"/>
      <c r="AR30" s="20"/>
      <c r="AS30" s="19"/>
      <c r="AT30" s="20"/>
      <c r="AU30" s="19"/>
      <c r="AV30" s="20"/>
      <c r="AW30" s="127">
        <f t="shared" ref="AW30" si="311">AJ32+AL32+AN32+AP32+AR32+AT32+AV32</f>
        <v>0</v>
      </c>
      <c r="AX30" s="11"/>
      <c r="AY30" s="22"/>
      <c r="AZ30" s="20"/>
      <c r="BA30" s="19"/>
      <c r="BB30" s="20"/>
      <c r="BC30" s="19"/>
      <c r="BD30" s="20"/>
      <c r="BE30" s="19"/>
      <c r="BF30" s="20"/>
      <c r="BG30" s="19"/>
      <c r="BH30" s="20"/>
      <c r="BI30" s="19"/>
      <c r="BJ30" s="20"/>
      <c r="BK30" s="19"/>
      <c r="BL30" s="20"/>
      <c r="BM30" s="127">
        <f t="shared" ref="BM30" si="312">AZ32+BB32+BD32+BF32+BH32+BJ32+BL32</f>
        <v>0</v>
      </c>
      <c r="BN30" s="11"/>
      <c r="BO30" s="22"/>
      <c r="BP30" s="20"/>
      <c r="BQ30" s="19"/>
      <c r="BR30" s="20"/>
      <c r="BS30" s="19"/>
      <c r="BT30" s="20"/>
      <c r="BU30" s="19"/>
      <c r="BV30" s="20"/>
      <c r="BW30" s="19"/>
      <c r="BX30" s="20"/>
      <c r="BY30" s="19"/>
      <c r="BZ30" s="20"/>
      <c r="CA30" s="19"/>
      <c r="CB30" s="20"/>
      <c r="CC30" s="127">
        <f t="shared" ref="CC30" si="313">BP32+BR32+BT32+BV32+BX32+BZ32+CB32</f>
        <v>0</v>
      </c>
      <c r="CD30" s="12"/>
      <c r="CE30" s="29" t="s">
        <v>32</v>
      </c>
      <c r="CG30" s="24"/>
      <c r="CH30" s="115">
        <f>COUNTIF($C31:$CB31,$CH$5)</f>
        <v>0</v>
      </c>
      <c r="CI30" s="115">
        <f>COUNTIF($C31:$CB31,$CI$5)</f>
        <v>0</v>
      </c>
      <c r="CJ30" s="115">
        <f>COUNTIF($C31:$CB31,$CJ$5)</f>
        <v>0</v>
      </c>
      <c r="CK30" s="115">
        <f>COUNTIF($C31:$CB31,$CK$5)</f>
        <v>0</v>
      </c>
      <c r="CL30" s="115">
        <f>COUNTIF($C31:$CB31,$CL$5)</f>
        <v>0</v>
      </c>
      <c r="CM30" s="24"/>
      <c r="CN30" s="115">
        <f>COUNTIF($C32:$CB32,$CN$5)</f>
        <v>0</v>
      </c>
      <c r="CO30" s="115">
        <f>COUNTIF($C32:$CB32,$CO$5)</f>
        <v>0</v>
      </c>
      <c r="CP30" s="115">
        <f>COUNTIF($C32:$CB32,$CP$5)</f>
        <v>0</v>
      </c>
      <c r="CQ30" s="115">
        <f>COUNTIF($C32:$CB32,$CQ$5)</f>
        <v>0</v>
      </c>
      <c r="CR30" s="115">
        <f>COUNTIF($C32:$CB32,$CR$5)</f>
        <v>0</v>
      </c>
      <c r="CS30" s="115">
        <f>COUNTIF($C32:$CB32,$CS$5)</f>
        <v>0</v>
      </c>
      <c r="CT30" s="115">
        <f>COUNTIF($C32:$CB32,$CT$5)</f>
        <v>0</v>
      </c>
      <c r="CU30" s="115">
        <f>COUNTIF($C32:$CB32,$CU$5)</f>
        <v>0</v>
      </c>
      <c r="CV30" s="24"/>
      <c r="CW30" s="115"/>
      <c r="CX30" s="115"/>
      <c r="CY30" s="115"/>
      <c r="CZ30" s="115"/>
      <c r="DA30" s="115"/>
      <c r="DB30" s="115"/>
      <c r="DC30" s="115"/>
      <c r="DD30" s="24"/>
    </row>
    <row r="31" spans="1:108">
      <c r="A31" s="17"/>
      <c r="B31" s="122"/>
      <c r="C31" s="126"/>
      <c r="D31" s="125"/>
      <c r="E31" s="126"/>
      <c r="F31" s="125"/>
      <c r="G31" s="126"/>
      <c r="H31" s="125"/>
      <c r="I31" s="126"/>
      <c r="J31" s="125"/>
      <c r="K31" s="126"/>
      <c r="L31" s="125"/>
      <c r="M31" s="126"/>
      <c r="N31" s="125"/>
      <c r="O31" s="126"/>
      <c r="P31" s="125"/>
      <c r="Q31" s="127"/>
      <c r="R31" s="11"/>
      <c r="S31" s="124"/>
      <c r="T31" s="125"/>
      <c r="U31" s="126"/>
      <c r="V31" s="125"/>
      <c r="W31" s="126"/>
      <c r="X31" s="125"/>
      <c r="Y31" s="126"/>
      <c r="Z31" s="125"/>
      <c r="AA31" s="126"/>
      <c r="AB31" s="125"/>
      <c r="AC31" s="126"/>
      <c r="AD31" s="125"/>
      <c r="AE31" s="126"/>
      <c r="AF31" s="125"/>
      <c r="AG31" s="127"/>
      <c r="AH31" s="11"/>
      <c r="AI31" s="124"/>
      <c r="AJ31" s="125"/>
      <c r="AK31" s="126"/>
      <c r="AL31" s="125"/>
      <c r="AM31" s="126"/>
      <c r="AN31" s="125"/>
      <c r="AO31" s="126"/>
      <c r="AP31" s="125"/>
      <c r="AQ31" s="126"/>
      <c r="AR31" s="125"/>
      <c r="AS31" s="126"/>
      <c r="AT31" s="125"/>
      <c r="AU31" s="126"/>
      <c r="AV31" s="125"/>
      <c r="AW31" s="127"/>
      <c r="AX31" s="11"/>
      <c r="AY31" s="124"/>
      <c r="AZ31" s="125"/>
      <c r="BA31" s="126"/>
      <c r="BB31" s="125"/>
      <c r="BC31" s="126"/>
      <c r="BD31" s="125"/>
      <c r="BE31" s="126"/>
      <c r="BF31" s="125"/>
      <c r="BG31" s="126"/>
      <c r="BH31" s="125"/>
      <c r="BI31" s="126"/>
      <c r="BJ31" s="125"/>
      <c r="BK31" s="126"/>
      <c r="BL31" s="125"/>
      <c r="BM31" s="127"/>
      <c r="BN31" s="11"/>
      <c r="BO31" s="124"/>
      <c r="BP31" s="125"/>
      <c r="BQ31" s="126"/>
      <c r="BR31" s="125"/>
      <c r="BS31" s="126"/>
      <c r="BT31" s="125"/>
      <c r="BU31" s="126"/>
      <c r="BV31" s="125"/>
      <c r="BW31" s="126"/>
      <c r="BX31" s="125"/>
      <c r="BY31" s="126"/>
      <c r="BZ31" s="125"/>
      <c r="CA31" s="126"/>
      <c r="CB31" s="125"/>
      <c r="CC31" s="127"/>
      <c r="CD31" s="12"/>
      <c r="CG31" s="24"/>
      <c r="CH31" s="115"/>
      <c r="CI31" s="115"/>
      <c r="CJ31" s="115"/>
      <c r="CK31" s="115"/>
      <c r="CL31" s="115"/>
      <c r="CM31" s="24"/>
      <c r="CN31" s="115"/>
      <c r="CO31" s="115"/>
      <c r="CP31" s="115"/>
      <c r="CQ31" s="115"/>
      <c r="CR31" s="115"/>
      <c r="CS31" s="115"/>
      <c r="CT31" s="115"/>
      <c r="CU31" s="115"/>
      <c r="CV31" s="24"/>
      <c r="CW31" s="115"/>
      <c r="CX31" s="115"/>
      <c r="CY31" s="115"/>
      <c r="CZ31" s="115"/>
      <c r="DA31" s="115"/>
      <c r="DB31" s="115"/>
      <c r="DC31" s="115"/>
      <c r="DD31" s="24"/>
    </row>
    <row r="32" spans="1:108">
      <c r="A32" s="17"/>
      <c r="B32" s="8" t="str">
        <f>VLOOKUP($B30,Tableau_Fonct,2,FALSE)</f>
        <v>Equipier</v>
      </c>
      <c r="C32" s="21"/>
      <c r="D32" s="2">
        <f t="shared" ref="D32" si="314">D30-C30</f>
        <v>0</v>
      </c>
      <c r="E32" s="21"/>
      <c r="F32" s="2">
        <f t="shared" ref="F32" si="315">F30-E30</f>
        <v>0</v>
      </c>
      <c r="G32" s="21"/>
      <c r="H32" s="2">
        <f t="shared" ref="H32" si="316">H30-G30</f>
        <v>0</v>
      </c>
      <c r="I32" s="21"/>
      <c r="J32" s="2">
        <f t="shared" ref="J32" si="317">J30-I30</f>
        <v>0</v>
      </c>
      <c r="K32" s="21"/>
      <c r="L32" s="2">
        <f t="shared" ref="L32" si="318">L30-K30</f>
        <v>0</v>
      </c>
      <c r="M32" s="21"/>
      <c r="N32" s="2">
        <f t="shared" ref="N32" si="319">N30-M30</f>
        <v>0</v>
      </c>
      <c r="O32" s="21"/>
      <c r="P32" s="2">
        <f t="shared" ref="P32" si="320">P30-O30</f>
        <v>0</v>
      </c>
      <c r="Q32" s="127"/>
      <c r="R32" s="11"/>
      <c r="S32" s="23"/>
      <c r="T32" s="2">
        <f t="shared" ref="T32" si="321">T30-S30</f>
        <v>0</v>
      </c>
      <c r="U32" s="21"/>
      <c r="V32" s="2">
        <f t="shared" ref="V32" si="322">V30-U30</f>
        <v>0</v>
      </c>
      <c r="W32" s="21"/>
      <c r="X32" s="2">
        <f t="shared" ref="X32" si="323">X30-W30</f>
        <v>0</v>
      </c>
      <c r="Y32" s="21"/>
      <c r="Z32" s="2">
        <f t="shared" ref="Z32" si="324">Z30-Y30</f>
        <v>0</v>
      </c>
      <c r="AA32" s="21"/>
      <c r="AB32" s="2">
        <f t="shared" ref="AB32" si="325">AB30-AA30</f>
        <v>0</v>
      </c>
      <c r="AC32" s="21"/>
      <c r="AD32" s="2">
        <f t="shared" ref="AD32" si="326">AD30-AC30</f>
        <v>0</v>
      </c>
      <c r="AE32" s="21"/>
      <c r="AF32" s="2">
        <f t="shared" ref="AF32" si="327">AF30-AE30</f>
        <v>0</v>
      </c>
      <c r="AG32" s="127"/>
      <c r="AH32" s="11"/>
      <c r="AI32" s="23"/>
      <c r="AJ32" s="2">
        <f t="shared" ref="AJ32" si="328">AJ30-AI30</f>
        <v>0</v>
      </c>
      <c r="AK32" s="21"/>
      <c r="AL32" s="2">
        <f t="shared" ref="AL32" si="329">AL30-AK30</f>
        <v>0</v>
      </c>
      <c r="AM32" s="21"/>
      <c r="AN32" s="2">
        <f t="shared" ref="AN32" si="330">AN30-AM30</f>
        <v>0</v>
      </c>
      <c r="AO32" s="21"/>
      <c r="AP32" s="2">
        <f t="shared" ref="AP32" si="331">AP30-AO30</f>
        <v>0</v>
      </c>
      <c r="AQ32" s="21"/>
      <c r="AR32" s="2">
        <f t="shared" ref="AR32" si="332">AR30-AQ30</f>
        <v>0</v>
      </c>
      <c r="AS32" s="21"/>
      <c r="AT32" s="2">
        <f t="shared" ref="AT32" si="333">AT30-AS30</f>
        <v>0</v>
      </c>
      <c r="AU32" s="21"/>
      <c r="AV32" s="2">
        <f t="shared" ref="AV32" si="334">AV30-AU30</f>
        <v>0</v>
      </c>
      <c r="AW32" s="127"/>
      <c r="AX32" s="11"/>
      <c r="AY32" s="23"/>
      <c r="AZ32" s="2">
        <f t="shared" ref="AZ32" si="335">AZ30-AY30</f>
        <v>0</v>
      </c>
      <c r="BA32" s="21"/>
      <c r="BB32" s="2">
        <f t="shared" ref="BB32" si="336">BB30-BA30</f>
        <v>0</v>
      </c>
      <c r="BC32" s="21"/>
      <c r="BD32" s="2">
        <f t="shared" ref="BD32" si="337">BD30-BC30</f>
        <v>0</v>
      </c>
      <c r="BE32" s="21"/>
      <c r="BF32" s="2">
        <f t="shared" ref="BF32" si="338">BF30-BE30</f>
        <v>0</v>
      </c>
      <c r="BG32" s="21"/>
      <c r="BH32" s="2">
        <f t="shared" ref="BH32" si="339">BH30-BG30</f>
        <v>0</v>
      </c>
      <c r="BI32" s="21"/>
      <c r="BJ32" s="2">
        <f t="shared" ref="BJ32" si="340">BJ30-BI30</f>
        <v>0</v>
      </c>
      <c r="BK32" s="21"/>
      <c r="BL32" s="2">
        <f t="shared" ref="BL32" si="341">BL30-BK30</f>
        <v>0</v>
      </c>
      <c r="BM32" s="127"/>
      <c r="BN32" s="11"/>
      <c r="BO32" s="23"/>
      <c r="BP32" s="2">
        <f t="shared" ref="BP32" si="342">BP30-BO30</f>
        <v>0</v>
      </c>
      <c r="BQ32" s="21"/>
      <c r="BR32" s="2">
        <f t="shared" ref="BR32" si="343">BR30-BQ30</f>
        <v>0</v>
      </c>
      <c r="BS32" s="21"/>
      <c r="BT32" s="2">
        <f t="shared" ref="BT32" si="344">BT30-BS30</f>
        <v>0</v>
      </c>
      <c r="BU32" s="21"/>
      <c r="BV32" s="2">
        <f t="shared" ref="BV32" si="345">BV30-BU30</f>
        <v>0</v>
      </c>
      <c r="BW32" s="21"/>
      <c r="BX32" s="2">
        <f t="shared" ref="BX32" si="346">BX30-BW30</f>
        <v>0</v>
      </c>
      <c r="BY32" s="21"/>
      <c r="BZ32" s="2">
        <f t="shared" ref="BZ32" si="347">BZ30-BY30</f>
        <v>0</v>
      </c>
      <c r="CA32" s="21"/>
      <c r="CB32" s="2">
        <f t="shared" ref="CB32" si="348">CB30-CA30</f>
        <v>0</v>
      </c>
      <c r="CC32" s="127"/>
      <c r="CD32" s="12"/>
      <c r="CG32" s="24"/>
      <c r="CH32" s="115"/>
      <c r="CI32" s="115"/>
      <c r="CJ32" s="115"/>
      <c r="CK32" s="115"/>
      <c r="CL32" s="115"/>
      <c r="CM32" s="24"/>
      <c r="CN32" s="115"/>
      <c r="CO32" s="115"/>
      <c r="CP32" s="115"/>
      <c r="CQ32" s="115"/>
      <c r="CR32" s="115"/>
      <c r="CS32" s="115"/>
      <c r="CT32" s="115"/>
      <c r="CU32" s="115"/>
      <c r="CV32" s="24"/>
      <c r="CW32" s="115"/>
      <c r="CX32" s="115"/>
      <c r="CY32" s="115"/>
      <c r="CZ32" s="115"/>
      <c r="DA32" s="115"/>
      <c r="DB32" s="115"/>
      <c r="DC32" s="115"/>
      <c r="DD32" s="24"/>
    </row>
    <row r="33" spans="1:108">
      <c r="A33" s="17"/>
      <c r="B33" s="121" t="str">
        <f>Param!$D$10</f>
        <v>PONS T</v>
      </c>
      <c r="C33" s="19"/>
      <c r="D33" s="20"/>
      <c r="E33" s="19"/>
      <c r="F33" s="20"/>
      <c r="G33" s="19"/>
      <c r="H33" s="20"/>
      <c r="I33" s="19"/>
      <c r="J33" s="20"/>
      <c r="K33" s="19"/>
      <c r="L33" s="20"/>
      <c r="M33" s="19"/>
      <c r="N33" s="20"/>
      <c r="O33" s="19"/>
      <c r="P33" s="20"/>
      <c r="Q33" s="127">
        <f t="shared" ref="Q33" si="349">D35+F35+H35+J35+L35+N35+P35</f>
        <v>0</v>
      </c>
      <c r="R33" s="11"/>
      <c r="S33" s="22"/>
      <c r="T33" s="20"/>
      <c r="U33" s="19"/>
      <c r="V33" s="20"/>
      <c r="W33" s="19"/>
      <c r="X33" s="20"/>
      <c r="Y33" s="19"/>
      <c r="Z33" s="20"/>
      <c r="AA33" s="19"/>
      <c r="AB33" s="20"/>
      <c r="AC33" s="19"/>
      <c r="AD33" s="20"/>
      <c r="AE33" s="19"/>
      <c r="AF33" s="20"/>
      <c r="AG33" s="127">
        <f t="shared" ref="AG33" si="350">T35+V35+X35+Z35+AB35+AD35+AF35</f>
        <v>0</v>
      </c>
      <c r="AH33" s="11"/>
      <c r="AI33" s="22"/>
      <c r="AJ33" s="20"/>
      <c r="AK33" s="19"/>
      <c r="AL33" s="20"/>
      <c r="AM33" s="19"/>
      <c r="AN33" s="20"/>
      <c r="AO33" s="19"/>
      <c r="AP33" s="20"/>
      <c r="AQ33" s="19"/>
      <c r="AR33" s="20"/>
      <c r="AS33" s="19"/>
      <c r="AT33" s="20"/>
      <c r="AU33" s="19"/>
      <c r="AV33" s="20"/>
      <c r="AW33" s="127">
        <f t="shared" ref="AW33" si="351">AJ35+AL35+AN35+AP35+AR35+AT35+AV35</f>
        <v>0</v>
      </c>
      <c r="AX33" s="11"/>
      <c r="AY33" s="22"/>
      <c r="AZ33" s="20"/>
      <c r="BA33" s="19"/>
      <c r="BB33" s="20"/>
      <c r="BC33" s="19"/>
      <c r="BD33" s="20"/>
      <c r="BE33" s="19"/>
      <c r="BF33" s="20"/>
      <c r="BG33" s="19"/>
      <c r="BH33" s="20"/>
      <c r="BI33" s="19"/>
      <c r="BJ33" s="20"/>
      <c r="BK33" s="19"/>
      <c r="BL33" s="20"/>
      <c r="BM33" s="127">
        <f t="shared" ref="BM33" si="352">AZ35+BB35+BD35+BF35+BH35+BJ35+BL35</f>
        <v>0</v>
      </c>
      <c r="BN33" s="11"/>
      <c r="BO33" s="22"/>
      <c r="BP33" s="20"/>
      <c r="BQ33" s="19"/>
      <c r="BR33" s="20"/>
      <c r="BS33" s="19"/>
      <c r="BT33" s="20"/>
      <c r="BU33" s="19"/>
      <c r="BV33" s="20"/>
      <c r="BW33" s="19"/>
      <c r="BX33" s="20"/>
      <c r="BY33" s="19"/>
      <c r="BZ33" s="20"/>
      <c r="CA33" s="19"/>
      <c r="CB33" s="20"/>
      <c r="CC33" s="127">
        <f t="shared" ref="CC33" si="353">BP35+BR35+BT35+BV35+BX35+BZ35+CB35</f>
        <v>0</v>
      </c>
      <c r="CD33" s="12"/>
      <c r="CE33" s="29" t="s">
        <v>32</v>
      </c>
      <c r="CG33" s="24"/>
      <c r="CH33" s="115">
        <f>COUNTIF($C34:$CB34,$CH$5)</f>
        <v>0</v>
      </c>
      <c r="CI33" s="115">
        <f>COUNTIF($C34:$CB34,$CI$5)</f>
        <v>0</v>
      </c>
      <c r="CJ33" s="115">
        <f>COUNTIF($C34:$CB34,$CJ$5)</f>
        <v>0</v>
      </c>
      <c r="CK33" s="115">
        <f>COUNTIF($C34:$CB34,$CK$5)</f>
        <v>0</v>
      </c>
      <c r="CL33" s="115">
        <f>COUNTIF($C34:$CB34,$CL$5)</f>
        <v>0</v>
      </c>
      <c r="CM33" s="24"/>
      <c r="CN33" s="115">
        <f>COUNTIF($C35:$CB35,$CN$5)</f>
        <v>0</v>
      </c>
      <c r="CO33" s="115">
        <f>COUNTIF($C35:$CB35,$CO$5)</f>
        <v>0</v>
      </c>
      <c r="CP33" s="115">
        <f>COUNTIF($C35:$CB35,$CP$5)</f>
        <v>0</v>
      </c>
      <c r="CQ33" s="115">
        <f>COUNTIF($C35:$CB35,$CQ$5)</f>
        <v>0</v>
      </c>
      <c r="CR33" s="115">
        <f>COUNTIF($C35:$CB35,$CR$5)</f>
        <v>0</v>
      </c>
      <c r="CS33" s="115">
        <f>COUNTIF($C35:$CB35,$CS$5)</f>
        <v>0</v>
      </c>
      <c r="CT33" s="115">
        <f>COUNTIF($C35:$CB35,$CT$5)</f>
        <v>0</v>
      </c>
      <c r="CU33" s="115">
        <f>COUNTIF($C35:$CB35,$CU$5)</f>
        <v>0</v>
      </c>
      <c r="CV33" s="24"/>
      <c r="CW33" s="115"/>
      <c r="CX33" s="115"/>
      <c r="CY33" s="115"/>
      <c r="CZ33" s="115"/>
      <c r="DA33" s="115"/>
      <c r="DB33" s="115"/>
      <c r="DC33" s="115"/>
      <c r="DD33" s="24"/>
    </row>
    <row r="34" spans="1:108">
      <c r="A34" s="17"/>
      <c r="B34" s="122"/>
      <c r="C34" s="126"/>
      <c r="D34" s="125"/>
      <c r="E34" s="126"/>
      <c r="F34" s="125"/>
      <c r="G34" s="126"/>
      <c r="H34" s="125"/>
      <c r="I34" s="126"/>
      <c r="J34" s="125"/>
      <c r="K34" s="126"/>
      <c r="L34" s="125"/>
      <c r="M34" s="126"/>
      <c r="N34" s="125"/>
      <c r="O34" s="126"/>
      <c r="P34" s="125"/>
      <c r="Q34" s="127"/>
      <c r="R34" s="11"/>
      <c r="S34" s="124"/>
      <c r="T34" s="125"/>
      <c r="U34" s="126"/>
      <c r="V34" s="125"/>
      <c r="W34" s="126"/>
      <c r="X34" s="125"/>
      <c r="Y34" s="126"/>
      <c r="Z34" s="125"/>
      <c r="AA34" s="126"/>
      <c r="AB34" s="125"/>
      <c r="AC34" s="126"/>
      <c r="AD34" s="125"/>
      <c r="AE34" s="126"/>
      <c r="AF34" s="125"/>
      <c r="AG34" s="127"/>
      <c r="AH34" s="11"/>
      <c r="AI34" s="124"/>
      <c r="AJ34" s="125"/>
      <c r="AK34" s="126"/>
      <c r="AL34" s="125"/>
      <c r="AM34" s="126"/>
      <c r="AN34" s="125"/>
      <c r="AO34" s="126"/>
      <c r="AP34" s="125"/>
      <c r="AQ34" s="126"/>
      <c r="AR34" s="125"/>
      <c r="AS34" s="126"/>
      <c r="AT34" s="125"/>
      <c r="AU34" s="126"/>
      <c r="AV34" s="125"/>
      <c r="AW34" s="127"/>
      <c r="AX34" s="11"/>
      <c r="AY34" s="124"/>
      <c r="AZ34" s="125"/>
      <c r="BA34" s="126"/>
      <c r="BB34" s="125"/>
      <c r="BC34" s="126"/>
      <c r="BD34" s="125"/>
      <c r="BE34" s="126"/>
      <c r="BF34" s="125"/>
      <c r="BG34" s="126"/>
      <c r="BH34" s="125"/>
      <c r="BI34" s="126"/>
      <c r="BJ34" s="125"/>
      <c r="BK34" s="126"/>
      <c r="BL34" s="125"/>
      <c r="BM34" s="127"/>
      <c r="BN34" s="11"/>
      <c r="BO34" s="124"/>
      <c r="BP34" s="125"/>
      <c r="BQ34" s="126"/>
      <c r="BR34" s="125"/>
      <c r="BS34" s="126"/>
      <c r="BT34" s="125"/>
      <c r="BU34" s="126"/>
      <c r="BV34" s="125"/>
      <c r="BW34" s="126"/>
      <c r="BX34" s="125"/>
      <c r="BY34" s="126"/>
      <c r="BZ34" s="125"/>
      <c r="CA34" s="126"/>
      <c r="CB34" s="125"/>
      <c r="CC34" s="127"/>
      <c r="CD34" s="12"/>
      <c r="CG34" s="24"/>
      <c r="CH34" s="115"/>
      <c r="CI34" s="115"/>
      <c r="CJ34" s="115"/>
      <c r="CK34" s="115"/>
      <c r="CL34" s="115"/>
      <c r="CM34" s="24"/>
      <c r="CN34" s="115"/>
      <c r="CO34" s="115"/>
      <c r="CP34" s="115"/>
      <c r="CQ34" s="115"/>
      <c r="CR34" s="115"/>
      <c r="CS34" s="115"/>
      <c r="CT34" s="115"/>
      <c r="CU34" s="115"/>
      <c r="CV34" s="24"/>
      <c r="CW34" s="115"/>
      <c r="CX34" s="115"/>
      <c r="CY34" s="115"/>
      <c r="CZ34" s="115"/>
      <c r="DA34" s="115"/>
      <c r="DB34" s="115"/>
      <c r="DC34" s="115"/>
      <c r="DD34" s="24"/>
    </row>
    <row r="35" spans="1:108">
      <c r="A35" s="17"/>
      <c r="B35" s="8" t="str">
        <f>VLOOKUP($B33,Tableau_Fonct,2,FALSE)</f>
        <v>Equipier</v>
      </c>
      <c r="C35" s="21"/>
      <c r="D35" s="2">
        <f t="shared" ref="D35" si="354">D33-C33</f>
        <v>0</v>
      </c>
      <c r="E35" s="21"/>
      <c r="F35" s="2">
        <f t="shared" ref="F35" si="355">F33-E33</f>
        <v>0</v>
      </c>
      <c r="G35" s="21"/>
      <c r="H35" s="2">
        <f t="shared" ref="H35" si="356">H33-G33</f>
        <v>0</v>
      </c>
      <c r="I35" s="21"/>
      <c r="J35" s="2">
        <f t="shared" ref="J35" si="357">J33-I33</f>
        <v>0</v>
      </c>
      <c r="K35" s="21"/>
      <c r="L35" s="2">
        <f t="shared" ref="L35" si="358">L33-K33</f>
        <v>0</v>
      </c>
      <c r="M35" s="21"/>
      <c r="N35" s="2">
        <f t="shared" ref="N35" si="359">N33-M33</f>
        <v>0</v>
      </c>
      <c r="O35" s="21"/>
      <c r="P35" s="2">
        <f t="shared" ref="P35" si="360">P33-O33</f>
        <v>0</v>
      </c>
      <c r="Q35" s="127"/>
      <c r="R35" s="11"/>
      <c r="S35" s="23"/>
      <c r="T35" s="2">
        <f t="shared" ref="T35" si="361">T33-S33</f>
        <v>0</v>
      </c>
      <c r="U35" s="21"/>
      <c r="V35" s="2">
        <f t="shared" ref="V35" si="362">V33-U33</f>
        <v>0</v>
      </c>
      <c r="W35" s="21"/>
      <c r="X35" s="2">
        <f t="shared" ref="X35" si="363">X33-W33</f>
        <v>0</v>
      </c>
      <c r="Y35" s="21"/>
      <c r="Z35" s="2">
        <f t="shared" ref="Z35" si="364">Z33-Y33</f>
        <v>0</v>
      </c>
      <c r="AA35" s="21"/>
      <c r="AB35" s="2">
        <f t="shared" ref="AB35" si="365">AB33-AA33</f>
        <v>0</v>
      </c>
      <c r="AC35" s="21"/>
      <c r="AD35" s="2">
        <f t="shared" ref="AD35" si="366">AD33-AC33</f>
        <v>0</v>
      </c>
      <c r="AE35" s="21"/>
      <c r="AF35" s="2">
        <f t="shared" ref="AF35" si="367">AF33-AE33</f>
        <v>0</v>
      </c>
      <c r="AG35" s="127"/>
      <c r="AH35" s="11"/>
      <c r="AI35" s="23"/>
      <c r="AJ35" s="2">
        <f t="shared" ref="AJ35" si="368">AJ33-AI33</f>
        <v>0</v>
      </c>
      <c r="AK35" s="21"/>
      <c r="AL35" s="2">
        <f t="shared" ref="AL35" si="369">AL33-AK33</f>
        <v>0</v>
      </c>
      <c r="AM35" s="21"/>
      <c r="AN35" s="2">
        <f t="shared" ref="AN35" si="370">AN33-AM33</f>
        <v>0</v>
      </c>
      <c r="AO35" s="21"/>
      <c r="AP35" s="2">
        <f t="shared" ref="AP35" si="371">AP33-AO33</f>
        <v>0</v>
      </c>
      <c r="AQ35" s="21"/>
      <c r="AR35" s="2">
        <f t="shared" ref="AR35" si="372">AR33-AQ33</f>
        <v>0</v>
      </c>
      <c r="AS35" s="21"/>
      <c r="AT35" s="2">
        <f t="shared" ref="AT35" si="373">AT33-AS33</f>
        <v>0</v>
      </c>
      <c r="AU35" s="21"/>
      <c r="AV35" s="2">
        <f t="shared" ref="AV35" si="374">AV33-AU33</f>
        <v>0</v>
      </c>
      <c r="AW35" s="127"/>
      <c r="AX35" s="11"/>
      <c r="AY35" s="23"/>
      <c r="AZ35" s="2">
        <f t="shared" ref="AZ35" si="375">AZ33-AY33</f>
        <v>0</v>
      </c>
      <c r="BA35" s="21"/>
      <c r="BB35" s="2">
        <f t="shared" ref="BB35" si="376">BB33-BA33</f>
        <v>0</v>
      </c>
      <c r="BC35" s="21"/>
      <c r="BD35" s="2">
        <f t="shared" ref="BD35" si="377">BD33-BC33</f>
        <v>0</v>
      </c>
      <c r="BE35" s="21"/>
      <c r="BF35" s="2">
        <f t="shared" ref="BF35" si="378">BF33-BE33</f>
        <v>0</v>
      </c>
      <c r="BG35" s="21"/>
      <c r="BH35" s="2">
        <f t="shared" ref="BH35" si="379">BH33-BG33</f>
        <v>0</v>
      </c>
      <c r="BI35" s="21"/>
      <c r="BJ35" s="2">
        <f t="shared" ref="BJ35" si="380">BJ33-BI33</f>
        <v>0</v>
      </c>
      <c r="BK35" s="21"/>
      <c r="BL35" s="2">
        <f t="shared" ref="BL35" si="381">BL33-BK33</f>
        <v>0</v>
      </c>
      <c r="BM35" s="127"/>
      <c r="BN35" s="11"/>
      <c r="BO35" s="23"/>
      <c r="BP35" s="2">
        <f t="shared" ref="BP35" si="382">BP33-BO33</f>
        <v>0</v>
      </c>
      <c r="BQ35" s="21"/>
      <c r="BR35" s="2">
        <f t="shared" ref="BR35" si="383">BR33-BQ33</f>
        <v>0</v>
      </c>
      <c r="BS35" s="21"/>
      <c r="BT35" s="2">
        <f t="shared" ref="BT35" si="384">BT33-BS33</f>
        <v>0</v>
      </c>
      <c r="BU35" s="21"/>
      <c r="BV35" s="2">
        <f t="shared" ref="BV35" si="385">BV33-BU33</f>
        <v>0</v>
      </c>
      <c r="BW35" s="21"/>
      <c r="BX35" s="2">
        <f t="shared" ref="BX35" si="386">BX33-BW33</f>
        <v>0</v>
      </c>
      <c r="BY35" s="21"/>
      <c r="BZ35" s="2">
        <f t="shared" ref="BZ35" si="387">BZ33-BY33</f>
        <v>0</v>
      </c>
      <c r="CA35" s="21"/>
      <c r="CB35" s="2">
        <f t="shared" ref="CB35" si="388">CB33-CA33</f>
        <v>0</v>
      </c>
      <c r="CC35" s="127"/>
      <c r="CD35" s="12"/>
      <c r="CG35" s="24"/>
      <c r="CH35" s="115"/>
      <c r="CI35" s="115"/>
      <c r="CJ35" s="115"/>
      <c r="CK35" s="115"/>
      <c r="CL35" s="115"/>
      <c r="CM35" s="24"/>
      <c r="CN35" s="115"/>
      <c r="CO35" s="115"/>
      <c r="CP35" s="115"/>
      <c r="CQ35" s="115"/>
      <c r="CR35" s="115"/>
      <c r="CS35" s="115"/>
      <c r="CT35" s="115"/>
      <c r="CU35" s="115"/>
      <c r="CV35" s="24"/>
      <c r="CW35" s="115"/>
      <c r="CX35" s="115"/>
      <c r="CY35" s="115"/>
      <c r="CZ35" s="115"/>
      <c r="DA35" s="115"/>
      <c r="DB35" s="115"/>
      <c r="DC35" s="115"/>
      <c r="DD35" s="24"/>
    </row>
    <row r="36" spans="1:108">
      <c r="A36" s="17"/>
      <c r="B36" s="121" t="str">
        <f>Param!$D$11</f>
        <v>CUENCA L</v>
      </c>
      <c r="C36" s="19"/>
      <c r="D36" s="20"/>
      <c r="E36" s="19"/>
      <c r="F36" s="20"/>
      <c r="G36" s="19"/>
      <c r="H36" s="20"/>
      <c r="I36" s="19"/>
      <c r="J36" s="20"/>
      <c r="K36" s="19"/>
      <c r="L36" s="20"/>
      <c r="M36" s="19"/>
      <c r="N36" s="20"/>
      <c r="O36" s="19"/>
      <c r="P36" s="20"/>
      <c r="Q36" s="127">
        <f t="shared" ref="Q36" si="389">D38+F38+H38+J38+L38+N38+P38</f>
        <v>0</v>
      </c>
      <c r="R36" s="11"/>
      <c r="S36" s="22"/>
      <c r="T36" s="20"/>
      <c r="U36" s="19"/>
      <c r="V36" s="20"/>
      <c r="W36" s="19"/>
      <c r="X36" s="20"/>
      <c r="Y36" s="19"/>
      <c r="Z36" s="20"/>
      <c r="AA36" s="19"/>
      <c r="AB36" s="20"/>
      <c r="AC36" s="19"/>
      <c r="AD36" s="20"/>
      <c r="AE36" s="19"/>
      <c r="AF36" s="20"/>
      <c r="AG36" s="127">
        <f t="shared" ref="AG36" si="390">T38+V38+X38+Z38+AB38+AD38+AF38</f>
        <v>0</v>
      </c>
      <c r="AH36" s="11"/>
      <c r="AI36" s="22"/>
      <c r="AJ36" s="20"/>
      <c r="AK36" s="19"/>
      <c r="AL36" s="20"/>
      <c r="AM36" s="19"/>
      <c r="AN36" s="20"/>
      <c r="AO36" s="19"/>
      <c r="AP36" s="20"/>
      <c r="AQ36" s="19"/>
      <c r="AR36" s="20"/>
      <c r="AS36" s="19"/>
      <c r="AT36" s="20"/>
      <c r="AU36" s="19"/>
      <c r="AV36" s="20"/>
      <c r="AW36" s="127">
        <f t="shared" ref="AW36" si="391">AJ38+AL38+AN38+AP38+AR38+AT38+AV38</f>
        <v>0</v>
      </c>
      <c r="AX36" s="11"/>
      <c r="AY36" s="22"/>
      <c r="AZ36" s="20"/>
      <c r="BA36" s="19"/>
      <c r="BB36" s="20"/>
      <c r="BC36" s="19"/>
      <c r="BD36" s="20"/>
      <c r="BE36" s="19"/>
      <c r="BF36" s="20"/>
      <c r="BG36" s="19"/>
      <c r="BH36" s="20"/>
      <c r="BI36" s="19"/>
      <c r="BJ36" s="20"/>
      <c r="BK36" s="19"/>
      <c r="BL36" s="20"/>
      <c r="BM36" s="127">
        <f t="shared" ref="BM36" si="392">AZ38+BB38+BD38+BF38+BH38+BJ38+BL38</f>
        <v>0</v>
      </c>
      <c r="BN36" s="11"/>
      <c r="BO36" s="22"/>
      <c r="BP36" s="20"/>
      <c r="BQ36" s="19"/>
      <c r="BR36" s="20"/>
      <c r="BS36" s="19"/>
      <c r="BT36" s="20"/>
      <c r="BU36" s="19"/>
      <c r="BV36" s="20"/>
      <c r="BW36" s="19"/>
      <c r="BX36" s="20"/>
      <c r="BY36" s="19"/>
      <c r="BZ36" s="20"/>
      <c r="CA36" s="19"/>
      <c r="CB36" s="20"/>
      <c r="CC36" s="127">
        <f t="shared" ref="CC36" si="393">BP38+BR38+BT38+BV38+BX38+BZ38+CB38</f>
        <v>0</v>
      </c>
      <c r="CD36" s="12"/>
      <c r="CE36" s="29" t="s">
        <v>32</v>
      </c>
      <c r="CG36" s="24"/>
      <c r="CH36" s="115">
        <f>COUNTIF($C37:$CB37,$CH$5)</f>
        <v>0</v>
      </c>
      <c r="CI36" s="115">
        <f>COUNTIF($C37:$CB37,$CI$5)</f>
        <v>0</v>
      </c>
      <c r="CJ36" s="115">
        <f>COUNTIF($C37:$CB37,$CJ$5)</f>
        <v>0</v>
      </c>
      <c r="CK36" s="115">
        <f>COUNTIF($C37:$CB37,$CK$5)</f>
        <v>0</v>
      </c>
      <c r="CL36" s="115">
        <f>COUNTIF($C37:$CB37,$CL$5)</f>
        <v>0</v>
      </c>
      <c r="CM36" s="24"/>
      <c r="CN36" s="115">
        <f>COUNTIF($C38:$CB38,$CN$5)</f>
        <v>0</v>
      </c>
      <c r="CO36" s="115">
        <f>COUNTIF($C38:$CB38,$CO$5)</f>
        <v>0</v>
      </c>
      <c r="CP36" s="115">
        <f>COUNTIF($C38:$CB38,$CP$5)</f>
        <v>0</v>
      </c>
      <c r="CQ36" s="115">
        <f>COUNTIF($C38:$CB38,$CQ$5)</f>
        <v>0</v>
      </c>
      <c r="CR36" s="115">
        <f>COUNTIF($C38:$CB38,$CR$5)</f>
        <v>0</v>
      </c>
      <c r="CS36" s="115">
        <f>COUNTIF($C38:$CB38,$CS$5)</f>
        <v>0</v>
      </c>
      <c r="CT36" s="115">
        <f>COUNTIF($C38:$CB38,$CT$5)</f>
        <v>0</v>
      </c>
      <c r="CU36" s="115">
        <f>COUNTIF($C38:$CB38,$CU$5)</f>
        <v>0</v>
      </c>
      <c r="CV36" s="24"/>
      <c r="CW36" s="115"/>
      <c r="CX36" s="115"/>
      <c r="CY36" s="115"/>
      <c r="CZ36" s="115"/>
      <c r="DA36" s="115"/>
      <c r="DB36" s="115"/>
      <c r="DC36" s="115"/>
      <c r="DD36" s="24"/>
    </row>
    <row r="37" spans="1:108">
      <c r="A37" s="17"/>
      <c r="B37" s="122"/>
      <c r="C37" s="126"/>
      <c r="D37" s="125"/>
      <c r="E37" s="126"/>
      <c r="F37" s="125"/>
      <c r="G37" s="126"/>
      <c r="H37" s="125"/>
      <c r="I37" s="126"/>
      <c r="J37" s="125"/>
      <c r="K37" s="126"/>
      <c r="L37" s="125"/>
      <c r="M37" s="126"/>
      <c r="N37" s="125"/>
      <c r="O37" s="126"/>
      <c r="P37" s="125"/>
      <c r="Q37" s="127"/>
      <c r="R37" s="11"/>
      <c r="S37" s="124"/>
      <c r="T37" s="125"/>
      <c r="U37" s="126"/>
      <c r="V37" s="125"/>
      <c r="W37" s="126"/>
      <c r="X37" s="125"/>
      <c r="Y37" s="126"/>
      <c r="Z37" s="125"/>
      <c r="AA37" s="126"/>
      <c r="AB37" s="125"/>
      <c r="AC37" s="126"/>
      <c r="AD37" s="125"/>
      <c r="AE37" s="126"/>
      <c r="AF37" s="125"/>
      <c r="AG37" s="127"/>
      <c r="AH37" s="11"/>
      <c r="AI37" s="124"/>
      <c r="AJ37" s="125"/>
      <c r="AK37" s="126"/>
      <c r="AL37" s="125"/>
      <c r="AM37" s="126"/>
      <c r="AN37" s="125"/>
      <c r="AO37" s="126"/>
      <c r="AP37" s="125"/>
      <c r="AQ37" s="126"/>
      <c r="AR37" s="125"/>
      <c r="AS37" s="126"/>
      <c r="AT37" s="125"/>
      <c r="AU37" s="126"/>
      <c r="AV37" s="125"/>
      <c r="AW37" s="127"/>
      <c r="AX37" s="11"/>
      <c r="AY37" s="124"/>
      <c r="AZ37" s="125"/>
      <c r="BA37" s="126"/>
      <c r="BB37" s="125"/>
      <c r="BC37" s="126"/>
      <c r="BD37" s="125"/>
      <c r="BE37" s="126"/>
      <c r="BF37" s="125"/>
      <c r="BG37" s="126"/>
      <c r="BH37" s="125"/>
      <c r="BI37" s="126"/>
      <c r="BJ37" s="125"/>
      <c r="BK37" s="126"/>
      <c r="BL37" s="125"/>
      <c r="BM37" s="127"/>
      <c r="BN37" s="11"/>
      <c r="BO37" s="124"/>
      <c r="BP37" s="125"/>
      <c r="BQ37" s="126"/>
      <c r="BR37" s="125"/>
      <c r="BS37" s="126"/>
      <c r="BT37" s="125"/>
      <c r="BU37" s="126"/>
      <c r="BV37" s="125"/>
      <c r="BW37" s="126"/>
      <c r="BX37" s="125"/>
      <c r="BY37" s="126"/>
      <c r="BZ37" s="125"/>
      <c r="CA37" s="126"/>
      <c r="CB37" s="125"/>
      <c r="CC37" s="127"/>
      <c r="CD37" s="12"/>
      <c r="CG37" s="24"/>
      <c r="CH37" s="115"/>
      <c r="CI37" s="115"/>
      <c r="CJ37" s="115"/>
      <c r="CK37" s="115"/>
      <c r="CL37" s="115"/>
      <c r="CM37" s="24"/>
      <c r="CN37" s="115"/>
      <c r="CO37" s="115"/>
      <c r="CP37" s="115"/>
      <c r="CQ37" s="115"/>
      <c r="CR37" s="115"/>
      <c r="CS37" s="115"/>
      <c r="CT37" s="115"/>
      <c r="CU37" s="115"/>
      <c r="CV37" s="24"/>
      <c r="CW37" s="115"/>
      <c r="CX37" s="115"/>
      <c r="CY37" s="115"/>
      <c r="CZ37" s="115"/>
      <c r="DA37" s="115"/>
      <c r="DB37" s="115"/>
      <c r="DC37" s="115"/>
      <c r="DD37" s="24"/>
    </row>
    <row r="38" spans="1:108">
      <c r="A38" s="17"/>
      <c r="B38" s="8" t="str">
        <f>VLOOKUP($B36,Tableau_Fonct,2,FALSE)</f>
        <v>Equipier</v>
      </c>
      <c r="C38" s="21"/>
      <c r="D38" s="2">
        <f t="shared" ref="D38" si="394">D36-C36</f>
        <v>0</v>
      </c>
      <c r="E38" s="21"/>
      <c r="F38" s="2">
        <f t="shared" ref="F38" si="395">F36-E36</f>
        <v>0</v>
      </c>
      <c r="G38" s="21"/>
      <c r="H38" s="2">
        <f t="shared" ref="H38" si="396">H36-G36</f>
        <v>0</v>
      </c>
      <c r="I38" s="21"/>
      <c r="J38" s="2">
        <f t="shared" ref="J38" si="397">J36-I36</f>
        <v>0</v>
      </c>
      <c r="K38" s="21"/>
      <c r="L38" s="2">
        <f t="shared" ref="L38" si="398">L36-K36</f>
        <v>0</v>
      </c>
      <c r="M38" s="21"/>
      <c r="N38" s="2">
        <f t="shared" ref="N38" si="399">N36-M36</f>
        <v>0</v>
      </c>
      <c r="O38" s="21"/>
      <c r="P38" s="2">
        <f t="shared" ref="P38" si="400">P36-O36</f>
        <v>0</v>
      </c>
      <c r="Q38" s="127"/>
      <c r="R38" s="11"/>
      <c r="S38" s="23"/>
      <c r="T38" s="2">
        <f t="shared" ref="T38" si="401">T36-S36</f>
        <v>0</v>
      </c>
      <c r="U38" s="21"/>
      <c r="V38" s="2">
        <f t="shared" ref="V38" si="402">V36-U36</f>
        <v>0</v>
      </c>
      <c r="W38" s="21"/>
      <c r="X38" s="2">
        <f t="shared" ref="X38" si="403">X36-W36</f>
        <v>0</v>
      </c>
      <c r="Y38" s="21"/>
      <c r="Z38" s="2">
        <f t="shared" ref="Z38" si="404">Z36-Y36</f>
        <v>0</v>
      </c>
      <c r="AA38" s="21"/>
      <c r="AB38" s="2">
        <f t="shared" ref="AB38" si="405">AB36-AA36</f>
        <v>0</v>
      </c>
      <c r="AC38" s="21"/>
      <c r="AD38" s="2">
        <f t="shared" ref="AD38" si="406">AD36-AC36</f>
        <v>0</v>
      </c>
      <c r="AE38" s="21"/>
      <c r="AF38" s="2">
        <f t="shared" ref="AF38" si="407">AF36-AE36</f>
        <v>0</v>
      </c>
      <c r="AG38" s="127"/>
      <c r="AH38" s="11"/>
      <c r="AI38" s="23"/>
      <c r="AJ38" s="2">
        <f t="shared" ref="AJ38" si="408">AJ36-AI36</f>
        <v>0</v>
      </c>
      <c r="AK38" s="21"/>
      <c r="AL38" s="2">
        <f t="shared" ref="AL38" si="409">AL36-AK36</f>
        <v>0</v>
      </c>
      <c r="AM38" s="21"/>
      <c r="AN38" s="2">
        <f t="shared" ref="AN38" si="410">AN36-AM36</f>
        <v>0</v>
      </c>
      <c r="AO38" s="21"/>
      <c r="AP38" s="2">
        <f t="shared" ref="AP38" si="411">AP36-AO36</f>
        <v>0</v>
      </c>
      <c r="AQ38" s="21"/>
      <c r="AR38" s="2">
        <f t="shared" ref="AR38" si="412">AR36-AQ36</f>
        <v>0</v>
      </c>
      <c r="AS38" s="21"/>
      <c r="AT38" s="2">
        <f t="shared" ref="AT38" si="413">AT36-AS36</f>
        <v>0</v>
      </c>
      <c r="AU38" s="21"/>
      <c r="AV38" s="2">
        <f t="shared" ref="AV38" si="414">AV36-AU36</f>
        <v>0</v>
      </c>
      <c r="AW38" s="127"/>
      <c r="AX38" s="11"/>
      <c r="AY38" s="23"/>
      <c r="AZ38" s="2">
        <f t="shared" ref="AZ38" si="415">AZ36-AY36</f>
        <v>0</v>
      </c>
      <c r="BA38" s="21"/>
      <c r="BB38" s="2">
        <f t="shared" ref="BB38" si="416">BB36-BA36</f>
        <v>0</v>
      </c>
      <c r="BC38" s="21"/>
      <c r="BD38" s="2">
        <f t="shared" ref="BD38" si="417">BD36-BC36</f>
        <v>0</v>
      </c>
      <c r="BE38" s="21"/>
      <c r="BF38" s="2">
        <f t="shared" ref="BF38" si="418">BF36-BE36</f>
        <v>0</v>
      </c>
      <c r="BG38" s="21"/>
      <c r="BH38" s="2">
        <f t="shared" ref="BH38" si="419">BH36-BG36</f>
        <v>0</v>
      </c>
      <c r="BI38" s="21"/>
      <c r="BJ38" s="2">
        <f t="shared" ref="BJ38" si="420">BJ36-BI36</f>
        <v>0</v>
      </c>
      <c r="BK38" s="21"/>
      <c r="BL38" s="2">
        <f t="shared" ref="BL38" si="421">BL36-BK36</f>
        <v>0</v>
      </c>
      <c r="BM38" s="127"/>
      <c r="BN38" s="11"/>
      <c r="BO38" s="23"/>
      <c r="BP38" s="2">
        <f t="shared" ref="BP38" si="422">BP36-BO36</f>
        <v>0</v>
      </c>
      <c r="BQ38" s="21"/>
      <c r="BR38" s="2">
        <f t="shared" ref="BR38" si="423">BR36-BQ36</f>
        <v>0</v>
      </c>
      <c r="BS38" s="21"/>
      <c r="BT38" s="2">
        <f t="shared" ref="BT38" si="424">BT36-BS36</f>
        <v>0</v>
      </c>
      <c r="BU38" s="21"/>
      <c r="BV38" s="2">
        <f t="shared" ref="BV38" si="425">BV36-BU36</f>
        <v>0</v>
      </c>
      <c r="BW38" s="21"/>
      <c r="BX38" s="2">
        <f t="shared" ref="BX38" si="426">BX36-BW36</f>
        <v>0</v>
      </c>
      <c r="BY38" s="21"/>
      <c r="BZ38" s="2">
        <f t="shared" ref="BZ38" si="427">BZ36-BY36</f>
        <v>0</v>
      </c>
      <c r="CA38" s="21"/>
      <c r="CB38" s="2">
        <f t="shared" ref="CB38" si="428">CB36-CA36</f>
        <v>0</v>
      </c>
      <c r="CC38" s="127"/>
      <c r="CD38" s="12"/>
      <c r="CG38" s="24"/>
      <c r="CH38" s="115"/>
      <c r="CI38" s="115"/>
      <c r="CJ38" s="115"/>
      <c r="CK38" s="115"/>
      <c r="CL38" s="115"/>
      <c r="CM38" s="24"/>
      <c r="CN38" s="115"/>
      <c r="CO38" s="115"/>
      <c r="CP38" s="115"/>
      <c r="CQ38" s="115"/>
      <c r="CR38" s="115"/>
      <c r="CS38" s="115"/>
      <c r="CT38" s="115"/>
      <c r="CU38" s="115"/>
      <c r="CV38" s="24"/>
      <c r="CW38" s="115"/>
      <c r="CX38" s="115"/>
      <c r="CY38" s="115"/>
      <c r="CZ38" s="115"/>
      <c r="DA38" s="115"/>
      <c r="DB38" s="115"/>
      <c r="DC38" s="115"/>
      <c r="DD38" s="24"/>
    </row>
    <row r="39" spans="1:108">
      <c r="A39" s="17"/>
      <c r="B39" s="121" t="str">
        <f>Param!$D$12</f>
        <v>AFONSO J</v>
      </c>
      <c r="C39" s="19"/>
      <c r="D39" s="20"/>
      <c r="E39" s="19"/>
      <c r="F39" s="20"/>
      <c r="G39" s="19"/>
      <c r="H39" s="20"/>
      <c r="I39" s="19"/>
      <c r="J39" s="20"/>
      <c r="K39" s="19"/>
      <c r="L39" s="20"/>
      <c r="M39" s="19"/>
      <c r="N39" s="20"/>
      <c r="O39" s="19"/>
      <c r="P39" s="20"/>
      <c r="Q39" s="127">
        <f t="shared" ref="Q39" si="429">D41+F41+H41+J41+L41+N41+P41</f>
        <v>0</v>
      </c>
      <c r="R39" s="11"/>
      <c r="S39" s="22"/>
      <c r="T39" s="20"/>
      <c r="U39" s="19"/>
      <c r="V39" s="20"/>
      <c r="W39" s="19"/>
      <c r="X39" s="20"/>
      <c r="Y39" s="19"/>
      <c r="Z39" s="20"/>
      <c r="AA39" s="19"/>
      <c r="AB39" s="20"/>
      <c r="AC39" s="19"/>
      <c r="AD39" s="20"/>
      <c r="AE39" s="19"/>
      <c r="AF39" s="20"/>
      <c r="AG39" s="127">
        <f t="shared" ref="AG39" si="430">T41+V41+X41+Z41+AB41+AD41+AF41</f>
        <v>0</v>
      </c>
      <c r="AH39" s="11"/>
      <c r="AI39" s="22"/>
      <c r="AJ39" s="20"/>
      <c r="AK39" s="19"/>
      <c r="AL39" s="20"/>
      <c r="AM39" s="19"/>
      <c r="AN39" s="20"/>
      <c r="AO39" s="19"/>
      <c r="AP39" s="20"/>
      <c r="AQ39" s="19"/>
      <c r="AR39" s="20"/>
      <c r="AS39" s="19"/>
      <c r="AT39" s="20"/>
      <c r="AU39" s="19"/>
      <c r="AV39" s="20"/>
      <c r="AW39" s="127">
        <f t="shared" ref="AW39" si="431">AJ41+AL41+AN41+AP41+AR41+AT41+AV41</f>
        <v>0</v>
      </c>
      <c r="AX39" s="11"/>
      <c r="AY39" s="22"/>
      <c r="AZ39" s="20"/>
      <c r="BA39" s="19"/>
      <c r="BB39" s="20"/>
      <c r="BC39" s="19"/>
      <c r="BD39" s="20"/>
      <c r="BE39" s="19"/>
      <c r="BF39" s="20"/>
      <c r="BG39" s="19"/>
      <c r="BH39" s="20"/>
      <c r="BI39" s="19"/>
      <c r="BJ39" s="20"/>
      <c r="BK39" s="19"/>
      <c r="BL39" s="20"/>
      <c r="BM39" s="127">
        <f t="shared" ref="BM39" si="432">AZ41+BB41+BD41+BF41+BH41+BJ41+BL41</f>
        <v>0</v>
      </c>
      <c r="BN39" s="11"/>
      <c r="BO39" s="22"/>
      <c r="BP39" s="20"/>
      <c r="BQ39" s="19"/>
      <c r="BR39" s="20"/>
      <c r="BS39" s="19"/>
      <c r="BT39" s="20"/>
      <c r="BU39" s="19"/>
      <c r="BV39" s="20"/>
      <c r="BW39" s="19"/>
      <c r="BX39" s="20"/>
      <c r="BY39" s="19"/>
      <c r="BZ39" s="20"/>
      <c r="CA39" s="19"/>
      <c r="CB39" s="20"/>
      <c r="CC39" s="127">
        <f t="shared" ref="CC39" si="433">BP41+BR41+BT41+BV41+BX41+BZ41+CB41</f>
        <v>0</v>
      </c>
      <c r="CD39" s="12"/>
      <c r="CE39" s="29" t="s">
        <v>32</v>
      </c>
      <c r="CG39" s="24"/>
      <c r="CH39" s="115">
        <f>COUNTIF($C40:$CB40,$CH$5)</f>
        <v>0</v>
      </c>
      <c r="CI39" s="115">
        <f>COUNTIF($C40:$CB40,$CI$5)</f>
        <v>0</v>
      </c>
      <c r="CJ39" s="115">
        <f>COUNTIF($C40:$CB40,$CJ$5)</f>
        <v>0</v>
      </c>
      <c r="CK39" s="115">
        <f>COUNTIF($C40:$CB40,$CK$5)</f>
        <v>0</v>
      </c>
      <c r="CL39" s="115">
        <f>COUNTIF($C40:$CB40,$CL$5)</f>
        <v>0</v>
      </c>
      <c r="CM39" s="24"/>
      <c r="CN39" s="115">
        <f>COUNTIF($C41:$CB41,$CN$5)</f>
        <v>0</v>
      </c>
      <c r="CO39" s="115">
        <f>COUNTIF($C41:$CB41,$CO$5)</f>
        <v>0</v>
      </c>
      <c r="CP39" s="115">
        <f>COUNTIF($C41:$CB41,$CP$5)</f>
        <v>0</v>
      </c>
      <c r="CQ39" s="115">
        <f>COUNTIF($C41:$CB41,$CQ$5)</f>
        <v>0</v>
      </c>
      <c r="CR39" s="115">
        <f>COUNTIF($C41:$CB41,$CR$5)</f>
        <v>0</v>
      </c>
      <c r="CS39" s="115">
        <f>COUNTIF($C41:$CB41,$CS$5)</f>
        <v>0</v>
      </c>
      <c r="CT39" s="115">
        <f>COUNTIF($C41:$CB41,$CT$5)</f>
        <v>0</v>
      </c>
      <c r="CU39" s="115">
        <f>COUNTIF($C41:$CB41,$CU$5)</f>
        <v>0</v>
      </c>
      <c r="CV39" s="24"/>
      <c r="CW39" s="115"/>
      <c r="CX39" s="115"/>
      <c r="CY39" s="115"/>
      <c r="CZ39" s="115"/>
      <c r="DA39" s="115"/>
      <c r="DB39" s="115"/>
      <c r="DC39" s="115"/>
      <c r="DD39" s="24"/>
    </row>
    <row r="40" spans="1:108">
      <c r="A40" s="17"/>
      <c r="B40" s="122"/>
      <c r="C40" s="126"/>
      <c r="D40" s="125"/>
      <c r="E40" s="126"/>
      <c r="F40" s="125"/>
      <c r="G40" s="126"/>
      <c r="H40" s="125"/>
      <c r="I40" s="126"/>
      <c r="J40" s="125"/>
      <c r="K40" s="126"/>
      <c r="L40" s="125"/>
      <c r="M40" s="126"/>
      <c r="N40" s="125"/>
      <c r="O40" s="126"/>
      <c r="P40" s="125"/>
      <c r="Q40" s="127"/>
      <c r="R40" s="11"/>
      <c r="S40" s="124"/>
      <c r="T40" s="125"/>
      <c r="U40" s="126"/>
      <c r="V40" s="125"/>
      <c r="W40" s="126"/>
      <c r="X40" s="125"/>
      <c r="Y40" s="126"/>
      <c r="Z40" s="125"/>
      <c r="AA40" s="126"/>
      <c r="AB40" s="125"/>
      <c r="AC40" s="126"/>
      <c r="AD40" s="125"/>
      <c r="AE40" s="126"/>
      <c r="AF40" s="125"/>
      <c r="AG40" s="127"/>
      <c r="AH40" s="11"/>
      <c r="AI40" s="124"/>
      <c r="AJ40" s="125"/>
      <c r="AK40" s="126"/>
      <c r="AL40" s="125"/>
      <c r="AM40" s="126"/>
      <c r="AN40" s="125"/>
      <c r="AO40" s="126"/>
      <c r="AP40" s="125"/>
      <c r="AQ40" s="126"/>
      <c r="AR40" s="125"/>
      <c r="AS40" s="126"/>
      <c r="AT40" s="125"/>
      <c r="AU40" s="126"/>
      <c r="AV40" s="125"/>
      <c r="AW40" s="127"/>
      <c r="AX40" s="11"/>
      <c r="AY40" s="124"/>
      <c r="AZ40" s="125"/>
      <c r="BA40" s="126"/>
      <c r="BB40" s="125"/>
      <c r="BC40" s="126"/>
      <c r="BD40" s="125"/>
      <c r="BE40" s="126"/>
      <c r="BF40" s="125"/>
      <c r="BG40" s="126"/>
      <c r="BH40" s="125"/>
      <c r="BI40" s="126"/>
      <c r="BJ40" s="125"/>
      <c r="BK40" s="126"/>
      <c r="BL40" s="125"/>
      <c r="BM40" s="127"/>
      <c r="BN40" s="11"/>
      <c r="BO40" s="124"/>
      <c r="BP40" s="125"/>
      <c r="BQ40" s="126"/>
      <c r="BR40" s="125"/>
      <c r="BS40" s="126"/>
      <c r="BT40" s="125"/>
      <c r="BU40" s="126"/>
      <c r="BV40" s="125"/>
      <c r="BW40" s="126"/>
      <c r="BX40" s="125"/>
      <c r="BY40" s="126"/>
      <c r="BZ40" s="125"/>
      <c r="CA40" s="126"/>
      <c r="CB40" s="125"/>
      <c r="CC40" s="127"/>
      <c r="CD40" s="12"/>
      <c r="CG40" s="24"/>
      <c r="CH40" s="115"/>
      <c r="CI40" s="115"/>
      <c r="CJ40" s="115"/>
      <c r="CK40" s="115"/>
      <c r="CL40" s="115"/>
      <c r="CM40" s="24"/>
      <c r="CN40" s="115"/>
      <c r="CO40" s="115"/>
      <c r="CP40" s="115"/>
      <c r="CQ40" s="115"/>
      <c r="CR40" s="115"/>
      <c r="CS40" s="115"/>
      <c r="CT40" s="115"/>
      <c r="CU40" s="115"/>
      <c r="CV40" s="24"/>
      <c r="CW40" s="115"/>
      <c r="CX40" s="115"/>
      <c r="CY40" s="115"/>
      <c r="CZ40" s="115"/>
      <c r="DA40" s="115"/>
      <c r="DB40" s="115"/>
      <c r="DC40" s="115"/>
      <c r="DD40" s="24"/>
    </row>
    <row r="41" spans="1:108">
      <c r="A41" s="17"/>
      <c r="B41" s="8" t="str">
        <f>VLOOKUP($B39,Tableau_Fonct,2,FALSE)</f>
        <v>Equipier</v>
      </c>
      <c r="C41" s="21"/>
      <c r="D41" s="2">
        <f t="shared" ref="D41" si="434">D39-C39</f>
        <v>0</v>
      </c>
      <c r="E41" s="21"/>
      <c r="F41" s="2">
        <f t="shared" ref="F41" si="435">F39-E39</f>
        <v>0</v>
      </c>
      <c r="G41" s="21"/>
      <c r="H41" s="2">
        <f t="shared" ref="H41" si="436">H39-G39</f>
        <v>0</v>
      </c>
      <c r="I41" s="21"/>
      <c r="J41" s="2">
        <f t="shared" ref="J41" si="437">J39-I39</f>
        <v>0</v>
      </c>
      <c r="K41" s="21"/>
      <c r="L41" s="2">
        <f t="shared" ref="L41" si="438">L39-K39</f>
        <v>0</v>
      </c>
      <c r="M41" s="21"/>
      <c r="N41" s="2">
        <f t="shared" ref="N41" si="439">N39-M39</f>
        <v>0</v>
      </c>
      <c r="O41" s="21"/>
      <c r="P41" s="2">
        <f t="shared" ref="P41" si="440">P39-O39</f>
        <v>0</v>
      </c>
      <c r="Q41" s="127"/>
      <c r="R41" s="11"/>
      <c r="S41" s="23"/>
      <c r="T41" s="2">
        <f t="shared" ref="T41" si="441">T39-S39</f>
        <v>0</v>
      </c>
      <c r="U41" s="21"/>
      <c r="V41" s="2">
        <f t="shared" ref="V41" si="442">V39-U39</f>
        <v>0</v>
      </c>
      <c r="W41" s="21"/>
      <c r="X41" s="2">
        <f t="shared" ref="X41" si="443">X39-W39</f>
        <v>0</v>
      </c>
      <c r="Y41" s="21"/>
      <c r="Z41" s="2">
        <f t="shared" ref="Z41" si="444">Z39-Y39</f>
        <v>0</v>
      </c>
      <c r="AA41" s="21"/>
      <c r="AB41" s="2">
        <f t="shared" ref="AB41" si="445">AB39-AA39</f>
        <v>0</v>
      </c>
      <c r="AC41" s="21"/>
      <c r="AD41" s="2">
        <f t="shared" ref="AD41" si="446">AD39-AC39</f>
        <v>0</v>
      </c>
      <c r="AE41" s="21"/>
      <c r="AF41" s="2">
        <f t="shared" ref="AF41" si="447">AF39-AE39</f>
        <v>0</v>
      </c>
      <c r="AG41" s="127"/>
      <c r="AH41" s="11"/>
      <c r="AI41" s="23"/>
      <c r="AJ41" s="2">
        <f t="shared" ref="AJ41" si="448">AJ39-AI39</f>
        <v>0</v>
      </c>
      <c r="AK41" s="21"/>
      <c r="AL41" s="2">
        <f t="shared" ref="AL41" si="449">AL39-AK39</f>
        <v>0</v>
      </c>
      <c r="AM41" s="21"/>
      <c r="AN41" s="2">
        <f t="shared" ref="AN41" si="450">AN39-AM39</f>
        <v>0</v>
      </c>
      <c r="AO41" s="21"/>
      <c r="AP41" s="2">
        <f t="shared" ref="AP41" si="451">AP39-AO39</f>
        <v>0</v>
      </c>
      <c r="AQ41" s="21"/>
      <c r="AR41" s="2">
        <f t="shared" ref="AR41" si="452">AR39-AQ39</f>
        <v>0</v>
      </c>
      <c r="AS41" s="21"/>
      <c r="AT41" s="2">
        <f t="shared" ref="AT41" si="453">AT39-AS39</f>
        <v>0</v>
      </c>
      <c r="AU41" s="21"/>
      <c r="AV41" s="2">
        <f t="shared" ref="AV41" si="454">AV39-AU39</f>
        <v>0</v>
      </c>
      <c r="AW41" s="127"/>
      <c r="AX41" s="11"/>
      <c r="AY41" s="23"/>
      <c r="AZ41" s="2">
        <f t="shared" ref="AZ41" si="455">AZ39-AY39</f>
        <v>0</v>
      </c>
      <c r="BA41" s="21"/>
      <c r="BB41" s="2">
        <f t="shared" ref="BB41" si="456">BB39-BA39</f>
        <v>0</v>
      </c>
      <c r="BC41" s="21"/>
      <c r="BD41" s="2">
        <f t="shared" ref="BD41" si="457">BD39-BC39</f>
        <v>0</v>
      </c>
      <c r="BE41" s="21"/>
      <c r="BF41" s="2">
        <f t="shared" ref="BF41" si="458">BF39-BE39</f>
        <v>0</v>
      </c>
      <c r="BG41" s="21"/>
      <c r="BH41" s="2">
        <f t="shared" ref="BH41" si="459">BH39-BG39</f>
        <v>0</v>
      </c>
      <c r="BI41" s="21"/>
      <c r="BJ41" s="2">
        <f t="shared" ref="BJ41" si="460">BJ39-BI39</f>
        <v>0</v>
      </c>
      <c r="BK41" s="21"/>
      <c r="BL41" s="2">
        <f t="shared" ref="BL41" si="461">BL39-BK39</f>
        <v>0</v>
      </c>
      <c r="BM41" s="127"/>
      <c r="BN41" s="11"/>
      <c r="BO41" s="23"/>
      <c r="BP41" s="2">
        <f t="shared" ref="BP41" si="462">BP39-BO39</f>
        <v>0</v>
      </c>
      <c r="BQ41" s="21"/>
      <c r="BR41" s="2">
        <f t="shared" ref="BR41" si="463">BR39-BQ39</f>
        <v>0</v>
      </c>
      <c r="BS41" s="21"/>
      <c r="BT41" s="2">
        <f t="shared" ref="BT41" si="464">BT39-BS39</f>
        <v>0</v>
      </c>
      <c r="BU41" s="21"/>
      <c r="BV41" s="2">
        <f t="shared" ref="BV41" si="465">BV39-BU39</f>
        <v>0</v>
      </c>
      <c r="BW41" s="21"/>
      <c r="BX41" s="2">
        <f t="shared" ref="BX41" si="466">BX39-BW39</f>
        <v>0</v>
      </c>
      <c r="BY41" s="21"/>
      <c r="BZ41" s="2">
        <f t="shared" ref="BZ41" si="467">BZ39-BY39</f>
        <v>0</v>
      </c>
      <c r="CA41" s="21"/>
      <c r="CB41" s="2">
        <f t="shared" ref="CB41" si="468">CB39-CA39</f>
        <v>0</v>
      </c>
      <c r="CC41" s="127"/>
      <c r="CD41" s="12"/>
      <c r="CG41" s="24"/>
      <c r="CH41" s="115"/>
      <c r="CI41" s="115"/>
      <c r="CJ41" s="115"/>
      <c r="CK41" s="115"/>
      <c r="CL41" s="115"/>
      <c r="CM41" s="24"/>
      <c r="CN41" s="115"/>
      <c r="CO41" s="115"/>
      <c r="CP41" s="115"/>
      <c r="CQ41" s="115"/>
      <c r="CR41" s="115"/>
      <c r="CS41" s="115"/>
      <c r="CT41" s="115"/>
      <c r="CU41" s="115"/>
      <c r="CV41" s="24"/>
      <c r="CW41" s="115"/>
      <c r="CX41" s="115"/>
      <c r="CY41" s="115"/>
      <c r="CZ41" s="115"/>
      <c r="DA41" s="115"/>
      <c r="DB41" s="115"/>
      <c r="DC41" s="115"/>
      <c r="DD41" s="24"/>
    </row>
    <row r="42" spans="1:108">
      <c r="A42" s="17"/>
      <c r="B42" s="121" t="str">
        <f>Param!$D$13</f>
        <v>LEROY F</v>
      </c>
      <c r="C42" s="19"/>
      <c r="D42" s="20"/>
      <c r="E42" s="19"/>
      <c r="F42" s="20"/>
      <c r="G42" s="19"/>
      <c r="H42" s="20"/>
      <c r="I42" s="19"/>
      <c r="J42" s="20"/>
      <c r="K42" s="19"/>
      <c r="L42" s="20"/>
      <c r="M42" s="19"/>
      <c r="N42" s="20"/>
      <c r="O42" s="19"/>
      <c r="P42" s="20"/>
      <c r="Q42" s="127">
        <f t="shared" ref="Q42" si="469">D44+F44+H44+J44+L44+N44+P44</f>
        <v>0</v>
      </c>
      <c r="R42" s="11"/>
      <c r="S42" s="22"/>
      <c r="T42" s="20"/>
      <c r="U42" s="19"/>
      <c r="V42" s="20"/>
      <c r="W42" s="19"/>
      <c r="X42" s="20"/>
      <c r="Y42" s="19"/>
      <c r="Z42" s="20"/>
      <c r="AA42" s="19"/>
      <c r="AB42" s="20"/>
      <c r="AC42" s="19"/>
      <c r="AD42" s="20"/>
      <c r="AE42" s="19"/>
      <c r="AF42" s="20"/>
      <c r="AG42" s="127">
        <f t="shared" ref="AG42" si="470">T44+V44+X44+Z44+AB44+AD44+AF44</f>
        <v>0</v>
      </c>
      <c r="AH42" s="11"/>
      <c r="AI42" s="22"/>
      <c r="AJ42" s="20"/>
      <c r="AK42" s="19"/>
      <c r="AL42" s="20"/>
      <c r="AM42" s="19"/>
      <c r="AN42" s="20"/>
      <c r="AO42" s="19"/>
      <c r="AP42" s="20"/>
      <c r="AQ42" s="19"/>
      <c r="AR42" s="20"/>
      <c r="AS42" s="19"/>
      <c r="AT42" s="20"/>
      <c r="AU42" s="19"/>
      <c r="AV42" s="20"/>
      <c r="AW42" s="127">
        <f t="shared" ref="AW42" si="471">AJ44+AL44+AN44+AP44+AR44+AT44+AV44</f>
        <v>0</v>
      </c>
      <c r="AX42" s="11"/>
      <c r="AY42" s="22"/>
      <c r="AZ42" s="20"/>
      <c r="BA42" s="19"/>
      <c r="BB42" s="20"/>
      <c r="BC42" s="19"/>
      <c r="BD42" s="20"/>
      <c r="BE42" s="19"/>
      <c r="BF42" s="20"/>
      <c r="BG42" s="19"/>
      <c r="BH42" s="20"/>
      <c r="BI42" s="19"/>
      <c r="BJ42" s="20"/>
      <c r="BK42" s="19"/>
      <c r="BL42" s="20"/>
      <c r="BM42" s="127">
        <f t="shared" ref="BM42" si="472">AZ44+BB44+BD44+BF44+BH44+BJ44+BL44</f>
        <v>0</v>
      </c>
      <c r="BN42" s="11"/>
      <c r="BO42" s="22"/>
      <c r="BP42" s="20"/>
      <c r="BQ42" s="19"/>
      <c r="BR42" s="20"/>
      <c r="BS42" s="19"/>
      <c r="BT42" s="20"/>
      <c r="BU42" s="19"/>
      <c r="BV42" s="20"/>
      <c r="BW42" s="19"/>
      <c r="BX42" s="20"/>
      <c r="BY42" s="19"/>
      <c r="BZ42" s="20"/>
      <c r="CA42" s="19"/>
      <c r="CB42" s="20"/>
      <c r="CC42" s="127">
        <f t="shared" ref="CC42" si="473">BP44+BR44+BT44+BV44+BX44+BZ44+CB44</f>
        <v>0</v>
      </c>
      <c r="CD42" s="12"/>
      <c r="CE42" s="29" t="s">
        <v>32</v>
      </c>
      <c r="CG42" s="24"/>
      <c r="CH42" s="115">
        <f>COUNTIF($C43:$CB43,$CH$5)</f>
        <v>0</v>
      </c>
      <c r="CI42" s="115">
        <f>COUNTIF($C43:$CB43,$CI$5)</f>
        <v>0</v>
      </c>
      <c r="CJ42" s="115">
        <f>COUNTIF($C43:$CB43,$CJ$5)</f>
        <v>0</v>
      </c>
      <c r="CK42" s="115">
        <f>COUNTIF($C43:$CB43,$CK$5)</f>
        <v>0</v>
      </c>
      <c r="CL42" s="115">
        <f>COUNTIF($C43:$CB43,$CL$5)</f>
        <v>0</v>
      </c>
      <c r="CM42" s="24"/>
      <c r="CN42" s="115">
        <f>COUNTIF($C44:$CB44,$CN$5)</f>
        <v>0</v>
      </c>
      <c r="CO42" s="115">
        <f>COUNTIF($C44:$CB44,$CO$5)</f>
        <v>0</v>
      </c>
      <c r="CP42" s="115">
        <f>COUNTIF($C44:$CB44,$CP$5)</f>
        <v>0</v>
      </c>
      <c r="CQ42" s="115">
        <f>COUNTIF($C44:$CB44,$CQ$5)</f>
        <v>0</v>
      </c>
      <c r="CR42" s="115">
        <f>COUNTIF($C44:$CB44,$CR$5)</f>
        <v>0</v>
      </c>
      <c r="CS42" s="115">
        <f>COUNTIF($C44:$CB44,$CS$5)</f>
        <v>0</v>
      </c>
      <c r="CT42" s="115">
        <f>COUNTIF($C44:$CB44,$CT$5)</f>
        <v>0</v>
      </c>
      <c r="CU42" s="115">
        <f>COUNTIF($C44:$CB44,$CU$5)</f>
        <v>0</v>
      </c>
      <c r="CV42" s="24"/>
      <c r="CW42" s="115"/>
      <c r="CX42" s="115"/>
      <c r="CY42" s="115"/>
      <c r="CZ42" s="115"/>
      <c r="DA42" s="115"/>
      <c r="DB42" s="115"/>
      <c r="DC42" s="115"/>
      <c r="DD42" s="24"/>
    </row>
    <row r="43" spans="1:108">
      <c r="A43" s="17"/>
      <c r="B43" s="122"/>
      <c r="C43" s="126"/>
      <c r="D43" s="125"/>
      <c r="E43" s="126"/>
      <c r="F43" s="125"/>
      <c r="G43" s="126"/>
      <c r="H43" s="125"/>
      <c r="I43" s="126"/>
      <c r="J43" s="125"/>
      <c r="K43" s="126"/>
      <c r="L43" s="125"/>
      <c r="M43" s="126"/>
      <c r="N43" s="125"/>
      <c r="O43" s="126"/>
      <c r="P43" s="125"/>
      <c r="Q43" s="127"/>
      <c r="R43" s="11"/>
      <c r="S43" s="124"/>
      <c r="T43" s="125"/>
      <c r="U43" s="126"/>
      <c r="V43" s="125"/>
      <c r="W43" s="126"/>
      <c r="X43" s="125"/>
      <c r="Y43" s="126"/>
      <c r="Z43" s="125"/>
      <c r="AA43" s="126"/>
      <c r="AB43" s="125"/>
      <c r="AC43" s="126"/>
      <c r="AD43" s="125"/>
      <c r="AE43" s="126"/>
      <c r="AF43" s="125"/>
      <c r="AG43" s="127"/>
      <c r="AH43" s="11"/>
      <c r="AI43" s="124"/>
      <c r="AJ43" s="125"/>
      <c r="AK43" s="126"/>
      <c r="AL43" s="125"/>
      <c r="AM43" s="126"/>
      <c r="AN43" s="125"/>
      <c r="AO43" s="126"/>
      <c r="AP43" s="125"/>
      <c r="AQ43" s="126"/>
      <c r="AR43" s="125"/>
      <c r="AS43" s="126"/>
      <c r="AT43" s="125"/>
      <c r="AU43" s="126"/>
      <c r="AV43" s="125"/>
      <c r="AW43" s="127"/>
      <c r="AX43" s="11"/>
      <c r="AY43" s="124"/>
      <c r="AZ43" s="125"/>
      <c r="BA43" s="126"/>
      <c r="BB43" s="125"/>
      <c r="BC43" s="126"/>
      <c r="BD43" s="125"/>
      <c r="BE43" s="126"/>
      <c r="BF43" s="125"/>
      <c r="BG43" s="126"/>
      <c r="BH43" s="125"/>
      <c r="BI43" s="126"/>
      <c r="BJ43" s="125"/>
      <c r="BK43" s="126"/>
      <c r="BL43" s="125"/>
      <c r="BM43" s="127"/>
      <c r="BN43" s="11"/>
      <c r="BO43" s="124"/>
      <c r="BP43" s="125"/>
      <c r="BQ43" s="126"/>
      <c r="BR43" s="125"/>
      <c r="BS43" s="126"/>
      <c r="BT43" s="125"/>
      <c r="BU43" s="126"/>
      <c r="BV43" s="125"/>
      <c r="BW43" s="126"/>
      <c r="BX43" s="125"/>
      <c r="BY43" s="126"/>
      <c r="BZ43" s="125"/>
      <c r="CA43" s="126"/>
      <c r="CB43" s="125"/>
      <c r="CC43" s="127"/>
      <c r="CD43" s="12"/>
      <c r="CG43" s="24"/>
      <c r="CH43" s="115"/>
      <c r="CI43" s="115"/>
      <c r="CJ43" s="115"/>
      <c r="CK43" s="115"/>
      <c r="CL43" s="115"/>
      <c r="CM43" s="24"/>
      <c r="CN43" s="115"/>
      <c r="CO43" s="115"/>
      <c r="CP43" s="115"/>
      <c r="CQ43" s="115"/>
      <c r="CR43" s="115"/>
      <c r="CS43" s="115"/>
      <c r="CT43" s="115"/>
      <c r="CU43" s="115"/>
      <c r="CV43" s="24"/>
      <c r="CW43" s="115"/>
      <c r="CX43" s="115"/>
      <c r="CY43" s="115"/>
      <c r="CZ43" s="115"/>
      <c r="DA43" s="115"/>
      <c r="DB43" s="115"/>
      <c r="DC43" s="115"/>
      <c r="DD43" s="24"/>
    </row>
    <row r="44" spans="1:108">
      <c r="A44" s="17"/>
      <c r="B44" s="8" t="str">
        <f>VLOOKUP($B42,Tableau_Fonct,2,FALSE)</f>
        <v>Equipier</v>
      </c>
      <c r="C44" s="21"/>
      <c r="D44" s="2">
        <f t="shared" ref="D44" si="474">D42-C42</f>
        <v>0</v>
      </c>
      <c r="E44" s="21"/>
      <c r="F44" s="2">
        <f t="shared" ref="F44" si="475">F42-E42</f>
        <v>0</v>
      </c>
      <c r="G44" s="21"/>
      <c r="H44" s="2">
        <f t="shared" ref="H44" si="476">H42-G42</f>
        <v>0</v>
      </c>
      <c r="I44" s="21"/>
      <c r="J44" s="2">
        <f t="shared" ref="J44" si="477">J42-I42</f>
        <v>0</v>
      </c>
      <c r="K44" s="21"/>
      <c r="L44" s="2">
        <f t="shared" ref="L44" si="478">L42-K42</f>
        <v>0</v>
      </c>
      <c r="M44" s="21"/>
      <c r="N44" s="2">
        <f t="shared" ref="N44" si="479">N42-M42</f>
        <v>0</v>
      </c>
      <c r="O44" s="21"/>
      <c r="P44" s="2">
        <f t="shared" ref="P44" si="480">P42-O42</f>
        <v>0</v>
      </c>
      <c r="Q44" s="127"/>
      <c r="R44" s="11"/>
      <c r="S44" s="23"/>
      <c r="T44" s="2">
        <f t="shared" ref="T44" si="481">T42-S42</f>
        <v>0</v>
      </c>
      <c r="U44" s="21"/>
      <c r="V44" s="2">
        <f t="shared" ref="V44" si="482">V42-U42</f>
        <v>0</v>
      </c>
      <c r="W44" s="21"/>
      <c r="X44" s="2">
        <f t="shared" ref="X44" si="483">X42-W42</f>
        <v>0</v>
      </c>
      <c r="Y44" s="21"/>
      <c r="Z44" s="2">
        <f t="shared" ref="Z44" si="484">Z42-Y42</f>
        <v>0</v>
      </c>
      <c r="AA44" s="21"/>
      <c r="AB44" s="2">
        <f t="shared" ref="AB44" si="485">AB42-AA42</f>
        <v>0</v>
      </c>
      <c r="AC44" s="21"/>
      <c r="AD44" s="2">
        <f t="shared" ref="AD44" si="486">AD42-AC42</f>
        <v>0</v>
      </c>
      <c r="AE44" s="21"/>
      <c r="AF44" s="2">
        <f t="shared" ref="AF44" si="487">AF42-AE42</f>
        <v>0</v>
      </c>
      <c r="AG44" s="127"/>
      <c r="AH44" s="11"/>
      <c r="AI44" s="23"/>
      <c r="AJ44" s="2">
        <f t="shared" ref="AJ44" si="488">AJ42-AI42</f>
        <v>0</v>
      </c>
      <c r="AK44" s="21"/>
      <c r="AL44" s="2">
        <f t="shared" ref="AL44" si="489">AL42-AK42</f>
        <v>0</v>
      </c>
      <c r="AM44" s="21"/>
      <c r="AN44" s="2">
        <f t="shared" ref="AN44" si="490">AN42-AM42</f>
        <v>0</v>
      </c>
      <c r="AO44" s="21"/>
      <c r="AP44" s="2">
        <f t="shared" ref="AP44" si="491">AP42-AO42</f>
        <v>0</v>
      </c>
      <c r="AQ44" s="21"/>
      <c r="AR44" s="2">
        <f t="shared" ref="AR44" si="492">AR42-AQ42</f>
        <v>0</v>
      </c>
      <c r="AS44" s="21"/>
      <c r="AT44" s="2">
        <f t="shared" ref="AT44" si="493">AT42-AS42</f>
        <v>0</v>
      </c>
      <c r="AU44" s="21"/>
      <c r="AV44" s="2">
        <f t="shared" ref="AV44" si="494">AV42-AU42</f>
        <v>0</v>
      </c>
      <c r="AW44" s="127"/>
      <c r="AX44" s="11"/>
      <c r="AY44" s="23"/>
      <c r="AZ44" s="2">
        <f t="shared" ref="AZ44" si="495">AZ42-AY42</f>
        <v>0</v>
      </c>
      <c r="BA44" s="21"/>
      <c r="BB44" s="2">
        <f t="shared" ref="BB44" si="496">BB42-BA42</f>
        <v>0</v>
      </c>
      <c r="BC44" s="21"/>
      <c r="BD44" s="2">
        <f t="shared" ref="BD44" si="497">BD42-BC42</f>
        <v>0</v>
      </c>
      <c r="BE44" s="21"/>
      <c r="BF44" s="2">
        <f t="shared" ref="BF44" si="498">BF42-BE42</f>
        <v>0</v>
      </c>
      <c r="BG44" s="21"/>
      <c r="BH44" s="2">
        <f t="shared" ref="BH44" si="499">BH42-BG42</f>
        <v>0</v>
      </c>
      <c r="BI44" s="21"/>
      <c r="BJ44" s="2">
        <f t="shared" ref="BJ44" si="500">BJ42-BI42</f>
        <v>0</v>
      </c>
      <c r="BK44" s="21"/>
      <c r="BL44" s="2">
        <f t="shared" ref="BL44" si="501">BL42-BK42</f>
        <v>0</v>
      </c>
      <c r="BM44" s="127"/>
      <c r="BN44" s="11"/>
      <c r="BO44" s="23"/>
      <c r="BP44" s="2">
        <f t="shared" ref="BP44" si="502">BP42-BO42</f>
        <v>0</v>
      </c>
      <c r="BQ44" s="21"/>
      <c r="BR44" s="2">
        <f t="shared" ref="BR44" si="503">BR42-BQ42</f>
        <v>0</v>
      </c>
      <c r="BS44" s="21"/>
      <c r="BT44" s="2">
        <f t="shared" ref="BT44" si="504">BT42-BS42</f>
        <v>0</v>
      </c>
      <c r="BU44" s="21"/>
      <c r="BV44" s="2">
        <f t="shared" ref="BV44" si="505">BV42-BU42</f>
        <v>0</v>
      </c>
      <c r="BW44" s="21"/>
      <c r="BX44" s="2">
        <f t="shared" ref="BX44" si="506">BX42-BW42</f>
        <v>0</v>
      </c>
      <c r="BY44" s="21"/>
      <c r="BZ44" s="2">
        <f t="shared" ref="BZ44" si="507">BZ42-BY42</f>
        <v>0</v>
      </c>
      <c r="CA44" s="21"/>
      <c r="CB44" s="2">
        <f t="shared" ref="CB44" si="508">CB42-CA42</f>
        <v>0</v>
      </c>
      <c r="CC44" s="127"/>
      <c r="CD44" s="12"/>
      <c r="CG44" s="24"/>
      <c r="CH44" s="115"/>
      <c r="CI44" s="115"/>
      <c r="CJ44" s="115"/>
      <c r="CK44" s="115"/>
      <c r="CL44" s="115"/>
      <c r="CM44" s="24"/>
      <c r="CN44" s="115"/>
      <c r="CO44" s="115"/>
      <c r="CP44" s="115"/>
      <c r="CQ44" s="115"/>
      <c r="CR44" s="115"/>
      <c r="CS44" s="115"/>
      <c r="CT44" s="115"/>
      <c r="CU44" s="115"/>
      <c r="CV44" s="24"/>
      <c r="CW44" s="115"/>
      <c r="CX44" s="115"/>
      <c r="CY44" s="115"/>
      <c r="CZ44" s="115"/>
      <c r="DA44" s="115"/>
      <c r="DB44" s="115"/>
      <c r="DC44" s="115"/>
      <c r="DD44" s="24"/>
    </row>
    <row r="45" spans="1:108">
      <c r="A45" s="15"/>
      <c r="B45" s="9"/>
      <c r="C45" s="14"/>
      <c r="D45" s="14"/>
      <c r="E45" s="14"/>
      <c r="F45" s="14"/>
      <c r="G45" s="14"/>
      <c r="H45" s="14"/>
      <c r="I45" s="14"/>
      <c r="J45" s="14"/>
      <c r="K45" s="14"/>
      <c r="L45" s="14"/>
      <c r="M45" s="14"/>
      <c r="N45" s="14"/>
      <c r="O45" s="14"/>
      <c r="P45" s="14"/>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c r="AT45" s="9"/>
      <c r="AU45" s="9"/>
      <c r="AV45" s="9"/>
      <c r="AW45" s="9"/>
      <c r="AX45" s="9"/>
      <c r="AY45" s="9"/>
      <c r="AZ45" s="9"/>
      <c r="BA45" s="9"/>
      <c r="BB45" s="9"/>
      <c r="BC45" s="9"/>
      <c r="BD45" s="9"/>
      <c r="BE45" s="9"/>
      <c r="BF45" s="9"/>
      <c r="BG45" s="9"/>
      <c r="BH45" s="9"/>
      <c r="BI45" s="9"/>
      <c r="BJ45" s="9"/>
      <c r="BK45" s="9"/>
      <c r="BL45" s="9"/>
      <c r="BM45" s="9"/>
      <c r="BN45" s="9"/>
      <c r="BO45" s="9"/>
      <c r="BP45" s="9"/>
      <c r="BQ45" s="9"/>
      <c r="BR45" s="9"/>
      <c r="BS45" s="9"/>
      <c r="BT45" s="9"/>
      <c r="BU45" s="9"/>
      <c r="BV45" s="9"/>
      <c r="BW45" s="9"/>
      <c r="BX45" s="9"/>
      <c r="BY45" s="9"/>
      <c r="BZ45" s="9"/>
      <c r="CA45" s="9"/>
      <c r="CB45" s="9"/>
      <c r="CC45" s="9"/>
      <c r="CD45" s="9"/>
      <c r="CG45" s="24"/>
      <c r="CM45" s="24"/>
      <c r="CV45" s="24"/>
      <c r="DD45" s="24"/>
    </row>
  </sheetData>
  <mergeCells count="867">
    <mergeCell ref="Q42:Q44"/>
    <mergeCell ref="Q24:Q26"/>
    <mergeCell ref="Q27:Q29"/>
    <mergeCell ref="Q30:Q32"/>
    <mergeCell ref="Q33:Q35"/>
    <mergeCell ref="Q36:Q38"/>
    <mergeCell ref="Q39:Q41"/>
    <mergeCell ref="Q9:Q11"/>
    <mergeCell ref="Q12:Q14"/>
    <mergeCell ref="Q15:Q17"/>
    <mergeCell ref="Q18:Q20"/>
    <mergeCell ref="Q21:Q23"/>
    <mergeCell ref="C43:D43"/>
    <mergeCell ref="E43:F43"/>
    <mergeCell ref="G43:H43"/>
    <mergeCell ref="I43:J43"/>
    <mergeCell ref="K43:L43"/>
    <mergeCell ref="M43:N43"/>
    <mergeCell ref="O43:P43"/>
    <mergeCell ref="C40:D40"/>
    <mergeCell ref="E40:F40"/>
    <mergeCell ref="G40:H40"/>
    <mergeCell ref="I40:J40"/>
    <mergeCell ref="K40:L40"/>
    <mergeCell ref="M40:N40"/>
    <mergeCell ref="O40:P40"/>
    <mergeCell ref="O28:P28"/>
    <mergeCell ref="C31:D31"/>
    <mergeCell ref="E31:F31"/>
    <mergeCell ref="G31:H31"/>
    <mergeCell ref="I31:J31"/>
    <mergeCell ref="K31:L31"/>
    <mergeCell ref="M31:N31"/>
    <mergeCell ref="O31:P31"/>
    <mergeCell ref="C28:D28"/>
    <mergeCell ref="E28:F28"/>
    <mergeCell ref="G28:H28"/>
    <mergeCell ref="I28:J28"/>
    <mergeCell ref="K28:L28"/>
    <mergeCell ref="M28:N28"/>
    <mergeCell ref="O34:P34"/>
    <mergeCell ref="C37:D37"/>
    <mergeCell ref="E37:F37"/>
    <mergeCell ref="G37:H37"/>
    <mergeCell ref="I37:J37"/>
    <mergeCell ref="K37:L37"/>
    <mergeCell ref="M37:N37"/>
    <mergeCell ref="O37:P37"/>
    <mergeCell ref="C34:D34"/>
    <mergeCell ref="E34:F34"/>
    <mergeCell ref="G34:H34"/>
    <mergeCell ref="I34:J34"/>
    <mergeCell ref="K34:L34"/>
    <mergeCell ref="M34:N34"/>
    <mergeCell ref="O16:P16"/>
    <mergeCell ref="C19:D19"/>
    <mergeCell ref="E19:F19"/>
    <mergeCell ref="G19:H19"/>
    <mergeCell ref="I19:J19"/>
    <mergeCell ref="K19:L19"/>
    <mergeCell ref="M19:N19"/>
    <mergeCell ref="O19:P19"/>
    <mergeCell ref="C16:D16"/>
    <mergeCell ref="E16:F16"/>
    <mergeCell ref="G16:H16"/>
    <mergeCell ref="I16:J16"/>
    <mergeCell ref="K16:L16"/>
    <mergeCell ref="M16:N16"/>
    <mergeCell ref="O22:P22"/>
    <mergeCell ref="C25:D25"/>
    <mergeCell ref="E25:F25"/>
    <mergeCell ref="G25:H25"/>
    <mergeCell ref="I25:J25"/>
    <mergeCell ref="K25:L25"/>
    <mergeCell ref="M25:N25"/>
    <mergeCell ref="O25:P25"/>
    <mergeCell ref="C22:D22"/>
    <mergeCell ref="E22:F22"/>
    <mergeCell ref="G22:H22"/>
    <mergeCell ref="I22:J22"/>
    <mergeCell ref="K22:L22"/>
    <mergeCell ref="M22:N22"/>
    <mergeCell ref="C5:D5"/>
    <mergeCell ref="Q7:Q8"/>
    <mergeCell ref="C13:D13"/>
    <mergeCell ref="E13:F13"/>
    <mergeCell ref="G13:H13"/>
    <mergeCell ref="I13:J13"/>
    <mergeCell ref="K13:L13"/>
    <mergeCell ref="M13:N13"/>
    <mergeCell ref="O13:P13"/>
    <mergeCell ref="O7:P7"/>
    <mergeCell ref="O8:P8"/>
    <mergeCell ref="C10:D10"/>
    <mergeCell ref="E10:F10"/>
    <mergeCell ref="G10:H10"/>
    <mergeCell ref="I10:J10"/>
    <mergeCell ref="K10:L10"/>
    <mergeCell ref="M10:N10"/>
    <mergeCell ref="O10:P10"/>
    <mergeCell ref="I7:J7"/>
    <mergeCell ref="I8:J8"/>
    <mergeCell ref="K7:L7"/>
    <mergeCell ref="K8:L8"/>
    <mergeCell ref="M7:N7"/>
    <mergeCell ref="M8:N8"/>
    <mergeCell ref="C7:D7"/>
    <mergeCell ref="C8:D8"/>
    <mergeCell ref="E7:F7"/>
    <mergeCell ref="E8:F8"/>
    <mergeCell ref="G7:H7"/>
    <mergeCell ref="G8:H8"/>
    <mergeCell ref="I5:J5"/>
    <mergeCell ref="K5:L5"/>
    <mergeCell ref="S6:AG6"/>
    <mergeCell ref="S7:T7"/>
    <mergeCell ref="U7:V7"/>
    <mergeCell ref="W7:X7"/>
    <mergeCell ref="Y7:Z7"/>
    <mergeCell ref="AA7:AB7"/>
    <mergeCell ref="AC7:AD7"/>
    <mergeCell ref="AE7:AF7"/>
    <mergeCell ref="AG7:AG8"/>
    <mergeCell ref="S8:T8"/>
    <mergeCell ref="U8:V8"/>
    <mergeCell ref="W8:X8"/>
    <mergeCell ref="Y8:Z8"/>
    <mergeCell ref="AA8:AB8"/>
    <mergeCell ref="AC8:AD8"/>
    <mergeCell ref="AE8:AF8"/>
    <mergeCell ref="AG15:AG17"/>
    <mergeCell ref="S16:T16"/>
    <mergeCell ref="U16:V16"/>
    <mergeCell ref="W16:X16"/>
    <mergeCell ref="Y16:Z16"/>
    <mergeCell ref="AA16:AB16"/>
    <mergeCell ref="AC16:AD16"/>
    <mergeCell ref="AE16:AF16"/>
    <mergeCell ref="AG18:AG20"/>
    <mergeCell ref="S19:T19"/>
    <mergeCell ref="U19:V19"/>
    <mergeCell ref="W19:X19"/>
    <mergeCell ref="Y19:Z19"/>
    <mergeCell ref="AA19:AB19"/>
    <mergeCell ref="AC19:AD19"/>
    <mergeCell ref="AE19:AF19"/>
    <mergeCell ref="AG9:AG11"/>
    <mergeCell ref="S10:T10"/>
    <mergeCell ref="U10:V10"/>
    <mergeCell ref="W10:X10"/>
    <mergeCell ref="Y10:Z10"/>
    <mergeCell ref="AA10:AB10"/>
    <mergeCell ref="AC10:AD10"/>
    <mergeCell ref="AE10:AF10"/>
    <mergeCell ref="AG12:AG14"/>
    <mergeCell ref="S13:T13"/>
    <mergeCell ref="U13:V13"/>
    <mergeCell ref="W13:X13"/>
    <mergeCell ref="Y13:Z13"/>
    <mergeCell ref="AA13:AB13"/>
    <mergeCell ref="AC13:AD13"/>
    <mergeCell ref="AE13:AF13"/>
    <mergeCell ref="AG27:AG29"/>
    <mergeCell ref="S28:T28"/>
    <mergeCell ref="U28:V28"/>
    <mergeCell ref="W28:X28"/>
    <mergeCell ref="Y28:Z28"/>
    <mergeCell ref="AA28:AB28"/>
    <mergeCell ref="AC28:AD28"/>
    <mergeCell ref="AE28:AF28"/>
    <mergeCell ref="AG30:AG32"/>
    <mergeCell ref="S31:T31"/>
    <mergeCell ref="U31:V31"/>
    <mergeCell ref="W31:X31"/>
    <mergeCell ref="Y31:Z31"/>
    <mergeCell ref="AA31:AB31"/>
    <mergeCell ref="AC31:AD31"/>
    <mergeCell ref="AE31:AF31"/>
    <mergeCell ref="AG21:AG23"/>
    <mergeCell ref="S22:T22"/>
    <mergeCell ref="U22:V22"/>
    <mergeCell ref="W22:X22"/>
    <mergeCell ref="Y22:Z22"/>
    <mergeCell ref="AA22:AB22"/>
    <mergeCell ref="AC22:AD22"/>
    <mergeCell ref="AE22:AF22"/>
    <mergeCell ref="AG24:AG26"/>
    <mergeCell ref="S25:T25"/>
    <mergeCell ref="U25:V25"/>
    <mergeCell ref="W25:X25"/>
    <mergeCell ref="Y25:Z25"/>
    <mergeCell ref="AA25:AB25"/>
    <mergeCell ref="AC25:AD25"/>
    <mergeCell ref="AE25:AF25"/>
    <mergeCell ref="AG39:AG41"/>
    <mergeCell ref="S40:T40"/>
    <mergeCell ref="U40:V40"/>
    <mergeCell ref="W40:X40"/>
    <mergeCell ref="Y40:Z40"/>
    <mergeCell ref="AA40:AB40"/>
    <mergeCell ref="AC40:AD40"/>
    <mergeCell ref="AE40:AF40"/>
    <mergeCell ref="AG42:AG44"/>
    <mergeCell ref="S43:T43"/>
    <mergeCell ref="U43:V43"/>
    <mergeCell ref="W43:X43"/>
    <mergeCell ref="Y43:Z43"/>
    <mergeCell ref="AA43:AB43"/>
    <mergeCell ref="AC43:AD43"/>
    <mergeCell ref="AE43:AF43"/>
    <mergeCell ref="AG33:AG35"/>
    <mergeCell ref="S34:T34"/>
    <mergeCell ref="U34:V34"/>
    <mergeCell ref="W34:X34"/>
    <mergeCell ref="Y34:Z34"/>
    <mergeCell ref="AA34:AB34"/>
    <mergeCell ref="AC34:AD34"/>
    <mergeCell ref="AE34:AF34"/>
    <mergeCell ref="AG36:AG38"/>
    <mergeCell ref="S37:T37"/>
    <mergeCell ref="U37:V37"/>
    <mergeCell ref="W37:X37"/>
    <mergeCell ref="Y37:Z37"/>
    <mergeCell ref="AA37:AB37"/>
    <mergeCell ref="AC37:AD37"/>
    <mergeCell ref="AE37:AF37"/>
    <mergeCell ref="AW9:AW11"/>
    <mergeCell ref="AI10:AJ10"/>
    <mergeCell ref="AK10:AL10"/>
    <mergeCell ref="AM10:AN10"/>
    <mergeCell ref="AO10:AP10"/>
    <mergeCell ref="AQ10:AR10"/>
    <mergeCell ref="AS10:AT10"/>
    <mergeCell ref="AU10:AV10"/>
    <mergeCell ref="AW12:AW14"/>
    <mergeCell ref="AI13:AJ13"/>
    <mergeCell ref="AK13:AL13"/>
    <mergeCell ref="AM13:AN13"/>
    <mergeCell ref="AO13:AP13"/>
    <mergeCell ref="AQ13:AR13"/>
    <mergeCell ref="AS13:AT13"/>
    <mergeCell ref="AU13:AV13"/>
    <mergeCell ref="AI6:AW6"/>
    <mergeCell ref="AI7:AJ7"/>
    <mergeCell ref="AK7:AL7"/>
    <mergeCell ref="AM7:AN7"/>
    <mergeCell ref="AO7:AP7"/>
    <mergeCell ref="AQ7:AR7"/>
    <mergeCell ref="AS7:AT7"/>
    <mergeCell ref="AU7:AV7"/>
    <mergeCell ref="AW7:AW8"/>
    <mergeCell ref="AI8:AJ8"/>
    <mergeCell ref="AK8:AL8"/>
    <mergeCell ref="AM8:AN8"/>
    <mergeCell ref="AO8:AP8"/>
    <mergeCell ref="AQ8:AR8"/>
    <mergeCell ref="AS8:AT8"/>
    <mergeCell ref="AU8:AV8"/>
    <mergeCell ref="AW21:AW23"/>
    <mergeCell ref="AI22:AJ22"/>
    <mergeCell ref="AK22:AL22"/>
    <mergeCell ref="AM22:AN22"/>
    <mergeCell ref="AO22:AP22"/>
    <mergeCell ref="AQ22:AR22"/>
    <mergeCell ref="AS22:AT22"/>
    <mergeCell ref="AU22:AV22"/>
    <mergeCell ref="AW24:AW26"/>
    <mergeCell ref="AI25:AJ25"/>
    <mergeCell ref="AK25:AL25"/>
    <mergeCell ref="AM25:AN25"/>
    <mergeCell ref="AO25:AP25"/>
    <mergeCell ref="AQ25:AR25"/>
    <mergeCell ref="AS25:AT25"/>
    <mergeCell ref="AU25:AV25"/>
    <mergeCell ref="AW15:AW17"/>
    <mergeCell ref="AI16:AJ16"/>
    <mergeCell ref="AK16:AL16"/>
    <mergeCell ref="AM16:AN16"/>
    <mergeCell ref="AO16:AP16"/>
    <mergeCell ref="AQ16:AR16"/>
    <mergeCell ref="AS16:AT16"/>
    <mergeCell ref="AU16:AV16"/>
    <mergeCell ref="AW18:AW20"/>
    <mergeCell ref="AI19:AJ19"/>
    <mergeCell ref="AK19:AL19"/>
    <mergeCell ref="AM19:AN19"/>
    <mergeCell ref="AO19:AP19"/>
    <mergeCell ref="AQ19:AR19"/>
    <mergeCell ref="AS19:AT19"/>
    <mergeCell ref="AU19:AV19"/>
    <mergeCell ref="AS37:AT37"/>
    <mergeCell ref="AU37:AV37"/>
    <mergeCell ref="AW27:AW29"/>
    <mergeCell ref="AI28:AJ28"/>
    <mergeCell ref="AK28:AL28"/>
    <mergeCell ref="AM28:AN28"/>
    <mergeCell ref="AO28:AP28"/>
    <mergeCell ref="AQ28:AR28"/>
    <mergeCell ref="AS28:AT28"/>
    <mergeCell ref="AU28:AV28"/>
    <mergeCell ref="AW30:AW32"/>
    <mergeCell ref="AI31:AJ31"/>
    <mergeCell ref="AK31:AL31"/>
    <mergeCell ref="AM31:AN31"/>
    <mergeCell ref="AO31:AP31"/>
    <mergeCell ref="AQ31:AR31"/>
    <mergeCell ref="AS31:AT31"/>
    <mergeCell ref="AU31:AV31"/>
    <mergeCell ref="CA7:CB7"/>
    <mergeCell ref="CC7:CC8"/>
    <mergeCell ref="AY8:AZ8"/>
    <mergeCell ref="BA8:BB8"/>
    <mergeCell ref="BC8:BD8"/>
    <mergeCell ref="BE8:BF8"/>
    <mergeCell ref="BG8:BH8"/>
    <mergeCell ref="BI8:BJ8"/>
    <mergeCell ref="AW39:AW41"/>
    <mergeCell ref="AW33:AW35"/>
    <mergeCell ref="BS10:BT10"/>
    <mergeCell ref="BU10:BV10"/>
    <mergeCell ref="BW10:BX10"/>
    <mergeCell ref="BY10:BZ10"/>
    <mergeCell ref="CA10:CB10"/>
    <mergeCell ref="BK8:BL8"/>
    <mergeCell ref="BO8:BP8"/>
    <mergeCell ref="BQ8:BR8"/>
    <mergeCell ref="BS8:BT8"/>
    <mergeCell ref="BU8:BV8"/>
    <mergeCell ref="BW8:BX8"/>
    <mergeCell ref="BY8:BZ8"/>
    <mergeCell ref="CA8:CB8"/>
    <mergeCell ref="CC15:CC17"/>
    <mergeCell ref="AI40:AJ40"/>
    <mergeCell ref="AK40:AL40"/>
    <mergeCell ref="AM40:AN40"/>
    <mergeCell ref="AO40:AP40"/>
    <mergeCell ref="AQ40:AR40"/>
    <mergeCell ref="AS40:AT40"/>
    <mergeCell ref="AU40:AV40"/>
    <mergeCell ref="AW42:AW44"/>
    <mergeCell ref="AI43:AJ43"/>
    <mergeCell ref="AK43:AL43"/>
    <mergeCell ref="AM43:AN43"/>
    <mergeCell ref="AO43:AP43"/>
    <mergeCell ref="AQ43:AR43"/>
    <mergeCell ref="AS43:AT43"/>
    <mergeCell ref="AU43:AV43"/>
    <mergeCell ref="BS7:BT7"/>
    <mergeCell ref="BU7:BV7"/>
    <mergeCell ref="BW7:BX7"/>
    <mergeCell ref="BY7:BZ7"/>
    <mergeCell ref="AI34:AJ34"/>
    <mergeCell ref="AK34:AL34"/>
    <mergeCell ref="AM34:AN34"/>
    <mergeCell ref="AO34:AP34"/>
    <mergeCell ref="AQ34:AR34"/>
    <mergeCell ref="AS34:AT34"/>
    <mergeCell ref="AU34:AV34"/>
    <mergeCell ref="BO10:BP10"/>
    <mergeCell ref="BQ10:BR10"/>
    <mergeCell ref="BM9:BM11"/>
    <mergeCell ref="BM15:BM17"/>
    <mergeCell ref="AY16:AZ16"/>
    <mergeCell ref="BA16:BB16"/>
    <mergeCell ref="BC16:BD16"/>
    <mergeCell ref="BE16:BF16"/>
    <mergeCell ref="BG16:BH16"/>
    <mergeCell ref="BI16:BJ16"/>
    <mergeCell ref="BK16:BL16"/>
    <mergeCell ref="BO16:BP16"/>
    <mergeCell ref="BQ16:BR16"/>
    <mergeCell ref="BY16:BZ16"/>
    <mergeCell ref="CA16:CB16"/>
    <mergeCell ref="BM12:BM14"/>
    <mergeCell ref="CC12:CC14"/>
    <mergeCell ref="AY13:AZ13"/>
    <mergeCell ref="BA13:BB13"/>
    <mergeCell ref="BC13:BD13"/>
    <mergeCell ref="BE13:BF13"/>
    <mergeCell ref="BG13:BH13"/>
    <mergeCell ref="BI13:BJ13"/>
    <mergeCell ref="BK13:BL13"/>
    <mergeCell ref="BO13:BP13"/>
    <mergeCell ref="BQ13:BR13"/>
    <mergeCell ref="BS13:BT13"/>
    <mergeCell ref="BU13:BV13"/>
    <mergeCell ref="BW13:BX13"/>
    <mergeCell ref="BY13:BZ13"/>
    <mergeCell ref="CA13:CB13"/>
    <mergeCell ref="CC21:CC23"/>
    <mergeCell ref="AY22:AZ22"/>
    <mergeCell ref="BA22:BB22"/>
    <mergeCell ref="BC22:BD22"/>
    <mergeCell ref="BE22:BF22"/>
    <mergeCell ref="BG22:BH22"/>
    <mergeCell ref="BI22:BJ22"/>
    <mergeCell ref="BK22:BL22"/>
    <mergeCell ref="BO22:BP22"/>
    <mergeCell ref="BQ22:BR22"/>
    <mergeCell ref="BS22:BT22"/>
    <mergeCell ref="BU22:BV22"/>
    <mergeCell ref="BW22:BX22"/>
    <mergeCell ref="BY22:BZ22"/>
    <mergeCell ref="CA22:CB22"/>
    <mergeCell ref="BM21:BM23"/>
    <mergeCell ref="CC18:CC20"/>
    <mergeCell ref="AY19:AZ19"/>
    <mergeCell ref="BA19:BB19"/>
    <mergeCell ref="BC19:BD19"/>
    <mergeCell ref="BE19:BF19"/>
    <mergeCell ref="BG19:BH19"/>
    <mergeCell ref="BI19:BJ19"/>
    <mergeCell ref="BK19:BL19"/>
    <mergeCell ref="BO19:BP19"/>
    <mergeCell ref="BQ19:BR19"/>
    <mergeCell ref="BS19:BT19"/>
    <mergeCell ref="BU19:BV19"/>
    <mergeCell ref="BW19:BX19"/>
    <mergeCell ref="BY19:BZ19"/>
    <mergeCell ref="CA19:CB19"/>
    <mergeCell ref="BM18:BM20"/>
    <mergeCell ref="CA28:CB28"/>
    <mergeCell ref="BM24:BM26"/>
    <mergeCell ref="CC24:CC26"/>
    <mergeCell ref="AY25:AZ25"/>
    <mergeCell ref="BA25:BB25"/>
    <mergeCell ref="BC25:BD25"/>
    <mergeCell ref="BE25:BF25"/>
    <mergeCell ref="BG25:BH25"/>
    <mergeCell ref="BI25:BJ25"/>
    <mergeCell ref="BK25:BL25"/>
    <mergeCell ref="BO25:BP25"/>
    <mergeCell ref="BQ25:BR25"/>
    <mergeCell ref="BS25:BT25"/>
    <mergeCell ref="BU25:BV25"/>
    <mergeCell ref="BW25:BX25"/>
    <mergeCell ref="BY25:BZ25"/>
    <mergeCell ref="CA25:CB25"/>
    <mergeCell ref="BM27:BM29"/>
    <mergeCell ref="BO28:BP28"/>
    <mergeCell ref="BQ28:BR28"/>
    <mergeCell ref="BS28:BT28"/>
    <mergeCell ref="BE28:BF28"/>
    <mergeCell ref="BG28:BH28"/>
    <mergeCell ref="BI28:BJ28"/>
    <mergeCell ref="BO31:BP31"/>
    <mergeCell ref="BQ31:BR31"/>
    <mergeCell ref="BS31:BT31"/>
    <mergeCell ref="BU31:BV31"/>
    <mergeCell ref="BW31:BX31"/>
    <mergeCell ref="BM30:BM32"/>
    <mergeCell ref="BE34:BF34"/>
    <mergeCell ref="BG34:BH34"/>
    <mergeCell ref="BI34:BJ34"/>
    <mergeCell ref="BK34:BL34"/>
    <mergeCell ref="BO34:BP34"/>
    <mergeCell ref="BQ34:BR34"/>
    <mergeCell ref="BS34:BT34"/>
    <mergeCell ref="BU34:BV34"/>
    <mergeCell ref="BW34:BX34"/>
    <mergeCell ref="BM33:BM35"/>
    <mergeCell ref="M5:N5"/>
    <mergeCell ref="O5:P5"/>
    <mergeCell ref="BM42:BM44"/>
    <mergeCell ref="CC42:CC44"/>
    <mergeCell ref="AY43:AZ43"/>
    <mergeCell ref="BA43:BB43"/>
    <mergeCell ref="BC43:BD43"/>
    <mergeCell ref="BE43:BF43"/>
    <mergeCell ref="BG43:BH43"/>
    <mergeCell ref="BI43:BJ43"/>
    <mergeCell ref="BK43:BL43"/>
    <mergeCell ref="BO43:BP43"/>
    <mergeCell ref="BQ43:BR43"/>
    <mergeCell ref="BS43:BT43"/>
    <mergeCell ref="BU43:BV43"/>
    <mergeCell ref="BW43:BX43"/>
    <mergeCell ref="BY43:BZ43"/>
    <mergeCell ref="CA43:CB43"/>
    <mergeCell ref="BM39:BM41"/>
    <mergeCell ref="BE37:BF37"/>
    <mergeCell ref="BG37:BH37"/>
    <mergeCell ref="BI37:BJ37"/>
    <mergeCell ref="BK37:BL37"/>
    <mergeCell ref="BO37:BP37"/>
    <mergeCell ref="AY40:AZ40"/>
    <mergeCell ref="BA40:BB40"/>
    <mergeCell ref="BC40:BD40"/>
    <mergeCell ref="BE40:BF40"/>
    <mergeCell ref="BY40:BZ40"/>
    <mergeCell ref="CA40:CB40"/>
    <mergeCell ref="BM36:BM38"/>
    <mergeCell ref="CC36:CC38"/>
    <mergeCell ref="CK15:CK17"/>
    <mergeCell ref="CC27:CC29"/>
    <mergeCell ref="BU28:BV28"/>
    <mergeCell ref="BW28:BX28"/>
    <mergeCell ref="BY28:BZ28"/>
    <mergeCell ref="BQ37:BR37"/>
    <mergeCell ref="BS37:BT37"/>
    <mergeCell ref="BU37:BV37"/>
    <mergeCell ref="BW37:BX37"/>
    <mergeCell ref="BY37:BZ37"/>
    <mergeCell ref="CA37:CB37"/>
    <mergeCell ref="BG40:BH40"/>
    <mergeCell ref="BI40:BJ40"/>
    <mergeCell ref="BK40:BL40"/>
    <mergeCell ref="BO40:BP40"/>
    <mergeCell ref="BQ40:BR40"/>
    <mergeCell ref="BE5:BF5"/>
    <mergeCell ref="BU40:BV40"/>
    <mergeCell ref="BW40:BX40"/>
    <mergeCell ref="CI5:CI8"/>
    <mergeCell ref="CI9:CI11"/>
    <mergeCell ref="CJ9:CJ11"/>
    <mergeCell ref="CI12:CI14"/>
    <mergeCell ref="CJ12:CJ14"/>
    <mergeCell ref="CC9:CC11"/>
    <mergeCell ref="CH21:CH23"/>
    <mergeCell ref="CI21:CI23"/>
    <mergeCell ref="CJ21:CJ23"/>
    <mergeCell ref="CC39:CC41"/>
    <mergeCell ref="BS40:BT40"/>
    <mergeCell ref="CC30:CC32"/>
    <mergeCell ref="BY31:BZ31"/>
    <mergeCell ref="CA31:CB31"/>
    <mergeCell ref="CC33:CC35"/>
    <mergeCell ref="BY34:BZ34"/>
    <mergeCell ref="CA34:CB34"/>
    <mergeCell ref="BE31:BF31"/>
    <mergeCell ref="BG31:BH31"/>
    <mergeCell ref="BI31:BJ31"/>
    <mergeCell ref="BK31:BL31"/>
    <mergeCell ref="BK28:BL28"/>
    <mergeCell ref="BO5:BP5"/>
    <mergeCell ref="BQ5:BR5"/>
    <mergeCell ref="BS5:BT5"/>
    <mergeCell ref="BU5:BV5"/>
    <mergeCell ref="BW5:BX5"/>
    <mergeCell ref="BS16:BT16"/>
    <mergeCell ref="BU16:BV16"/>
    <mergeCell ref="BW16:BX16"/>
    <mergeCell ref="AY6:BM6"/>
    <mergeCell ref="BO6:CC6"/>
    <mergeCell ref="AY7:AZ7"/>
    <mergeCell ref="BA7:BB7"/>
    <mergeCell ref="BC7:BD7"/>
    <mergeCell ref="BE7:BF7"/>
    <mergeCell ref="BG7:BH7"/>
    <mergeCell ref="BI7:BJ7"/>
    <mergeCell ref="BK7:BL7"/>
    <mergeCell ref="BM7:BM8"/>
    <mergeCell ref="BO7:BP7"/>
    <mergeCell ref="BQ7:BR7"/>
    <mergeCell ref="AY5:AZ5"/>
    <mergeCell ref="BA5:BB5"/>
    <mergeCell ref="BC5:BD5"/>
    <mergeCell ref="B33:B34"/>
    <mergeCell ref="B36:B37"/>
    <mergeCell ref="B21:B22"/>
    <mergeCell ref="B24:B25"/>
    <mergeCell ref="B27:B28"/>
    <mergeCell ref="B30:B31"/>
    <mergeCell ref="AY28:AZ28"/>
    <mergeCell ref="BA28:BB28"/>
    <mergeCell ref="BC28:BD28"/>
    <mergeCell ref="AY37:AZ37"/>
    <mergeCell ref="BA37:BB37"/>
    <mergeCell ref="BC37:BD37"/>
    <mergeCell ref="AY31:AZ31"/>
    <mergeCell ref="BA31:BB31"/>
    <mergeCell ref="BC31:BD31"/>
    <mergeCell ref="AY34:AZ34"/>
    <mergeCell ref="BA34:BB34"/>
    <mergeCell ref="BC34:BD34"/>
    <mergeCell ref="AW36:AW38"/>
    <mergeCell ref="AI37:AJ37"/>
    <mergeCell ref="AK37:AL37"/>
    <mergeCell ref="AM37:AN37"/>
    <mergeCell ref="AO37:AP37"/>
    <mergeCell ref="AQ37:AR37"/>
    <mergeCell ref="B39:B40"/>
    <mergeCell ref="B42:B43"/>
    <mergeCell ref="CH5:CH8"/>
    <mergeCell ref="CH9:CH11"/>
    <mergeCell ref="CH12:CH14"/>
    <mergeCell ref="CH15:CH17"/>
    <mergeCell ref="CH24:CH26"/>
    <mergeCell ref="CH30:CH32"/>
    <mergeCell ref="CH36:CH38"/>
    <mergeCell ref="CH42:CH44"/>
    <mergeCell ref="C6:Q6"/>
    <mergeCell ref="B12:B13"/>
    <mergeCell ref="B15:B16"/>
    <mergeCell ref="B18:B19"/>
    <mergeCell ref="CA5:CB5"/>
    <mergeCell ref="BG5:BH5"/>
    <mergeCell ref="BI5:BJ5"/>
    <mergeCell ref="BK5:BL5"/>
    <mergeCell ref="S5:T5"/>
    <mergeCell ref="U5:V5"/>
    <mergeCell ref="W5:X5"/>
    <mergeCell ref="Y5:Z5"/>
    <mergeCell ref="AA5:AB5"/>
    <mergeCell ref="AC5:AD5"/>
    <mergeCell ref="AE5:AF5"/>
    <mergeCell ref="AI5:AJ5"/>
    <mergeCell ref="AK5:AL5"/>
    <mergeCell ref="B9:B10"/>
    <mergeCell ref="E5:F5"/>
    <mergeCell ref="G5:H5"/>
    <mergeCell ref="CH18:CH20"/>
    <mergeCell ref="CI18:CI20"/>
    <mergeCell ref="CJ18:CJ20"/>
    <mergeCell ref="CI15:CI17"/>
    <mergeCell ref="CJ15:CJ17"/>
    <mergeCell ref="AY10:AZ10"/>
    <mergeCell ref="BA10:BB10"/>
    <mergeCell ref="BC10:BD10"/>
    <mergeCell ref="BE10:BF10"/>
    <mergeCell ref="BG10:BH10"/>
    <mergeCell ref="BI10:BJ10"/>
    <mergeCell ref="BK10:BL10"/>
    <mergeCell ref="BY5:BZ5"/>
    <mergeCell ref="AM5:AN5"/>
    <mergeCell ref="AO5:AP5"/>
    <mergeCell ref="AQ5:AR5"/>
    <mergeCell ref="AS5:AT5"/>
    <mergeCell ref="AU5:AV5"/>
    <mergeCell ref="CH39:CH41"/>
    <mergeCell ref="CI39:CI41"/>
    <mergeCell ref="CJ39:CJ41"/>
    <mergeCell ref="CK39:CK41"/>
    <mergeCell ref="CL39:CL41"/>
    <mergeCell ref="CI30:CI32"/>
    <mergeCell ref="CJ30:CJ32"/>
    <mergeCell ref="CK30:CK32"/>
    <mergeCell ref="CL30:CL32"/>
    <mergeCell ref="CH33:CH35"/>
    <mergeCell ref="CI33:CI35"/>
    <mergeCell ref="CJ33:CJ35"/>
    <mergeCell ref="CK33:CK35"/>
    <mergeCell ref="CL33:CL35"/>
    <mergeCell ref="CI36:CI38"/>
    <mergeCell ref="CJ36:CJ38"/>
    <mergeCell ref="CK36:CK38"/>
    <mergeCell ref="CL36:CL38"/>
    <mergeCell ref="CI24:CI26"/>
    <mergeCell ref="CJ24:CJ26"/>
    <mergeCell ref="CK24:CK26"/>
    <mergeCell ref="CL24:CL26"/>
    <mergeCell ref="CH27:CH29"/>
    <mergeCell ref="CI27:CI29"/>
    <mergeCell ref="CJ27:CJ29"/>
    <mergeCell ref="CK27:CK29"/>
    <mergeCell ref="CL27:CL29"/>
    <mergeCell ref="CJ5:CJ8"/>
    <mergeCell ref="CN18:CN20"/>
    <mergeCell ref="CO18:CO20"/>
    <mergeCell ref="CP18:CP20"/>
    <mergeCell ref="CQ18:CQ20"/>
    <mergeCell ref="CR18:CR20"/>
    <mergeCell ref="CR12:CR14"/>
    <mergeCell ref="CI42:CI44"/>
    <mergeCell ref="CJ42:CJ44"/>
    <mergeCell ref="CK42:CK44"/>
    <mergeCell ref="CL42:CL44"/>
    <mergeCell ref="CR5:CR8"/>
    <mergeCell ref="CQ5:CQ8"/>
    <mergeCell ref="CP5:CP8"/>
    <mergeCell ref="CO5:CO8"/>
    <mergeCell ref="CN5:CN8"/>
    <mergeCell ref="CN9:CN11"/>
    <mergeCell ref="CO9:CO11"/>
    <mergeCell ref="CP9:CP11"/>
    <mergeCell ref="CQ9:CQ11"/>
    <mergeCell ref="CR9:CR11"/>
    <mergeCell ref="CN12:CN14"/>
    <mergeCell ref="CO12:CO14"/>
    <mergeCell ref="CP12:CP14"/>
    <mergeCell ref="CP21:CP23"/>
    <mergeCell ref="CQ21:CQ23"/>
    <mergeCell ref="CR21:CR23"/>
    <mergeCell ref="CS21:CS23"/>
    <mergeCell ref="CT21:CT23"/>
    <mergeCell ref="CU21:CU23"/>
    <mergeCell ref="CL15:CL17"/>
    <mergeCell ref="CL5:CL8"/>
    <mergeCell ref="CK5:CK8"/>
    <mergeCell ref="CU5:CU8"/>
    <mergeCell ref="CT5:CT8"/>
    <mergeCell ref="CS5:CS8"/>
    <mergeCell ref="CS9:CS11"/>
    <mergeCell ref="CT9:CT11"/>
    <mergeCell ref="CU9:CU11"/>
    <mergeCell ref="CQ12:CQ14"/>
    <mergeCell ref="CK9:CK11"/>
    <mergeCell ref="CL9:CL11"/>
    <mergeCell ref="CK12:CK14"/>
    <mergeCell ref="CL12:CL14"/>
    <mergeCell ref="CK18:CK20"/>
    <mergeCell ref="CL18:CL20"/>
    <mergeCell ref="CK21:CK23"/>
    <mergeCell ref="CL21:CL23"/>
    <mergeCell ref="CN33:CN35"/>
    <mergeCell ref="CO33:CO35"/>
    <mergeCell ref="CP33:CP35"/>
    <mergeCell ref="CQ33:CQ35"/>
    <mergeCell ref="CR33:CR35"/>
    <mergeCell ref="CS33:CS35"/>
    <mergeCell ref="CT33:CT35"/>
    <mergeCell ref="CU33:CU35"/>
    <mergeCell ref="CS12:CS14"/>
    <mergeCell ref="CT12:CT14"/>
    <mergeCell ref="CU12:CU14"/>
    <mergeCell ref="CN15:CN17"/>
    <mergeCell ref="CO15:CO17"/>
    <mergeCell ref="CP15:CP17"/>
    <mergeCell ref="CQ15:CQ17"/>
    <mergeCell ref="CR15:CR17"/>
    <mergeCell ref="CS15:CS17"/>
    <mergeCell ref="CT15:CT17"/>
    <mergeCell ref="CU15:CU17"/>
    <mergeCell ref="CS18:CS20"/>
    <mergeCell ref="CT18:CT20"/>
    <mergeCell ref="CU18:CU20"/>
    <mergeCell ref="CN21:CN23"/>
    <mergeCell ref="CO21:CO23"/>
    <mergeCell ref="CQ27:CQ29"/>
    <mergeCell ref="CR27:CR29"/>
    <mergeCell ref="CS27:CS29"/>
    <mergeCell ref="CT27:CT29"/>
    <mergeCell ref="CU27:CU29"/>
    <mergeCell ref="CO30:CO32"/>
    <mergeCell ref="CP30:CP32"/>
    <mergeCell ref="CQ30:CQ32"/>
    <mergeCell ref="CR30:CR32"/>
    <mergeCell ref="CS30:CS32"/>
    <mergeCell ref="CT30:CT32"/>
    <mergeCell ref="CU30:CU32"/>
    <mergeCell ref="DC5:DC8"/>
    <mergeCell ref="DB5:DB8"/>
    <mergeCell ref="DA5:DA8"/>
    <mergeCell ref="CZ5:CZ8"/>
    <mergeCell ref="CY5:CY8"/>
    <mergeCell ref="CX5:CX8"/>
    <mergeCell ref="CW5:CW8"/>
    <mergeCell ref="CN42:CN44"/>
    <mergeCell ref="CO42:CO44"/>
    <mergeCell ref="CP42:CP44"/>
    <mergeCell ref="CQ42:CQ44"/>
    <mergeCell ref="CR42:CR44"/>
    <mergeCell ref="CS42:CS44"/>
    <mergeCell ref="CT42:CT44"/>
    <mergeCell ref="CU42:CU44"/>
    <mergeCell ref="CN36:CN38"/>
    <mergeCell ref="CO36:CO38"/>
    <mergeCell ref="CP36:CP38"/>
    <mergeCell ref="CQ36:CQ38"/>
    <mergeCell ref="CR36:CR38"/>
    <mergeCell ref="CS36:CS38"/>
    <mergeCell ref="CT36:CT38"/>
    <mergeCell ref="CU36:CU38"/>
    <mergeCell ref="CN39:CN41"/>
    <mergeCell ref="CO39:CO41"/>
    <mergeCell ref="CP39:CP41"/>
    <mergeCell ref="CQ39:CQ41"/>
    <mergeCell ref="CR39:CR41"/>
    <mergeCell ref="CS39:CS41"/>
    <mergeCell ref="CT39:CT41"/>
    <mergeCell ref="CU39:CU41"/>
    <mergeCell ref="CN30:CN32"/>
    <mergeCell ref="CW15:CW17"/>
    <mergeCell ref="CW27:CW29"/>
    <mergeCell ref="CW21:CW23"/>
    <mergeCell ref="CW39:CW41"/>
    <mergeCell ref="CW33:CW35"/>
    <mergeCell ref="CN24:CN26"/>
    <mergeCell ref="CO24:CO26"/>
    <mergeCell ref="CP24:CP26"/>
    <mergeCell ref="CQ24:CQ26"/>
    <mergeCell ref="CR24:CR26"/>
    <mergeCell ref="CS24:CS26"/>
    <mergeCell ref="CT24:CT26"/>
    <mergeCell ref="CU24:CU26"/>
    <mergeCell ref="CN27:CN29"/>
    <mergeCell ref="CO27:CO29"/>
    <mergeCell ref="CP27:CP29"/>
    <mergeCell ref="CX15:CX17"/>
    <mergeCell ref="CY15:CY17"/>
    <mergeCell ref="CZ15:CZ17"/>
    <mergeCell ref="DA15:DA17"/>
    <mergeCell ref="DB15:DB17"/>
    <mergeCell ref="DC15:DC17"/>
    <mergeCell ref="CW18:CW20"/>
    <mergeCell ref="CX18:CX20"/>
    <mergeCell ref="CY18:CY20"/>
    <mergeCell ref="CZ18:CZ20"/>
    <mergeCell ref="DA18:DA20"/>
    <mergeCell ref="DB18:DB20"/>
    <mergeCell ref="DC18:DC20"/>
    <mergeCell ref="CW9:CW11"/>
    <mergeCell ref="CX9:CX11"/>
    <mergeCell ref="CY9:CY11"/>
    <mergeCell ref="CZ9:CZ11"/>
    <mergeCell ref="DA9:DA11"/>
    <mergeCell ref="DB9:DB11"/>
    <mergeCell ref="DC9:DC11"/>
    <mergeCell ref="CW12:CW14"/>
    <mergeCell ref="CX12:CX14"/>
    <mergeCell ref="CY12:CY14"/>
    <mergeCell ref="CZ12:CZ14"/>
    <mergeCell ref="DA12:DA14"/>
    <mergeCell ref="DB12:DB14"/>
    <mergeCell ref="DC12:DC14"/>
    <mergeCell ref="CX27:CX29"/>
    <mergeCell ref="CY27:CY29"/>
    <mergeCell ref="CZ27:CZ29"/>
    <mergeCell ref="DA27:DA29"/>
    <mergeCell ref="DB27:DB29"/>
    <mergeCell ref="DC27:DC29"/>
    <mergeCell ref="CW30:CW32"/>
    <mergeCell ref="CX30:CX32"/>
    <mergeCell ref="CY30:CY32"/>
    <mergeCell ref="CZ30:CZ32"/>
    <mergeCell ref="DA30:DA32"/>
    <mergeCell ref="DB30:DB32"/>
    <mergeCell ref="DC30:DC32"/>
    <mergeCell ref="CX21:CX23"/>
    <mergeCell ref="CY21:CY23"/>
    <mergeCell ref="CZ21:CZ23"/>
    <mergeCell ref="DA21:DA23"/>
    <mergeCell ref="DB21:DB23"/>
    <mergeCell ref="DC21:DC23"/>
    <mergeCell ref="CW24:CW26"/>
    <mergeCell ref="CX24:CX26"/>
    <mergeCell ref="CY24:CY26"/>
    <mergeCell ref="CZ24:CZ26"/>
    <mergeCell ref="DA24:DA26"/>
    <mergeCell ref="DB24:DB26"/>
    <mergeCell ref="DC24:DC26"/>
    <mergeCell ref="CX39:CX41"/>
    <mergeCell ref="CY39:CY41"/>
    <mergeCell ref="CZ39:CZ41"/>
    <mergeCell ref="DA39:DA41"/>
    <mergeCell ref="DB39:DB41"/>
    <mergeCell ref="DC39:DC41"/>
    <mergeCell ref="CW42:CW44"/>
    <mergeCell ref="CX42:CX44"/>
    <mergeCell ref="CY42:CY44"/>
    <mergeCell ref="CZ42:CZ44"/>
    <mergeCell ref="DA42:DA44"/>
    <mergeCell ref="DB42:DB44"/>
    <mergeCell ref="DC42:DC44"/>
    <mergeCell ref="CX33:CX35"/>
    <mergeCell ref="CY33:CY35"/>
    <mergeCell ref="CZ33:CZ35"/>
    <mergeCell ref="DA33:DA35"/>
    <mergeCell ref="DB33:DB35"/>
    <mergeCell ref="DC33:DC35"/>
    <mergeCell ref="CW36:CW38"/>
    <mergeCell ref="CX36:CX38"/>
    <mergeCell ref="CY36:CY38"/>
    <mergeCell ref="CZ36:CZ38"/>
    <mergeCell ref="DA36:DA38"/>
    <mergeCell ref="DB36:DB38"/>
    <mergeCell ref="DC36:DC38"/>
  </mergeCells>
  <conditionalFormatting sqref="C9:P44 S9:AF44 AI9:AV44 AY9:BL44 BO9:CB44">
    <cfRule type="cellIs" dxfId="6" priority="15" operator="equal">
      <formula>0</formula>
    </cfRule>
  </conditionalFormatting>
  <conditionalFormatting sqref="C9:CB44">
    <cfRule type="cellIs" dxfId="5" priority="1" operator="equal">
      <formula>"Délégation"</formula>
    </cfRule>
    <cfRule type="cellIs" dxfId="4" priority="2" operator="equal">
      <formula>"Mal / At"</formula>
    </cfRule>
    <cfRule type="cellIs" dxfId="3" priority="3" operator="equal">
      <formula>"Vis méd"</formula>
    </cfRule>
    <cfRule type="cellIs" dxfId="2" priority="4" operator="equal">
      <formula>"Formation"</formula>
    </cfRule>
    <cfRule type="cellIs" dxfId="1" priority="5" operator="equal">
      <formula>"Congé"</formula>
    </cfRule>
    <cfRule type="cellIs" dxfId="0" priority="7" operator="equal">
      <formula>"Repos"</formula>
    </cfRule>
  </conditionalFormatting>
  <dataValidations count="2">
    <dataValidation type="list" allowBlank="1" showInputMessage="1" showErrorMessage="1" sqref="C11 CA11 BY11 BW11 BU11 BS11 BQ11 BO14 BO17 BO20 BO23 BO26 BO29 BO32 BO35 BO38 BO41 BO44 CA14 CA17 CA20 CA23 CA26 CA29 CA32 CA35 CA38 CA41 CA44 BY14 BY17 BY20 BY23 BY26 BY29 BY32 BY35 BY38 BY41 BY44 BW14 BW17 BW20 BW23 BW26 BW29 BW32 BW35 BW38 BW41 BW44 BU14 BU17 BU20 BU23 BU26 BU29 BU32 BU35 BU38 BU41 BU44 BS14 BS17 BS20 BS23 BS26 BS29 BS32 BS35 BS38 BS41 BS44 BQ14 BQ17 BQ20 BQ23 BQ26 BQ29 BQ32 BQ35 BQ38 BQ41 BQ44 BO11 BK11 BI11 BG11 BE11 BC11 BA11 AY14 AY17 AY20 AY23 AY26 AY29 AY32 AY35 AY38 AY41 AY44 BK14 BK17 BK20 BK23 BK26 BK29 BK32 BK35 BK38 BK41 BK44 BI14 BI17 BI20 BI23 BI26 BI29 BI32 BI35 BI38 BI41 BI44 BG14 BG17 BG20 BG23 BG26 BG29 BG32 BG35 BG38 BG41 BG44 BE14 BE17 BE20 BE23 BE26 BE29 BE32 BE35 BE38 BE41 BE44 BC14 BC17 BC20 BC23 BC26 BC29 BC32 BC35 BC38 BC41 BC44 BA14 BA17 BA20 BA23 BA26 BA29 BA32 BA35 BA38 BA41 BA44 AY11 AU11 AS11 AQ11 AO11 AM11 AK11 AI14 AI17 AI20 AI23 AI26 AI29 AI32 AI35 AI38 AI41 AI44 AU14 AU17 AU20 AU23 AU26 AU29 AU32 AU35 AU38 AU41 AU44 AS14 AS17 AS20 AS23 AS26 AS29 AS32 AS35 AS38 AS41 AS44 AQ14 AQ17 AQ20 AQ23 AQ26 AQ29 AQ32 AQ35 AQ38 AQ41 AQ44 AO14 AO17 AO20 AO23 AO26 AO29 AO32 AO35 AO38 AO41 AO44 AM14 AM17 AM20 AM23 AM26 AM29 AM32 AM35 AM38 AM41 AM44 AK14 AK17 AK20 AK23 AK26 AK29 AK32 AK35 AK38 AK41 AK44 AI11 AE11 AC11 AA11 Y11 W11 U11 S14 S17 S20 S23 S26 S29 S32 S35 S38 S41 S44 AE14 AE17 AE20 AE23 AE26 AE29 AE32 AE35 AE38 AE41 AE44 AC14 AC17 AC20 AC23 AC26 AC29 AC32 AC35 AC38 AC41 AC44 AA14 AA17 AA20 AA23 AA26 AA29 AA32 AA35 AA38 AA41 AA44 Y14 Y17 Y20 Y23 Y26 Y29 Y32 Y35 Y38 Y41 Y44 W14 W17 W20 W23 W26 W29 W32 W35 W38 W41 W44 U14 U17 U20 U23 U26 U29 U32 U35 U38 U41 U44 S11 O11 M11 K11 I11 G11 E11 C14 C17 C20 C23 C26 C29 C32 C35 C38 C41 C44 O14 O17 O20 O23 O26 O29 O32 O35 O38 O41 O44 M14 M17 M20 M23 M26 M29 M32 M35 M38 M41 M44 K14 K17 K20 K23 K26 K29 K32 K35 K38 K41 K44 I14 I17 I20 I23 I26 I29 I32 I35 I38 I41 I44 G14 G17 G20 G23 G26 G29 G32 G35 G38 G41 G44 E14 E17 E20 E23 E26 E29 E32 E35 E38 E41 E44">
      <formula1>List_Fonction</formula1>
    </dataValidation>
    <dataValidation type="list" allowBlank="1" showInputMessage="1" sqref="C10:P10 BO43:CB43 BO40:CB40 BO37:CB37 BO34:CB34 BO31:CB31 BO28:CB28 BO25:CB25 BO22:CB22 BO19:CB19 BO16:CB16 BO13:CB13 BO10:CB10 AY43:BL43 AY40:BL40 AY37:BL37 AY34:BL34 AY31:BL31 AY28:BL28 AY25:BL25 AY22:BL22 AY19:BL19 AY16:BL16 AY13:BL13 AY10:BL10 AI43:AV43 AI40:AV40 AI37:AV37 AI34:AV34 AI31:AV31 AI28:AV28 AI25:AV25 AI22:AV22 AI19:AV19 AI16:AV16 AI13:AV13 AI10:AV10 S43:AF43 S40:AF40 S37:AF37 S34:AF34 S31:AF31 S28:AF28 S25:AF25 S22:AF22 S19:AF19 S16:AF16 S13:AF13 S10:AF10 C43:P43 C40:P40 C37:P37 C34:P34 C31:P31 C28:P28 C25:P25 C22:P22 C19:P19 C16:P16 C13:P13">
      <formula1>List_Evenement</formula1>
    </dataValidation>
  </dataValidations>
  <pageMargins left="0.11811023622047245" right="0.11811023622047245" top="0.15748031496062992" bottom="0.15748031496062992" header="0.31496062992125984" footer="0.31496062992125984"/>
  <pageSetup paperSize="9" scale="44" fitToWidth="2" orientation="landscape" r:id="rId1"/>
</worksheet>
</file>

<file path=xl/worksheets/sheet5.xml><?xml version="1.0" encoding="utf-8"?>
<worksheet xmlns="http://schemas.openxmlformats.org/spreadsheetml/2006/main" xmlns:r="http://schemas.openxmlformats.org/officeDocument/2006/relationships">
  <sheetPr codeName="Feuil5"/>
  <dimension ref="B3:AB22"/>
  <sheetViews>
    <sheetView workbookViewId="0">
      <selection activeCell="J35" sqref="J35"/>
    </sheetView>
  </sheetViews>
  <sheetFormatPr baseColWidth="10" defaultRowHeight="12.75"/>
  <cols>
    <col min="2" max="2" width="2.7109375" customWidth="1"/>
    <col min="3" max="3" width="16.7109375" bestFit="1" customWidth="1"/>
    <col min="4" max="27" width="4.7109375" customWidth="1"/>
    <col min="28" max="28" width="2.7109375" customWidth="1"/>
  </cols>
  <sheetData>
    <row r="3" spans="2:28">
      <c r="B3" s="70"/>
      <c r="C3" s="70"/>
      <c r="D3" s="70"/>
      <c r="E3" s="70"/>
      <c r="F3" s="70"/>
      <c r="G3" s="70"/>
      <c r="H3" s="70"/>
      <c r="I3" s="70"/>
      <c r="J3" s="70"/>
      <c r="K3" s="70"/>
      <c r="L3" s="70"/>
      <c r="M3" s="70"/>
      <c r="N3" s="70"/>
      <c r="O3" s="70"/>
      <c r="P3" s="70"/>
      <c r="Q3" s="70"/>
      <c r="R3" s="70"/>
      <c r="S3" s="70"/>
      <c r="T3" s="70"/>
      <c r="U3" s="70"/>
      <c r="V3" s="70"/>
      <c r="W3" s="70"/>
      <c r="X3" s="70"/>
      <c r="Y3" s="70"/>
      <c r="Z3" s="70"/>
      <c r="AA3" s="70"/>
      <c r="AB3" s="70"/>
    </row>
    <row r="4" spans="2:28">
      <c r="B4" s="70"/>
      <c r="C4" s="32" t="s">
        <v>86</v>
      </c>
      <c r="D4" s="137" t="s">
        <v>11</v>
      </c>
      <c r="E4" s="137" t="s">
        <v>15</v>
      </c>
      <c r="F4" s="137" t="s">
        <v>13</v>
      </c>
      <c r="G4" s="137" t="s">
        <v>16</v>
      </c>
      <c r="H4" s="137" t="s">
        <v>12</v>
      </c>
      <c r="I4" s="136" t="s">
        <v>71</v>
      </c>
      <c r="J4" s="136" t="s">
        <v>84</v>
      </c>
      <c r="K4" s="68"/>
      <c r="L4" s="136" t="s">
        <v>2</v>
      </c>
      <c r="M4" s="136" t="s">
        <v>3</v>
      </c>
      <c r="N4" s="136" t="s">
        <v>4</v>
      </c>
      <c r="O4" s="136" t="s">
        <v>5</v>
      </c>
      <c r="P4" s="136" t="s">
        <v>6</v>
      </c>
      <c r="Q4" s="136" t="s">
        <v>7</v>
      </c>
      <c r="R4" s="136" t="s">
        <v>8</v>
      </c>
      <c r="S4" s="136" t="s">
        <v>9</v>
      </c>
      <c r="T4" s="68"/>
      <c r="U4" s="136" t="s">
        <v>21</v>
      </c>
      <c r="V4" s="136" t="s">
        <v>22</v>
      </c>
      <c r="W4" s="136" t="s">
        <v>23</v>
      </c>
      <c r="X4" s="136" t="s">
        <v>24</v>
      </c>
      <c r="Y4" s="136" t="s">
        <v>25</v>
      </c>
      <c r="Z4" s="136" t="s">
        <v>26</v>
      </c>
      <c r="AA4" s="136" t="s">
        <v>27</v>
      </c>
      <c r="AB4" s="70"/>
    </row>
    <row r="5" spans="2:28">
      <c r="B5" s="70"/>
      <c r="C5" s="71">
        <v>42186</v>
      </c>
      <c r="D5" s="137"/>
      <c r="E5" s="137"/>
      <c r="F5" s="137"/>
      <c r="G5" s="137"/>
      <c r="H5" s="137"/>
      <c r="I5" s="136"/>
      <c r="J5" s="136"/>
      <c r="K5" s="69"/>
      <c r="L5" s="136"/>
      <c r="M5" s="136"/>
      <c r="N5" s="136"/>
      <c r="O5" s="136"/>
      <c r="P5" s="136"/>
      <c r="Q5" s="136"/>
      <c r="R5" s="136"/>
      <c r="S5" s="136"/>
      <c r="T5" s="69"/>
      <c r="U5" s="136"/>
      <c r="V5" s="136"/>
      <c r="W5" s="136"/>
      <c r="X5" s="136"/>
      <c r="Y5" s="136"/>
      <c r="Z5" s="136"/>
      <c r="AA5" s="136"/>
      <c r="AB5" s="70"/>
    </row>
    <row r="6" spans="2:28">
      <c r="B6" s="70"/>
      <c r="C6" s="70"/>
      <c r="D6" s="137"/>
      <c r="E6" s="137"/>
      <c r="F6" s="137"/>
      <c r="G6" s="137"/>
      <c r="H6" s="137"/>
      <c r="I6" s="136"/>
      <c r="J6" s="136"/>
      <c r="K6" s="69"/>
      <c r="L6" s="136"/>
      <c r="M6" s="136"/>
      <c r="N6" s="136"/>
      <c r="O6" s="136"/>
      <c r="P6" s="136"/>
      <c r="Q6" s="136"/>
      <c r="R6" s="136"/>
      <c r="S6" s="136"/>
      <c r="T6" s="69"/>
      <c r="U6" s="136"/>
      <c r="V6" s="136"/>
      <c r="W6" s="136"/>
      <c r="X6" s="136"/>
      <c r="Y6" s="136"/>
      <c r="Z6" s="136"/>
      <c r="AA6" s="136"/>
      <c r="AB6" s="70"/>
    </row>
    <row r="7" spans="2:28">
      <c r="B7" s="70"/>
      <c r="C7" s="63" t="s">
        <v>87</v>
      </c>
      <c r="D7" s="137"/>
      <c r="E7" s="137"/>
      <c r="F7" s="137"/>
      <c r="G7" s="137"/>
      <c r="H7" s="137"/>
      <c r="I7" s="136"/>
      <c r="J7" s="136"/>
      <c r="K7" s="69"/>
      <c r="L7" s="136"/>
      <c r="M7" s="136"/>
      <c r="N7" s="136"/>
      <c r="O7" s="136"/>
      <c r="P7" s="136"/>
      <c r="Q7" s="136"/>
      <c r="R7" s="136"/>
      <c r="S7" s="136"/>
      <c r="T7" s="69"/>
      <c r="U7" s="136"/>
      <c r="V7" s="136"/>
      <c r="W7" s="136"/>
      <c r="X7" s="136"/>
      <c r="Y7" s="136"/>
      <c r="Z7" s="136"/>
      <c r="AA7" s="136"/>
      <c r="AB7" s="70"/>
    </row>
    <row r="8" spans="2:28">
      <c r="B8" s="70"/>
      <c r="C8" s="72">
        <v>42216</v>
      </c>
      <c r="D8" s="137"/>
      <c r="E8" s="137"/>
      <c r="F8" s="137"/>
      <c r="G8" s="137"/>
      <c r="H8" s="137"/>
      <c r="I8" s="136"/>
      <c r="J8" s="136"/>
      <c r="K8" s="69"/>
      <c r="L8" s="136"/>
      <c r="M8" s="136"/>
      <c r="N8" s="136"/>
      <c r="O8" s="136"/>
      <c r="P8" s="136"/>
      <c r="Q8" s="136"/>
      <c r="R8" s="136"/>
      <c r="S8" s="136"/>
      <c r="T8" s="69"/>
      <c r="U8" s="136"/>
      <c r="V8" s="136"/>
      <c r="W8" s="136"/>
      <c r="X8" s="136"/>
      <c r="Y8" s="136"/>
      <c r="Z8" s="136"/>
      <c r="AA8" s="136"/>
      <c r="AB8" s="70"/>
    </row>
    <row r="9" spans="2:28">
      <c r="B9" s="70"/>
      <c r="C9" s="70"/>
      <c r="D9" s="137"/>
      <c r="E9" s="137"/>
      <c r="F9" s="137"/>
      <c r="G9" s="137"/>
      <c r="H9" s="137"/>
      <c r="I9" s="136"/>
      <c r="J9" s="136"/>
      <c r="K9" s="69"/>
      <c r="L9" s="136"/>
      <c r="M9" s="136"/>
      <c r="N9" s="136"/>
      <c r="O9" s="136"/>
      <c r="P9" s="136"/>
      <c r="Q9" s="136"/>
      <c r="R9" s="136"/>
      <c r="S9" s="136"/>
      <c r="T9" s="69"/>
      <c r="U9" s="136"/>
      <c r="V9" s="136"/>
      <c r="W9" s="136"/>
      <c r="X9" s="136"/>
      <c r="Y9" s="136"/>
      <c r="Z9" s="136"/>
      <c r="AA9" s="136"/>
      <c r="AB9" s="70"/>
    </row>
    <row r="10" spans="2:28">
      <c r="B10" s="70"/>
      <c r="C10" s="67" t="str">
        <f>Param!$D2</f>
        <v>BENAZET J.R</v>
      </c>
      <c r="D10" s="67"/>
      <c r="E10" s="67"/>
      <c r="F10" s="67"/>
      <c r="G10" s="67"/>
      <c r="H10" s="67"/>
      <c r="I10" s="67"/>
      <c r="J10" s="67"/>
      <c r="K10" s="69"/>
      <c r="L10" s="67"/>
      <c r="M10" s="67"/>
      <c r="N10" s="67"/>
      <c r="O10" s="67"/>
      <c r="P10" s="67"/>
      <c r="Q10" s="67"/>
      <c r="R10" s="67"/>
      <c r="S10" s="67"/>
      <c r="T10" s="69"/>
      <c r="U10" s="67"/>
      <c r="V10" s="67"/>
      <c r="W10" s="67"/>
      <c r="X10" s="67"/>
      <c r="Y10" s="67"/>
      <c r="Z10" s="67"/>
      <c r="AA10" s="67"/>
      <c r="AB10" s="70"/>
    </row>
    <row r="11" spans="2:28">
      <c r="B11" s="70"/>
      <c r="C11" s="67" t="str">
        <f>Param!$D3</f>
        <v>ZARAGOZA D</v>
      </c>
      <c r="D11" s="67"/>
      <c r="E11" s="67"/>
      <c r="F11" s="67"/>
      <c r="G11" s="67"/>
      <c r="H11" s="67"/>
      <c r="I11" s="67"/>
      <c r="J11" s="67"/>
      <c r="K11" s="69"/>
      <c r="L11" s="67"/>
      <c r="M11" s="67"/>
      <c r="N11" s="67"/>
      <c r="O11" s="67"/>
      <c r="P11" s="67"/>
      <c r="Q11" s="67"/>
      <c r="R11" s="67"/>
      <c r="S11" s="67"/>
      <c r="T11" s="69"/>
      <c r="U11" s="67"/>
      <c r="V11" s="67"/>
      <c r="W11" s="67"/>
      <c r="X11" s="67"/>
      <c r="Y11" s="67"/>
      <c r="Z11" s="67"/>
      <c r="AA11" s="67"/>
      <c r="AB11" s="70"/>
    </row>
    <row r="12" spans="2:28">
      <c r="B12" s="70"/>
      <c r="C12" s="67" t="str">
        <f>Param!$D4</f>
        <v>SANTOS J.F</v>
      </c>
      <c r="D12" s="67"/>
      <c r="E12" s="67"/>
      <c r="F12" s="67"/>
      <c r="G12" s="67"/>
      <c r="H12" s="67"/>
      <c r="I12" s="67"/>
      <c r="J12" s="67"/>
      <c r="K12" s="69"/>
      <c r="L12" s="67"/>
      <c r="M12" s="67"/>
      <c r="N12" s="67"/>
      <c r="O12" s="67"/>
      <c r="P12" s="67"/>
      <c r="Q12" s="67"/>
      <c r="R12" s="67"/>
      <c r="S12" s="67"/>
      <c r="T12" s="69"/>
      <c r="U12" s="67"/>
      <c r="V12" s="67"/>
      <c r="W12" s="67"/>
      <c r="X12" s="67"/>
      <c r="Y12" s="67"/>
      <c r="Z12" s="67"/>
      <c r="AA12" s="67"/>
      <c r="AB12" s="70"/>
    </row>
    <row r="13" spans="2:28">
      <c r="B13" s="70"/>
      <c r="C13" s="67" t="str">
        <f>Param!$D5</f>
        <v>NAVARRO C</v>
      </c>
      <c r="D13" s="67"/>
      <c r="E13" s="67"/>
      <c r="F13" s="67"/>
      <c r="G13" s="67"/>
      <c r="H13" s="67"/>
      <c r="I13" s="67"/>
      <c r="J13" s="67"/>
      <c r="K13" s="69"/>
      <c r="L13" s="67"/>
      <c r="M13" s="67"/>
      <c r="N13" s="67"/>
      <c r="O13" s="67"/>
      <c r="P13" s="67"/>
      <c r="Q13" s="67"/>
      <c r="R13" s="67"/>
      <c r="S13" s="67"/>
      <c r="T13" s="69"/>
      <c r="U13" s="67"/>
      <c r="V13" s="67"/>
      <c r="W13" s="67"/>
      <c r="X13" s="67"/>
      <c r="Y13" s="67"/>
      <c r="Z13" s="67"/>
      <c r="AA13" s="67"/>
      <c r="AB13" s="70"/>
    </row>
    <row r="14" spans="2:28">
      <c r="B14" s="70"/>
      <c r="C14" s="67" t="str">
        <f>Param!$D6</f>
        <v>SCWHEITZER J.M</v>
      </c>
      <c r="D14" s="67"/>
      <c r="E14" s="67"/>
      <c r="F14" s="67"/>
      <c r="G14" s="67"/>
      <c r="H14" s="67"/>
      <c r="I14" s="67"/>
      <c r="J14" s="67"/>
      <c r="K14" s="69"/>
      <c r="L14" s="67"/>
      <c r="M14" s="67"/>
      <c r="N14" s="67"/>
      <c r="O14" s="67"/>
      <c r="P14" s="67"/>
      <c r="Q14" s="67"/>
      <c r="R14" s="67"/>
      <c r="S14" s="67"/>
      <c r="T14" s="69"/>
      <c r="U14" s="67"/>
      <c r="V14" s="67"/>
      <c r="W14" s="67"/>
      <c r="X14" s="67"/>
      <c r="Y14" s="67"/>
      <c r="Z14" s="67"/>
      <c r="AA14" s="67"/>
      <c r="AB14" s="70"/>
    </row>
    <row r="15" spans="2:28">
      <c r="B15" s="70"/>
      <c r="C15" s="67" t="str">
        <f>Param!$D7</f>
        <v>AUDIE A</v>
      </c>
      <c r="D15" s="67"/>
      <c r="E15" s="67"/>
      <c r="F15" s="67"/>
      <c r="G15" s="67"/>
      <c r="H15" s="67"/>
      <c r="I15" s="67"/>
      <c r="J15" s="67"/>
      <c r="K15" s="69"/>
      <c r="L15" s="67"/>
      <c r="M15" s="67"/>
      <c r="N15" s="67"/>
      <c r="O15" s="67"/>
      <c r="P15" s="67"/>
      <c r="Q15" s="67"/>
      <c r="R15" s="67"/>
      <c r="S15" s="67"/>
      <c r="T15" s="69"/>
      <c r="U15" s="67"/>
      <c r="V15" s="67"/>
      <c r="W15" s="67"/>
      <c r="X15" s="67"/>
      <c r="Y15" s="67"/>
      <c r="Z15" s="67"/>
      <c r="AA15" s="67"/>
      <c r="AB15" s="70"/>
    </row>
    <row r="16" spans="2:28">
      <c r="B16" s="70"/>
      <c r="C16" s="67" t="str">
        <f>Param!$D8</f>
        <v>DISTEFANO A</v>
      </c>
      <c r="D16" s="67"/>
      <c r="E16" s="67"/>
      <c r="F16" s="67"/>
      <c r="G16" s="67"/>
      <c r="H16" s="67"/>
      <c r="I16" s="67"/>
      <c r="J16" s="67"/>
      <c r="K16" s="69"/>
      <c r="L16" s="67"/>
      <c r="M16" s="67"/>
      <c r="N16" s="67"/>
      <c r="O16" s="67"/>
      <c r="P16" s="67"/>
      <c r="Q16" s="67"/>
      <c r="R16" s="67"/>
      <c r="S16" s="67"/>
      <c r="T16" s="69"/>
      <c r="U16" s="67"/>
      <c r="V16" s="67"/>
      <c r="W16" s="67"/>
      <c r="X16" s="67"/>
      <c r="Y16" s="67"/>
      <c r="Z16" s="67"/>
      <c r="AA16" s="67"/>
      <c r="AB16" s="70"/>
    </row>
    <row r="17" spans="2:28">
      <c r="B17" s="70"/>
      <c r="C17" s="67" t="str">
        <f>Param!$D9</f>
        <v>PIERRAIN D</v>
      </c>
      <c r="D17" s="67"/>
      <c r="E17" s="67"/>
      <c r="F17" s="67"/>
      <c r="G17" s="67"/>
      <c r="H17" s="67"/>
      <c r="I17" s="67"/>
      <c r="J17" s="67"/>
      <c r="K17" s="69"/>
      <c r="L17" s="67"/>
      <c r="M17" s="67"/>
      <c r="N17" s="67"/>
      <c r="O17" s="67"/>
      <c r="P17" s="67"/>
      <c r="Q17" s="67"/>
      <c r="R17" s="67"/>
      <c r="S17" s="67"/>
      <c r="T17" s="69"/>
      <c r="U17" s="67"/>
      <c r="V17" s="67"/>
      <c r="W17" s="67"/>
      <c r="X17" s="67"/>
      <c r="Y17" s="67"/>
      <c r="Z17" s="67"/>
      <c r="AA17" s="67"/>
      <c r="AB17" s="70"/>
    </row>
    <row r="18" spans="2:28">
      <c r="B18" s="70"/>
      <c r="C18" s="67" t="str">
        <f>Param!$D10</f>
        <v>PONS T</v>
      </c>
      <c r="D18" s="67"/>
      <c r="E18" s="67"/>
      <c r="F18" s="67"/>
      <c r="G18" s="67"/>
      <c r="H18" s="67"/>
      <c r="I18" s="67"/>
      <c r="J18" s="67"/>
      <c r="K18" s="69"/>
      <c r="L18" s="67"/>
      <c r="M18" s="67"/>
      <c r="N18" s="67"/>
      <c r="O18" s="67"/>
      <c r="P18" s="67"/>
      <c r="Q18" s="67"/>
      <c r="R18" s="67"/>
      <c r="S18" s="67"/>
      <c r="T18" s="69"/>
      <c r="U18" s="67"/>
      <c r="V18" s="67"/>
      <c r="W18" s="67"/>
      <c r="X18" s="67"/>
      <c r="Y18" s="67"/>
      <c r="Z18" s="67"/>
      <c r="AA18" s="67"/>
      <c r="AB18" s="70"/>
    </row>
    <row r="19" spans="2:28">
      <c r="B19" s="70"/>
      <c r="C19" s="67" t="str">
        <f>Param!$D11</f>
        <v>CUENCA L</v>
      </c>
      <c r="D19" s="67"/>
      <c r="E19" s="67"/>
      <c r="F19" s="67"/>
      <c r="G19" s="67"/>
      <c r="H19" s="67"/>
      <c r="I19" s="67"/>
      <c r="J19" s="67"/>
      <c r="K19" s="69"/>
      <c r="L19" s="67"/>
      <c r="M19" s="67"/>
      <c r="N19" s="67"/>
      <c r="O19" s="67"/>
      <c r="P19" s="67"/>
      <c r="Q19" s="67"/>
      <c r="R19" s="67"/>
      <c r="S19" s="67"/>
      <c r="T19" s="69"/>
      <c r="U19" s="67"/>
      <c r="V19" s="67"/>
      <c r="W19" s="67"/>
      <c r="X19" s="67"/>
      <c r="Y19" s="67"/>
      <c r="Z19" s="67"/>
      <c r="AA19" s="67"/>
      <c r="AB19" s="70"/>
    </row>
    <row r="20" spans="2:28">
      <c r="B20" s="70"/>
      <c r="C20" s="67" t="str">
        <f>Param!$D12</f>
        <v>AFONSO J</v>
      </c>
      <c r="D20" s="67"/>
      <c r="E20" s="67"/>
      <c r="F20" s="67"/>
      <c r="G20" s="67"/>
      <c r="H20" s="67"/>
      <c r="I20" s="67"/>
      <c r="J20" s="67"/>
      <c r="K20" s="69"/>
      <c r="L20" s="67"/>
      <c r="M20" s="67"/>
      <c r="N20" s="67"/>
      <c r="O20" s="67"/>
      <c r="P20" s="67"/>
      <c r="Q20" s="67"/>
      <c r="R20" s="67"/>
      <c r="S20" s="67"/>
      <c r="T20" s="69"/>
      <c r="U20" s="67"/>
      <c r="V20" s="67"/>
      <c r="W20" s="67"/>
      <c r="X20" s="67"/>
      <c r="Y20" s="67"/>
      <c r="Z20" s="67"/>
      <c r="AA20" s="67"/>
      <c r="AB20" s="70"/>
    </row>
    <row r="21" spans="2:28">
      <c r="B21" s="70"/>
      <c r="C21" s="67" t="str">
        <f>Param!$D13</f>
        <v>LEROY F</v>
      </c>
      <c r="D21" s="67"/>
      <c r="E21" s="67"/>
      <c r="F21" s="67"/>
      <c r="G21" s="67"/>
      <c r="H21" s="67"/>
      <c r="I21" s="67"/>
      <c r="J21" s="67"/>
      <c r="K21" s="69"/>
      <c r="L21" s="67"/>
      <c r="M21" s="67"/>
      <c r="N21" s="67"/>
      <c r="O21" s="67"/>
      <c r="P21" s="67"/>
      <c r="Q21" s="67"/>
      <c r="R21" s="67"/>
      <c r="S21" s="67"/>
      <c r="T21" s="69"/>
      <c r="U21" s="67"/>
      <c r="V21" s="67"/>
      <c r="W21" s="67"/>
      <c r="X21" s="67"/>
      <c r="Y21" s="67"/>
      <c r="Z21" s="67"/>
      <c r="AA21" s="67"/>
      <c r="AB21" s="70"/>
    </row>
    <row r="22" spans="2:28">
      <c r="B22" s="70"/>
      <c r="C22" s="70"/>
      <c r="D22" s="70"/>
      <c r="E22" s="70"/>
      <c r="F22" s="70"/>
      <c r="G22" s="70"/>
      <c r="H22" s="70"/>
      <c r="I22" s="70"/>
      <c r="J22" s="70"/>
      <c r="K22" s="70"/>
      <c r="L22" s="70"/>
      <c r="M22" s="70"/>
      <c r="N22" s="70"/>
      <c r="O22" s="70"/>
      <c r="P22" s="70"/>
      <c r="Q22" s="70"/>
      <c r="R22" s="70"/>
      <c r="S22" s="70"/>
      <c r="T22" s="70"/>
      <c r="U22" s="70"/>
      <c r="V22" s="70"/>
      <c r="W22" s="70"/>
      <c r="X22" s="70"/>
      <c r="Y22" s="70"/>
      <c r="Z22" s="70"/>
      <c r="AA22" s="70"/>
      <c r="AB22" s="70"/>
    </row>
  </sheetData>
  <mergeCells count="22">
    <mergeCell ref="X4:X9"/>
    <mergeCell ref="Y4:Y9"/>
    <mergeCell ref="Z4:Z9"/>
    <mergeCell ref="AA4:AA9"/>
    <mergeCell ref="Q4:Q9"/>
    <mergeCell ref="R4:R9"/>
    <mergeCell ref="S4:S9"/>
    <mergeCell ref="U4:U9"/>
    <mergeCell ref="V4:V9"/>
    <mergeCell ref="W4:W9"/>
    <mergeCell ref="P4:P9"/>
    <mergeCell ref="D4:D9"/>
    <mergeCell ref="E4:E9"/>
    <mergeCell ref="F4:F9"/>
    <mergeCell ref="G4:G9"/>
    <mergeCell ref="H4:H9"/>
    <mergeCell ref="I4:I9"/>
    <mergeCell ref="J4:J9"/>
    <mergeCell ref="L4:L9"/>
    <mergeCell ref="M4:M9"/>
    <mergeCell ref="N4:N9"/>
    <mergeCell ref="O4:O9"/>
  </mergeCell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7</vt:i4>
      </vt:variant>
    </vt:vector>
  </HeadingPairs>
  <TitlesOfParts>
    <vt:vector size="12" baseType="lpstr">
      <vt:lpstr>Param</vt:lpstr>
      <vt:lpstr>Planning prévisionnel</vt:lpstr>
      <vt:lpstr>Data</vt:lpstr>
      <vt:lpstr>Semaine</vt:lpstr>
      <vt:lpstr>Stat à la demande</vt:lpstr>
      <vt:lpstr>Férié</vt:lpstr>
      <vt:lpstr>'Planning prévisionnel'!Impression_des_titres</vt:lpstr>
      <vt:lpstr>Semaine!Impression_des_titres</vt:lpstr>
      <vt:lpstr>mois_toupie</vt:lpstr>
      <vt:lpstr>N°_année</vt:lpstr>
      <vt:lpstr>Tableau_Fonct</vt:lpstr>
      <vt:lpstr>'Planning prévisionnel'!Zone_d_impression</vt:lpstr>
    </vt:vector>
  </TitlesOfParts>
  <Company>Hewlett-Packard</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FRANCE</dc:creator>
  <cp:lastModifiedBy>FRANCE</cp:lastModifiedBy>
  <cp:lastPrinted>2015-07-21T22:40:48Z</cp:lastPrinted>
  <dcterms:created xsi:type="dcterms:W3CDTF">2015-07-08T14:02:08Z</dcterms:created>
  <dcterms:modified xsi:type="dcterms:W3CDTF">2015-07-22T14:33:36Z</dcterms:modified>
</cp:coreProperties>
</file>