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xr:revisionPtr revIDLastSave="0" documentId="10_ncr:8180000_{5B31B51F-EA6C-49A1-8E5E-0401BB403A37}" xr6:coauthVersionLast="33" xr6:coauthVersionMax="33" xr10:uidLastSave="{00000000-0000-0000-0000-000000000000}"/>
  <bookViews>
    <workbookView xWindow="0" yWindow="0" windowWidth="28800" windowHeight="12270" activeTab="2" xr2:uid="{DFB818BE-7DED-47F5-880C-73E0BD5A92FC}"/>
  </bookViews>
  <sheets>
    <sheet name="Param" sheetId="1" r:id="rId1"/>
    <sheet name="Hr mois" sheetId="4" r:id="rId2"/>
    <sheet name="Accueil" sheetId="5" r:id="rId3"/>
    <sheet name="Base" sheetId="2" r:id="rId4"/>
  </sheets>
  <definedNames>
    <definedName name="_xlnm.Print_Titles" localSheetId="1">'Hr mois'!$B:$B</definedName>
    <definedName name="ListAbsence">Tb_Absence[Absence]</definedName>
    <definedName name="ListAbsenceDescriptif">Tb_Absence[]</definedName>
    <definedName name="ListNom">Tb_Nom[Nom - Prénom]</definedName>
    <definedName name="Segment_Année1">#N/A</definedName>
    <definedName name="Segment_Mois1">#N/A</definedName>
    <definedName name="Segment_Nom_Prénom1">#N/A</definedName>
  </definedNames>
  <calcPr calcId="162913"/>
  <pivotCaches>
    <pivotCache cacheId="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3" i="2" l="1"/>
  <c r="C73" i="2"/>
  <c r="D73" i="2"/>
  <c r="H73" i="2"/>
  <c r="I73" i="2"/>
  <c r="L73" i="2"/>
  <c r="M73" i="2"/>
  <c r="O73" i="2"/>
  <c r="Q73" i="2"/>
  <c r="S73" i="2"/>
  <c r="B72" i="2"/>
  <c r="C72" i="2"/>
  <c r="D72" i="2"/>
  <c r="H72" i="2"/>
  <c r="I72" i="2"/>
  <c r="L72" i="2"/>
  <c r="M72" i="2"/>
  <c r="O72" i="2"/>
  <c r="Q72" i="2"/>
  <c r="S72" i="2"/>
  <c r="B71" i="2"/>
  <c r="C71" i="2"/>
  <c r="D71" i="2"/>
  <c r="H71" i="2"/>
  <c r="I71" i="2"/>
  <c r="L71" i="2"/>
  <c r="M71" i="2"/>
  <c r="O71" i="2"/>
  <c r="Q71" i="2"/>
  <c r="S71" i="2"/>
  <c r="B70" i="2" l="1"/>
  <c r="C70" i="2"/>
  <c r="D70" i="2"/>
  <c r="H70" i="2"/>
  <c r="I70" i="2"/>
  <c r="L70" i="2"/>
  <c r="M70" i="2"/>
  <c r="O70" i="2"/>
  <c r="Q70" i="2"/>
  <c r="S70" i="2"/>
  <c r="B69" i="2"/>
  <c r="C69" i="2"/>
  <c r="D69" i="2"/>
  <c r="H69" i="2"/>
  <c r="I69" i="2"/>
  <c r="L69" i="2"/>
  <c r="M69" i="2"/>
  <c r="O69" i="2"/>
  <c r="Q69" i="2"/>
  <c r="S69" i="2"/>
  <c r="B68" i="2" l="1"/>
  <c r="C68" i="2"/>
  <c r="D68" i="2"/>
  <c r="H68" i="2"/>
  <c r="I68" i="2"/>
  <c r="L68" i="2"/>
  <c r="M68" i="2"/>
  <c r="O68" i="2"/>
  <c r="Q68" i="2"/>
  <c r="S68" i="2"/>
  <c r="B67" i="2"/>
  <c r="C67" i="2"/>
  <c r="D67" i="2"/>
  <c r="H67" i="2"/>
  <c r="I67" i="2"/>
  <c r="L67" i="2"/>
  <c r="M67" i="2"/>
  <c r="O67" i="2"/>
  <c r="Q67" i="2"/>
  <c r="S67" i="2"/>
  <c r="B66" i="2"/>
  <c r="C66" i="2"/>
  <c r="D66" i="2"/>
  <c r="H66" i="2"/>
  <c r="I66" i="2"/>
  <c r="L66" i="2"/>
  <c r="M66" i="2"/>
  <c r="O66" i="2"/>
  <c r="Q66" i="2"/>
  <c r="S66" i="2"/>
  <c r="Q64" i="2" l="1"/>
  <c r="H65" i="2"/>
  <c r="H64" i="2"/>
  <c r="H63" i="2"/>
  <c r="H62" i="2"/>
  <c r="H61" i="2"/>
  <c r="B61" i="2"/>
  <c r="B62" i="2"/>
  <c r="B63" i="2"/>
  <c r="B64" i="2"/>
  <c r="B65" i="2"/>
  <c r="C61" i="2"/>
  <c r="C62" i="2"/>
  <c r="C63" i="2"/>
  <c r="C64" i="2"/>
  <c r="C65" i="2"/>
  <c r="D61" i="2"/>
  <c r="D62" i="2"/>
  <c r="D63" i="2"/>
  <c r="D64" i="2"/>
  <c r="D65" i="2"/>
  <c r="I61" i="2"/>
  <c r="I62" i="2"/>
  <c r="I63" i="2"/>
  <c r="I64" i="2"/>
  <c r="I65" i="2"/>
  <c r="L61" i="2"/>
  <c r="L62" i="2"/>
  <c r="L63" i="2"/>
  <c r="L64" i="2"/>
  <c r="L65" i="2"/>
  <c r="M61" i="2"/>
  <c r="M62" i="2"/>
  <c r="M63" i="2"/>
  <c r="M64" i="2"/>
  <c r="M65" i="2"/>
  <c r="O61" i="2"/>
  <c r="O62" i="2"/>
  <c r="O63" i="2"/>
  <c r="O64" i="2"/>
  <c r="O65" i="2"/>
  <c r="Q61" i="2"/>
  <c r="Q62" i="2"/>
  <c r="Q63" i="2"/>
  <c r="Q65" i="2"/>
  <c r="S61" i="2"/>
  <c r="S62" i="2"/>
  <c r="S63" i="2"/>
  <c r="S64" i="2"/>
  <c r="S65" i="2"/>
  <c r="B50" i="2"/>
  <c r="B51" i="2"/>
  <c r="B52" i="2"/>
  <c r="B53" i="2"/>
  <c r="B54" i="2"/>
  <c r="B55" i="2"/>
  <c r="B56" i="2"/>
  <c r="B57" i="2"/>
  <c r="B58" i="2"/>
  <c r="B59" i="2"/>
  <c r="B60" i="2"/>
  <c r="C50" i="2"/>
  <c r="C51" i="2"/>
  <c r="C52" i="2"/>
  <c r="C53" i="2"/>
  <c r="C54" i="2"/>
  <c r="C55" i="2"/>
  <c r="C56" i="2"/>
  <c r="C57" i="2"/>
  <c r="C58" i="2"/>
  <c r="C59" i="2"/>
  <c r="C60" i="2"/>
  <c r="D50" i="2"/>
  <c r="D51" i="2"/>
  <c r="D52" i="2"/>
  <c r="D53" i="2"/>
  <c r="D54" i="2"/>
  <c r="D55" i="2"/>
  <c r="D56" i="2"/>
  <c r="D57" i="2"/>
  <c r="D58" i="2"/>
  <c r="D59" i="2"/>
  <c r="D60" i="2"/>
  <c r="H50" i="2"/>
  <c r="H51" i="2"/>
  <c r="H52" i="2"/>
  <c r="H53" i="2"/>
  <c r="H54" i="2"/>
  <c r="H55" i="2"/>
  <c r="H56" i="2"/>
  <c r="H57" i="2"/>
  <c r="H58" i="2"/>
  <c r="H59" i="2"/>
  <c r="H60" i="2"/>
  <c r="I50" i="2"/>
  <c r="I51" i="2"/>
  <c r="I52" i="2"/>
  <c r="I53" i="2"/>
  <c r="I54" i="2"/>
  <c r="I55" i="2"/>
  <c r="I56" i="2"/>
  <c r="I57" i="2"/>
  <c r="I58" i="2"/>
  <c r="I59" i="2"/>
  <c r="I60" i="2"/>
  <c r="L50" i="2"/>
  <c r="L51" i="2"/>
  <c r="L52" i="2"/>
  <c r="L53" i="2"/>
  <c r="L54" i="2"/>
  <c r="L55" i="2"/>
  <c r="L56" i="2"/>
  <c r="L57" i="2"/>
  <c r="L58" i="2"/>
  <c r="L59" i="2"/>
  <c r="L60" i="2"/>
  <c r="M50" i="2"/>
  <c r="M51" i="2"/>
  <c r="M52" i="2"/>
  <c r="M53" i="2"/>
  <c r="M54" i="2"/>
  <c r="M55" i="2"/>
  <c r="M56" i="2"/>
  <c r="M57" i="2"/>
  <c r="M58" i="2"/>
  <c r="M59" i="2"/>
  <c r="M60" i="2"/>
  <c r="O50" i="2"/>
  <c r="O51" i="2"/>
  <c r="O52" i="2"/>
  <c r="O53" i="2"/>
  <c r="O54" i="2"/>
  <c r="O55" i="2"/>
  <c r="O56" i="2"/>
  <c r="O57" i="2"/>
  <c r="O58" i="2"/>
  <c r="O59" i="2"/>
  <c r="O60" i="2"/>
  <c r="Q50" i="2"/>
  <c r="Q51" i="2"/>
  <c r="Q52" i="2"/>
  <c r="Q53" i="2"/>
  <c r="Q54" i="2"/>
  <c r="Q55" i="2"/>
  <c r="Q56" i="2"/>
  <c r="Q57" i="2"/>
  <c r="Q58" i="2"/>
  <c r="Q59" i="2"/>
  <c r="Q60" i="2"/>
  <c r="S50" i="2"/>
  <c r="S51" i="2"/>
  <c r="S52" i="2"/>
  <c r="S53" i="2"/>
  <c r="S54" i="2"/>
  <c r="S55" i="2"/>
  <c r="S56" i="2"/>
  <c r="S57" i="2"/>
  <c r="S58" i="2"/>
  <c r="S59" i="2"/>
  <c r="S60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I2" i="2" l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B25" i="2"/>
  <c r="C25" i="2"/>
  <c r="D25" i="2"/>
  <c r="H25" i="2"/>
  <c r="L25" i="2"/>
  <c r="O25" i="2"/>
  <c r="Q25" i="2"/>
  <c r="S25" i="2"/>
  <c r="B24" i="2"/>
  <c r="C24" i="2"/>
  <c r="D24" i="2"/>
  <c r="H24" i="2"/>
  <c r="L24" i="2"/>
  <c r="O24" i="2"/>
  <c r="Q24" i="2"/>
  <c r="S24" i="2"/>
  <c r="B23" i="2"/>
  <c r="C23" i="2"/>
  <c r="D23" i="2"/>
  <c r="H23" i="2"/>
  <c r="L23" i="2"/>
  <c r="O23" i="2"/>
  <c r="Q23" i="2"/>
  <c r="S23" i="2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Q16" i="2"/>
  <c r="Q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7" i="2"/>
  <c r="Q18" i="2"/>
  <c r="Q19" i="2"/>
  <c r="Q20" i="2"/>
  <c r="Q21" i="2"/>
  <c r="Q22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B22" i="2"/>
  <c r="C22" i="2"/>
  <c r="D22" i="2"/>
  <c r="H22" i="2"/>
  <c r="L22" i="2"/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B21" i="2" l="1"/>
  <c r="H21" i="2"/>
  <c r="L21" i="2"/>
  <c r="B20" i="2"/>
  <c r="H20" i="2"/>
  <c r="L20" i="2"/>
  <c r="B19" i="2"/>
  <c r="H19" i="2"/>
  <c r="L19" i="2"/>
  <c r="B18" i="2"/>
  <c r="H18" i="2"/>
  <c r="L18" i="2"/>
  <c r="B17" i="2"/>
  <c r="H17" i="2"/>
  <c r="L17" i="2"/>
  <c r="B16" i="2" l="1"/>
  <c r="H16" i="2"/>
  <c r="L16" i="2"/>
  <c r="B15" i="2"/>
  <c r="H15" i="2"/>
  <c r="L15" i="2"/>
  <c r="B14" i="2"/>
  <c r="H14" i="2"/>
  <c r="L14" i="2"/>
  <c r="B13" i="2"/>
  <c r="H13" i="2"/>
  <c r="L13" i="2"/>
  <c r="B12" i="2"/>
  <c r="H12" i="2"/>
  <c r="L12" i="2"/>
  <c r="H2" i="2"/>
  <c r="H3" i="2"/>
  <c r="H4" i="2"/>
  <c r="H5" i="2"/>
  <c r="H6" i="2"/>
  <c r="H7" i="2"/>
  <c r="H8" i="2"/>
  <c r="H9" i="2"/>
  <c r="H10" i="2"/>
  <c r="H11" i="2"/>
  <c r="L2" i="2"/>
  <c r="L3" i="2"/>
  <c r="L4" i="2"/>
  <c r="L5" i="2"/>
  <c r="L6" i="2"/>
  <c r="L7" i="2"/>
  <c r="L8" i="2"/>
  <c r="L9" i="2"/>
  <c r="L10" i="2"/>
  <c r="L11" i="2"/>
  <c r="B11" i="2"/>
  <c r="B10" i="2"/>
  <c r="B9" i="2"/>
  <c r="B8" i="2"/>
  <c r="B7" i="2"/>
  <c r="B6" i="2"/>
  <c r="B5" i="2"/>
  <c r="B4" i="2"/>
  <c r="B2" i="2"/>
  <c r="B3" i="2"/>
</calcChain>
</file>

<file path=xl/sharedStrings.xml><?xml version="1.0" encoding="utf-8"?>
<sst xmlns="http://schemas.openxmlformats.org/spreadsheetml/2006/main" count="318" uniqueCount="142">
  <si>
    <t>Semaine</t>
  </si>
  <si>
    <t>Date</t>
  </si>
  <si>
    <t>Nom-Prénom</t>
  </si>
  <si>
    <t>Hr déb prévi</t>
  </si>
  <si>
    <t>Hr fin prévi</t>
  </si>
  <si>
    <t>Hr prévi</t>
  </si>
  <si>
    <t>Absence</t>
  </si>
  <si>
    <t>Hr déb eff</t>
  </si>
  <si>
    <t>Hr fin eff</t>
  </si>
  <si>
    <t>Hr eff</t>
  </si>
  <si>
    <t>Nom - Prénom</t>
  </si>
  <si>
    <t>CP</t>
  </si>
  <si>
    <t>AM</t>
  </si>
  <si>
    <t>AT</t>
  </si>
  <si>
    <t>ANJ</t>
  </si>
  <si>
    <t>AJ</t>
  </si>
  <si>
    <t>Congé payé</t>
  </si>
  <si>
    <t>Arrêt Maladie</t>
  </si>
  <si>
    <t>Accident de Travail</t>
  </si>
  <si>
    <t>Absence Non Justifié</t>
  </si>
  <si>
    <t>Absence Justifié</t>
  </si>
  <si>
    <t>Congé Anciénneté</t>
  </si>
  <si>
    <t>CA</t>
  </si>
  <si>
    <t>Descriptif</t>
  </si>
  <si>
    <t>Rt</t>
  </si>
  <si>
    <t>Retard</t>
  </si>
  <si>
    <t>Sup</t>
  </si>
  <si>
    <t>Supplément</t>
  </si>
  <si>
    <t>Trv</t>
  </si>
  <si>
    <t>Travail</t>
  </si>
  <si>
    <t>Repos</t>
  </si>
  <si>
    <t>Mois</t>
  </si>
  <si>
    <t>Année</t>
  </si>
  <si>
    <t>Permut</t>
  </si>
  <si>
    <t>Remonté</t>
  </si>
  <si>
    <t>Présence</t>
  </si>
  <si>
    <t>RTT</t>
  </si>
  <si>
    <t>Repos Temps de Travail</t>
  </si>
  <si>
    <t>Hr Retard</t>
  </si>
  <si>
    <t>r</t>
  </si>
  <si>
    <t>x</t>
  </si>
  <si>
    <t>Hr CP</t>
  </si>
  <si>
    <t>Hr CA</t>
  </si>
  <si>
    <t>Temps jour</t>
  </si>
  <si>
    <t>CP / CA</t>
  </si>
  <si>
    <t>X</t>
  </si>
  <si>
    <t>SCHWEITZER Jean-Michel</t>
  </si>
  <si>
    <t>AFONSO Julien</t>
  </si>
  <si>
    <t>LEROY France</t>
  </si>
  <si>
    <t>LEROY Jean-Sébastien</t>
  </si>
  <si>
    <t>FERRARA Julien</t>
  </si>
  <si>
    <t>BALLESTER Xavier</t>
  </si>
  <si>
    <t>DESMYTER Damien</t>
  </si>
  <si>
    <t>NAJJARI Mohamed</t>
  </si>
  <si>
    <t>C P</t>
  </si>
  <si>
    <t>C A</t>
  </si>
  <si>
    <t>A 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</si>
  <si>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</si>
  <si>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</si>
  <si>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</si>
  <si>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</si>
  <si>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</si>
  <si>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</si>
  <si>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</si>
  <si>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</si>
  <si>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</si>
  <si>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</si>
  <si>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</si>
  <si>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</si>
  <si>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</si>
  <si>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</si>
  <si>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</si>
  <si>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</si>
  <si>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</si>
  <si>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</si>
  <si>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</si>
  <si>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</si>
  <si>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</si>
  <si>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</si>
  <si>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</si>
  <si>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</si>
  <si>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</si>
  <si>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</si>
  <si>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</si>
  <si>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</si>
  <si>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</si>
  <si>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</si>
  <si>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</si>
  <si>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</si>
  <si>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</si>
  <si>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</si>
  <si>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</si>
  <si>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</si>
  <si>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</si>
  <si>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</si>
  <si>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</si>
  <si>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</si>
  <si>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</si>
  <si>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</si>
  <si>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</si>
  <si>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</si>
  <si>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</si>
  <si>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</si>
  <si>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</si>
  <si>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</si>
  <si>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</si>
  <si>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Demandeur A</t>
  </si>
  <si>
    <t>Remplaçant A</t>
  </si>
  <si>
    <t>Début</t>
  </si>
  <si>
    <t>Fin</t>
  </si>
  <si>
    <t>Total</t>
  </si>
  <si>
    <t>Rem</t>
  </si>
  <si>
    <t>01-janv</t>
  </si>
  <si>
    <t>02-janv</t>
  </si>
  <si>
    <t>03-janv</t>
  </si>
  <si>
    <t>01-févr</t>
  </si>
  <si>
    <t>02-févr</t>
  </si>
  <si>
    <t>01-déc</t>
  </si>
  <si>
    <t>02-déc</t>
  </si>
  <si>
    <t>03-déc</t>
  </si>
  <si>
    <t>Permute</t>
  </si>
  <si>
    <t>Demandeur 1</t>
  </si>
  <si>
    <t>Remplaçant 1</t>
  </si>
  <si>
    <t>Demandeur 2</t>
  </si>
  <si>
    <t>Remplaçant 2</t>
  </si>
  <si>
    <t>Demandeur 3</t>
  </si>
  <si>
    <t>Remplaçant 3</t>
  </si>
  <si>
    <t>Demandeur 4</t>
  </si>
  <si>
    <t>Remplaçant 4</t>
  </si>
  <si>
    <t>Demandeur 5</t>
  </si>
  <si>
    <t>Remplaçant 5</t>
  </si>
  <si>
    <t>Demandeur 6</t>
  </si>
  <si>
    <t>Remplaçant 6</t>
  </si>
  <si>
    <t>04-juin</t>
  </si>
  <si>
    <t>Vider</t>
  </si>
  <si>
    <t>AGENT1 Prénom2</t>
  </si>
  <si>
    <t>AGENT2 Prénom3</t>
  </si>
  <si>
    <t>02-juin</t>
  </si>
  <si>
    <t>06-juin</t>
  </si>
  <si>
    <t>07-juin</t>
  </si>
  <si>
    <t>12-juin</t>
  </si>
  <si>
    <t>29-sept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</si>
</sst>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[hh]:mm;;"/>
  </numFmts>
  <fonts count="5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sz val="10"/>
      <color theme="1"/>
      <name val="Wingdings 3"/>
      <family val="1"/>
      <charset val="2"/>
    </font>
    <font>
      <sz val="9"/>
      <color theme="1"/>
      <name val="Times New Roman"/>
      <family val="1"/>
    </font>
    <font>
      <sz val="9"/>
      <color theme="7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/>
      <top style="thin">
        <color indexed="65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20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quotePrefix="1" applyFont="1" applyAlignment="1">
      <alignment horizontal="center" vertical="center"/>
    </xf>
    <xf numFmtId="164" fontId="0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1" xfId="0" applyNumberFormat="1" applyBorder="1" applyAlignment="1">
      <alignment horizontal="left"/>
    </xf>
    <xf numFmtId="0" fontId="0" fillId="0" borderId="1" xfId="0" applyNumberFormat="1" applyBorder="1"/>
    <xf numFmtId="0" fontId="0" fillId="0" borderId="4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4" fontId="0" fillId="0" borderId="6" xfId="0" applyNumberFormat="1" applyBorder="1" applyAlignment="1">
      <alignment horizontal="left"/>
    </xf>
    <xf numFmtId="0" fontId="0" fillId="0" borderId="6" xfId="0" applyNumberFormat="1" applyBorder="1"/>
    <xf numFmtId="0" fontId="0" fillId="0" borderId="7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14" fontId="0" fillId="0" borderId="9" xfId="0" applyNumberFormat="1" applyBorder="1" applyAlignment="1">
      <alignment horizontal="left"/>
    </xf>
    <xf numFmtId="0" fontId="0" fillId="0" borderId="9" xfId="0" applyNumberFormat="1" applyBorder="1"/>
    <xf numFmtId="0" fontId="0" fillId="0" borderId="10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4"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1" indent="0" justifyLastLine="0" shrinkToFit="0" readingOrder="0"/>
    </dxf>
    <dxf>
      <font>
        <color theme="0"/>
      </font>
    </dxf>
    <dxf>
      <font>
        <color rgb="FF0070C0"/>
      </font>
      <fill>
        <patternFill>
          <bgColor rgb="FFFF5050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color rgb="FF0070C0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9" tint="0.59996337778862885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rgb="FF002060"/>
      </font>
      <fill>
        <patternFill>
          <bgColor rgb="FFFF5050"/>
        </patternFill>
      </fill>
    </dxf>
    <dxf>
      <font>
        <color rgb="FF002060"/>
      </font>
      <fill>
        <patternFill>
          <bgColor theme="4" tint="0.59996337778862885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</dxfs>
  <tableStyles count="0" defaultTableStyle="TableStyleMedium2" defaultPivotStyle="PivotStyleLight16"/>
  <colors>
    <mruColors>
      <color rgb="FFFF505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352425</xdr:colOff>
      <xdr:row>0</xdr:row>
      <xdr:rowOff>28575</xdr:rowOff>
    </xdr:from>
    <xdr:to>
      <xdr:col>24</xdr:col>
      <xdr:colOff>195675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FA39F4CB-CE36-4157-8EBD-824ADD09FAB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2225" y="28575"/>
              <a:ext cx="432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25</xdr:col>
      <xdr:colOff>19050</xdr:colOff>
      <xdr:row>0</xdr:row>
      <xdr:rowOff>28575</xdr:rowOff>
    </xdr:from>
    <xdr:to>
      <xdr:col>29</xdr:col>
      <xdr:colOff>354150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>
              <a:extLst>
                <a:ext uri="{FF2B5EF4-FFF2-40B4-BE49-F238E27FC236}">
                  <a16:creationId xmlns:a16="http://schemas.microsoft.com/office/drawing/2014/main" id="{22A3BCD9-AD53-48DF-A159-52421E4014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24675" y="28575"/>
              <a:ext cx="144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38100</xdr:colOff>
      <xdr:row>0</xdr:row>
      <xdr:rowOff>28575</xdr:rowOff>
    </xdr:from>
    <xdr:to>
      <xdr:col>8</xdr:col>
      <xdr:colOff>295050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-Prénom 1">
              <a:extLst>
                <a:ext uri="{FF2B5EF4-FFF2-40B4-BE49-F238E27FC236}">
                  <a16:creationId xmlns:a16="http://schemas.microsoft.com/office/drawing/2014/main" id="{62095FDD-6E9D-45EB-A063-7E9360EAD4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-Pré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4850" y="28575"/>
              <a:ext cx="180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3</xdr:col>
      <xdr:colOff>214200</xdr:colOff>
      <xdr:row>4</xdr:row>
      <xdr:rowOff>45675</xdr:rowOff>
    </xdr:to>
    <xdr:sp macro="[0]!Ouvrir_UsForEntr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E7B0E12-3B23-466D-B9F9-8E8FF3558633}"/>
            </a:ext>
          </a:extLst>
        </xdr:cNvPr>
        <xdr:cNvSpPr/>
      </xdr:nvSpPr>
      <xdr:spPr>
        <a:xfrm>
          <a:off x="1371600" y="333375"/>
          <a:ext cx="90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pompaero" refreshedDate="43256.705205555554" createdVersion="6" refreshedVersion="6" minRefreshableVersion="3" recordCount="72" xr:uid="{E671CF98-5119-4E09-85D6-6D38A2B7E4F1}">
  <cacheSource type="worksheet">
    <worksheetSource name="Tb_Base"/>
  </cacheSource>
  <cacheFields count="23">
    <cacheField name="Date" numFmtId="14">
      <sharedItems containsSemiMixedTypes="0" containsNonDate="0" containsDate="1" containsString="0" minDate="2017-12-01T00:00:00" maxDate="2018-09-30T00:00:00" count="14">
        <d v="2017-12-01T00:00:00"/>
        <d v="2017-12-02T00:00:00"/>
        <d v="2017-12-03T00:00:00"/>
        <d v="2018-01-01T00:00:00"/>
        <d v="2018-01-02T00:00:00"/>
        <d v="2018-01-03T00:00:00"/>
        <d v="2018-02-01T00:00:00"/>
        <d v="2018-02-02T00:00:00"/>
        <d v="2018-06-04T00:00:00"/>
        <d v="2018-09-29T00:00:00"/>
        <d v="2018-06-06T00:00:00"/>
        <d v="2018-06-12T00:00:00"/>
        <d v="2018-06-07T00:00:00"/>
        <d v="2018-06-02T00:00:00"/>
      </sharedItems>
      <fieldGroup par="22" base="0">
        <rangePr groupBy="days" startDate="2017-12-01T00:00:00" endDate="2018-09-30T00:00:00"/>
        <groupItems count="368">
          <s v="&lt;01/1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09/2018"/>
        </groupItems>
      </fieldGroup>
    </cacheField>
    <cacheField name="Semaine" numFmtId="0">
      <sharedItems containsSemiMixedTypes="0" containsString="0" containsNumber="1" containsInteger="1" minValue="1" maxValue="49"/>
    </cacheField>
    <cacheField name="Mois" numFmtId="0">
      <sharedItems count="6">
        <s v="décembre"/>
        <s v="janvier"/>
        <s v="février"/>
        <s v="juin"/>
        <s v="septembre"/>
        <s v="mai" u="1"/>
      </sharedItems>
    </cacheField>
    <cacheField name="Année" numFmtId="0">
      <sharedItems count="9">
        <s v="2017"/>
        <s v="2018"/>
        <s v="2007" u="1"/>
        <s v="2027" u="1"/>
        <s v="2037" u="1"/>
        <s v="2047" u="1"/>
        <s v="2057" u="1"/>
        <s v="2067" u="1"/>
        <s v="2077" u="1"/>
      </sharedItems>
    </cacheField>
    <cacheField name="Nom-Prénom" numFmtId="0">
      <sharedItems containsBlank="1" count="19">
        <s v="SCHWEITZER Jean-Michel"/>
        <s v="AFONSO Julien"/>
        <s v="LEROY France"/>
        <s v="LEROY Jean-Sébastien"/>
        <s v="FERRARA Julien"/>
        <s v="BALLESTER Xavier"/>
        <s v="DESMYTER Damien"/>
        <s v="NAJJARI Mohamed"/>
        <m u="1"/>
        <s v="Nom - Prénom5" u="1"/>
        <s v="Nom - Prénom8" u="1"/>
        <s v="Nom - Prénom3" u="1"/>
        <s v="Nom - Prénom6" u="1"/>
        <s v="Nom - Prénom1" u="1"/>
        <s v="Nom - Prénom9" u="1"/>
        <s v="Nom - Prénom10" u="1"/>
        <s v="Nom - Prénom4" u="1"/>
        <s v="Nom - Prénom7" u="1"/>
        <s v="Nom - Prénom2" u="1"/>
      </sharedItems>
    </cacheField>
    <cacheField name="Hr déb prévi" numFmtId="0">
      <sharedItems containsNonDate="0" containsDate="1" containsString="0" containsBlank="1" minDate="1899-12-30T07:30:00" maxDate="1899-12-30T09:00:00"/>
    </cacheField>
    <cacheField name="Hr fin prévi" numFmtId="0">
      <sharedItems containsNonDate="0" containsDate="1" containsString="0" containsBlank="1" minDate="1899-12-30T17:00:00" maxDate="1899-12-30T20:00:00"/>
    </cacheField>
    <cacheField name="Hr prévi" numFmtId="164">
      <sharedItems containsDate="1" containsMixedTypes="1" minDate="1899-12-30T08:00:00" maxDate="1899-12-30T11:30:00"/>
    </cacheField>
    <cacheField name="Présence" numFmtId="0">
      <sharedItems/>
    </cacheField>
    <cacheField name="Hr déb eff" numFmtId="0">
      <sharedItems containsNonDate="0" containsDate="1" containsString="0" containsBlank="1" minDate="1899-12-30T08:00:00" maxDate="1899-12-30T09:30:00"/>
    </cacheField>
    <cacheField name="Hr fin eff" numFmtId="0">
      <sharedItems containsNonDate="0" containsDate="1" containsString="0" containsBlank="1" minDate="1899-12-30T13:50:00" maxDate="1899-12-30T20:30:00"/>
    </cacheField>
    <cacheField name="Hr eff" numFmtId="164">
      <sharedItems containsDate="1" containsMixedTypes="1" minDate="1899-12-30T05:50:00" maxDate="1899-12-30T11:30:00"/>
    </cacheField>
    <cacheField name="Repos" numFmtId="0">
      <sharedItems/>
    </cacheField>
    <cacheField name="Retard" numFmtId="0">
      <sharedItems containsBlank="1"/>
    </cacheField>
    <cacheField name="Hr Retard" numFmtId="164">
      <sharedItems containsDate="1" containsMixedTypes="1" minDate="1899-12-30T00:30:00" maxDate="1899-12-30T08:30:00"/>
    </cacheField>
    <cacheField name="CP" numFmtId="0">
      <sharedItems containsBlank="1"/>
    </cacheField>
    <cacheField name="Hr CP" numFmtId="164">
      <sharedItems containsDate="1" containsMixedTypes="1" minDate="1899-12-30T05:50:00" maxDate="1899-12-30T05:50:00"/>
    </cacheField>
    <cacheField name="CA" numFmtId="0">
      <sharedItems containsBlank="1"/>
    </cacheField>
    <cacheField name="Hr CA" numFmtId="164">
      <sharedItems containsDate="1" containsMixedTypes="1" minDate="1899-12-30T05:50:00" maxDate="1899-12-30T05:50:00"/>
    </cacheField>
    <cacheField name="AT" numFmtId="0">
      <sharedItems containsBlank="1"/>
    </cacheField>
    <cacheField name="Permut" numFmtId="0">
      <sharedItems containsBlank="1"/>
    </cacheField>
    <cacheField name="Remonté" numFmtId="0">
      <sharedItems containsBlank="1"/>
    </cacheField>
    <cacheField name="Mois2" numFmtId="0" databaseField="0">
      <fieldGroup base="0">
        <rangePr groupBy="months" startDate="2017-12-01T00:00:00" endDate="2018-09-30T00:00:00"/>
        <groupItems count="14">
          <s v="&lt;0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9/2018"/>
        </groupItems>
      </fieldGroup>
    </cacheField>
  </cacheFields>
  <extLst>
    <ext xmlns:x14="http://schemas.microsoft.com/office/spreadsheetml/2009/9/main" uri="{725AE2AE-9491-48be-B2B4-4EB974FC3084}">
      <x14:pivotCacheDefinition pivotCacheId="4463344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n v="48"/>
    <x v="0"/>
    <x v="0"/>
    <x v="0"/>
    <d v="1899-12-30T08:00:00"/>
    <d v="1899-12-30T18:00:00"/>
    <d v="1899-12-30T10:00:00"/>
    <s v="Trv"/>
    <d v="1899-12-30T08:00:00"/>
    <d v="1899-12-30T18:00:00"/>
    <d v="1899-12-30T10:00:00"/>
    <s v=""/>
    <m/>
    <s v=""/>
    <m/>
    <s v=""/>
    <m/>
    <s v=""/>
    <m/>
    <m/>
    <m/>
  </r>
  <r>
    <x v="0"/>
    <n v="48"/>
    <x v="0"/>
    <x v="0"/>
    <x v="1"/>
    <d v="1899-12-30T08:00:00"/>
    <d v="1899-12-30T18:00:00"/>
    <d v="1899-12-30T10:00:00"/>
    <s v="Trv"/>
    <d v="1899-12-30T08:30:00"/>
    <d v="1899-12-30T18:00:00"/>
    <d v="1899-12-30T09:30:00"/>
    <s v=""/>
    <s v="X"/>
    <d v="1899-12-30T00:30:00"/>
    <m/>
    <s v=""/>
    <m/>
    <s v=""/>
    <m/>
    <m/>
    <m/>
  </r>
  <r>
    <x v="0"/>
    <n v="48"/>
    <x v="0"/>
    <x v="0"/>
    <x v="2"/>
    <d v="1899-12-30T08:00:00"/>
    <d v="1899-12-30T18:00:00"/>
    <d v="1899-12-30T10:00:00"/>
    <s v="AT"/>
    <d v="1899-12-30T08:00:00"/>
    <d v="1899-12-30T18:00:00"/>
    <d v="1899-12-30T10:00:00"/>
    <s v=""/>
    <m/>
    <s v=""/>
    <m/>
    <s v=""/>
    <m/>
    <s v=""/>
    <s v="X"/>
    <m/>
    <m/>
  </r>
  <r>
    <x v="0"/>
    <n v="48"/>
    <x v="0"/>
    <x v="0"/>
    <x v="3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s v="CA"/>
    <d v="1899-12-30T05:50:00"/>
    <m/>
    <m/>
    <m/>
  </r>
  <r>
    <x v="0"/>
    <n v="48"/>
    <x v="0"/>
    <x v="0"/>
    <x v="4"/>
    <d v="1899-12-30T09:00:00"/>
    <d v="1899-12-30T17:00:00"/>
    <d v="1899-12-30T08:00:00"/>
    <s v="Trv"/>
    <d v="1899-12-30T09:30:00"/>
    <d v="1899-12-30T17:00:00"/>
    <d v="1899-12-30T07:30:00"/>
    <s v=""/>
    <m/>
    <s v=""/>
    <m/>
    <s v=""/>
    <m/>
    <s v=""/>
    <m/>
    <m/>
    <m/>
  </r>
  <r>
    <x v="0"/>
    <n v="48"/>
    <x v="0"/>
    <x v="0"/>
    <x v="5"/>
    <d v="1899-12-30T09:00:00"/>
    <d v="1899-12-30T17:00:00"/>
    <d v="1899-12-30T08:00:00"/>
    <s v=""/>
    <m/>
    <m/>
    <s v=""/>
    <s v=""/>
    <m/>
    <s v=""/>
    <m/>
    <s v=""/>
    <m/>
    <s v=""/>
    <m/>
    <s v="Demandeur A"/>
    <m/>
  </r>
  <r>
    <x v="0"/>
    <n v="48"/>
    <x v="0"/>
    <x v="0"/>
    <x v="6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0"/>
    <n v="48"/>
    <x v="0"/>
    <x v="0"/>
    <x v="7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1"/>
    <n v="48"/>
    <x v="0"/>
    <x v="0"/>
    <x v="0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1"/>
    <n v="48"/>
    <x v="0"/>
    <x v="0"/>
    <x v="1"/>
    <m/>
    <m/>
    <s v=""/>
    <s v="Trv"/>
    <d v="1899-12-30T09:00:00"/>
    <d v="1899-12-30T17:00:00"/>
    <d v="1899-12-30T08:00:00"/>
    <s v=""/>
    <m/>
    <s v=""/>
    <m/>
    <s v=""/>
    <m/>
    <s v=""/>
    <m/>
    <s v="Remplaçant A"/>
    <s v="X"/>
  </r>
  <r>
    <x v="1"/>
    <n v="48"/>
    <x v="0"/>
    <x v="0"/>
    <x v="2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1"/>
    <n v="48"/>
    <x v="0"/>
    <x v="0"/>
    <x v="3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1"/>
    <n v="48"/>
    <x v="0"/>
    <x v="0"/>
    <x v="4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1"/>
    <n v="48"/>
    <x v="0"/>
    <x v="0"/>
    <x v="5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1"/>
    <n v="48"/>
    <x v="0"/>
    <x v="0"/>
    <x v="6"/>
    <m/>
    <m/>
    <s v=""/>
    <s v=""/>
    <m/>
    <m/>
    <s v=""/>
    <s v="Repos"/>
    <m/>
    <s v=""/>
    <m/>
    <s v=""/>
    <m/>
    <s v=""/>
    <m/>
    <m/>
    <m/>
  </r>
  <r>
    <x v="1"/>
    <n v="48"/>
    <x v="0"/>
    <x v="0"/>
    <x v="7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2"/>
    <n v="49"/>
    <x v="0"/>
    <x v="0"/>
    <x v="0"/>
    <d v="1899-12-30T09:00:00"/>
    <d v="1899-12-30T20:00:00"/>
    <d v="1899-12-30T11:00:00"/>
    <s v="Trv"/>
    <d v="1899-12-30T09:00:00"/>
    <d v="1899-12-30T20:30:00"/>
    <d v="1899-12-30T11:30:00"/>
    <s v=""/>
    <m/>
    <s v=""/>
    <s v="CP"/>
    <d v="1899-12-30T05:50:00"/>
    <m/>
    <s v=""/>
    <m/>
    <m/>
    <m/>
  </r>
  <r>
    <x v="2"/>
    <n v="49"/>
    <x v="0"/>
    <x v="0"/>
    <x v="1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2"/>
    <n v="49"/>
    <x v="0"/>
    <x v="0"/>
    <x v="2"/>
    <m/>
    <m/>
    <s v=""/>
    <s v=""/>
    <m/>
    <m/>
    <s v=""/>
    <s v="Repos"/>
    <m/>
    <s v=""/>
    <m/>
    <s v=""/>
    <m/>
    <s v=""/>
    <m/>
    <m/>
    <m/>
  </r>
  <r>
    <x v="2"/>
    <n v="49"/>
    <x v="0"/>
    <x v="0"/>
    <x v="3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2"/>
    <n v="49"/>
    <x v="0"/>
    <x v="0"/>
    <x v="4"/>
    <m/>
    <m/>
    <s v=""/>
    <s v=""/>
    <m/>
    <m/>
    <s v=""/>
    <s v="Repos"/>
    <m/>
    <s v=""/>
    <m/>
    <s v=""/>
    <m/>
    <s v=""/>
    <m/>
    <m/>
    <m/>
  </r>
  <r>
    <x v="2"/>
    <n v="49"/>
    <x v="0"/>
    <x v="0"/>
    <x v="5"/>
    <m/>
    <m/>
    <s v=""/>
    <s v=""/>
    <m/>
    <m/>
    <s v=""/>
    <s v="Repos"/>
    <m/>
    <s v=""/>
    <m/>
    <s v=""/>
    <m/>
    <s v=""/>
    <m/>
    <m/>
    <m/>
  </r>
  <r>
    <x v="2"/>
    <n v="49"/>
    <x v="0"/>
    <x v="0"/>
    <x v="6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2"/>
    <n v="49"/>
    <x v="0"/>
    <x v="0"/>
    <x v="7"/>
    <d v="1899-12-30T09:00:00"/>
    <d v="1899-12-30T20:00:00"/>
    <d v="1899-12-30T11:00:00"/>
    <s v="AT"/>
    <d v="1899-12-30T08:00:00"/>
    <d v="1899-12-30T13:50:00"/>
    <d v="1899-12-30T05:50:00"/>
    <s v=""/>
    <m/>
    <s v=""/>
    <m/>
    <s v=""/>
    <m/>
    <s v=""/>
    <s v="X"/>
    <m/>
    <m/>
  </r>
  <r>
    <x v="3"/>
    <n v="1"/>
    <x v="1"/>
    <x v="1"/>
    <x v="0"/>
    <m/>
    <m/>
    <s v=""/>
    <s v=""/>
    <m/>
    <m/>
    <s v=""/>
    <s v="Repos"/>
    <m/>
    <s v=""/>
    <m/>
    <s v=""/>
    <m/>
    <s v=""/>
    <m/>
    <m/>
    <m/>
  </r>
  <r>
    <x v="3"/>
    <n v="1"/>
    <x v="1"/>
    <x v="1"/>
    <x v="1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3"/>
    <n v="1"/>
    <x v="1"/>
    <x v="1"/>
    <x v="2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3"/>
    <n v="1"/>
    <x v="1"/>
    <x v="1"/>
    <x v="3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3"/>
    <n v="1"/>
    <x v="1"/>
    <x v="1"/>
    <x v="4"/>
    <m/>
    <m/>
    <s v=""/>
    <s v=""/>
    <m/>
    <m/>
    <s v=""/>
    <s v="Repos"/>
    <m/>
    <s v=""/>
    <m/>
    <s v=""/>
    <m/>
    <s v=""/>
    <m/>
    <m/>
    <m/>
  </r>
  <r>
    <x v="3"/>
    <n v="1"/>
    <x v="1"/>
    <x v="1"/>
    <x v="5"/>
    <d v="1899-12-30T09:00:00"/>
    <d v="1899-12-30T20:00:00"/>
    <d v="1899-12-30T11:00:00"/>
    <s v="Trv"/>
    <d v="1899-12-30T09:00:00"/>
    <d v="1899-12-30T20:30:00"/>
    <d v="1899-12-30T11:30:00"/>
    <s v=""/>
    <m/>
    <s v=""/>
    <m/>
    <s v=""/>
    <m/>
    <s v=""/>
    <m/>
    <m/>
    <m/>
  </r>
  <r>
    <x v="3"/>
    <n v="1"/>
    <x v="1"/>
    <x v="1"/>
    <x v="6"/>
    <m/>
    <m/>
    <s v=""/>
    <s v=""/>
    <m/>
    <m/>
    <s v=""/>
    <s v="Repos"/>
    <m/>
    <s v=""/>
    <m/>
    <s v=""/>
    <m/>
    <s v=""/>
    <m/>
    <m/>
    <m/>
  </r>
  <r>
    <x v="3"/>
    <n v="1"/>
    <x v="1"/>
    <x v="1"/>
    <x v="7"/>
    <m/>
    <m/>
    <s v=""/>
    <s v=""/>
    <m/>
    <m/>
    <s v=""/>
    <s v="Repos"/>
    <m/>
    <s v=""/>
    <m/>
    <s v=""/>
    <m/>
    <s v=""/>
    <m/>
    <m/>
    <m/>
  </r>
  <r>
    <x v="4"/>
    <n v="1"/>
    <x v="1"/>
    <x v="1"/>
    <x v="0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4"/>
    <n v="1"/>
    <x v="1"/>
    <x v="1"/>
    <x v="1"/>
    <d v="1899-12-30T09:00:00"/>
    <d v="1899-12-30T20:00:00"/>
    <d v="1899-12-30T11:00:00"/>
    <s v="Trv"/>
    <d v="1899-12-30T08:00:00"/>
    <d v="1899-12-30T13:50:00"/>
    <d v="1899-12-30T05:50:00"/>
    <s v=""/>
    <m/>
    <s v=""/>
    <m/>
    <s v=""/>
    <m/>
    <s v=""/>
    <m/>
    <m/>
    <m/>
  </r>
  <r>
    <x v="4"/>
    <n v="1"/>
    <x v="1"/>
    <x v="1"/>
    <x v="2"/>
    <m/>
    <m/>
    <s v=""/>
    <s v=""/>
    <m/>
    <m/>
    <s v=""/>
    <s v="Repos"/>
    <m/>
    <s v=""/>
    <m/>
    <s v=""/>
    <m/>
    <s v=""/>
    <m/>
    <m/>
    <m/>
  </r>
  <r>
    <x v="4"/>
    <n v="1"/>
    <x v="1"/>
    <x v="1"/>
    <x v="3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4"/>
    <n v="1"/>
    <x v="1"/>
    <x v="1"/>
    <x v="4"/>
    <m/>
    <m/>
    <s v=""/>
    <s v=""/>
    <m/>
    <m/>
    <s v=""/>
    <s v="Repos"/>
    <m/>
    <s v=""/>
    <m/>
    <s v=""/>
    <m/>
    <s v=""/>
    <m/>
    <m/>
    <m/>
  </r>
  <r>
    <x v="4"/>
    <n v="1"/>
    <x v="1"/>
    <x v="1"/>
    <x v="5"/>
    <m/>
    <m/>
    <s v=""/>
    <s v=""/>
    <m/>
    <m/>
    <s v=""/>
    <s v="Repos"/>
    <m/>
    <s v=""/>
    <m/>
    <s v=""/>
    <m/>
    <s v=""/>
    <m/>
    <m/>
    <m/>
  </r>
  <r>
    <x v="4"/>
    <n v="1"/>
    <x v="1"/>
    <x v="1"/>
    <x v="6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4"/>
    <n v="1"/>
    <x v="1"/>
    <x v="1"/>
    <x v="7"/>
    <d v="1899-12-30T08:00:00"/>
    <d v="1899-12-30T17:00:00"/>
    <d v="1899-12-30T09:00:00"/>
    <s v="Trv"/>
    <d v="1899-12-30T08:30:00"/>
    <d v="1899-12-30T17:15:00"/>
    <d v="1899-12-30T08:45:00"/>
    <s v=""/>
    <m/>
    <s v=""/>
    <m/>
    <s v=""/>
    <m/>
    <s v=""/>
    <m/>
    <m/>
    <m/>
  </r>
  <r>
    <x v="5"/>
    <n v="1"/>
    <x v="1"/>
    <x v="1"/>
    <x v="0"/>
    <m/>
    <m/>
    <s v=""/>
    <s v=""/>
    <m/>
    <m/>
    <s v=""/>
    <s v="Repos"/>
    <m/>
    <s v=""/>
    <m/>
    <s v=""/>
    <m/>
    <s v=""/>
    <m/>
    <m/>
    <m/>
  </r>
  <r>
    <x v="5"/>
    <n v="1"/>
    <x v="1"/>
    <x v="1"/>
    <x v="1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5"/>
    <n v="1"/>
    <x v="1"/>
    <x v="1"/>
    <x v="2"/>
    <m/>
    <m/>
    <s v=""/>
    <s v=""/>
    <m/>
    <m/>
    <s v=""/>
    <s v="Repos"/>
    <m/>
    <s v=""/>
    <m/>
    <s v=""/>
    <m/>
    <s v=""/>
    <m/>
    <m/>
    <m/>
  </r>
  <r>
    <x v="5"/>
    <n v="1"/>
    <x v="1"/>
    <x v="1"/>
    <x v="3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5"/>
    <n v="1"/>
    <x v="1"/>
    <x v="1"/>
    <x v="4"/>
    <d v="1899-12-30T09:00:00"/>
    <d v="1899-12-30T20:00:00"/>
    <d v="1899-12-30T11:00:00"/>
    <s v=""/>
    <m/>
    <m/>
    <s v=""/>
    <s v=""/>
    <m/>
    <s v=""/>
    <m/>
    <s v=""/>
    <m/>
    <s v=""/>
    <m/>
    <m/>
    <m/>
  </r>
  <r>
    <x v="5"/>
    <n v="1"/>
    <x v="1"/>
    <x v="1"/>
    <x v="5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5"/>
    <n v="1"/>
    <x v="1"/>
    <x v="1"/>
    <x v="6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5"/>
    <n v="1"/>
    <x v="1"/>
    <x v="1"/>
    <x v="7"/>
    <d v="1899-12-30T09:00:00"/>
    <d v="1899-12-30T17:00:00"/>
    <d v="1899-12-30T08:00:00"/>
    <s v=""/>
    <m/>
    <m/>
    <s v=""/>
    <s v=""/>
    <m/>
    <s v=""/>
    <m/>
    <s v=""/>
    <m/>
    <s v=""/>
    <m/>
    <m/>
    <m/>
  </r>
  <r>
    <x v="6"/>
    <n v="5"/>
    <x v="2"/>
    <x v="1"/>
    <x v="0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6"/>
    <n v="5"/>
    <x v="2"/>
    <x v="1"/>
    <x v="1"/>
    <d v="1899-12-30T08:00:00"/>
    <d v="1899-12-30T17:00:00"/>
    <d v="1899-12-30T09:00:00"/>
    <s v="Trv"/>
    <d v="1899-12-30T08:30:00"/>
    <d v="1899-12-30T17:15:00"/>
    <d v="1899-12-30T08:45:00"/>
    <s v=""/>
    <m/>
    <s v=""/>
    <m/>
    <s v=""/>
    <m/>
    <s v=""/>
    <m/>
    <m/>
    <m/>
  </r>
  <r>
    <x v="6"/>
    <n v="5"/>
    <x v="2"/>
    <x v="1"/>
    <x v="2"/>
    <m/>
    <m/>
    <s v=""/>
    <s v=""/>
    <m/>
    <m/>
    <s v=""/>
    <s v="Repos"/>
    <m/>
    <s v=""/>
    <m/>
    <s v=""/>
    <m/>
    <s v=""/>
    <m/>
    <m/>
    <m/>
  </r>
  <r>
    <x v="6"/>
    <n v="5"/>
    <x v="2"/>
    <x v="1"/>
    <x v="3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6"/>
    <n v="5"/>
    <x v="2"/>
    <x v="1"/>
    <x v="4"/>
    <m/>
    <m/>
    <s v=""/>
    <s v=""/>
    <m/>
    <m/>
    <s v=""/>
    <s v="Repos"/>
    <m/>
    <s v=""/>
    <m/>
    <s v=""/>
    <m/>
    <s v=""/>
    <m/>
    <m/>
    <m/>
  </r>
  <r>
    <x v="6"/>
    <n v="5"/>
    <x v="2"/>
    <x v="1"/>
    <x v="5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6"/>
    <n v="5"/>
    <x v="2"/>
    <x v="1"/>
    <x v="6"/>
    <d v="1899-12-30T09:00:00"/>
    <d v="1899-12-30T20:00:00"/>
    <d v="1899-12-30T11:00:00"/>
    <s v=""/>
    <m/>
    <m/>
    <s v=""/>
    <s v=""/>
    <m/>
    <s v=""/>
    <m/>
    <s v=""/>
    <m/>
    <s v=""/>
    <m/>
    <m/>
    <m/>
  </r>
  <r>
    <x v="6"/>
    <n v="5"/>
    <x v="2"/>
    <x v="1"/>
    <x v="7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7"/>
    <n v="5"/>
    <x v="2"/>
    <x v="1"/>
    <x v="0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7"/>
    <n v="5"/>
    <x v="2"/>
    <x v="1"/>
    <x v="1"/>
    <d v="1899-12-30T09:00:00"/>
    <d v="1899-12-30T17:00:00"/>
    <d v="1899-12-30T08:00:00"/>
    <s v=""/>
    <m/>
    <m/>
    <s v=""/>
    <s v=""/>
    <m/>
    <s v=""/>
    <m/>
    <s v=""/>
    <m/>
    <s v=""/>
    <m/>
    <m/>
    <m/>
  </r>
  <r>
    <x v="7"/>
    <n v="5"/>
    <x v="2"/>
    <x v="1"/>
    <x v="2"/>
    <d v="1899-12-30T09:00:00"/>
    <d v="1899-12-30T17:00:00"/>
    <d v="1899-12-30T08:00:00"/>
    <s v="Trv"/>
    <d v="1899-12-30T09:00:00"/>
    <d v="1899-12-30T17:00:00"/>
    <d v="1899-12-30T08:00:00"/>
    <s v=""/>
    <m/>
    <s v=""/>
    <m/>
    <s v=""/>
    <m/>
    <s v=""/>
    <m/>
    <m/>
    <m/>
  </r>
  <r>
    <x v="7"/>
    <n v="5"/>
    <x v="2"/>
    <x v="1"/>
    <x v="3"/>
    <m/>
    <m/>
    <s v=""/>
    <s v=""/>
    <m/>
    <m/>
    <s v=""/>
    <s v="Repos"/>
    <m/>
    <s v=""/>
    <m/>
    <s v=""/>
    <m/>
    <s v=""/>
    <m/>
    <m/>
    <m/>
  </r>
  <r>
    <x v="7"/>
    <n v="5"/>
    <x v="2"/>
    <x v="1"/>
    <x v="4"/>
    <d v="1899-12-30T09:00:00"/>
    <d v="1899-12-30T20:00:00"/>
    <d v="1899-12-30T11:00:00"/>
    <s v="Trv"/>
    <d v="1899-12-30T09:00:00"/>
    <d v="1899-12-30T20:00:00"/>
    <d v="1899-12-30T11:00:00"/>
    <s v=""/>
    <m/>
    <s v=""/>
    <m/>
    <s v=""/>
    <m/>
    <s v=""/>
    <m/>
    <m/>
    <m/>
  </r>
  <r>
    <x v="7"/>
    <n v="5"/>
    <x v="2"/>
    <x v="1"/>
    <x v="5"/>
    <d v="1899-12-30T08:00:00"/>
    <d v="1899-12-30T17:00:00"/>
    <d v="1899-12-30T09:00:00"/>
    <s v="Trv"/>
    <d v="1899-12-30T08:30:00"/>
    <d v="1899-12-30T17:15:00"/>
    <d v="1899-12-30T08:45:00"/>
    <s v=""/>
    <m/>
    <s v=""/>
    <m/>
    <s v=""/>
    <m/>
    <s v=""/>
    <m/>
    <m/>
    <m/>
  </r>
  <r>
    <x v="7"/>
    <n v="5"/>
    <x v="2"/>
    <x v="1"/>
    <x v="6"/>
    <m/>
    <m/>
    <s v=""/>
    <s v=""/>
    <m/>
    <m/>
    <s v=""/>
    <s v=""/>
    <m/>
    <s v=""/>
    <s v="CP"/>
    <d v="1899-12-30T05:50:00"/>
    <m/>
    <s v=""/>
    <m/>
    <m/>
    <m/>
  </r>
  <r>
    <x v="7"/>
    <n v="5"/>
    <x v="2"/>
    <x v="1"/>
    <x v="7"/>
    <d v="1899-12-30T08:00:00"/>
    <d v="1899-12-30T17:00:00"/>
    <d v="1899-12-30T09:00:00"/>
    <s v="Trv"/>
    <d v="1899-12-30T08:00:00"/>
    <d v="1899-12-30T17:00:00"/>
    <d v="1899-12-30T09:00:00"/>
    <s v=""/>
    <m/>
    <s v=""/>
    <m/>
    <s v=""/>
    <m/>
    <s v=""/>
    <m/>
    <m/>
    <m/>
  </r>
  <r>
    <x v="8"/>
    <n v="23"/>
    <x v="3"/>
    <x v="1"/>
    <x v="2"/>
    <d v="1899-12-30T08:00:00"/>
    <d v="1899-12-30T17:00:00"/>
    <d v="1899-12-30T09:00:00"/>
    <s v="AT"/>
    <d v="1899-12-30T08:00:00"/>
    <d v="1899-12-30T14:00:00"/>
    <d v="1899-12-30T06:00:00"/>
    <s v=""/>
    <m/>
    <s v=""/>
    <m/>
    <s v=""/>
    <m/>
    <s v=""/>
    <s v="X"/>
    <m/>
    <m/>
  </r>
  <r>
    <x v="8"/>
    <n v="23"/>
    <x v="3"/>
    <x v="1"/>
    <x v="4"/>
    <d v="1899-12-30T08:00:00"/>
    <d v="1899-12-30T17:00:00"/>
    <d v="1899-12-30T09:00:00"/>
    <s v=""/>
    <m/>
    <m/>
    <s v=""/>
    <s v=""/>
    <m/>
    <s v=""/>
    <m/>
    <s v=""/>
    <s v="CA"/>
    <d v="1899-12-30T05:50:00"/>
    <m/>
    <m/>
    <m/>
  </r>
  <r>
    <x v="8"/>
    <n v="23"/>
    <x v="3"/>
    <x v="1"/>
    <x v="3"/>
    <m/>
    <m/>
    <s v=""/>
    <s v="Trv"/>
    <d v="1899-12-30T08:00:00"/>
    <d v="1899-12-30T17:00:00"/>
    <d v="1899-12-30T09:00:00"/>
    <s v=""/>
    <m/>
    <s v=""/>
    <m/>
    <s v=""/>
    <m/>
    <s v=""/>
    <m/>
    <s v="Remplaçant 2"/>
    <s v="X"/>
  </r>
  <r>
    <x v="9"/>
    <n v="39"/>
    <x v="4"/>
    <x v="1"/>
    <x v="2"/>
    <m/>
    <m/>
    <s v=""/>
    <s v="AT"/>
    <m/>
    <m/>
    <s v=""/>
    <s v=""/>
    <m/>
    <s v=""/>
    <m/>
    <s v=""/>
    <m/>
    <s v=""/>
    <s v="X"/>
    <m/>
    <m/>
  </r>
  <r>
    <x v="10"/>
    <n v="23"/>
    <x v="3"/>
    <x v="1"/>
    <x v="4"/>
    <m/>
    <m/>
    <s v=""/>
    <s v="Trv"/>
    <d v="1899-12-30T08:30:00"/>
    <d v="1899-12-30T18:30:00"/>
    <d v="1899-12-30T10:00:00"/>
    <s v=""/>
    <m/>
    <s v=""/>
    <m/>
    <s v=""/>
    <m/>
    <s v=""/>
    <m/>
    <m/>
    <s v="X"/>
  </r>
  <r>
    <x v="11"/>
    <n v="24"/>
    <x v="3"/>
    <x v="1"/>
    <x v="2"/>
    <m/>
    <m/>
    <s v=""/>
    <s v="Trv"/>
    <d v="1899-12-30T08:30:00"/>
    <d v="1899-12-30T17:30:00"/>
    <d v="1899-12-30T09:00:00"/>
    <s v=""/>
    <s v="X"/>
    <d v="1899-12-30T08:30:00"/>
    <m/>
    <s v=""/>
    <m/>
    <s v=""/>
    <m/>
    <m/>
    <s v="X"/>
  </r>
  <r>
    <x v="12"/>
    <n v="23"/>
    <x v="3"/>
    <x v="1"/>
    <x v="4"/>
    <m/>
    <m/>
    <s v=""/>
    <s v=""/>
    <m/>
    <m/>
    <s v=""/>
    <s v="Repos"/>
    <m/>
    <s v=""/>
    <m/>
    <s v=""/>
    <m/>
    <s v=""/>
    <m/>
    <m/>
    <m/>
  </r>
  <r>
    <x v="13"/>
    <n v="22"/>
    <x v="3"/>
    <x v="1"/>
    <x v="2"/>
    <d v="1899-12-30T07:30:00"/>
    <d v="1899-12-30T19:00:00"/>
    <d v="1899-12-30T11:30:00"/>
    <s v=""/>
    <m/>
    <m/>
    <s v=""/>
    <s v=""/>
    <m/>
    <s v=""/>
    <m/>
    <s v=""/>
    <m/>
    <s v="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FDFA4-456F-48A3-907E-FEFAF31E0B63}" name="Tableau croisé dynamique1" cacheId="6" applyNumberFormats="0" applyBorderFormats="0" applyFontFormats="0" applyPatternFormats="0" applyAlignmentFormats="0" applyWidthHeightFormats="1" dataCaption="Valeurs" grandTotalCaption="Total" updatedVersion="6" minRefreshableVersion="3" showDrill="0" showDataTips="0" preserveFormatting="0" colGrandTotals="0" itemPrintTitles="1" createdVersion="6" indent="0" showHeaders="0" outline="1" outlineData="1" multipleFieldFilters="0" fieldListSortAscending="1">
  <location ref="B3:BF19" firstHeaderRow="0" firstDataRow="2" firstDataCol="1"/>
  <pivotFields count="23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showAll="0">
      <items count="7">
        <item x="1"/>
        <item x="2"/>
        <item m="1" x="5"/>
        <item x="3"/>
        <item x="4"/>
        <item x="0"/>
        <item t="default"/>
      </items>
    </pivotField>
    <pivotField showAll="0">
      <items count="10">
        <item m="1" x="2"/>
        <item x="0"/>
        <item x="1"/>
        <item m="1" x="3"/>
        <item m="1" x="4"/>
        <item m="1" x="5"/>
        <item m="1" x="6"/>
        <item m="1" x="7"/>
        <item m="1" x="8"/>
        <item t="default"/>
      </items>
    </pivotField>
    <pivotField axis="axisCol" showAll="0">
      <items count="20">
        <item x="1"/>
        <item x="5"/>
        <item x="6"/>
        <item x="4"/>
        <item x="2"/>
        <item x="3"/>
        <item x="7"/>
        <item m="1" x="13"/>
        <item m="1" x="15"/>
        <item m="1" x="18"/>
        <item m="1" x="11"/>
        <item m="1" x="16"/>
        <item m="1" x="9"/>
        <item m="1" x="12"/>
        <item m="1" x="17"/>
        <item m="1" x="10"/>
        <item m="1" x="14"/>
        <item x="0"/>
        <item m="1" x="8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dataField="1" showAll="0"/>
    <pivotField showAll="0"/>
    <pivotField dataField="1" showAll="0"/>
    <pivotField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1"/>
    </i>
    <i>
      <x v="32"/>
    </i>
    <i>
      <x v="153"/>
    </i>
    <i>
      <x v="155"/>
    </i>
    <i>
      <x v="157"/>
    </i>
    <i>
      <x v="158"/>
    </i>
    <i>
      <x v="163"/>
    </i>
    <i>
      <x v="272"/>
    </i>
    <i>
      <x v="335"/>
    </i>
    <i>
      <x v="336"/>
    </i>
    <i>
      <x v="337"/>
    </i>
    <i t="grand">
      <x/>
    </i>
  </rowItems>
  <colFields count="2">
    <field x="4"/>
    <field x="-2"/>
  </colFields>
  <colItems count="56">
    <i>
      <x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</colItems>
  <dataFields count="7">
    <dataField name="C P" fld="15" subtotal="count" baseField="0" baseItem="0"/>
    <dataField name="C A" fld="17" subtotal="count" baseField="0" baseItem="0"/>
    <dataField name="Rem" fld="21" subtotal="count" baseField="0" baseItem="0"/>
    <dataField name="A T" fld="19" subtotal="count" baseField="0" baseItem="0"/>
    <dataField name="Début" fld="9" baseField="0" baseItem="122" numFmtId="165"/>
    <dataField name="Fin" fld="10" baseField="0" baseItem="122" numFmtId="165"/>
    <dataField name="Total" fld="11" baseField="0" baseItem="122" numFmtId="165"/>
  </dataFields>
  <conditionalFormats count="5">
    <conditionalFormat priority="1">
      <pivotAreas count="8"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0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1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2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3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4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5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6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17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3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scope="data" priority="4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5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331AF796-F4A5-4B81-92F0-ACE1053B8836}" sourceName="Mois">
  <pivotTables>
    <pivotTable tabId="4" name="Tableau croisé dynamique1"/>
  </pivotTables>
  <data>
    <tabular pivotCacheId="446334453">
      <items count="6">
        <i x="1" s="1"/>
        <i x="2" s="1"/>
        <i x="3" s="1"/>
        <i x="4" s="1"/>
        <i x="0" s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925BAA0B-0ABE-4220-88B0-2D6A9EDE5C42}" sourceName="Année">
  <pivotTables>
    <pivotTable tabId="4" name="Tableau croisé dynamique1"/>
  </pivotTables>
  <data>
    <tabular pivotCacheId="446334453">
      <items count="9">
        <i x="0" s="1"/>
        <i x="1" s="1"/>
        <i x="2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1" xr10:uid="{34A07563-564A-4E66-9D6F-0C8293E2B657}" sourceName="Nom-Prénom">
  <pivotTables>
    <pivotTable tabId="4" name="Tableau croisé dynamique1"/>
  </pivotTables>
  <data>
    <tabular pivotCacheId="446334453">
      <items count="19">
        <i x="1" s="1"/>
        <i x="5" s="1"/>
        <i x="6" s="1"/>
        <i x="4" s="1"/>
        <i x="2" s="1"/>
        <i x="3" s="1"/>
        <i x="7" s="1"/>
        <i x="0" s="1"/>
        <i x="13" s="1" nd="1"/>
        <i x="15" s="1" nd="1"/>
        <i x="18" s="1" nd="1"/>
        <i x="11" s="1" nd="1"/>
        <i x="16" s="1" nd="1"/>
        <i x="9" s="1" nd="1"/>
        <i x="12" s="1" nd="1"/>
        <i x="17" s="1" nd="1"/>
        <i x="10" s="1" nd="1"/>
        <i x="14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C755F840-CD22-4967-B7E1-1FB7DFF28A80}" cache="Segment_Mois1" caption="Mois" columnCount="6" rowHeight="209550"/>
  <slicer name="Année 1" xr10:uid="{78D4E15E-5EEC-4784-BDD8-357C65483032}" cache="Segment_Année1" caption="Année" columnCount="3" rowHeight="209550"/>
  <slicer name="Nom-Prénom 1" xr10:uid="{99B47FFD-1331-4AEE-91D1-366A222836E0}" cache="Segment_Nom_Prénom1" caption="Nom-Prénom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4AED8F-8EB0-4CB9-BECB-66D6743B4A0F}" name="Tb_Nom" displayName="Tb_Nom" ref="B1:C11" totalsRowShown="0" headerRowDxfId="33">
  <autoFilter ref="B1:C11" xr:uid="{EB942D82-106A-47E0-A212-A1770297B548}">
    <filterColumn colId="0" hiddenButton="1"/>
    <filterColumn colId="1" hiddenButton="1"/>
  </autoFilter>
  <sortState ref="B2:B11">
    <sortCondition ref="B2:B11"/>
  </sortState>
  <tableColumns count="2">
    <tableColumn id="1" xr3:uid="{2D12E345-BB7C-4BC9-8144-EA69C2272FE2}" name="Vider" dataDxfId="32"/>
    <tableColumn id="2" xr3:uid="{B129ECDF-6989-4DE7-81BA-DCE59C059376}" name="Nom - 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55E6A-45AB-4154-94DC-7301565842E0}" name="Tb_Absence" displayName="Tb_Absence" ref="E1:F11" totalsRowShown="0">
  <autoFilter ref="E1:F11" xr:uid="{3B9961EF-2E21-4BCA-B425-8A6347AB8C7F}">
    <filterColumn colId="0" hiddenButton="1"/>
    <filterColumn colId="1" hiddenButton="1"/>
  </autoFilter>
  <sortState ref="E2:F10">
    <sortCondition ref="E2"/>
  </sortState>
  <tableColumns count="2">
    <tableColumn id="1" xr3:uid="{4C6B8770-2E5D-4BED-ADC7-7A2BB792C987}" name="Absence"/>
    <tableColumn id="2" xr3:uid="{D70156C2-E554-4C9D-98B4-DCFC977B2F96}" name="Descrip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2B752F-C593-44B7-A063-6AB59925C949}" name="Tb_Permute" displayName="Tb_Permute" ref="K1:K13" totalsRowShown="0">
  <autoFilter ref="K1:K13" xr:uid="{F6944CFB-65D0-4887-BD86-FE026A6CB1C0}">
    <filterColumn colId="0" hiddenButton="1"/>
  </autoFilter>
  <tableColumns count="1">
    <tableColumn id="1" xr3:uid="{A485A0EF-B3D4-413F-AC0D-8C2D8695CB28}" name="Permu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2A4639-82EB-4586-BCCE-49AC78EA7159}" name="Tb_Base" displayName="Tb_Base" ref="A1:V73" totalsRowShown="0" headerRowDxfId="23" dataDxfId="22">
  <tableColumns count="22">
    <tableColumn id="1" xr3:uid="{EC41C4E5-EEDD-4C5B-88D9-A1F6672EA713}" name="Date" dataDxfId="21"/>
    <tableColumn id="2" xr3:uid="{E5CE4659-32E6-425D-A151-988F19066E4B}" name="Semaine" dataDxfId="20">
      <calculatedColumnFormula>WEEKNUM(A2)</calculatedColumnFormula>
    </tableColumn>
    <tableColumn id="12" xr3:uid="{2305B1D1-3D09-49DE-B130-943EEFEAB16F}" name="Mois" dataDxfId="19">
      <calculatedColumnFormula>TEXT(Tb_Base[[#This Row],[Date]],"mmmm")</calculatedColumnFormula>
    </tableColumn>
    <tableColumn id="11" xr3:uid="{97DECEA8-FAC2-471E-A467-740C8D91D464}" name="Année" dataDxfId="18">
      <calculatedColumnFormula>TEXT(Tb_Base[[#This Row],[Date]],"aaaa")</calculatedColumnFormula>
    </tableColumn>
    <tableColumn id="3" xr3:uid="{7C7D29E0-043F-48AF-9DCE-484A54265B69}" name="Nom-Prénom" dataDxfId="17"/>
    <tableColumn id="4" xr3:uid="{A6890164-A748-4DAA-9475-61665EE5AA9E}" name="Hr déb prévi" dataDxfId="16"/>
    <tableColumn id="5" xr3:uid="{F9265C64-22BA-4FE3-8943-2623CE762177}" name="Hr fin prévi" dataDxfId="15"/>
    <tableColumn id="6" xr3:uid="{9CE65492-D72D-4277-A168-FBD5AC0904C5}" name="Hr prévi" dataDxfId="14">
      <calculatedColumnFormula>IF(Tb_Base[[#This Row],[Hr fin prévi]]="","",Tb_Base[Hr fin prévi]-Tb_Base[Hr déb prévi])</calculatedColumnFormula>
    </tableColumn>
    <tableColumn id="7" xr3:uid="{69B5FBC5-8A9F-40D5-B962-B3ED40F258D3}" name="Présence" dataDxfId="13">
      <calculatedColumnFormula>IF(Tb_Base[[#This Row],[AT]]&lt;&gt;"","AT",IF(Tb_Base[[#This Row],[Hr fin eff]]&lt;&gt;"","Trv",""))</calculatedColumnFormula>
    </tableColumn>
    <tableColumn id="8" xr3:uid="{7045A02A-CCCA-425F-872A-647412009B34}" name="Hr déb eff" dataDxfId="12"/>
    <tableColumn id="9" xr3:uid="{992BB233-C76E-4927-B74E-89E9607BAC32}" name="Hr fin eff" dataDxfId="11"/>
    <tableColumn id="10" xr3:uid="{1FAA7EEF-D3ED-4E40-8A0A-6D7429843E7A}" name="Hr eff" dataDxfId="10">
      <calculatedColumnFormula>IF(Tb_Base[[#This Row],[Hr fin eff]]="","",Tb_Base[Hr fin eff]-Tb_Base[Hr déb eff])</calculatedColumnFormula>
    </tableColumn>
    <tableColumn id="13" xr3:uid="{1AE076A4-5B06-4375-A0D8-6F16AC001A01}" name="Repos" dataDxfId="9">
      <calculatedColumnFormula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calculatedColumnFormula>
    </tableColumn>
    <tableColumn id="14" xr3:uid="{08655168-A636-404D-8236-FBBB5F2A0B15}" name="Retard" dataDxfId="8"/>
    <tableColumn id="20" xr3:uid="{3DC5FC73-1D7D-40D6-B572-7053C2BB99A8}" name="Hr Retard" dataDxfId="7">
      <calculatedColumnFormula>IF(Tb_Base[[#This Row],[Retard]]&lt;&gt;"",Tb_Base[[#This Row],[Hr déb eff]]-Tb_Base[[#This Row],[Hr déb prévi]],"")</calculatedColumnFormula>
    </tableColumn>
    <tableColumn id="15" xr3:uid="{18DBDE97-F157-47FD-84FC-EA3C2944FAF4}" name="CP" dataDxfId="6"/>
    <tableColumn id="21" xr3:uid="{D4379526-562A-43B9-95C4-8E45B316CF95}" name="Hr CP" dataDxfId="5">
      <calculatedColumnFormula>IF(Tb_Base[[#This Row],[CP]]="CP",Param!$I$2,"")</calculatedColumnFormula>
    </tableColumn>
    <tableColumn id="16" xr3:uid="{0B7DA46B-1E77-4DDE-AF9A-3646255094FF}" name="CA" dataDxfId="4"/>
    <tableColumn id="22" xr3:uid="{127D9896-F085-4196-866C-4587D9BFE1D0}" name="Hr CA" dataDxfId="3">
      <calculatedColumnFormula>IF(Tb_Base[[#This Row],[CA]]="CA",Param!$I$2,"")</calculatedColumnFormula>
    </tableColumn>
    <tableColumn id="17" xr3:uid="{DE6B4566-965C-4F4D-B712-06422B1EA188}" name="AT" dataDxfId="2"/>
    <tableColumn id="18" xr3:uid="{5BA24EC8-4F91-4A4B-AF9D-D91CFA80CDDB}" name="Permut" dataDxfId="1"/>
    <tableColumn id="19" xr3:uid="{8DB85545-0EC5-4FF0-B237-5514963B90DA}" name="Remon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A469-0A61-4189-80E8-9CDF7E86ADFD}">
  <sheetPr codeName="Feuil1"/>
  <dimension ref="A1:U27"/>
  <sheetViews>
    <sheetView workbookViewId="0">
      <selection activeCell="K28" sqref="K28"/>
    </sheetView>
  </sheetViews>
  <sheetFormatPr baseColWidth="10" defaultRowHeight="12.75" x14ac:dyDescent="0.2"/>
  <cols>
    <col min="1" max="1" width="12" style="2"/>
    <col min="2" max="2" width="11.83203125" style="2" customWidth="1"/>
    <col min="3" max="3" width="26" customWidth="1"/>
    <col min="5" max="5" width="8.83203125" bestFit="1" customWidth="1"/>
    <col min="6" max="6" width="23" bestFit="1" customWidth="1"/>
    <col min="11" max="11" width="13" bestFit="1" customWidth="1"/>
  </cols>
  <sheetData>
    <row r="1" spans="2:21" x14ac:dyDescent="0.2">
      <c r="B1" s="45" t="s">
        <v>134</v>
      </c>
      <c r="C1" s="1" t="s">
        <v>10</v>
      </c>
      <c r="E1" s="1" t="s">
        <v>6</v>
      </c>
      <c r="F1" t="s">
        <v>23</v>
      </c>
      <c r="H1" t="s">
        <v>16</v>
      </c>
      <c r="I1" t="s">
        <v>43</v>
      </c>
      <c r="K1" t="s">
        <v>120</v>
      </c>
    </row>
    <row r="2" spans="2:21" x14ac:dyDescent="0.2">
      <c r="C2" t="s">
        <v>47</v>
      </c>
      <c r="E2" t="s">
        <v>15</v>
      </c>
      <c r="F2" t="s">
        <v>20</v>
      </c>
      <c r="H2" s="2" t="s">
        <v>44</v>
      </c>
      <c r="I2" s="3">
        <v>0.24305555555555555</v>
      </c>
      <c r="K2" t="s">
        <v>121</v>
      </c>
      <c r="S2" t="s">
        <v>57</v>
      </c>
      <c r="T2" s="15" t="s">
        <v>57</v>
      </c>
      <c r="U2" s="15" t="s">
        <v>81</v>
      </c>
    </row>
    <row r="3" spans="2:21" x14ac:dyDescent="0.2">
      <c r="C3" t="s">
        <v>51</v>
      </c>
      <c r="E3" t="s">
        <v>12</v>
      </c>
      <c r="F3" t="s">
        <v>17</v>
      </c>
      <c r="K3" t="s">
        <v>122</v>
      </c>
      <c r="S3" t="s">
        <v>58</v>
      </c>
      <c r="T3" s="15" t="s">
        <v>58</v>
      </c>
      <c r="U3" s="15" t="s">
        <v>82</v>
      </c>
    </row>
    <row r="4" spans="2:21" x14ac:dyDescent="0.2">
      <c r="B4" s="44"/>
      <c r="C4" t="s">
        <v>52</v>
      </c>
      <c r="E4" t="s">
        <v>14</v>
      </c>
      <c r="F4" t="s">
        <v>19</v>
      </c>
      <c r="K4" t="s">
        <v>123</v>
      </c>
      <c r="S4" t="s">
        <v>59</v>
      </c>
      <c r="T4" s="15" t="s">
        <v>59</v>
      </c>
      <c r="U4" s="15" t="s">
        <v>83</v>
      </c>
    </row>
    <row r="5" spans="2:21" x14ac:dyDescent="0.2">
      <c r="C5" t="s">
        <v>50</v>
      </c>
      <c r="E5" t="s">
        <v>13</v>
      </c>
      <c r="F5" t="s">
        <v>18</v>
      </c>
      <c r="K5" t="s">
        <v>124</v>
      </c>
      <c r="S5" t="s">
        <v>60</v>
      </c>
      <c r="T5" s="15" t="s">
        <v>60</v>
      </c>
      <c r="U5" s="15" t="s">
        <v>84</v>
      </c>
    </row>
    <row r="6" spans="2:21" x14ac:dyDescent="0.2">
      <c r="C6" t="s">
        <v>48</v>
      </c>
      <c r="E6" t="s">
        <v>22</v>
      </c>
      <c r="F6" t="s">
        <v>21</v>
      </c>
      <c r="K6" t="s">
        <v>125</v>
      </c>
      <c r="S6" t="s">
        <v>61</v>
      </c>
      <c r="T6" s="15" t="s">
        <v>61</v>
      </c>
      <c r="U6" s="15" t="s">
        <v>85</v>
      </c>
    </row>
    <row r="7" spans="2:21" x14ac:dyDescent="0.2">
      <c r="C7" t="s">
        <v>49</v>
      </c>
      <c r="E7" t="s">
        <v>11</v>
      </c>
      <c r="F7" t="s">
        <v>16</v>
      </c>
      <c r="K7" t="s">
        <v>126</v>
      </c>
      <c r="S7" t="s">
        <v>62</v>
      </c>
      <c r="T7" s="15" t="s">
        <v>62</v>
      </c>
      <c r="U7" s="15" t="s">
        <v>86</v>
      </c>
    </row>
    <row r="8" spans="2:21" x14ac:dyDescent="0.2">
      <c r="C8" t="s">
        <v>53</v>
      </c>
      <c r="E8" t="s">
        <v>24</v>
      </c>
      <c r="F8" t="s">
        <v>25</v>
      </c>
      <c r="K8" t="s">
        <v>127</v>
      </c>
      <c r="S8" t="s">
        <v>63</v>
      </c>
      <c r="T8" s="15" t="s">
        <v>63</v>
      </c>
      <c r="U8" s="15" t="s">
        <v>87</v>
      </c>
    </row>
    <row r="9" spans="2:21" x14ac:dyDescent="0.2">
      <c r="B9" s="44"/>
      <c r="C9" t="s">
        <v>46</v>
      </c>
      <c r="E9" t="s">
        <v>26</v>
      </c>
      <c r="F9" t="s">
        <v>27</v>
      </c>
      <c r="K9" t="s">
        <v>128</v>
      </c>
      <c r="S9" t="s">
        <v>64</v>
      </c>
      <c r="T9" s="15" t="s">
        <v>64</v>
      </c>
      <c r="U9" s="15" t="s">
        <v>88</v>
      </c>
    </row>
    <row r="10" spans="2:21" x14ac:dyDescent="0.2">
      <c r="C10" t="s">
        <v>135</v>
      </c>
      <c r="E10" t="s">
        <v>28</v>
      </c>
      <c r="F10" t="s">
        <v>29</v>
      </c>
      <c r="K10" t="s">
        <v>129</v>
      </c>
      <c r="S10" t="s">
        <v>65</v>
      </c>
      <c r="T10" s="15" t="s">
        <v>65</v>
      </c>
      <c r="U10" s="15" t="s">
        <v>89</v>
      </c>
    </row>
    <row r="11" spans="2:21" x14ac:dyDescent="0.2">
      <c r="C11" t="s">
        <v>136</v>
      </c>
      <c r="E11" t="s">
        <v>36</v>
      </c>
      <c r="F11" t="s">
        <v>37</v>
      </c>
      <c r="K11" t="s">
        <v>130</v>
      </c>
      <c r="S11" t="s">
        <v>66</v>
      </c>
      <c r="T11" s="15" t="s">
        <v>66</v>
      </c>
      <c r="U11" s="15" t="s">
        <v>90</v>
      </c>
    </row>
    <row r="12" spans="2:21" x14ac:dyDescent="0.2">
      <c r="K12" t="s">
        <v>131</v>
      </c>
      <c r="S12" t="s">
        <v>67</v>
      </c>
      <c r="T12" s="15" t="s">
        <v>67</v>
      </c>
      <c r="U12" s="15" t="s">
        <v>91</v>
      </c>
    </row>
    <row r="13" spans="2:21" x14ac:dyDescent="0.2">
      <c r="K13" t="s">
        <v>132</v>
      </c>
      <c r="S13" t="s">
        <v>68</v>
      </c>
      <c r="T13" s="15" t="s">
        <v>68</v>
      </c>
      <c r="U13" s="15" t="s">
        <v>92</v>
      </c>
    </row>
    <row r="14" spans="2:21" x14ac:dyDescent="0.2">
      <c r="S14" t="s">
        <v>69</v>
      </c>
      <c r="T14" s="15" t="s">
        <v>69</v>
      </c>
      <c r="U14" s="15" t="s">
        <v>93</v>
      </c>
    </row>
    <row r="15" spans="2:21" x14ac:dyDescent="0.2">
      <c r="S15" t="s">
        <v>70</v>
      </c>
      <c r="T15" s="15" t="s">
        <v>70</v>
      </c>
      <c r="U15" s="15" t="s">
        <v>94</v>
      </c>
    </row>
    <row r="16" spans="2:21" x14ac:dyDescent="0.2">
      <c r="S16" t="s">
        <v>71</v>
      </c>
      <c r="T16" s="15" t="s">
        <v>71</v>
      </c>
      <c r="U16" s="15" t="s">
        <v>95</v>
      </c>
    </row>
    <row r="17" spans="19:21" x14ac:dyDescent="0.2">
      <c r="S17" t="s">
        <v>72</v>
      </c>
      <c r="T17" s="15" t="s">
        <v>72</v>
      </c>
      <c r="U17" s="15" t="s">
        <v>96</v>
      </c>
    </row>
    <row r="18" spans="19:21" x14ac:dyDescent="0.2">
      <c r="S18" t="s">
        <v>73</v>
      </c>
      <c r="T18" s="15" t="s">
        <v>73</v>
      </c>
      <c r="U18" s="15" t="s">
        <v>97</v>
      </c>
    </row>
    <row r="19" spans="19:21" x14ac:dyDescent="0.2">
      <c r="S19" t="s">
        <v>39</v>
      </c>
      <c r="T19" s="15" t="s">
        <v>39</v>
      </c>
      <c r="U19" s="15" t="s">
        <v>98</v>
      </c>
    </row>
    <row r="20" spans="19:21" x14ac:dyDescent="0.2">
      <c r="S20" t="s">
        <v>74</v>
      </c>
      <c r="T20" s="15" t="s">
        <v>74</v>
      </c>
      <c r="U20" s="15" t="s">
        <v>99</v>
      </c>
    </row>
    <row r="21" spans="19:21" x14ac:dyDescent="0.2">
      <c r="S21" t="s">
        <v>75</v>
      </c>
      <c r="T21" s="15" t="s">
        <v>75</v>
      </c>
      <c r="U21" s="15" t="s">
        <v>100</v>
      </c>
    </row>
    <row r="22" spans="19:21" x14ac:dyDescent="0.2">
      <c r="S22" t="s">
        <v>76</v>
      </c>
      <c r="T22" s="15" t="s">
        <v>76</v>
      </c>
      <c r="U22" s="15" t="s">
        <v>101</v>
      </c>
    </row>
    <row r="23" spans="19:21" x14ac:dyDescent="0.2">
      <c r="S23" t="s">
        <v>77</v>
      </c>
      <c r="T23" s="15" t="s">
        <v>77</v>
      </c>
      <c r="U23" s="15" t="s">
        <v>102</v>
      </c>
    </row>
    <row r="24" spans="19:21" x14ac:dyDescent="0.2">
      <c r="S24" t="s">
        <v>78</v>
      </c>
      <c r="T24" s="15" t="s">
        <v>78</v>
      </c>
      <c r="U24" s="15" t="s">
        <v>103</v>
      </c>
    </row>
    <row r="25" spans="19:21" x14ac:dyDescent="0.2">
      <c r="S25" t="s">
        <v>40</v>
      </c>
      <c r="T25" s="15" t="s">
        <v>40</v>
      </c>
      <c r="U25" s="15" t="s">
        <v>45</v>
      </c>
    </row>
    <row r="26" spans="19:21" x14ac:dyDescent="0.2">
      <c r="S26" t="s">
        <v>79</v>
      </c>
      <c r="T26" s="15" t="s">
        <v>79</v>
      </c>
      <c r="U26" s="15" t="s">
        <v>104</v>
      </c>
    </row>
    <row r="27" spans="19:21" x14ac:dyDescent="0.2">
      <c r="S27" t="s">
        <v>80</v>
      </c>
      <c r="T27" s="15" t="s">
        <v>80</v>
      </c>
      <c r="U27" s="15" t="s">
        <v>105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8310-AAD7-4F41-B98E-58DFC108BE3A}">
  <sheetPr codeName="Feuil4"/>
  <dimension ref="B1:BV70"/>
  <sheetViews>
    <sheetView showGridLines="0" workbookViewId="0">
      <selection activeCell="AL1" sqref="AL1"/>
    </sheetView>
  </sheetViews>
  <sheetFormatPr baseColWidth="10" defaultRowHeight="12" x14ac:dyDescent="0.2"/>
  <cols>
    <col min="1" max="1" width="2.83203125" style="20" customWidth="1"/>
    <col min="2" max="2" width="8.83203125" style="16" customWidth="1"/>
    <col min="3" max="3" width="3.83203125" style="17" customWidth="1"/>
    <col min="4" max="5" width="3.83203125" style="18" customWidth="1"/>
    <col min="6" max="6" width="3.83203125" style="17" customWidth="1"/>
    <col min="7" max="8" width="5.83203125" style="18" customWidth="1"/>
    <col min="9" max="9" width="6.83203125" style="17" customWidth="1"/>
    <col min="10" max="11" width="3.83203125" style="16" customWidth="1"/>
    <col min="12" max="12" width="3.83203125" style="19" customWidth="1"/>
    <col min="13" max="13" width="3.83203125" style="16" customWidth="1"/>
    <col min="14" max="14" width="5.83203125" style="16" customWidth="1"/>
    <col min="15" max="15" width="5.83203125" style="19" customWidth="1"/>
    <col min="16" max="16" width="6.83203125" style="16" customWidth="1"/>
    <col min="17" max="17" width="3.83203125" style="16" customWidth="1"/>
    <col min="18" max="18" width="3.83203125" style="19" customWidth="1"/>
    <col min="19" max="20" width="3.83203125" style="16" customWidth="1"/>
    <col min="21" max="21" width="5.83203125" style="19" customWidth="1"/>
    <col min="22" max="22" width="5.83203125" style="16" customWidth="1"/>
    <col min="23" max="23" width="6.83203125" style="16" customWidth="1"/>
    <col min="24" max="24" width="3.83203125" style="19" customWidth="1"/>
    <col min="25" max="26" width="3.83203125" style="16" customWidth="1"/>
    <col min="27" max="27" width="3.83203125" style="19" customWidth="1"/>
    <col min="28" max="29" width="5.83203125" style="16" customWidth="1"/>
    <col min="30" max="30" width="6.83203125" style="20" customWidth="1"/>
    <col min="31" max="34" width="3.83203125" style="20" customWidth="1"/>
    <col min="35" max="36" width="5.83203125" style="20" customWidth="1"/>
    <col min="37" max="37" width="6.83203125" style="20" customWidth="1"/>
    <col min="38" max="41" width="3.83203125" style="20" customWidth="1"/>
    <col min="42" max="43" width="5.83203125" style="20" customWidth="1"/>
    <col min="44" max="44" width="6.83203125" style="20" customWidth="1"/>
    <col min="45" max="48" width="3.83203125" style="20" customWidth="1"/>
    <col min="49" max="50" width="5.83203125" style="20" customWidth="1"/>
    <col min="51" max="51" width="6.83203125" style="20" customWidth="1"/>
    <col min="52" max="55" width="3.83203125" style="20" customWidth="1"/>
    <col min="56" max="57" width="5.83203125" style="20" customWidth="1"/>
    <col min="58" max="58" width="6.83203125" style="20" customWidth="1"/>
    <col min="59" max="62" width="3.83203125" style="20" customWidth="1"/>
    <col min="63" max="65" width="5.83203125" style="20" customWidth="1"/>
    <col min="66" max="16384" width="12" style="20"/>
  </cols>
  <sheetData>
    <row r="1" spans="2:74" ht="62.25" customHeight="1" x14ac:dyDescent="0.2"/>
    <row r="3" spans="2:74" s="16" customFormat="1" ht="12.75" x14ac:dyDescent="0.2">
      <c r="B3" s="24"/>
      <c r="C3" s="24" t="s">
        <v>47</v>
      </c>
      <c r="D3" s="25"/>
      <c r="E3" s="25"/>
      <c r="F3" s="25"/>
      <c r="G3" s="25"/>
      <c r="H3" s="25"/>
      <c r="I3" s="25"/>
      <c r="J3" s="24" t="s">
        <v>51</v>
      </c>
      <c r="K3" s="25"/>
      <c r="L3" s="25"/>
      <c r="M3" s="25"/>
      <c r="N3" s="25"/>
      <c r="O3" s="25"/>
      <c r="P3" s="25"/>
      <c r="Q3" s="24" t="s">
        <v>52</v>
      </c>
      <c r="R3" s="25"/>
      <c r="S3" s="25"/>
      <c r="T3" s="25"/>
      <c r="U3" s="25"/>
      <c r="V3" s="25"/>
      <c r="W3" s="25"/>
      <c r="X3" s="24" t="s">
        <v>50</v>
      </c>
      <c r="Y3" s="25"/>
      <c r="Z3" s="25"/>
      <c r="AA3" s="25"/>
      <c r="AB3" s="25"/>
      <c r="AC3" s="25"/>
      <c r="AD3" s="25"/>
      <c r="AE3" s="24" t="s">
        <v>48</v>
      </c>
      <c r="AF3" s="25"/>
      <c r="AG3" s="25"/>
      <c r="AH3" s="25"/>
      <c r="AI3" s="25"/>
      <c r="AJ3" s="25"/>
      <c r="AK3" s="25"/>
      <c r="AL3" s="24" t="s">
        <v>49</v>
      </c>
      <c r="AM3" s="25"/>
      <c r="AN3" s="25"/>
      <c r="AO3" s="25"/>
      <c r="AP3" s="25"/>
      <c r="AQ3" s="25"/>
      <c r="AR3" s="25"/>
      <c r="AS3" s="24" t="s">
        <v>53</v>
      </c>
      <c r="AT3" s="25"/>
      <c r="AU3" s="25"/>
      <c r="AV3" s="25"/>
      <c r="AW3" s="25"/>
      <c r="AX3" s="25"/>
      <c r="AY3" s="25"/>
      <c r="AZ3" s="24" t="s">
        <v>46</v>
      </c>
      <c r="BA3" s="25"/>
      <c r="BB3" s="25"/>
      <c r="BC3" s="25"/>
      <c r="BD3" s="25"/>
      <c r="BE3" s="25"/>
      <c r="BF3" s="26"/>
      <c r="BG3"/>
      <c r="BH3"/>
      <c r="BI3"/>
      <c r="BJ3"/>
      <c r="BK3"/>
      <c r="BL3"/>
      <c r="BM3"/>
      <c r="BN3" s="22"/>
      <c r="BO3" s="22"/>
      <c r="BP3" s="22"/>
      <c r="BQ3" s="22"/>
      <c r="BR3" s="22"/>
      <c r="BS3" s="22"/>
      <c r="BT3" s="22"/>
      <c r="BU3" s="22"/>
      <c r="BV3" s="22"/>
    </row>
    <row r="4" spans="2:74" s="23" customFormat="1" ht="12.75" x14ac:dyDescent="0.2">
      <c r="B4" s="24"/>
      <c r="C4" s="24" t="s">
        <v>54</v>
      </c>
      <c r="D4" s="27" t="s">
        <v>55</v>
      </c>
      <c r="E4" s="27" t="s">
        <v>111</v>
      </c>
      <c r="F4" s="27" t="s">
        <v>56</v>
      </c>
      <c r="G4" s="27" t="s">
        <v>108</v>
      </c>
      <c r="H4" s="27" t="s">
        <v>109</v>
      </c>
      <c r="I4" s="27" t="s">
        <v>110</v>
      </c>
      <c r="J4" s="24" t="s">
        <v>54</v>
      </c>
      <c r="K4" s="27" t="s">
        <v>55</v>
      </c>
      <c r="L4" s="27" t="s">
        <v>111</v>
      </c>
      <c r="M4" s="27" t="s">
        <v>56</v>
      </c>
      <c r="N4" s="27" t="s">
        <v>108</v>
      </c>
      <c r="O4" s="27" t="s">
        <v>109</v>
      </c>
      <c r="P4" s="27" t="s">
        <v>110</v>
      </c>
      <c r="Q4" s="24" t="s">
        <v>54</v>
      </c>
      <c r="R4" s="27" t="s">
        <v>55</v>
      </c>
      <c r="S4" s="27" t="s">
        <v>111</v>
      </c>
      <c r="T4" s="27" t="s">
        <v>56</v>
      </c>
      <c r="U4" s="27" t="s">
        <v>108</v>
      </c>
      <c r="V4" s="27" t="s">
        <v>109</v>
      </c>
      <c r="W4" s="27" t="s">
        <v>110</v>
      </c>
      <c r="X4" s="24" t="s">
        <v>54</v>
      </c>
      <c r="Y4" s="27" t="s">
        <v>55</v>
      </c>
      <c r="Z4" s="27" t="s">
        <v>111</v>
      </c>
      <c r="AA4" s="27" t="s">
        <v>56</v>
      </c>
      <c r="AB4" s="27" t="s">
        <v>108</v>
      </c>
      <c r="AC4" s="27" t="s">
        <v>109</v>
      </c>
      <c r="AD4" s="27" t="s">
        <v>110</v>
      </c>
      <c r="AE4" s="24" t="s">
        <v>54</v>
      </c>
      <c r="AF4" s="27" t="s">
        <v>55</v>
      </c>
      <c r="AG4" s="27" t="s">
        <v>111</v>
      </c>
      <c r="AH4" s="27" t="s">
        <v>56</v>
      </c>
      <c r="AI4" s="27" t="s">
        <v>108</v>
      </c>
      <c r="AJ4" s="27" t="s">
        <v>109</v>
      </c>
      <c r="AK4" s="27" t="s">
        <v>110</v>
      </c>
      <c r="AL4" s="24" t="s">
        <v>54</v>
      </c>
      <c r="AM4" s="27" t="s">
        <v>55</v>
      </c>
      <c r="AN4" s="27" t="s">
        <v>111</v>
      </c>
      <c r="AO4" s="27" t="s">
        <v>56</v>
      </c>
      <c r="AP4" s="27" t="s">
        <v>108</v>
      </c>
      <c r="AQ4" s="27" t="s">
        <v>109</v>
      </c>
      <c r="AR4" s="27" t="s">
        <v>110</v>
      </c>
      <c r="AS4" s="24" t="s">
        <v>54</v>
      </c>
      <c r="AT4" s="27" t="s">
        <v>55</v>
      </c>
      <c r="AU4" s="27" t="s">
        <v>111</v>
      </c>
      <c r="AV4" s="27" t="s">
        <v>56</v>
      </c>
      <c r="AW4" s="27" t="s">
        <v>108</v>
      </c>
      <c r="AX4" s="27" t="s">
        <v>109</v>
      </c>
      <c r="AY4" s="27" t="s">
        <v>110</v>
      </c>
      <c r="AZ4" s="24" t="s">
        <v>54</v>
      </c>
      <c r="BA4" s="27" t="s">
        <v>55</v>
      </c>
      <c r="BB4" s="27" t="s">
        <v>111</v>
      </c>
      <c r="BC4" s="27" t="s">
        <v>56</v>
      </c>
      <c r="BD4" s="27" t="s">
        <v>108</v>
      </c>
      <c r="BE4" s="27" t="s">
        <v>109</v>
      </c>
      <c r="BF4" s="28" t="s">
        <v>110</v>
      </c>
      <c r="BG4"/>
      <c r="BH4"/>
      <c r="BI4"/>
      <c r="BJ4"/>
      <c r="BK4"/>
      <c r="BL4"/>
      <c r="BM4"/>
    </row>
    <row r="5" spans="2:74" ht="12.75" x14ac:dyDescent="0.2">
      <c r="B5" s="29" t="s">
        <v>112</v>
      </c>
      <c r="C5" s="30"/>
      <c r="D5" s="31"/>
      <c r="E5" s="31"/>
      <c r="F5" s="31"/>
      <c r="G5" s="32">
        <v>0.375</v>
      </c>
      <c r="H5" s="32">
        <v>0.85416666666666663</v>
      </c>
      <c r="I5" s="32">
        <v>0.47916666666666669</v>
      </c>
      <c r="J5" s="30"/>
      <c r="K5" s="31"/>
      <c r="L5" s="31"/>
      <c r="M5" s="31"/>
      <c r="N5" s="32">
        <v>0.375</v>
      </c>
      <c r="O5" s="32">
        <v>0.85416666666666663</v>
      </c>
      <c r="P5" s="32">
        <v>0.47916666666666669</v>
      </c>
      <c r="Q5" s="30"/>
      <c r="R5" s="31"/>
      <c r="S5" s="31"/>
      <c r="T5" s="31"/>
      <c r="U5" s="32"/>
      <c r="V5" s="32"/>
      <c r="W5" s="32">
        <v>0</v>
      </c>
      <c r="X5" s="30"/>
      <c r="Y5" s="31"/>
      <c r="Z5" s="31"/>
      <c r="AA5" s="31"/>
      <c r="AB5" s="32"/>
      <c r="AC5" s="32"/>
      <c r="AD5" s="32">
        <v>0</v>
      </c>
      <c r="AE5" s="30"/>
      <c r="AF5" s="31"/>
      <c r="AG5" s="31"/>
      <c r="AH5" s="31"/>
      <c r="AI5" s="32">
        <v>0.375</v>
      </c>
      <c r="AJ5" s="32">
        <v>0.85416666666666663</v>
      </c>
      <c r="AK5" s="32">
        <v>0.47916666666666669</v>
      </c>
      <c r="AL5" s="30"/>
      <c r="AM5" s="31"/>
      <c r="AN5" s="31"/>
      <c r="AO5" s="31"/>
      <c r="AP5" s="32">
        <v>0.375</v>
      </c>
      <c r="AQ5" s="32">
        <v>0.85416666666666663</v>
      </c>
      <c r="AR5" s="32">
        <v>0.47916666666666669</v>
      </c>
      <c r="AS5" s="30"/>
      <c r="AT5" s="31"/>
      <c r="AU5" s="31"/>
      <c r="AV5" s="31"/>
      <c r="AW5" s="32"/>
      <c r="AX5" s="32"/>
      <c r="AY5" s="32">
        <v>0</v>
      </c>
      <c r="AZ5" s="30"/>
      <c r="BA5" s="31"/>
      <c r="BB5" s="31"/>
      <c r="BC5" s="31"/>
      <c r="BD5" s="32"/>
      <c r="BE5" s="32"/>
      <c r="BF5" s="33">
        <v>0</v>
      </c>
      <c r="BG5"/>
      <c r="BH5"/>
      <c r="BI5"/>
      <c r="BJ5"/>
      <c r="BK5"/>
      <c r="BL5"/>
      <c r="BM5"/>
      <c r="BN5" s="21"/>
      <c r="BO5" s="21"/>
      <c r="BP5" s="21"/>
      <c r="BQ5" s="21"/>
      <c r="BR5" s="21"/>
      <c r="BS5" s="21"/>
      <c r="BT5" s="21"/>
      <c r="BU5" s="21"/>
      <c r="BV5" s="21"/>
    </row>
    <row r="6" spans="2:74" ht="12.75" x14ac:dyDescent="0.2">
      <c r="B6" s="34" t="s">
        <v>113</v>
      </c>
      <c r="C6" s="35"/>
      <c r="D6" s="36"/>
      <c r="E6" s="36"/>
      <c r="F6" s="36"/>
      <c r="G6" s="37">
        <v>0.33333333333333331</v>
      </c>
      <c r="H6" s="37">
        <v>0.57638888888888895</v>
      </c>
      <c r="I6" s="37">
        <v>0.24305555555555555</v>
      </c>
      <c r="J6" s="35"/>
      <c r="K6" s="36"/>
      <c r="L6" s="36"/>
      <c r="M6" s="36"/>
      <c r="N6" s="37"/>
      <c r="O6" s="37"/>
      <c r="P6" s="37">
        <v>0</v>
      </c>
      <c r="Q6" s="35"/>
      <c r="R6" s="36"/>
      <c r="S6" s="36"/>
      <c r="T6" s="36"/>
      <c r="U6" s="37">
        <v>0.375</v>
      </c>
      <c r="V6" s="37">
        <v>0.83333333333333337</v>
      </c>
      <c r="W6" s="37">
        <v>0.45833333333333331</v>
      </c>
      <c r="X6" s="35"/>
      <c r="Y6" s="36"/>
      <c r="Z6" s="36"/>
      <c r="AA6" s="36"/>
      <c r="AB6" s="37"/>
      <c r="AC6" s="37"/>
      <c r="AD6" s="37">
        <v>0</v>
      </c>
      <c r="AE6" s="35"/>
      <c r="AF6" s="36"/>
      <c r="AG6" s="36"/>
      <c r="AH6" s="36"/>
      <c r="AI6" s="37"/>
      <c r="AJ6" s="37"/>
      <c r="AK6" s="37">
        <v>0</v>
      </c>
      <c r="AL6" s="35"/>
      <c r="AM6" s="36"/>
      <c r="AN6" s="36"/>
      <c r="AO6" s="36"/>
      <c r="AP6" s="37">
        <v>0.375</v>
      </c>
      <c r="AQ6" s="37">
        <v>0.83333333333333337</v>
      </c>
      <c r="AR6" s="37">
        <v>0.45833333333333331</v>
      </c>
      <c r="AS6" s="35"/>
      <c r="AT6" s="36"/>
      <c r="AU6" s="36"/>
      <c r="AV6" s="36"/>
      <c r="AW6" s="37">
        <v>0.35416666666666669</v>
      </c>
      <c r="AX6" s="37">
        <v>0.71875</v>
      </c>
      <c r="AY6" s="37">
        <v>0.36458333333333331</v>
      </c>
      <c r="AZ6" s="35"/>
      <c r="BA6" s="36"/>
      <c r="BB6" s="36"/>
      <c r="BC6" s="36"/>
      <c r="BD6" s="37">
        <v>0.375</v>
      </c>
      <c r="BE6" s="37">
        <v>0.83333333333333337</v>
      </c>
      <c r="BF6" s="38">
        <v>0.45833333333333331</v>
      </c>
      <c r="BG6"/>
      <c r="BH6"/>
      <c r="BI6"/>
      <c r="BJ6"/>
      <c r="BK6"/>
      <c r="BL6"/>
      <c r="BM6"/>
      <c r="BN6" s="21"/>
      <c r="BO6" s="21"/>
      <c r="BP6" s="21"/>
      <c r="BQ6" s="21"/>
      <c r="BR6" s="21"/>
      <c r="BS6" s="21"/>
      <c r="BT6" s="21"/>
      <c r="BU6" s="21"/>
      <c r="BV6" s="21"/>
    </row>
    <row r="7" spans="2:74" ht="12.75" x14ac:dyDescent="0.2">
      <c r="B7" s="34" t="s">
        <v>114</v>
      </c>
      <c r="C7" s="35"/>
      <c r="D7" s="36"/>
      <c r="E7" s="36"/>
      <c r="F7" s="36"/>
      <c r="G7" s="37">
        <v>0.33333333333333331</v>
      </c>
      <c r="H7" s="37">
        <v>0.70833333333333337</v>
      </c>
      <c r="I7" s="37">
        <v>0.375</v>
      </c>
      <c r="J7" s="35"/>
      <c r="K7" s="36"/>
      <c r="L7" s="36"/>
      <c r="M7" s="36"/>
      <c r="N7" s="37">
        <v>0.375</v>
      </c>
      <c r="O7" s="37">
        <v>0.70833333333333337</v>
      </c>
      <c r="P7" s="37">
        <v>0.33333333333333331</v>
      </c>
      <c r="Q7" s="35"/>
      <c r="R7" s="36"/>
      <c r="S7" s="36"/>
      <c r="T7" s="36"/>
      <c r="U7" s="37">
        <v>0.375</v>
      </c>
      <c r="V7" s="37">
        <v>0.70833333333333337</v>
      </c>
      <c r="W7" s="37">
        <v>0.33333333333333331</v>
      </c>
      <c r="X7" s="35"/>
      <c r="Y7" s="36"/>
      <c r="Z7" s="36"/>
      <c r="AA7" s="36"/>
      <c r="AB7" s="37"/>
      <c r="AC7" s="37"/>
      <c r="AD7" s="37">
        <v>0</v>
      </c>
      <c r="AE7" s="35"/>
      <c r="AF7" s="36"/>
      <c r="AG7" s="36"/>
      <c r="AH7" s="36"/>
      <c r="AI7" s="37"/>
      <c r="AJ7" s="37"/>
      <c r="AK7" s="37">
        <v>0</v>
      </c>
      <c r="AL7" s="35"/>
      <c r="AM7" s="36"/>
      <c r="AN7" s="36"/>
      <c r="AO7" s="36"/>
      <c r="AP7" s="37">
        <v>0.375</v>
      </c>
      <c r="AQ7" s="37">
        <v>0.83333333333333337</v>
      </c>
      <c r="AR7" s="37">
        <v>0.45833333333333331</v>
      </c>
      <c r="AS7" s="35"/>
      <c r="AT7" s="36"/>
      <c r="AU7" s="36"/>
      <c r="AV7" s="36"/>
      <c r="AW7" s="37"/>
      <c r="AX7" s="37"/>
      <c r="AY7" s="37">
        <v>0</v>
      </c>
      <c r="AZ7" s="35"/>
      <c r="BA7" s="36"/>
      <c r="BB7" s="36"/>
      <c r="BC7" s="36"/>
      <c r="BD7" s="37"/>
      <c r="BE7" s="37"/>
      <c r="BF7" s="38">
        <v>0</v>
      </c>
      <c r="BG7"/>
      <c r="BH7"/>
      <c r="BI7"/>
      <c r="BJ7"/>
      <c r="BK7"/>
      <c r="BL7"/>
      <c r="BM7"/>
      <c r="BN7" s="21"/>
      <c r="BO7" s="21"/>
      <c r="BP7" s="21"/>
      <c r="BQ7" s="21"/>
      <c r="BR7" s="21"/>
      <c r="BS7" s="21"/>
      <c r="BT7" s="21"/>
      <c r="BU7" s="21"/>
      <c r="BV7" s="21"/>
    </row>
    <row r="8" spans="2:74" ht="12.75" x14ac:dyDescent="0.2">
      <c r="B8" s="34" t="s">
        <v>115</v>
      </c>
      <c r="C8" s="35"/>
      <c r="D8" s="36"/>
      <c r="E8" s="36"/>
      <c r="F8" s="36"/>
      <c r="G8" s="37">
        <v>0.35416666666666669</v>
      </c>
      <c r="H8" s="37">
        <v>0.71875</v>
      </c>
      <c r="I8" s="37">
        <v>0.36458333333333331</v>
      </c>
      <c r="J8" s="35"/>
      <c r="K8" s="36"/>
      <c r="L8" s="36"/>
      <c r="M8" s="36"/>
      <c r="N8" s="37">
        <v>0.375</v>
      </c>
      <c r="O8" s="37">
        <v>0.83333333333333337</v>
      </c>
      <c r="P8" s="37">
        <v>0.45833333333333331</v>
      </c>
      <c r="Q8" s="35"/>
      <c r="R8" s="36"/>
      <c r="S8" s="36"/>
      <c r="T8" s="36"/>
      <c r="U8" s="37"/>
      <c r="V8" s="37"/>
      <c r="W8" s="37">
        <v>0</v>
      </c>
      <c r="X8" s="35"/>
      <c r="Y8" s="36"/>
      <c r="Z8" s="36"/>
      <c r="AA8" s="36"/>
      <c r="AB8" s="37"/>
      <c r="AC8" s="37"/>
      <c r="AD8" s="37">
        <v>0</v>
      </c>
      <c r="AE8" s="35"/>
      <c r="AF8" s="36"/>
      <c r="AG8" s="36"/>
      <c r="AH8" s="36"/>
      <c r="AI8" s="37"/>
      <c r="AJ8" s="37"/>
      <c r="AK8" s="37">
        <v>0</v>
      </c>
      <c r="AL8" s="35"/>
      <c r="AM8" s="36"/>
      <c r="AN8" s="36"/>
      <c r="AO8" s="36"/>
      <c r="AP8" s="37">
        <v>0.33333333333333331</v>
      </c>
      <c r="AQ8" s="37">
        <v>0.70833333333333337</v>
      </c>
      <c r="AR8" s="37">
        <v>0.375</v>
      </c>
      <c r="AS8" s="35"/>
      <c r="AT8" s="36"/>
      <c r="AU8" s="36"/>
      <c r="AV8" s="36"/>
      <c r="AW8" s="37">
        <v>0.375</v>
      </c>
      <c r="AX8" s="37">
        <v>0.70833333333333337</v>
      </c>
      <c r="AY8" s="37">
        <v>0.33333333333333331</v>
      </c>
      <c r="AZ8" s="35"/>
      <c r="BA8" s="36"/>
      <c r="BB8" s="36"/>
      <c r="BC8" s="36"/>
      <c r="BD8" s="37">
        <v>0.375</v>
      </c>
      <c r="BE8" s="37">
        <v>0.83333333333333337</v>
      </c>
      <c r="BF8" s="38">
        <v>0.45833333333333331</v>
      </c>
      <c r="BG8"/>
      <c r="BH8"/>
      <c r="BI8"/>
      <c r="BJ8"/>
      <c r="BK8"/>
      <c r="BL8"/>
      <c r="BM8"/>
      <c r="BN8" s="21"/>
      <c r="BO8" s="21"/>
      <c r="BP8" s="21"/>
      <c r="BQ8" s="21"/>
      <c r="BR8" s="21"/>
      <c r="BS8" s="21"/>
      <c r="BT8" s="21"/>
      <c r="BU8" s="21"/>
      <c r="BV8" s="21"/>
    </row>
    <row r="9" spans="2:74" ht="12.75" x14ac:dyDescent="0.2">
      <c r="B9" s="34" t="s">
        <v>116</v>
      </c>
      <c r="C9" s="35"/>
      <c r="D9" s="36"/>
      <c r="E9" s="36"/>
      <c r="F9" s="36"/>
      <c r="G9" s="37"/>
      <c r="H9" s="37"/>
      <c r="I9" s="37">
        <v>0</v>
      </c>
      <c r="J9" s="35"/>
      <c r="K9" s="36"/>
      <c r="L9" s="36"/>
      <c r="M9" s="36"/>
      <c r="N9" s="37">
        <v>0.35416666666666669</v>
      </c>
      <c r="O9" s="37">
        <v>0.71875</v>
      </c>
      <c r="P9" s="37">
        <v>0.36458333333333331</v>
      </c>
      <c r="Q9" s="35">
        <v>1</v>
      </c>
      <c r="R9" s="36"/>
      <c r="S9" s="36"/>
      <c r="T9" s="36"/>
      <c r="U9" s="37"/>
      <c r="V9" s="37"/>
      <c r="W9" s="37">
        <v>0</v>
      </c>
      <c r="X9" s="35"/>
      <c r="Y9" s="36"/>
      <c r="Z9" s="36"/>
      <c r="AA9" s="36"/>
      <c r="AB9" s="37">
        <v>0.375</v>
      </c>
      <c r="AC9" s="37">
        <v>0.83333333333333337</v>
      </c>
      <c r="AD9" s="37">
        <v>0.45833333333333331</v>
      </c>
      <c r="AE9" s="35"/>
      <c r="AF9" s="36"/>
      <c r="AG9" s="36"/>
      <c r="AH9" s="36"/>
      <c r="AI9" s="37">
        <v>0.375</v>
      </c>
      <c r="AJ9" s="37">
        <v>0.70833333333333337</v>
      </c>
      <c r="AK9" s="37">
        <v>0.33333333333333331</v>
      </c>
      <c r="AL9" s="35"/>
      <c r="AM9" s="36"/>
      <c r="AN9" s="36"/>
      <c r="AO9" s="36"/>
      <c r="AP9" s="37"/>
      <c r="AQ9" s="37"/>
      <c r="AR9" s="37">
        <v>0</v>
      </c>
      <c r="AS9" s="35"/>
      <c r="AT9" s="36"/>
      <c r="AU9" s="36"/>
      <c r="AV9" s="36"/>
      <c r="AW9" s="37">
        <v>0.33333333333333331</v>
      </c>
      <c r="AX9" s="37">
        <v>0.70833333333333337</v>
      </c>
      <c r="AY9" s="37">
        <v>0.375</v>
      </c>
      <c r="AZ9" s="35"/>
      <c r="BA9" s="36"/>
      <c r="BB9" s="36"/>
      <c r="BC9" s="36"/>
      <c r="BD9" s="37">
        <v>0.375</v>
      </c>
      <c r="BE9" s="37">
        <v>0.70833333333333337</v>
      </c>
      <c r="BF9" s="38">
        <v>0.33333333333333331</v>
      </c>
      <c r="BG9"/>
      <c r="BH9"/>
      <c r="BI9"/>
      <c r="BJ9"/>
      <c r="BK9"/>
      <c r="BL9"/>
      <c r="BM9"/>
      <c r="BN9" s="21"/>
      <c r="BO9" s="21"/>
      <c r="BP9" s="21"/>
      <c r="BQ9" s="21"/>
      <c r="BR9" s="21"/>
      <c r="BS9" s="21"/>
      <c r="BT9" s="21"/>
      <c r="BU9" s="21"/>
      <c r="BV9" s="21"/>
    </row>
    <row r="10" spans="2:74" ht="12.75" x14ac:dyDescent="0.2">
      <c r="B10" s="34" t="s">
        <v>137</v>
      </c>
      <c r="C10" s="35"/>
      <c r="D10" s="36"/>
      <c r="E10" s="36"/>
      <c r="F10" s="36"/>
      <c r="G10" s="37"/>
      <c r="H10" s="37"/>
      <c r="I10" s="37"/>
      <c r="J10" s="35"/>
      <c r="K10" s="36"/>
      <c r="L10" s="36"/>
      <c r="M10" s="36"/>
      <c r="N10" s="37"/>
      <c r="O10" s="37"/>
      <c r="P10" s="37"/>
      <c r="Q10" s="35"/>
      <c r="R10" s="36"/>
      <c r="S10" s="36"/>
      <c r="T10" s="36"/>
      <c r="U10" s="37"/>
      <c r="V10" s="37"/>
      <c r="W10" s="37"/>
      <c r="X10" s="35"/>
      <c r="Y10" s="36"/>
      <c r="Z10" s="36"/>
      <c r="AA10" s="36"/>
      <c r="AB10" s="37"/>
      <c r="AC10" s="37"/>
      <c r="AD10" s="37"/>
      <c r="AE10" s="35"/>
      <c r="AF10" s="36"/>
      <c r="AG10" s="36"/>
      <c r="AH10" s="36"/>
      <c r="AI10" s="37"/>
      <c r="AJ10" s="37"/>
      <c r="AK10" s="37">
        <v>0</v>
      </c>
      <c r="AL10" s="35"/>
      <c r="AM10" s="36"/>
      <c r="AN10" s="36"/>
      <c r="AO10" s="36"/>
      <c r="AP10" s="37"/>
      <c r="AQ10" s="37"/>
      <c r="AR10" s="37"/>
      <c r="AS10" s="35"/>
      <c r="AT10" s="36"/>
      <c r="AU10" s="36"/>
      <c r="AV10" s="36"/>
      <c r="AW10" s="37"/>
      <c r="AX10" s="37"/>
      <c r="AY10" s="37"/>
      <c r="AZ10" s="35"/>
      <c r="BA10" s="36"/>
      <c r="BB10" s="36"/>
      <c r="BC10" s="36"/>
      <c r="BD10" s="37"/>
      <c r="BE10" s="37"/>
      <c r="BF10" s="38"/>
      <c r="BG10"/>
      <c r="BH10"/>
      <c r="BI10"/>
      <c r="BJ10"/>
      <c r="BK10"/>
      <c r="BL10"/>
      <c r="BM10"/>
      <c r="BN10" s="21"/>
      <c r="BO10" s="21"/>
      <c r="BP10" s="21"/>
      <c r="BQ10" s="21"/>
      <c r="BR10" s="21"/>
      <c r="BS10" s="21"/>
      <c r="BT10" s="21"/>
      <c r="BU10" s="21"/>
      <c r="BV10" s="21"/>
    </row>
    <row r="11" spans="2:74" ht="12.75" x14ac:dyDescent="0.2">
      <c r="B11" s="34" t="s">
        <v>133</v>
      </c>
      <c r="C11" s="35"/>
      <c r="D11" s="36"/>
      <c r="E11" s="36"/>
      <c r="F11" s="36"/>
      <c r="G11" s="37"/>
      <c r="H11" s="37"/>
      <c r="I11" s="37"/>
      <c r="J11" s="35"/>
      <c r="K11" s="36"/>
      <c r="L11" s="36"/>
      <c r="M11" s="36"/>
      <c r="N11" s="37"/>
      <c r="O11" s="37"/>
      <c r="P11" s="37"/>
      <c r="Q11" s="35"/>
      <c r="R11" s="36"/>
      <c r="S11" s="36"/>
      <c r="T11" s="36"/>
      <c r="U11" s="37"/>
      <c r="V11" s="37"/>
      <c r="W11" s="37"/>
      <c r="X11" s="35"/>
      <c r="Y11" s="36">
        <v>1</v>
      </c>
      <c r="Z11" s="36"/>
      <c r="AA11" s="36"/>
      <c r="AB11" s="37"/>
      <c r="AC11" s="37"/>
      <c r="AD11" s="37">
        <v>0</v>
      </c>
      <c r="AE11" s="35"/>
      <c r="AF11" s="36"/>
      <c r="AG11" s="36"/>
      <c r="AH11" s="36">
        <v>1</v>
      </c>
      <c r="AI11" s="37">
        <v>0.33333333333333331</v>
      </c>
      <c r="AJ11" s="37">
        <v>0.58333333333333337</v>
      </c>
      <c r="AK11" s="37">
        <v>0.25</v>
      </c>
      <c r="AL11" s="35"/>
      <c r="AM11" s="36"/>
      <c r="AN11" s="36">
        <v>1</v>
      </c>
      <c r="AO11" s="36"/>
      <c r="AP11" s="37">
        <v>0.33333333333333331</v>
      </c>
      <c r="AQ11" s="37">
        <v>0.70833333333333337</v>
      </c>
      <c r="AR11" s="37">
        <v>0.375</v>
      </c>
      <c r="AS11" s="35"/>
      <c r="AT11" s="36"/>
      <c r="AU11" s="36"/>
      <c r="AV11" s="36"/>
      <c r="AW11" s="37"/>
      <c r="AX11" s="37"/>
      <c r="AY11" s="37"/>
      <c r="AZ11" s="35"/>
      <c r="BA11" s="36"/>
      <c r="BB11" s="36"/>
      <c r="BC11" s="36"/>
      <c r="BD11" s="37"/>
      <c r="BE11" s="37"/>
      <c r="BF11" s="38"/>
      <c r="BG11"/>
      <c r="BH11"/>
      <c r="BI11"/>
      <c r="BJ11"/>
      <c r="BK11"/>
      <c r="BL11"/>
      <c r="BM11"/>
      <c r="BN11" s="21"/>
      <c r="BO11" s="21"/>
      <c r="BP11" s="21"/>
      <c r="BQ11" s="21"/>
      <c r="BR11" s="21"/>
      <c r="BS11" s="21"/>
      <c r="BT11" s="21"/>
      <c r="BU11" s="21"/>
      <c r="BV11" s="21"/>
    </row>
    <row r="12" spans="2:74" ht="12.75" x14ac:dyDescent="0.2">
      <c r="B12" s="34" t="s">
        <v>138</v>
      </c>
      <c r="C12" s="35"/>
      <c r="D12" s="36"/>
      <c r="E12" s="36"/>
      <c r="F12" s="36"/>
      <c r="G12" s="37"/>
      <c r="H12" s="37"/>
      <c r="I12" s="37"/>
      <c r="J12" s="35"/>
      <c r="K12" s="36"/>
      <c r="L12" s="36"/>
      <c r="M12" s="36"/>
      <c r="N12" s="37"/>
      <c r="O12" s="37"/>
      <c r="P12" s="37"/>
      <c r="Q12" s="35"/>
      <c r="R12" s="36"/>
      <c r="S12" s="36"/>
      <c r="T12" s="36"/>
      <c r="U12" s="37"/>
      <c r="V12" s="37"/>
      <c r="W12" s="37"/>
      <c r="X12" s="35"/>
      <c r="Y12" s="36"/>
      <c r="Z12" s="36">
        <v>1</v>
      </c>
      <c r="AA12" s="36"/>
      <c r="AB12" s="37">
        <v>0.35416666666666669</v>
      </c>
      <c r="AC12" s="37">
        <v>0.77083333333333337</v>
      </c>
      <c r="AD12" s="37">
        <v>0.41666666666666669</v>
      </c>
      <c r="AE12" s="35"/>
      <c r="AF12" s="36"/>
      <c r="AG12" s="36"/>
      <c r="AH12" s="36"/>
      <c r="AI12" s="37"/>
      <c r="AJ12" s="37"/>
      <c r="AK12" s="37"/>
      <c r="AL12" s="35"/>
      <c r="AM12" s="36"/>
      <c r="AN12" s="36"/>
      <c r="AO12" s="36"/>
      <c r="AP12" s="37"/>
      <c r="AQ12" s="37"/>
      <c r="AR12" s="37"/>
      <c r="AS12" s="35"/>
      <c r="AT12" s="36"/>
      <c r="AU12" s="36"/>
      <c r="AV12" s="36"/>
      <c r="AW12" s="37"/>
      <c r="AX12" s="37"/>
      <c r="AY12" s="37"/>
      <c r="AZ12" s="35"/>
      <c r="BA12" s="36"/>
      <c r="BB12" s="36"/>
      <c r="BC12" s="36"/>
      <c r="BD12" s="37"/>
      <c r="BE12" s="37"/>
      <c r="BF12" s="38"/>
      <c r="BG12"/>
      <c r="BH12"/>
      <c r="BI12"/>
      <c r="BJ12"/>
      <c r="BK12"/>
      <c r="BL12"/>
      <c r="BM12"/>
      <c r="BN12" s="21"/>
      <c r="BO12" s="21"/>
      <c r="BP12" s="21"/>
      <c r="BQ12" s="21"/>
      <c r="BR12" s="21"/>
      <c r="BS12" s="21"/>
      <c r="BT12" s="21"/>
      <c r="BU12" s="21"/>
      <c r="BV12" s="21"/>
    </row>
    <row r="13" spans="2:74" ht="12.75" x14ac:dyDescent="0.2">
      <c r="B13" s="34" t="s">
        <v>139</v>
      </c>
      <c r="C13" s="35"/>
      <c r="D13" s="36"/>
      <c r="E13" s="36"/>
      <c r="F13" s="36"/>
      <c r="G13" s="37"/>
      <c r="H13" s="37"/>
      <c r="I13" s="37"/>
      <c r="J13" s="35"/>
      <c r="K13" s="36"/>
      <c r="L13" s="36"/>
      <c r="M13" s="36"/>
      <c r="N13" s="37"/>
      <c r="O13" s="37"/>
      <c r="P13" s="37"/>
      <c r="Q13" s="35"/>
      <c r="R13" s="36"/>
      <c r="S13" s="36"/>
      <c r="T13" s="36"/>
      <c r="U13" s="37"/>
      <c r="V13" s="37"/>
      <c r="W13" s="37"/>
      <c r="X13" s="35"/>
      <c r="Y13" s="36"/>
      <c r="Z13" s="36"/>
      <c r="AA13" s="36"/>
      <c r="AB13" s="37"/>
      <c r="AC13" s="37"/>
      <c r="AD13" s="37">
        <v>0</v>
      </c>
      <c r="AE13" s="35"/>
      <c r="AF13" s="36"/>
      <c r="AG13" s="36"/>
      <c r="AH13" s="36"/>
      <c r="AI13" s="37"/>
      <c r="AJ13" s="37"/>
      <c r="AK13" s="37"/>
      <c r="AL13" s="35"/>
      <c r="AM13" s="36"/>
      <c r="AN13" s="36"/>
      <c r="AO13" s="36"/>
      <c r="AP13" s="37"/>
      <c r="AQ13" s="37"/>
      <c r="AR13" s="37"/>
      <c r="AS13" s="35"/>
      <c r="AT13" s="36"/>
      <c r="AU13" s="36"/>
      <c r="AV13" s="36"/>
      <c r="AW13" s="37"/>
      <c r="AX13" s="37"/>
      <c r="AY13" s="37"/>
      <c r="AZ13" s="35"/>
      <c r="BA13" s="36"/>
      <c r="BB13" s="36"/>
      <c r="BC13" s="36"/>
      <c r="BD13" s="37"/>
      <c r="BE13" s="37"/>
      <c r="BF13" s="38"/>
      <c r="BG13"/>
      <c r="BH13"/>
      <c r="BI13"/>
      <c r="BJ13"/>
      <c r="BK13"/>
      <c r="BL13"/>
      <c r="BM13"/>
      <c r="BN13" s="21"/>
      <c r="BO13" s="21"/>
      <c r="BP13" s="21"/>
      <c r="BQ13" s="21"/>
      <c r="BR13" s="21"/>
      <c r="BS13" s="21"/>
      <c r="BT13" s="21"/>
      <c r="BU13" s="21"/>
      <c r="BV13" s="21"/>
    </row>
    <row r="14" spans="2:74" ht="12.75" x14ac:dyDescent="0.2">
      <c r="B14" s="34" t="s">
        <v>140</v>
      </c>
      <c r="C14" s="35"/>
      <c r="D14" s="36"/>
      <c r="E14" s="36"/>
      <c r="F14" s="36"/>
      <c r="G14" s="37"/>
      <c r="H14" s="37"/>
      <c r="I14" s="37"/>
      <c r="J14" s="35"/>
      <c r="K14" s="36"/>
      <c r="L14" s="36"/>
      <c r="M14" s="36"/>
      <c r="N14" s="37"/>
      <c r="O14" s="37"/>
      <c r="P14" s="37"/>
      <c r="Q14" s="35"/>
      <c r="R14" s="36"/>
      <c r="S14" s="36"/>
      <c r="T14" s="36"/>
      <c r="U14" s="37"/>
      <c r="V14" s="37"/>
      <c r="W14" s="37"/>
      <c r="X14" s="35"/>
      <c r="Y14" s="36"/>
      <c r="Z14" s="36"/>
      <c r="AA14" s="36"/>
      <c r="AB14" s="37"/>
      <c r="AC14" s="37"/>
      <c r="AD14" s="37"/>
      <c r="AE14" s="35"/>
      <c r="AF14" s="36"/>
      <c r="AG14" s="36">
        <v>1</v>
      </c>
      <c r="AH14" s="36"/>
      <c r="AI14" s="37">
        <v>0.35416666666666669</v>
      </c>
      <c r="AJ14" s="37">
        <v>0.72916666666666663</v>
      </c>
      <c r="AK14" s="37">
        <v>0.375</v>
      </c>
      <c r="AL14" s="35"/>
      <c r="AM14" s="36"/>
      <c r="AN14" s="36"/>
      <c r="AO14" s="36"/>
      <c r="AP14" s="37"/>
      <c r="AQ14" s="37"/>
      <c r="AR14" s="37"/>
      <c r="AS14" s="35"/>
      <c r="AT14" s="36"/>
      <c r="AU14" s="36"/>
      <c r="AV14" s="36"/>
      <c r="AW14" s="37"/>
      <c r="AX14" s="37"/>
      <c r="AY14" s="37"/>
      <c r="AZ14" s="35"/>
      <c r="BA14" s="36"/>
      <c r="BB14" s="36"/>
      <c r="BC14" s="36"/>
      <c r="BD14" s="37"/>
      <c r="BE14" s="37"/>
      <c r="BF14" s="38"/>
      <c r="BG14"/>
      <c r="BH14"/>
      <c r="BI14"/>
      <c r="BJ14"/>
      <c r="BK14"/>
      <c r="BL14"/>
      <c r="BM14"/>
      <c r="BN14" s="21"/>
      <c r="BO14" s="21"/>
      <c r="BP14" s="21"/>
      <c r="BQ14" s="21"/>
      <c r="BR14" s="21"/>
      <c r="BS14" s="21"/>
      <c r="BT14" s="21"/>
      <c r="BU14" s="21"/>
      <c r="BV14" s="21"/>
    </row>
    <row r="15" spans="2:74" ht="12.75" x14ac:dyDescent="0.2">
      <c r="B15" s="34" t="s">
        <v>141</v>
      </c>
      <c r="C15" s="35"/>
      <c r="D15" s="36"/>
      <c r="E15" s="36"/>
      <c r="F15" s="36"/>
      <c r="G15" s="37"/>
      <c r="H15" s="37"/>
      <c r="I15" s="37"/>
      <c r="J15" s="35"/>
      <c r="K15" s="36"/>
      <c r="L15" s="36"/>
      <c r="M15" s="36"/>
      <c r="N15" s="37"/>
      <c r="O15" s="37"/>
      <c r="P15" s="37"/>
      <c r="Q15" s="35"/>
      <c r="R15" s="36"/>
      <c r="S15" s="36"/>
      <c r="T15" s="36"/>
      <c r="U15" s="37"/>
      <c r="V15" s="37"/>
      <c r="W15" s="37"/>
      <c r="X15" s="35"/>
      <c r="Y15" s="36"/>
      <c r="Z15" s="36"/>
      <c r="AA15" s="36"/>
      <c r="AB15" s="37"/>
      <c r="AC15" s="37"/>
      <c r="AD15" s="37"/>
      <c r="AE15" s="35"/>
      <c r="AF15" s="36"/>
      <c r="AG15" s="36"/>
      <c r="AH15" s="36">
        <v>1</v>
      </c>
      <c r="AI15" s="37"/>
      <c r="AJ15" s="37"/>
      <c r="AK15" s="37">
        <v>0</v>
      </c>
      <c r="AL15" s="35"/>
      <c r="AM15" s="36"/>
      <c r="AN15" s="36"/>
      <c r="AO15" s="36"/>
      <c r="AP15" s="37"/>
      <c r="AQ15" s="37"/>
      <c r="AR15" s="37"/>
      <c r="AS15" s="35"/>
      <c r="AT15" s="36"/>
      <c r="AU15" s="36"/>
      <c r="AV15" s="36"/>
      <c r="AW15" s="37"/>
      <c r="AX15" s="37"/>
      <c r="AY15" s="37"/>
      <c r="AZ15" s="35"/>
      <c r="BA15" s="36"/>
      <c r="BB15" s="36"/>
      <c r="BC15" s="36"/>
      <c r="BD15" s="37"/>
      <c r="BE15" s="37"/>
      <c r="BF15" s="38"/>
      <c r="BG15"/>
      <c r="BH15"/>
      <c r="BI15"/>
      <c r="BJ15"/>
      <c r="BK15"/>
      <c r="BL15"/>
      <c r="BM15"/>
      <c r="BN15" s="21"/>
      <c r="BO15" s="21"/>
      <c r="BP15" s="21"/>
      <c r="BQ15" s="21"/>
      <c r="BR15" s="21"/>
      <c r="BS15" s="21"/>
      <c r="BT15" s="21"/>
      <c r="BU15" s="21"/>
      <c r="BV15" s="21"/>
    </row>
    <row r="16" spans="2:74" ht="12.75" x14ac:dyDescent="0.2">
      <c r="B16" s="34" t="s">
        <v>117</v>
      </c>
      <c r="C16" s="35"/>
      <c r="D16" s="36"/>
      <c r="E16" s="36"/>
      <c r="F16" s="36"/>
      <c r="G16" s="37">
        <v>0.35416666666666669</v>
      </c>
      <c r="H16" s="37">
        <v>0.75</v>
      </c>
      <c r="I16" s="37">
        <v>0.39583333333333331</v>
      </c>
      <c r="J16" s="35"/>
      <c r="K16" s="36"/>
      <c r="L16" s="36"/>
      <c r="M16" s="36"/>
      <c r="N16" s="37"/>
      <c r="O16" s="37"/>
      <c r="P16" s="37">
        <v>0</v>
      </c>
      <c r="Q16" s="35"/>
      <c r="R16" s="36"/>
      <c r="S16" s="36"/>
      <c r="T16" s="36"/>
      <c r="U16" s="37">
        <v>0.375</v>
      </c>
      <c r="V16" s="37">
        <v>0.70833333333333337</v>
      </c>
      <c r="W16" s="37">
        <v>0.33333333333333331</v>
      </c>
      <c r="X16" s="35"/>
      <c r="Y16" s="36"/>
      <c r="Z16" s="36"/>
      <c r="AA16" s="36"/>
      <c r="AB16" s="37">
        <v>0.39583333333333331</v>
      </c>
      <c r="AC16" s="37">
        <v>0.70833333333333337</v>
      </c>
      <c r="AD16" s="37">
        <v>0.3125</v>
      </c>
      <c r="AE16" s="35"/>
      <c r="AF16" s="36"/>
      <c r="AG16" s="36"/>
      <c r="AH16" s="36">
        <v>1</v>
      </c>
      <c r="AI16" s="37">
        <v>0.33333333333333331</v>
      </c>
      <c r="AJ16" s="37">
        <v>0.75</v>
      </c>
      <c r="AK16" s="37">
        <v>0.41666666666666669</v>
      </c>
      <c r="AL16" s="35"/>
      <c r="AM16" s="36">
        <v>1</v>
      </c>
      <c r="AN16" s="36"/>
      <c r="AO16" s="36"/>
      <c r="AP16" s="37">
        <v>0.375</v>
      </c>
      <c r="AQ16" s="37">
        <v>0.70833333333333337</v>
      </c>
      <c r="AR16" s="37">
        <v>0.33333333333333331</v>
      </c>
      <c r="AS16" s="35"/>
      <c r="AT16" s="36"/>
      <c r="AU16" s="36"/>
      <c r="AV16" s="36"/>
      <c r="AW16" s="37">
        <v>0.375</v>
      </c>
      <c r="AX16" s="37">
        <v>0.70833333333333337</v>
      </c>
      <c r="AY16" s="37">
        <v>0.33333333333333331</v>
      </c>
      <c r="AZ16" s="35"/>
      <c r="BA16" s="36"/>
      <c r="BB16" s="36"/>
      <c r="BC16" s="36"/>
      <c r="BD16" s="37">
        <v>0.33333333333333331</v>
      </c>
      <c r="BE16" s="37">
        <v>0.75</v>
      </c>
      <c r="BF16" s="38">
        <v>0.41666666666666669</v>
      </c>
      <c r="BG16"/>
      <c r="BH16"/>
      <c r="BI16"/>
      <c r="BJ16"/>
      <c r="BK16"/>
      <c r="BL16"/>
      <c r="BM16"/>
      <c r="BN16" s="21"/>
      <c r="BO16" s="21"/>
      <c r="BP16" s="21"/>
      <c r="BQ16" s="21"/>
      <c r="BR16" s="21"/>
      <c r="BS16" s="21"/>
      <c r="BT16" s="21"/>
      <c r="BU16" s="21"/>
      <c r="BV16" s="21"/>
    </row>
    <row r="17" spans="2:74" ht="12.75" x14ac:dyDescent="0.2">
      <c r="B17" s="34" t="s">
        <v>118</v>
      </c>
      <c r="C17" s="35"/>
      <c r="D17" s="36"/>
      <c r="E17" s="36">
        <v>1</v>
      </c>
      <c r="F17" s="36"/>
      <c r="G17" s="37">
        <v>0.375</v>
      </c>
      <c r="H17" s="37">
        <v>0.70833333333333337</v>
      </c>
      <c r="I17" s="37">
        <v>0.33333333333333331</v>
      </c>
      <c r="J17" s="35"/>
      <c r="K17" s="36"/>
      <c r="L17" s="36"/>
      <c r="M17" s="36"/>
      <c r="N17" s="37">
        <v>0.33333333333333331</v>
      </c>
      <c r="O17" s="37">
        <v>0.70833333333333337</v>
      </c>
      <c r="P17" s="37">
        <v>0.375</v>
      </c>
      <c r="Q17" s="35"/>
      <c r="R17" s="36"/>
      <c r="S17" s="36"/>
      <c r="T17" s="36"/>
      <c r="U17" s="37"/>
      <c r="V17" s="37"/>
      <c r="W17" s="37">
        <v>0</v>
      </c>
      <c r="X17" s="35"/>
      <c r="Y17" s="36"/>
      <c r="Z17" s="36"/>
      <c r="AA17" s="36"/>
      <c r="AB17" s="37">
        <v>0.33333333333333331</v>
      </c>
      <c r="AC17" s="37">
        <v>0.70833333333333337</v>
      </c>
      <c r="AD17" s="37">
        <v>0.375</v>
      </c>
      <c r="AE17" s="35"/>
      <c r="AF17" s="36"/>
      <c r="AG17" s="36"/>
      <c r="AH17" s="36"/>
      <c r="AI17" s="37">
        <v>0.33333333333333331</v>
      </c>
      <c r="AJ17" s="37">
        <v>0.70833333333333337</v>
      </c>
      <c r="AK17" s="37">
        <v>0.375</v>
      </c>
      <c r="AL17" s="35"/>
      <c r="AM17" s="36"/>
      <c r="AN17" s="36"/>
      <c r="AO17" s="36"/>
      <c r="AP17" s="37">
        <v>0.33333333333333331</v>
      </c>
      <c r="AQ17" s="37">
        <v>0.70833333333333337</v>
      </c>
      <c r="AR17" s="37">
        <v>0.375</v>
      </c>
      <c r="AS17" s="35"/>
      <c r="AT17" s="36"/>
      <c r="AU17" s="36"/>
      <c r="AV17" s="36"/>
      <c r="AW17" s="37">
        <v>0.375</v>
      </c>
      <c r="AX17" s="37">
        <v>0.85416666666666663</v>
      </c>
      <c r="AY17" s="37">
        <v>0.47916666666666669</v>
      </c>
      <c r="AZ17" s="35"/>
      <c r="BA17" s="36"/>
      <c r="BB17" s="36"/>
      <c r="BC17" s="36"/>
      <c r="BD17" s="37">
        <v>0.375</v>
      </c>
      <c r="BE17" s="37">
        <v>0.70833333333333337</v>
      </c>
      <c r="BF17" s="38">
        <v>0.33333333333333331</v>
      </c>
      <c r="BG17"/>
      <c r="BH17"/>
      <c r="BI17"/>
      <c r="BJ17"/>
      <c r="BK17"/>
      <c r="BL17"/>
      <c r="BM17"/>
      <c r="BN17" s="21"/>
      <c r="BO17" s="21"/>
      <c r="BP17" s="21"/>
      <c r="BQ17" s="21"/>
      <c r="BR17" s="21"/>
      <c r="BS17" s="21"/>
      <c r="BT17" s="21"/>
      <c r="BU17" s="21"/>
      <c r="BV17" s="21"/>
    </row>
    <row r="18" spans="2:74" ht="12.75" x14ac:dyDescent="0.2">
      <c r="B18" s="34" t="s">
        <v>119</v>
      </c>
      <c r="C18" s="35"/>
      <c r="D18" s="36"/>
      <c r="E18" s="36"/>
      <c r="F18" s="36"/>
      <c r="G18" s="37">
        <v>0.375</v>
      </c>
      <c r="H18" s="37">
        <v>0.85416666666666663</v>
      </c>
      <c r="I18" s="37">
        <v>0.47916666666666669</v>
      </c>
      <c r="J18" s="35"/>
      <c r="K18" s="36"/>
      <c r="L18" s="36"/>
      <c r="M18" s="36"/>
      <c r="N18" s="37"/>
      <c r="O18" s="37"/>
      <c r="P18" s="37">
        <v>0</v>
      </c>
      <c r="Q18" s="35"/>
      <c r="R18" s="36"/>
      <c r="S18" s="36"/>
      <c r="T18" s="36"/>
      <c r="U18" s="37">
        <v>0.375</v>
      </c>
      <c r="V18" s="37">
        <v>0.83333333333333337</v>
      </c>
      <c r="W18" s="37">
        <v>0.45833333333333331</v>
      </c>
      <c r="X18" s="35"/>
      <c r="Y18" s="36"/>
      <c r="Z18" s="36"/>
      <c r="AA18" s="36"/>
      <c r="AB18" s="37"/>
      <c r="AC18" s="37"/>
      <c r="AD18" s="37">
        <v>0</v>
      </c>
      <c r="AE18" s="35"/>
      <c r="AF18" s="36"/>
      <c r="AG18" s="36"/>
      <c r="AH18" s="36"/>
      <c r="AI18" s="37"/>
      <c r="AJ18" s="37"/>
      <c r="AK18" s="37">
        <v>0</v>
      </c>
      <c r="AL18" s="35"/>
      <c r="AM18" s="36"/>
      <c r="AN18" s="36"/>
      <c r="AO18" s="36"/>
      <c r="AP18" s="37">
        <v>0.375</v>
      </c>
      <c r="AQ18" s="37">
        <v>0.85416666666666663</v>
      </c>
      <c r="AR18" s="37">
        <v>0.47916666666666669</v>
      </c>
      <c r="AS18" s="35"/>
      <c r="AT18" s="36"/>
      <c r="AU18" s="36"/>
      <c r="AV18" s="36">
        <v>1</v>
      </c>
      <c r="AW18" s="37">
        <v>0.33333333333333331</v>
      </c>
      <c r="AX18" s="37">
        <v>0.57638888888888895</v>
      </c>
      <c r="AY18" s="37">
        <v>0.24305555555555555</v>
      </c>
      <c r="AZ18" s="35">
        <v>1</v>
      </c>
      <c r="BA18" s="36"/>
      <c r="BB18" s="36"/>
      <c r="BC18" s="36"/>
      <c r="BD18" s="37">
        <v>0.375</v>
      </c>
      <c r="BE18" s="37">
        <v>0.85416666666666663</v>
      </c>
      <c r="BF18" s="38">
        <v>0.47916666666666669</v>
      </c>
      <c r="BG18"/>
      <c r="BH18"/>
      <c r="BI18"/>
      <c r="BJ18"/>
      <c r="BK18"/>
      <c r="BL18"/>
      <c r="BM18"/>
      <c r="BN18" s="21"/>
      <c r="BO18" s="21"/>
      <c r="BP18" s="21"/>
      <c r="BQ18" s="21"/>
      <c r="BR18" s="21"/>
      <c r="BS18" s="21"/>
      <c r="BT18" s="21"/>
      <c r="BU18" s="21"/>
      <c r="BV18" s="21"/>
    </row>
    <row r="19" spans="2:74" ht="12.75" x14ac:dyDescent="0.2">
      <c r="B19" s="39" t="s">
        <v>110</v>
      </c>
      <c r="C19" s="40"/>
      <c r="D19" s="41"/>
      <c r="E19" s="41">
        <v>1</v>
      </c>
      <c r="F19" s="41"/>
      <c r="G19" s="42">
        <v>2.5</v>
      </c>
      <c r="H19" s="42">
        <v>5.1701388888888893</v>
      </c>
      <c r="I19" s="42">
        <v>2.6701388888888888</v>
      </c>
      <c r="J19" s="40"/>
      <c r="K19" s="41"/>
      <c r="L19" s="41"/>
      <c r="M19" s="41"/>
      <c r="N19" s="42">
        <v>1.8125</v>
      </c>
      <c r="O19" s="42">
        <v>3.822916666666667</v>
      </c>
      <c r="P19" s="42">
        <v>2.0104166666666665</v>
      </c>
      <c r="Q19" s="40">
        <v>1</v>
      </c>
      <c r="R19" s="41"/>
      <c r="S19" s="41"/>
      <c r="T19" s="41"/>
      <c r="U19" s="42">
        <v>1.5</v>
      </c>
      <c r="V19" s="42">
        <v>3.0833333333333335</v>
      </c>
      <c r="W19" s="42">
        <v>1.5833333333333333</v>
      </c>
      <c r="X19" s="40"/>
      <c r="Y19" s="41">
        <v>1</v>
      </c>
      <c r="Z19" s="41">
        <v>1</v>
      </c>
      <c r="AA19" s="41"/>
      <c r="AB19" s="42">
        <v>1.4583333333333333</v>
      </c>
      <c r="AC19" s="42">
        <v>3.0208333333333335</v>
      </c>
      <c r="AD19" s="42">
        <v>1.5625</v>
      </c>
      <c r="AE19" s="40"/>
      <c r="AF19" s="41"/>
      <c r="AG19" s="41">
        <v>1</v>
      </c>
      <c r="AH19" s="41">
        <v>3</v>
      </c>
      <c r="AI19" s="42">
        <v>2.1041666666666665</v>
      </c>
      <c r="AJ19" s="42">
        <v>4.333333333333333</v>
      </c>
      <c r="AK19" s="42">
        <v>2.229166666666667</v>
      </c>
      <c r="AL19" s="40"/>
      <c r="AM19" s="41">
        <v>1</v>
      </c>
      <c r="AN19" s="41">
        <v>1</v>
      </c>
      <c r="AO19" s="41"/>
      <c r="AP19" s="42">
        <v>2.875</v>
      </c>
      <c r="AQ19" s="42">
        <v>6.2083333333333339</v>
      </c>
      <c r="AR19" s="42">
        <v>3.333333333333333</v>
      </c>
      <c r="AS19" s="40"/>
      <c r="AT19" s="41"/>
      <c r="AU19" s="41"/>
      <c r="AV19" s="41">
        <v>1</v>
      </c>
      <c r="AW19" s="42">
        <v>2.1458333333333335</v>
      </c>
      <c r="AX19" s="42">
        <v>4.2743055555555562</v>
      </c>
      <c r="AY19" s="42">
        <v>2.1284722222222219</v>
      </c>
      <c r="AZ19" s="40">
        <v>1</v>
      </c>
      <c r="BA19" s="41"/>
      <c r="BB19" s="41"/>
      <c r="BC19" s="41"/>
      <c r="BD19" s="42">
        <v>2.208333333333333</v>
      </c>
      <c r="BE19" s="42">
        <v>4.6875</v>
      </c>
      <c r="BF19" s="43">
        <v>2.4791666666666665</v>
      </c>
      <c r="BG19"/>
      <c r="BH19"/>
      <c r="BI19"/>
      <c r="BJ19"/>
      <c r="BK19"/>
      <c r="BL19"/>
      <c r="BM19"/>
      <c r="BN19" s="21"/>
      <c r="BO19" s="21"/>
      <c r="BP19" s="21"/>
      <c r="BQ19" s="21"/>
      <c r="BR19" s="21"/>
      <c r="BS19" s="21"/>
      <c r="BT19" s="21"/>
      <c r="BU19" s="21"/>
      <c r="BV19" s="21"/>
    </row>
    <row r="20" spans="2:74" ht="12.75" x14ac:dyDescent="0.2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2:74" ht="12.75" x14ac:dyDescent="0.2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</row>
    <row r="22" spans="2:74" ht="12.75" x14ac:dyDescent="0.2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</row>
    <row r="23" spans="2:74" ht="12.75" x14ac:dyDescent="0.2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</row>
    <row r="24" spans="2:74" ht="12.75" x14ac:dyDescent="0.2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2:74" ht="12.75" x14ac:dyDescent="0.2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2:74" ht="12.75" x14ac:dyDescent="0.2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2:74" ht="12.75" x14ac:dyDescent="0.2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2:74" ht="12.75" x14ac:dyDescent="0.2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</row>
    <row r="29" spans="2:74" ht="12.75" x14ac:dyDescent="0.2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2:74" ht="12.75" x14ac:dyDescent="0.2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</row>
    <row r="31" spans="2:74" ht="12.75" x14ac:dyDescent="0.2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</row>
    <row r="32" spans="2:74" ht="12.75" x14ac:dyDescent="0.2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2:58" ht="12.75" x14ac:dyDescent="0.2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</row>
    <row r="34" spans="2:58" ht="12.75" x14ac:dyDescent="0.2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2:58" ht="12.75" x14ac:dyDescent="0.2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</row>
    <row r="36" spans="2:58" ht="12.75" x14ac:dyDescent="0.2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</row>
    <row r="37" spans="2:58" ht="12.75" x14ac:dyDescent="0.2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2:58" ht="12.75" x14ac:dyDescent="0.2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</row>
    <row r="39" spans="2:58" ht="12.75" x14ac:dyDescent="0.2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</row>
    <row r="40" spans="2:58" ht="12.75" x14ac:dyDescent="0.2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</row>
    <row r="41" spans="2:58" ht="12.7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</row>
    <row r="42" spans="2:58" ht="12.75" x14ac:dyDescent="0.2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</row>
    <row r="43" spans="2:58" ht="12.75" x14ac:dyDescent="0.2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2:58" ht="12.75" x14ac:dyDescent="0.2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</row>
    <row r="45" spans="2:58" ht="12.75" x14ac:dyDescent="0.2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</row>
    <row r="46" spans="2:58" ht="12.75" x14ac:dyDescent="0.2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</row>
    <row r="47" spans="2:58" ht="12.75" x14ac:dyDescent="0.2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</row>
    <row r="48" spans="2:58" ht="12.75" x14ac:dyDescent="0.2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</row>
    <row r="49" spans="2:58" ht="12.75" x14ac:dyDescent="0.2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</row>
    <row r="50" spans="2:58" ht="12.75" x14ac:dyDescent="0.2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</row>
    <row r="51" spans="2:58" ht="12.75" x14ac:dyDescent="0.2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</row>
    <row r="52" spans="2:58" ht="12.75" x14ac:dyDescent="0.2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</row>
    <row r="53" spans="2:58" ht="12.75" x14ac:dyDescent="0.2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</row>
    <row r="54" spans="2:58" ht="12.75" x14ac:dyDescent="0.2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</row>
    <row r="55" spans="2:58" ht="12.75" x14ac:dyDescent="0.2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</row>
    <row r="56" spans="2:58" ht="12.75" x14ac:dyDescent="0.2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</row>
    <row r="57" spans="2:58" ht="12.75" x14ac:dyDescent="0.2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</row>
    <row r="58" spans="2:58" ht="12.75" x14ac:dyDescent="0.2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</row>
    <row r="59" spans="2:58" ht="12.75" x14ac:dyDescent="0.2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</row>
    <row r="60" spans="2:58" ht="12.75" x14ac:dyDescent="0.2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</row>
    <row r="61" spans="2:58" ht="12.75" x14ac:dyDescent="0.2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</row>
    <row r="62" spans="2:58" ht="12.75" x14ac:dyDescent="0.2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  <row r="63" spans="2:58" ht="12.75" x14ac:dyDescent="0.2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</row>
    <row r="64" spans="2:58" ht="12.75" x14ac:dyDescent="0.2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</row>
    <row r="65" spans="2:58" ht="12.75" x14ac:dyDescent="0.2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</row>
    <row r="66" spans="2:58" ht="12.75" x14ac:dyDescent="0.2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</row>
    <row r="67" spans="2:58" ht="12.75" x14ac:dyDescent="0.2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</row>
    <row r="68" spans="2:58" ht="12.75" x14ac:dyDescent="0.2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</row>
    <row r="69" spans="2:58" ht="12.75" x14ac:dyDescent="0.2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</row>
    <row r="70" spans="2:58" ht="12.75" x14ac:dyDescent="0.2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</row>
  </sheetData>
  <conditionalFormatting sqref="A4:XFD4">
    <cfRule type="cellIs" dxfId="31" priority="6" operator="equal">
      <formula>"Rem"</formula>
    </cfRule>
    <cfRule type="cellIs" dxfId="30" priority="7" operator="equal">
      <formula>"A T"</formula>
    </cfRule>
    <cfRule type="expression" dxfId="29" priority="9">
      <formula>OR(A4="C P", A4="C A")</formula>
    </cfRule>
  </conditionalFormatting>
  <conditionalFormatting pivot="1" sqref="C5:C19 J5:J19 Q5:Q19 X5:X19 AE5:AE19 AL5:AL19 AS5:AS19 AZ5:AZ19">
    <cfRule type="cellIs" dxfId="28" priority="5" operator="greaterThanOrEqual">
      <formula>1</formula>
    </cfRule>
  </conditionalFormatting>
  <conditionalFormatting pivot="1" sqref="D5:D19 K5:K19 R5:R19 Y5:Y19 AF5:AF19 AM5:AM19 AT5:AT19 BA5:BA19">
    <cfRule type="cellIs" dxfId="27" priority="4" operator="greaterThanOrEqual">
      <formula>1</formula>
    </cfRule>
  </conditionalFormatting>
  <conditionalFormatting pivot="1" sqref="E5:E19 L5:L19 S5:S19 Z5:Z19 AG5:AG19 AN5:AN19 AU5:AU19 BB5:BB19">
    <cfRule type="cellIs" dxfId="26" priority="3" operator="greaterThanOrEqual">
      <formula>1</formula>
    </cfRule>
  </conditionalFormatting>
  <conditionalFormatting pivot="1" sqref="F5:F19 M5:M19 T5:T19 AA5:AA19 AH5:AH19 AO5:AO19 AV5:AV19 BC5:BC19">
    <cfRule type="cellIs" dxfId="25" priority="2" operator="greaterThanOrEqual">
      <formula>1</formula>
    </cfRule>
  </conditionalFormatting>
  <conditionalFormatting pivot="1" sqref="G19:H19 N19:O19 U19:V19 AB19:AC19 AI19:AJ19 AP19:AQ19 AW19:AX19 BD19:BE19">
    <cfRule type="cellIs" dxfId="24" priority="1" operator="notEqual">
      <formula>""""""</formula>
    </cfRule>
  </conditionalFormatting>
  <pageMargins left="0.31496062992125984" right="0.11811023622047245" top="0.15748031496062992" bottom="0.15748031496062992" header="0.31496062992125984" footer="0.31496062992125984"/>
  <pageSetup paperSize="9" scale="105" fitToWidth="2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36B1-A20D-4A1B-9316-14CEDBE5C2C7}">
  <sheetPr codeName="Feuil5"/>
  <dimension ref="A1"/>
  <sheetViews>
    <sheetView tabSelected="1" workbookViewId="0">
      <selection activeCell="H35" sqref="H3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74BF-13FC-4D32-BC11-7F06DAAA572A}">
  <sheetPr codeName="Feuil2"/>
  <dimension ref="A1:V73"/>
  <sheetViews>
    <sheetView zoomScale="90" zoomScaleNormal="90" workbookViewId="0">
      <pane ySplit="1" topLeftCell="A2" activePane="bottomLeft" state="frozen"/>
      <selection pane="bottomLeft" activeCell="X1" sqref="X1"/>
    </sheetView>
  </sheetViews>
  <sheetFormatPr baseColWidth="10" defaultRowHeight="12.75" x14ac:dyDescent="0.2"/>
  <cols>
    <col min="1" max="1" width="10.83203125" style="8" customWidth="1"/>
    <col min="2" max="2" width="10" style="8" bestFit="1" customWidth="1"/>
    <col min="3" max="3" width="8.1640625" style="8" customWidth="1"/>
    <col min="4" max="4" width="7.83203125" style="8" customWidth="1"/>
    <col min="5" max="5" width="25.83203125" style="9" customWidth="1"/>
    <col min="6" max="7" width="8.83203125" style="8" customWidth="1"/>
    <col min="8" max="8" width="8.83203125" style="11" customWidth="1"/>
    <col min="9" max="9" width="10" style="8" bestFit="1" customWidth="1"/>
    <col min="10" max="11" width="8.83203125" style="8" customWidth="1"/>
    <col min="12" max="12" width="8.83203125" style="11" customWidth="1"/>
    <col min="13" max="13" width="7" style="6" bestFit="1" customWidth="1"/>
    <col min="14" max="14" width="7.83203125" style="6" bestFit="1" customWidth="1"/>
    <col min="15" max="15" width="10.83203125" style="14" bestFit="1" customWidth="1"/>
    <col min="16" max="16" width="4.1640625" style="6" bestFit="1" customWidth="1"/>
    <col min="17" max="17" width="7.33203125" style="14" bestFit="1" customWidth="1"/>
    <col min="18" max="18" width="4.5" style="6" bestFit="1" customWidth="1"/>
    <col min="19" max="19" width="7.5" style="14" bestFit="1" customWidth="1"/>
    <col min="20" max="20" width="4.1640625" style="6" bestFit="1" customWidth="1"/>
    <col min="21" max="16384" width="12" style="6"/>
  </cols>
  <sheetData>
    <row r="1" spans="1:22" ht="25.5" x14ac:dyDescent="0.2">
      <c r="A1" s="4" t="s">
        <v>1</v>
      </c>
      <c r="B1" s="4" t="s">
        <v>0</v>
      </c>
      <c r="C1" s="4" t="s">
        <v>31</v>
      </c>
      <c r="D1" s="4" t="s">
        <v>32</v>
      </c>
      <c r="E1" s="4" t="s">
        <v>2</v>
      </c>
      <c r="F1" s="4" t="s">
        <v>3</v>
      </c>
      <c r="G1" s="4" t="s">
        <v>4</v>
      </c>
      <c r="H1" s="5" t="s">
        <v>5</v>
      </c>
      <c r="I1" s="4" t="s">
        <v>35</v>
      </c>
      <c r="J1" s="4" t="s">
        <v>7</v>
      </c>
      <c r="K1" s="4" t="s">
        <v>8</v>
      </c>
      <c r="L1" s="5" t="s">
        <v>9</v>
      </c>
      <c r="M1" s="4" t="s">
        <v>30</v>
      </c>
      <c r="N1" s="4" t="s">
        <v>25</v>
      </c>
      <c r="O1" s="5" t="s">
        <v>38</v>
      </c>
      <c r="P1" s="4" t="s">
        <v>11</v>
      </c>
      <c r="Q1" s="5" t="s">
        <v>41</v>
      </c>
      <c r="R1" s="4" t="s">
        <v>22</v>
      </c>
      <c r="S1" s="5" t="s">
        <v>42</v>
      </c>
      <c r="T1" s="4" t="s">
        <v>13</v>
      </c>
      <c r="U1" s="4" t="s">
        <v>33</v>
      </c>
      <c r="V1" s="4" t="s">
        <v>34</v>
      </c>
    </row>
    <row r="2" spans="1:22" x14ac:dyDescent="0.2">
      <c r="A2" s="7">
        <v>43070</v>
      </c>
      <c r="B2" s="8">
        <f t="shared" ref="B2:B3" si="0">WEEKNUM(A2)</f>
        <v>48</v>
      </c>
      <c r="C2" s="8" t="str">
        <f>TEXT(Tb_Base[[#This Row],[Date]],"mmmm")</f>
        <v>décembre</v>
      </c>
      <c r="D2" s="8" t="str">
        <f>TEXT(Tb_Base[[#This Row],[Date]],"aaaa")</f>
        <v>2017</v>
      </c>
      <c r="E2" s="9" t="s">
        <v>46</v>
      </c>
      <c r="F2" s="10">
        <v>0.33333333333333331</v>
      </c>
      <c r="G2" s="10">
        <v>0.75</v>
      </c>
      <c r="H2" s="11">
        <f>IF(Tb_Base[[#This Row],[Hr fin prévi]]="","",Tb_Base[Hr fin prévi]-Tb_Base[Hr déb prévi])</f>
        <v>0.41666666666666669</v>
      </c>
      <c r="I2" s="8" t="str">
        <f>IF(Tb_Base[[#This Row],[AT]]&lt;&gt;"","AT",IF(Tb_Base[[#This Row],[Hr fin eff]]&lt;&gt;"","Trv",""))</f>
        <v>Trv</v>
      </c>
      <c r="J2" s="10">
        <v>0.33333333333333331</v>
      </c>
      <c r="K2" s="10">
        <v>0.75</v>
      </c>
      <c r="L2" s="11">
        <f>IF(Tb_Base[[#This Row],[Hr fin eff]]="","",Tb_Base[Hr fin eff]-Tb_Base[Hr déb eff])</f>
        <v>0.41666666666666669</v>
      </c>
      <c r="M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" s="8"/>
      <c r="O2" s="11" t="str">
        <f>IF(Tb_Base[[#This Row],[Retard]]&lt;&gt;"",Tb_Base[[#This Row],[Hr déb eff]]-Tb_Base[[#This Row],[Hr déb prévi]],"")</f>
        <v/>
      </c>
      <c r="P2" s="8"/>
      <c r="Q2" s="11" t="str">
        <f>IF(Tb_Base[[#This Row],[CP]]="CP",Param!$I$2,"")</f>
        <v/>
      </c>
      <c r="R2" s="8"/>
      <c r="S2" s="11" t="str">
        <f>IF(Tb_Base[[#This Row],[CA]]="CA",Param!$I$2,"")</f>
        <v/>
      </c>
      <c r="T2" s="8"/>
      <c r="U2" s="8"/>
      <c r="V2" s="8"/>
    </row>
    <row r="3" spans="1:22" x14ac:dyDescent="0.2">
      <c r="A3" s="7">
        <v>43070</v>
      </c>
      <c r="B3" s="8">
        <f t="shared" si="0"/>
        <v>48</v>
      </c>
      <c r="C3" s="8" t="str">
        <f>TEXT(Tb_Base[[#This Row],[Date]],"mmmm")</f>
        <v>décembre</v>
      </c>
      <c r="D3" s="8" t="str">
        <f>TEXT(Tb_Base[[#This Row],[Date]],"aaaa")</f>
        <v>2017</v>
      </c>
      <c r="E3" s="9" t="s">
        <v>47</v>
      </c>
      <c r="F3" s="10">
        <v>0.33333333333333331</v>
      </c>
      <c r="G3" s="10">
        <v>0.75</v>
      </c>
      <c r="H3" s="11">
        <f>IF(Tb_Base[[#This Row],[Hr fin prévi]]="","",Tb_Base[Hr fin prévi]-Tb_Base[Hr déb prévi])</f>
        <v>0.41666666666666669</v>
      </c>
      <c r="I3" s="8" t="str">
        <f>IF(Tb_Base[[#This Row],[AT]]&lt;&gt;"","AT",IF(Tb_Base[[#This Row],[Hr fin eff]]&lt;&gt;"","Trv",""))</f>
        <v>Trv</v>
      </c>
      <c r="J3" s="10">
        <v>0.35416666666666669</v>
      </c>
      <c r="K3" s="10">
        <v>0.75</v>
      </c>
      <c r="L3" s="11">
        <f>IF(Tb_Base[[#This Row],[Hr fin eff]]="","",Tb_Base[Hr fin eff]-Tb_Base[Hr déb eff])</f>
        <v>0.39583333333333331</v>
      </c>
      <c r="M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" s="8" t="s">
        <v>45</v>
      </c>
      <c r="O3" s="11">
        <f>IF(Tb_Base[[#This Row],[Retard]]&lt;&gt;"",Tb_Base[[#This Row],[Hr déb eff]]-Tb_Base[[#This Row],[Hr déb prévi]],"")</f>
        <v>2.083333333333337E-2</v>
      </c>
      <c r="P3" s="8"/>
      <c r="Q3" s="11" t="str">
        <f>IF(Tb_Base[[#This Row],[CP]]="CP",Param!$I$2,"")</f>
        <v/>
      </c>
      <c r="R3" s="8"/>
      <c r="S3" s="11" t="str">
        <f>IF(Tb_Base[[#This Row],[CA]]="CA",Param!$I$2,"")</f>
        <v/>
      </c>
      <c r="T3" s="8"/>
      <c r="U3" s="8"/>
      <c r="V3" s="8"/>
    </row>
    <row r="4" spans="1:22" x14ac:dyDescent="0.2">
      <c r="A4" s="7">
        <v>43070</v>
      </c>
      <c r="B4" s="12">
        <f t="shared" ref="B4:B16" si="1">WEEKNUM(A4)</f>
        <v>48</v>
      </c>
      <c r="C4" s="12" t="str">
        <f>TEXT(Tb_Base[[#This Row],[Date]],"mmmm")</f>
        <v>décembre</v>
      </c>
      <c r="D4" s="12" t="str">
        <f>TEXT(Tb_Base[[#This Row],[Date]],"aaaa")</f>
        <v>2017</v>
      </c>
      <c r="E4" s="9" t="s">
        <v>48</v>
      </c>
      <c r="F4" s="10">
        <v>0.33333333333333331</v>
      </c>
      <c r="G4" s="10">
        <v>0.75</v>
      </c>
      <c r="H4" s="11">
        <f>IF(Tb_Base[[#This Row],[Hr fin prévi]]="","",Tb_Base[Hr fin prévi]-Tb_Base[Hr déb prévi])</f>
        <v>0.41666666666666669</v>
      </c>
      <c r="I4" s="8" t="str">
        <f>IF(Tb_Base[[#This Row],[AT]]&lt;&gt;"","AT",IF(Tb_Base[[#This Row],[Hr fin eff]]&lt;&gt;"","Trv",""))</f>
        <v>AT</v>
      </c>
      <c r="J4" s="10">
        <v>0.33333333333333331</v>
      </c>
      <c r="K4" s="10">
        <v>0.75</v>
      </c>
      <c r="L4" s="11">
        <f>IF(Tb_Base[[#This Row],[Hr fin eff]]="","",Tb_Base[Hr fin eff]-Tb_Base[Hr déb eff])</f>
        <v>0.41666666666666669</v>
      </c>
      <c r="M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" s="8"/>
      <c r="O4" s="11" t="str">
        <f>IF(Tb_Base[[#This Row],[Retard]]&lt;&gt;"",Tb_Base[[#This Row],[Hr déb eff]]-Tb_Base[[#This Row],[Hr déb prévi]],"")</f>
        <v/>
      </c>
      <c r="P4" s="8"/>
      <c r="Q4" s="11" t="str">
        <f>IF(Tb_Base[[#This Row],[CP]]="CP",Param!$I$2,"")</f>
        <v/>
      </c>
      <c r="R4" s="8"/>
      <c r="S4" s="11" t="str">
        <f>IF(Tb_Base[[#This Row],[CA]]="CA",Param!$I$2,"")</f>
        <v/>
      </c>
      <c r="T4" s="8" t="s">
        <v>45</v>
      </c>
      <c r="U4" s="8"/>
      <c r="V4" s="8"/>
    </row>
    <row r="5" spans="1:22" x14ac:dyDescent="0.2">
      <c r="A5" s="7">
        <v>43070</v>
      </c>
      <c r="B5" s="12">
        <f t="shared" si="1"/>
        <v>48</v>
      </c>
      <c r="C5" s="12" t="str">
        <f>TEXT(Tb_Base[[#This Row],[Date]],"mmmm")</f>
        <v>décembre</v>
      </c>
      <c r="D5" s="12" t="str">
        <f>TEXT(Tb_Base[[#This Row],[Date]],"aaaa")</f>
        <v>2017</v>
      </c>
      <c r="E5" s="9" t="s">
        <v>49</v>
      </c>
      <c r="F5" s="10">
        <v>0.375</v>
      </c>
      <c r="G5" s="10">
        <v>0.70833333333333337</v>
      </c>
      <c r="H5" s="11">
        <f>IF(Tb_Base[[#This Row],[Hr fin prévi]]="","",Tb_Base[Hr fin prévi]-Tb_Base[Hr déb prévi])</f>
        <v>0.33333333333333337</v>
      </c>
      <c r="I5" s="8" t="str">
        <f>IF(Tb_Base[[#This Row],[AT]]&lt;&gt;"","AT",IF(Tb_Base[[#This Row],[Hr fin eff]]&lt;&gt;"","Trv",""))</f>
        <v>Trv</v>
      </c>
      <c r="J5" s="10">
        <v>0.375</v>
      </c>
      <c r="K5" s="10">
        <v>0.70833333333333337</v>
      </c>
      <c r="L5" s="11">
        <f>IF(Tb_Base[[#This Row],[Hr fin eff]]="","",Tb_Base[Hr fin eff]-Tb_Base[Hr déb eff])</f>
        <v>0.33333333333333337</v>
      </c>
      <c r="M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" s="8"/>
      <c r="O5" s="11" t="str">
        <f>IF(Tb_Base[[#This Row],[Retard]]&lt;&gt;"",Tb_Base[[#This Row],[Hr déb eff]]-Tb_Base[[#This Row],[Hr déb prévi]],"")</f>
        <v/>
      </c>
      <c r="P5" s="8"/>
      <c r="Q5" s="11" t="str">
        <f>IF(Tb_Base[[#This Row],[CP]]="CP",Param!$I$2,"")</f>
        <v/>
      </c>
      <c r="R5" s="8" t="s">
        <v>22</v>
      </c>
      <c r="S5" s="11">
        <f>IF(Tb_Base[[#This Row],[CA]]="CA",Param!$I$2,"")</f>
        <v>0.24305555555555555</v>
      </c>
      <c r="T5" s="8"/>
      <c r="U5" s="8"/>
      <c r="V5" s="8"/>
    </row>
    <row r="6" spans="1:22" x14ac:dyDescent="0.2">
      <c r="A6" s="7">
        <v>43070</v>
      </c>
      <c r="B6" s="12">
        <f t="shared" si="1"/>
        <v>48</v>
      </c>
      <c r="C6" s="12" t="str">
        <f>TEXT(Tb_Base[[#This Row],[Date]],"mmmm")</f>
        <v>décembre</v>
      </c>
      <c r="D6" s="12" t="str">
        <f>TEXT(Tb_Base[[#This Row],[Date]],"aaaa")</f>
        <v>2017</v>
      </c>
      <c r="E6" s="9" t="s">
        <v>50</v>
      </c>
      <c r="F6" s="10">
        <v>0.375</v>
      </c>
      <c r="G6" s="10">
        <v>0.70833333333333337</v>
      </c>
      <c r="H6" s="11">
        <f>IF(Tb_Base[[#This Row],[Hr fin prévi]]="","",Tb_Base[Hr fin prévi]-Tb_Base[Hr déb prévi])</f>
        <v>0.33333333333333337</v>
      </c>
      <c r="I6" s="8" t="str">
        <f>IF(Tb_Base[[#This Row],[AT]]&lt;&gt;"","AT",IF(Tb_Base[[#This Row],[Hr fin eff]]&lt;&gt;"","Trv",""))</f>
        <v>Trv</v>
      </c>
      <c r="J6" s="10">
        <v>0.39583333333333331</v>
      </c>
      <c r="K6" s="10">
        <v>0.70833333333333337</v>
      </c>
      <c r="L6" s="11">
        <f>IF(Tb_Base[[#This Row],[Hr fin eff]]="","",Tb_Base[Hr fin eff]-Tb_Base[Hr déb eff])</f>
        <v>0.31250000000000006</v>
      </c>
      <c r="M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" s="8"/>
      <c r="O6" s="11" t="str">
        <f>IF(Tb_Base[[#This Row],[Retard]]&lt;&gt;"",Tb_Base[[#This Row],[Hr déb eff]]-Tb_Base[[#This Row],[Hr déb prévi]],"")</f>
        <v/>
      </c>
      <c r="P6" s="8"/>
      <c r="Q6" s="11" t="str">
        <f>IF(Tb_Base[[#This Row],[CP]]="CP",Param!$I$2,"")</f>
        <v/>
      </c>
      <c r="R6" s="8"/>
      <c r="S6" s="11" t="str">
        <f>IF(Tb_Base[[#This Row],[CA]]="CA",Param!$I$2,"")</f>
        <v/>
      </c>
      <c r="T6" s="8"/>
      <c r="U6" s="8"/>
      <c r="V6" s="8"/>
    </row>
    <row r="7" spans="1:22" x14ac:dyDescent="0.2">
      <c r="A7" s="7">
        <v>43070</v>
      </c>
      <c r="B7" s="12">
        <f t="shared" si="1"/>
        <v>48</v>
      </c>
      <c r="C7" s="12" t="str">
        <f>TEXT(Tb_Base[[#This Row],[Date]],"mmmm")</f>
        <v>décembre</v>
      </c>
      <c r="D7" s="12" t="str">
        <f>TEXT(Tb_Base[[#This Row],[Date]],"aaaa")</f>
        <v>2017</v>
      </c>
      <c r="E7" s="9" t="s">
        <v>51</v>
      </c>
      <c r="F7" s="10">
        <v>0.375</v>
      </c>
      <c r="G7" s="10">
        <v>0.70833333333333337</v>
      </c>
      <c r="H7" s="11">
        <f>IF(Tb_Base[[#This Row],[Hr fin prévi]]="","",Tb_Base[Hr fin prévi]-Tb_Base[Hr déb prévi])</f>
        <v>0.33333333333333337</v>
      </c>
      <c r="I7" s="8" t="str">
        <f>IF(Tb_Base[[#This Row],[AT]]&lt;&gt;"","AT",IF(Tb_Base[[#This Row],[Hr fin eff]]&lt;&gt;"","Trv",""))</f>
        <v/>
      </c>
      <c r="J7" s="10"/>
      <c r="K7" s="10"/>
      <c r="L7" s="11" t="str">
        <f>IF(Tb_Base[[#This Row],[Hr fin eff]]="","",Tb_Base[Hr fin eff]-Tb_Base[Hr déb eff])</f>
        <v/>
      </c>
      <c r="M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" s="8"/>
      <c r="O7" s="11" t="str">
        <f>IF(Tb_Base[[#This Row],[Retard]]&lt;&gt;"",Tb_Base[[#This Row],[Hr déb eff]]-Tb_Base[[#This Row],[Hr déb prévi]],"")</f>
        <v/>
      </c>
      <c r="P7" s="8"/>
      <c r="Q7" s="11" t="str">
        <f>IF(Tb_Base[[#This Row],[CP]]="CP",Param!$I$2,"")</f>
        <v/>
      </c>
      <c r="R7" s="8"/>
      <c r="S7" s="11" t="str">
        <f>IF(Tb_Base[[#This Row],[CA]]="CA",Param!$I$2,"")</f>
        <v/>
      </c>
      <c r="T7" s="8"/>
      <c r="U7" s="8" t="s">
        <v>106</v>
      </c>
      <c r="V7" s="8"/>
    </row>
    <row r="8" spans="1:22" x14ac:dyDescent="0.2">
      <c r="A8" s="7">
        <v>43070</v>
      </c>
      <c r="B8" s="12">
        <f t="shared" si="1"/>
        <v>48</v>
      </c>
      <c r="C8" s="12" t="str">
        <f>TEXT(Tb_Base[[#This Row],[Date]],"mmmm")</f>
        <v>décembre</v>
      </c>
      <c r="D8" s="12" t="str">
        <f>TEXT(Tb_Base[[#This Row],[Date]],"aaaa")</f>
        <v>2017</v>
      </c>
      <c r="E8" s="9" t="s">
        <v>52</v>
      </c>
      <c r="F8" s="10">
        <v>0.375</v>
      </c>
      <c r="G8" s="10">
        <v>0.70833333333333337</v>
      </c>
      <c r="H8" s="11">
        <f>IF(Tb_Base[[#This Row],[Hr fin prévi]]="","",Tb_Base[Hr fin prévi]-Tb_Base[Hr déb prévi])</f>
        <v>0.33333333333333337</v>
      </c>
      <c r="I8" s="8" t="str">
        <f>IF(Tb_Base[[#This Row],[AT]]&lt;&gt;"","AT",IF(Tb_Base[[#This Row],[Hr fin eff]]&lt;&gt;"","Trv",""))</f>
        <v>Trv</v>
      </c>
      <c r="J8" s="10">
        <v>0.375</v>
      </c>
      <c r="K8" s="10">
        <v>0.70833333333333337</v>
      </c>
      <c r="L8" s="11">
        <f>IF(Tb_Base[[#This Row],[Hr fin eff]]="","",Tb_Base[Hr fin eff]-Tb_Base[Hr déb eff])</f>
        <v>0.33333333333333337</v>
      </c>
      <c r="M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" s="8"/>
      <c r="O8" s="11" t="str">
        <f>IF(Tb_Base[[#This Row],[Retard]]&lt;&gt;"",Tb_Base[[#This Row],[Hr déb eff]]-Tb_Base[[#This Row],[Hr déb prévi]],"")</f>
        <v/>
      </c>
      <c r="P8" s="8"/>
      <c r="Q8" s="11" t="str">
        <f>IF(Tb_Base[[#This Row],[CP]]="CP",Param!$I$2,"")</f>
        <v/>
      </c>
      <c r="R8" s="8"/>
      <c r="S8" s="11" t="str">
        <f>IF(Tb_Base[[#This Row],[CA]]="CA",Param!$I$2,"")</f>
        <v/>
      </c>
      <c r="T8" s="8"/>
      <c r="U8" s="8"/>
      <c r="V8" s="8"/>
    </row>
    <row r="9" spans="1:22" x14ac:dyDescent="0.2">
      <c r="A9" s="7">
        <v>43070</v>
      </c>
      <c r="B9" s="12">
        <f t="shared" si="1"/>
        <v>48</v>
      </c>
      <c r="C9" s="12" t="str">
        <f>TEXT(Tb_Base[[#This Row],[Date]],"mmmm")</f>
        <v>décembre</v>
      </c>
      <c r="D9" s="12" t="str">
        <f>TEXT(Tb_Base[[#This Row],[Date]],"aaaa")</f>
        <v>2017</v>
      </c>
      <c r="E9" s="9" t="s">
        <v>53</v>
      </c>
      <c r="F9" s="10">
        <v>0.375</v>
      </c>
      <c r="G9" s="10">
        <v>0.70833333333333337</v>
      </c>
      <c r="H9" s="11">
        <f>IF(Tb_Base[[#This Row],[Hr fin prévi]]="","",Tb_Base[Hr fin prévi]-Tb_Base[Hr déb prévi])</f>
        <v>0.33333333333333337</v>
      </c>
      <c r="I9" s="8" t="str">
        <f>IF(Tb_Base[[#This Row],[AT]]&lt;&gt;"","AT",IF(Tb_Base[[#This Row],[Hr fin eff]]&lt;&gt;"","Trv",""))</f>
        <v>Trv</v>
      </c>
      <c r="J9" s="10">
        <v>0.375</v>
      </c>
      <c r="K9" s="10">
        <v>0.70833333333333337</v>
      </c>
      <c r="L9" s="11">
        <f>IF(Tb_Base[[#This Row],[Hr fin eff]]="","",Tb_Base[Hr fin eff]-Tb_Base[Hr déb eff])</f>
        <v>0.33333333333333337</v>
      </c>
      <c r="M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" s="8"/>
      <c r="O9" s="11" t="str">
        <f>IF(Tb_Base[[#This Row],[Retard]]&lt;&gt;"",Tb_Base[[#This Row],[Hr déb eff]]-Tb_Base[[#This Row],[Hr déb prévi]],"")</f>
        <v/>
      </c>
      <c r="P9" s="8"/>
      <c r="Q9" s="11" t="str">
        <f>IF(Tb_Base[[#This Row],[CP]]="CP",Param!$I$2,"")</f>
        <v/>
      </c>
      <c r="R9" s="8"/>
      <c r="S9" s="11" t="str">
        <f>IF(Tb_Base[[#This Row],[CA]]="CA",Param!$I$2,"")</f>
        <v/>
      </c>
      <c r="T9" s="8"/>
      <c r="U9" s="8"/>
      <c r="V9" s="8"/>
    </row>
    <row r="10" spans="1:22" x14ac:dyDescent="0.2">
      <c r="A10" s="7">
        <v>43071</v>
      </c>
      <c r="B10" s="12">
        <f t="shared" si="1"/>
        <v>48</v>
      </c>
      <c r="C10" s="12" t="str">
        <f>TEXT(Tb_Base[[#This Row],[Date]],"mmmm")</f>
        <v>décembre</v>
      </c>
      <c r="D10" s="12" t="str">
        <f>TEXT(Tb_Base[[#This Row],[Date]],"aaaa")</f>
        <v>2017</v>
      </c>
      <c r="E10" s="9" t="s">
        <v>46</v>
      </c>
      <c r="F10" s="10">
        <v>0.375</v>
      </c>
      <c r="G10" s="10">
        <v>0.70833333333333337</v>
      </c>
      <c r="H10" s="11">
        <f>IF(Tb_Base[[#This Row],[Hr fin prévi]]="","",Tb_Base[Hr fin prévi]-Tb_Base[Hr déb prévi])</f>
        <v>0.33333333333333337</v>
      </c>
      <c r="I10" s="8" t="str">
        <f>IF(Tb_Base[[#This Row],[AT]]&lt;&gt;"","AT",IF(Tb_Base[[#This Row],[Hr fin eff]]&lt;&gt;"","Trv",""))</f>
        <v>Trv</v>
      </c>
      <c r="J10" s="10">
        <v>0.375</v>
      </c>
      <c r="K10" s="10">
        <v>0.70833333333333337</v>
      </c>
      <c r="L10" s="11">
        <f>IF(Tb_Base[[#This Row],[Hr fin eff]]="","",Tb_Base[Hr fin eff]-Tb_Base[Hr déb eff])</f>
        <v>0.33333333333333337</v>
      </c>
      <c r="M1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" s="8"/>
      <c r="O10" s="11" t="str">
        <f>IF(Tb_Base[[#This Row],[Retard]]&lt;&gt;"",Tb_Base[[#This Row],[Hr déb eff]]-Tb_Base[[#This Row],[Hr déb prévi]],"")</f>
        <v/>
      </c>
      <c r="P10" s="8"/>
      <c r="Q10" s="11" t="str">
        <f>IF(Tb_Base[[#This Row],[CP]]="CP",Param!$I$2,"")</f>
        <v/>
      </c>
      <c r="R10" s="8"/>
      <c r="S10" s="11" t="str">
        <f>IF(Tb_Base[[#This Row],[CA]]="CA",Param!$I$2,"")</f>
        <v/>
      </c>
      <c r="T10" s="8"/>
      <c r="U10" s="8"/>
      <c r="V10" s="8"/>
    </row>
    <row r="11" spans="1:22" x14ac:dyDescent="0.2">
      <c r="A11" s="7">
        <v>43071</v>
      </c>
      <c r="B11" s="12">
        <f t="shared" si="1"/>
        <v>48</v>
      </c>
      <c r="C11" s="12" t="str">
        <f>TEXT(Tb_Base[[#This Row],[Date]],"mmmm")</f>
        <v>décembre</v>
      </c>
      <c r="D11" s="12" t="str">
        <f>TEXT(Tb_Base[[#This Row],[Date]],"aaaa")</f>
        <v>2017</v>
      </c>
      <c r="E11" s="9" t="s">
        <v>47</v>
      </c>
      <c r="F11" s="10"/>
      <c r="G11" s="10"/>
      <c r="H11" s="11" t="str">
        <f>IF(Tb_Base[[#This Row],[Hr fin prévi]]="","",Tb_Base[Hr fin prévi]-Tb_Base[Hr déb prévi])</f>
        <v/>
      </c>
      <c r="I11" s="8" t="str">
        <f>IF(Tb_Base[[#This Row],[AT]]&lt;&gt;"","AT",IF(Tb_Base[[#This Row],[Hr fin eff]]&lt;&gt;"","Trv",""))</f>
        <v>Trv</v>
      </c>
      <c r="J11" s="10">
        <v>0.375</v>
      </c>
      <c r="K11" s="10">
        <v>0.70833333333333337</v>
      </c>
      <c r="L11" s="11">
        <f>IF(Tb_Base[[#This Row],[Hr fin eff]]="","",Tb_Base[Hr fin eff]-Tb_Base[Hr déb eff])</f>
        <v>0.33333333333333337</v>
      </c>
      <c r="M11" s="13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" s="8"/>
      <c r="O11" s="11" t="str">
        <f>IF(Tb_Base[[#This Row],[Retard]]&lt;&gt;"",Tb_Base[[#This Row],[Hr déb eff]]-Tb_Base[[#This Row],[Hr déb prévi]],"")</f>
        <v/>
      </c>
      <c r="P11" s="8"/>
      <c r="Q11" s="11" t="str">
        <f>IF(Tb_Base[[#This Row],[CP]]="CP",Param!$I$2,"")</f>
        <v/>
      </c>
      <c r="R11" s="8"/>
      <c r="S11" s="11" t="str">
        <f>IF(Tb_Base[[#This Row],[CA]]="CA",Param!$I$2,"")</f>
        <v/>
      </c>
      <c r="T11" s="8"/>
      <c r="U11" s="8" t="s">
        <v>107</v>
      </c>
      <c r="V11" s="8" t="s">
        <v>45</v>
      </c>
    </row>
    <row r="12" spans="1:22" x14ac:dyDescent="0.2">
      <c r="A12" s="7">
        <v>43071</v>
      </c>
      <c r="B12" s="12">
        <f t="shared" si="1"/>
        <v>48</v>
      </c>
      <c r="C12" s="12" t="str">
        <f>TEXT(Tb_Base[[#This Row],[Date]],"mmmm")</f>
        <v>décembre</v>
      </c>
      <c r="D12" s="12" t="str">
        <f>TEXT(Tb_Base[[#This Row],[Date]],"aaaa")</f>
        <v>2017</v>
      </c>
      <c r="E12" s="9" t="s">
        <v>48</v>
      </c>
      <c r="F12" s="10">
        <v>0.33333333333333331</v>
      </c>
      <c r="G12" s="10">
        <v>0.70833333333333337</v>
      </c>
      <c r="H12" s="11">
        <f>IF(Tb_Base[[#This Row],[Hr fin prévi]]="","",Tb_Base[Hr fin prévi]-Tb_Base[Hr déb prévi])</f>
        <v>0.37500000000000006</v>
      </c>
      <c r="I12" s="8" t="str">
        <f>IF(Tb_Base[[#This Row],[AT]]&lt;&gt;"","AT",IF(Tb_Base[[#This Row],[Hr fin eff]]&lt;&gt;"","Trv",""))</f>
        <v>Trv</v>
      </c>
      <c r="J12" s="10">
        <v>0.33333333333333331</v>
      </c>
      <c r="K12" s="10">
        <v>0.70833333333333337</v>
      </c>
      <c r="L12" s="11">
        <f>IF(Tb_Base[[#This Row],[Hr fin eff]]="","",Tb_Base[Hr fin eff]-Tb_Base[Hr déb eff])</f>
        <v>0.37500000000000006</v>
      </c>
      <c r="M1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" s="8"/>
      <c r="O12" s="11" t="str">
        <f>IF(Tb_Base[[#This Row],[Retard]]&lt;&gt;"",Tb_Base[[#This Row],[Hr déb eff]]-Tb_Base[[#This Row],[Hr déb prévi]],"")</f>
        <v/>
      </c>
      <c r="P12" s="8"/>
      <c r="Q12" s="11" t="str">
        <f>IF(Tb_Base[[#This Row],[CP]]="CP",Param!$I$2,"")</f>
        <v/>
      </c>
      <c r="R12" s="8"/>
      <c r="S12" s="11" t="str">
        <f>IF(Tb_Base[[#This Row],[CA]]="CA",Param!$I$2,"")</f>
        <v/>
      </c>
      <c r="T12" s="8"/>
      <c r="U12" s="8"/>
      <c r="V12" s="8"/>
    </row>
    <row r="13" spans="1:22" x14ac:dyDescent="0.2">
      <c r="A13" s="7">
        <v>43071</v>
      </c>
      <c r="B13" s="12">
        <f t="shared" si="1"/>
        <v>48</v>
      </c>
      <c r="C13" s="12" t="str">
        <f>TEXT(Tb_Base[[#This Row],[Date]],"mmmm")</f>
        <v>décembre</v>
      </c>
      <c r="D13" s="12" t="str">
        <f>TEXT(Tb_Base[[#This Row],[Date]],"aaaa")</f>
        <v>2017</v>
      </c>
      <c r="E13" s="9" t="s">
        <v>49</v>
      </c>
      <c r="F13" s="10">
        <v>0.33333333333333331</v>
      </c>
      <c r="G13" s="10">
        <v>0.70833333333333337</v>
      </c>
      <c r="H13" s="11">
        <f>IF(Tb_Base[[#This Row],[Hr fin prévi]]="","",Tb_Base[Hr fin prévi]-Tb_Base[Hr déb prévi])</f>
        <v>0.37500000000000006</v>
      </c>
      <c r="I13" s="8" t="str">
        <f>IF(Tb_Base[[#This Row],[AT]]&lt;&gt;"","AT",IF(Tb_Base[[#This Row],[Hr fin eff]]&lt;&gt;"","Trv",""))</f>
        <v>Trv</v>
      </c>
      <c r="J13" s="10">
        <v>0.33333333333333331</v>
      </c>
      <c r="K13" s="10">
        <v>0.70833333333333337</v>
      </c>
      <c r="L13" s="11">
        <f>IF(Tb_Base[[#This Row],[Hr fin eff]]="","",Tb_Base[Hr fin eff]-Tb_Base[Hr déb eff])</f>
        <v>0.37500000000000006</v>
      </c>
      <c r="M1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" s="8"/>
      <c r="O13" s="11" t="str">
        <f>IF(Tb_Base[[#This Row],[Retard]]&lt;&gt;"",Tb_Base[[#This Row],[Hr déb eff]]-Tb_Base[[#This Row],[Hr déb prévi]],"")</f>
        <v/>
      </c>
      <c r="P13" s="8"/>
      <c r="Q13" s="11" t="str">
        <f>IF(Tb_Base[[#This Row],[CP]]="CP",Param!$I$2,"")</f>
        <v/>
      </c>
      <c r="R13" s="8"/>
      <c r="S13" s="11" t="str">
        <f>IF(Tb_Base[[#This Row],[CA]]="CA",Param!$I$2,"")</f>
        <v/>
      </c>
      <c r="T13" s="8"/>
      <c r="U13" s="8"/>
      <c r="V13" s="8"/>
    </row>
    <row r="14" spans="1:22" x14ac:dyDescent="0.2">
      <c r="A14" s="7">
        <v>43071</v>
      </c>
      <c r="B14" s="12">
        <f t="shared" si="1"/>
        <v>48</v>
      </c>
      <c r="C14" s="12" t="str">
        <f>TEXT(Tb_Base[[#This Row],[Date]],"mmmm")</f>
        <v>décembre</v>
      </c>
      <c r="D14" s="12" t="str">
        <f>TEXT(Tb_Base[[#This Row],[Date]],"aaaa")</f>
        <v>2017</v>
      </c>
      <c r="E14" s="9" t="s">
        <v>50</v>
      </c>
      <c r="F14" s="10">
        <v>0.33333333333333331</v>
      </c>
      <c r="G14" s="10">
        <v>0.70833333333333337</v>
      </c>
      <c r="H14" s="11">
        <f>IF(Tb_Base[[#This Row],[Hr fin prévi]]="","",Tb_Base[Hr fin prévi]-Tb_Base[Hr déb prévi])</f>
        <v>0.37500000000000006</v>
      </c>
      <c r="I14" s="8" t="str">
        <f>IF(Tb_Base[[#This Row],[AT]]&lt;&gt;"","AT",IF(Tb_Base[[#This Row],[Hr fin eff]]&lt;&gt;"","Trv",""))</f>
        <v>Trv</v>
      </c>
      <c r="J14" s="10">
        <v>0.33333333333333331</v>
      </c>
      <c r="K14" s="10">
        <v>0.70833333333333337</v>
      </c>
      <c r="L14" s="11">
        <f>IF(Tb_Base[[#This Row],[Hr fin eff]]="","",Tb_Base[Hr fin eff]-Tb_Base[Hr déb eff])</f>
        <v>0.37500000000000006</v>
      </c>
      <c r="M1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" s="8"/>
      <c r="O14" s="11" t="str">
        <f>IF(Tb_Base[[#This Row],[Retard]]&lt;&gt;"",Tb_Base[[#This Row],[Hr déb eff]]-Tb_Base[[#This Row],[Hr déb prévi]],"")</f>
        <v/>
      </c>
      <c r="P14" s="8"/>
      <c r="Q14" s="11" t="str">
        <f>IF(Tb_Base[[#This Row],[CP]]="CP",Param!$I$2,"")</f>
        <v/>
      </c>
      <c r="R14" s="8"/>
      <c r="S14" s="11" t="str">
        <f>IF(Tb_Base[[#This Row],[CA]]="CA",Param!$I$2,"")</f>
        <v/>
      </c>
      <c r="T14" s="8"/>
      <c r="U14" s="8"/>
      <c r="V14" s="8"/>
    </row>
    <row r="15" spans="1:22" x14ac:dyDescent="0.2">
      <c r="A15" s="7">
        <v>43071</v>
      </c>
      <c r="B15" s="12">
        <f t="shared" si="1"/>
        <v>48</v>
      </c>
      <c r="C15" s="12" t="str">
        <f>TEXT(Tb_Base[[#This Row],[Date]],"mmmm")</f>
        <v>décembre</v>
      </c>
      <c r="D15" s="12" t="str">
        <f>TEXT(Tb_Base[[#This Row],[Date]],"aaaa")</f>
        <v>2017</v>
      </c>
      <c r="E15" s="9" t="s">
        <v>51</v>
      </c>
      <c r="F15" s="10">
        <v>0.33333333333333331</v>
      </c>
      <c r="G15" s="10">
        <v>0.70833333333333337</v>
      </c>
      <c r="H15" s="11">
        <f>IF(Tb_Base[[#This Row],[Hr fin prévi]]="","",Tb_Base[Hr fin prévi]-Tb_Base[Hr déb prévi])</f>
        <v>0.37500000000000006</v>
      </c>
      <c r="I15" s="8" t="str">
        <f>IF(Tb_Base[[#This Row],[AT]]&lt;&gt;"","AT",IF(Tb_Base[[#This Row],[Hr fin eff]]&lt;&gt;"","Trv",""))</f>
        <v>Trv</v>
      </c>
      <c r="J15" s="10">
        <v>0.33333333333333331</v>
      </c>
      <c r="K15" s="10">
        <v>0.70833333333333337</v>
      </c>
      <c r="L15" s="11">
        <f>IF(Tb_Base[[#This Row],[Hr fin eff]]="","",Tb_Base[Hr fin eff]-Tb_Base[Hr déb eff])</f>
        <v>0.37500000000000006</v>
      </c>
      <c r="M1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" s="8"/>
      <c r="O15" s="11" t="str">
        <f>IF(Tb_Base[[#This Row],[Retard]]&lt;&gt;"",Tb_Base[[#This Row],[Hr déb eff]]-Tb_Base[[#This Row],[Hr déb prévi]],"")</f>
        <v/>
      </c>
      <c r="P15" s="8"/>
      <c r="Q15" s="11" t="str">
        <f>IF(Tb_Base[[#This Row],[CP]]="CP",Param!$I$2,"")</f>
        <v/>
      </c>
      <c r="R15" s="8"/>
      <c r="S15" s="11" t="str">
        <f>IF(Tb_Base[[#This Row],[CA]]="CA",Param!$I$2,"")</f>
        <v/>
      </c>
      <c r="T15" s="8"/>
      <c r="U15" s="8"/>
      <c r="V15" s="8"/>
    </row>
    <row r="16" spans="1:22" x14ac:dyDescent="0.2">
      <c r="A16" s="7">
        <v>43071</v>
      </c>
      <c r="B16" s="12">
        <f t="shared" si="1"/>
        <v>48</v>
      </c>
      <c r="C16" s="12" t="str">
        <f>TEXT(Tb_Base[[#This Row],[Date]],"mmmm")</f>
        <v>décembre</v>
      </c>
      <c r="D16" s="12" t="str">
        <f>TEXT(Tb_Base[[#This Row],[Date]],"aaaa")</f>
        <v>2017</v>
      </c>
      <c r="E16" s="9" t="s">
        <v>52</v>
      </c>
      <c r="F16" s="10"/>
      <c r="G16" s="10"/>
      <c r="H16" s="11" t="str">
        <f>IF(Tb_Base[[#This Row],[Hr fin prévi]]="","",Tb_Base[Hr fin prévi]-Tb_Base[Hr déb prévi])</f>
        <v/>
      </c>
      <c r="I16" s="8" t="str">
        <f>IF(Tb_Base[[#This Row],[AT]]&lt;&gt;"","AT",IF(Tb_Base[[#This Row],[Hr fin eff]]&lt;&gt;"","Trv",""))</f>
        <v/>
      </c>
      <c r="J16" s="10"/>
      <c r="K16" s="10"/>
      <c r="L16" s="11" t="str">
        <f>IF(Tb_Base[[#This Row],[Hr fin eff]]="","",Tb_Base[Hr fin eff]-Tb_Base[Hr déb eff])</f>
        <v/>
      </c>
      <c r="M1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6" s="8"/>
      <c r="O16" s="11" t="str">
        <f>IF(Tb_Base[[#This Row],[Retard]]&lt;&gt;"",Tb_Base[[#This Row],[Hr déb eff]]-Tb_Base[[#This Row],[Hr déb prévi]],"")</f>
        <v/>
      </c>
      <c r="P16" s="8"/>
      <c r="Q16" s="11" t="str">
        <f>IF(Tb_Base[[#This Row],[CP]]="CP",Param!$I$2,"")</f>
        <v/>
      </c>
      <c r="R16" s="8"/>
      <c r="S16" s="11" t="str">
        <f>IF(Tb_Base[[#This Row],[CA]]="CA",Param!$I$2,"")</f>
        <v/>
      </c>
      <c r="T16" s="8"/>
      <c r="U16" s="8"/>
      <c r="V16" s="8"/>
    </row>
    <row r="17" spans="1:22" x14ac:dyDescent="0.2">
      <c r="A17" s="7">
        <v>43071</v>
      </c>
      <c r="B17" s="12">
        <f t="shared" ref="B17:B25" si="2">WEEKNUM(A17)</f>
        <v>48</v>
      </c>
      <c r="C17" s="12" t="str">
        <f>TEXT(Tb_Base[[#This Row],[Date]],"mmmm")</f>
        <v>décembre</v>
      </c>
      <c r="D17" s="12" t="str">
        <f>TEXT(Tb_Base[[#This Row],[Date]],"aaaa")</f>
        <v>2017</v>
      </c>
      <c r="E17" s="9" t="s">
        <v>53</v>
      </c>
      <c r="F17" s="10">
        <v>0.375</v>
      </c>
      <c r="G17" s="10">
        <v>0.83333333333333337</v>
      </c>
      <c r="H17" s="11">
        <f>IF(Tb_Base[[#This Row],[Hr fin prévi]]="","",Tb_Base[Hr fin prévi]-Tb_Base[Hr déb prévi])</f>
        <v>0.45833333333333337</v>
      </c>
      <c r="I17" s="8" t="str">
        <f>IF(Tb_Base[[#This Row],[AT]]&lt;&gt;"","AT",IF(Tb_Base[[#This Row],[Hr fin eff]]&lt;&gt;"","Trv",""))</f>
        <v>Trv</v>
      </c>
      <c r="J17" s="10">
        <v>0.375</v>
      </c>
      <c r="K17" s="10">
        <v>0.85416666666666663</v>
      </c>
      <c r="L17" s="11">
        <f>IF(Tb_Base[[#This Row],[Hr fin eff]]="","",Tb_Base[Hr fin eff]-Tb_Base[Hr déb eff])</f>
        <v>0.47916666666666663</v>
      </c>
      <c r="M1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" s="8"/>
      <c r="O17" s="11" t="str">
        <f>IF(Tb_Base[[#This Row],[Retard]]&lt;&gt;"",Tb_Base[[#This Row],[Hr déb eff]]-Tb_Base[[#This Row],[Hr déb prévi]],"")</f>
        <v/>
      </c>
      <c r="P17" s="8"/>
      <c r="Q17" s="11" t="str">
        <f>IF(Tb_Base[[#This Row],[CP]]="CP",Param!$I$2,"")</f>
        <v/>
      </c>
      <c r="R17" s="8"/>
      <c r="S17" s="11" t="str">
        <f>IF(Tb_Base[[#This Row],[CA]]="CA",Param!$I$2,"")</f>
        <v/>
      </c>
      <c r="T17" s="8"/>
      <c r="U17" s="8"/>
      <c r="V17" s="8"/>
    </row>
    <row r="18" spans="1:22" x14ac:dyDescent="0.2">
      <c r="A18" s="7">
        <v>43072</v>
      </c>
      <c r="B18" s="12">
        <f t="shared" si="2"/>
        <v>49</v>
      </c>
      <c r="C18" s="12" t="str">
        <f>TEXT(Tb_Base[[#This Row],[Date]],"mmmm")</f>
        <v>décembre</v>
      </c>
      <c r="D18" s="12" t="str">
        <f>TEXT(Tb_Base[[#This Row],[Date]],"aaaa")</f>
        <v>2017</v>
      </c>
      <c r="E18" s="9" t="s">
        <v>46</v>
      </c>
      <c r="F18" s="10">
        <v>0.375</v>
      </c>
      <c r="G18" s="10">
        <v>0.83333333333333337</v>
      </c>
      <c r="H18" s="11">
        <f>IF(Tb_Base[[#This Row],[Hr fin prévi]]="","",Tb_Base[Hr fin prévi]-Tb_Base[Hr déb prévi])</f>
        <v>0.45833333333333337</v>
      </c>
      <c r="I18" s="8" t="str">
        <f>IF(Tb_Base[[#This Row],[AT]]&lt;&gt;"","AT",IF(Tb_Base[[#This Row],[Hr fin eff]]&lt;&gt;"","Trv",""))</f>
        <v>Trv</v>
      </c>
      <c r="J18" s="10">
        <v>0.375</v>
      </c>
      <c r="K18" s="10">
        <v>0.85416666666666663</v>
      </c>
      <c r="L18" s="11">
        <f>IF(Tb_Base[[#This Row],[Hr fin eff]]="","",Tb_Base[Hr fin eff]-Tb_Base[Hr déb eff])</f>
        <v>0.47916666666666663</v>
      </c>
      <c r="M1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" s="8"/>
      <c r="O18" s="11" t="str">
        <f>IF(Tb_Base[[#This Row],[Retard]]&lt;&gt;"",Tb_Base[[#This Row],[Hr déb eff]]-Tb_Base[[#This Row],[Hr déb prévi]],"")</f>
        <v/>
      </c>
      <c r="P18" s="8" t="s">
        <v>11</v>
      </c>
      <c r="Q18" s="11">
        <f>IF(Tb_Base[[#This Row],[CP]]="CP",Param!$I$2,"")</f>
        <v>0.24305555555555555</v>
      </c>
      <c r="R18" s="8"/>
      <c r="S18" s="11" t="str">
        <f>IF(Tb_Base[[#This Row],[CA]]="CA",Param!$I$2,"")</f>
        <v/>
      </c>
      <c r="T18" s="8"/>
      <c r="U18" s="8"/>
      <c r="V18" s="8"/>
    </row>
    <row r="19" spans="1:22" x14ac:dyDescent="0.2">
      <c r="A19" s="7">
        <v>43072</v>
      </c>
      <c r="B19" s="12">
        <f t="shared" si="2"/>
        <v>49</v>
      </c>
      <c r="C19" s="12" t="str">
        <f>TEXT(Tb_Base[[#This Row],[Date]],"mmmm")</f>
        <v>décembre</v>
      </c>
      <c r="D19" s="12" t="str">
        <f>TEXT(Tb_Base[[#This Row],[Date]],"aaaa")</f>
        <v>2017</v>
      </c>
      <c r="E19" s="9" t="s">
        <v>47</v>
      </c>
      <c r="F19" s="10">
        <v>0.375</v>
      </c>
      <c r="G19" s="10">
        <v>0.83333333333333337</v>
      </c>
      <c r="H19" s="11">
        <f>IF(Tb_Base[[#This Row],[Hr fin prévi]]="","",Tb_Base[Hr fin prévi]-Tb_Base[Hr déb prévi])</f>
        <v>0.45833333333333337</v>
      </c>
      <c r="I19" s="8" t="str">
        <f>IF(Tb_Base[[#This Row],[AT]]&lt;&gt;"","AT",IF(Tb_Base[[#This Row],[Hr fin eff]]&lt;&gt;"","Trv",""))</f>
        <v>Trv</v>
      </c>
      <c r="J19" s="10">
        <v>0.375</v>
      </c>
      <c r="K19" s="10">
        <v>0.85416666666666663</v>
      </c>
      <c r="L19" s="11">
        <f>IF(Tb_Base[[#This Row],[Hr fin eff]]="","",Tb_Base[Hr fin eff]-Tb_Base[Hr déb eff])</f>
        <v>0.47916666666666663</v>
      </c>
      <c r="M1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" s="8"/>
      <c r="O19" s="11" t="str">
        <f>IF(Tb_Base[[#This Row],[Retard]]&lt;&gt;"",Tb_Base[[#This Row],[Hr déb eff]]-Tb_Base[[#This Row],[Hr déb prévi]],"")</f>
        <v/>
      </c>
      <c r="P19" s="8"/>
      <c r="Q19" s="11" t="str">
        <f>IF(Tb_Base[[#This Row],[CP]]="CP",Param!$I$2,"")</f>
        <v/>
      </c>
      <c r="R19" s="8"/>
      <c r="S19" s="11" t="str">
        <f>IF(Tb_Base[[#This Row],[CA]]="CA",Param!$I$2,"")</f>
        <v/>
      </c>
      <c r="T19" s="8"/>
      <c r="U19" s="8"/>
      <c r="V19" s="8"/>
    </row>
    <row r="20" spans="1:22" x14ac:dyDescent="0.2">
      <c r="A20" s="7">
        <v>43072</v>
      </c>
      <c r="B20" s="12">
        <f t="shared" si="2"/>
        <v>49</v>
      </c>
      <c r="C20" s="12" t="str">
        <f>TEXT(Tb_Base[[#This Row],[Date]],"mmmm")</f>
        <v>décembre</v>
      </c>
      <c r="D20" s="12" t="str">
        <f>TEXT(Tb_Base[[#This Row],[Date]],"aaaa")</f>
        <v>2017</v>
      </c>
      <c r="E20" s="9" t="s">
        <v>48</v>
      </c>
      <c r="F20" s="10"/>
      <c r="G20" s="10"/>
      <c r="H20" s="11" t="str">
        <f>IF(Tb_Base[[#This Row],[Hr fin prévi]]="","",Tb_Base[Hr fin prévi]-Tb_Base[Hr déb prévi])</f>
        <v/>
      </c>
      <c r="I20" s="8" t="str">
        <f>IF(Tb_Base[[#This Row],[AT]]&lt;&gt;"","AT",IF(Tb_Base[[#This Row],[Hr fin eff]]&lt;&gt;"","Trv",""))</f>
        <v/>
      </c>
      <c r="L20" s="11" t="str">
        <f>IF(Tb_Base[[#This Row],[Hr fin eff]]="","",Tb_Base[Hr fin eff]-Tb_Base[Hr déb eff])</f>
        <v/>
      </c>
      <c r="M2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0" s="8"/>
      <c r="O20" s="11" t="str">
        <f>IF(Tb_Base[[#This Row],[Retard]]&lt;&gt;"",Tb_Base[[#This Row],[Hr déb eff]]-Tb_Base[[#This Row],[Hr déb prévi]],"")</f>
        <v/>
      </c>
      <c r="P20" s="8"/>
      <c r="Q20" s="11" t="str">
        <f>IF(Tb_Base[[#This Row],[CP]]="CP",Param!$I$2,"")</f>
        <v/>
      </c>
      <c r="R20" s="8"/>
      <c r="S20" s="11" t="str">
        <f>IF(Tb_Base[[#This Row],[CA]]="CA",Param!$I$2,"")</f>
        <v/>
      </c>
      <c r="T20" s="8"/>
      <c r="U20" s="8"/>
      <c r="V20" s="8"/>
    </row>
    <row r="21" spans="1:22" x14ac:dyDescent="0.2">
      <c r="A21" s="7">
        <v>43072</v>
      </c>
      <c r="B21" s="12">
        <f t="shared" si="2"/>
        <v>49</v>
      </c>
      <c r="C21" s="12" t="str">
        <f>TEXT(Tb_Base[[#This Row],[Date]],"mmmm")</f>
        <v>décembre</v>
      </c>
      <c r="D21" s="12" t="str">
        <f>TEXT(Tb_Base[[#This Row],[Date]],"aaaa")</f>
        <v>2017</v>
      </c>
      <c r="E21" s="9" t="s">
        <v>49</v>
      </c>
      <c r="F21" s="10">
        <v>0.375</v>
      </c>
      <c r="G21" s="10">
        <v>0.83333333333333337</v>
      </c>
      <c r="H21" s="11">
        <f>IF(Tb_Base[[#This Row],[Hr fin prévi]]="","",Tb_Base[Hr fin prévi]-Tb_Base[Hr déb prévi])</f>
        <v>0.45833333333333337</v>
      </c>
      <c r="I21" s="8" t="str">
        <f>IF(Tb_Base[[#This Row],[AT]]&lt;&gt;"","AT",IF(Tb_Base[[#This Row],[Hr fin eff]]&lt;&gt;"","Trv",""))</f>
        <v>Trv</v>
      </c>
      <c r="J21" s="10">
        <v>0.375</v>
      </c>
      <c r="K21" s="10">
        <v>0.85416666666666663</v>
      </c>
      <c r="L21" s="11">
        <f>IF(Tb_Base[[#This Row],[Hr fin eff]]="","",Tb_Base[Hr fin eff]-Tb_Base[Hr déb eff])</f>
        <v>0.47916666666666663</v>
      </c>
      <c r="M21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" s="8"/>
      <c r="O21" s="11" t="str">
        <f>IF(Tb_Base[[#This Row],[Retard]]&lt;&gt;"",Tb_Base[[#This Row],[Hr déb eff]]-Tb_Base[[#This Row],[Hr déb prévi]],"")</f>
        <v/>
      </c>
      <c r="P21" s="8"/>
      <c r="Q21" s="11" t="str">
        <f>IF(Tb_Base[[#This Row],[CP]]="CP",Param!$I$2,"")</f>
        <v/>
      </c>
      <c r="R21" s="8"/>
      <c r="S21" s="11" t="str">
        <f>IF(Tb_Base[[#This Row],[CA]]="CA",Param!$I$2,"")</f>
        <v/>
      </c>
      <c r="T21" s="8"/>
      <c r="U21" s="8"/>
      <c r="V21" s="8"/>
    </row>
    <row r="22" spans="1:22" x14ac:dyDescent="0.2">
      <c r="A22" s="7">
        <v>43072</v>
      </c>
      <c r="B22" s="12">
        <f t="shared" si="2"/>
        <v>49</v>
      </c>
      <c r="C22" s="12" t="str">
        <f>TEXT(Tb_Base[[#This Row],[Date]],"mmmm")</f>
        <v>décembre</v>
      </c>
      <c r="D22" s="12" t="str">
        <f>TEXT(Tb_Base[[#This Row],[Date]],"aaaa")</f>
        <v>2017</v>
      </c>
      <c r="E22" s="9" t="s">
        <v>50</v>
      </c>
      <c r="H22" s="11" t="str">
        <f>IF(Tb_Base[[#This Row],[Hr fin prévi]]="","",Tb_Base[Hr fin prévi]-Tb_Base[Hr déb prévi])</f>
        <v/>
      </c>
      <c r="I22" s="12" t="str">
        <f>IF(Tb_Base[[#This Row],[AT]]&lt;&gt;"","AT",IF(Tb_Base[[#This Row],[Hr fin eff]]&lt;&gt;"","Trv",""))</f>
        <v/>
      </c>
      <c r="L22" s="11" t="str">
        <f>IF(Tb_Base[[#This Row],[Hr fin eff]]="","",Tb_Base[Hr fin eff]-Tb_Base[Hr déb eff])</f>
        <v/>
      </c>
      <c r="M2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" s="8"/>
      <c r="O22" s="11" t="str">
        <f>IF(Tb_Base[[#This Row],[Retard]]&lt;&gt;"",Tb_Base[[#This Row],[Hr déb eff]]-Tb_Base[[#This Row],[Hr déb prévi]],"")</f>
        <v/>
      </c>
      <c r="P22" s="8"/>
      <c r="Q22" s="11" t="str">
        <f>IF(Tb_Base[[#This Row],[CP]]="CP",Param!$I$2,"")</f>
        <v/>
      </c>
      <c r="R22" s="8"/>
      <c r="S22" s="11" t="str">
        <f>IF(Tb_Base[[#This Row],[CA]]="CA",Param!$I$2,"")</f>
        <v/>
      </c>
      <c r="T22" s="8"/>
      <c r="U22" s="8"/>
      <c r="V22" s="8"/>
    </row>
    <row r="23" spans="1:22" x14ac:dyDescent="0.2">
      <c r="A23" s="7">
        <v>43072</v>
      </c>
      <c r="B23" s="12">
        <f t="shared" si="2"/>
        <v>49</v>
      </c>
      <c r="C23" s="12" t="str">
        <f>TEXT(Tb_Base[[#This Row],[Date]],"mmmm")</f>
        <v>décembre</v>
      </c>
      <c r="D23" s="12" t="str">
        <f>TEXT(Tb_Base[[#This Row],[Date]],"aaaa")</f>
        <v>2017</v>
      </c>
      <c r="E23" s="9" t="s">
        <v>51</v>
      </c>
      <c r="H23" s="11" t="str">
        <f>IF(Tb_Base[[#This Row],[Hr fin prévi]]="","",Tb_Base[Hr fin prévi]-Tb_Base[Hr déb prévi])</f>
        <v/>
      </c>
      <c r="I23" s="12" t="str">
        <f>IF(Tb_Base[[#This Row],[AT]]&lt;&gt;"","AT",IF(Tb_Base[[#This Row],[Hr fin eff]]&lt;&gt;"","Trv",""))</f>
        <v/>
      </c>
      <c r="L23" s="11" t="str">
        <f>IF(Tb_Base[[#This Row],[Hr fin eff]]="","",Tb_Base[Hr fin eff]-Tb_Base[Hr déb eff])</f>
        <v/>
      </c>
      <c r="M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3" s="8"/>
      <c r="O23" s="11" t="str">
        <f>IF(Tb_Base[[#This Row],[Retard]]&lt;&gt;"",Tb_Base[[#This Row],[Hr déb eff]]-Tb_Base[[#This Row],[Hr déb prévi]],"")</f>
        <v/>
      </c>
      <c r="P23" s="8"/>
      <c r="Q23" s="11" t="str">
        <f>IF(Tb_Base[[#This Row],[CP]]="CP",Param!$I$2,"")</f>
        <v/>
      </c>
      <c r="R23" s="8"/>
      <c r="S23" s="11" t="str">
        <f>IF(Tb_Base[[#This Row],[CA]]="CA",Param!$I$2,"")</f>
        <v/>
      </c>
      <c r="T23" s="8"/>
      <c r="U23" s="8"/>
      <c r="V23" s="8"/>
    </row>
    <row r="24" spans="1:22" x14ac:dyDescent="0.2">
      <c r="A24" s="7">
        <v>43072</v>
      </c>
      <c r="B24" s="12">
        <f t="shared" si="2"/>
        <v>49</v>
      </c>
      <c r="C24" s="12" t="str">
        <f>TEXT(Tb_Base[[#This Row],[Date]],"mmmm")</f>
        <v>décembre</v>
      </c>
      <c r="D24" s="12" t="str">
        <f>TEXT(Tb_Base[[#This Row],[Date]],"aaaa")</f>
        <v>2017</v>
      </c>
      <c r="E24" s="9" t="s">
        <v>52</v>
      </c>
      <c r="F24" s="10">
        <v>0.375</v>
      </c>
      <c r="G24" s="10">
        <v>0.83333333333333337</v>
      </c>
      <c r="H24" s="11">
        <f>IF(Tb_Base[[#This Row],[Hr fin prévi]]="","",Tb_Base[Hr fin prévi]-Tb_Base[Hr déb prévi])</f>
        <v>0.45833333333333337</v>
      </c>
      <c r="I24" s="12" t="str">
        <f>IF(Tb_Base[[#This Row],[AT]]&lt;&gt;"","AT",IF(Tb_Base[[#This Row],[Hr fin eff]]&lt;&gt;"","Trv",""))</f>
        <v>Trv</v>
      </c>
      <c r="J24" s="10">
        <v>0.375</v>
      </c>
      <c r="K24" s="10">
        <v>0.83333333333333337</v>
      </c>
      <c r="L24" s="11">
        <f>IF(Tb_Base[[#This Row],[Hr fin eff]]="","",Tb_Base[Hr fin eff]-Tb_Base[Hr déb eff])</f>
        <v>0.45833333333333337</v>
      </c>
      <c r="M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" s="8"/>
      <c r="O24" s="11" t="str">
        <f>IF(Tb_Base[[#This Row],[Retard]]&lt;&gt;"",Tb_Base[[#This Row],[Hr déb eff]]-Tb_Base[[#This Row],[Hr déb prévi]],"")</f>
        <v/>
      </c>
      <c r="P24" s="8"/>
      <c r="Q24" s="11" t="str">
        <f>IF(Tb_Base[[#This Row],[CP]]="CP",Param!$I$2,"")</f>
        <v/>
      </c>
      <c r="R24" s="8"/>
      <c r="S24" s="11" t="str">
        <f>IF(Tb_Base[[#This Row],[CA]]="CA",Param!$I$2,"")</f>
        <v/>
      </c>
      <c r="T24" s="8"/>
      <c r="U24" s="8"/>
      <c r="V24" s="8"/>
    </row>
    <row r="25" spans="1:22" x14ac:dyDescent="0.2">
      <c r="A25" s="7">
        <v>43072</v>
      </c>
      <c r="B25" s="12">
        <f t="shared" si="2"/>
        <v>49</v>
      </c>
      <c r="C25" s="12" t="str">
        <f>TEXT(Tb_Base[[#This Row],[Date]],"mmmm")</f>
        <v>décembre</v>
      </c>
      <c r="D25" s="12" t="str">
        <f>TEXT(Tb_Base[[#This Row],[Date]],"aaaa")</f>
        <v>2017</v>
      </c>
      <c r="E25" s="9" t="s">
        <v>53</v>
      </c>
      <c r="F25" s="10">
        <v>0.375</v>
      </c>
      <c r="G25" s="10">
        <v>0.83333333333333337</v>
      </c>
      <c r="H25" s="11">
        <f>IF(Tb_Base[[#This Row],[Hr fin prévi]]="","",Tb_Base[Hr fin prévi]-Tb_Base[Hr déb prévi])</f>
        <v>0.45833333333333337</v>
      </c>
      <c r="I25" s="12" t="str">
        <f>IF(Tb_Base[[#This Row],[AT]]&lt;&gt;"","AT",IF(Tb_Base[[#This Row],[Hr fin eff]]&lt;&gt;"","Trv",""))</f>
        <v>AT</v>
      </c>
      <c r="J25" s="10">
        <v>0.33333333333333331</v>
      </c>
      <c r="K25" s="10">
        <v>0.57638888888888895</v>
      </c>
      <c r="L25" s="11">
        <f>IF(Tb_Base[[#This Row],[Hr fin eff]]="","",Tb_Base[Hr fin eff]-Tb_Base[Hr déb eff])</f>
        <v>0.24305555555555564</v>
      </c>
      <c r="M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" s="8"/>
      <c r="O25" s="11" t="str">
        <f>IF(Tb_Base[[#This Row],[Retard]]&lt;&gt;"",Tb_Base[[#This Row],[Hr déb eff]]-Tb_Base[[#This Row],[Hr déb prévi]],"")</f>
        <v/>
      </c>
      <c r="P25" s="8"/>
      <c r="Q25" s="11" t="str">
        <f>IF(Tb_Base[[#This Row],[CP]]="CP",Param!$I$2,"")</f>
        <v/>
      </c>
      <c r="R25" s="8"/>
      <c r="S25" s="11" t="str">
        <f>IF(Tb_Base[[#This Row],[CA]]="CA",Param!$I$2,"")</f>
        <v/>
      </c>
      <c r="T25" s="8" t="s">
        <v>45</v>
      </c>
      <c r="U25" s="8"/>
      <c r="V25" s="8"/>
    </row>
    <row r="26" spans="1:22" x14ac:dyDescent="0.2">
      <c r="A26" s="7">
        <v>43101</v>
      </c>
      <c r="B26" s="12">
        <f t="shared" ref="B26:B49" si="3">WEEKNUM(A26)</f>
        <v>1</v>
      </c>
      <c r="C26" s="12" t="str">
        <f>TEXT(Tb_Base[[#This Row],[Date]],"mmmm")</f>
        <v>janvier</v>
      </c>
      <c r="D26" s="12" t="str">
        <f>TEXT(Tb_Base[[#This Row],[Date]],"aaaa")</f>
        <v>2018</v>
      </c>
      <c r="E26" s="9" t="s">
        <v>46</v>
      </c>
      <c r="F26" s="10"/>
      <c r="G26" s="10"/>
      <c r="H26" s="11" t="str">
        <f>IF(Tb_Base[[#This Row],[Hr fin prévi]]="","",Tb_Base[Hr fin prévi]-Tb_Base[Hr déb prévi])</f>
        <v/>
      </c>
      <c r="I26" s="12" t="str">
        <f>IF(Tb_Base[[#This Row],[AT]]&lt;&gt;"","AT",IF(Tb_Base[[#This Row],[Hr fin eff]]&lt;&gt;"","Trv",""))</f>
        <v/>
      </c>
      <c r="J26" s="10"/>
      <c r="K26" s="10"/>
      <c r="L26" s="11" t="str">
        <f>IF(Tb_Base[[#This Row],[Hr fin eff]]="","",Tb_Base[Hr fin eff]-Tb_Base[Hr déb eff])</f>
        <v/>
      </c>
      <c r="M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" s="8"/>
      <c r="O26" s="11" t="str">
        <f>IF(Tb_Base[[#This Row],[Retard]]&lt;&gt;"",Tb_Base[[#This Row],[Hr déb eff]]-Tb_Base[[#This Row],[Hr déb prévi]],"")</f>
        <v/>
      </c>
      <c r="P26" s="8"/>
      <c r="Q26" s="11" t="str">
        <f>IF(Tb_Base[[#This Row],[CP]]="CP",Param!$I$2,"")</f>
        <v/>
      </c>
      <c r="R26" s="8"/>
      <c r="S26" s="11" t="str">
        <f>IF(Tb_Base[[#This Row],[CA]]="CA",Param!$I$2,"")</f>
        <v/>
      </c>
      <c r="T26" s="8"/>
      <c r="U26" s="8"/>
      <c r="V26" s="8"/>
    </row>
    <row r="27" spans="1:22" x14ac:dyDescent="0.2">
      <c r="A27" s="7">
        <v>43101</v>
      </c>
      <c r="B27" s="12">
        <f t="shared" si="3"/>
        <v>1</v>
      </c>
      <c r="C27" s="12" t="str">
        <f>TEXT(Tb_Base[[#This Row],[Date]],"mmmm")</f>
        <v>janvier</v>
      </c>
      <c r="D27" s="12" t="str">
        <f>TEXT(Tb_Base[[#This Row],[Date]],"aaaa")</f>
        <v>2018</v>
      </c>
      <c r="E27" s="9" t="s">
        <v>47</v>
      </c>
      <c r="F27" s="10">
        <v>0.375</v>
      </c>
      <c r="G27" s="10">
        <v>0.83333333333333337</v>
      </c>
      <c r="H27" s="11">
        <f>IF(Tb_Base[[#This Row],[Hr fin prévi]]="","",Tb_Base[Hr fin prévi]-Tb_Base[Hr déb prévi])</f>
        <v>0.45833333333333337</v>
      </c>
      <c r="I27" s="12" t="str">
        <f>IF(Tb_Base[[#This Row],[AT]]&lt;&gt;"","AT",IF(Tb_Base[[#This Row],[Hr fin eff]]&lt;&gt;"","Trv",""))</f>
        <v>Trv</v>
      </c>
      <c r="J27" s="10">
        <v>0.375</v>
      </c>
      <c r="K27" s="10">
        <v>0.85416666666666663</v>
      </c>
      <c r="L27" s="11">
        <f>IF(Tb_Base[[#This Row],[Hr fin eff]]="","",Tb_Base[Hr fin eff]-Tb_Base[Hr déb eff])</f>
        <v>0.47916666666666663</v>
      </c>
      <c r="M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" s="8"/>
      <c r="O27" s="11" t="str">
        <f>IF(Tb_Base[[#This Row],[Retard]]&lt;&gt;"",Tb_Base[[#This Row],[Hr déb eff]]-Tb_Base[[#This Row],[Hr déb prévi]],"")</f>
        <v/>
      </c>
      <c r="P27" s="8"/>
      <c r="Q27" s="11" t="str">
        <f>IF(Tb_Base[[#This Row],[CP]]="CP",Param!$I$2,"")</f>
        <v/>
      </c>
      <c r="R27" s="8"/>
      <c r="S27" s="11" t="str">
        <f>IF(Tb_Base[[#This Row],[CA]]="CA",Param!$I$2,"")</f>
        <v/>
      </c>
      <c r="T27" s="8"/>
      <c r="U27" s="8"/>
      <c r="V27" s="8"/>
    </row>
    <row r="28" spans="1:22" x14ac:dyDescent="0.2">
      <c r="A28" s="7">
        <v>43101</v>
      </c>
      <c r="B28" s="12">
        <f t="shared" si="3"/>
        <v>1</v>
      </c>
      <c r="C28" s="12" t="str">
        <f>TEXT(Tb_Base[[#This Row],[Date]],"mmmm")</f>
        <v>janvier</v>
      </c>
      <c r="D28" s="12" t="str">
        <f>TEXT(Tb_Base[[#This Row],[Date]],"aaaa")</f>
        <v>2018</v>
      </c>
      <c r="E28" s="9" t="s">
        <v>48</v>
      </c>
      <c r="F28" s="10">
        <v>0.375</v>
      </c>
      <c r="G28" s="10">
        <v>0.83333333333333337</v>
      </c>
      <c r="H28" s="11">
        <f>IF(Tb_Base[[#This Row],[Hr fin prévi]]="","",Tb_Base[Hr fin prévi]-Tb_Base[Hr déb prévi])</f>
        <v>0.45833333333333337</v>
      </c>
      <c r="I28" s="12" t="str">
        <f>IF(Tb_Base[[#This Row],[AT]]&lt;&gt;"","AT",IF(Tb_Base[[#This Row],[Hr fin eff]]&lt;&gt;"","Trv",""))</f>
        <v>Trv</v>
      </c>
      <c r="J28" s="10">
        <v>0.375</v>
      </c>
      <c r="K28" s="10">
        <v>0.85416666666666663</v>
      </c>
      <c r="L28" s="11">
        <f>IF(Tb_Base[[#This Row],[Hr fin eff]]="","",Tb_Base[Hr fin eff]-Tb_Base[Hr déb eff])</f>
        <v>0.47916666666666663</v>
      </c>
      <c r="M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" s="8"/>
      <c r="O28" s="11" t="str">
        <f>IF(Tb_Base[[#This Row],[Retard]]&lt;&gt;"",Tb_Base[[#This Row],[Hr déb eff]]-Tb_Base[[#This Row],[Hr déb prévi]],"")</f>
        <v/>
      </c>
      <c r="P28" s="8"/>
      <c r="Q28" s="11" t="str">
        <f>IF(Tb_Base[[#This Row],[CP]]="CP",Param!$I$2,"")</f>
        <v/>
      </c>
      <c r="R28" s="8"/>
      <c r="S28" s="11" t="str">
        <f>IF(Tb_Base[[#This Row],[CA]]="CA",Param!$I$2,"")</f>
        <v/>
      </c>
      <c r="T28" s="8"/>
      <c r="U28" s="8"/>
      <c r="V28" s="8"/>
    </row>
    <row r="29" spans="1:22" x14ac:dyDescent="0.2">
      <c r="A29" s="7">
        <v>43101</v>
      </c>
      <c r="B29" s="12">
        <f t="shared" si="3"/>
        <v>1</v>
      </c>
      <c r="C29" s="12" t="str">
        <f>TEXT(Tb_Base[[#This Row],[Date]],"mmmm")</f>
        <v>janvier</v>
      </c>
      <c r="D29" s="12" t="str">
        <f>TEXT(Tb_Base[[#This Row],[Date]],"aaaa")</f>
        <v>2018</v>
      </c>
      <c r="E29" s="9" t="s">
        <v>49</v>
      </c>
      <c r="F29" s="10">
        <v>0.375</v>
      </c>
      <c r="G29" s="10">
        <v>0.83333333333333337</v>
      </c>
      <c r="H29" s="11">
        <f>IF(Tb_Base[[#This Row],[Hr fin prévi]]="","",Tb_Base[Hr fin prévi]-Tb_Base[Hr déb prévi])</f>
        <v>0.45833333333333337</v>
      </c>
      <c r="I29" s="12" t="str">
        <f>IF(Tb_Base[[#This Row],[AT]]&lt;&gt;"","AT",IF(Tb_Base[[#This Row],[Hr fin eff]]&lt;&gt;"","Trv",""))</f>
        <v>Trv</v>
      </c>
      <c r="J29" s="10">
        <v>0.375</v>
      </c>
      <c r="K29" s="10">
        <v>0.85416666666666663</v>
      </c>
      <c r="L29" s="11">
        <f>IF(Tb_Base[[#This Row],[Hr fin eff]]="","",Tb_Base[Hr fin eff]-Tb_Base[Hr déb eff])</f>
        <v>0.47916666666666663</v>
      </c>
      <c r="M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" s="8"/>
      <c r="O29" s="11" t="str">
        <f>IF(Tb_Base[[#This Row],[Retard]]&lt;&gt;"",Tb_Base[[#This Row],[Hr déb eff]]-Tb_Base[[#This Row],[Hr déb prévi]],"")</f>
        <v/>
      </c>
      <c r="P29" s="8"/>
      <c r="Q29" s="11" t="str">
        <f>IF(Tb_Base[[#This Row],[CP]]="CP",Param!$I$2,"")</f>
        <v/>
      </c>
      <c r="R29" s="8"/>
      <c r="S29" s="11" t="str">
        <f>IF(Tb_Base[[#This Row],[CA]]="CA",Param!$I$2,"")</f>
        <v/>
      </c>
      <c r="T29" s="8"/>
      <c r="U29" s="8"/>
      <c r="V29" s="8"/>
    </row>
    <row r="30" spans="1:22" x14ac:dyDescent="0.2">
      <c r="A30" s="7">
        <v>43101</v>
      </c>
      <c r="B30" s="12">
        <f t="shared" si="3"/>
        <v>1</v>
      </c>
      <c r="C30" s="12" t="str">
        <f>TEXT(Tb_Base[[#This Row],[Date]],"mmmm")</f>
        <v>janvier</v>
      </c>
      <c r="D30" s="12" t="str">
        <f>TEXT(Tb_Base[[#This Row],[Date]],"aaaa")</f>
        <v>2018</v>
      </c>
      <c r="E30" s="9" t="s">
        <v>50</v>
      </c>
      <c r="F30" s="10"/>
      <c r="G30" s="10"/>
      <c r="H30" s="11" t="str">
        <f>IF(Tb_Base[[#This Row],[Hr fin prévi]]="","",Tb_Base[Hr fin prévi]-Tb_Base[Hr déb prévi])</f>
        <v/>
      </c>
      <c r="I30" s="12" t="str">
        <f>IF(Tb_Base[[#This Row],[AT]]&lt;&gt;"","AT",IF(Tb_Base[[#This Row],[Hr fin eff]]&lt;&gt;"","Trv",""))</f>
        <v/>
      </c>
      <c r="L30" s="11" t="str">
        <f>IF(Tb_Base[[#This Row],[Hr fin eff]]="","",Tb_Base[Hr fin eff]-Tb_Base[Hr déb eff])</f>
        <v/>
      </c>
      <c r="M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" s="8"/>
      <c r="O30" s="11" t="str">
        <f>IF(Tb_Base[[#This Row],[Retard]]&lt;&gt;"",Tb_Base[[#This Row],[Hr déb eff]]-Tb_Base[[#This Row],[Hr déb prévi]],"")</f>
        <v/>
      </c>
      <c r="P30" s="8"/>
      <c r="Q30" s="11" t="str">
        <f>IF(Tb_Base[[#This Row],[CP]]="CP",Param!$I$2,"")</f>
        <v/>
      </c>
      <c r="R30" s="8"/>
      <c r="S30" s="11" t="str">
        <f>IF(Tb_Base[[#This Row],[CA]]="CA",Param!$I$2,"")</f>
        <v/>
      </c>
      <c r="T30" s="8"/>
      <c r="U30" s="8"/>
      <c r="V30" s="8"/>
    </row>
    <row r="31" spans="1:22" x14ac:dyDescent="0.2">
      <c r="A31" s="7">
        <v>43101</v>
      </c>
      <c r="B31" s="12">
        <f t="shared" si="3"/>
        <v>1</v>
      </c>
      <c r="C31" s="12" t="str">
        <f>TEXT(Tb_Base[[#This Row],[Date]],"mmmm")</f>
        <v>janvier</v>
      </c>
      <c r="D31" s="12" t="str">
        <f>TEXT(Tb_Base[[#This Row],[Date]],"aaaa")</f>
        <v>2018</v>
      </c>
      <c r="E31" s="9" t="s">
        <v>51</v>
      </c>
      <c r="F31" s="10">
        <v>0.375</v>
      </c>
      <c r="G31" s="10">
        <v>0.83333333333333337</v>
      </c>
      <c r="H31" s="11">
        <f>IF(Tb_Base[[#This Row],[Hr fin prévi]]="","",Tb_Base[Hr fin prévi]-Tb_Base[Hr déb prévi])</f>
        <v>0.45833333333333337</v>
      </c>
      <c r="I31" s="12" t="str">
        <f>IF(Tb_Base[[#This Row],[AT]]&lt;&gt;"","AT",IF(Tb_Base[[#This Row],[Hr fin eff]]&lt;&gt;"","Trv",""))</f>
        <v>Trv</v>
      </c>
      <c r="J31" s="10">
        <v>0.375</v>
      </c>
      <c r="K31" s="10">
        <v>0.85416666666666663</v>
      </c>
      <c r="L31" s="11">
        <f>IF(Tb_Base[[#This Row],[Hr fin eff]]="","",Tb_Base[Hr fin eff]-Tb_Base[Hr déb eff])</f>
        <v>0.47916666666666663</v>
      </c>
      <c r="M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" s="8"/>
      <c r="O31" s="11" t="str">
        <f>IF(Tb_Base[[#This Row],[Retard]]&lt;&gt;"",Tb_Base[[#This Row],[Hr déb eff]]-Tb_Base[[#This Row],[Hr déb prévi]],"")</f>
        <v/>
      </c>
      <c r="P31" s="8"/>
      <c r="Q31" s="11" t="str">
        <f>IF(Tb_Base[[#This Row],[CP]]="CP",Param!$I$2,"")</f>
        <v/>
      </c>
      <c r="R31" s="8"/>
      <c r="S31" s="11" t="str">
        <f>IF(Tb_Base[[#This Row],[CA]]="CA",Param!$I$2,"")</f>
        <v/>
      </c>
      <c r="T31" s="8"/>
      <c r="U31" s="8"/>
      <c r="V31" s="8"/>
    </row>
    <row r="32" spans="1:22" x14ac:dyDescent="0.2">
      <c r="A32" s="7">
        <v>43101</v>
      </c>
      <c r="B32" s="12">
        <f t="shared" si="3"/>
        <v>1</v>
      </c>
      <c r="C32" s="12" t="str">
        <f>TEXT(Tb_Base[[#This Row],[Date]],"mmmm")</f>
        <v>janvier</v>
      </c>
      <c r="D32" s="12" t="str">
        <f>TEXT(Tb_Base[[#This Row],[Date]],"aaaa")</f>
        <v>2018</v>
      </c>
      <c r="E32" s="9" t="s">
        <v>52</v>
      </c>
      <c r="H32" s="11" t="str">
        <f>IF(Tb_Base[[#This Row],[Hr fin prévi]]="","",Tb_Base[Hr fin prévi]-Tb_Base[Hr déb prévi])</f>
        <v/>
      </c>
      <c r="I32" s="12" t="str">
        <f>IF(Tb_Base[[#This Row],[AT]]&lt;&gt;"","AT",IF(Tb_Base[[#This Row],[Hr fin eff]]&lt;&gt;"","Trv",""))</f>
        <v/>
      </c>
      <c r="L32" s="11" t="str">
        <f>IF(Tb_Base[[#This Row],[Hr fin eff]]="","",Tb_Base[Hr fin eff]-Tb_Base[Hr déb eff])</f>
        <v/>
      </c>
      <c r="M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2" s="8"/>
      <c r="O32" s="11" t="str">
        <f>IF(Tb_Base[[#This Row],[Retard]]&lt;&gt;"",Tb_Base[[#This Row],[Hr déb eff]]-Tb_Base[[#This Row],[Hr déb prévi]],"")</f>
        <v/>
      </c>
      <c r="P32" s="8"/>
      <c r="Q32" s="11" t="str">
        <f>IF(Tb_Base[[#This Row],[CP]]="CP",Param!$I$2,"")</f>
        <v/>
      </c>
      <c r="R32" s="8"/>
      <c r="S32" s="11" t="str">
        <f>IF(Tb_Base[[#This Row],[CA]]="CA",Param!$I$2,"")</f>
        <v/>
      </c>
      <c r="T32" s="8"/>
      <c r="U32" s="8"/>
      <c r="V32" s="8"/>
    </row>
    <row r="33" spans="1:22" x14ac:dyDescent="0.2">
      <c r="A33" s="7">
        <v>43101</v>
      </c>
      <c r="B33" s="12">
        <f t="shared" si="3"/>
        <v>1</v>
      </c>
      <c r="C33" s="12" t="str">
        <f>TEXT(Tb_Base[[#This Row],[Date]],"mmmm")</f>
        <v>janvier</v>
      </c>
      <c r="D33" s="12" t="str">
        <f>TEXT(Tb_Base[[#This Row],[Date]],"aaaa")</f>
        <v>2018</v>
      </c>
      <c r="E33" s="9" t="s">
        <v>53</v>
      </c>
      <c r="H33" s="11" t="str">
        <f>IF(Tb_Base[[#This Row],[Hr fin prévi]]="","",Tb_Base[Hr fin prévi]-Tb_Base[Hr déb prévi])</f>
        <v/>
      </c>
      <c r="I33" s="12" t="str">
        <f>IF(Tb_Base[[#This Row],[AT]]&lt;&gt;"","AT",IF(Tb_Base[[#This Row],[Hr fin eff]]&lt;&gt;"","Trv",""))</f>
        <v/>
      </c>
      <c r="L33" s="11" t="str">
        <f>IF(Tb_Base[[#This Row],[Hr fin eff]]="","",Tb_Base[Hr fin eff]-Tb_Base[Hr déb eff])</f>
        <v/>
      </c>
      <c r="M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" s="8"/>
      <c r="O33" s="11" t="str">
        <f>IF(Tb_Base[[#This Row],[Retard]]&lt;&gt;"",Tb_Base[[#This Row],[Hr déb eff]]-Tb_Base[[#This Row],[Hr déb prévi]],"")</f>
        <v/>
      </c>
      <c r="P33" s="8"/>
      <c r="Q33" s="11" t="str">
        <f>IF(Tb_Base[[#This Row],[CP]]="CP",Param!$I$2,"")</f>
        <v/>
      </c>
      <c r="R33" s="8"/>
      <c r="S33" s="11" t="str">
        <f>IF(Tb_Base[[#This Row],[CA]]="CA",Param!$I$2,"")</f>
        <v/>
      </c>
      <c r="T33" s="8"/>
      <c r="U33" s="8"/>
      <c r="V33" s="8"/>
    </row>
    <row r="34" spans="1:22" x14ac:dyDescent="0.2">
      <c r="A34" s="7">
        <v>43102</v>
      </c>
      <c r="B34" s="12">
        <f t="shared" si="3"/>
        <v>1</v>
      </c>
      <c r="C34" s="12" t="str">
        <f>TEXT(Tb_Base[[#This Row],[Date]],"mmmm")</f>
        <v>janvier</v>
      </c>
      <c r="D34" s="12" t="str">
        <f>TEXT(Tb_Base[[#This Row],[Date]],"aaaa")</f>
        <v>2018</v>
      </c>
      <c r="E34" s="9" t="s">
        <v>46</v>
      </c>
      <c r="F34" s="10">
        <v>0.375</v>
      </c>
      <c r="G34" s="10">
        <v>0.83333333333333337</v>
      </c>
      <c r="H34" s="11">
        <f>IF(Tb_Base[[#This Row],[Hr fin prévi]]="","",Tb_Base[Hr fin prévi]-Tb_Base[Hr déb prévi])</f>
        <v>0.45833333333333337</v>
      </c>
      <c r="I34" s="12" t="str">
        <f>IF(Tb_Base[[#This Row],[AT]]&lt;&gt;"","AT",IF(Tb_Base[[#This Row],[Hr fin eff]]&lt;&gt;"","Trv",""))</f>
        <v>Trv</v>
      </c>
      <c r="J34" s="10">
        <v>0.375</v>
      </c>
      <c r="K34" s="10">
        <v>0.83333333333333337</v>
      </c>
      <c r="L34" s="11">
        <f>IF(Tb_Base[[#This Row],[Hr fin eff]]="","",Tb_Base[Hr fin eff]-Tb_Base[Hr déb eff])</f>
        <v>0.45833333333333337</v>
      </c>
      <c r="M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" s="8"/>
      <c r="O34" s="11" t="str">
        <f>IF(Tb_Base[[#This Row],[Retard]]&lt;&gt;"",Tb_Base[[#This Row],[Hr déb eff]]-Tb_Base[[#This Row],[Hr déb prévi]],"")</f>
        <v/>
      </c>
      <c r="P34" s="8"/>
      <c r="Q34" s="11" t="str">
        <f>IF(Tb_Base[[#This Row],[CP]]="CP",Param!$I$2,"")</f>
        <v/>
      </c>
      <c r="R34" s="8"/>
      <c r="S34" s="11" t="str">
        <f>IF(Tb_Base[[#This Row],[CA]]="CA",Param!$I$2,"")</f>
        <v/>
      </c>
      <c r="T34" s="8"/>
      <c r="U34" s="8"/>
      <c r="V34" s="8"/>
    </row>
    <row r="35" spans="1:22" x14ac:dyDescent="0.2">
      <c r="A35" s="7">
        <v>43102</v>
      </c>
      <c r="B35" s="12">
        <f t="shared" si="3"/>
        <v>1</v>
      </c>
      <c r="C35" s="12" t="str">
        <f>TEXT(Tb_Base[[#This Row],[Date]],"mmmm")</f>
        <v>janvier</v>
      </c>
      <c r="D35" s="12" t="str">
        <f>TEXT(Tb_Base[[#This Row],[Date]],"aaaa")</f>
        <v>2018</v>
      </c>
      <c r="E35" s="9" t="s">
        <v>47</v>
      </c>
      <c r="F35" s="10">
        <v>0.375</v>
      </c>
      <c r="G35" s="10">
        <v>0.83333333333333337</v>
      </c>
      <c r="H35" s="11">
        <f>IF(Tb_Base[[#This Row],[Hr fin prévi]]="","",Tb_Base[Hr fin prévi]-Tb_Base[Hr déb prévi])</f>
        <v>0.45833333333333337</v>
      </c>
      <c r="I35" s="12" t="str">
        <f>IF(Tb_Base[[#This Row],[AT]]&lt;&gt;"","AT",IF(Tb_Base[[#This Row],[Hr fin eff]]&lt;&gt;"","Trv",""))</f>
        <v>Trv</v>
      </c>
      <c r="J35" s="10">
        <v>0.33333333333333331</v>
      </c>
      <c r="K35" s="10">
        <v>0.57638888888888895</v>
      </c>
      <c r="L35" s="11">
        <f>IF(Tb_Base[[#This Row],[Hr fin eff]]="","",Tb_Base[Hr fin eff]-Tb_Base[Hr déb eff])</f>
        <v>0.24305555555555564</v>
      </c>
      <c r="M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" s="8"/>
      <c r="O35" s="11" t="str">
        <f>IF(Tb_Base[[#This Row],[Retard]]&lt;&gt;"",Tb_Base[[#This Row],[Hr déb eff]]-Tb_Base[[#This Row],[Hr déb prévi]],"")</f>
        <v/>
      </c>
      <c r="P35" s="8"/>
      <c r="Q35" s="11" t="str">
        <f>IF(Tb_Base[[#This Row],[CP]]="CP",Param!$I$2,"")</f>
        <v/>
      </c>
      <c r="R35" s="8"/>
      <c r="S35" s="11" t="str">
        <f>IF(Tb_Base[[#This Row],[CA]]="CA",Param!$I$2,"")</f>
        <v/>
      </c>
      <c r="T35" s="8"/>
      <c r="U35" s="8"/>
      <c r="V35" s="8"/>
    </row>
    <row r="36" spans="1:22" x14ac:dyDescent="0.2">
      <c r="A36" s="7">
        <v>43102</v>
      </c>
      <c r="B36" s="12">
        <f t="shared" si="3"/>
        <v>1</v>
      </c>
      <c r="C36" s="12" t="str">
        <f>TEXT(Tb_Base[[#This Row],[Date]],"mmmm")</f>
        <v>janvier</v>
      </c>
      <c r="D36" s="12" t="str">
        <f>TEXT(Tb_Base[[#This Row],[Date]],"aaaa")</f>
        <v>2018</v>
      </c>
      <c r="E36" s="9" t="s">
        <v>48</v>
      </c>
      <c r="H36" s="11" t="str">
        <f>IF(Tb_Base[[#This Row],[Hr fin prévi]]="","",Tb_Base[Hr fin prévi]-Tb_Base[Hr déb prévi])</f>
        <v/>
      </c>
      <c r="I36" s="12" t="str">
        <f>IF(Tb_Base[[#This Row],[AT]]&lt;&gt;"","AT",IF(Tb_Base[[#This Row],[Hr fin eff]]&lt;&gt;"","Trv",""))</f>
        <v/>
      </c>
      <c r="L36" s="11" t="str">
        <f>IF(Tb_Base[[#This Row],[Hr fin eff]]="","",Tb_Base[Hr fin eff]-Tb_Base[Hr déb eff])</f>
        <v/>
      </c>
      <c r="M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6" s="8"/>
      <c r="O36" s="11" t="str">
        <f>IF(Tb_Base[[#This Row],[Retard]]&lt;&gt;"",Tb_Base[[#This Row],[Hr déb eff]]-Tb_Base[[#This Row],[Hr déb prévi]],"")</f>
        <v/>
      </c>
      <c r="P36" s="8"/>
      <c r="Q36" s="11" t="str">
        <f>IF(Tb_Base[[#This Row],[CP]]="CP",Param!$I$2,"")</f>
        <v/>
      </c>
      <c r="R36" s="8"/>
      <c r="S36" s="11" t="str">
        <f>IF(Tb_Base[[#This Row],[CA]]="CA",Param!$I$2,"")</f>
        <v/>
      </c>
      <c r="T36" s="8"/>
      <c r="U36" s="8"/>
      <c r="V36" s="8"/>
    </row>
    <row r="37" spans="1:22" x14ac:dyDescent="0.2">
      <c r="A37" s="7">
        <v>43102</v>
      </c>
      <c r="B37" s="12">
        <f t="shared" si="3"/>
        <v>1</v>
      </c>
      <c r="C37" s="12" t="str">
        <f>TEXT(Tb_Base[[#This Row],[Date]],"mmmm")</f>
        <v>janvier</v>
      </c>
      <c r="D37" s="12" t="str">
        <f>TEXT(Tb_Base[[#This Row],[Date]],"aaaa")</f>
        <v>2018</v>
      </c>
      <c r="E37" s="9" t="s">
        <v>49</v>
      </c>
      <c r="F37" s="10">
        <v>0.375</v>
      </c>
      <c r="G37" s="10">
        <v>0.83333333333333337</v>
      </c>
      <c r="H37" s="11">
        <f>IF(Tb_Base[[#This Row],[Hr fin prévi]]="","",Tb_Base[Hr fin prévi]-Tb_Base[Hr déb prévi])</f>
        <v>0.45833333333333337</v>
      </c>
      <c r="I37" s="12" t="str">
        <f>IF(Tb_Base[[#This Row],[AT]]&lt;&gt;"","AT",IF(Tb_Base[[#This Row],[Hr fin eff]]&lt;&gt;"","Trv",""))</f>
        <v>Trv</v>
      </c>
      <c r="J37" s="10">
        <v>0.375</v>
      </c>
      <c r="K37" s="10">
        <v>0.83333333333333337</v>
      </c>
      <c r="L37" s="11">
        <f>IF(Tb_Base[[#This Row],[Hr fin eff]]="","",Tb_Base[Hr fin eff]-Tb_Base[Hr déb eff])</f>
        <v>0.45833333333333337</v>
      </c>
      <c r="M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" s="8"/>
      <c r="O37" s="11" t="str">
        <f>IF(Tb_Base[[#This Row],[Retard]]&lt;&gt;"",Tb_Base[[#This Row],[Hr déb eff]]-Tb_Base[[#This Row],[Hr déb prévi]],"")</f>
        <v/>
      </c>
      <c r="P37" s="8"/>
      <c r="Q37" s="11" t="str">
        <f>IF(Tb_Base[[#This Row],[CP]]="CP",Param!$I$2,"")</f>
        <v/>
      </c>
      <c r="R37" s="8"/>
      <c r="S37" s="11" t="str">
        <f>IF(Tb_Base[[#This Row],[CA]]="CA",Param!$I$2,"")</f>
        <v/>
      </c>
      <c r="T37" s="8"/>
      <c r="U37" s="8"/>
      <c r="V37" s="8"/>
    </row>
    <row r="38" spans="1:22" x14ac:dyDescent="0.2">
      <c r="A38" s="7">
        <v>43102</v>
      </c>
      <c r="B38" s="12">
        <f t="shared" si="3"/>
        <v>1</v>
      </c>
      <c r="C38" s="12" t="str">
        <f>TEXT(Tb_Base[[#This Row],[Date]],"mmmm")</f>
        <v>janvier</v>
      </c>
      <c r="D38" s="12" t="str">
        <f>TEXT(Tb_Base[[#This Row],[Date]],"aaaa")</f>
        <v>2018</v>
      </c>
      <c r="E38" s="9" t="s">
        <v>50</v>
      </c>
      <c r="H38" s="11" t="str">
        <f>IF(Tb_Base[[#This Row],[Hr fin prévi]]="","",Tb_Base[Hr fin prévi]-Tb_Base[Hr déb prévi])</f>
        <v/>
      </c>
      <c r="I38" s="12" t="str">
        <f>IF(Tb_Base[[#This Row],[AT]]&lt;&gt;"","AT",IF(Tb_Base[[#This Row],[Hr fin eff]]&lt;&gt;"","Trv",""))</f>
        <v/>
      </c>
      <c r="L38" s="11" t="str">
        <f>IF(Tb_Base[[#This Row],[Hr fin eff]]="","",Tb_Base[Hr fin eff]-Tb_Base[Hr déb eff])</f>
        <v/>
      </c>
      <c r="M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" s="8"/>
      <c r="O38" s="11" t="str">
        <f>IF(Tb_Base[[#This Row],[Retard]]&lt;&gt;"",Tb_Base[[#This Row],[Hr déb eff]]-Tb_Base[[#This Row],[Hr déb prévi]],"")</f>
        <v/>
      </c>
      <c r="P38" s="8"/>
      <c r="Q38" s="11" t="str">
        <f>IF(Tb_Base[[#This Row],[CP]]="CP",Param!$I$2,"")</f>
        <v/>
      </c>
      <c r="R38" s="8"/>
      <c r="S38" s="11" t="str">
        <f>IF(Tb_Base[[#This Row],[CA]]="CA",Param!$I$2,"")</f>
        <v/>
      </c>
      <c r="T38" s="8"/>
      <c r="U38" s="8"/>
      <c r="V38" s="8"/>
    </row>
    <row r="39" spans="1:22" x14ac:dyDescent="0.2">
      <c r="A39" s="7">
        <v>43102</v>
      </c>
      <c r="B39" s="12">
        <f t="shared" si="3"/>
        <v>1</v>
      </c>
      <c r="C39" s="12" t="str">
        <f>TEXT(Tb_Base[[#This Row],[Date]],"mmmm")</f>
        <v>janvier</v>
      </c>
      <c r="D39" s="12" t="str">
        <f>TEXT(Tb_Base[[#This Row],[Date]],"aaaa")</f>
        <v>2018</v>
      </c>
      <c r="E39" s="9" t="s">
        <v>51</v>
      </c>
      <c r="H39" s="11" t="str">
        <f>IF(Tb_Base[[#This Row],[Hr fin prévi]]="","",Tb_Base[Hr fin prévi]-Tb_Base[Hr déb prévi])</f>
        <v/>
      </c>
      <c r="I39" s="12" t="str">
        <f>IF(Tb_Base[[#This Row],[AT]]&lt;&gt;"","AT",IF(Tb_Base[[#This Row],[Hr fin eff]]&lt;&gt;"","Trv",""))</f>
        <v/>
      </c>
      <c r="L39" s="11" t="str">
        <f>IF(Tb_Base[[#This Row],[Hr fin eff]]="","",Tb_Base[Hr fin eff]-Tb_Base[Hr déb eff])</f>
        <v/>
      </c>
      <c r="M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9" s="8"/>
      <c r="O39" s="11" t="str">
        <f>IF(Tb_Base[[#This Row],[Retard]]&lt;&gt;"",Tb_Base[[#This Row],[Hr déb eff]]-Tb_Base[[#This Row],[Hr déb prévi]],"")</f>
        <v/>
      </c>
      <c r="P39" s="8"/>
      <c r="Q39" s="11" t="str">
        <f>IF(Tb_Base[[#This Row],[CP]]="CP",Param!$I$2,"")</f>
        <v/>
      </c>
      <c r="R39" s="8"/>
      <c r="S39" s="11" t="str">
        <f>IF(Tb_Base[[#This Row],[CA]]="CA",Param!$I$2,"")</f>
        <v/>
      </c>
      <c r="T39" s="8"/>
      <c r="U39" s="8"/>
      <c r="V39" s="8"/>
    </row>
    <row r="40" spans="1:22" x14ac:dyDescent="0.2">
      <c r="A40" s="7">
        <v>43102</v>
      </c>
      <c r="B40" s="12">
        <f t="shared" si="3"/>
        <v>1</v>
      </c>
      <c r="C40" s="12" t="str">
        <f>TEXT(Tb_Base[[#This Row],[Date]],"mmmm")</f>
        <v>janvier</v>
      </c>
      <c r="D40" s="12" t="str">
        <f>TEXT(Tb_Base[[#This Row],[Date]],"aaaa")</f>
        <v>2018</v>
      </c>
      <c r="E40" s="9" t="s">
        <v>52</v>
      </c>
      <c r="F40" s="10">
        <v>0.375</v>
      </c>
      <c r="G40" s="10">
        <v>0.83333333333333337</v>
      </c>
      <c r="H40" s="11">
        <f>IF(Tb_Base[[#This Row],[Hr fin prévi]]="","",Tb_Base[Hr fin prévi]-Tb_Base[Hr déb prévi])</f>
        <v>0.45833333333333337</v>
      </c>
      <c r="I40" s="12" t="str">
        <f>IF(Tb_Base[[#This Row],[AT]]&lt;&gt;"","AT",IF(Tb_Base[[#This Row],[Hr fin eff]]&lt;&gt;"","Trv",""))</f>
        <v>Trv</v>
      </c>
      <c r="J40" s="10">
        <v>0.375</v>
      </c>
      <c r="K40" s="10">
        <v>0.83333333333333337</v>
      </c>
      <c r="L40" s="11">
        <f>IF(Tb_Base[[#This Row],[Hr fin eff]]="","",Tb_Base[Hr fin eff]-Tb_Base[Hr déb eff])</f>
        <v>0.45833333333333337</v>
      </c>
      <c r="M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" s="8"/>
      <c r="O40" s="11" t="str">
        <f>IF(Tb_Base[[#This Row],[Retard]]&lt;&gt;"",Tb_Base[[#This Row],[Hr déb eff]]-Tb_Base[[#This Row],[Hr déb prévi]],"")</f>
        <v/>
      </c>
      <c r="P40" s="8"/>
      <c r="Q40" s="11" t="str">
        <f>IF(Tb_Base[[#This Row],[CP]]="CP",Param!$I$2,"")</f>
        <v/>
      </c>
      <c r="R40" s="8"/>
      <c r="S40" s="11" t="str">
        <f>IF(Tb_Base[[#This Row],[CA]]="CA",Param!$I$2,"")</f>
        <v/>
      </c>
      <c r="T40" s="8"/>
      <c r="U40" s="8"/>
      <c r="V40" s="8"/>
    </row>
    <row r="41" spans="1:22" x14ac:dyDescent="0.2">
      <c r="A41" s="7">
        <v>43102</v>
      </c>
      <c r="B41" s="12">
        <f t="shared" si="3"/>
        <v>1</v>
      </c>
      <c r="C41" s="12" t="str">
        <f>TEXT(Tb_Base[[#This Row],[Date]],"mmmm")</f>
        <v>janvier</v>
      </c>
      <c r="D41" s="12" t="str">
        <f>TEXT(Tb_Base[[#This Row],[Date]],"aaaa")</f>
        <v>2018</v>
      </c>
      <c r="E41" s="9" t="s">
        <v>53</v>
      </c>
      <c r="F41" s="10">
        <v>0.33333333333333331</v>
      </c>
      <c r="G41" s="10">
        <v>0.70833333333333337</v>
      </c>
      <c r="H41" s="11">
        <f>IF(Tb_Base[[#This Row],[Hr fin prévi]]="","",Tb_Base[Hr fin prévi]-Tb_Base[Hr déb prévi])</f>
        <v>0.37500000000000006</v>
      </c>
      <c r="I41" s="12" t="str">
        <f>IF(Tb_Base[[#This Row],[AT]]&lt;&gt;"","AT",IF(Tb_Base[[#This Row],[Hr fin eff]]&lt;&gt;"","Trv",""))</f>
        <v>Trv</v>
      </c>
      <c r="J41" s="10">
        <v>0.35416666666666669</v>
      </c>
      <c r="K41" s="10">
        <v>0.71875</v>
      </c>
      <c r="L41" s="11">
        <f>IF(Tb_Base[[#This Row],[Hr fin eff]]="","",Tb_Base[Hr fin eff]-Tb_Base[Hr déb eff])</f>
        <v>0.36458333333333331</v>
      </c>
      <c r="M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" s="8"/>
      <c r="O41" s="11" t="str">
        <f>IF(Tb_Base[[#This Row],[Retard]]&lt;&gt;"",Tb_Base[[#This Row],[Hr déb eff]]-Tb_Base[[#This Row],[Hr déb prévi]],"")</f>
        <v/>
      </c>
      <c r="P41" s="8"/>
      <c r="Q41" s="11" t="str">
        <f>IF(Tb_Base[[#This Row],[CP]]="CP",Param!$I$2,"")</f>
        <v/>
      </c>
      <c r="R41" s="8"/>
      <c r="S41" s="11" t="str">
        <f>IF(Tb_Base[[#This Row],[CA]]="CA",Param!$I$2,"")</f>
        <v/>
      </c>
      <c r="T41" s="8"/>
      <c r="U41" s="8"/>
      <c r="V41" s="8"/>
    </row>
    <row r="42" spans="1:22" x14ac:dyDescent="0.2">
      <c r="A42" s="7">
        <v>43103</v>
      </c>
      <c r="B42" s="12">
        <f t="shared" si="3"/>
        <v>1</v>
      </c>
      <c r="C42" s="12" t="str">
        <f>TEXT(Tb_Base[[#This Row],[Date]],"mmmm")</f>
        <v>janvier</v>
      </c>
      <c r="D42" s="12" t="str">
        <f>TEXT(Tb_Base[[#This Row],[Date]],"aaaa")</f>
        <v>2018</v>
      </c>
      <c r="E42" s="9" t="s">
        <v>46</v>
      </c>
      <c r="H42" s="11" t="str">
        <f>IF(Tb_Base[[#This Row],[Hr fin prévi]]="","",Tb_Base[Hr fin prévi]-Tb_Base[Hr déb prévi])</f>
        <v/>
      </c>
      <c r="I42" s="12" t="str">
        <f>IF(Tb_Base[[#This Row],[AT]]&lt;&gt;"","AT",IF(Tb_Base[[#This Row],[Hr fin eff]]&lt;&gt;"","Trv",""))</f>
        <v/>
      </c>
      <c r="L42" s="11" t="str">
        <f>IF(Tb_Base[[#This Row],[Hr fin eff]]="","",Tb_Base[Hr fin eff]-Tb_Base[Hr déb eff])</f>
        <v/>
      </c>
      <c r="M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2" s="8"/>
      <c r="O42" s="11" t="str">
        <f>IF(Tb_Base[[#This Row],[Retard]]&lt;&gt;"",Tb_Base[[#This Row],[Hr déb eff]]-Tb_Base[[#This Row],[Hr déb prévi]],"")</f>
        <v/>
      </c>
      <c r="P42" s="8"/>
      <c r="Q42" s="11" t="str">
        <f>IF(Tb_Base[[#This Row],[CP]]="CP",Param!$I$2,"")</f>
        <v/>
      </c>
      <c r="R42" s="8"/>
      <c r="S42" s="11" t="str">
        <f>IF(Tb_Base[[#This Row],[CA]]="CA",Param!$I$2,"")</f>
        <v/>
      </c>
      <c r="T42" s="8"/>
      <c r="U42" s="8"/>
      <c r="V42" s="8"/>
    </row>
    <row r="43" spans="1:22" x14ac:dyDescent="0.2">
      <c r="A43" s="7">
        <v>43103</v>
      </c>
      <c r="B43" s="12">
        <f t="shared" si="3"/>
        <v>1</v>
      </c>
      <c r="C43" s="12" t="str">
        <f>TEXT(Tb_Base[[#This Row],[Date]],"mmmm")</f>
        <v>janvier</v>
      </c>
      <c r="D43" s="12" t="str">
        <f>TEXT(Tb_Base[[#This Row],[Date]],"aaaa")</f>
        <v>2018</v>
      </c>
      <c r="E43" s="9" t="s">
        <v>47</v>
      </c>
      <c r="F43" s="10">
        <v>0.33333333333333331</v>
      </c>
      <c r="G43" s="10">
        <v>0.70833333333333337</v>
      </c>
      <c r="H43" s="11">
        <f>IF(Tb_Base[[#This Row],[Hr fin prévi]]="","",Tb_Base[Hr fin prévi]-Tb_Base[Hr déb prévi])</f>
        <v>0.37500000000000006</v>
      </c>
      <c r="I43" s="12" t="str">
        <f>IF(Tb_Base[[#This Row],[AT]]&lt;&gt;"","AT",IF(Tb_Base[[#This Row],[Hr fin eff]]&lt;&gt;"","Trv",""))</f>
        <v>Trv</v>
      </c>
      <c r="J43" s="10">
        <v>0.33333333333333331</v>
      </c>
      <c r="K43" s="10">
        <v>0.70833333333333337</v>
      </c>
      <c r="L43" s="11">
        <f>IF(Tb_Base[[#This Row],[Hr fin eff]]="","",Tb_Base[Hr fin eff]-Tb_Base[Hr déb eff])</f>
        <v>0.37500000000000006</v>
      </c>
      <c r="M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" s="8"/>
      <c r="O43" s="11" t="str">
        <f>IF(Tb_Base[[#This Row],[Retard]]&lt;&gt;"",Tb_Base[[#This Row],[Hr déb eff]]-Tb_Base[[#This Row],[Hr déb prévi]],"")</f>
        <v/>
      </c>
      <c r="P43" s="8"/>
      <c r="Q43" s="11" t="str">
        <f>IF(Tb_Base[[#This Row],[CP]]="CP",Param!$I$2,"")</f>
        <v/>
      </c>
      <c r="R43" s="8"/>
      <c r="S43" s="11" t="str">
        <f>IF(Tb_Base[[#This Row],[CA]]="CA",Param!$I$2,"")</f>
        <v/>
      </c>
      <c r="T43" s="8"/>
      <c r="U43" s="8"/>
      <c r="V43" s="8"/>
    </row>
    <row r="44" spans="1:22" x14ac:dyDescent="0.2">
      <c r="A44" s="7">
        <v>43103</v>
      </c>
      <c r="B44" s="12">
        <f t="shared" si="3"/>
        <v>1</v>
      </c>
      <c r="C44" s="12" t="str">
        <f>TEXT(Tb_Base[[#This Row],[Date]],"mmmm")</f>
        <v>janvier</v>
      </c>
      <c r="D44" s="12" t="str">
        <f>TEXT(Tb_Base[[#This Row],[Date]],"aaaa")</f>
        <v>2018</v>
      </c>
      <c r="E44" s="9" t="s">
        <v>48</v>
      </c>
      <c r="H44" s="11" t="str">
        <f>IF(Tb_Base[[#This Row],[Hr fin prévi]]="","",Tb_Base[Hr fin prévi]-Tb_Base[Hr déb prévi])</f>
        <v/>
      </c>
      <c r="I44" s="12" t="str">
        <f>IF(Tb_Base[[#This Row],[AT]]&lt;&gt;"","AT",IF(Tb_Base[[#This Row],[Hr fin eff]]&lt;&gt;"","Trv",""))</f>
        <v/>
      </c>
      <c r="L44" s="11" t="str">
        <f>IF(Tb_Base[[#This Row],[Hr fin eff]]="","",Tb_Base[Hr fin eff]-Tb_Base[Hr déb eff])</f>
        <v/>
      </c>
      <c r="M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4" s="8"/>
      <c r="O44" s="11" t="str">
        <f>IF(Tb_Base[[#This Row],[Retard]]&lt;&gt;"",Tb_Base[[#This Row],[Hr déb eff]]-Tb_Base[[#This Row],[Hr déb prévi]],"")</f>
        <v/>
      </c>
      <c r="P44" s="8"/>
      <c r="Q44" s="11" t="str">
        <f>IF(Tb_Base[[#This Row],[CP]]="CP",Param!$I$2,"")</f>
        <v/>
      </c>
      <c r="R44" s="8"/>
      <c r="S44" s="11" t="str">
        <f>IF(Tb_Base[[#This Row],[CA]]="CA",Param!$I$2,"")</f>
        <v/>
      </c>
      <c r="T44" s="8"/>
      <c r="U44" s="8"/>
      <c r="V44" s="8"/>
    </row>
    <row r="45" spans="1:22" x14ac:dyDescent="0.2">
      <c r="A45" s="7">
        <v>43103</v>
      </c>
      <c r="B45" s="12">
        <f t="shared" si="3"/>
        <v>1</v>
      </c>
      <c r="C45" s="12" t="str">
        <f>TEXT(Tb_Base[[#This Row],[Date]],"mmmm")</f>
        <v>janvier</v>
      </c>
      <c r="D45" s="12" t="str">
        <f>TEXT(Tb_Base[[#This Row],[Date]],"aaaa")</f>
        <v>2018</v>
      </c>
      <c r="E45" s="9" t="s">
        <v>49</v>
      </c>
      <c r="F45" s="10">
        <v>0.375</v>
      </c>
      <c r="G45" s="10">
        <v>0.83333333333333337</v>
      </c>
      <c r="H45" s="11">
        <f>IF(Tb_Base[[#This Row],[Hr fin prévi]]="","",Tb_Base[Hr fin prévi]-Tb_Base[Hr déb prévi])</f>
        <v>0.45833333333333337</v>
      </c>
      <c r="I45" s="12" t="str">
        <f>IF(Tb_Base[[#This Row],[AT]]&lt;&gt;"","AT",IF(Tb_Base[[#This Row],[Hr fin eff]]&lt;&gt;"","Trv",""))</f>
        <v>Trv</v>
      </c>
      <c r="J45" s="10">
        <v>0.375</v>
      </c>
      <c r="K45" s="10">
        <v>0.83333333333333337</v>
      </c>
      <c r="L45" s="11">
        <f>IF(Tb_Base[[#This Row],[Hr fin eff]]="","",Tb_Base[Hr fin eff]-Tb_Base[Hr déb eff])</f>
        <v>0.45833333333333337</v>
      </c>
      <c r="M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" s="8"/>
      <c r="O45" s="11" t="str">
        <f>IF(Tb_Base[[#This Row],[Retard]]&lt;&gt;"",Tb_Base[[#This Row],[Hr déb eff]]-Tb_Base[[#This Row],[Hr déb prévi]],"")</f>
        <v/>
      </c>
      <c r="P45" s="8"/>
      <c r="Q45" s="11" t="str">
        <f>IF(Tb_Base[[#This Row],[CP]]="CP",Param!$I$2,"")</f>
        <v/>
      </c>
      <c r="R45" s="8"/>
      <c r="S45" s="11" t="str">
        <f>IF(Tb_Base[[#This Row],[CA]]="CA",Param!$I$2,"")</f>
        <v/>
      </c>
      <c r="T45" s="8"/>
      <c r="U45" s="8"/>
      <c r="V45" s="8"/>
    </row>
    <row r="46" spans="1:22" x14ac:dyDescent="0.2">
      <c r="A46" s="7">
        <v>43103</v>
      </c>
      <c r="B46" s="12">
        <f t="shared" si="3"/>
        <v>1</v>
      </c>
      <c r="C46" s="12" t="str">
        <f>TEXT(Tb_Base[[#This Row],[Date]],"mmmm")</f>
        <v>janvier</v>
      </c>
      <c r="D46" s="12" t="str">
        <f>TEXT(Tb_Base[[#This Row],[Date]],"aaaa")</f>
        <v>2018</v>
      </c>
      <c r="E46" s="9" t="s">
        <v>50</v>
      </c>
      <c r="F46" s="10">
        <v>0.375</v>
      </c>
      <c r="G46" s="10">
        <v>0.83333333333333337</v>
      </c>
      <c r="H46" s="11">
        <f>IF(Tb_Base[[#This Row],[Hr fin prévi]]="","",Tb_Base[Hr fin prévi]-Tb_Base[Hr déb prévi])</f>
        <v>0.45833333333333337</v>
      </c>
      <c r="I46" s="12" t="str">
        <f>IF(Tb_Base[[#This Row],[AT]]&lt;&gt;"","AT",IF(Tb_Base[[#This Row],[Hr fin eff]]&lt;&gt;"","Trv",""))</f>
        <v/>
      </c>
      <c r="L46" s="11" t="str">
        <f>IF(Tb_Base[[#This Row],[Hr fin eff]]="","",Tb_Base[Hr fin eff]-Tb_Base[Hr déb eff])</f>
        <v/>
      </c>
      <c r="M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" s="8"/>
      <c r="O46" s="11" t="str">
        <f>IF(Tb_Base[[#This Row],[Retard]]&lt;&gt;"",Tb_Base[[#This Row],[Hr déb eff]]-Tb_Base[[#This Row],[Hr déb prévi]],"")</f>
        <v/>
      </c>
      <c r="P46" s="8"/>
      <c r="Q46" s="11" t="str">
        <f>IF(Tb_Base[[#This Row],[CP]]="CP",Param!$I$2,"")</f>
        <v/>
      </c>
      <c r="R46" s="8"/>
      <c r="S46" s="11" t="str">
        <f>IF(Tb_Base[[#This Row],[CA]]="CA",Param!$I$2,"")</f>
        <v/>
      </c>
      <c r="T46" s="8"/>
      <c r="U46" s="8"/>
      <c r="V46" s="8"/>
    </row>
    <row r="47" spans="1:22" x14ac:dyDescent="0.2">
      <c r="A47" s="7">
        <v>43103</v>
      </c>
      <c r="B47" s="12">
        <f t="shared" si="3"/>
        <v>1</v>
      </c>
      <c r="C47" s="12" t="str">
        <f>TEXT(Tb_Base[[#This Row],[Date]],"mmmm")</f>
        <v>janvier</v>
      </c>
      <c r="D47" s="12" t="str">
        <f>TEXT(Tb_Base[[#This Row],[Date]],"aaaa")</f>
        <v>2018</v>
      </c>
      <c r="E47" s="9" t="s">
        <v>51</v>
      </c>
      <c r="F47" s="10">
        <v>0.375</v>
      </c>
      <c r="G47" s="10">
        <v>0.70833333333333337</v>
      </c>
      <c r="H47" s="11">
        <f>IF(Tb_Base[[#This Row],[Hr fin prévi]]="","",Tb_Base[Hr fin prévi]-Tb_Base[Hr déb prévi])</f>
        <v>0.33333333333333337</v>
      </c>
      <c r="I47" s="12" t="str">
        <f>IF(Tb_Base[[#This Row],[AT]]&lt;&gt;"","AT",IF(Tb_Base[[#This Row],[Hr fin eff]]&lt;&gt;"","Trv",""))</f>
        <v>Trv</v>
      </c>
      <c r="J47" s="10">
        <v>0.375</v>
      </c>
      <c r="K47" s="10">
        <v>0.70833333333333337</v>
      </c>
      <c r="L47" s="11">
        <f>IF(Tb_Base[[#This Row],[Hr fin eff]]="","",Tb_Base[Hr fin eff]-Tb_Base[Hr déb eff])</f>
        <v>0.33333333333333337</v>
      </c>
      <c r="M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" s="8"/>
      <c r="O47" s="11" t="str">
        <f>IF(Tb_Base[[#This Row],[Retard]]&lt;&gt;"",Tb_Base[[#This Row],[Hr déb eff]]-Tb_Base[[#This Row],[Hr déb prévi]],"")</f>
        <v/>
      </c>
      <c r="P47" s="8"/>
      <c r="Q47" s="11" t="str">
        <f>IF(Tb_Base[[#This Row],[CP]]="CP",Param!$I$2,"")</f>
        <v/>
      </c>
      <c r="R47" s="8"/>
      <c r="S47" s="11" t="str">
        <f>IF(Tb_Base[[#This Row],[CA]]="CA",Param!$I$2,"")</f>
        <v/>
      </c>
      <c r="T47" s="8"/>
      <c r="U47" s="8"/>
      <c r="V47" s="8"/>
    </row>
    <row r="48" spans="1:22" x14ac:dyDescent="0.2">
      <c r="A48" s="7">
        <v>43103</v>
      </c>
      <c r="B48" s="12">
        <f t="shared" si="3"/>
        <v>1</v>
      </c>
      <c r="C48" s="12" t="str">
        <f>TEXT(Tb_Base[[#This Row],[Date]],"mmmm")</f>
        <v>janvier</v>
      </c>
      <c r="D48" s="12" t="str">
        <f>TEXT(Tb_Base[[#This Row],[Date]],"aaaa")</f>
        <v>2018</v>
      </c>
      <c r="E48" s="9" t="s">
        <v>52</v>
      </c>
      <c r="F48" s="10">
        <v>0.375</v>
      </c>
      <c r="G48" s="10">
        <v>0.70833333333333337</v>
      </c>
      <c r="H48" s="11">
        <f>IF(Tb_Base[[#This Row],[Hr fin prévi]]="","",Tb_Base[Hr fin prévi]-Tb_Base[Hr déb prévi])</f>
        <v>0.33333333333333337</v>
      </c>
      <c r="I48" s="12" t="str">
        <f>IF(Tb_Base[[#This Row],[AT]]&lt;&gt;"","AT",IF(Tb_Base[[#This Row],[Hr fin eff]]&lt;&gt;"","Trv",""))</f>
        <v>Trv</v>
      </c>
      <c r="J48" s="10">
        <v>0.375</v>
      </c>
      <c r="K48" s="10">
        <v>0.70833333333333337</v>
      </c>
      <c r="L48" s="11">
        <f>IF(Tb_Base[[#This Row],[Hr fin eff]]="","",Tb_Base[Hr fin eff]-Tb_Base[Hr déb eff])</f>
        <v>0.33333333333333337</v>
      </c>
      <c r="M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" s="8"/>
      <c r="O48" s="11" t="str">
        <f>IF(Tb_Base[[#This Row],[Retard]]&lt;&gt;"",Tb_Base[[#This Row],[Hr déb eff]]-Tb_Base[[#This Row],[Hr déb prévi]],"")</f>
        <v/>
      </c>
      <c r="P48" s="8"/>
      <c r="Q48" s="11" t="str">
        <f>IF(Tb_Base[[#This Row],[CP]]="CP",Param!$I$2,"")</f>
        <v/>
      </c>
      <c r="R48" s="8"/>
      <c r="S48" s="11" t="str">
        <f>IF(Tb_Base[[#This Row],[CA]]="CA",Param!$I$2,"")</f>
        <v/>
      </c>
      <c r="T48" s="8"/>
      <c r="U48" s="8"/>
      <c r="V48" s="8"/>
    </row>
    <row r="49" spans="1:22" x14ac:dyDescent="0.2">
      <c r="A49" s="7">
        <v>43103</v>
      </c>
      <c r="B49" s="12">
        <f t="shared" si="3"/>
        <v>1</v>
      </c>
      <c r="C49" s="12" t="str">
        <f>TEXT(Tb_Base[[#This Row],[Date]],"mmmm")</f>
        <v>janvier</v>
      </c>
      <c r="D49" s="12" t="str">
        <f>TEXT(Tb_Base[[#This Row],[Date]],"aaaa")</f>
        <v>2018</v>
      </c>
      <c r="E49" s="9" t="s">
        <v>53</v>
      </c>
      <c r="F49" s="10">
        <v>0.375</v>
      </c>
      <c r="G49" s="10">
        <v>0.70833333333333337</v>
      </c>
      <c r="H49" s="11">
        <f>IF(Tb_Base[[#This Row],[Hr fin prévi]]="","",Tb_Base[Hr fin prévi]-Tb_Base[Hr déb prévi])</f>
        <v>0.33333333333333337</v>
      </c>
      <c r="I49" s="12" t="str">
        <f>IF(Tb_Base[[#This Row],[AT]]&lt;&gt;"","AT",IF(Tb_Base[[#This Row],[Hr fin eff]]&lt;&gt;"","Trv",""))</f>
        <v/>
      </c>
      <c r="L49" s="11" t="str">
        <f>IF(Tb_Base[[#This Row],[Hr fin eff]]="","",Tb_Base[Hr fin eff]-Tb_Base[Hr déb eff])</f>
        <v/>
      </c>
      <c r="M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" s="8"/>
      <c r="O49" s="11" t="str">
        <f>IF(Tb_Base[[#This Row],[Retard]]&lt;&gt;"",Tb_Base[[#This Row],[Hr déb eff]]-Tb_Base[[#This Row],[Hr déb prévi]],"")</f>
        <v/>
      </c>
      <c r="P49" s="8"/>
      <c r="Q49" s="11" t="str">
        <f>IF(Tb_Base[[#This Row],[CP]]="CP",Param!$I$2,"")</f>
        <v/>
      </c>
      <c r="R49" s="8"/>
      <c r="S49" s="11" t="str">
        <f>IF(Tb_Base[[#This Row],[CA]]="CA",Param!$I$2,"")</f>
        <v/>
      </c>
      <c r="T49" s="8"/>
      <c r="U49" s="8"/>
      <c r="V49" s="8"/>
    </row>
    <row r="50" spans="1:22" x14ac:dyDescent="0.2">
      <c r="A50" s="7">
        <v>43132</v>
      </c>
      <c r="B50" s="12">
        <f t="shared" ref="B50:B60" si="4">WEEKNUM(A50)</f>
        <v>5</v>
      </c>
      <c r="C50" s="12" t="str">
        <f>TEXT(Tb_Base[[#This Row],[Date]],"mmmm")</f>
        <v>février</v>
      </c>
      <c r="D50" s="12" t="str">
        <f>TEXT(Tb_Base[[#This Row],[Date]],"aaaa")</f>
        <v>2018</v>
      </c>
      <c r="E50" s="9" t="s">
        <v>46</v>
      </c>
      <c r="F50" s="10">
        <v>0.375</v>
      </c>
      <c r="G50" s="10">
        <v>0.83333333333333337</v>
      </c>
      <c r="H50" s="11">
        <f>IF(Tb_Base[[#This Row],[Hr fin prévi]]="","",Tb_Base[Hr fin prévi]-Tb_Base[Hr déb prévi])</f>
        <v>0.45833333333333337</v>
      </c>
      <c r="I50" s="12" t="str">
        <f>IF(Tb_Base[[#This Row],[AT]]&lt;&gt;"","AT",IF(Tb_Base[[#This Row],[Hr fin eff]]&lt;&gt;"","Trv",""))</f>
        <v>Trv</v>
      </c>
      <c r="J50" s="10">
        <v>0.375</v>
      </c>
      <c r="K50" s="10">
        <v>0.83333333333333337</v>
      </c>
      <c r="L50" s="11">
        <f>IF(Tb_Base[[#This Row],[Hr fin eff]]="","",Tb_Base[Hr fin eff]-Tb_Base[Hr déb eff])</f>
        <v>0.45833333333333337</v>
      </c>
      <c r="M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" s="8"/>
      <c r="O50" s="11" t="str">
        <f>IF(Tb_Base[[#This Row],[Retard]]&lt;&gt;"",Tb_Base[[#This Row],[Hr déb eff]]-Tb_Base[[#This Row],[Hr déb prévi]],"")</f>
        <v/>
      </c>
      <c r="P50" s="8"/>
      <c r="Q50" s="11" t="str">
        <f>IF(Tb_Base[[#This Row],[CP]]="CP",Param!$I$2,"")</f>
        <v/>
      </c>
      <c r="R50" s="8"/>
      <c r="S50" s="11" t="str">
        <f>IF(Tb_Base[[#This Row],[CA]]="CA",Param!$I$2,"")</f>
        <v/>
      </c>
      <c r="T50" s="8"/>
      <c r="U50" s="8"/>
      <c r="V50" s="8"/>
    </row>
    <row r="51" spans="1:22" x14ac:dyDescent="0.2">
      <c r="A51" s="7">
        <v>43132</v>
      </c>
      <c r="B51" s="12">
        <f t="shared" si="4"/>
        <v>5</v>
      </c>
      <c r="C51" s="12" t="str">
        <f>TEXT(Tb_Base[[#This Row],[Date]],"mmmm")</f>
        <v>février</v>
      </c>
      <c r="D51" s="12" t="str">
        <f>TEXT(Tb_Base[[#This Row],[Date]],"aaaa")</f>
        <v>2018</v>
      </c>
      <c r="E51" s="9" t="s">
        <v>47</v>
      </c>
      <c r="F51" s="10">
        <v>0.33333333333333331</v>
      </c>
      <c r="G51" s="10">
        <v>0.70833333333333337</v>
      </c>
      <c r="H51" s="11">
        <f>IF(Tb_Base[[#This Row],[Hr fin prévi]]="","",Tb_Base[Hr fin prévi]-Tb_Base[Hr déb prévi])</f>
        <v>0.37500000000000006</v>
      </c>
      <c r="I51" s="12" t="str">
        <f>IF(Tb_Base[[#This Row],[AT]]&lt;&gt;"","AT",IF(Tb_Base[[#This Row],[Hr fin eff]]&lt;&gt;"","Trv",""))</f>
        <v>Trv</v>
      </c>
      <c r="J51" s="10">
        <v>0.35416666666666669</v>
      </c>
      <c r="K51" s="10">
        <v>0.71875</v>
      </c>
      <c r="L51" s="11">
        <f>IF(Tb_Base[[#This Row],[Hr fin eff]]="","",Tb_Base[Hr fin eff]-Tb_Base[Hr déb eff])</f>
        <v>0.36458333333333331</v>
      </c>
      <c r="M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" s="8"/>
      <c r="O51" s="11" t="str">
        <f>IF(Tb_Base[[#This Row],[Retard]]&lt;&gt;"",Tb_Base[[#This Row],[Hr déb eff]]-Tb_Base[[#This Row],[Hr déb prévi]],"")</f>
        <v/>
      </c>
      <c r="P51" s="8"/>
      <c r="Q51" s="11" t="str">
        <f>IF(Tb_Base[[#This Row],[CP]]="CP",Param!$I$2,"")</f>
        <v/>
      </c>
      <c r="R51" s="8"/>
      <c r="S51" s="11" t="str">
        <f>IF(Tb_Base[[#This Row],[CA]]="CA",Param!$I$2,"")</f>
        <v/>
      </c>
      <c r="T51" s="8"/>
      <c r="U51" s="8"/>
      <c r="V51" s="8"/>
    </row>
    <row r="52" spans="1:22" x14ac:dyDescent="0.2">
      <c r="A52" s="7">
        <v>43132</v>
      </c>
      <c r="B52" s="12">
        <f t="shared" si="4"/>
        <v>5</v>
      </c>
      <c r="C52" s="12" t="str">
        <f>TEXT(Tb_Base[[#This Row],[Date]],"mmmm")</f>
        <v>février</v>
      </c>
      <c r="D52" s="12" t="str">
        <f>TEXT(Tb_Base[[#This Row],[Date]],"aaaa")</f>
        <v>2018</v>
      </c>
      <c r="E52" s="9" t="s">
        <v>48</v>
      </c>
      <c r="H52" s="11" t="str">
        <f>IF(Tb_Base[[#This Row],[Hr fin prévi]]="","",Tb_Base[Hr fin prévi]-Tb_Base[Hr déb prévi])</f>
        <v/>
      </c>
      <c r="I52" s="12" t="str">
        <f>IF(Tb_Base[[#This Row],[AT]]&lt;&gt;"","AT",IF(Tb_Base[[#This Row],[Hr fin eff]]&lt;&gt;"","Trv",""))</f>
        <v/>
      </c>
      <c r="L52" s="11" t="str">
        <f>IF(Tb_Base[[#This Row],[Hr fin eff]]="","",Tb_Base[Hr fin eff]-Tb_Base[Hr déb eff])</f>
        <v/>
      </c>
      <c r="M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2" s="8"/>
      <c r="O52" s="11" t="str">
        <f>IF(Tb_Base[[#This Row],[Retard]]&lt;&gt;"",Tb_Base[[#This Row],[Hr déb eff]]-Tb_Base[[#This Row],[Hr déb prévi]],"")</f>
        <v/>
      </c>
      <c r="P52" s="8"/>
      <c r="Q52" s="11" t="str">
        <f>IF(Tb_Base[[#This Row],[CP]]="CP",Param!$I$2,"")</f>
        <v/>
      </c>
      <c r="R52" s="8"/>
      <c r="S52" s="11" t="str">
        <f>IF(Tb_Base[[#This Row],[CA]]="CA",Param!$I$2,"")</f>
        <v/>
      </c>
      <c r="T52" s="8"/>
      <c r="U52" s="8"/>
      <c r="V52" s="8"/>
    </row>
    <row r="53" spans="1:22" x14ac:dyDescent="0.2">
      <c r="A53" s="7">
        <v>43132</v>
      </c>
      <c r="B53" s="12">
        <f t="shared" si="4"/>
        <v>5</v>
      </c>
      <c r="C53" s="12" t="str">
        <f>TEXT(Tb_Base[[#This Row],[Date]],"mmmm")</f>
        <v>février</v>
      </c>
      <c r="D53" s="12" t="str">
        <f>TEXT(Tb_Base[[#This Row],[Date]],"aaaa")</f>
        <v>2018</v>
      </c>
      <c r="E53" s="9" t="s">
        <v>49</v>
      </c>
      <c r="F53" s="10">
        <v>0.33333333333333331</v>
      </c>
      <c r="G53" s="10">
        <v>0.70833333333333337</v>
      </c>
      <c r="H53" s="11">
        <f>IF(Tb_Base[[#This Row],[Hr fin prévi]]="","",Tb_Base[Hr fin prévi]-Tb_Base[Hr déb prévi])</f>
        <v>0.37500000000000006</v>
      </c>
      <c r="I53" s="12" t="str">
        <f>IF(Tb_Base[[#This Row],[AT]]&lt;&gt;"","AT",IF(Tb_Base[[#This Row],[Hr fin eff]]&lt;&gt;"","Trv",""))</f>
        <v>Trv</v>
      </c>
      <c r="J53" s="10">
        <v>0.33333333333333331</v>
      </c>
      <c r="K53" s="10">
        <v>0.70833333333333337</v>
      </c>
      <c r="L53" s="11">
        <f>IF(Tb_Base[[#This Row],[Hr fin eff]]="","",Tb_Base[Hr fin eff]-Tb_Base[Hr déb eff])</f>
        <v>0.37500000000000006</v>
      </c>
      <c r="M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3" s="8"/>
      <c r="O53" s="11" t="str">
        <f>IF(Tb_Base[[#This Row],[Retard]]&lt;&gt;"",Tb_Base[[#This Row],[Hr déb eff]]-Tb_Base[[#This Row],[Hr déb prévi]],"")</f>
        <v/>
      </c>
      <c r="P53" s="8"/>
      <c r="Q53" s="11" t="str">
        <f>IF(Tb_Base[[#This Row],[CP]]="CP",Param!$I$2,"")</f>
        <v/>
      </c>
      <c r="R53" s="8"/>
      <c r="S53" s="11" t="str">
        <f>IF(Tb_Base[[#This Row],[CA]]="CA",Param!$I$2,"")</f>
        <v/>
      </c>
      <c r="T53" s="8"/>
      <c r="U53" s="8"/>
      <c r="V53" s="8"/>
    </row>
    <row r="54" spans="1:22" x14ac:dyDescent="0.2">
      <c r="A54" s="7">
        <v>43132</v>
      </c>
      <c r="B54" s="12">
        <f t="shared" si="4"/>
        <v>5</v>
      </c>
      <c r="C54" s="12" t="str">
        <f>TEXT(Tb_Base[[#This Row],[Date]],"mmmm")</f>
        <v>février</v>
      </c>
      <c r="D54" s="12" t="str">
        <f>TEXT(Tb_Base[[#This Row],[Date]],"aaaa")</f>
        <v>2018</v>
      </c>
      <c r="E54" s="9" t="s">
        <v>50</v>
      </c>
      <c r="H54" s="11" t="str">
        <f>IF(Tb_Base[[#This Row],[Hr fin prévi]]="","",Tb_Base[Hr fin prévi]-Tb_Base[Hr déb prévi])</f>
        <v/>
      </c>
      <c r="I54" s="12" t="str">
        <f>IF(Tb_Base[[#This Row],[AT]]&lt;&gt;"","AT",IF(Tb_Base[[#This Row],[Hr fin eff]]&lt;&gt;"","Trv",""))</f>
        <v/>
      </c>
      <c r="L54" s="11" t="str">
        <f>IF(Tb_Base[[#This Row],[Hr fin eff]]="","",Tb_Base[Hr fin eff]-Tb_Base[Hr déb eff])</f>
        <v/>
      </c>
      <c r="M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4" s="8"/>
      <c r="O54" s="11" t="str">
        <f>IF(Tb_Base[[#This Row],[Retard]]&lt;&gt;"",Tb_Base[[#This Row],[Hr déb eff]]-Tb_Base[[#This Row],[Hr déb prévi]],"")</f>
        <v/>
      </c>
      <c r="P54" s="8"/>
      <c r="Q54" s="11" t="str">
        <f>IF(Tb_Base[[#This Row],[CP]]="CP",Param!$I$2,"")</f>
        <v/>
      </c>
      <c r="R54" s="8"/>
      <c r="S54" s="11" t="str">
        <f>IF(Tb_Base[[#This Row],[CA]]="CA",Param!$I$2,"")</f>
        <v/>
      </c>
      <c r="T54" s="8"/>
      <c r="U54" s="8"/>
      <c r="V54" s="8"/>
    </row>
    <row r="55" spans="1:22" x14ac:dyDescent="0.2">
      <c r="A55" s="7">
        <v>43132</v>
      </c>
      <c r="B55" s="12">
        <f t="shared" si="4"/>
        <v>5</v>
      </c>
      <c r="C55" s="12" t="str">
        <f>TEXT(Tb_Base[[#This Row],[Date]],"mmmm")</f>
        <v>février</v>
      </c>
      <c r="D55" s="12" t="str">
        <f>TEXT(Tb_Base[[#This Row],[Date]],"aaaa")</f>
        <v>2018</v>
      </c>
      <c r="E55" s="9" t="s">
        <v>51</v>
      </c>
      <c r="F55" s="10">
        <v>0.375</v>
      </c>
      <c r="G55" s="10">
        <v>0.83333333333333337</v>
      </c>
      <c r="H55" s="11">
        <f>IF(Tb_Base[[#This Row],[Hr fin prévi]]="","",Tb_Base[Hr fin prévi]-Tb_Base[Hr déb prévi])</f>
        <v>0.45833333333333337</v>
      </c>
      <c r="I55" s="12" t="str">
        <f>IF(Tb_Base[[#This Row],[AT]]&lt;&gt;"","AT",IF(Tb_Base[[#This Row],[Hr fin eff]]&lt;&gt;"","Trv",""))</f>
        <v>Trv</v>
      </c>
      <c r="J55" s="10">
        <v>0.375</v>
      </c>
      <c r="K55" s="10">
        <v>0.83333333333333337</v>
      </c>
      <c r="L55" s="11">
        <f>IF(Tb_Base[[#This Row],[Hr fin eff]]="","",Tb_Base[Hr fin eff]-Tb_Base[Hr déb eff])</f>
        <v>0.45833333333333337</v>
      </c>
      <c r="M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5" s="8"/>
      <c r="O55" s="11" t="str">
        <f>IF(Tb_Base[[#This Row],[Retard]]&lt;&gt;"",Tb_Base[[#This Row],[Hr déb eff]]-Tb_Base[[#This Row],[Hr déb prévi]],"")</f>
        <v/>
      </c>
      <c r="P55" s="8"/>
      <c r="Q55" s="11" t="str">
        <f>IF(Tb_Base[[#This Row],[CP]]="CP",Param!$I$2,"")</f>
        <v/>
      </c>
      <c r="R55" s="8"/>
      <c r="S55" s="11" t="str">
        <f>IF(Tb_Base[[#This Row],[CA]]="CA",Param!$I$2,"")</f>
        <v/>
      </c>
      <c r="T55" s="8"/>
      <c r="U55" s="8"/>
      <c r="V55" s="8"/>
    </row>
    <row r="56" spans="1:22" x14ac:dyDescent="0.2">
      <c r="A56" s="7">
        <v>43132</v>
      </c>
      <c r="B56" s="12">
        <f t="shared" si="4"/>
        <v>5</v>
      </c>
      <c r="C56" s="12" t="str">
        <f>TEXT(Tb_Base[[#This Row],[Date]],"mmmm")</f>
        <v>février</v>
      </c>
      <c r="D56" s="12" t="str">
        <f>TEXT(Tb_Base[[#This Row],[Date]],"aaaa")</f>
        <v>2018</v>
      </c>
      <c r="E56" s="9" t="s">
        <v>52</v>
      </c>
      <c r="F56" s="10">
        <v>0.375</v>
      </c>
      <c r="G56" s="10">
        <v>0.83333333333333337</v>
      </c>
      <c r="H56" s="11">
        <f>IF(Tb_Base[[#This Row],[Hr fin prévi]]="","",Tb_Base[Hr fin prévi]-Tb_Base[Hr déb prévi])</f>
        <v>0.45833333333333337</v>
      </c>
      <c r="I56" s="12" t="str">
        <f>IF(Tb_Base[[#This Row],[AT]]&lt;&gt;"","AT",IF(Tb_Base[[#This Row],[Hr fin eff]]&lt;&gt;"","Trv",""))</f>
        <v/>
      </c>
      <c r="L56" s="11" t="str">
        <f>IF(Tb_Base[[#This Row],[Hr fin eff]]="","",Tb_Base[Hr fin eff]-Tb_Base[Hr déb eff])</f>
        <v/>
      </c>
      <c r="M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6" s="8"/>
      <c r="O56" s="11" t="str">
        <f>IF(Tb_Base[[#This Row],[Retard]]&lt;&gt;"",Tb_Base[[#This Row],[Hr déb eff]]-Tb_Base[[#This Row],[Hr déb prévi]],"")</f>
        <v/>
      </c>
      <c r="P56" s="8"/>
      <c r="Q56" s="11" t="str">
        <f>IF(Tb_Base[[#This Row],[CP]]="CP",Param!$I$2,"")</f>
        <v/>
      </c>
      <c r="R56" s="8"/>
      <c r="S56" s="11" t="str">
        <f>IF(Tb_Base[[#This Row],[CA]]="CA",Param!$I$2,"")</f>
        <v/>
      </c>
      <c r="T56" s="8"/>
      <c r="U56" s="8"/>
      <c r="V56" s="8"/>
    </row>
    <row r="57" spans="1:22" x14ac:dyDescent="0.2">
      <c r="A57" s="7">
        <v>43132</v>
      </c>
      <c r="B57" s="12">
        <f t="shared" si="4"/>
        <v>5</v>
      </c>
      <c r="C57" s="12" t="str">
        <f>TEXT(Tb_Base[[#This Row],[Date]],"mmmm")</f>
        <v>février</v>
      </c>
      <c r="D57" s="12" t="str">
        <f>TEXT(Tb_Base[[#This Row],[Date]],"aaaa")</f>
        <v>2018</v>
      </c>
      <c r="E57" s="9" t="s">
        <v>53</v>
      </c>
      <c r="F57" s="10">
        <v>0.375</v>
      </c>
      <c r="G57" s="10">
        <v>0.70833333333333337</v>
      </c>
      <c r="H57" s="11">
        <f>IF(Tb_Base[[#This Row],[Hr fin prévi]]="","",Tb_Base[Hr fin prévi]-Tb_Base[Hr déb prévi])</f>
        <v>0.33333333333333337</v>
      </c>
      <c r="I57" s="12" t="str">
        <f>IF(Tb_Base[[#This Row],[AT]]&lt;&gt;"","AT",IF(Tb_Base[[#This Row],[Hr fin eff]]&lt;&gt;"","Trv",""))</f>
        <v>Trv</v>
      </c>
      <c r="J57" s="10">
        <v>0.375</v>
      </c>
      <c r="K57" s="10">
        <v>0.70833333333333337</v>
      </c>
      <c r="L57" s="11">
        <f>IF(Tb_Base[[#This Row],[Hr fin eff]]="","",Tb_Base[Hr fin eff]-Tb_Base[Hr déb eff])</f>
        <v>0.33333333333333337</v>
      </c>
      <c r="M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7" s="8"/>
      <c r="O57" s="11" t="str">
        <f>IF(Tb_Base[[#This Row],[Retard]]&lt;&gt;"",Tb_Base[[#This Row],[Hr déb eff]]-Tb_Base[[#This Row],[Hr déb prévi]],"")</f>
        <v/>
      </c>
      <c r="P57" s="8"/>
      <c r="Q57" s="11" t="str">
        <f>IF(Tb_Base[[#This Row],[CP]]="CP",Param!$I$2,"")</f>
        <v/>
      </c>
      <c r="R57" s="8"/>
      <c r="S57" s="11" t="str">
        <f>IF(Tb_Base[[#This Row],[CA]]="CA",Param!$I$2,"")</f>
        <v/>
      </c>
      <c r="T57" s="8"/>
      <c r="U57" s="8"/>
      <c r="V57" s="8"/>
    </row>
    <row r="58" spans="1:22" x14ac:dyDescent="0.2">
      <c r="A58" s="7">
        <v>43133</v>
      </c>
      <c r="B58" s="12">
        <f t="shared" si="4"/>
        <v>5</v>
      </c>
      <c r="C58" s="12" t="str">
        <f>TEXT(Tb_Base[[#This Row],[Date]],"mmmm")</f>
        <v>février</v>
      </c>
      <c r="D58" s="12" t="str">
        <f>TEXT(Tb_Base[[#This Row],[Date]],"aaaa")</f>
        <v>2018</v>
      </c>
      <c r="E58" s="9" t="s">
        <v>46</v>
      </c>
      <c r="F58" s="10">
        <v>0.375</v>
      </c>
      <c r="G58" s="10">
        <v>0.70833333333333337</v>
      </c>
      <c r="H58" s="11">
        <f>IF(Tb_Base[[#This Row],[Hr fin prévi]]="","",Tb_Base[Hr fin prévi]-Tb_Base[Hr déb prévi])</f>
        <v>0.33333333333333337</v>
      </c>
      <c r="I58" s="12" t="str">
        <f>IF(Tb_Base[[#This Row],[AT]]&lt;&gt;"","AT",IF(Tb_Base[[#This Row],[Hr fin eff]]&lt;&gt;"","Trv",""))</f>
        <v>Trv</v>
      </c>
      <c r="J58" s="10">
        <v>0.375</v>
      </c>
      <c r="K58" s="10">
        <v>0.70833333333333337</v>
      </c>
      <c r="L58" s="11">
        <f>IF(Tb_Base[[#This Row],[Hr fin eff]]="","",Tb_Base[Hr fin eff]-Tb_Base[Hr déb eff])</f>
        <v>0.33333333333333337</v>
      </c>
      <c r="M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8" s="8"/>
      <c r="O58" s="11" t="str">
        <f>IF(Tb_Base[[#This Row],[Retard]]&lt;&gt;"",Tb_Base[[#This Row],[Hr déb eff]]-Tb_Base[[#This Row],[Hr déb prévi]],"")</f>
        <v/>
      </c>
      <c r="P58" s="8"/>
      <c r="Q58" s="11" t="str">
        <f>IF(Tb_Base[[#This Row],[CP]]="CP",Param!$I$2,"")</f>
        <v/>
      </c>
      <c r="R58" s="8"/>
      <c r="S58" s="11" t="str">
        <f>IF(Tb_Base[[#This Row],[CA]]="CA",Param!$I$2,"")</f>
        <v/>
      </c>
      <c r="T58" s="8"/>
      <c r="U58" s="8"/>
      <c r="V58" s="8"/>
    </row>
    <row r="59" spans="1:22" x14ac:dyDescent="0.2">
      <c r="A59" s="7">
        <v>43133</v>
      </c>
      <c r="B59" s="12">
        <f t="shared" si="4"/>
        <v>5</v>
      </c>
      <c r="C59" s="12" t="str">
        <f>TEXT(Tb_Base[[#This Row],[Date]],"mmmm")</f>
        <v>février</v>
      </c>
      <c r="D59" s="12" t="str">
        <f>TEXT(Tb_Base[[#This Row],[Date]],"aaaa")</f>
        <v>2018</v>
      </c>
      <c r="E59" s="9" t="s">
        <v>47</v>
      </c>
      <c r="F59" s="10">
        <v>0.375</v>
      </c>
      <c r="G59" s="10">
        <v>0.70833333333333337</v>
      </c>
      <c r="H59" s="11">
        <f>IF(Tb_Base[[#This Row],[Hr fin prévi]]="","",Tb_Base[Hr fin prévi]-Tb_Base[Hr déb prévi])</f>
        <v>0.33333333333333337</v>
      </c>
      <c r="I59" s="12" t="str">
        <f>IF(Tb_Base[[#This Row],[AT]]&lt;&gt;"","AT",IF(Tb_Base[[#This Row],[Hr fin eff]]&lt;&gt;"","Trv",""))</f>
        <v/>
      </c>
      <c r="L59" s="11" t="str">
        <f>IF(Tb_Base[[#This Row],[Hr fin eff]]="","",Tb_Base[Hr fin eff]-Tb_Base[Hr déb eff])</f>
        <v/>
      </c>
      <c r="M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9" s="8"/>
      <c r="O59" s="11" t="str">
        <f>IF(Tb_Base[[#This Row],[Retard]]&lt;&gt;"",Tb_Base[[#This Row],[Hr déb eff]]-Tb_Base[[#This Row],[Hr déb prévi]],"")</f>
        <v/>
      </c>
      <c r="P59" s="8"/>
      <c r="Q59" s="11" t="str">
        <f>IF(Tb_Base[[#This Row],[CP]]="CP",Param!$I$2,"")</f>
        <v/>
      </c>
      <c r="R59" s="8"/>
      <c r="S59" s="11" t="str">
        <f>IF(Tb_Base[[#This Row],[CA]]="CA",Param!$I$2,"")</f>
        <v/>
      </c>
      <c r="T59" s="8"/>
      <c r="U59" s="8"/>
      <c r="V59" s="8"/>
    </row>
    <row r="60" spans="1:22" x14ac:dyDescent="0.2">
      <c r="A60" s="7">
        <v>43133</v>
      </c>
      <c r="B60" s="12">
        <f t="shared" si="4"/>
        <v>5</v>
      </c>
      <c r="C60" s="12" t="str">
        <f>TEXT(Tb_Base[[#This Row],[Date]],"mmmm")</f>
        <v>février</v>
      </c>
      <c r="D60" s="12" t="str">
        <f>TEXT(Tb_Base[[#This Row],[Date]],"aaaa")</f>
        <v>2018</v>
      </c>
      <c r="E60" s="9" t="s">
        <v>48</v>
      </c>
      <c r="F60" s="10">
        <v>0.375</v>
      </c>
      <c r="G60" s="10">
        <v>0.70833333333333337</v>
      </c>
      <c r="H60" s="11">
        <f>IF(Tb_Base[[#This Row],[Hr fin prévi]]="","",Tb_Base[Hr fin prévi]-Tb_Base[Hr déb prévi])</f>
        <v>0.33333333333333337</v>
      </c>
      <c r="I60" s="12" t="str">
        <f>IF(Tb_Base[[#This Row],[AT]]&lt;&gt;"","AT",IF(Tb_Base[[#This Row],[Hr fin eff]]&lt;&gt;"","Trv",""))</f>
        <v>Trv</v>
      </c>
      <c r="J60" s="10">
        <v>0.375</v>
      </c>
      <c r="K60" s="10">
        <v>0.70833333333333337</v>
      </c>
      <c r="L60" s="11">
        <f>IF(Tb_Base[[#This Row],[Hr fin eff]]="","",Tb_Base[Hr fin eff]-Tb_Base[Hr déb eff])</f>
        <v>0.33333333333333337</v>
      </c>
      <c r="M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0" s="8"/>
      <c r="O60" s="11" t="str">
        <f>IF(Tb_Base[[#This Row],[Retard]]&lt;&gt;"",Tb_Base[[#This Row],[Hr déb eff]]-Tb_Base[[#This Row],[Hr déb prévi]],"")</f>
        <v/>
      </c>
      <c r="P60" s="8"/>
      <c r="Q60" s="11" t="str">
        <f>IF(Tb_Base[[#This Row],[CP]]="CP",Param!$I$2,"")</f>
        <v/>
      </c>
      <c r="R60" s="8"/>
      <c r="S60" s="11" t="str">
        <f>IF(Tb_Base[[#This Row],[CA]]="CA",Param!$I$2,"")</f>
        <v/>
      </c>
      <c r="T60" s="8"/>
      <c r="U60" s="8"/>
      <c r="V60" s="8"/>
    </row>
    <row r="61" spans="1:22" x14ac:dyDescent="0.2">
      <c r="A61" s="7">
        <v>43133</v>
      </c>
      <c r="B61" s="12">
        <f t="shared" ref="B61:B65" si="5">WEEKNUM(A61)</f>
        <v>5</v>
      </c>
      <c r="C61" s="12" t="str">
        <f>TEXT(Tb_Base[[#This Row],[Date]],"mmmm")</f>
        <v>février</v>
      </c>
      <c r="D61" s="12" t="str">
        <f>TEXT(Tb_Base[[#This Row],[Date]],"aaaa")</f>
        <v>2018</v>
      </c>
      <c r="E61" s="9" t="s">
        <v>49</v>
      </c>
      <c r="H61" s="11" t="str">
        <f>IF(Tb_Base[[#This Row],[Hr fin prévi]]="","",Tb_Base[Hr fin prévi]-Tb_Base[Hr déb prévi])</f>
        <v/>
      </c>
      <c r="I61" s="12" t="str">
        <f>IF(Tb_Base[[#This Row],[AT]]&lt;&gt;"","AT",IF(Tb_Base[[#This Row],[Hr fin eff]]&lt;&gt;"","Trv",""))</f>
        <v/>
      </c>
      <c r="L61" s="11" t="str">
        <f>IF(Tb_Base[[#This Row],[Hr fin eff]]="","",Tb_Base[Hr fin eff]-Tb_Base[Hr déb eff])</f>
        <v/>
      </c>
      <c r="M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1" s="8"/>
      <c r="O61" s="11" t="str">
        <f>IF(Tb_Base[[#This Row],[Retard]]&lt;&gt;"",Tb_Base[[#This Row],[Hr déb eff]]-Tb_Base[[#This Row],[Hr déb prévi]],"")</f>
        <v/>
      </c>
      <c r="P61" s="8"/>
      <c r="Q61" s="11" t="str">
        <f>IF(Tb_Base[[#This Row],[CP]]="CP",Param!$I$2,"")</f>
        <v/>
      </c>
      <c r="R61" s="8"/>
      <c r="S61" s="11" t="str">
        <f>IF(Tb_Base[[#This Row],[CA]]="CA",Param!$I$2,"")</f>
        <v/>
      </c>
      <c r="T61" s="8"/>
      <c r="U61" s="8"/>
      <c r="V61" s="8"/>
    </row>
    <row r="62" spans="1:22" x14ac:dyDescent="0.2">
      <c r="A62" s="7">
        <v>43133</v>
      </c>
      <c r="B62" s="12">
        <f t="shared" si="5"/>
        <v>5</v>
      </c>
      <c r="C62" s="12" t="str">
        <f>TEXT(Tb_Base[[#This Row],[Date]],"mmmm")</f>
        <v>février</v>
      </c>
      <c r="D62" s="12" t="str">
        <f>TEXT(Tb_Base[[#This Row],[Date]],"aaaa")</f>
        <v>2018</v>
      </c>
      <c r="E62" s="9" t="s">
        <v>50</v>
      </c>
      <c r="F62" s="10">
        <v>0.375</v>
      </c>
      <c r="G62" s="10">
        <v>0.83333333333333337</v>
      </c>
      <c r="H62" s="11">
        <f>IF(Tb_Base[[#This Row],[Hr fin prévi]]="","",Tb_Base[Hr fin prévi]-Tb_Base[Hr déb prévi])</f>
        <v>0.45833333333333337</v>
      </c>
      <c r="I62" s="12" t="str">
        <f>IF(Tb_Base[[#This Row],[AT]]&lt;&gt;"","AT",IF(Tb_Base[[#This Row],[Hr fin eff]]&lt;&gt;"","Trv",""))</f>
        <v>Trv</v>
      </c>
      <c r="J62" s="10">
        <v>0.375</v>
      </c>
      <c r="K62" s="10">
        <v>0.83333333333333337</v>
      </c>
      <c r="L62" s="11">
        <f>IF(Tb_Base[[#This Row],[Hr fin eff]]="","",Tb_Base[Hr fin eff]-Tb_Base[Hr déb eff])</f>
        <v>0.45833333333333337</v>
      </c>
      <c r="M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2" s="8"/>
      <c r="O62" s="11" t="str">
        <f>IF(Tb_Base[[#This Row],[Retard]]&lt;&gt;"",Tb_Base[[#This Row],[Hr déb eff]]-Tb_Base[[#This Row],[Hr déb prévi]],"")</f>
        <v/>
      </c>
      <c r="P62" s="8"/>
      <c r="Q62" s="11" t="str">
        <f>IF(Tb_Base[[#This Row],[CP]]="CP",Param!$I$2,"")</f>
        <v/>
      </c>
      <c r="R62" s="8"/>
      <c r="S62" s="11" t="str">
        <f>IF(Tb_Base[[#This Row],[CA]]="CA",Param!$I$2,"")</f>
        <v/>
      </c>
      <c r="T62" s="8"/>
      <c r="U62" s="8"/>
      <c r="V62" s="8"/>
    </row>
    <row r="63" spans="1:22" x14ac:dyDescent="0.2">
      <c r="A63" s="7">
        <v>43133</v>
      </c>
      <c r="B63" s="12">
        <f t="shared" si="5"/>
        <v>5</v>
      </c>
      <c r="C63" s="12" t="str">
        <f>TEXT(Tb_Base[[#This Row],[Date]],"mmmm")</f>
        <v>février</v>
      </c>
      <c r="D63" s="12" t="str">
        <f>TEXT(Tb_Base[[#This Row],[Date]],"aaaa")</f>
        <v>2018</v>
      </c>
      <c r="E63" s="9" t="s">
        <v>51</v>
      </c>
      <c r="F63" s="10">
        <v>0.33333333333333331</v>
      </c>
      <c r="G63" s="10">
        <v>0.70833333333333337</v>
      </c>
      <c r="H63" s="11">
        <f>IF(Tb_Base[[#This Row],[Hr fin prévi]]="","",Tb_Base[Hr fin prévi]-Tb_Base[Hr déb prévi])</f>
        <v>0.37500000000000006</v>
      </c>
      <c r="I63" s="12" t="str">
        <f>IF(Tb_Base[[#This Row],[AT]]&lt;&gt;"","AT",IF(Tb_Base[[#This Row],[Hr fin eff]]&lt;&gt;"","Trv",""))</f>
        <v>Trv</v>
      </c>
      <c r="J63" s="10">
        <v>0.35416666666666669</v>
      </c>
      <c r="K63" s="10">
        <v>0.71875</v>
      </c>
      <c r="L63" s="11">
        <f>IF(Tb_Base[[#This Row],[Hr fin eff]]="","",Tb_Base[Hr fin eff]-Tb_Base[Hr déb eff])</f>
        <v>0.36458333333333331</v>
      </c>
      <c r="M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3" s="8"/>
      <c r="O63" s="11" t="str">
        <f>IF(Tb_Base[[#This Row],[Retard]]&lt;&gt;"",Tb_Base[[#This Row],[Hr déb eff]]-Tb_Base[[#This Row],[Hr déb prévi]],"")</f>
        <v/>
      </c>
      <c r="P63" s="8"/>
      <c r="Q63" s="11" t="str">
        <f>IF(Tb_Base[[#This Row],[CP]]="CP",Param!$I$2,"")</f>
        <v/>
      </c>
      <c r="R63" s="8"/>
      <c r="S63" s="11" t="str">
        <f>IF(Tb_Base[[#This Row],[CA]]="CA",Param!$I$2,"")</f>
        <v/>
      </c>
      <c r="T63" s="8"/>
      <c r="U63" s="8"/>
      <c r="V63" s="8"/>
    </row>
    <row r="64" spans="1:22" x14ac:dyDescent="0.2">
      <c r="A64" s="7">
        <v>43133</v>
      </c>
      <c r="B64" s="12">
        <f t="shared" si="5"/>
        <v>5</v>
      </c>
      <c r="C64" s="12" t="str">
        <f>TEXT(Tb_Base[[#This Row],[Date]],"mmmm")</f>
        <v>février</v>
      </c>
      <c r="D64" s="12" t="str">
        <f>TEXT(Tb_Base[[#This Row],[Date]],"aaaa")</f>
        <v>2018</v>
      </c>
      <c r="E64" s="9" t="s">
        <v>52</v>
      </c>
      <c r="H64" s="11" t="str">
        <f>IF(Tb_Base[[#This Row],[Hr fin prévi]]="","",Tb_Base[Hr fin prévi]-Tb_Base[Hr déb prévi])</f>
        <v/>
      </c>
      <c r="I64" s="12" t="str">
        <f>IF(Tb_Base[[#This Row],[AT]]&lt;&gt;"","AT",IF(Tb_Base[[#This Row],[Hr fin eff]]&lt;&gt;"","Trv",""))</f>
        <v/>
      </c>
      <c r="L64" s="11" t="str">
        <f>IF(Tb_Base[[#This Row],[Hr fin eff]]="","",Tb_Base[Hr fin eff]-Tb_Base[Hr déb eff])</f>
        <v/>
      </c>
      <c r="M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4" s="8"/>
      <c r="O64" s="11" t="str">
        <f>IF(Tb_Base[[#This Row],[Retard]]&lt;&gt;"",Tb_Base[[#This Row],[Hr déb eff]]-Tb_Base[[#This Row],[Hr déb prévi]],"")</f>
        <v/>
      </c>
      <c r="P64" s="8" t="s">
        <v>11</v>
      </c>
      <c r="Q64" s="11">
        <f>IF(Tb_Base[[#This Row],[CP]]="CP",Param!$I$2,"")</f>
        <v>0.24305555555555555</v>
      </c>
      <c r="R64" s="8"/>
      <c r="S64" s="11" t="str">
        <f>IF(Tb_Base[[#This Row],[CA]]="CA",Param!$I$2,"")</f>
        <v/>
      </c>
      <c r="T64" s="8"/>
      <c r="U64" s="8"/>
      <c r="V64" s="8"/>
    </row>
    <row r="65" spans="1:22" x14ac:dyDescent="0.2">
      <c r="A65" s="7">
        <v>43133</v>
      </c>
      <c r="B65" s="12">
        <f t="shared" si="5"/>
        <v>5</v>
      </c>
      <c r="C65" s="12" t="str">
        <f>TEXT(Tb_Base[[#This Row],[Date]],"mmmm")</f>
        <v>février</v>
      </c>
      <c r="D65" s="12" t="str">
        <f>TEXT(Tb_Base[[#This Row],[Date]],"aaaa")</f>
        <v>2018</v>
      </c>
      <c r="E65" s="9" t="s">
        <v>53</v>
      </c>
      <c r="F65" s="10">
        <v>0.33333333333333331</v>
      </c>
      <c r="G65" s="10">
        <v>0.70833333333333337</v>
      </c>
      <c r="H65" s="11">
        <f>IF(Tb_Base[[#This Row],[Hr fin prévi]]="","",Tb_Base[Hr fin prévi]-Tb_Base[Hr déb prévi])</f>
        <v>0.37500000000000006</v>
      </c>
      <c r="I65" s="12" t="str">
        <f>IF(Tb_Base[[#This Row],[AT]]&lt;&gt;"","AT",IF(Tb_Base[[#This Row],[Hr fin eff]]&lt;&gt;"","Trv",""))</f>
        <v>Trv</v>
      </c>
      <c r="J65" s="10">
        <v>0.33333333333333331</v>
      </c>
      <c r="K65" s="10">
        <v>0.70833333333333337</v>
      </c>
      <c r="L65" s="11">
        <f>IF(Tb_Base[[#This Row],[Hr fin eff]]="","",Tb_Base[Hr fin eff]-Tb_Base[Hr déb eff])</f>
        <v>0.37500000000000006</v>
      </c>
      <c r="M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5" s="8"/>
      <c r="O65" s="11" t="str">
        <f>IF(Tb_Base[[#This Row],[Retard]]&lt;&gt;"",Tb_Base[[#This Row],[Hr déb eff]]-Tb_Base[[#This Row],[Hr déb prévi]],"")</f>
        <v/>
      </c>
      <c r="P65" s="8"/>
      <c r="Q65" s="11" t="str">
        <f>IF(Tb_Base[[#This Row],[CP]]="CP",Param!$I$2,"")</f>
        <v/>
      </c>
      <c r="R65" s="8"/>
      <c r="S65" s="11" t="str">
        <f>IF(Tb_Base[[#This Row],[CA]]="CA",Param!$I$2,"")</f>
        <v/>
      </c>
      <c r="T65" s="8"/>
      <c r="U65" s="8"/>
      <c r="V65" s="8"/>
    </row>
    <row r="66" spans="1:22" x14ac:dyDescent="0.2">
      <c r="A66" s="7">
        <v>43255</v>
      </c>
      <c r="B66" s="12">
        <f t="shared" ref="B66:B73" si="6">WEEKNUM(A66)</f>
        <v>23</v>
      </c>
      <c r="C66" s="12" t="str">
        <f>TEXT(Tb_Base[[#This Row],[Date]],"mmmm")</f>
        <v>juin</v>
      </c>
      <c r="D66" s="12" t="str">
        <f>TEXT(Tb_Base[[#This Row],[Date]],"aaaa")</f>
        <v>2018</v>
      </c>
      <c r="E66" s="9" t="s">
        <v>48</v>
      </c>
      <c r="F66" s="10">
        <v>0.33333333333333331</v>
      </c>
      <c r="G66" s="10">
        <v>0.70833333333333337</v>
      </c>
      <c r="H66" s="11">
        <f>IF(Tb_Base[[#This Row],[Hr fin prévi]]="","",Tb_Base[Hr fin prévi]-Tb_Base[Hr déb prévi])</f>
        <v>0.37500000000000006</v>
      </c>
      <c r="I66" s="12" t="str">
        <f>IF(Tb_Base[[#This Row],[AT]]&lt;&gt;"","AT",IF(Tb_Base[[#This Row],[Hr fin eff]]&lt;&gt;"","Trv",""))</f>
        <v>AT</v>
      </c>
      <c r="J66" s="10">
        <v>0.33333333333333331</v>
      </c>
      <c r="K66" s="10">
        <v>0.58333333333333337</v>
      </c>
      <c r="L66" s="11">
        <f>IF(Tb_Base[[#This Row],[Hr fin eff]]="","",Tb_Base[Hr fin eff]-Tb_Base[Hr déb eff])</f>
        <v>0.25000000000000006</v>
      </c>
      <c r="M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6" s="8"/>
      <c r="O66" s="11" t="str">
        <f>IF(Tb_Base[[#This Row],[Retard]]&lt;&gt;"",Tb_Base[[#This Row],[Hr déb eff]]-Tb_Base[[#This Row],[Hr déb prévi]],"")</f>
        <v/>
      </c>
      <c r="P66" s="8"/>
      <c r="Q66" s="11" t="str">
        <f>IF(Tb_Base[[#This Row],[CP]]="CP",Param!$I$2,"")</f>
        <v/>
      </c>
      <c r="R66" s="8"/>
      <c r="S66" s="11" t="str">
        <f>IF(Tb_Base[[#This Row],[CA]]="CA",Param!$I$2,"")</f>
        <v/>
      </c>
      <c r="T66" s="8" t="s">
        <v>45</v>
      </c>
      <c r="U66" s="8"/>
      <c r="V66" s="8"/>
    </row>
    <row r="67" spans="1:22" x14ac:dyDescent="0.2">
      <c r="A67" s="7">
        <v>43255</v>
      </c>
      <c r="B67" s="12">
        <f t="shared" si="6"/>
        <v>23</v>
      </c>
      <c r="C67" s="12" t="str">
        <f>TEXT(Tb_Base[[#This Row],[Date]],"mmmm")</f>
        <v>juin</v>
      </c>
      <c r="D67" s="12" t="str">
        <f>TEXT(Tb_Base[[#This Row],[Date]],"aaaa")</f>
        <v>2018</v>
      </c>
      <c r="E67" s="9" t="s">
        <v>50</v>
      </c>
      <c r="F67" s="10">
        <v>0.33333333333333331</v>
      </c>
      <c r="G67" s="10">
        <v>0.70833333333333337</v>
      </c>
      <c r="H67" s="11">
        <f>IF(Tb_Base[[#This Row],[Hr fin prévi]]="","",Tb_Base[Hr fin prévi]-Tb_Base[Hr déb prévi])</f>
        <v>0.37500000000000006</v>
      </c>
      <c r="I67" s="12" t="str">
        <f>IF(Tb_Base[[#This Row],[AT]]&lt;&gt;"","AT",IF(Tb_Base[[#This Row],[Hr fin eff]]&lt;&gt;"","Trv",""))</f>
        <v/>
      </c>
      <c r="L67" s="11" t="str">
        <f>IF(Tb_Base[[#This Row],[Hr fin eff]]="","",Tb_Base[Hr fin eff]-Tb_Base[Hr déb eff])</f>
        <v/>
      </c>
      <c r="M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7" s="8"/>
      <c r="O67" s="11" t="str">
        <f>IF(Tb_Base[[#This Row],[Retard]]&lt;&gt;"",Tb_Base[[#This Row],[Hr déb eff]]-Tb_Base[[#This Row],[Hr déb prévi]],"")</f>
        <v/>
      </c>
      <c r="P67" s="8"/>
      <c r="Q67" s="11" t="str">
        <f>IF(Tb_Base[[#This Row],[CP]]="CP",Param!$I$2,"")</f>
        <v/>
      </c>
      <c r="R67" s="8" t="s">
        <v>22</v>
      </c>
      <c r="S67" s="11">
        <f>IF(Tb_Base[[#This Row],[CA]]="CA",Param!$I$2,"")</f>
        <v>0.24305555555555555</v>
      </c>
      <c r="T67" s="8"/>
      <c r="U67" s="8"/>
      <c r="V67" s="8"/>
    </row>
    <row r="68" spans="1:22" x14ac:dyDescent="0.2">
      <c r="A68" s="7">
        <v>43255</v>
      </c>
      <c r="B68" s="12">
        <f t="shared" si="6"/>
        <v>23</v>
      </c>
      <c r="C68" s="12" t="str">
        <f>TEXT(Tb_Base[[#This Row],[Date]],"mmmm")</f>
        <v>juin</v>
      </c>
      <c r="D68" s="12" t="str">
        <f>TEXT(Tb_Base[[#This Row],[Date]],"aaaa")</f>
        <v>2018</v>
      </c>
      <c r="E68" s="9" t="s">
        <v>49</v>
      </c>
      <c r="H68" s="11" t="str">
        <f>IF(Tb_Base[[#This Row],[Hr fin prévi]]="","",Tb_Base[Hr fin prévi]-Tb_Base[Hr déb prévi])</f>
        <v/>
      </c>
      <c r="I68" s="12" t="str">
        <f>IF(Tb_Base[[#This Row],[AT]]&lt;&gt;"","AT",IF(Tb_Base[[#This Row],[Hr fin eff]]&lt;&gt;"","Trv",""))</f>
        <v>Trv</v>
      </c>
      <c r="J68" s="10">
        <v>0.33333333333333331</v>
      </c>
      <c r="K68" s="10">
        <v>0.70833333333333337</v>
      </c>
      <c r="L68" s="11">
        <f>IF(Tb_Base[[#This Row],[Hr fin eff]]="","",Tb_Base[Hr fin eff]-Tb_Base[Hr déb eff])</f>
        <v>0.37500000000000006</v>
      </c>
      <c r="M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8" s="8"/>
      <c r="O68" s="11" t="str">
        <f>IF(Tb_Base[[#This Row],[Retard]]&lt;&gt;"",Tb_Base[[#This Row],[Hr déb eff]]-Tb_Base[[#This Row],[Hr déb prévi]],"")</f>
        <v/>
      </c>
      <c r="P68" s="8"/>
      <c r="Q68" s="11" t="str">
        <f>IF(Tb_Base[[#This Row],[CP]]="CP",Param!$I$2,"")</f>
        <v/>
      </c>
      <c r="R68" s="8"/>
      <c r="S68" s="11" t="str">
        <f>IF(Tb_Base[[#This Row],[CA]]="CA",Param!$I$2,"")</f>
        <v/>
      </c>
      <c r="T68" s="8"/>
      <c r="U68" s="8" t="s">
        <v>124</v>
      </c>
      <c r="V68" s="8" t="s">
        <v>45</v>
      </c>
    </row>
    <row r="69" spans="1:22" x14ac:dyDescent="0.2">
      <c r="A69" s="7">
        <v>43372</v>
      </c>
      <c r="B69" s="12">
        <f t="shared" si="6"/>
        <v>39</v>
      </c>
      <c r="C69" s="12" t="str">
        <f>TEXT(Tb_Base[[#This Row],[Date]],"mmmm")</f>
        <v>septembre</v>
      </c>
      <c r="D69" s="12" t="str">
        <f>TEXT(Tb_Base[[#This Row],[Date]],"aaaa")</f>
        <v>2018</v>
      </c>
      <c r="E69" s="9" t="s">
        <v>48</v>
      </c>
      <c r="H69" s="11" t="str">
        <f>IF(Tb_Base[[#This Row],[Hr fin prévi]]="","",Tb_Base[Hr fin prévi]-Tb_Base[Hr déb prévi])</f>
        <v/>
      </c>
      <c r="I69" s="12" t="str">
        <f>IF(Tb_Base[[#This Row],[AT]]&lt;&gt;"","AT",IF(Tb_Base[[#This Row],[Hr fin eff]]&lt;&gt;"","Trv",""))</f>
        <v>AT</v>
      </c>
      <c r="L69" s="11" t="str">
        <f>IF(Tb_Base[[#This Row],[Hr fin eff]]="","",Tb_Base[Hr fin eff]-Tb_Base[Hr déb eff])</f>
        <v/>
      </c>
      <c r="M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9" s="8"/>
      <c r="O69" s="11" t="str">
        <f>IF(Tb_Base[[#This Row],[Retard]]&lt;&gt;"",Tb_Base[[#This Row],[Hr déb eff]]-Tb_Base[[#This Row],[Hr déb prévi]],"")</f>
        <v/>
      </c>
      <c r="P69" s="8"/>
      <c r="Q69" s="11" t="str">
        <f>IF(Tb_Base[[#This Row],[CP]]="CP",Param!$I$2,"")</f>
        <v/>
      </c>
      <c r="R69" s="8"/>
      <c r="S69" s="11" t="str">
        <f>IF(Tb_Base[[#This Row],[CA]]="CA",Param!$I$2,"")</f>
        <v/>
      </c>
      <c r="T69" s="8" t="s">
        <v>45</v>
      </c>
      <c r="U69" s="8"/>
      <c r="V69" s="8"/>
    </row>
    <row r="70" spans="1:22" x14ac:dyDescent="0.2">
      <c r="A70" s="7">
        <v>43257</v>
      </c>
      <c r="B70" s="12">
        <f t="shared" si="6"/>
        <v>23</v>
      </c>
      <c r="C70" s="12" t="str">
        <f>TEXT(Tb_Base[[#This Row],[Date]],"mmmm")</f>
        <v>juin</v>
      </c>
      <c r="D70" s="12" t="str">
        <f>TEXT(Tb_Base[[#This Row],[Date]],"aaaa")</f>
        <v>2018</v>
      </c>
      <c r="E70" s="9" t="s">
        <v>50</v>
      </c>
      <c r="H70" s="11" t="str">
        <f>IF(Tb_Base[[#This Row],[Hr fin prévi]]="","",Tb_Base[Hr fin prévi]-Tb_Base[Hr déb prévi])</f>
        <v/>
      </c>
      <c r="I70" s="12" t="str">
        <f>IF(Tb_Base[[#This Row],[AT]]&lt;&gt;"","AT",IF(Tb_Base[[#This Row],[Hr fin eff]]&lt;&gt;"","Trv",""))</f>
        <v>Trv</v>
      </c>
      <c r="J70" s="10">
        <v>0.35416666666666669</v>
      </c>
      <c r="K70" s="10">
        <v>0.77083333333333337</v>
      </c>
      <c r="L70" s="11">
        <f>IF(Tb_Base[[#This Row],[Hr fin eff]]="","",Tb_Base[Hr fin eff]-Tb_Base[Hr déb eff])</f>
        <v>0.41666666666666669</v>
      </c>
      <c r="M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0" s="8"/>
      <c r="O70" s="11" t="str">
        <f>IF(Tb_Base[[#This Row],[Retard]]&lt;&gt;"",Tb_Base[[#This Row],[Hr déb eff]]-Tb_Base[[#This Row],[Hr déb prévi]],"")</f>
        <v/>
      </c>
      <c r="P70" s="8"/>
      <c r="Q70" s="11" t="str">
        <f>IF(Tb_Base[[#This Row],[CP]]="CP",Param!$I$2,"")</f>
        <v/>
      </c>
      <c r="R70" s="8"/>
      <c r="S70" s="11" t="str">
        <f>IF(Tb_Base[[#This Row],[CA]]="CA",Param!$I$2,"")</f>
        <v/>
      </c>
      <c r="T70" s="8"/>
      <c r="U70" s="8"/>
      <c r="V70" s="8" t="s">
        <v>45</v>
      </c>
    </row>
    <row r="71" spans="1:22" x14ac:dyDescent="0.2">
      <c r="A71" s="7">
        <v>43263</v>
      </c>
      <c r="B71" s="12">
        <f t="shared" si="6"/>
        <v>24</v>
      </c>
      <c r="C71" s="12" t="str">
        <f>TEXT(Tb_Base[[#This Row],[Date]],"mmmm")</f>
        <v>juin</v>
      </c>
      <c r="D71" s="12" t="str">
        <f>TEXT(Tb_Base[[#This Row],[Date]],"aaaa")</f>
        <v>2018</v>
      </c>
      <c r="E71" s="9" t="s">
        <v>48</v>
      </c>
      <c r="H71" s="11" t="str">
        <f>IF(Tb_Base[[#This Row],[Hr fin prévi]]="","",Tb_Base[Hr fin prévi]-Tb_Base[Hr déb prévi])</f>
        <v/>
      </c>
      <c r="I71" s="12" t="str">
        <f>IF(Tb_Base[[#This Row],[AT]]&lt;&gt;"","AT",IF(Tb_Base[[#This Row],[Hr fin eff]]&lt;&gt;"","Trv",""))</f>
        <v>Trv</v>
      </c>
      <c r="J71" s="10">
        <v>0.35416666666666669</v>
      </c>
      <c r="K71" s="10">
        <v>0.72916666666666663</v>
      </c>
      <c r="L71" s="11">
        <f>IF(Tb_Base[[#This Row],[Hr fin eff]]="","",Tb_Base[Hr fin eff]-Tb_Base[Hr déb eff])</f>
        <v>0.37499999999999994</v>
      </c>
      <c r="M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1" s="8" t="s">
        <v>45</v>
      </c>
      <c r="O71" s="11">
        <f>IF(Tb_Base[[#This Row],[Retard]]&lt;&gt;"",Tb_Base[[#This Row],[Hr déb eff]]-Tb_Base[[#This Row],[Hr déb prévi]],"")</f>
        <v>0.35416666666666669</v>
      </c>
      <c r="P71" s="8"/>
      <c r="Q71" s="11" t="str">
        <f>IF(Tb_Base[[#This Row],[CP]]="CP",Param!$I$2,"")</f>
        <v/>
      </c>
      <c r="R71" s="8"/>
      <c r="S71" s="11" t="str">
        <f>IF(Tb_Base[[#This Row],[CA]]="CA",Param!$I$2,"")</f>
        <v/>
      </c>
      <c r="T71" s="8"/>
      <c r="U71" s="8"/>
      <c r="V71" s="8" t="s">
        <v>45</v>
      </c>
    </row>
    <row r="72" spans="1:22" x14ac:dyDescent="0.2">
      <c r="A72" s="7">
        <v>43258</v>
      </c>
      <c r="B72" s="12">
        <f t="shared" si="6"/>
        <v>23</v>
      </c>
      <c r="C72" s="12" t="str">
        <f>TEXT(Tb_Base[[#This Row],[Date]],"mmmm")</f>
        <v>juin</v>
      </c>
      <c r="D72" s="12" t="str">
        <f>TEXT(Tb_Base[[#This Row],[Date]],"aaaa")</f>
        <v>2018</v>
      </c>
      <c r="E72" s="9" t="s">
        <v>50</v>
      </c>
      <c r="H72" s="11" t="str">
        <f>IF(Tb_Base[[#This Row],[Hr fin prévi]]="","",Tb_Base[Hr fin prévi]-Tb_Base[Hr déb prévi])</f>
        <v/>
      </c>
      <c r="I72" s="12" t="str">
        <f>IF(Tb_Base[[#This Row],[AT]]&lt;&gt;"","AT",IF(Tb_Base[[#This Row],[Hr fin eff]]&lt;&gt;"","Trv",""))</f>
        <v/>
      </c>
      <c r="L72" s="11" t="str">
        <f>IF(Tb_Base[[#This Row],[Hr fin eff]]="","",Tb_Base[Hr fin eff]-Tb_Base[Hr déb eff])</f>
        <v/>
      </c>
      <c r="M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72" s="8"/>
      <c r="O72" s="11" t="str">
        <f>IF(Tb_Base[[#This Row],[Retard]]&lt;&gt;"",Tb_Base[[#This Row],[Hr déb eff]]-Tb_Base[[#This Row],[Hr déb prévi]],"")</f>
        <v/>
      </c>
      <c r="P72" s="8"/>
      <c r="Q72" s="11" t="str">
        <f>IF(Tb_Base[[#This Row],[CP]]="CP",Param!$I$2,"")</f>
        <v/>
      </c>
      <c r="R72" s="8"/>
      <c r="S72" s="11" t="str">
        <f>IF(Tb_Base[[#This Row],[CA]]="CA",Param!$I$2,"")</f>
        <v/>
      </c>
      <c r="T72" s="8"/>
      <c r="U72" s="8"/>
      <c r="V72" s="8"/>
    </row>
    <row r="73" spans="1:22" x14ac:dyDescent="0.2">
      <c r="A73" s="7">
        <v>43253</v>
      </c>
      <c r="B73" s="12">
        <f t="shared" si="6"/>
        <v>22</v>
      </c>
      <c r="C73" s="12" t="str">
        <f>TEXT(Tb_Base[[#This Row],[Date]],"mmmm")</f>
        <v>juin</v>
      </c>
      <c r="D73" s="12" t="str">
        <f>TEXT(Tb_Base[[#This Row],[Date]],"aaaa")</f>
        <v>2018</v>
      </c>
      <c r="E73" s="9" t="s">
        <v>48</v>
      </c>
      <c r="F73" s="10">
        <v>0.3125</v>
      </c>
      <c r="G73" s="10">
        <v>0.79166666666666663</v>
      </c>
      <c r="H73" s="11">
        <f>IF(Tb_Base[[#This Row],[Hr fin prévi]]="","",Tb_Base[Hr fin prévi]-Tb_Base[Hr déb prévi])</f>
        <v>0.47916666666666663</v>
      </c>
      <c r="I73" s="12" t="str">
        <f>IF(Tb_Base[[#This Row],[AT]]&lt;&gt;"","AT",IF(Tb_Base[[#This Row],[Hr fin eff]]&lt;&gt;"","Trv",""))</f>
        <v/>
      </c>
      <c r="L73" s="11" t="str">
        <f>IF(Tb_Base[[#This Row],[Hr fin eff]]="","",Tb_Base[Hr fin eff]-Tb_Base[Hr déb eff])</f>
        <v/>
      </c>
      <c r="M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3" s="8"/>
      <c r="O73" s="11" t="str">
        <f>IF(Tb_Base[[#This Row],[Retard]]&lt;&gt;"",Tb_Base[[#This Row],[Hr déb eff]]-Tb_Base[[#This Row],[Hr déb prévi]],"")</f>
        <v/>
      </c>
      <c r="P73" s="8"/>
      <c r="Q73" s="11" t="str">
        <f>IF(Tb_Base[[#This Row],[CP]]="CP",Param!$I$2,"")</f>
        <v/>
      </c>
      <c r="R73" s="8"/>
      <c r="S73" s="11" t="str">
        <f>IF(Tb_Base[[#This Row],[CA]]="CA",Param!$I$2,"")</f>
        <v/>
      </c>
      <c r="T73" s="8"/>
      <c r="U73" s="8"/>
      <c r="V73" s="8"/>
    </row>
  </sheetData>
  <dataValidations count="1">
    <dataValidation type="list" allowBlank="1" showInputMessage="1" showErrorMessage="1" sqref="E2:E73" xr:uid="{D94FA42B-F529-4962-A2B9-2BE7E5864DD4}">
      <formula1>ListNom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Param</vt:lpstr>
      <vt:lpstr>Hr mois</vt:lpstr>
      <vt:lpstr>Accueil</vt:lpstr>
      <vt:lpstr>Base</vt:lpstr>
      <vt:lpstr>'Hr mois'!Impression_des_titres</vt:lpstr>
      <vt:lpstr>ListAbsence</vt:lpstr>
      <vt:lpstr>ListAbsenceDescriptif</vt:lpstr>
      <vt:lpstr>ListNom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2018-06-03T12:58:40Z</cp:lastPrinted>
  <dcterms:created xsi:type="dcterms:W3CDTF">2018-05-14T19:52:04Z</dcterms:created>
  <dcterms:modified xsi:type="dcterms:W3CDTF">2018-06-05T15:26:26Z</dcterms:modified>
</cp:coreProperties>
</file>