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90" windowWidth="19425" windowHeight="10800"/>
  </bookViews>
  <sheets>
    <sheet name="Recherche piece" sheetId="1" r:id="rId1"/>
    <sheet name="Base de données" sheetId="2" r:id="rId2"/>
    <sheet name="Feuil3" sheetId="3" r:id="rId3"/>
  </sheets>
  <definedNames>
    <definedName name="Buse">'Base de données'!$A:$A</definedName>
    <definedName name="Composant">'Base de données'!$B:$B</definedName>
    <definedName name="Piece">'Base de données'!$A:$A</definedName>
  </definedNames>
  <calcPr calcId="145621"/>
</workbook>
</file>

<file path=xl/calcChain.xml><?xml version="1.0" encoding="utf-8"?>
<calcChain xmlns="http://schemas.openxmlformats.org/spreadsheetml/2006/main">
  <c r="O12" i="1" l="1" a="1"/>
  <c r="O12" i="1" s="1"/>
  <c r="P12" i="1" a="1"/>
  <c r="P12" i="1" s="1"/>
  <c r="N7" i="1" l="1"/>
  <c r="N12" i="1" s="1" a="1"/>
  <c r="N12" i="1" s="1"/>
  <c r="M7" i="1"/>
  <c r="M12" i="1" s="1" a="1"/>
  <c r="M12" i="1" s="1"/>
  <c r="L7" i="1"/>
  <c r="L12" i="1" s="1" a="1"/>
  <c r="L12" i="1" s="1"/>
  <c r="K7" i="1"/>
  <c r="K12" i="1" s="1" a="1"/>
  <c r="K12" i="1" s="1"/>
  <c r="J7" i="1"/>
  <c r="J12" i="1" s="1" a="1"/>
  <c r="J12" i="1" s="1"/>
  <c r="I7" i="1"/>
  <c r="I12" i="1" s="1" a="1"/>
  <c r="I12" i="1" s="1"/>
  <c r="H7" i="1"/>
  <c r="H12" i="1" s="1" a="1"/>
  <c r="H12" i="1" s="1"/>
  <c r="G7" i="1"/>
  <c r="G12" i="1" s="1" a="1"/>
  <c r="G12" i="1" s="1"/>
  <c r="F7" i="1"/>
  <c r="F12" i="1" s="1" a="1"/>
  <c r="F12" i="1" s="1"/>
  <c r="E7" i="1"/>
  <c r="E12" i="1" s="1" a="1"/>
  <c r="E12" i="1" s="1"/>
  <c r="D7" i="1"/>
  <c r="D12" i="1" s="1" a="1"/>
  <c r="D12" i="1" s="1"/>
</calcChain>
</file>

<file path=xl/sharedStrings.xml><?xml version="1.0" encoding="utf-8"?>
<sst xmlns="http://schemas.openxmlformats.org/spreadsheetml/2006/main" count="80" uniqueCount="24">
  <si>
    <t>029958</t>
  </si>
  <si>
    <t>030767</t>
  </si>
  <si>
    <t>074336</t>
  </si>
  <si>
    <t>074337</t>
  </si>
  <si>
    <t>074340</t>
  </si>
  <si>
    <t>014347</t>
  </si>
  <si>
    <t>030787</t>
  </si>
  <si>
    <t>030765</t>
  </si>
  <si>
    <t>030020</t>
  </si>
  <si>
    <t>029964</t>
  </si>
  <si>
    <t>047133</t>
  </si>
  <si>
    <t>029962</t>
  </si>
  <si>
    <t>078920</t>
  </si>
  <si>
    <t>028876</t>
  </si>
  <si>
    <t>N° de pièce recherchée :</t>
  </si>
  <si>
    <t>Composants de la pièce :</t>
  </si>
  <si>
    <t>Composants compatible
avec les pièces n° :</t>
  </si>
  <si>
    <t>Se montre sur pièce n° :</t>
  </si>
  <si>
    <t>Champs de recherche</t>
  </si>
  <si>
    <t>Résultats</t>
  </si>
  <si>
    <t>Liste à choix des pièces listées dans les colonnes B à M, feuille 2.</t>
  </si>
  <si>
    <t>Pièces listées en colonne A feuille 2</t>
  </si>
  <si>
    <r>
      <t xml:space="preserve">Dans cette exemple, recherche de la pièce n°570238.
le composant 014347 est également compatible avec plusieurs autres pièces.
</t>
    </r>
    <r>
      <rPr>
        <b/>
        <i/>
        <sz val="11"/>
        <color theme="1"/>
        <rFont val="Calibri"/>
        <family val="2"/>
        <scheme val="minor"/>
      </rPr>
      <t>Est il possible d'afficher toutes les correspondances ?</t>
    </r>
  </si>
  <si>
    <t>Composants communs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</si>
</sst>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1" fillId="0" borderId="0" xfId="0" applyFont="1" applyBorder="1" applyAlignment="1">
      <alignment horizontal="center" vertical="top"/>
    </xf>
    <xf numFmtId="0" fontId="0" fillId="3" borderId="2" xfId="0" applyFill="1" applyBorder="1" applyAlignment="1">
      <alignment horizontal="center" wrapText="1"/>
    </xf>
    <xf numFmtId="0" fontId="0" fillId="3" borderId="3" xfId="0" applyFill="1" applyBorder="1" applyAlignment="1">
      <alignment horizontal="center" wrapText="1"/>
    </xf>
    <xf numFmtId="0" fontId="0" fillId="3" borderId="4" xfId="0" applyFill="1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0" fontId="0" fillId="2" borderId="1" xfId="0" applyFill="1" applyBorder="1"/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Alignment="1">
      <alignment wrapText="1"/>
    </xf>
    <xf numFmtId="0" fontId="0" fillId="3" borderId="6" xfId="0" applyFill="1" applyBorder="1" applyAlignment="1">
      <alignment horizontal="center" wrapText="1"/>
    </xf>
    <xf numFmtId="0" fontId="0" fillId="3" borderId="7" xfId="0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2">
    <dxf>
      <fill>
        <patternFill>
          <bgColor rgb="FFFFC7CE"/>
        </patternFill>
      </fill>
    </dxf>
    <dxf>
      <fill>
        <patternFill patternType="solid"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389731</xdr:colOff>
      <xdr:row>7</xdr:row>
      <xdr:rowOff>64294</xdr:rowOff>
    </xdr:from>
    <xdr:to>
      <xdr:col>5</xdr:col>
      <xdr:colOff>391319</xdr:colOff>
      <xdr:row>10</xdr:row>
      <xdr:rowOff>115094</xdr:rowOff>
    </xdr:to>
    <xdr:cxnSp macro="">
      <xdr:nvCxnSpPr>
        <xdr:cNvPr id="3" name="Connecteur droit avec flèche 2"/>
        <xdr:cNvCxnSpPr/>
      </xdr:nvCxnSpPr>
      <xdr:spPr>
        <a:xfrm rot="5400000">
          <a:off x="4375150" y="1708150"/>
          <a:ext cx="6223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419100</xdr:colOff>
      <xdr:row>7</xdr:row>
      <xdr:rowOff>76200</xdr:rowOff>
    </xdr:from>
    <xdr:to>
      <xdr:col>4</xdr:col>
      <xdr:colOff>419100</xdr:colOff>
      <xdr:row>10</xdr:row>
      <xdr:rowOff>114300</xdr:rowOff>
    </xdr:to>
    <xdr:cxnSp macro="">
      <xdr:nvCxnSpPr>
        <xdr:cNvPr id="7" name="Connecteur droit avec flèche 6"/>
        <xdr:cNvCxnSpPr/>
      </xdr:nvCxnSpPr>
      <xdr:spPr>
        <a:xfrm>
          <a:off x="3952875" y="1409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400050</xdr:colOff>
      <xdr:row>7</xdr:row>
      <xdr:rowOff>57150</xdr:rowOff>
    </xdr:from>
    <xdr:to>
      <xdr:col>3</xdr:col>
      <xdr:colOff>400050</xdr:colOff>
      <xdr:row>10</xdr:row>
      <xdr:rowOff>95250</xdr:rowOff>
    </xdr:to>
    <xdr:cxnSp macro="">
      <xdr:nvCxnSpPr>
        <xdr:cNvPr id="8" name="Connecteur droit avec flèche 7"/>
        <xdr:cNvCxnSpPr/>
      </xdr:nvCxnSpPr>
      <xdr:spPr>
        <a:xfrm>
          <a:off x="3171825" y="139065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381000</xdr:colOff>
      <xdr:row>7</xdr:row>
      <xdr:rowOff>76200</xdr:rowOff>
    </xdr:from>
    <xdr:to>
      <xdr:col>6</xdr:col>
      <xdr:colOff>381000</xdr:colOff>
      <xdr:row>10</xdr:row>
      <xdr:rowOff>114300</xdr:rowOff>
    </xdr:to>
    <xdr:cxnSp macro="">
      <xdr:nvCxnSpPr>
        <xdr:cNvPr id="9" name="Connecteur droit avec flèche 8"/>
        <xdr:cNvCxnSpPr/>
      </xdr:nvCxnSpPr>
      <xdr:spPr>
        <a:xfrm>
          <a:off x="5438775" y="1409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371475</xdr:colOff>
      <xdr:row>7</xdr:row>
      <xdr:rowOff>76200</xdr:rowOff>
    </xdr:from>
    <xdr:to>
      <xdr:col>7</xdr:col>
      <xdr:colOff>371475</xdr:colOff>
      <xdr:row>10</xdr:row>
      <xdr:rowOff>114300</xdr:rowOff>
    </xdr:to>
    <xdr:cxnSp macro="">
      <xdr:nvCxnSpPr>
        <xdr:cNvPr id="10" name="Connecteur droit avec flèche 9"/>
        <xdr:cNvCxnSpPr/>
      </xdr:nvCxnSpPr>
      <xdr:spPr>
        <a:xfrm>
          <a:off x="6191250" y="1409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381000</xdr:colOff>
      <xdr:row>7</xdr:row>
      <xdr:rowOff>95250</xdr:rowOff>
    </xdr:from>
    <xdr:to>
      <xdr:col>8</xdr:col>
      <xdr:colOff>381000</xdr:colOff>
      <xdr:row>10</xdr:row>
      <xdr:rowOff>133350</xdr:rowOff>
    </xdr:to>
    <xdr:cxnSp macro="">
      <xdr:nvCxnSpPr>
        <xdr:cNvPr id="11" name="Connecteur droit avec flèche 10"/>
        <xdr:cNvCxnSpPr/>
      </xdr:nvCxnSpPr>
      <xdr:spPr>
        <a:xfrm>
          <a:off x="6962775" y="142875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381000</xdr:colOff>
      <xdr:row>7</xdr:row>
      <xdr:rowOff>85725</xdr:rowOff>
    </xdr:from>
    <xdr:to>
      <xdr:col>9</xdr:col>
      <xdr:colOff>381000</xdr:colOff>
      <xdr:row>10</xdr:row>
      <xdr:rowOff>123825</xdr:rowOff>
    </xdr:to>
    <xdr:cxnSp macro="">
      <xdr:nvCxnSpPr>
        <xdr:cNvPr id="12" name="Connecteur droit avec flèche 11"/>
        <xdr:cNvCxnSpPr/>
      </xdr:nvCxnSpPr>
      <xdr:spPr>
        <a:xfrm>
          <a:off x="7724775" y="1419225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381000</xdr:colOff>
      <xdr:row>7</xdr:row>
      <xdr:rowOff>76200</xdr:rowOff>
    </xdr:from>
    <xdr:to>
      <xdr:col>10</xdr:col>
      <xdr:colOff>381000</xdr:colOff>
      <xdr:row>10</xdr:row>
      <xdr:rowOff>114300</xdr:rowOff>
    </xdr:to>
    <xdr:cxnSp macro="">
      <xdr:nvCxnSpPr>
        <xdr:cNvPr id="13" name="Connecteur droit avec flèche 12"/>
        <xdr:cNvCxnSpPr/>
      </xdr:nvCxnSpPr>
      <xdr:spPr>
        <a:xfrm>
          <a:off x="8486775" y="1409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381000</xdr:colOff>
      <xdr:row>7</xdr:row>
      <xdr:rowOff>85725</xdr:rowOff>
    </xdr:from>
    <xdr:to>
      <xdr:col>11</xdr:col>
      <xdr:colOff>381000</xdr:colOff>
      <xdr:row>10</xdr:row>
      <xdr:rowOff>123825</xdr:rowOff>
    </xdr:to>
    <xdr:cxnSp macro="">
      <xdr:nvCxnSpPr>
        <xdr:cNvPr id="14" name="Connecteur droit avec flèche 13"/>
        <xdr:cNvCxnSpPr/>
      </xdr:nvCxnSpPr>
      <xdr:spPr>
        <a:xfrm>
          <a:off x="9248775" y="1419225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381000</xdr:colOff>
      <xdr:row>7</xdr:row>
      <xdr:rowOff>85725</xdr:rowOff>
    </xdr:from>
    <xdr:to>
      <xdr:col>12</xdr:col>
      <xdr:colOff>381000</xdr:colOff>
      <xdr:row>10</xdr:row>
      <xdr:rowOff>123825</xdr:rowOff>
    </xdr:to>
    <xdr:cxnSp macro="">
      <xdr:nvCxnSpPr>
        <xdr:cNvPr id="15" name="Connecteur droit avec flèche 14"/>
        <xdr:cNvCxnSpPr/>
      </xdr:nvCxnSpPr>
      <xdr:spPr>
        <a:xfrm>
          <a:off x="10010775" y="1419225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381000</xdr:colOff>
      <xdr:row>7</xdr:row>
      <xdr:rowOff>85725</xdr:rowOff>
    </xdr:from>
    <xdr:to>
      <xdr:col>13</xdr:col>
      <xdr:colOff>381000</xdr:colOff>
      <xdr:row>10</xdr:row>
      <xdr:rowOff>123825</xdr:rowOff>
    </xdr:to>
    <xdr:cxnSp macro="">
      <xdr:nvCxnSpPr>
        <xdr:cNvPr id="16" name="Connecteur droit avec flèche 15"/>
        <xdr:cNvCxnSpPr/>
      </xdr:nvCxnSpPr>
      <xdr:spPr>
        <a:xfrm>
          <a:off x="10772775" y="1419225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504825</xdr:colOff>
      <xdr:row>12</xdr:row>
      <xdr:rowOff>152400</xdr:rowOff>
    </xdr:from>
    <xdr:to>
      <xdr:col>5</xdr:col>
      <xdr:colOff>304800</xdr:colOff>
      <xdr:row>15</xdr:row>
      <xdr:rowOff>9525</xdr:rowOff>
    </xdr:to>
    <xdr:cxnSp macro="">
      <xdr:nvCxnSpPr>
        <xdr:cNvPr id="18" name="Connecteur droit avec flèche 17"/>
        <xdr:cNvCxnSpPr/>
      </xdr:nvCxnSpPr>
      <xdr:spPr>
        <a:xfrm flipV="1">
          <a:off x="3800475" y="2438400"/>
          <a:ext cx="561975" cy="4286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133350</xdr:colOff>
      <xdr:row>23</xdr:row>
      <xdr:rowOff>66676</xdr:rowOff>
    </xdr:from>
    <xdr:to>
      <xdr:col>11</xdr:col>
      <xdr:colOff>695325</xdr:colOff>
      <xdr:row>24</xdr:row>
      <xdr:rowOff>85725</xdr:rowOff>
    </xdr:to>
    <xdr:cxnSp macro="">
      <xdr:nvCxnSpPr>
        <xdr:cNvPr id="22" name="Connecteur droit avec flèche 21"/>
        <xdr:cNvCxnSpPr/>
      </xdr:nvCxnSpPr>
      <xdr:spPr>
        <a:xfrm flipH="1" flipV="1">
          <a:off x="8763000" y="4886326"/>
          <a:ext cx="561975" cy="209549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76202</xdr:colOff>
      <xdr:row>20</xdr:row>
      <xdr:rowOff>114300</xdr:rowOff>
    </xdr:from>
    <xdr:to>
      <xdr:col>4</xdr:col>
      <xdr:colOff>676275</xdr:colOff>
      <xdr:row>21</xdr:row>
      <xdr:rowOff>114300</xdr:rowOff>
    </xdr:to>
    <xdr:cxnSp macro="">
      <xdr:nvCxnSpPr>
        <xdr:cNvPr id="25" name="Connecteur droit avec flèche 24"/>
        <xdr:cNvCxnSpPr/>
      </xdr:nvCxnSpPr>
      <xdr:spPr>
        <a:xfrm flipH="1">
          <a:off x="3371852" y="4362450"/>
          <a:ext cx="600073" cy="1905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S25"/>
  <sheetViews>
    <sheetView tabSelected="1" workbookViewId="0">
      <selection activeCell="G32" sqref="G32"/>
    </sheetView>
  </sheetViews>
  <sheetFormatPr baseColWidth="10" defaultRowHeight="15" x14ac:dyDescent="0.25"/>
  <cols>
    <col min="1" max="1" width="11.28515625" customWidth="1"/>
    <col min="2" max="2" width="8" customWidth="1"/>
    <col min="3" max="3" width="18.7109375" customWidth="1"/>
  </cols>
  <sheetData>
    <row r="6" spans="2:19" x14ac:dyDescent="0.25">
      <c r="B6" s="11" t="s">
        <v>14</v>
      </c>
      <c r="C6" s="12"/>
      <c r="D6" s="2">
        <v>570238</v>
      </c>
    </row>
    <row r="7" spans="2:19" x14ac:dyDescent="0.25">
      <c r="B7" s="11" t="s">
        <v>15</v>
      </c>
      <c r="C7" s="12"/>
      <c r="D7" s="16">
        <f>VLOOKUP(D6,'Base de données'!A1:M33,2)</f>
        <v>268261</v>
      </c>
      <c r="E7" s="16">
        <f>VLOOKUP(D6,'Base de données'!A1:M33,3)</f>
        <v>568456</v>
      </c>
      <c r="F7" s="16" t="str">
        <f>VLOOKUP(D6,'Base de données'!A1:M33,4)</f>
        <v>014347</v>
      </c>
      <c r="G7" s="16">
        <f>VLOOKUP(D6,'Base de données'!A1:M33,5)</f>
        <v>568457</v>
      </c>
      <c r="H7" s="16">
        <f>VLOOKUP(D6,'Base de données'!A1:M33,6)</f>
        <v>121057</v>
      </c>
      <c r="I7" s="16">
        <f>VLOOKUP(D6,'Base de données'!A1:M33,7)</f>
        <v>0</v>
      </c>
      <c r="J7" s="16">
        <f>VLOOKUP(D6,'Base de données'!A1:M33,8)</f>
        <v>0</v>
      </c>
      <c r="K7" s="16">
        <f>VLOOKUP(D6,'Base de données'!A1:M33,9)</f>
        <v>0</v>
      </c>
      <c r="L7" s="16">
        <f>VLOOKUP(D6,'Base de données'!A1:M33,10)</f>
        <v>0</v>
      </c>
      <c r="M7" s="16">
        <f>VLOOKUP(D6,'Base de données'!A1:M33,11)</f>
        <v>0</v>
      </c>
      <c r="N7" s="16">
        <f>VLOOKUP(D6,'Base de données'!A1:M33,12)</f>
        <v>0</v>
      </c>
      <c r="R7" s="10"/>
      <c r="S7" t="s">
        <v>18</v>
      </c>
    </row>
    <row r="9" spans="2:19" x14ac:dyDescent="0.25">
      <c r="R9" s="17"/>
      <c r="S9" t="s">
        <v>19</v>
      </c>
    </row>
    <row r="11" spans="2:19" ht="15" customHeight="1" x14ac:dyDescent="0.25">
      <c r="B11" s="6" t="s">
        <v>16</v>
      </c>
      <c r="C11" s="7"/>
    </row>
    <row r="12" spans="2:19" x14ac:dyDescent="0.25">
      <c r="B12" s="8"/>
      <c r="C12" s="9"/>
      <c r="D12" s="16" t="str">
        <f t="array" ref="D12">IFERROR(IF(D7=0,"",IF(INDEX('Base de données'!$A$1:$A$33,SMALL(IF('Base de données'!$B$1:$M$33='Recherche piece'!D$7,ROW('Base de données'!$B$1:$B$33),""),COLUMN(A$1)))=$D$6,"",(INDEX('Base de données'!$A$1:$A$33,SMALL(IF('Base de données'!$B$1:$M$33='Recherche piece'!D$7,ROW('Base de données'!$B$1:$B$33),""),COLUMN(A$1)))))),"")</f>
        <v/>
      </c>
      <c r="E12" s="16" t="str">
        <f t="array" ref="E12">IFERROR(IF(E7=0,"",IF(INDEX('Base de données'!$A$1:$A$33,SMALL(IF('Base de données'!$B$1:$M$33='Recherche piece'!E$7,ROW('Base de données'!$B$1:$B$33),""),COLUMN(B$1)))=$D$6,"",(INDEX('Base de données'!$A$1:$A$33,SMALL(IF('Base de données'!$B$1:$M$33='Recherche piece'!E$7,ROW('Base de données'!$B$1:$B$33),""),COLUMN(B$1)))))),"")</f>
        <v/>
      </c>
      <c r="F12" s="16">
        <f t="array" ref="F12">IFERROR(IF(F7=0,"",IF(INDEX('Base de données'!$A$1:$A$33,SMALL(IF('Base de données'!$B$1:$M$33='Recherche piece'!F$7,ROW('Base de données'!$B$1:$B$33),""),COLUMN(C$1)))=$D$6,"",(INDEX('Base de données'!$A$1:$A$33,SMALL(IF('Base de données'!$B$1:$M$33='Recherche piece'!F$7,ROW('Base de données'!$B$1:$B$33),""),COLUMN(C$1)))))),"")</f>
        <v>558463</v>
      </c>
      <c r="G12" s="16" t="str">
        <f t="array" ref="G12">IFERROR(IF(G7=0,"",IF(INDEX('Base de données'!$A$1:$A$33,SMALL(IF('Base de données'!$B$1:$M$33='Recherche piece'!G$7,ROW('Base de données'!$B$1:$B$33),""),COLUMN(D$1)))=$D$6,"",(INDEX('Base de données'!$A$1:$A$33,SMALL(IF('Base de données'!$B$1:$M$33='Recherche piece'!G$7,ROW('Base de données'!$B$1:$B$33),""),COLUMN(D$1)))))),"")</f>
        <v/>
      </c>
      <c r="H12" s="16">
        <f t="array" ref="H12">IFERROR(IF(H7=0,"",IF(INDEX('Base de données'!$A$1:$A$33,SMALL(IF('Base de données'!$B$1:$M$33='Recherche piece'!H$7,ROW('Base de données'!$B$1:$B$33),""),COLUMN(E$1)))=$D$6,"",(INDEX('Base de données'!$A$1:$A$33,SMALL(IF('Base de données'!$B$1:$M$33='Recherche piece'!H$7,ROW('Base de données'!$B$1:$B$33),""),COLUMN(E$1)))))),"")</f>
        <v>570828</v>
      </c>
      <c r="I12" s="16" t="str">
        <f t="array" ref="I12">IFERROR(IF(I7=0,"",IF(INDEX('Base de données'!$A$1:$A$33,SMALL(IF('Base de données'!$B$1:$M$33='Recherche piece'!I$7,ROW('Base de données'!$B$1:$B$33),""),COLUMN(F$1)))=$D$6,"",(INDEX('Base de données'!$A$1:$A$33,SMALL(IF('Base de données'!$B$1:$M$33='Recherche piece'!I$7,ROW('Base de données'!$B$1:$B$33),""),COLUMN(F$1)))))),"")</f>
        <v/>
      </c>
      <c r="J12" s="16" t="str">
        <f t="array" ref="J12">IFERROR(IF(J7=0,"",IF(INDEX('Base de données'!$A$1:$A$33,SMALL(IF('Base de données'!$B$1:$M$33='Recherche piece'!J$7,ROW('Base de données'!$B$1:$B$33),""),COLUMN(G$1)))=$D$6,"",(INDEX('Base de données'!$A$1:$A$33,SMALL(IF('Base de données'!$B$1:$M$33='Recherche piece'!J$7,ROW('Base de données'!$B$1:$B$33),""),COLUMN(G$1)))))),"")</f>
        <v/>
      </c>
      <c r="K12" s="16" t="str">
        <f t="array" ref="K12">IFERROR(IF(K7=0,"",IF(INDEX('Base de données'!$A$1:$A$33,SMALL(IF('Base de données'!$B$1:$M$33='Recherche piece'!K$7,ROW('Base de données'!$B$1:$B$33),""),COLUMN(H$1)))=$D$6,"",(INDEX('Base de données'!$A$1:$A$33,SMALL(IF('Base de données'!$B$1:$M$33='Recherche piece'!K$7,ROW('Base de données'!$B$1:$B$33),""),COLUMN(H$1)))))),"")</f>
        <v/>
      </c>
      <c r="L12" s="16" t="str">
        <f t="array" ref="L12">IFERROR(IF(L7=0,"",IF(INDEX('Base de données'!$A$1:$A$33,SMALL(IF('Base de données'!$B$1:$M$33='Recherche piece'!L$7,ROW('Base de données'!$B$1:$B$33),""),COLUMN(I$1)))=$D$6,"",(INDEX('Base de données'!$A$1:$A$33,SMALL(IF('Base de données'!$B$1:$M$33='Recherche piece'!L$7,ROW('Base de données'!$B$1:$B$33),""),COLUMN(I$1)))))),"")</f>
        <v/>
      </c>
      <c r="M12" s="16" t="str">
        <f t="array" ref="M12">IFERROR(IF(M7=0,"",IF(INDEX('Base de données'!$A$1:$A$33,SMALL(IF('Base de données'!$B$1:$M$33='Recherche piece'!M$7,ROW('Base de données'!$B$1:$B$33),""),COLUMN(J$1)))=$D$6,"",(INDEX('Base de données'!$A$1:$A$33,SMALL(IF('Base de données'!$B$1:$M$33='Recherche piece'!M$7,ROW('Base de données'!$B$1:$B$33),""),COLUMN(J$1)))))),"")</f>
        <v/>
      </c>
      <c r="N12" s="16" t="str">
        <f t="array" ref="N12">IFERROR(IF(N7=0,"",IF(INDEX('Base de données'!$A$1:$A$33,SMALL(IF('Base de données'!$B$1:$M$33='Recherche piece'!N$7,ROW('Base de données'!$B$1:$B$33),""),COLUMN(K$1)))=$D$6,"",(INDEX('Base de données'!$A$1:$A$33,SMALL(IF('Base de données'!$B$1:$M$33='Recherche piece'!N$7,ROW('Base de données'!$B$1:$B$33),""),COLUMN(K$1)))))),"")</f>
        <v/>
      </c>
      <c r="O12" t="str">
        <f t="array" ref="O12">IFERROR(IF(O7=0,"",IF(INDEX('Base de données'!$A$1:$A$33,SMALL(IF('Base de données'!$B$1:$M$33='Recherche piece'!O$7,ROW('Base de données'!$B$1:$B$33),""),COLUMN(L$1)))=$D$6,"",(INDEX('Base de données'!$A$1:$A$33,SMALL(IF('Base de données'!$B$1:$M$33='Recherche piece'!O$7,ROW('Base de données'!$B$1:$B$33),""),COLUMN(L$1)))))),"")</f>
        <v/>
      </c>
      <c r="P12" t="str">
        <f t="array" ref="P12">IFERROR(IF(P7=0,"",IF(INDEX('Base de données'!$A$1:$A$33,SMALL(IF('Base de données'!$B$1:$M$33='Recherche piece'!P$7,ROW('Base de données'!$B$1:$B$33),""),COLUMN(M$1)))=$D$6,"",(INDEX('Base de données'!$A$1:$A$33,SMALL(IF('Base de données'!$B$1:$M$33='Recherche piece'!P$7,ROW('Base de données'!$B$1:$B$33),""),COLUMN(M$1)))))),"")</f>
        <v/>
      </c>
    </row>
    <row r="16" spans="2:19" ht="58.5" customHeight="1" x14ac:dyDescent="0.25">
      <c r="C16" s="13" t="s">
        <v>22</v>
      </c>
      <c r="D16" s="13"/>
      <c r="E16" s="13"/>
      <c r="F16" s="13"/>
      <c r="G16" s="13"/>
    </row>
    <row r="21" spans="2:13" x14ac:dyDescent="0.25">
      <c r="F21" t="s">
        <v>20</v>
      </c>
    </row>
    <row r="22" spans="2:13" x14ac:dyDescent="0.25">
      <c r="B22" s="14" t="s">
        <v>23</v>
      </c>
      <c r="C22" s="15"/>
      <c r="D22" s="10"/>
    </row>
    <row r="24" spans="2:13" x14ac:dyDescent="0.25">
      <c r="B24" s="14" t="s">
        <v>17</v>
      </c>
      <c r="C24" s="15"/>
      <c r="D24" s="17"/>
      <c r="E24" s="17"/>
      <c r="F24" s="17"/>
      <c r="G24" s="17"/>
      <c r="H24" s="17"/>
      <c r="I24" s="17"/>
      <c r="J24" s="17"/>
      <c r="K24" s="17"/>
    </row>
    <row r="25" spans="2:13" x14ac:dyDescent="0.25">
      <c r="M25" t="s">
        <v>21</v>
      </c>
    </row>
  </sheetData>
  <mergeCells count="6">
    <mergeCell ref="C16:G16"/>
    <mergeCell ref="B22:C22"/>
    <mergeCell ref="B24:C24"/>
    <mergeCell ref="B11:C12"/>
    <mergeCell ref="B6:C6"/>
    <mergeCell ref="B7:C7"/>
  </mergeCells>
  <dataValidations count="1">
    <dataValidation type="list" allowBlank="1" showInputMessage="1" showErrorMessage="1" sqref="D6">
      <formula1>Buse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9"/>
  <sheetViews>
    <sheetView workbookViewId="0">
      <selection activeCell="K7" sqref="K7"/>
    </sheetView>
  </sheetViews>
  <sheetFormatPr baseColWidth="10" defaultRowHeight="15" x14ac:dyDescent="0.25"/>
  <sheetData>
    <row r="1" spans="1:8" x14ac:dyDescent="0.25">
      <c r="A1" s="5">
        <v>268298</v>
      </c>
      <c r="B1" s="3">
        <v>268294</v>
      </c>
      <c r="C1" s="4" t="s">
        <v>0</v>
      </c>
    </row>
    <row r="2" spans="1:8" x14ac:dyDescent="0.25">
      <c r="A2" s="1">
        <v>547321</v>
      </c>
      <c r="B2" s="3">
        <v>547324</v>
      </c>
      <c r="C2" s="3">
        <v>547325</v>
      </c>
      <c r="D2" s="3">
        <v>477655</v>
      </c>
      <c r="E2" s="4" t="s">
        <v>1</v>
      </c>
      <c r="F2" s="3">
        <v>468512</v>
      </c>
    </row>
    <row r="3" spans="1:8" x14ac:dyDescent="0.25">
      <c r="A3" s="1">
        <v>547688</v>
      </c>
      <c r="B3" s="3">
        <v>547698</v>
      </c>
      <c r="C3" s="3">
        <v>547699</v>
      </c>
      <c r="D3" s="3">
        <v>131703</v>
      </c>
      <c r="E3" s="4" t="s">
        <v>5</v>
      </c>
      <c r="F3" s="4" t="s">
        <v>1</v>
      </c>
      <c r="G3" s="4" t="s">
        <v>3</v>
      </c>
    </row>
    <row r="4" spans="1:8" x14ac:dyDescent="0.25">
      <c r="A4" s="1">
        <v>547757</v>
      </c>
      <c r="B4" s="3">
        <v>547758</v>
      </c>
      <c r="C4" s="4" t="s">
        <v>2</v>
      </c>
      <c r="D4" s="4" t="s">
        <v>1</v>
      </c>
      <c r="E4" s="3">
        <v>468512</v>
      </c>
    </row>
    <row r="5" spans="1:8" x14ac:dyDescent="0.25">
      <c r="A5" s="1">
        <v>547768</v>
      </c>
      <c r="B5" s="3">
        <v>547771</v>
      </c>
      <c r="C5" s="3">
        <v>563487</v>
      </c>
      <c r="D5" s="4" t="s">
        <v>4</v>
      </c>
      <c r="E5" s="3">
        <v>332057</v>
      </c>
      <c r="F5" s="4" t="s">
        <v>3</v>
      </c>
    </row>
    <row r="6" spans="1:8" x14ac:dyDescent="0.25">
      <c r="A6" s="1">
        <v>548788</v>
      </c>
      <c r="B6" s="3">
        <v>548792</v>
      </c>
      <c r="C6" s="4" t="s">
        <v>2</v>
      </c>
      <c r="D6" s="4" t="s">
        <v>1</v>
      </c>
      <c r="E6" s="4" t="s">
        <v>3</v>
      </c>
    </row>
    <row r="7" spans="1:8" x14ac:dyDescent="0.25">
      <c r="A7" s="1">
        <v>549572</v>
      </c>
      <c r="B7" s="3">
        <v>549574</v>
      </c>
      <c r="C7" s="4" t="s">
        <v>2</v>
      </c>
      <c r="D7" s="4" t="s">
        <v>1</v>
      </c>
      <c r="E7" s="4" t="s">
        <v>3</v>
      </c>
    </row>
    <row r="8" spans="1:8" x14ac:dyDescent="0.25">
      <c r="A8" s="1">
        <v>549624</v>
      </c>
      <c r="B8" s="3">
        <v>549626</v>
      </c>
      <c r="C8" s="3">
        <v>549627</v>
      </c>
      <c r="D8" s="4" t="s">
        <v>4</v>
      </c>
      <c r="E8" s="4" t="s">
        <v>6</v>
      </c>
      <c r="F8" s="4" t="s">
        <v>3</v>
      </c>
    </row>
    <row r="9" spans="1:8" x14ac:dyDescent="0.25">
      <c r="A9" s="1">
        <v>549690</v>
      </c>
      <c r="B9" s="3">
        <v>549691</v>
      </c>
      <c r="C9" s="3">
        <v>549692</v>
      </c>
      <c r="D9" s="4" t="s">
        <v>4</v>
      </c>
      <c r="E9" s="4" t="s">
        <v>1</v>
      </c>
      <c r="F9" s="4" t="s">
        <v>3</v>
      </c>
    </row>
    <row r="10" spans="1:8" x14ac:dyDescent="0.25">
      <c r="A10" s="1">
        <v>549916</v>
      </c>
      <c r="B10" s="3">
        <v>549917</v>
      </c>
      <c r="C10" s="3">
        <v>549918</v>
      </c>
      <c r="D10" s="4" t="s">
        <v>4</v>
      </c>
      <c r="E10" s="4" t="s">
        <v>1</v>
      </c>
      <c r="F10" s="4" t="s">
        <v>3</v>
      </c>
    </row>
    <row r="11" spans="1:8" x14ac:dyDescent="0.25">
      <c r="A11" s="1">
        <v>549926</v>
      </c>
      <c r="B11" s="3">
        <v>549927</v>
      </c>
      <c r="C11" s="4" t="s">
        <v>2</v>
      </c>
      <c r="D11" s="4" t="s">
        <v>1</v>
      </c>
      <c r="E11" s="4" t="s">
        <v>3</v>
      </c>
    </row>
    <row r="12" spans="1:8" x14ac:dyDescent="0.25">
      <c r="A12" s="1">
        <v>549989</v>
      </c>
      <c r="B12" s="3">
        <v>549990</v>
      </c>
      <c r="C12" s="3">
        <v>549991</v>
      </c>
      <c r="D12" s="3">
        <v>477655</v>
      </c>
      <c r="E12" s="4" t="s">
        <v>1</v>
      </c>
      <c r="F12" s="4" t="s">
        <v>3</v>
      </c>
    </row>
    <row r="13" spans="1:8" x14ac:dyDescent="0.25">
      <c r="A13" s="1">
        <v>550170</v>
      </c>
      <c r="B13" s="3">
        <v>550171</v>
      </c>
      <c r="C13" s="4" t="s">
        <v>4</v>
      </c>
      <c r="D13" s="4" t="s">
        <v>1</v>
      </c>
      <c r="E13" s="4" t="s">
        <v>3</v>
      </c>
    </row>
    <row r="14" spans="1:8" x14ac:dyDescent="0.25">
      <c r="A14" s="1">
        <v>550550</v>
      </c>
      <c r="B14" s="3">
        <v>550554</v>
      </c>
      <c r="C14" s="3">
        <v>550556</v>
      </c>
      <c r="D14" s="4" t="s">
        <v>4</v>
      </c>
      <c r="E14" s="4" t="s">
        <v>1</v>
      </c>
      <c r="F14" s="4" t="s">
        <v>3</v>
      </c>
    </row>
    <row r="15" spans="1:8" x14ac:dyDescent="0.25">
      <c r="A15" s="1">
        <v>557024</v>
      </c>
      <c r="B15" s="3">
        <v>557027</v>
      </c>
      <c r="C15" s="3">
        <v>557029</v>
      </c>
      <c r="D15" s="3">
        <v>516242</v>
      </c>
      <c r="E15" s="3">
        <v>515648</v>
      </c>
      <c r="F15" s="4" t="s">
        <v>5</v>
      </c>
      <c r="G15" s="4" t="s">
        <v>7</v>
      </c>
      <c r="H15" s="3">
        <v>364079</v>
      </c>
    </row>
    <row r="16" spans="1:8" x14ac:dyDescent="0.25">
      <c r="A16" s="1">
        <v>558463</v>
      </c>
      <c r="B16" s="3">
        <v>558936</v>
      </c>
      <c r="C16" s="3">
        <v>559028</v>
      </c>
      <c r="D16" s="3">
        <v>516242</v>
      </c>
      <c r="E16" s="3">
        <v>515648</v>
      </c>
      <c r="F16" s="4" t="s">
        <v>5</v>
      </c>
      <c r="G16" s="4" t="s">
        <v>6</v>
      </c>
    </row>
    <row r="17" spans="1:13" x14ac:dyDescent="0.25">
      <c r="A17" s="1">
        <v>570238</v>
      </c>
      <c r="B17" s="3">
        <v>268261</v>
      </c>
      <c r="C17" s="3">
        <v>568456</v>
      </c>
      <c r="D17" s="4" t="s">
        <v>5</v>
      </c>
      <c r="E17" s="3">
        <v>568457</v>
      </c>
      <c r="F17" s="3">
        <v>121057</v>
      </c>
    </row>
    <row r="18" spans="1:13" x14ac:dyDescent="0.25">
      <c r="A18" s="1">
        <v>570283</v>
      </c>
      <c r="B18" s="3">
        <v>268261</v>
      </c>
      <c r="C18" s="3">
        <v>549904</v>
      </c>
      <c r="D18" s="4" t="s">
        <v>5</v>
      </c>
      <c r="E18" s="3">
        <v>549905</v>
      </c>
      <c r="F18" s="3">
        <v>121057</v>
      </c>
    </row>
    <row r="19" spans="1:13" x14ac:dyDescent="0.25">
      <c r="A19" s="1">
        <v>570784</v>
      </c>
      <c r="B19" s="3">
        <v>268261</v>
      </c>
      <c r="C19" s="3">
        <v>556172</v>
      </c>
      <c r="D19" s="4" t="s">
        <v>5</v>
      </c>
      <c r="E19" s="3">
        <v>556173</v>
      </c>
      <c r="F19" s="3">
        <v>121057</v>
      </c>
    </row>
    <row r="20" spans="1:13" x14ac:dyDescent="0.25">
      <c r="A20" s="1">
        <v>570790</v>
      </c>
      <c r="B20" s="3">
        <v>268261</v>
      </c>
      <c r="C20" s="3">
        <v>570814</v>
      </c>
      <c r="D20" s="4" t="s">
        <v>5</v>
      </c>
      <c r="E20" s="3">
        <v>570815</v>
      </c>
      <c r="F20" s="3">
        <v>121057</v>
      </c>
    </row>
    <row r="21" spans="1:13" x14ac:dyDescent="0.25">
      <c r="A21" s="1">
        <v>570828</v>
      </c>
      <c r="B21" s="3">
        <v>268261</v>
      </c>
      <c r="C21" s="3">
        <v>547379</v>
      </c>
      <c r="D21" s="4" t="s">
        <v>5</v>
      </c>
      <c r="E21" s="3">
        <v>547380</v>
      </c>
      <c r="F21" s="3">
        <v>121057</v>
      </c>
    </row>
    <row r="22" spans="1:13" x14ac:dyDescent="0.25">
      <c r="A22" s="1">
        <v>570836</v>
      </c>
      <c r="B22" s="3">
        <v>268261</v>
      </c>
      <c r="C22" s="3">
        <v>549307</v>
      </c>
      <c r="D22" s="4" t="s">
        <v>5</v>
      </c>
      <c r="E22" s="3">
        <v>549308</v>
      </c>
      <c r="F22" s="3">
        <v>121057</v>
      </c>
    </row>
    <row r="23" spans="1:13" x14ac:dyDescent="0.25">
      <c r="A23" s="1">
        <v>570838</v>
      </c>
      <c r="B23" s="3">
        <v>549714</v>
      </c>
      <c r="C23" s="3">
        <v>549715</v>
      </c>
      <c r="D23" s="3">
        <v>587563</v>
      </c>
      <c r="E23" s="3">
        <v>570360</v>
      </c>
      <c r="F23" s="3">
        <v>588261</v>
      </c>
      <c r="G23" s="3">
        <v>374100</v>
      </c>
      <c r="H23" s="3">
        <v>431665</v>
      </c>
      <c r="I23" s="4" t="s">
        <v>8</v>
      </c>
      <c r="J23" s="4" t="s">
        <v>9</v>
      </c>
      <c r="K23" s="4" t="s">
        <v>10</v>
      </c>
      <c r="L23" s="4" t="s">
        <v>11</v>
      </c>
      <c r="M23" s="3">
        <v>570842</v>
      </c>
    </row>
    <row r="24" spans="1:13" x14ac:dyDescent="0.25">
      <c r="A24" s="1">
        <v>571042</v>
      </c>
      <c r="B24" s="3">
        <v>571076</v>
      </c>
      <c r="C24" s="3">
        <v>477655</v>
      </c>
      <c r="D24" s="3">
        <v>515648</v>
      </c>
      <c r="E24" s="4" t="s">
        <v>1</v>
      </c>
    </row>
    <row r="25" spans="1:13" x14ac:dyDescent="0.25">
      <c r="A25" s="1">
        <v>571491</v>
      </c>
      <c r="B25" s="3">
        <v>571505</v>
      </c>
      <c r="C25" s="3">
        <v>516242</v>
      </c>
      <c r="D25" s="3">
        <v>515648</v>
      </c>
      <c r="E25" s="4">
        <v>14347</v>
      </c>
      <c r="F25" s="3">
        <v>332057</v>
      </c>
    </row>
    <row r="26" spans="1:13" x14ac:dyDescent="0.25">
      <c r="A26" s="1">
        <v>571616</v>
      </c>
      <c r="B26" s="3">
        <v>571617</v>
      </c>
      <c r="C26" s="3">
        <v>516242</v>
      </c>
      <c r="D26" s="3">
        <v>515648</v>
      </c>
      <c r="E26" s="4" t="s">
        <v>5</v>
      </c>
      <c r="F26" s="3">
        <v>332057</v>
      </c>
    </row>
    <row r="27" spans="1:13" x14ac:dyDescent="0.25">
      <c r="A27" s="1">
        <v>576272</v>
      </c>
      <c r="B27" s="3">
        <v>576591</v>
      </c>
      <c r="C27" s="3">
        <v>576592</v>
      </c>
      <c r="D27" s="4" t="s">
        <v>4</v>
      </c>
      <c r="E27" s="4" t="s">
        <v>1</v>
      </c>
      <c r="F27" s="4" t="s">
        <v>3</v>
      </c>
    </row>
    <row r="28" spans="1:13" x14ac:dyDescent="0.25">
      <c r="A28" s="1">
        <v>576274</v>
      </c>
      <c r="B28" s="3">
        <v>576743</v>
      </c>
      <c r="C28" s="4" t="s">
        <v>3</v>
      </c>
      <c r="D28" s="3">
        <v>130641</v>
      </c>
      <c r="E28" s="4" t="s">
        <v>5</v>
      </c>
      <c r="F28" s="4" t="s">
        <v>1</v>
      </c>
      <c r="G28" s="4" t="s">
        <v>3</v>
      </c>
      <c r="H28" s="3">
        <v>364079</v>
      </c>
    </row>
    <row r="29" spans="1:13" x14ac:dyDescent="0.25">
      <c r="A29" s="1">
        <v>576276</v>
      </c>
      <c r="B29" s="3">
        <v>576756</v>
      </c>
      <c r="C29" s="3">
        <v>131703</v>
      </c>
      <c r="D29" s="4" t="s">
        <v>5</v>
      </c>
      <c r="E29" s="4" t="s">
        <v>1</v>
      </c>
      <c r="F29" s="4" t="s">
        <v>3</v>
      </c>
    </row>
    <row r="30" spans="1:13" x14ac:dyDescent="0.25">
      <c r="A30" s="1">
        <v>577515</v>
      </c>
      <c r="B30" s="3">
        <v>577695</v>
      </c>
      <c r="C30" s="3">
        <v>577694</v>
      </c>
      <c r="D30" s="3">
        <v>268261</v>
      </c>
      <c r="E30" s="4" t="s">
        <v>5</v>
      </c>
      <c r="F30" s="4" t="s">
        <v>12</v>
      </c>
    </row>
    <row r="31" spans="1:13" x14ac:dyDescent="0.25">
      <c r="A31" s="1">
        <v>577516</v>
      </c>
      <c r="B31" s="3">
        <v>577530</v>
      </c>
      <c r="C31" s="3">
        <v>577529</v>
      </c>
      <c r="D31" s="3">
        <v>268261</v>
      </c>
      <c r="E31" s="4" t="s">
        <v>5</v>
      </c>
      <c r="F31" s="3">
        <v>268298</v>
      </c>
      <c r="G31" s="4" t="s">
        <v>12</v>
      </c>
      <c r="H31" s="4" t="s">
        <v>7</v>
      </c>
      <c r="I31" s="4" t="s">
        <v>13</v>
      </c>
    </row>
    <row r="32" spans="1:13" x14ac:dyDescent="0.25">
      <c r="A32" s="1">
        <v>591366</v>
      </c>
      <c r="B32" s="3">
        <v>591451</v>
      </c>
      <c r="C32" s="3">
        <v>591450</v>
      </c>
      <c r="D32" s="3">
        <v>591476</v>
      </c>
      <c r="E32" s="3">
        <v>131703</v>
      </c>
      <c r="F32" s="4" t="s">
        <v>5</v>
      </c>
      <c r="G32" s="4" t="s">
        <v>6</v>
      </c>
    </row>
    <row r="33" spans="1:8" x14ac:dyDescent="0.25">
      <c r="A33" s="1">
        <v>595928</v>
      </c>
      <c r="B33" s="3">
        <v>595932</v>
      </c>
      <c r="C33" s="3">
        <v>595933</v>
      </c>
      <c r="D33" s="3">
        <v>595936</v>
      </c>
      <c r="E33" s="3">
        <v>596000</v>
      </c>
      <c r="F33" s="3">
        <v>515648</v>
      </c>
      <c r="G33" s="4" t="s">
        <v>5</v>
      </c>
      <c r="H33" s="3">
        <v>593119</v>
      </c>
    </row>
    <row r="34" spans="1:8" x14ac:dyDescent="0.25">
      <c r="A34" s="1"/>
    </row>
    <row r="35" spans="1:8" x14ac:dyDescent="0.25">
      <c r="A35" s="1"/>
    </row>
    <row r="36" spans="1:8" x14ac:dyDescent="0.25">
      <c r="A36" s="1"/>
    </row>
    <row r="37" spans="1:8" x14ac:dyDescent="0.25">
      <c r="A37" s="1"/>
    </row>
    <row r="38" spans="1:8" x14ac:dyDescent="0.25">
      <c r="A38" s="1"/>
    </row>
    <row r="39" spans="1:8" x14ac:dyDescent="0.25">
      <c r="A39" s="1"/>
    </row>
  </sheetData>
  <sortState ref="A2:B176">
    <sortCondition ref="A1"/>
  </sortState>
  <conditionalFormatting sqref="N1:N33">
    <cfRule type="duplicateValues" dxfId="1" priority="3"/>
  </conditionalFormatting>
  <conditionalFormatting sqref="B1:M33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Recherche piece</vt:lpstr>
      <vt:lpstr>Base de données</vt:lpstr>
      <vt:lpstr>Feuil3</vt:lpstr>
      <vt:lpstr>Buse</vt:lpstr>
      <vt:lpstr>Composant</vt:lpstr>
      <vt:lpstr>Piece</vt:lpstr>
    </vt:vector>
  </TitlesOfParts>
  <Company>ETA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Pegeot, Benjamin</dc:creator>
  <cp:lastModifiedBy>Pegeot, Benjamin</cp:lastModifiedBy>
  <dcterms:created xsi:type="dcterms:W3CDTF">2014-08-19T12:01:37Z</dcterms:created>
  <dcterms:modified xsi:type="dcterms:W3CDTF">2014-08-20T06:45:08Z</dcterms:modified>
</cp:coreProperties>
</file>