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Table_Tâches" sheetId="1" r:id="rId1"/>
    <sheet name="Table_Ressources" sheetId="2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E3" i="2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2"/>
  <c r="H31" i="1"/>
  <c r="H27" s="1"/>
  <c r="H29"/>
  <c r="I29" s="1"/>
  <c r="G27"/>
  <c r="F27"/>
  <c r="E27"/>
  <c r="D27"/>
  <c r="I25"/>
  <c r="H25"/>
  <c r="H23"/>
  <c r="I23" s="1"/>
  <c r="G21"/>
  <c r="F21"/>
  <c r="E21"/>
  <c r="D21"/>
  <c r="H19"/>
  <c r="I19" s="1"/>
  <c r="I17" s="1"/>
  <c r="G17"/>
  <c r="F17"/>
  <c r="E17"/>
  <c r="D17"/>
  <c r="H15"/>
  <c r="I15" s="1"/>
  <c r="H13"/>
  <c r="I13" s="1"/>
  <c r="A13"/>
  <c r="A15" s="1"/>
  <c r="A17" s="1"/>
  <c r="A19" s="1"/>
  <c r="A21" s="1"/>
  <c r="A23" s="1"/>
  <c r="A25" s="1"/>
  <c r="A27" s="1"/>
  <c r="A29" s="1"/>
  <c r="A31" s="1"/>
  <c r="H11"/>
  <c r="I11" s="1"/>
  <c r="A11"/>
  <c r="G9"/>
  <c r="F9"/>
  <c r="E9"/>
  <c r="D9"/>
  <c r="A9"/>
  <c r="I21" l="1"/>
  <c r="I9"/>
  <c r="H21"/>
  <c r="I31"/>
  <c r="I27" s="1"/>
  <c r="H9"/>
  <c r="H17"/>
</calcChain>
</file>

<file path=xl/comments1.xml><?xml version="1.0" encoding="utf-8"?>
<comments xmlns="http://schemas.openxmlformats.org/spreadsheetml/2006/main">
  <authors>
    <author>mariong</author>
  </authors>
  <commentList>
    <comment ref="B1" authorId="0">
      <text>
        <r>
          <rPr>
            <sz val="9"/>
            <color indexed="81"/>
            <rFont val="Tahoma"/>
            <family val="2"/>
          </rPr>
          <t xml:space="preserve">Il existe 3 types de ressources: </t>
        </r>
        <r>
          <rPr>
            <b/>
            <sz val="9"/>
            <color indexed="81"/>
            <rFont val="Tahoma"/>
            <family val="2"/>
          </rPr>
          <t xml:space="preserve">Travail, Matériel, Coût
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Première lettre du prénom et les deux premières lettres du Nom</t>
        </r>
      </text>
    </comment>
    <comment ref="D1" authorId="0">
      <text>
        <r>
          <rPr>
            <sz val="9"/>
            <color indexed="81"/>
            <rFont val="Tahoma"/>
            <family val="2"/>
          </rPr>
          <t>Mise en place de 5 groupes:</t>
        </r>
        <r>
          <rPr>
            <b/>
            <sz val="9"/>
            <color indexed="81"/>
            <rFont val="Tahoma"/>
            <family val="2"/>
          </rPr>
          <t xml:space="preserve"> Chef de projet, Développeur, Expert, RTA et qualité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Capacité d'utilisation</t>
        </r>
        <r>
          <rPr>
            <sz val="9"/>
            <color indexed="81"/>
            <rFont val="Tahoma"/>
            <family val="2"/>
          </rPr>
          <t xml:space="preserve"> de la ressource</t>
        </r>
      </text>
    </comment>
  </commentList>
</comments>
</file>

<file path=xl/sharedStrings.xml><?xml version="1.0" encoding="utf-8"?>
<sst xmlns="http://schemas.openxmlformats.org/spreadsheetml/2006/main" count="125" uniqueCount="65">
  <si>
    <t>N°</t>
  </si>
  <si>
    <t>Niveau hiérarchique</t>
  </si>
  <si>
    <t>Nom</t>
  </si>
  <si>
    <t xml:space="preserve">Travail </t>
  </si>
  <si>
    <t>Début</t>
  </si>
  <si>
    <t>Fin</t>
  </si>
  <si>
    <t>% achevé</t>
  </si>
  <si>
    <t>Reste à faire</t>
  </si>
  <si>
    <t>Fin calculée</t>
  </si>
  <si>
    <t>Nom ressources</t>
  </si>
  <si>
    <t>% d'utilisation Ress</t>
  </si>
  <si>
    <t>ACO</t>
  </si>
  <si>
    <t>JPA</t>
  </si>
  <si>
    <t>ACO;JPA;YLE</t>
  </si>
  <si>
    <t>100;100;75</t>
  </si>
  <si>
    <t>JPA;YLE</t>
  </si>
  <si>
    <t>100;75</t>
  </si>
  <si>
    <t>GAE</t>
  </si>
  <si>
    <t>CFA</t>
  </si>
  <si>
    <t>JCM;JPF</t>
  </si>
  <si>
    <t>100;50</t>
  </si>
  <si>
    <t>ABA;ALA;DCH</t>
  </si>
  <si>
    <t>100;90;90</t>
  </si>
  <si>
    <t>Type</t>
  </si>
  <si>
    <t>Initiales</t>
  </si>
  <si>
    <t>Groupe</t>
  </si>
  <si>
    <t>Capacité max</t>
  </si>
  <si>
    <t>Travail</t>
  </si>
  <si>
    <t>ABA</t>
  </si>
  <si>
    <t>Développeur</t>
  </si>
  <si>
    <t>ALA</t>
  </si>
  <si>
    <t>Expert</t>
  </si>
  <si>
    <t>ASC</t>
  </si>
  <si>
    <t>Matériel</t>
  </si>
  <si>
    <t>BFFMGEC</t>
  </si>
  <si>
    <t>Banc</t>
  </si>
  <si>
    <t>BFMGC/FAC</t>
  </si>
  <si>
    <t>BOFAC</t>
  </si>
  <si>
    <t>BOFMGEC</t>
  </si>
  <si>
    <t>BVI</t>
  </si>
  <si>
    <t>Chef de projet</t>
  </si>
  <si>
    <t>CMA</t>
  </si>
  <si>
    <t>Qualité</t>
  </si>
  <si>
    <t>DCH</t>
  </si>
  <si>
    <t>DRO</t>
  </si>
  <si>
    <t>EDU</t>
  </si>
  <si>
    <t>FPE</t>
  </si>
  <si>
    <t>FPI</t>
  </si>
  <si>
    <t>GGA</t>
  </si>
  <si>
    <t>IFAC</t>
  </si>
  <si>
    <t>IFMGC</t>
  </si>
  <si>
    <t>IFMGEC</t>
  </si>
  <si>
    <t>JAL</t>
  </si>
  <si>
    <t>JCM</t>
  </si>
  <si>
    <t>JPF</t>
  </si>
  <si>
    <t>LCA</t>
  </si>
  <si>
    <t>SFA</t>
  </si>
  <si>
    <t>TGU</t>
  </si>
  <si>
    <t>TUL</t>
  </si>
  <si>
    <t>WCO</t>
  </si>
  <si>
    <t>YLE</t>
  </si>
  <si>
    <t>PROJET 1</t>
  </si>
  <si>
    <t>PROJET 2</t>
  </si>
  <si>
    <t>PROJET 3</t>
  </si>
  <si>
    <t>PROJET 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</si>
</sst>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/>
    <xf numFmtId="14" fontId="0" fillId="0" borderId="1" xfId="0" applyNumberFormat="1" applyFont="1" applyBorder="1" applyAlignment="1">
      <alignment horizontal="center"/>
    </xf>
    <xf numFmtId="9" fontId="0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14" fontId="0" fillId="0" borderId="2" xfId="0" applyNumberFormat="1" applyFont="1" applyBorder="1" applyAlignment="1">
      <alignment horizontal="center"/>
    </xf>
    <xf numFmtId="9" fontId="0" fillId="0" borderId="2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/>
    <xf numFmtId="14" fontId="0" fillId="0" borderId="3" xfId="0" applyNumberFormat="1" applyFont="1" applyBorder="1" applyAlignment="1">
      <alignment horizontal="center"/>
    </xf>
    <xf numFmtId="9" fontId="0" fillId="0" borderId="3" xfId="0" applyNumberFormat="1" applyFont="1" applyBorder="1" applyAlignment="1">
      <alignment horizont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 indent="1"/>
    </xf>
    <xf numFmtId="0" fontId="0" fillId="0" borderId="3" xfId="0" applyBorder="1" applyAlignment="1">
      <alignment horizontal="left" indent="1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0" fillId="0" borderId="1" xfId="0" applyNumberFormat="1" applyFont="1" applyBorder="1" applyAlignment="1">
      <alignment horizontal="center"/>
    </xf>
  </cellXfs>
  <cellStyles count="1">
    <cellStyle name="Normal" xfId="0" builtinId="0"/>
  </cellStyles>
  <dxfs count="104"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  <dxf>
      <font>
        <b/>
        <i val="0"/>
        <name val="Cambria"/>
        <scheme val="none"/>
      </font>
      <fill>
        <patternFill patternType="solid"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u val="none"/>
        <name val="Cambria"/>
        <scheme val="none"/>
      </font>
      <fill>
        <patternFill patternType="solid">
          <bgColor theme="9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_Tâches"/>
      <sheetName val="Table_Ressources"/>
      <sheetName val="Jour_Fériés"/>
      <sheetName val="Divers"/>
    </sheetNames>
    <sheetDataSet>
      <sheetData sheetId="0"/>
      <sheetData sheetId="1"/>
      <sheetData sheetId="2">
        <row r="4">
          <cell r="B4">
            <v>41275</v>
          </cell>
        </row>
        <row r="5">
          <cell r="B5">
            <v>41364</v>
          </cell>
        </row>
        <row r="6">
          <cell r="B6">
            <v>41365</v>
          </cell>
        </row>
        <row r="7">
          <cell r="B7">
            <v>41395</v>
          </cell>
        </row>
        <row r="8">
          <cell r="B8">
            <v>41402</v>
          </cell>
        </row>
        <row r="9">
          <cell r="B9">
            <v>41403</v>
          </cell>
        </row>
        <row r="10">
          <cell r="B10">
            <v>41414</v>
          </cell>
        </row>
        <row r="11">
          <cell r="B11">
            <v>41469</v>
          </cell>
        </row>
        <row r="12">
          <cell r="B12">
            <v>41501</v>
          </cell>
        </row>
        <row r="13">
          <cell r="B13">
            <v>41579</v>
          </cell>
        </row>
        <row r="14">
          <cell r="B14">
            <v>41589</v>
          </cell>
        </row>
        <row r="15">
          <cell r="B15">
            <v>41633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K32"/>
  <sheetViews>
    <sheetView tabSelected="1" zoomScale="90" zoomScaleNormal="90" workbookViewId="0">
      <selection activeCell="I38" sqref="I38"/>
    </sheetView>
  </sheetViews>
  <sheetFormatPr baseColWidth="10" defaultColWidth="9.7109375" defaultRowHeight="6.95" customHeight="1"/>
  <cols>
    <col min="1" max="1" width="3.85546875" bestFit="1" customWidth="1"/>
    <col min="2" max="2" width="12.28515625" customWidth="1"/>
    <col min="3" max="3" width="10.5703125" bestFit="1" customWidth="1"/>
    <col min="4" max="4" width="6.85546875" bestFit="1" customWidth="1"/>
    <col min="5" max="6" width="13.85546875" bestFit="1" customWidth="1"/>
    <col min="7" max="7" width="9.28515625" bestFit="1" customWidth="1"/>
    <col min="8" max="8" width="7.42578125" bestFit="1" customWidth="1"/>
    <col min="9" max="9" width="13.85546875" bestFit="1" customWidth="1"/>
    <col min="10" max="10" width="13" bestFit="1" customWidth="1"/>
    <col min="11" max="11" width="13.7109375" bestFit="1" customWidth="1"/>
  </cols>
  <sheetData>
    <row r="5" spans="1:11" ht="6.95" customHeight="1">
      <c r="A5" s="1" t="s">
        <v>0</v>
      </c>
      <c r="B5" s="1" t="s">
        <v>1</v>
      </c>
      <c r="C5" s="1" t="s">
        <v>2</v>
      </c>
      <c r="D5" s="1" t="s">
        <v>3</v>
      </c>
      <c r="E5" s="2" t="s">
        <v>4</v>
      </c>
      <c r="F5" s="2" t="s">
        <v>5</v>
      </c>
      <c r="G5" s="1" t="s">
        <v>6</v>
      </c>
      <c r="H5" s="1" t="s">
        <v>7</v>
      </c>
      <c r="I5" s="2" t="s">
        <v>8</v>
      </c>
      <c r="J5" s="1" t="s">
        <v>9</v>
      </c>
      <c r="K5" s="1" t="s">
        <v>10</v>
      </c>
    </row>
    <row r="6" spans="1:11" ht="22.5" customHeight="1">
      <c r="A6" s="1"/>
      <c r="B6" s="1"/>
      <c r="C6" s="1"/>
      <c r="D6" s="1"/>
      <c r="E6" s="2"/>
      <c r="F6" s="2"/>
      <c r="G6" s="1"/>
      <c r="H6" s="1"/>
      <c r="I6" s="2"/>
      <c r="J6" s="1"/>
      <c r="K6" s="1"/>
    </row>
    <row r="7" spans="1:11" ht="6.95" customHeight="1">
      <c r="A7" s="3">
        <v>0</v>
      </c>
      <c r="B7" s="3"/>
      <c r="C7" s="4"/>
      <c r="D7" s="3"/>
      <c r="E7" s="5"/>
      <c r="F7" s="5"/>
      <c r="G7" s="6"/>
      <c r="H7" s="7"/>
      <c r="I7" s="5"/>
      <c r="J7" s="8"/>
      <c r="K7" s="28"/>
    </row>
    <row r="8" spans="1:11" ht="6.95" customHeight="1">
      <c r="A8" s="3"/>
      <c r="B8" s="3"/>
      <c r="C8" s="4"/>
      <c r="D8" s="3"/>
      <c r="E8" s="5"/>
      <c r="F8" s="5"/>
      <c r="G8" s="6"/>
      <c r="H8" s="7"/>
      <c r="I8" s="5"/>
      <c r="J8" s="9"/>
      <c r="K8" s="29"/>
    </row>
    <row r="9" spans="1:11" ht="6.95" customHeight="1">
      <c r="A9" s="10">
        <f>A7+1</f>
        <v>1</v>
      </c>
      <c r="B9" s="11">
        <v>1</v>
      </c>
      <c r="C9" s="12" t="s">
        <v>61</v>
      </c>
      <c r="D9" s="10">
        <f>SUM(D11:D16)</f>
        <v>29</v>
      </c>
      <c r="E9" s="13">
        <f>MIN(E11:E16)</f>
        <v>41463</v>
      </c>
      <c r="F9" s="13">
        <f>MAX(F11:F16)</f>
        <v>41481</v>
      </c>
      <c r="G9" s="14">
        <f>SUMPRODUCT(D11:D16,G11:G16)/SUM(D11:D16)</f>
        <v>0.51034482758620692</v>
      </c>
      <c r="H9" s="15">
        <f>SUM(H11:H16)</f>
        <v>14.2</v>
      </c>
      <c r="I9" s="13">
        <f ca="1">MAX(I11:I16)</f>
        <v>41480</v>
      </c>
      <c r="J9" s="16"/>
      <c r="K9" s="28"/>
    </row>
    <row r="10" spans="1:11" ht="6.95" customHeight="1">
      <c r="A10" s="17"/>
      <c r="B10" s="18"/>
      <c r="C10" s="19"/>
      <c r="D10" s="17"/>
      <c r="E10" s="20"/>
      <c r="F10" s="20"/>
      <c r="G10" s="21"/>
      <c r="H10" s="22"/>
      <c r="I10" s="20"/>
      <c r="J10" s="23"/>
      <c r="K10" s="28"/>
    </row>
    <row r="11" spans="1:11" ht="6.95" customHeight="1">
      <c r="A11" s="10">
        <f>A9+1</f>
        <v>2</v>
      </c>
      <c r="B11" s="10">
        <v>2</v>
      </c>
      <c r="C11" s="24">
        <v>1</v>
      </c>
      <c r="D11" s="10">
        <v>5</v>
      </c>
      <c r="E11" s="13">
        <v>41463</v>
      </c>
      <c r="F11" s="13">
        <v>41467</v>
      </c>
      <c r="G11" s="14">
        <v>0.8</v>
      </c>
      <c r="H11" s="15">
        <f>IF($D11="","",($D11-($G11*$D11)))</f>
        <v>1</v>
      </c>
      <c r="I11" s="13">
        <f ca="1">IF($E11&gt;TODAY(),WORKDAY($E11-1,$H11,[1]Jour_Fériés!$B$4:$B$15),WORKDAY(TODAY()-1,$H11,[1]Jour_Fériés!$B$4:$B$15))</f>
        <v>41472</v>
      </c>
      <c r="J11" s="16" t="s">
        <v>11</v>
      </c>
      <c r="K11" s="28">
        <v>100</v>
      </c>
    </row>
    <row r="12" spans="1:11" ht="6.95" customHeight="1">
      <c r="A12" s="17"/>
      <c r="B12" s="17"/>
      <c r="C12" s="25"/>
      <c r="D12" s="17"/>
      <c r="E12" s="20"/>
      <c r="F12" s="20"/>
      <c r="G12" s="21"/>
      <c r="H12" s="22"/>
      <c r="I12" s="20"/>
      <c r="J12" s="23"/>
      <c r="K12" s="28"/>
    </row>
    <row r="13" spans="1:11" ht="6.95" customHeight="1">
      <c r="A13" s="10">
        <f>A11+1</f>
        <v>3</v>
      </c>
      <c r="B13" s="10">
        <v>2</v>
      </c>
      <c r="C13" s="24">
        <v>2</v>
      </c>
      <c r="D13" s="10">
        <v>15</v>
      </c>
      <c r="E13" s="13">
        <v>41463</v>
      </c>
      <c r="F13" s="13">
        <v>41481</v>
      </c>
      <c r="G13" s="14">
        <v>0.6</v>
      </c>
      <c r="H13" s="15">
        <f>IF($D13="","",($D13-($G13*$D13)))</f>
        <v>6</v>
      </c>
      <c r="I13" s="13">
        <f ca="1">IF($E13&gt;TODAY(),WORKDAY($E13-1,$H13,[1]Jour_Fériés!$B$4:$B$15),WORKDAY(TODAY()-1,$H13,[1]Jour_Fériés!$B$4:$B$15))</f>
        <v>41479</v>
      </c>
      <c r="J13" s="16" t="s">
        <v>12</v>
      </c>
      <c r="K13" s="28">
        <v>100</v>
      </c>
    </row>
    <row r="14" spans="1:11" ht="6.95" customHeight="1">
      <c r="A14" s="17"/>
      <c r="B14" s="17"/>
      <c r="C14" s="25"/>
      <c r="D14" s="17"/>
      <c r="E14" s="20"/>
      <c r="F14" s="20"/>
      <c r="G14" s="21"/>
      <c r="H14" s="22"/>
      <c r="I14" s="20"/>
      <c r="J14" s="23"/>
      <c r="K14" s="28"/>
    </row>
    <row r="15" spans="1:11" ht="6.95" customHeight="1">
      <c r="A15" s="10">
        <f>A13+1</f>
        <v>4</v>
      </c>
      <c r="B15" s="10">
        <v>2</v>
      </c>
      <c r="C15" s="24">
        <v>3</v>
      </c>
      <c r="D15" s="10">
        <v>9</v>
      </c>
      <c r="E15" s="13">
        <v>41470</v>
      </c>
      <c r="F15" s="13">
        <v>41480</v>
      </c>
      <c r="G15" s="14">
        <v>0.2</v>
      </c>
      <c r="H15" s="15">
        <f>IF($D15="","",($D15-($G15*$D15)))</f>
        <v>7.2</v>
      </c>
      <c r="I15" s="13">
        <f ca="1">IF($E15&gt;TODAY(),WORKDAY($E15-1,$H15,[1]Jour_Fériés!$B$4:$B$15),WORKDAY(TODAY()-1,$H15,[1]Jour_Fériés!$B$4:$B$15))</f>
        <v>41480</v>
      </c>
      <c r="J15" s="16" t="s">
        <v>13</v>
      </c>
      <c r="K15" s="28" t="s">
        <v>14</v>
      </c>
    </row>
    <row r="16" spans="1:11" ht="6.95" customHeight="1">
      <c r="A16" s="17"/>
      <c r="B16" s="17"/>
      <c r="C16" s="25"/>
      <c r="D16" s="17"/>
      <c r="E16" s="20"/>
      <c r="F16" s="20"/>
      <c r="G16" s="21"/>
      <c r="H16" s="22"/>
      <c r="I16" s="20"/>
      <c r="J16" s="23"/>
      <c r="K16" s="28"/>
    </row>
    <row r="17" spans="1:11" ht="6.95" customHeight="1">
      <c r="A17" s="10">
        <f>A15+1</f>
        <v>5</v>
      </c>
      <c r="B17" s="11">
        <v>1</v>
      </c>
      <c r="C17" s="12" t="s">
        <v>62</v>
      </c>
      <c r="D17" s="10">
        <f>SUM(D19:D20)</f>
        <v>5</v>
      </c>
      <c r="E17" s="13">
        <f>MIN(E19:E20)</f>
        <v>41463</v>
      </c>
      <c r="F17" s="13">
        <f>MAX(F19:F20)</f>
        <v>41467</v>
      </c>
      <c r="G17" s="14">
        <f>SUMPRODUCT(D19:D20,G19:G20)/SUM(D19:D20)</f>
        <v>1</v>
      </c>
      <c r="H17" s="15">
        <f>SUM(H19:H20)</f>
        <v>0</v>
      </c>
      <c r="I17" s="13">
        <f ca="1">MAX(I19:I20)</f>
        <v>41471</v>
      </c>
      <c r="J17" s="16"/>
      <c r="K17" s="28"/>
    </row>
    <row r="18" spans="1:11" ht="6.95" customHeight="1">
      <c r="A18" s="17"/>
      <c r="B18" s="18"/>
      <c r="C18" s="19"/>
      <c r="D18" s="17"/>
      <c r="E18" s="20"/>
      <c r="F18" s="20"/>
      <c r="G18" s="21"/>
      <c r="H18" s="22"/>
      <c r="I18" s="20"/>
      <c r="J18" s="23"/>
      <c r="K18" s="28"/>
    </row>
    <row r="19" spans="1:11" ht="6.95" customHeight="1">
      <c r="A19" s="10">
        <f>A17+1</f>
        <v>6</v>
      </c>
      <c r="B19" s="10">
        <v>2</v>
      </c>
      <c r="C19" s="24">
        <v>2</v>
      </c>
      <c r="D19" s="10">
        <v>5</v>
      </c>
      <c r="E19" s="13">
        <v>41463</v>
      </c>
      <c r="F19" s="13">
        <v>41467</v>
      </c>
      <c r="G19" s="14">
        <v>1</v>
      </c>
      <c r="H19" s="15">
        <f>IF($D19="","",($D19-($G19*$D19)))</f>
        <v>0</v>
      </c>
      <c r="I19" s="13">
        <f ca="1">IF($E19&gt;TODAY(),WORKDAY($E19-1,$H19,[1]Jour_Fériés!$B$4:$B$15),WORKDAY(TODAY()-1,$H19,[1]Jour_Fériés!$B$4:$B$15))</f>
        <v>41471</v>
      </c>
      <c r="J19" s="16" t="s">
        <v>15</v>
      </c>
      <c r="K19" s="28" t="s">
        <v>16</v>
      </c>
    </row>
    <row r="20" spans="1:11" ht="6.95" customHeight="1">
      <c r="A20" s="17"/>
      <c r="B20" s="17"/>
      <c r="C20" s="25"/>
      <c r="D20" s="17"/>
      <c r="E20" s="20"/>
      <c r="F20" s="20"/>
      <c r="G20" s="21"/>
      <c r="H20" s="22"/>
      <c r="I20" s="20"/>
      <c r="J20" s="23"/>
      <c r="K20" s="28"/>
    </row>
    <row r="21" spans="1:11" ht="6.95" customHeight="1">
      <c r="A21" s="10">
        <f>A19+1</f>
        <v>7</v>
      </c>
      <c r="B21" s="11">
        <v>1</v>
      </c>
      <c r="C21" s="12" t="s">
        <v>63</v>
      </c>
      <c r="D21" s="10">
        <f>SUM(D23:D26)</f>
        <v>15</v>
      </c>
      <c r="E21" s="13">
        <f>MIN(E23:E26)</f>
        <v>41470</v>
      </c>
      <c r="F21" s="13">
        <f>MAX(F23:F26)</f>
        <v>41481</v>
      </c>
      <c r="G21" s="14">
        <f>SUMPRODUCT(D23:D26,G23:G26)/SUM(D23:D26)</f>
        <v>0</v>
      </c>
      <c r="H21" s="15">
        <f>SUM(H23:H26)</f>
        <v>15</v>
      </c>
      <c r="I21" s="13">
        <f ca="1">MAX(I23:I26)</f>
        <v>41485</v>
      </c>
      <c r="J21" s="16"/>
      <c r="K21" s="28"/>
    </row>
    <row r="22" spans="1:11" ht="6.95" customHeight="1">
      <c r="A22" s="17"/>
      <c r="B22" s="18"/>
      <c r="C22" s="19"/>
      <c r="D22" s="17"/>
      <c r="E22" s="20"/>
      <c r="F22" s="20"/>
      <c r="G22" s="21"/>
      <c r="H22" s="22"/>
      <c r="I22" s="20"/>
      <c r="J22" s="23"/>
      <c r="K22" s="28"/>
    </row>
    <row r="23" spans="1:11" ht="6.95" customHeight="1">
      <c r="A23" s="26">
        <f>A21+1</f>
        <v>8</v>
      </c>
      <c r="B23" s="10">
        <v>2</v>
      </c>
      <c r="C23" s="24">
        <v>2</v>
      </c>
      <c r="D23" s="10">
        <v>10</v>
      </c>
      <c r="E23" s="13">
        <v>41470</v>
      </c>
      <c r="F23" s="13">
        <v>41481</v>
      </c>
      <c r="G23" s="14">
        <v>0</v>
      </c>
      <c r="H23" s="15">
        <f>IF($D23="","",($D23-($G23*$D23)))</f>
        <v>10</v>
      </c>
      <c r="I23" s="13">
        <f ca="1">IF($E23&gt;TODAY(),WORKDAY($E23-1,$H23,[1]Jour_Fériés!$B$4:$B$15),WORKDAY(TODAY()-1,$H23,[1]Jour_Fériés!$B$4:$B$15))</f>
        <v>41485</v>
      </c>
      <c r="J23" s="16" t="s">
        <v>17</v>
      </c>
      <c r="K23" s="28">
        <v>100</v>
      </c>
    </row>
    <row r="24" spans="1:11" ht="6.95" customHeight="1">
      <c r="A24" s="27"/>
      <c r="B24" s="17"/>
      <c r="C24" s="25"/>
      <c r="D24" s="17"/>
      <c r="E24" s="20"/>
      <c r="F24" s="20"/>
      <c r="G24" s="21"/>
      <c r="H24" s="22"/>
      <c r="I24" s="20"/>
      <c r="J24" s="23"/>
      <c r="K24" s="28"/>
    </row>
    <row r="25" spans="1:11" ht="6.95" customHeight="1">
      <c r="A25" s="10">
        <f>A23+1</f>
        <v>9</v>
      </c>
      <c r="B25" s="10">
        <v>2</v>
      </c>
      <c r="C25" s="24">
        <v>3</v>
      </c>
      <c r="D25" s="10">
        <v>5</v>
      </c>
      <c r="E25" s="13">
        <v>41477</v>
      </c>
      <c r="F25" s="13">
        <v>41481</v>
      </c>
      <c r="G25" s="14">
        <v>0</v>
      </c>
      <c r="H25" s="15">
        <f>IF($D25="","",($D25-($G25*$D25)))</f>
        <v>5</v>
      </c>
      <c r="I25" s="13">
        <f ca="1">IF($E25&gt;TODAY(),WORKDAY($E25-1,$H25,[1]Jour_Fériés!$B$4:$B$15),WORKDAY(TODAY()-1,$H25,[1]Jour_Fériés!$B$4:$B$15))</f>
        <v>41481</v>
      </c>
      <c r="J25" s="16" t="s">
        <v>18</v>
      </c>
      <c r="K25" s="28">
        <v>75</v>
      </c>
    </row>
    <row r="26" spans="1:11" ht="6.95" customHeight="1">
      <c r="A26" s="17"/>
      <c r="B26" s="17"/>
      <c r="C26" s="25"/>
      <c r="D26" s="17"/>
      <c r="E26" s="20"/>
      <c r="F26" s="20"/>
      <c r="G26" s="21"/>
      <c r="H26" s="22"/>
      <c r="I26" s="20"/>
      <c r="J26" s="23"/>
      <c r="K26" s="28"/>
    </row>
    <row r="27" spans="1:11" ht="6.95" customHeight="1">
      <c r="A27" s="10">
        <f>A25+1</f>
        <v>10</v>
      </c>
      <c r="B27" s="11">
        <v>1</v>
      </c>
      <c r="C27" s="12" t="s">
        <v>64</v>
      </c>
      <c r="D27" s="10">
        <f>SUM(D29:D31)</f>
        <v>13</v>
      </c>
      <c r="E27" s="13">
        <f>MIN(E29:E31)</f>
        <v>41463</v>
      </c>
      <c r="F27" s="13">
        <f>MAX(F29:F31)</f>
        <v>41479</v>
      </c>
      <c r="G27" s="14">
        <f>SUMPRODUCT(D29:D31,G29:G31)/SUM(D29:D31)</f>
        <v>0</v>
      </c>
      <c r="H27" s="15">
        <f>SUM(H29:H31)</f>
        <v>13</v>
      </c>
      <c r="I27" s="13">
        <f ca="1">MAX(I29:I31)</f>
        <v>41481</v>
      </c>
      <c r="J27" s="16"/>
      <c r="K27" s="28"/>
    </row>
    <row r="28" spans="1:11" ht="6.95" customHeight="1">
      <c r="A28" s="17"/>
      <c r="B28" s="18"/>
      <c r="C28" s="19"/>
      <c r="D28" s="17"/>
      <c r="E28" s="20"/>
      <c r="F28" s="20"/>
      <c r="G28" s="21"/>
      <c r="H28" s="22"/>
      <c r="I28" s="20"/>
      <c r="J28" s="23"/>
      <c r="K28" s="28"/>
    </row>
    <row r="29" spans="1:11" ht="6.95" customHeight="1">
      <c r="A29" s="10">
        <f>A27+1</f>
        <v>11</v>
      </c>
      <c r="B29" s="10">
        <v>2</v>
      </c>
      <c r="C29" s="24">
        <v>3</v>
      </c>
      <c r="D29" s="10">
        <v>5</v>
      </c>
      <c r="E29" s="13">
        <v>41463</v>
      </c>
      <c r="F29" s="13">
        <v>41467</v>
      </c>
      <c r="G29" s="14">
        <v>0</v>
      </c>
      <c r="H29" s="15">
        <f>IF($D29="","",($D29-($G29*$D29)))</f>
        <v>5</v>
      </c>
      <c r="I29" s="13">
        <f ca="1">IF($E29&gt;TODAY(),WORKDAY($E29-1,$H29,[1]Jour_Fériés!$B$4:$B$15),WORKDAY(TODAY()-1,$H29,[1]Jour_Fériés!$B$4:$B$15))</f>
        <v>41478</v>
      </c>
      <c r="J29" s="16" t="s">
        <v>19</v>
      </c>
      <c r="K29" s="28" t="s">
        <v>20</v>
      </c>
    </row>
    <row r="30" spans="1:11" ht="6.95" customHeight="1">
      <c r="A30" s="17"/>
      <c r="B30" s="17"/>
      <c r="C30" s="25"/>
      <c r="D30" s="17"/>
      <c r="E30" s="20"/>
      <c r="F30" s="20"/>
      <c r="G30" s="21"/>
      <c r="H30" s="22"/>
      <c r="I30" s="20"/>
      <c r="J30" s="23"/>
      <c r="K30" s="28"/>
    </row>
    <row r="31" spans="1:11" ht="6.95" customHeight="1">
      <c r="A31" s="10">
        <f>A29+1</f>
        <v>12</v>
      </c>
      <c r="B31" s="10">
        <v>2</v>
      </c>
      <c r="C31" s="24">
        <v>4</v>
      </c>
      <c r="D31" s="10">
        <v>8</v>
      </c>
      <c r="E31" s="13">
        <v>41470</v>
      </c>
      <c r="F31" s="13">
        <v>41479</v>
      </c>
      <c r="G31" s="14">
        <v>0</v>
      </c>
      <c r="H31" s="15">
        <f>IF($D31="","",($D31-($G31*$D31)))</f>
        <v>8</v>
      </c>
      <c r="I31" s="13">
        <f ca="1">IF($E31&gt;TODAY(),WORKDAY($E31-1,$H31,[1]Jour_Fériés!$B$4:$B$15),WORKDAY(TODAY()-1,$H31,[1]Jour_Fériés!$B$4:$B$15))</f>
        <v>41481</v>
      </c>
      <c r="J31" s="16" t="s">
        <v>21</v>
      </c>
      <c r="K31" s="28" t="s">
        <v>22</v>
      </c>
    </row>
    <row r="32" spans="1:11" ht="6.95" customHeight="1">
      <c r="A32" s="17"/>
      <c r="B32" s="17"/>
      <c r="C32" s="25"/>
      <c r="D32" s="17"/>
      <c r="E32" s="20"/>
      <c r="F32" s="20"/>
      <c r="G32" s="21"/>
      <c r="H32" s="22"/>
      <c r="I32" s="20"/>
      <c r="J32" s="23"/>
      <c r="K32" s="28"/>
    </row>
  </sheetData>
  <mergeCells count="154">
    <mergeCell ref="F31:F32"/>
    <mergeCell ref="G31:G32"/>
    <mergeCell ref="H31:H32"/>
    <mergeCell ref="I31:I32"/>
    <mergeCell ref="J31:J32"/>
    <mergeCell ref="K31:K32"/>
    <mergeCell ref="G29:G30"/>
    <mergeCell ref="H29:H30"/>
    <mergeCell ref="I29:I30"/>
    <mergeCell ref="J29:J30"/>
    <mergeCell ref="K29:K30"/>
    <mergeCell ref="A31:A32"/>
    <mergeCell ref="B31:B32"/>
    <mergeCell ref="C31:C32"/>
    <mergeCell ref="D31:D32"/>
    <mergeCell ref="E31:E32"/>
    <mergeCell ref="A29:A30"/>
    <mergeCell ref="B29:B30"/>
    <mergeCell ref="C29:C30"/>
    <mergeCell ref="D29:D30"/>
    <mergeCell ref="E29:E30"/>
    <mergeCell ref="F29:F30"/>
    <mergeCell ref="F27:F28"/>
    <mergeCell ref="G27:G28"/>
    <mergeCell ref="H27:H28"/>
    <mergeCell ref="I27:I28"/>
    <mergeCell ref="J27:J28"/>
    <mergeCell ref="K27:K28"/>
    <mergeCell ref="G25:G26"/>
    <mergeCell ref="H25:H26"/>
    <mergeCell ref="I25:I26"/>
    <mergeCell ref="J25:J26"/>
    <mergeCell ref="K25:K26"/>
    <mergeCell ref="A27:A28"/>
    <mergeCell ref="B27:B28"/>
    <mergeCell ref="C27:C28"/>
    <mergeCell ref="D27:D28"/>
    <mergeCell ref="E27:E28"/>
    <mergeCell ref="A25:A26"/>
    <mergeCell ref="B25:B26"/>
    <mergeCell ref="C25:C26"/>
    <mergeCell ref="D25:D26"/>
    <mergeCell ref="E25:E26"/>
    <mergeCell ref="F25:F26"/>
    <mergeCell ref="F23:F24"/>
    <mergeCell ref="G23:G24"/>
    <mergeCell ref="H23:H24"/>
    <mergeCell ref="I23:I24"/>
    <mergeCell ref="J23:J24"/>
    <mergeCell ref="K23:K24"/>
    <mergeCell ref="G21:G22"/>
    <mergeCell ref="H21:H22"/>
    <mergeCell ref="I21:I22"/>
    <mergeCell ref="J21:J22"/>
    <mergeCell ref="K21:K22"/>
    <mergeCell ref="A23:A24"/>
    <mergeCell ref="B23:B24"/>
    <mergeCell ref="C23:C24"/>
    <mergeCell ref="D23:D24"/>
    <mergeCell ref="E23:E24"/>
    <mergeCell ref="A21:A22"/>
    <mergeCell ref="B21:B22"/>
    <mergeCell ref="C21:C22"/>
    <mergeCell ref="D21:D22"/>
    <mergeCell ref="E21:E22"/>
    <mergeCell ref="F21:F22"/>
    <mergeCell ref="F19:F20"/>
    <mergeCell ref="G19:G20"/>
    <mergeCell ref="H19:H20"/>
    <mergeCell ref="I19:I20"/>
    <mergeCell ref="J19:J20"/>
    <mergeCell ref="K19:K20"/>
    <mergeCell ref="G17:G18"/>
    <mergeCell ref="H17:H18"/>
    <mergeCell ref="I17:I18"/>
    <mergeCell ref="J17:J18"/>
    <mergeCell ref="K17:K18"/>
    <mergeCell ref="A19:A20"/>
    <mergeCell ref="B19:B20"/>
    <mergeCell ref="C19:C20"/>
    <mergeCell ref="D19:D20"/>
    <mergeCell ref="E19:E20"/>
    <mergeCell ref="A17:A18"/>
    <mergeCell ref="B17:B18"/>
    <mergeCell ref="C17:C18"/>
    <mergeCell ref="D17:D18"/>
    <mergeCell ref="E17:E18"/>
    <mergeCell ref="F17:F18"/>
    <mergeCell ref="F15:F16"/>
    <mergeCell ref="G15:G16"/>
    <mergeCell ref="H15:H16"/>
    <mergeCell ref="I15:I16"/>
    <mergeCell ref="J15:J16"/>
    <mergeCell ref="K15:K16"/>
    <mergeCell ref="G13:G14"/>
    <mergeCell ref="H13:H14"/>
    <mergeCell ref="I13:I14"/>
    <mergeCell ref="J13:J14"/>
    <mergeCell ref="K13:K14"/>
    <mergeCell ref="A15:A16"/>
    <mergeCell ref="B15:B16"/>
    <mergeCell ref="C15:C16"/>
    <mergeCell ref="D15:D16"/>
    <mergeCell ref="E15:E16"/>
    <mergeCell ref="A13:A14"/>
    <mergeCell ref="B13:B14"/>
    <mergeCell ref="C13:C14"/>
    <mergeCell ref="D13:D14"/>
    <mergeCell ref="E13:E14"/>
    <mergeCell ref="F13:F14"/>
    <mergeCell ref="F11:F12"/>
    <mergeCell ref="G11:G12"/>
    <mergeCell ref="H11:H12"/>
    <mergeCell ref="I11:I12"/>
    <mergeCell ref="J11:J12"/>
    <mergeCell ref="K11:K12"/>
    <mergeCell ref="G9:G10"/>
    <mergeCell ref="H9:H10"/>
    <mergeCell ref="I9:I10"/>
    <mergeCell ref="J9:J10"/>
    <mergeCell ref="K9:K10"/>
    <mergeCell ref="A11:A12"/>
    <mergeCell ref="B11:B12"/>
    <mergeCell ref="C11:C12"/>
    <mergeCell ref="D11:D12"/>
    <mergeCell ref="E11:E12"/>
    <mergeCell ref="A9:A10"/>
    <mergeCell ref="B9:B10"/>
    <mergeCell ref="C9:C10"/>
    <mergeCell ref="D9:D10"/>
    <mergeCell ref="E9:E10"/>
    <mergeCell ref="F9:F10"/>
    <mergeCell ref="F7:F8"/>
    <mergeCell ref="G7:G8"/>
    <mergeCell ref="H7:H8"/>
    <mergeCell ref="I7:I8"/>
    <mergeCell ref="J7:J8"/>
    <mergeCell ref="K7:K8"/>
    <mergeCell ref="G5:G6"/>
    <mergeCell ref="H5:H6"/>
    <mergeCell ref="I5:I6"/>
    <mergeCell ref="J5:J6"/>
    <mergeCell ref="K5:K6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E5:E6"/>
    <mergeCell ref="F5:F6"/>
  </mergeCells>
  <conditionalFormatting sqref="A31:K31">
    <cfRule type="expression" dxfId="51" priority="1">
      <formula>AND($B31=1)</formula>
    </cfRule>
  </conditionalFormatting>
  <conditionalFormatting sqref="F7">
    <cfRule type="expression" dxfId="50" priority="52">
      <formula>(AND($F7&lt;TODAY(),$G7&lt;1,$F7&lt;&gt;""))</formula>
    </cfRule>
  </conditionalFormatting>
  <conditionalFormatting sqref="I7:I32">
    <cfRule type="expression" dxfId="49" priority="50">
      <formula>(AND($F7&lt;$I7,$I7&lt;&gt;""))</formula>
    </cfRule>
    <cfRule type="expression" dxfId="48" priority="51">
      <formula>(AND($F7&gt;$I7,$I7&lt;&gt;""))</formula>
    </cfRule>
  </conditionalFormatting>
  <conditionalFormatting sqref="A7:K7">
    <cfRule type="expression" dxfId="47" priority="49">
      <formula>AND($B7=1)</formula>
    </cfRule>
  </conditionalFormatting>
  <conditionalFormatting sqref="F9">
    <cfRule type="expression" dxfId="46" priority="48">
      <formula>(AND($F9&lt;TODAY(),$G9&lt;1,$F9&lt;&gt;""))</formula>
    </cfRule>
  </conditionalFormatting>
  <conditionalFormatting sqref="A9:K9">
    <cfRule type="expression" dxfId="45" priority="47">
      <formula>AND($B9=1)</formula>
    </cfRule>
  </conditionalFormatting>
  <conditionalFormatting sqref="F9">
    <cfRule type="expression" dxfId="44" priority="46">
      <formula>(AND($F9&lt;TODAY(),$G9&lt;1,$F9&lt;&gt;""))</formula>
    </cfRule>
  </conditionalFormatting>
  <conditionalFormatting sqref="A9:K9">
    <cfRule type="expression" dxfId="43" priority="45">
      <formula>AND($B9=1)</formula>
    </cfRule>
  </conditionalFormatting>
  <conditionalFormatting sqref="F11">
    <cfRule type="expression" dxfId="42" priority="44">
      <formula>(AND($F11&lt;TODAY(),$G11&lt;1,$F11&lt;&gt;""))</formula>
    </cfRule>
  </conditionalFormatting>
  <conditionalFormatting sqref="A11:K11 I13 I15 I17 I19 I21 I23 I25 I27 I29 I31">
    <cfRule type="expression" dxfId="41" priority="43">
      <formula>AND($B11=1)</formula>
    </cfRule>
  </conditionalFormatting>
  <conditionalFormatting sqref="F11">
    <cfRule type="expression" dxfId="40" priority="42">
      <formula>(AND($F11&lt;TODAY(),$G11&lt;1,$F11&lt;&gt;""))</formula>
    </cfRule>
  </conditionalFormatting>
  <conditionalFormatting sqref="A11:K11 I13 I15 I17 I19 I21 I23 I25 I27 I29 I31">
    <cfRule type="expression" dxfId="39" priority="41">
      <formula>AND($B11=1)</formula>
    </cfRule>
  </conditionalFormatting>
  <conditionalFormatting sqref="F13">
    <cfRule type="expression" dxfId="38" priority="40">
      <formula>(AND($F13&lt;TODAY(),$G13&lt;1,$F13&lt;&gt;""))</formula>
    </cfRule>
  </conditionalFormatting>
  <conditionalFormatting sqref="H15 H11 A13:K13">
    <cfRule type="expression" dxfId="37" priority="39">
      <formula>AND($B11=1)</formula>
    </cfRule>
  </conditionalFormatting>
  <conditionalFormatting sqref="F13">
    <cfRule type="expression" dxfId="36" priority="38">
      <formula>(AND($F13&lt;TODAY(),$G13&lt;1,$F13&lt;&gt;""))</formula>
    </cfRule>
  </conditionalFormatting>
  <conditionalFormatting sqref="H15 H11 A13:K13">
    <cfRule type="expression" dxfId="35" priority="37">
      <formula>AND($B11=1)</formula>
    </cfRule>
  </conditionalFormatting>
  <conditionalFormatting sqref="F15">
    <cfRule type="expression" dxfId="34" priority="36">
      <formula>(AND($F15&lt;TODAY(),$G15&lt;1,$F15&lt;&gt;""))</formula>
    </cfRule>
  </conditionalFormatting>
  <conditionalFormatting sqref="A15:K15 H11 H13">
    <cfRule type="expression" dxfId="33" priority="35">
      <formula>AND($B11=1)</formula>
    </cfRule>
  </conditionalFormatting>
  <conditionalFormatting sqref="F15">
    <cfRule type="expression" dxfId="32" priority="34">
      <formula>(AND($F15&lt;TODAY(),$G15&lt;1,$F15&lt;&gt;""))</formula>
    </cfRule>
  </conditionalFormatting>
  <conditionalFormatting sqref="A15:K15 H11 H13">
    <cfRule type="expression" dxfId="31" priority="33">
      <formula>AND($B11=1)</formula>
    </cfRule>
  </conditionalFormatting>
  <conditionalFormatting sqref="F17">
    <cfRule type="expression" dxfId="30" priority="32">
      <formula>(AND($F17&lt;TODAY(),$G17&lt;1,$F17&lt;&gt;""))</formula>
    </cfRule>
  </conditionalFormatting>
  <conditionalFormatting sqref="A17:K17">
    <cfRule type="expression" dxfId="29" priority="31">
      <formula>AND($B17=1)</formula>
    </cfRule>
  </conditionalFormatting>
  <conditionalFormatting sqref="F17">
    <cfRule type="expression" dxfId="28" priority="30">
      <formula>(AND($F17&lt;TODAY(),$G17&lt;1,$F17&lt;&gt;""))</formula>
    </cfRule>
  </conditionalFormatting>
  <conditionalFormatting sqref="A17:K17">
    <cfRule type="expression" dxfId="27" priority="29">
      <formula>AND($B17=1)</formula>
    </cfRule>
  </conditionalFormatting>
  <conditionalFormatting sqref="F19">
    <cfRule type="expression" dxfId="26" priority="28">
      <formula>(AND($F19&lt;TODAY(),$G19&lt;1,$F19&lt;&gt;""))</formula>
    </cfRule>
  </conditionalFormatting>
  <conditionalFormatting sqref="A19:K19">
    <cfRule type="expression" dxfId="25" priority="27">
      <formula>AND($B19=1)</formula>
    </cfRule>
  </conditionalFormatting>
  <conditionalFormatting sqref="F19">
    <cfRule type="expression" dxfId="24" priority="26">
      <formula>(AND($F19&lt;TODAY(),$G19&lt;1,$F19&lt;&gt;""))</formula>
    </cfRule>
  </conditionalFormatting>
  <conditionalFormatting sqref="A19:K19">
    <cfRule type="expression" dxfId="23" priority="25">
      <formula>AND($B19=1)</formula>
    </cfRule>
  </conditionalFormatting>
  <conditionalFormatting sqref="F21">
    <cfRule type="expression" dxfId="22" priority="24">
      <formula>(AND($F21&lt;TODAY(),$G21&lt;1,$F21&lt;&gt;""))</formula>
    </cfRule>
  </conditionalFormatting>
  <conditionalFormatting sqref="A21:K21">
    <cfRule type="expression" dxfId="21" priority="23">
      <formula>AND($B21=1)</formula>
    </cfRule>
  </conditionalFormatting>
  <conditionalFormatting sqref="F21">
    <cfRule type="expression" dxfId="20" priority="22">
      <formula>(AND($F21&lt;TODAY(),$G21&lt;1,$F21&lt;&gt;""))</formula>
    </cfRule>
  </conditionalFormatting>
  <conditionalFormatting sqref="A21:K21">
    <cfRule type="expression" dxfId="19" priority="21">
      <formula>AND($B21=1)</formula>
    </cfRule>
  </conditionalFormatting>
  <conditionalFormatting sqref="F23">
    <cfRule type="expression" dxfId="18" priority="20">
      <formula>(AND($F23&lt;TODAY(),$G23&lt;1,$F23&lt;&gt;""))</formula>
    </cfRule>
  </conditionalFormatting>
  <conditionalFormatting sqref="A23:K23">
    <cfRule type="expression" dxfId="17" priority="19">
      <formula>AND($B23=1)</formula>
    </cfRule>
  </conditionalFormatting>
  <conditionalFormatting sqref="F23">
    <cfRule type="expression" dxfId="16" priority="18">
      <formula>(AND($F23&lt;TODAY(),$G23&lt;1,$F23&lt;&gt;""))</formula>
    </cfRule>
  </conditionalFormatting>
  <conditionalFormatting sqref="A23:K23">
    <cfRule type="expression" dxfId="15" priority="17">
      <formula>AND($B23=1)</formula>
    </cfRule>
  </conditionalFormatting>
  <conditionalFormatting sqref="F25">
    <cfRule type="expression" dxfId="14" priority="16">
      <formula>(AND($F25&lt;TODAY(),$G25&lt;1,$F25&lt;&gt;""))</formula>
    </cfRule>
  </conditionalFormatting>
  <conditionalFormatting sqref="A25:K25">
    <cfRule type="expression" dxfId="13" priority="15">
      <formula>AND($B25=1)</formula>
    </cfRule>
  </conditionalFormatting>
  <conditionalFormatting sqref="F25">
    <cfRule type="expression" dxfId="12" priority="14">
      <formula>(AND($F25&lt;TODAY(),$G25&lt;1,$F25&lt;&gt;""))</formula>
    </cfRule>
  </conditionalFormatting>
  <conditionalFormatting sqref="A25:K25">
    <cfRule type="expression" dxfId="11" priority="13">
      <formula>AND($B25=1)</formula>
    </cfRule>
  </conditionalFormatting>
  <conditionalFormatting sqref="F27">
    <cfRule type="expression" dxfId="10" priority="12">
      <formula>(AND($F27&lt;TODAY(),$G27&lt;1,$F27&lt;&gt;""))</formula>
    </cfRule>
  </conditionalFormatting>
  <conditionalFormatting sqref="A27:K27">
    <cfRule type="expression" dxfId="9" priority="11">
      <formula>AND($B27=1)</formula>
    </cfRule>
  </conditionalFormatting>
  <conditionalFormatting sqref="F27">
    <cfRule type="expression" dxfId="8" priority="10">
      <formula>(AND($F27&lt;TODAY(),$G27&lt;1,$F27&lt;&gt;""))</formula>
    </cfRule>
  </conditionalFormatting>
  <conditionalFormatting sqref="A27:K27">
    <cfRule type="expression" dxfId="7" priority="9">
      <formula>AND($B27=1)</formula>
    </cfRule>
  </conditionalFormatting>
  <conditionalFormatting sqref="F29">
    <cfRule type="expression" dxfId="6" priority="8">
      <formula>(AND($F29&lt;TODAY(),$G29&lt;1,$F29&lt;&gt;""))</formula>
    </cfRule>
  </conditionalFormatting>
  <conditionalFormatting sqref="A29:K29">
    <cfRule type="expression" dxfId="5" priority="7">
      <formula>AND($B29=1)</formula>
    </cfRule>
  </conditionalFormatting>
  <conditionalFormatting sqref="F29">
    <cfRule type="expression" dxfId="4" priority="6">
      <formula>(AND($F29&lt;TODAY(),$G29&lt;1,$F29&lt;&gt;""))</formula>
    </cfRule>
  </conditionalFormatting>
  <conditionalFormatting sqref="A29:K29">
    <cfRule type="expression" dxfId="3" priority="5">
      <formula>AND($B29=1)</formula>
    </cfRule>
  </conditionalFormatting>
  <conditionalFormatting sqref="F31">
    <cfRule type="expression" dxfId="2" priority="4">
      <formula>(AND($F31&lt;TODAY(),$G31&lt;1,$F31&lt;&gt;""))</formula>
    </cfRule>
  </conditionalFormatting>
  <conditionalFormatting sqref="A31:K31">
    <cfRule type="expression" dxfId="1" priority="3">
      <formula>AND($B31=1)</formula>
    </cfRule>
  </conditionalFormatting>
  <conditionalFormatting sqref="F31">
    <cfRule type="expression" dxfId="0" priority="2">
      <formula>(AND($F31&lt;TODAY(),$G31&lt;1,$F31&lt;&gt;""))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2"/>
  <sheetViews>
    <sheetView workbookViewId="0">
      <selection activeCell="C17" sqref="C17"/>
    </sheetView>
  </sheetViews>
  <sheetFormatPr baseColWidth="10" defaultRowHeight="15"/>
  <cols>
    <col min="1" max="1" width="8.140625" customWidth="1"/>
    <col min="2" max="2" width="8.5703125" bestFit="1" customWidth="1"/>
    <col min="3" max="3" width="11.5703125" bestFit="1" customWidth="1"/>
    <col min="4" max="4" width="13.7109375" bestFit="1" customWidth="1"/>
  </cols>
  <sheetData>
    <row r="1" spans="1:5">
      <c r="A1" s="30" t="s">
        <v>0</v>
      </c>
      <c r="B1" s="31" t="s">
        <v>23</v>
      </c>
      <c r="C1" s="31" t="s">
        <v>24</v>
      </c>
      <c r="D1" s="31" t="s">
        <v>25</v>
      </c>
      <c r="E1" s="30" t="s">
        <v>26</v>
      </c>
    </row>
    <row r="2" spans="1:5">
      <c r="A2" s="32">
        <f>IF($B2="","",ROW()-1)</f>
        <v>1</v>
      </c>
      <c r="B2" s="33" t="s">
        <v>27</v>
      </c>
      <c r="C2" s="34" t="s">
        <v>28</v>
      </c>
      <c r="D2" s="33" t="s">
        <v>29</v>
      </c>
      <c r="E2" s="33">
        <f>IF($C2="JPF",50,IF($D2="Développeur",100,IF($D2="Chef de projet",75,IF($D2="Expert",90,IF($D2="Qualité",100,IF($D2="Banc",100))))))</f>
        <v>100</v>
      </c>
    </row>
    <row r="3" spans="1:5">
      <c r="A3" s="32">
        <f t="shared" ref="A3:A32" si="0">IF($B3="","",ROW()-1)</f>
        <v>2</v>
      </c>
      <c r="B3" s="33" t="s">
        <v>27</v>
      </c>
      <c r="C3" s="34" t="s">
        <v>11</v>
      </c>
      <c r="D3" s="33" t="s">
        <v>29</v>
      </c>
      <c r="E3" s="33">
        <f t="shared" ref="E3:E32" si="1">IF($C3="JPF",50,IF($D3="Développeur",100,IF($D3="Chef de projet",75,IF($D3="Expert",90,IF($D3="Qualité",100,IF($D3="Banc",100))))))</f>
        <v>100</v>
      </c>
    </row>
    <row r="4" spans="1:5">
      <c r="A4" s="32">
        <f t="shared" si="0"/>
        <v>3</v>
      </c>
      <c r="B4" s="33" t="s">
        <v>27</v>
      </c>
      <c r="C4" s="34" t="s">
        <v>30</v>
      </c>
      <c r="D4" s="33" t="s">
        <v>31</v>
      </c>
      <c r="E4" s="33">
        <f t="shared" si="1"/>
        <v>90</v>
      </c>
    </row>
    <row r="5" spans="1:5">
      <c r="A5" s="32">
        <f t="shared" si="0"/>
        <v>4</v>
      </c>
      <c r="B5" s="33" t="s">
        <v>27</v>
      </c>
      <c r="C5" s="34" t="s">
        <v>32</v>
      </c>
      <c r="D5" s="33" t="s">
        <v>29</v>
      </c>
      <c r="E5" s="33">
        <f t="shared" si="1"/>
        <v>100</v>
      </c>
    </row>
    <row r="6" spans="1:5">
      <c r="A6" s="32">
        <f t="shared" si="0"/>
        <v>5</v>
      </c>
      <c r="B6" s="33" t="s">
        <v>33</v>
      </c>
      <c r="C6" s="34" t="s">
        <v>34</v>
      </c>
      <c r="D6" s="33" t="s">
        <v>35</v>
      </c>
      <c r="E6" s="33">
        <f t="shared" si="1"/>
        <v>100</v>
      </c>
    </row>
    <row r="7" spans="1:5">
      <c r="A7" s="32">
        <f t="shared" si="0"/>
        <v>6</v>
      </c>
      <c r="B7" s="33" t="s">
        <v>33</v>
      </c>
      <c r="C7" s="34" t="s">
        <v>36</v>
      </c>
      <c r="D7" s="33" t="s">
        <v>35</v>
      </c>
      <c r="E7" s="33">
        <f t="shared" si="1"/>
        <v>100</v>
      </c>
    </row>
    <row r="8" spans="1:5">
      <c r="A8" s="32">
        <f t="shared" si="0"/>
        <v>7</v>
      </c>
      <c r="B8" s="33" t="s">
        <v>33</v>
      </c>
      <c r="C8" s="34" t="s">
        <v>37</v>
      </c>
      <c r="D8" s="33" t="s">
        <v>35</v>
      </c>
      <c r="E8" s="33">
        <f t="shared" si="1"/>
        <v>100</v>
      </c>
    </row>
    <row r="9" spans="1:5">
      <c r="A9" s="32">
        <f t="shared" si="0"/>
        <v>8</v>
      </c>
      <c r="B9" s="33" t="s">
        <v>33</v>
      </c>
      <c r="C9" s="34" t="s">
        <v>38</v>
      </c>
      <c r="D9" s="33" t="s">
        <v>35</v>
      </c>
      <c r="E9" s="33">
        <f t="shared" si="1"/>
        <v>100</v>
      </c>
    </row>
    <row r="10" spans="1:5">
      <c r="A10" s="32">
        <f t="shared" si="0"/>
        <v>9</v>
      </c>
      <c r="B10" s="33" t="s">
        <v>27</v>
      </c>
      <c r="C10" s="34" t="s">
        <v>39</v>
      </c>
      <c r="D10" s="33" t="s">
        <v>29</v>
      </c>
      <c r="E10" s="33">
        <f t="shared" si="1"/>
        <v>100</v>
      </c>
    </row>
    <row r="11" spans="1:5">
      <c r="A11" s="32">
        <f t="shared" si="0"/>
        <v>10</v>
      </c>
      <c r="B11" s="33" t="s">
        <v>27</v>
      </c>
      <c r="C11" s="34" t="s">
        <v>18</v>
      </c>
      <c r="D11" s="33" t="s">
        <v>40</v>
      </c>
      <c r="E11" s="33">
        <f t="shared" si="1"/>
        <v>75</v>
      </c>
    </row>
    <row r="12" spans="1:5">
      <c r="A12" s="32">
        <f t="shared" si="0"/>
        <v>11</v>
      </c>
      <c r="B12" s="33" t="s">
        <v>27</v>
      </c>
      <c r="C12" s="34" t="s">
        <v>41</v>
      </c>
      <c r="D12" s="33" t="s">
        <v>42</v>
      </c>
      <c r="E12" s="33">
        <f t="shared" si="1"/>
        <v>100</v>
      </c>
    </row>
    <row r="13" spans="1:5">
      <c r="A13" s="32">
        <f t="shared" si="0"/>
        <v>12</v>
      </c>
      <c r="B13" s="33" t="s">
        <v>27</v>
      </c>
      <c r="C13" s="34" t="s">
        <v>43</v>
      </c>
      <c r="D13" s="33" t="s">
        <v>31</v>
      </c>
      <c r="E13" s="33">
        <f t="shared" si="1"/>
        <v>90</v>
      </c>
    </row>
    <row r="14" spans="1:5">
      <c r="A14" s="32">
        <f t="shared" si="0"/>
        <v>13</v>
      </c>
      <c r="B14" s="33" t="s">
        <v>27</v>
      </c>
      <c r="C14" s="34" t="s">
        <v>44</v>
      </c>
      <c r="D14" s="33" t="s">
        <v>42</v>
      </c>
      <c r="E14" s="33">
        <f t="shared" si="1"/>
        <v>100</v>
      </c>
    </row>
    <row r="15" spans="1:5">
      <c r="A15" s="32">
        <f t="shared" si="0"/>
        <v>14</v>
      </c>
      <c r="B15" s="33" t="s">
        <v>27</v>
      </c>
      <c r="C15" s="34" t="s">
        <v>45</v>
      </c>
      <c r="D15" s="33" t="s">
        <v>29</v>
      </c>
      <c r="E15" s="33">
        <f t="shared" si="1"/>
        <v>100</v>
      </c>
    </row>
    <row r="16" spans="1:5">
      <c r="A16" s="32">
        <f t="shared" si="0"/>
        <v>15</v>
      </c>
      <c r="B16" s="33" t="s">
        <v>27</v>
      </c>
      <c r="C16" s="34" t="s">
        <v>46</v>
      </c>
      <c r="D16" s="33" t="s">
        <v>29</v>
      </c>
      <c r="E16" s="33">
        <f t="shared" si="1"/>
        <v>100</v>
      </c>
    </row>
    <row r="17" spans="1:5">
      <c r="A17" s="32">
        <f t="shared" si="0"/>
        <v>16</v>
      </c>
      <c r="B17" s="33" t="s">
        <v>27</v>
      </c>
      <c r="C17" s="34" t="s">
        <v>47</v>
      </c>
      <c r="D17" s="33" t="s">
        <v>40</v>
      </c>
      <c r="E17" s="33">
        <f t="shared" si="1"/>
        <v>75</v>
      </c>
    </row>
    <row r="18" spans="1:5">
      <c r="A18" s="32">
        <f t="shared" si="0"/>
        <v>17</v>
      </c>
      <c r="B18" s="33" t="s">
        <v>27</v>
      </c>
      <c r="C18" s="34" t="s">
        <v>17</v>
      </c>
      <c r="D18" s="33" t="s">
        <v>29</v>
      </c>
      <c r="E18" s="33">
        <f t="shared" si="1"/>
        <v>100</v>
      </c>
    </row>
    <row r="19" spans="1:5">
      <c r="A19" s="32">
        <f t="shared" si="0"/>
        <v>18</v>
      </c>
      <c r="B19" s="33" t="s">
        <v>27</v>
      </c>
      <c r="C19" s="34" t="s">
        <v>48</v>
      </c>
      <c r="D19" s="33" t="s">
        <v>42</v>
      </c>
      <c r="E19" s="33">
        <f t="shared" si="1"/>
        <v>100</v>
      </c>
    </row>
    <row r="20" spans="1:5">
      <c r="A20" s="32">
        <f t="shared" si="0"/>
        <v>19</v>
      </c>
      <c r="B20" s="33" t="s">
        <v>33</v>
      </c>
      <c r="C20" s="34" t="s">
        <v>49</v>
      </c>
      <c r="D20" s="33" t="s">
        <v>35</v>
      </c>
      <c r="E20" s="33">
        <f t="shared" si="1"/>
        <v>100</v>
      </c>
    </row>
    <row r="21" spans="1:5">
      <c r="A21" s="32">
        <f t="shared" si="0"/>
        <v>20</v>
      </c>
      <c r="B21" s="33" t="s">
        <v>33</v>
      </c>
      <c r="C21" s="34" t="s">
        <v>50</v>
      </c>
      <c r="D21" s="33" t="s">
        <v>35</v>
      </c>
      <c r="E21" s="33">
        <f t="shared" si="1"/>
        <v>100</v>
      </c>
    </row>
    <row r="22" spans="1:5">
      <c r="A22" s="32">
        <f t="shared" si="0"/>
        <v>21</v>
      </c>
      <c r="B22" s="33" t="s">
        <v>33</v>
      </c>
      <c r="C22" s="34" t="s">
        <v>51</v>
      </c>
      <c r="D22" s="33" t="s">
        <v>35</v>
      </c>
      <c r="E22" s="33">
        <f t="shared" si="1"/>
        <v>100</v>
      </c>
    </row>
    <row r="23" spans="1:5">
      <c r="A23" s="32">
        <f t="shared" si="0"/>
        <v>22</v>
      </c>
      <c r="B23" s="33" t="s">
        <v>27</v>
      </c>
      <c r="C23" s="34" t="s">
        <v>52</v>
      </c>
      <c r="D23" s="33" t="s">
        <v>40</v>
      </c>
      <c r="E23" s="33">
        <f t="shared" si="1"/>
        <v>75</v>
      </c>
    </row>
    <row r="24" spans="1:5">
      <c r="A24" s="32">
        <f t="shared" si="0"/>
        <v>23</v>
      </c>
      <c r="B24" s="33" t="s">
        <v>27</v>
      </c>
      <c r="C24" s="34" t="s">
        <v>53</v>
      </c>
      <c r="D24" s="33" t="s">
        <v>29</v>
      </c>
      <c r="E24" s="33">
        <f t="shared" si="1"/>
        <v>100</v>
      </c>
    </row>
    <row r="25" spans="1:5">
      <c r="A25" s="32">
        <f t="shared" si="0"/>
        <v>24</v>
      </c>
      <c r="B25" s="33" t="s">
        <v>27</v>
      </c>
      <c r="C25" s="34" t="s">
        <v>12</v>
      </c>
      <c r="D25" s="33" t="s">
        <v>29</v>
      </c>
      <c r="E25" s="33">
        <f t="shared" si="1"/>
        <v>100</v>
      </c>
    </row>
    <row r="26" spans="1:5">
      <c r="A26" s="32">
        <f t="shared" si="0"/>
        <v>25</v>
      </c>
      <c r="B26" s="33" t="s">
        <v>27</v>
      </c>
      <c r="C26" s="34" t="s">
        <v>54</v>
      </c>
      <c r="D26" s="33" t="s">
        <v>40</v>
      </c>
      <c r="E26" s="33">
        <f t="shared" si="1"/>
        <v>50</v>
      </c>
    </row>
    <row r="27" spans="1:5">
      <c r="A27" s="32">
        <f t="shared" si="0"/>
        <v>26</v>
      </c>
      <c r="B27" s="33" t="s">
        <v>27</v>
      </c>
      <c r="C27" s="34" t="s">
        <v>55</v>
      </c>
      <c r="D27" s="33" t="s">
        <v>29</v>
      </c>
      <c r="E27" s="33">
        <f t="shared" si="1"/>
        <v>100</v>
      </c>
    </row>
    <row r="28" spans="1:5">
      <c r="A28" s="32">
        <f t="shared" si="0"/>
        <v>27</v>
      </c>
      <c r="B28" s="33" t="s">
        <v>27</v>
      </c>
      <c r="C28" s="34" t="s">
        <v>56</v>
      </c>
      <c r="D28" s="33" t="s">
        <v>29</v>
      </c>
      <c r="E28" s="33">
        <f t="shared" si="1"/>
        <v>100</v>
      </c>
    </row>
    <row r="29" spans="1:5">
      <c r="A29" s="32">
        <f t="shared" si="0"/>
        <v>28</v>
      </c>
      <c r="B29" s="33" t="s">
        <v>27</v>
      </c>
      <c r="C29" s="34" t="s">
        <v>57</v>
      </c>
      <c r="D29" s="33" t="s">
        <v>29</v>
      </c>
      <c r="E29" s="33">
        <f t="shared" si="1"/>
        <v>100</v>
      </c>
    </row>
    <row r="30" spans="1:5">
      <c r="A30" s="32">
        <f t="shared" si="0"/>
        <v>29</v>
      </c>
      <c r="B30" s="33" t="s">
        <v>27</v>
      </c>
      <c r="C30" s="34" t="s">
        <v>58</v>
      </c>
      <c r="D30" s="33" t="s">
        <v>29</v>
      </c>
      <c r="E30" s="33">
        <f t="shared" si="1"/>
        <v>100</v>
      </c>
    </row>
    <row r="31" spans="1:5">
      <c r="A31" s="32">
        <f t="shared" si="0"/>
        <v>30</v>
      </c>
      <c r="B31" s="33" t="s">
        <v>27</v>
      </c>
      <c r="C31" s="34" t="s">
        <v>59</v>
      </c>
      <c r="D31" s="33" t="s">
        <v>29</v>
      </c>
      <c r="E31" s="33">
        <f t="shared" si="1"/>
        <v>100</v>
      </c>
    </row>
    <row r="32" spans="1:5">
      <c r="A32" s="32">
        <f t="shared" si="0"/>
        <v>31</v>
      </c>
      <c r="B32" s="33" t="s">
        <v>27</v>
      </c>
      <c r="C32" s="34" t="s">
        <v>60</v>
      </c>
      <c r="D32" s="33" t="s">
        <v>40</v>
      </c>
      <c r="E32" s="33">
        <f t="shared" si="1"/>
        <v>75</v>
      </c>
    </row>
  </sheetData>
  <dataValidations count="2">
    <dataValidation type="list" allowBlank="1" showInputMessage="1" showErrorMessage="1" sqref="D2:D32">
      <formula1>"Développeur,Chef de projet,Expert,Qualité,RTA,Banc"</formula1>
    </dataValidation>
    <dataValidation type="list" allowBlank="1" showInputMessage="1" showErrorMessage="1" sqref="B2:B20">
      <formula1>"Travail,Matériel,Coût"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Table_Tâches</vt:lpstr>
      <vt:lpstr>Table_Ressources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mariong</dc:creator>
  <cp:lastModifiedBy>mariong</cp:lastModifiedBy>
  <dcterms:created xsi:type="dcterms:W3CDTF">2013-07-17T12:17:53Z</dcterms:created>
  <dcterms:modified xsi:type="dcterms:W3CDTF">2013-07-17T12:35:35Z</dcterms:modified>
</cp:coreProperties>
</file>