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hotel" sheetId="1" r:id="rId1"/>
    <sheet name="Déplacement Long Courrier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M55" i="2" l="1"/>
  <c r="K55" i="2"/>
  <c r="N55" i="2" s="1"/>
  <c r="F55" i="2"/>
  <c r="D55" i="2"/>
  <c r="G55" i="2" s="1"/>
  <c r="L54" i="2"/>
  <c r="K54" i="2" s="1"/>
  <c r="E54" i="2"/>
  <c r="G54" i="2" s="1"/>
  <c r="D54" i="2"/>
  <c r="L53" i="2"/>
  <c r="N53" i="2" s="1"/>
  <c r="K53" i="2"/>
  <c r="G53" i="2"/>
  <c r="E53" i="2"/>
  <c r="D53" i="2" s="1"/>
  <c r="L52" i="2"/>
  <c r="K52" i="2" s="1"/>
  <c r="E52" i="2"/>
  <c r="G52" i="2" s="1"/>
  <c r="D52" i="2"/>
  <c r="N51" i="2"/>
  <c r="L51" i="2"/>
  <c r="K51" i="2"/>
  <c r="I51" i="2"/>
  <c r="G51" i="2"/>
  <c r="E51" i="2"/>
  <c r="D51" i="2"/>
  <c r="B51" i="2"/>
  <c r="N50" i="2"/>
  <c r="L50" i="2"/>
  <c r="K50" i="2"/>
  <c r="G50" i="2"/>
  <c r="E50" i="2"/>
  <c r="D50" i="2" s="1"/>
  <c r="L49" i="2"/>
  <c r="K49" i="2" s="1"/>
  <c r="E49" i="2"/>
  <c r="G49" i="2" s="1"/>
  <c r="D49" i="2"/>
  <c r="N48" i="2"/>
  <c r="L48" i="2"/>
  <c r="K48" i="2"/>
  <c r="G48" i="2"/>
  <c r="E48" i="2"/>
  <c r="D48" i="2" s="1"/>
  <c r="L47" i="2"/>
  <c r="K47" i="2" s="1"/>
  <c r="E47" i="2"/>
  <c r="G47" i="2" s="1"/>
  <c r="D47" i="2"/>
  <c r="N46" i="2"/>
  <c r="L46" i="2"/>
  <c r="K46" i="2"/>
  <c r="G46" i="2"/>
  <c r="E46" i="2"/>
  <c r="D46" i="2" s="1"/>
  <c r="L45" i="2"/>
  <c r="K45" i="2" s="1"/>
  <c r="E45" i="2"/>
  <c r="G45" i="2" s="1"/>
  <c r="D45" i="2"/>
  <c r="N44" i="2"/>
  <c r="L44" i="2"/>
  <c r="K44" i="2"/>
  <c r="G44" i="2"/>
  <c r="E44" i="2"/>
  <c r="D44" i="2" s="1"/>
  <c r="L43" i="2"/>
  <c r="K43" i="2" s="1"/>
  <c r="H43" i="2"/>
  <c r="E43" i="2"/>
  <c r="D43" i="2" s="1"/>
  <c r="A43" i="2"/>
  <c r="L42" i="2"/>
  <c r="K42" i="2" s="1"/>
  <c r="E42" i="2"/>
  <c r="G42" i="2" s="1"/>
  <c r="D42" i="2"/>
  <c r="N41" i="2"/>
  <c r="L41" i="2"/>
  <c r="K41" i="2"/>
  <c r="G41" i="2"/>
  <c r="E41" i="2"/>
  <c r="D41" i="2" s="1"/>
  <c r="L40" i="2"/>
  <c r="K40" i="2" s="1"/>
  <c r="J40" i="2"/>
  <c r="E40" i="2"/>
  <c r="D40" i="2" s="1"/>
  <c r="C40" i="2"/>
  <c r="K39" i="2"/>
  <c r="D39" i="2"/>
  <c r="N37" i="2"/>
  <c r="M37" i="2"/>
  <c r="K37" i="2"/>
  <c r="G37" i="2"/>
  <c r="F37" i="2"/>
  <c r="D37" i="2"/>
  <c r="L36" i="2"/>
  <c r="K36" i="2" s="1"/>
  <c r="E36" i="2"/>
  <c r="G36" i="2" s="1"/>
  <c r="D36" i="2"/>
  <c r="N35" i="2"/>
  <c r="L35" i="2"/>
  <c r="K35" i="2"/>
  <c r="G35" i="2"/>
  <c r="E35" i="2"/>
  <c r="D35" i="2" s="1"/>
  <c r="L34" i="2"/>
  <c r="K34" i="2" s="1"/>
  <c r="E34" i="2"/>
  <c r="G34" i="2" s="1"/>
  <c r="D34" i="2"/>
  <c r="N33" i="2"/>
  <c r="L33" i="2"/>
  <c r="K33" i="2"/>
  <c r="I33" i="2"/>
  <c r="G33" i="2"/>
  <c r="E33" i="2"/>
  <c r="D33" i="2"/>
  <c r="B33" i="2"/>
  <c r="N32" i="2"/>
  <c r="L32" i="2"/>
  <c r="K32" i="2"/>
  <c r="G32" i="2"/>
  <c r="E32" i="2"/>
  <c r="D32" i="2" s="1"/>
  <c r="L31" i="2"/>
  <c r="K31" i="2" s="1"/>
  <c r="E31" i="2"/>
  <c r="G31" i="2" s="1"/>
  <c r="D31" i="2"/>
  <c r="N30" i="2"/>
  <c r="L30" i="2"/>
  <c r="K30" i="2"/>
  <c r="G30" i="2"/>
  <c r="E30" i="2"/>
  <c r="D30" i="2" s="1"/>
  <c r="L29" i="2"/>
  <c r="K29" i="2" s="1"/>
  <c r="E29" i="2"/>
  <c r="G29" i="2" s="1"/>
  <c r="D29" i="2"/>
  <c r="N28" i="2"/>
  <c r="L28" i="2"/>
  <c r="K28" i="2"/>
  <c r="G28" i="2"/>
  <c r="E28" i="2"/>
  <c r="D28" i="2" s="1"/>
  <c r="L27" i="2"/>
  <c r="K27" i="2" s="1"/>
  <c r="E27" i="2"/>
  <c r="G27" i="2" s="1"/>
  <c r="D27" i="2"/>
  <c r="N26" i="2"/>
  <c r="L26" i="2"/>
  <c r="K26" i="2"/>
  <c r="G26" i="2"/>
  <c r="E26" i="2"/>
  <c r="D26" i="2" s="1"/>
  <c r="L25" i="2"/>
  <c r="K25" i="2" s="1"/>
  <c r="H25" i="2"/>
  <c r="E25" i="2"/>
  <c r="D25" i="2" s="1"/>
  <c r="A25" i="2"/>
  <c r="L24" i="2"/>
  <c r="K24" i="2" s="1"/>
  <c r="E24" i="2"/>
  <c r="G24" i="2" s="1"/>
  <c r="D24" i="2"/>
  <c r="N23" i="2"/>
  <c r="L23" i="2"/>
  <c r="K23" i="2"/>
  <c r="G23" i="2"/>
  <c r="E23" i="2"/>
  <c r="D23" i="2" s="1"/>
  <c r="L22" i="2"/>
  <c r="K22" i="2" s="1"/>
  <c r="J22" i="2"/>
  <c r="E22" i="2"/>
  <c r="D22" i="2" s="1"/>
  <c r="C22" i="2"/>
  <c r="K21" i="2"/>
  <c r="D21" i="2"/>
  <c r="N19" i="2"/>
  <c r="M19" i="2"/>
  <c r="K19" i="2"/>
  <c r="G19" i="2"/>
  <c r="D19" i="2"/>
  <c r="L18" i="2"/>
  <c r="K18" i="2" s="1"/>
  <c r="E18" i="2"/>
  <c r="G18" i="2" s="1"/>
  <c r="D18" i="2"/>
  <c r="N17" i="2"/>
  <c r="L17" i="2"/>
  <c r="K17" i="2"/>
  <c r="G17" i="2"/>
  <c r="E17" i="2"/>
  <c r="D17" i="2" s="1"/>
  <c r="L16" i="2"/>
  <c r="K16" i="2" s="1"/>
  <c r="E16" i="2"/>
  <c r="G16" i="2" s="1"/>
  <c r="D16" i="2"/>
  <c r="N15" i="2"/>
  <c r="L15" i="2"/>
  <c r="K15" i="2"/>
  <c r="I15" i="2"/>
  <c r="G15" i="2"/>
  <c r="E15" i="2"/>
  <c r="D15" i="2"/>
  <c r="B15" i="2"/>
  <c r="N14" i="2"/>
  <c r="L14" i="2"/>
  <c r="K14" i="2"/>
  <c r="G14" i="2"/>
  <c r="E14" i="2"/>
  <c r="D14" i="2" s="1"/>
  <c r="L13" i="2"/>
  <c r="K13" i="2" s="1"/>
  <c r="E13" i="2"/>
  <c r="G13" i="2" s="1"/>
  <c r="D13" i="2"/>
  <c r="N12" i="2"/>
  <c r="L12" i="2"/>
  <c r="K12" i="2"/>
  <c r="G12" i="2"/>
  <c r="E12" i="2"/>
  <c r="D12" i="2" s="1"/>
  <c r="L11" i="2"/>
  <c r="K11" i="2" s="1"/>
  <c r="E11" i="2"/>
  <c r="G11" i="2" s="1"/>
  <c r="D11" i="2"/>
  <c r="N10" i="2"/>
  <c r="L10" i="2"/>
  <c r="K10" i="2"/>
  <c r="G10" i="2"/>
  <c r="E10" i="2"/>
  <c r="D10" i="2" s="1"/>
  <c r="L9" i="2"/>
  <c r="K9" i="2" s="1"/>
  <c r="E9" i="2"/>
  <c r="G9" i="2" s="1"/>
  <c r="D9" i="2"/>
  <c r="N8" i="2"/>
  <c r="L8" i="2"/>
  <c r="K8" i="2"/>
  <c r="G8" i="2"/>
  <c r="E8" i="2"/>
  <c r="D8" i="2" s="1"/>
  <c r="L7" i="2"/>
  <c r="K7" i="2" s="1"/>
  <c r="H7" i="2"/>
  <c r="E7" i="2"/>
  <c r="D7" i="2" s="1"/>
  <c r="L6" i="2"/>
  <c r="K6" i="2" s="1"/>
  <c r="E6" i="2"/>
  <c r="G6" i="2" s="1"/>
  <c r="D6" i="2"/>
  <c r="N5" i="2"/>
  <c r="L5" i="2"/>
  <c r="K5" i="2"/>
  <c r="G5" i="2"/>
  <c r="E5" i="2"/>
  <c r="D5" i="2" s="1"/>
  <c r="L4" i="2"/>
  <c r="K4" i="2" s="1"/>
  <c r="J4" i="2"/>
  <c r="E4" i="2"/>
  <c r="D4" i="2" s="1"/>
  <c r="C4" i="2"/>
  <c r="K3" i="2"/>
  <c r="D3" i="2"/>
  <c r="I2" i="2"/>
  <c r="A7" i="2" l="1"/>
  <c r="G4" i="2"/>
  <c r="N4" i="2"/>
  <c r="N6" i="2"/>
  <c r="G7" i="2"/>
  <c r="N7" i="2"/>
  <c r="N9" i="2"/>
  <c r="N11" i="2"/>
  <c r="N13" i="2"/>
  <c r="N16" i="2"/>
  <c r="N18" i="2"/>
  <c r="G22" i="2"/>
  <c r="N22" i="2"/>
  <c r="N24" i="2"/>
  <c r="G25" i="2"/>
  <c r="N25" i="2"/>
  <c r="N27" i="2"/>
  <c r="N29" i="2"/>
  <c r="N31" i="2"/>
  <c r="N34" i="2"/>
  <c r="N36" i="2"/>
  <c r="G40" i="2"/>
  <c r="N40" i="2"/>
  <c r="N42" i="2"/>
  <c r="G43" i="2"/>
  <c r="N43" i="2"/>
  <c r="N45" i="2"/>
  <c r="N47" i="2"/>
  <c r="N49" i="2"/>
  <c r="N52" i="2"/>
  <c r="N54" i="2"/>
  <c r="B2" i="2"/>
</calcChain>
</file>

<file path=xl/sharedStrings.xml><?xml version="1.0" encoding="utf-8"?>
<sst xmlns="http://schemas.openxmlformats.org/spreadsheetml/2006/main" count="60" uniqueCount="23">
  <si>
    <t>Caraibes</t>
  </si>
  <si>
    <t>FDF</t>
  </si>
  <si>
    <t>CARAYOU</t>
  </si>
  <si>
    <t>EUR</t>
  </si>
  <si>
    <t>LA BATELLIERE</t>
  </si>
  <si>
    <t>BAKOUA</t>
  </si>
  <si>
    <t>Tarif Hotel R1</t>
  </si>
  <si>
    <t>Janvier</t>
  </si>
  <si>
    <t>Rotation 1</t>
  </si>
  <si>
    <t>Nuits</t>
  </si>
  <si>
    <t>Rotation 2</t>
  </si>
  <si>
    <t>fdf</t>
  </si>
  <si>
    <t>Martinique</t>
  </si>
  <si>
    <t>Zone</t>
  </si>
  <si>
    <t>Début</t>
  </si>
  <si>
    <t>Fin</t>
  </si>
  <si>
    <t xml:space="preserve">Nombre de jours </t>
  </si>
  <si>
    <t>Indemnités</t>
  </si>
  <si>
    <t>Rotation 3</t>
  </si>
  <si>
    <t>Rotation 4</t>
  </si>
  <si>
    <t>Rotation 5</t>
  </si>
  <si>
    <t>Rotation 6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</si>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</sst>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\ [$€-1]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9"/>
      <name val="Geneva"/>
    </font>
    <font>
      <b/>
      <sz val="9"/>
      <name val="Geneva"/>
    </font>
    <font>
      <b/>
      <sz val="9"/>
      <color indexed="9"/>
      <name val="Geneva"/>
    </font>
    <font>
      <sz val="9"/>
      <color indexed="9"/>
      <name val="Geneva"/>
    </font>
  </fonts>
  <fills count="1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>
      <alignment vertical="top"/>
    </xf>
    <xf numFmtId="0" fontId="6" fillId="0" borderId="0"/>
  </cellStyleXfs>
  <cellXfs count="65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top"/>
    </xf>
    <xf numFmtId="0" fontId="3" fillId="0" borderId="1" xfId="1" applyNumberFormat="1" applyFont="1" applyFill="1" applyBorder="1" applyAlignment="1" applyProtection="1">
      <alignment horizontal="center" vertical="top"/>
    </xf>
    <xf numFmtId="0" fontId="3" fillId="0" borderId="1" xfId="1" applyNumberFormat="1" applyFont="1" applyFill="1" applyBorder="1" applyAlignment="1" applyProtection="1">
      <alignment horizontal="left" vertical="top"/>
    </xf>
    <xf numFmtId="4" fontId="3" fillId="0" borderId="1" xfId="1" applyNumberFormat="1" applyFont="1" applyFill="1" applyBorder="1" applyAlignment="1" applyProtection="1">
      <alignment horizontal="center" vertical="top"/>
    </xf>
    <xf numFmtId="8" fontId="3" fillId="0" borderId="1" xfId="1" applyNumberFormat="1" applyFont="1" applyFill="1" applyBorder="1" applyAlignment="1" applyProtection="1">
      <alignment horizontal="right" vertical="top"/>
    </xf>
    <xf numFmtId="0" fontId="1" fillId="0" borderId="2" xfId="1" applyNumberFormat="1" applyFont="1" applyFill="1" applyBorder="1" applyAlignment="1" applyProtection="1">
      <alignment vertical="top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vertical="top"/>
    </xf>
    <xf numFmtId="0" fontId="4" fillId="2" borderId="0" xfId="1" applyNumberFormat="1" applyFont="1" applyFill="1" applyBorder="1" applyAlignment="1" applyProtection="1">
      <alignment vertical="top"/>
    </xf>
    <xf numFmtId="0" fontId="1" fillId="3" borderId="0" xfId="1" applyNumberFormat="1" applyFont="1" applyFill="1" applyBorder="1" applyAlignment="1" applyProtection="1">
      <alignment vertical="top"/>
    </xf>
    <xf numFmtId="49" fontId="1" fillId="0" borderId="0" xfId="1" applyNumberFormat="1" applyFont="1" applyFill="1" applyBorder="1" applyAlignment="1" applyProtection="1">
      <alignment vertical="top"/>
    </xf>
    <xf numFmtId="0" fontId="1" fillId="4" borderId="1" xfId="1" applyNumberFormat="1" applyFont="1" applyFill="1" applyBorder="1" applyAlignment="1" applyProtection="1">
      <alignment vertical="top"/>
    </xf>
    <xf numFmtId="1" fontId="1" fillId="5" borderId="1" xfId="1" applyNumberFormat="1" applyFont="1" applyFill="1" applyBorder="1" applyAlignment="1" applyProtection="1">
      <alignment vertical="top"/>
      <protection hidden="1"/>
    </xf>
    <xf numFmtId="0" fontId="5" fillId="4" borderId="1" xfId="1" applyNumberFormat="1" applyFont="1" applyFill="1" applyBorder="1" applyAlignment="1" applyProtection="1">
      <alignment vertical="top"/>
    </xf>
    <xf numFmtId="1" fontId="5" fillId="5" borderId="1" xfId="1" applyNumberFormat="1" applyFont="1" applyFill="1" applyBorder="1" applyAlignment="1" applyProtection="1">
      <alignment vertical="top"/>
      <protection hidden="1"/>
    </xf>
    <xf numFmtId="2" fontId="5" fillId="5" borderId="1" xfId="1" applyNumberFormat="1" applyFont="1" applyFill="1" applyBorder="1" applyAlignment="1" applyProtection="1">
      <alignment vertical="top"/>
      <protection hidden="1"/>
    </xf>
    <xf numFmtId="0" fontId="5" fillId="5" borderId="1" xfId="1" applyNumberFormat="1" applyFont="1" applyFill="1" applyBorder="1" applyAlignment="1" applyProtection="1">
      <alignment vertical="top"/>
      <protection hidden="1"/>
    </xf>
    <xf numFmtId="0" fontId="5" fillId="6" borderId="3" xfId="1" applyNumberFormat="1" applyFont="1" applyFill="1" applyBorder="1" applyAlignment="1" applyProtection="1">
      <alignment vertical="top"/>
    </xf>
    <xf numFmtId="1" fontId="5" fillId="5" borderId="4" xfId="1" applyNumberFormat="1" applyFont="1" applyFill="1" applyBorder="1" applyAlignment="1" applyProtection="1">
      <alignment vertical="top"/>
    </xf>
    <xf numFmtId="1" fontId="5" fillId="5" borderId="1" xfId="1" applyNumberFormat="1" applyFont="1" applyFill="1" applyBorder="1" applyAlignment="1" applyProtection="1">
      <alignment vertical="top"/>
    </xf>
    <xf numFmtId="0" fontId="7" fillId="7" borderId="0" xfId="2" applyFont="1" applyFill="1" applyBorder="1" applyAlignment="1">
      <alignment horizontal="center"/>
    </xf>
    <xf numFmtId="0" fontId="8" fillId="0" borderId="5" xfId="2" applyFont="1" applyBorder="1" applyAlignment="1">
      <alignment horizontal="center"/>
    </xf>
    <xf numFmtId="1" fontId="8" fillId="0" borderId="5" xfId="2" applyNumberFormat="1" applyFont="1" applyBorder="1" applyAlignment="1">
      <alignment horizontal="center"/>
    </xf>
    <xf numFmtId="0" fontId="6" fillId="0" borderId="6" xfId="2" applyBorder="1" applyAlignment="1">
      <alignment horizontal="center"/>
    </xf>
    <xf numFmtId="0" fontId="6" fillId="0" borderId="0" xfId="2" applyBorder="1" applyAlignment="1">
      <alignment horizontal="center"/>
    </xf>
    <xf numFmtId="1" fontId="6" fillId="0" borderId="0" xfId="2" applyNumberFormat="1" applyBorder="1"/>
    <xf numFmtId="1" fontId="6" fillId="0" borderId="0" xfId="2" applyNumberFormat="1" applyBorder="1" applyAlignment="1">
      <alignment horizontal="center"/>
    </xf>
    <xf numFmtId="0" fontId="6" fillId="0" borderId="7" xfId="2" applyBorder="1"/>
    <xf numFmtId="0" fontId="6" fillId="0" borderId="0" xfId="2" applyBorder="1"/>
    <xf numFmtId="0" fontId="9" fillId="0" borderId="0" xfId="2" applyFont="1" applyBorder="1" applyAlignment="1">
      <alignment horizontal="center"/>
    </xf>
    <xf numFmtId="0" fontId="6" fillId="4" borderId="6" xfId="2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1" fontId="9" fillId="0" borderId="0" xfId="2" applyNumberFormat="1" applyFont="1" applyBorder="1"/>
    <xf numFmtId="1" fontId="6" fillId="8" borderId="0" xfId="2" applyNumberFormat="1" applyFont="1" applyFill="1" applyBorder="1" applyAlignment="1">
      <alignment horizontal="left"/>
    </xf>
    <xf numFmtId="1" fontId="9" fillId="0" borderId="7" xfId="2" applyNumberFormat="1" applyFont="1" applyBorder="1"/>
    <xf numFmtId="1" fontId="6" fillId="8" borderId="0" xfId="2" applyNumberFormat="1" applyFill="1" applyBorder="1" applyAlignment="1">
      <alignment horizontal="left"/>
    </xf>
    <xf numFmtId="0" fontId="6" fillId="0" borderId="6" xfId="2" applyBorder="1"/>
    <xf numFmtId="1" fontId="6" fillId="0" borderId="6" xfId="2" applyNumberFormat="1" applyBorder="1" applyAlignment="1">
      <alignment horizontal="center"/>
    </xf>
    <xf numFmtId="14" fontId="6" fillId="0" borderId="0" xfId="2" applyNumberFormat="1" applyBorder="1" applyAlignment="1">
      <alignment horizontal="center"/>
    </xf>
    <xf numFmtId="14" fontId="6" fillId="0" borderId="0" xfId="2" applyNumberFormat="1" applyBorder="1"/>
    <xf numFmtId="0" fontId="6" fillId="0" borderId="6" xfId="2" applyFill="1" applyBorder="1" applyAlignment="1">
      <alignment horizontal="center"/>
    </xf>
    <xf numFmtId="0" fontId="6" fillId="0" borderId="0" xfId="2" applyFill="1" applyBorder="1" applyAlignment="1">
      <alignment horizontal="center"/>
    </xf>
    <xf numFmtId="0" fontId="6" fillId="0" borderId="6" xfId="2" applyBorder="1" applyAlignment="1">
      <alignment horizontal="center" vertical="center"/>
    </xf>
    <xf numFmtId="0" fontId="6" fillId="8" borderId="0" xfId="2" applyNumberFormat="1" applyFill="1" applyBorder="1" applyAlignment="1">
      <alignment horizontal="left"/>
    </xf>
    <xf numFmtId="14" fontId="6" fillId="9" borderId="6" xfId="2" applyNumberFormat="1" applyFill="1" applyBorder="1" applyAlignment="1">
      <alignment horizontal="center"/>
    </xf>
    <xf numFmtId="0" fontId="6" fillId="0" borderId="0" xfId="2" applyBorder="1" applyAlignment="1">
      <alignment horizontal="center" vertical="center"/>
    </xf>
    <xf numFmtId="0" fontId="6" fillId="8" borderId="0" xfId="2" applyFill="1" applyBorder="1" applyAlignment="1">
      <alignment horizontal="center"/>
    </xf>
    <xf numFmtId="0" fontId="6" fillId="10" borderId="8" xfId="2" applyFill="1" applyBorder="1" applyAlignment="1">
      <alignment horizontal="center"/>
    </xf>
    <xf numFmtId="0" fontId="6" fillId="10" borderId="5" xfId="2" applyFill="1" applyBorder="1" applyAlignment="1">
      <alignment horizontal="center"/>
    </xf>
    <xf numFmtId="1" fontId="6" fillId="10" borderId="5" xfId="2" applyNumberFormat="1" applyFill="1" applyBorder="1" applyAlignment="1">
      <alignment horizontal="center"/>
    </xf>
    <xf numFmtId="164" fontId="6" fillId="10" borderId="5" xfId="2" applyNumberFormat="1" applyFill="1" applyBorder="1" applyAlignment="1">
      <alignment horizontal="center"/>
    </xf>
    <xf numFmtId="0" fontId="6" fillId="10" borderId="9" xfId="2" applyFill="1" applyBorder="1" applyAlignment="1">
      <alignment horizontal="center"/>
    </xf>
    <xf numFmtId="0" fontId="6" fillId="0" borderId="10" xfId="2" applyBorder="1"/>
    <xf numFmtId="0" fontId="6" fillId="0" borderId="11" xfId="2" applyBorder="1" applyAlignment="1">
      <alignment horizontal="center"/>
    </xf>
    <xf numFmtId="1" fontId="6" fillId="0" borderId="11" xfId="2" applyNumberFormat="1" applyBorder="1"/>
    <xf numFmtId="0" fontId="6" fillId="0" borderId="11" xfId="2" applyBorder="1"/>
    <xf numFmtId="1" fontId="6" fillId="0" borderId="4" xfId="2" applyNumberFormat="1" applyBorder="1"/>
    <xf numFmtId="0" fontId="6" fillId="0" borderId="3" xfId="2" applyBorder="1" applyAlignment="1">
      <alignment horizontal="center"/>
    </xf>
    <xf numFmtId="0" fontId="6" fillId="4" borderId="0" xfId="2" applyFont="1" applyFill="1" applyBorder="1" applyAlignment="1">
      <alignment horizontal="center"/>
    </xf>
    <xf numFmtId="14" fontId="6" fillId="9" borderId="0" xfId="2" applyNumberFormat="1" applyFill="1" applyBorder="1" applyAlignment="1">
      <alignment horizontal="center"/>
    </xf>
    <xf numFmtId="14" fontId="6" fillId="0" borderId="6" xfId="2" applyNumberFormat="1" applyBorder="1"/>
    <xf numFmtId="0" fontId="6" fillId="0" borderId="4" xfId="2" applyBorder="1"/>
    <xf numFmtId="0" fontId="6" fillId="4" borderId="6" xfId="2" applyFill="1" applyBorder="1" applyAlignment="1">
      <alignment horizontal="center"/>
    </xf>
    <xf numFmtId="0" fontId="6" fillId="4" borderId="0" xfId="2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FR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 "/>
      <sheetName val=" Barème "/>
      <sheetName val=" Déplacement Moyen Courrier"/>
      <sheetName val="Déplacement Long Courrier"/>
      <sheetName val="Tarifs hotels"/>
      <sheetName val=" Frais Vestimentaires"/>
      <sheetName val=" Frais de stage "/>
      <sheetName val="Frais de Double Résidence"/>
      <sheetName val="Frais de Transport"/>
      <sheetName val=" Divers"/>
      <sheetName val="Assurance Professionnelle"/>
      <sheetName val="Matériel Professionnel"/>
      <sheetName val="Frais de Téléphone"/>
      <sheetName val="Cotisation syndicale"/>
      <sheetName val="Locaux professionnels"/>
      <sheetName val="total des charges à déduire"/>
      <sheetName val="Revenus à déclarer"/>
    </sheetNames>
    <sheetDataSet>
      <sheetData sheetId="0" refreshError="1"/>
      <sheetData sheetId="1">
        <row r="5">
          <cell r="E5">
            <v>157</v>
          </cell>
        </row>
        <row r="17">
          <cell r="A17" t="str">
            <v>Afghanistan</v>
          </cell>
          <cell r="B17">
            <v>279</v>
          </cell>
          <cell r="C17" t="str">
            <v>USD</v>
          </cell>
          <cell r="D17">
            <v>1.3169999999999999</v>
          </cell>
          <cell r="E17">
            <v>1.4721</v>
          </cell>
          <cell r="F17">
            <v>1.39455</v>
          </cell>
          <cell r="G17" t="str">
            <v>L</v>
          </cell>
          <cell r="I17">
            <v>200.06453694740239</v>
          </cell>
        </row>
        <row r="18">
          <cell r="A18" t="str">
            <v>Afrique du Sud</v>
          </cell>
          <cell r="B18">
            <v>815</v>
          </cell>
          <cell r="C18" t="str">
            <v>ZAR</v>
          </cell>
          <cell r="D18">
            <v>9.2124000000000006</v>
          </cell>
          <cell r="E18">
            <v>10.0298</v>
          </cell>
          <cell r="F18">
            <v>9.6211000000000002</v>
          </cell>
          <cell r="G18" t="str">
            <v>L</v>
          </cell>
          <cell r="I18">
            <v>84.709648584881151</v>
          </cell>
        </row>
        <row r="19">
          <cell r="A19" t="str">
            <v>Albanie</v>
          </cell>
          <cell r="B19">
            <v>125</v>
          </cell>
          <cell r="C19" t="str">
            <v>USD</v>
          </cell>
          <cell r="D19">
            <v>1.3169999999999999</v>
          </cell>
          <cell r="E19">
            <v>1.4721</v>
          </cell>
          <cell r="F19">
            <v>1.39455</v>
          </cell>
          <cell r="G19" t="str">
            <v>E</v>
          </cell>
          <cell r="I19">
            <v>89.634649169983149</v>
          </cell>
        </row>
        <row r="20">
          <cell r="A20" t="str">
            <v>Algérie</v>
          </cell>
          <cell r="B20">
            <v>11000</v>
          </cell>
          <cell r="C20" t="str">
            <v>DZD</v>
          </cell>
          <cell r="D20">
            <v>90</v>
          </cell>
          <cell r="E20">
            <v>97.955399999999997</v>
          </cell>
          <cell r="F20">
            <v>93.977699999999999</v>
          </cell>
          <cell r="G20" t="str">
            <v>E</v>
          </cell>
          <cell r="I20">
            <v>117.04904461377539</v>
          </cell>
        </row>
        <row r="21">
          <cell r="A21" t="str">
            <v>Allemagne</v>
          </cell>
          <cell r="B21">
            <v>157</v>
          </cell>
          <cell r="C21" t="str">
            <v>EUR</v>
          </cell>
          <cell r="D21">
            <v>1</v>
          </cell>
          <cell r="E21">
            <v>1</v>
          </cell>
          <cell r="F21">
            <v>1</v>
          </cell>
          <cell r="G21" t="str">
            <v>E</v>
          </cell>
          <cell r="I21">
            <v>157</v>
          </cell>
        </row>
        <row r="22">
          <cell r="A22" t="str">
            <v>Andore</v>
          </cell>
          <cell r="B22">
            <v>118</v>
          </cell>
          <cell r="C22" t="str">
            <v>EUR</v>
          </cell>
          <cell r="D22">
            <v>1</v>
          </cell>
          <cell r="E22">
            <v>1</v>
          </cell>
          <cell r="F22">
            <v>1</v>
          </cell>
          <cell r="G22" t="str">
            <v>E</v>
          </cell>
          <cell r="I22">
            <v>118</v>
          </cell>
        </row>
        <row r="23">
          <cell r="A23" t="str">
            <v>Angola</v>
          </cell>
          <cell r="B23">
            <v>213</v>
          </cell>
          <cell r="C23" t="str">
            <v>USD</v>
          </cell>
          <cell r="D23">
            <v>1.3169999999999999</v>
          </cell>
          <cell r="E23">
            <v>1.4721</v>
          </cell>
          <cell r="F23">
            <v>1.39455</v>
          </cell>
          <cell r="G23" t="str">
            <v>L</v>
          </cell>
          <cell r="I23">
            <v>152.7374421856513</v>
          </cell>
        </row>
        <row r="24">
          <cell r="A24" t="str">
            <v>Anguilla</v>
          </cell>
          <cell r="B24">
            <v>260</v>
          </cell>
          <cell r="C24" t="str">
            <v>USD</v>
          </cell>
          <cell r="D24">
            <v>1.3169999999999999</v>
          </cell>
          <cell r="E24">
            <v>1.4721</v>
          </cell>
          <cell r="F24">
            <v>1.39455</v>
          </cell>
          <cell r="G24" t="str">
            <v>L</v>
          </cell>
          <cell r="I24">
            <v>186.44007027356494</v>
          </cell>
        </row>
        <row r="25">
          <cell r="A25" t="str">
            <v>Antigua</v>
          </cell>
          <cell r="B25">
            <v>255</v>
          </cell>
          <cell r="C25" t="str">
            <v>USD</v>
          </cell>
          <cell r="D25">
            <v>1.3169999999999999</v>
          </cell>
          <cell r="E25">
            <v>1.4721</v>
          </cell>
          <cell r="F25">
            <v>1.39455</v>
          </cell>
          <cell r="G25" t="str">
            <v>L</v>
          </cell>
          <cell r="I25">
            <v>182.85468430676562</v>
          </cell>
        </row>
        <row r="26">
          <cell r="A26" t="str">
            <v>Arabie Saoudite</v>
          </cell>
          <cell r="B26">
            <v>506</v>
          </cell>
          <cell r="C26" t="str">
            <v>SAR</v>
          </cell>
          <cell r="D26">
            <v>4.9386999999999999</v>
          </cell>
          <cell r="E26">
            <v>5.5179200000000002</v>
          </cell>
          <cell r="F26">
            <v>5.2283100000000005</v>
          </cell>
          <cell r="G26" t="str">
            <v>L</v>
          </cell>
          <cell r="I26">
            <v>96.780795323919193</v>
          </cell>
        </row>
        <row r="27">
          <cell r="A27" t="str">
            <v>Argentine</v>
          </cell>
          <cell r="B27">
            <v>157</v>
          </cell>
          <cell r="C27" t="str">
            <v>USD</v>
          </cell>
          <cell r="D27">
            <v>1.3169999999999999</v>
          </cell>
          <cell r="E27">
            <v>1.4721</v>
          </cell>
          <cell r="F27">
            <v>1.39455</v>
          </cell>
          <cell r="G27" t="str">
            <v>L</v>
          </cell>
          <cell r="I27">
            <v>112.58111935749884</v>
          </cell>
        </row>
        <row r="28">
          <cell r="A28" t="str">
            <v>Arménie</v>
          </cell>
          <cell r="B28">
            <v>246</v>
          </cell>
          <cell r="C28" t="str">
            <v>EUR</v>
          </cell>
          <cell r="D28">
            <v>1</v>
          </cell>
          <cell r="E28">
            <v>1</v>
          </cell>
          <cell r="F28">
            <v>1</v>
          </cell>
          <cell r="G28" t="str">
            <v>L</v>
          </cell>
          <cell r="I28">
            <v>246</v>
          </cell>
        </row>
        <row r="29">
          <cell r="A29" t="str">
            <v>Arménie à/c 26/04/12</v>
          </cell>
          <cell r="B29">
            <v>186</v>
          </cell>
          <cell r="C29" t="str">
            <v>EUR</v>
          </cell>
          <cell r="D29">
            <v>1</v>
          </cell>
          <cell r="E29">
            <v>1</v>
          </cell>
          <cell r="F29">
            <v>1</v>
          </cell>
          <cell r="G29" t="str">
            <v>L</v>
          </cell>
          <cell r="I29">
            <v>186</v>
          </cell>
        </row>
        <row r="30">
          <cell r="A30" t="str">
            <v>Aruba</v>
          </cell>
          <cell r="B30">
            <v>150</v>
          </cell>
          <cell r="C30" t="str">
            <v>USD</v>
          </cell>
          <cell r="D30">
            <v>1.3169999999999999</v>
          </cell>
          <cell r="E30">
            <v>1.4721</v>
          </cell>
          <cell r="F30">
            <v>1.39455</v>
          </cell>
          <cell r="G30" t="str">
            <v>L</v>
          </cell>
          <cell r="I30">
            <v>107.56157900397979</v>
          </cell>
        </row>
        <row r="31">
          <cell r="A31" t="str">
            <v>Australie</v>
          </cell>
          <cell r="B31">
            <v>225</v>
          </cell>
          <cell r="C31" t="str">
            <v>AUD</v>
          </cell>
          <cell r="D31">
            <v>1.6691</v>
          </cell>
          <cell r="E31">
            <v>2.63354</v>
          </cell>
          <cell r="F31">
            <v>2.1513200000000001</v>
          </cell>
          <cell r="G31" t="str">
            <v>L</v>
          </cell>
          <cell r="I31">
            <v>104.58695126712901</v>
          </cell>
        </row>
        <row r="32">
          <cell r="A32" t="str">
            <v>Australie à/c 26/04/12</v>
          </cell>
          <cell r="B32">
            <v>348</v>
          </cell>
          <cell r="C32" t="str">
            <v>AUD</v>
          </cell>
          <cell r="D32">
            <v>1.6691</v>
          </cell>
          <cell r="E32">
            <v>2.63354</v>
          </cell>
          <cell r="F32">
            <v>2.1513200000000001</v>
          </cell>
          <cell r="G32" t="str">
            <v>L</v>
          </cell>
          <cell r="I32">
            <v>161.76115129315954</v>
          </cell>
        </row>
        <row r="33">
          <cell r="A33" t="str">
            <v>Autriche</v>
          </cell>
          <cell r="B33">
            <v>157</v>
          </cell>
          <cell r="C33" t="str">
            <v>EUR</v>
          </cell>
          <cell r="D33">
            <v>1</v>
          </cell>
          <cell r="E33">
            <v>1</v>
          </cell>
          <cell r="F33">
            <v>1</v>
          </cell>
          <cell r="G33" t="str">
            <v>E</v>
          </cell>
          <cell r="I33">
            <v>157</v>
          </cell>
        </row>
        <row r="34">
          <cell r="A34" t="str">
            <v>Azerbaïdjan</v>
          </cell>
          <cell r="B34">
            <v>204</v>
          </cell>
          <cell r="C34" t="str">
            <v>EUR</v>
          </cell>
          <cell r="D34">
            <v>1</v>
          </cell>
          <cell r="E34">
            <v>1</v>
          </cell>
          <cell r="F34">
            <v>1</v>
          </cell>
          <cell r="G34" t="str">
            <v>L</v>
          </cell>
          <cell r="I34">
            <v>204</v>
          </cell>
        </row>
        <row r="35">
          <cell r="A35" t="str">
            <v>Bahamas</v>
          </cell>
          <cell r="B35">
            <v>153</v>
          </cell>
          <cell r="C35" t="str">
            <v>USD</v>
          </cell>
          <cell r="D35">
            <v>1.3169999999999999</v>
          </cell>
          <cell r="E35">
            <v>1.4721</v>
          </cell>
          <cell r="F35">
            <v>1.39455</v>
          </cell>
          <cell r="G35" t="str">
            <v>L</v>
          </cell>
          <cell r="I35">
            <v>109.71281058405938</v>
          </cell>
        </row>
        <row r="36">
          <cell r="A36" t="str">
            <v>Bahreïn</v>
          </cell>
          <cell r="B36">
            <v>66</v>
          </cell>
          <cell r="C36" t="str">
            <v>BHD</v>
          </cell>
          <cell r="D36">
            <v>0.49647999999999998</v>
          </cell>
          <cell r="E36">
            <v>0.55245</v>
          </cell>
          <cell r="F36">
            <v>0.52446499999999996</v>
          </cell>
          <cell r="G36" t="str">
            <v>L</v>
          </cell>
          <cell r="I36">
            <v>125.84252524000649</v>
          </cell>
        </row>
        <row r="37">
          <cell r="A37" t="str">
            <v>Bangladesh</v>
          </cell>
          <cell r="B37">
            <v>5360</v>
          </cell>
          <cell r="C37" t="str">
            <v>BDT</v>
          </cell>
          <cell r="D37">
            <v>90.977999999999994</v>
          </cell>
          <cell r="E37">
            <v>100.84699999999999</v>
          </cell>
          <cell r="F37">
            <v>95.912499999999994</v>
          </cell>
          <cell r="G37" t="str">
            <v>L</v>
          </cell>
          <cell r="I37">
            <v>55.884269516486384</v>
          </cell>
        </row>
        <row r="38">
          <cell r="A38" t="str">
            <v>Bangladesh à/c 26/04/12</v>
          </cell>
          <cell r="B38">
            <v>7200</v>
          </cell>
          <cell r="C38" t="str">
            <v>BDT</v>
          </cell>
          <cell r="D38">
            <v>90.977999999999994</v>
          </cell>
          <cell r="E38">
            <v>100.84699999999999</v>
          </cell>
          <cell r="F38">
            <v>95.912499999999994</v>
          </cell>
          <cell r="G38" t="str">
            <v>L</v>
          </cell>
          <cell r="I38">
            <v>75.068421738563799</v>
          </cell>
        </row>
        <row r="39">
          <cell r="A39" t="str">
            <v>Barbade</v>
          </cell>
          <cell r="B39">
            <v>290</v>
          </cell>
          <cell r="C39" t="str">
            <v>USD</v>
          </cell>
          <cell r="D39">
            <v>1.3169999999999999</v>
          </cell>
          <cell r="E39">
            <v>1.4721</v>
          </cell>
          <cell r="F39">
            <v>1.39455</v>
          </cell>
          <cell r="G39" t="str">
            <v>L</v>
          </cell>
          <cell r="I39">
            <v>207.9523860743609</v>
          </cell>
        </row>
        <row r="40">
          <cell r="A40" t="str">
            <v>Belgique</v>
          </cell>
          <cell r="B40">
            <v>157</v>
          </cell>
          <cell r="C40" t="str">
            <v>EUR</v>
          </cell>
          <cell r="D40">
            <v>1</v>
          </cell>
          <cell r="E40">
            <v>1</v>
          </cell>
          <cell r="F40">
            <v>1</v>
          </cell>
          <cell r="G40" t="str">
            <v>E</v>
          </cell>
          <cell r="I40">
            <v>157</v>
          </cell>
        </row>
        <row r="41">
          <cell r="A41" t="str">
            <v>Belize</v>
          </cell>
          <cell r="B41">
            <v>151</v>
          </cell>
          <cell r="C41" t="str">
            <v>USD</v>
          </cell>
          <cell r="D41">
            <v>1.3169999999999999</v>
          </cell>
          <cell r="E41">
            <v>1.4721</v>
          </cell>
          <cell r="F41">
            <v>1.39455</v>
          </cell>
          <cell r="G41" t="str">
            <v>L</v>
          </cell>
          <cell r="I41">
            <v>108.27865619733964</v>
          </cell>
        </row>
        <row r="42">
          <cell r="A42" t="str">
            <v>Bénin</v>
          </cell>
          <cell r="B42">
            <v>81000</v>
          </cell>
          <cell r="C42" t="str">
            <v>XOF</v>
          </cell>
          <cell r="D42">
            <v>655.95699999999999</v>
          </cell>
          <cell r="E42">
            <v>655.95699999999999</v>
          </cell>
          <cell r="F42">
            <v>655.95699999999999</v>
          </cell>
          <cell r="G42" t="str">
            <v>L</v>
          </cell>
          <cell r="I42">
            <v>123.48370396230241</v>
          </cell>
        </row>
        <row r="43">
          <cell r="A43" t="str">
            <v>Bermudes</v>
          </cell>
          <cell r="B43">
            <v>127</v>
          </cell>
          <cell r="C43" t="str">
            <v>BMD</v>
          </cell>
          <cell r="D43">
            <v>1.3169</v>
          </cell>
          <cell r="E43">
            <v>1.4712499999999999</v>
          </cell>
          <cell r="F43">
            <v>1.394075</v>
          </cell>
          <cell r="G43" t="str">
            <v>L</v>
          </cell>
          <cell r="I43">
            <v>91.09983322274627</v>
          </cell>
        </row>
        <row r="44">
          <cell r="A44" t="str">
            <v>Biélorussie</v>
          </cell>
          <cell r="B44">
            <v>131</v>
          </cell>
          <cell r="C44" t="str">
            <v>USD</v>
          </cell>
          <cell r="D44">
            <v>1.3169999999999999</v>
          </cell>
          <cell r="E44">
            <v>1.4721</v>
          </cell>
          <cell r="F44">
            <v>1.39455</v>
          </cell>
          <cell r="G44" t="str">
            <v>L</v>
          </cell>
          <cell r="I44">
            <v>93.937112330142341</v>
          </cell>
        </row>
        <row r="45">
          <cell r="A45" t="str">
            <v>Biélorussie à/c 26/04/12</v>
          </cell>
          <cell r="B45">
            <v>105</v>
          </cell>
          <cell r="C45" t="str">
            <v>EUR</v>
          </cell>
          <cell r="D45">
            <v>1</v>
          </cell>
          <cell r="E45">
            <v>1</v>
          </cell>
          <cell r="F45">
            <v>1</v>
          </cell>
          <cell r="G45" t="str">
            <v>L</v>
          </cell>
          <cell r="I45">
            <v>105</v>
          </cell>
        </row>
        <row r="46">
          <cell r="A46" t="str">
            <v>Bolivie</v>
          </cell>
          <cell r="B46">
            <v>170</v>
          </cell>
          <cell r="C46" t="str">
            <v>USD</v>
          </cell>
          <cell r="D46">
            <v>1.3169999999999999</v>
          </cell>
          <cell r="E46">
            <v>1.4721</v>
          </cell>
          <cell r="F46">
            <v>1.39455</v>
          </cell>
          <cell r="G46" t="str">
            <v>L</v>
          </cell>
          <cell r="I46">
            <v>121.90312287117709</v>
          </cell>
        </row>
        <row r="47">
          <cell r="A47" t="str">
            <v>Bosnie-Herzégovine</v>
          </cell>
          <cell r="B47">
            <v>129</v>
          </cell>
          <cell r="C47" t="str">
            <v>EUR</v>
          </cell>
          <cell r="D47">
            <v>1</v>
          </cell>
          <cell r="E47">
            <v>1</v>
          </cell>
          <cell r="F47">
            <v>1</v>
          </cell>
          <cell r="G47" t="str">
            <v>E</v>
          </cell>
          <cell r="I47">
            <v>129</v>
          </cell>
        </row>
        <row r="48">
          <cell r="A48" t="str">
            <v>Botswana</v>
          </cell>
          <cell r="B48">
            <v>557</v>
          </cell>
          <cell r="C48" t="str">
            <v>BWP</v>
          </cell>
          <cell r="D48">
            <v>7.9235899999999999</v>
          </cell>
          <cell r="E48">
            <v>8.7835800000000006</v>
          </cell>
          <cell r="F48">
            <v>8.3535850000000007</v>
          </cell>
          <cell r="G48" t="str">
            <v>L</v>
          </cell>
          <cell r="I48">
            <v>66.677959223495051</v>
          </cell>
        </row>
        <row r="49">
          <cell r="A49" t="str">
            <v>Brésil</v>
          </cell>
          <cell r="B49">
            <v>148</v>
          </cell>
          <cell r="C49" t="str">
            <v>USD</v>
          </cell>
          <cell r="D49">
            <v>1.3169999999999999</v>
          </cell>
          <cell r="E49">
            <v>1.4721</v>
          </cell>
          <cell r="F49">
            <v>1.39455</v>
          </cell>
          <cell r="G49" t="str">
            <v>L</v>
          </cell>
          <cell r="I49">
            <v>106.12742461726005</v>
          </cell>
        </row>
        <row r="50">
          <cell r="A50" t="str">
            <v>Bruneï</v>
          </cell>
          <cell r="B50">
            <v>248</v>
          </cell>
          <cell r="C50" t="str">
            <v>BND</v>
          </cell>
          <cell r="D50">
            <v>2.0210499999999998</v>
          </cell>
          <cell r="E50">
            <v>2.1287500000000001</v>
          </cell>
          <cell r="F50">
            <v>2.0749</v>
          </cell>
          <cell r="G50" t="str">
            <v>L</v>
          </cell>
          <cell r="I50">
            <v>119.52383247385417</v>
          </cell>
        </row>
        <row r="51">
          <cell r="A51" t="str">
            <v>Bulgarie</v>
          </cell>
          <cell r="B51">
            <v>145</v>
          </cell>
          <cell r="C51" t="str">
            <v>EUR</v>
          </cell>
          <cell r="D51">
            <v>1</v>
          </cell>
          <cell r="E51">
            <v>1</v>
          </cell>
          <cell r="F51">
            <v>1</v>
          </cell>
          <cell r="G51" t="str">
            <v>E</v>
          </cell>
          <cell r="I51">
            <v>145</v>
          </cell>
        </row>
        <row r="52">
          <cell r="A52" t="str">
            <v>Burkina Faso</v>
          </cell>
          <cell r="B52">
            <v>45790</v>
          </cell>
          <cell r="C52" t="str">
            <v>XOF</v>
          </cell>
          <cell r="D52">
            <v>655.95699999999999</v>
          </cell>
          <cell r="E52">
            <v>655.95699999999999</v>
          </cell>
          <cell r="F52">
            <v>655.95699999999999</v>
          </cell>
          <cell r="G52" t="str">
            <v>L</v>
          </cell>
          <cell r="I52">
            <v>69.806404993010219</v>
          </cell>
        </row>
        <row r="53">
          <cell r="A53" t="str">
            <v>Burundi</v>
          </cell>
          <cell r="B53">
            <v>98200</v>
          </cell>
          <cell r="C53" t="str">
            <v>BIF</v>
          </cell>
          <cell r="D53">
            <v>1320.38</v>
          </cell>
          <cell r="E53">
            <v>1650.4</v>
          </cell>
          <cell r="F53">
            <v>1485.39</v>
          </cell>
          <cell r="G53" t="str">
            <v>L</v>
          </cell>
          <cell r="I53">
            <v>66.110583752415181</v>
          </cell>
        </row>
        <row r="54">
          <cell r="A54" t="str">
            <v>Caïmans</v>
          </cell>
          <cell r="B54">
            <v>121</v>
          </cell>
          <cell r="C54" t="str">
            <v>USD</v>
          </cell>
          <cell r="D54">
            <v>1.3169999999999999</v>
          </cell>
          <cell r="E54">
            <v>1.4721</v>
          </cell>
          <cell r="F54">
            <v>1.39455</v>
          </cell>
          <cell r="G54" t="str">
            <v>L</v>
          </cell>
          <cell r="I54">
            <v>86.766340396543697</v>
          </cell>
        </row>
        <row r="55">
          <cell r="A55" t="str">
            <v>Cambodge</v>
          </cell>
          <cell r="B55">
            <v>86</v>
          </cell>
          <cell r="C55" t="str">
            <v>USD</v>
          </cell>
          <cell r="D55">
            <v>1.3169999999999999</v>
          </cell>
          <cell r="E55">
            <v>1.4721</v>
          </cell>
          <cell r="F55">
            <v>1.39455</v>
          </cell>
          <cell r="G55" t="str">
            <v>L</v>
          </cell>
          <cell r="I55">
            <v>61.668638628948408</v>
          </cell>
        </row>
        <row r="56">
          <cell r="A56" t="str">
            <v>Cameroun</v>
          </cell>
          <cell r="B56">
            <v>46110</v>
          </cell>
          <cell r="C56" t="str">
            <v>XAF</v>
          </cell>
          <cell r="D56">
            <v>655.95699999999999</v>
          </cell>
          <cell r="E56">
            <v>655.95699999999999</v>
          </cell>
          <cell r="F56">
            <v>655.95699999999999</v>
          </cell>
          <cell r="G56" t="str">
            <v>L</v>
          </cell>
          <cell r="I56">
            <v>70.294241848169932</v>
          </cell>
        </row>
        <row r="57">
          <cell r="A57" t="str">
            <v>Canada</v>
          </cell>
          <cell r="B57">
            <v>260</v>
          </cell>
          <cell r="C57" t="str">
            <v>CAD</v>
          </cell>
          <cell r="D57">
            <v>1.5281</v>
          </cell>
          <cell r="E57">
            <v>1.4449000000000001</v>
          </cell>
          <cell r="F57">
            <v>1.4864999999999999</v>
          </cell>
          <cell r="G57" t="str">
            <v>L</v>
          </cell>
          <cell r="I57">
            <v>174.90750084090146</v>
          </cell>
        </row>
        <row r="58">
          <cell r="A58" t="str">
            <v>Cap-Vert</v>
          </cell>
          <cell r="B58">
            <v>13575</v>
          </cell>
          <cell r="C58" t="str">
            <v>CVE</v>
          </cell>
          <cell r="D58">
            <v>110.265</v>
          </cell>
          <cell r="E58">
            <v>110.625</v>
          </cell>
          <cell r="F58">
            <v>110.44499999999999</v>
          </cell>
          <cell r="G58" t="str">
            <v>L</v>
          </cell>
          <cell r="I58">
            <v>122.91185658019829</v>
          </cell>
        </row>
        <row r="59">
          <cell r="A59" t="str">
            <v>Centrafrique</v>
          </cell>
          <cell r="B59">
            <v>46300</v>
          </cell>
          <cell r="C59" t="str">
            <v>XAF</v>
          </cell>
          <cell r="D59">
            <v>655.95699999999999</v>
          </cell>
          <cell r="E59">
            <v>655.95699999999999</v>
          </cell>
          <cell r="F59">
            <v>655.95699999999999</v>
          </cell>
          <cell r="G59" t="str">
            <v>L</v>
          </cell>
          <cell r="I59">
            <v>70.583894980921002</v>
          </cell>
        </row>
        <row r="60">
          <cell r="A60" t="str">
            <v>Chili</v>
          </cell>
          <cell r="B60">
            <v>99</v>
          </cell>
          <cell r="C60" t="str">
            <v>USD</v>
          </cell>
          <cell r="D60">
            <v>1.3169999999999999</v>
          </cell>
          <cell r="E60">
            <v>1.4721</v>
          </cell>
          <cell r="F60">
            <v>1.39455</v>
          </cell>
          <cell r="G60" t="str">
            <v>L</v>
          </cell>
          <cell r="I60">
            <v>70.990642142626655</v>
          </cell>
        </row>
        <row r="61">
          <cell r="A61" t="str">
            <v>Chili à/c 26/04/12</v>
          </cell>
          <cell r="B61">
            <v>150</v>
          </cell>
          <cell r="C61" t="str">
            <v>USD</v>
          </cell>
          <cell r="D61">
            <v>1.3169999999999999</v>
          </cell>
          <cell r="E61">
            <v>1.4721</v>
          </cell>
          <cell r="F61">
            <v>1.39455</v>
          </cell>
          <cell r="G61" t="str">
            <v>L</v>
          </cell>
          <cell r="I61">
            <v>107.56157900397979</v>
          </cell>
        </row>
        <row r="62">
          <cell r="A62" t="str">
            <v>Chine</v>
          </cell>
          <cell r="B62">
            <v>167</v>
          </cell>
          <cell r="C62" t="str">
            <v>USD</v>
          </cell>
          <cell r="D62">
            <v>1.3169999999999999</v>
          </cell>
          <cell r="E62">
            <v>1.4721</v>
          </cell>
          <cell r="F62">
            <v>1.39455</v>
          </cell>
          <cell r="G62" t="str">
            <v>L</v>
          </cell>
          <cell r="I62">
            <v>119.75189129109749</v>
          </cell>
        </row>
        <row r="63">
          <cell r="A63" t="str">
            <v>Chypre</v>
          </cell>
          <cell r="B63">
            <v>44</v>
          </cell>
          <cell r="C63" t="str">
            <v>CYP</v>
          </cell>
          <cell r="D63">
            <v>0.57820000000000005</v>
          </cell>
          <cell r="E63">
            <v>0.58527399999999996</v>
          </cell>
          <cell r="F63">
            <v>0.58173699999999995</v>
          </cell>
          <cell r="G63" t="str">
            <v>E</v>
          </cell>
          <cell r="I63">
            <v>75.635553523327559</v>
          </cell>
        </row>
        <row r="64">
          <cell r="A64" t="str">
            <v>Chypre à/c 26/04/12</v>
          </cell>
          <cell r="B64">
            <v>110</v>
          </cell>
          <cell r="C64" t="str">
            <v>CYP</v>
          </cell>
          <cell r="D64">
            <v>0.57820000000000005</v>
          </cell>
          <cell r="E64">
            <v>0.58527399999999996</v>
          </cell>
          <cell r="F64">
            <v>0.58173699999999995</v>
          </cell>
          <cell r="G64" t="str">
            <v>E</v>
          </cell>
          <cell r="I64">
            <v>189.08888380831888</v>
          </cell>
        </row>
        <row r="65">
          <cell r="A65" t="str">
            <v>Colombie</v>
          </cell>
          <cell r="B65">
            <v>168</v>
          </cell>
          <cell r="C65" t="str">
            <v>USD</v>
          </cell>
          <cell r="D65">
            <v>1.3169999999999999</v>
          </cell>
          <cell r="E65">
            <v>1.4721</v>
          </cell>
          <cell r="F65">
            <v>1.39455</v>
          </cell>
          <cell r="G65" t="str">
            <v>L</v>
          </cell>
          <cell r="I65">
            <v>120.46896848445735</v>
          </cell>
        </row>
        <row r="66">
          <cell r="A66" t="str">
            <v>Comores</v>
          </cell>
          <cell r="B66">
            <v>38500</v>
          </cell>
          <cell r="C66" t="str">
            <v>XAF</v>
          </cell>
          <cell r="D66">
            <v>655.95699999999999</v>
          </cell>
          <cell r="E66">
            <v>655.95699999999999</v>
          </cell>
          <cell r="F66">
            <v>655.95699999999999</v>
          </cell>
          <cell r="G66" t="str">
            <v>L</v>
          </cell>
          <cell r="I66">
            <v>58.692871636402998</v>
          </cell>
        </row>
        <row r="67">
          <cell r="A67" t="str">
            <v>Congo</v>
          </cell>
          <cell r="B67">
            <v>157</v>
          </cell>
          <cell r="C67" t="str">
            <v>EUR</v>
          </cell>
          <cell r="D67">
            <v>1</v>
          </cell>
          <cell r="E67">
            <v>1</v>
          </cell>
          <cell r="F67">
            <v>1</v>
          </cell>
          <cell r="G67" t="str">
            <v>L</v>
          </cell>
          <cell r="I67">
            <v>157</v>
          </cell>
        </row>
        <row r="68">
          <cell r="A68" t="str">
            <v>Congo Brazaville</v>
          </cell>
          <cell r="B68">
            <v>69150</v>
          </cell>
          <cell r="C68" t="str">
            <v>XAF</v>
          </cell>
          <cell r="D68">
            <v>655.95699999999999</v>
          </cell>
          <cell r="E68">
            <v>655.95699999999999</v>
          </cell>
          <cell r="F68">
            <v>655.95699999999999</v>
          </cell>
          <cell r="G68" t="str">
            <v>L</v>
          </cell>
          <cell r="I68">
            <v>105.41849541966928</v>
          </cell>
        </row>
        <row r="69">
          <cell r="A69" t="str">
            <v>Cook</v>
          </cell>
          <cell r="B69">
            <v>252</v>
          </cell>
          <cell r="C69" t="str">
            <v>NZD</v>
          </cell>
          <cell r="D69">
            <v>1.8725000000000001</v>
          </cell>
          <cell r="E69">
            <v>1.9024000000000001</v>
          </cell>
          <cell r="F69">
            <v>1.8874500000000001</v>
          </cell>
          <cell r="G69" t="str">
            <v>L</v>
          </cell>
          <cell r="I69">
            <v>133.51347055551139</v>
          </cell>
        </row>
        <row r="70">
          <cell r="A70" t="str">
            <v>Corée du Nord</v>
          </cell>
          <cell r="B70">
            <v>272</v>
          </cell>
          <cell r="C70" t="str">
            <v>USD</v>
          </cell>
          <cell r="D70">
            <v>1.3169999999999999</v>
          </cell>
          <cell r="E70">
            <v>1.4721</v>
          </cell>
          <cell r="F70">
            <v>1.39455</v>
          </cell>
          <cell r="G70" t="str">
            <v>L</v>
          </cell>
          <cell r="I70">
            <v>195.04499659388333</v>
          </cell>
        </row>
        <row r="71">
          <cell r="A71" t="str">
            <v>Corée du Sud</v>
          </cell>
          <cell r="B71">
            <v>133</v>
          </cell>
          <cell r="C71" t="str">
            <v>USD</v>
          </cell>
          <cell r="D71">
            <v>1.3169999999999999</v>
          </cell>
          <cell r="E71">
            <v>1.4721</v>
          </cell>
          <cell r="F71">
            <v>1.39455</v>
          </cell>
          <cell r="G71" t="str">
            <v>L</v>
          </cell>
          <cell r="I71">
            <v>95.371266716862067</v>
          </cell>
        </row>
        <row r="72">
          <cell r="A72" t="str">
            <v>Costa-Rica</v>
          </cell>
          <cell r="B72">
            <v>169</v>
          </cell>
          <cell r="C72" t="str">
            <v>USD</v>
          </cell>
          <cell r="D72">
            <v>1.3169999999999999</v>
          </cell>
          <cell r="E72">
            <v>1.4721</v>
          </cell>
          <cell r="F72">
            <v>1.39455</v>
          </cell>
          <cell r="G72" t="str">
            <v>L</v>
          </cell>
          <cell r="I72">
            <v>121.18604567781722</v>
          </cell>
        </row>
        <row r="73">
          <cell r="A73" t="str">
            <v>Côte d'ivoire</v>
          </cell>
          <cell r="B73">
            <v>85000</v>
          </cell>
          <cell r="C73" t="str">
            <v>XOF</v>
          </cell>
          <cell r="D73">
            <v>655.95699999999999</v>
          </cell>
          <cell r="E73">
            <v>655.95699999999999</v>
          </cell>
          <cell r="F73">
            <v>655.95699999999999</v>
          </cell>
          <cell r="G73" t="str">
            <v>L</v>
          </cell>
          <cell r="I73">
            <v>129.58166465179883</v>
          </cell>
        </row>
        <row r="74">
          <cell r="A74" t="str">
            <v>Côte d'ivoire à/c 26/04/12</v>
          </cell>
          <cell r="B74">
            <v>137000</v>
          </cell>
          <cell r="C74" t="str">
            <v>XOF</v>
          </cell>
          <cell r="D74">
            <v>655.95699999999999</v>
          </cell>
          <cell r="E74">
            <v>655.95699999999999</v>
          </cell>
          <cell r="F74">
            <v>655.95699999999999</v>
          </cell>
          <cell r="G74" t="str">
            <v>L</v>
          </cell>
          <cell r="I74">
            <v>208.85515361525222</v>
          </cell>
        </row>
        <row r="75">
          <cell r="A75" t="str">
            <v>Croatie</v>
          </cell>
          <cell r="B75">
            <v>147</v>
          </cell>
          <cell r="C75" t="str">
            <v>USD</v>
          </cell>
          <cell r="D75">
            <v>1.3169999999999999</v>
          </cell>
          <cell r="E75">
            <v>1.4721</v>
          </cell>
          <cell r="F75">
            <v>1.39455</v>
          </cell>
          <cell r="G75" t="str">
            <v>E</v>
          </cell>
          <cell r="I75">
            <v>105.41034742390019</v>
          </cell>
        </row>
        <row r="76">
          <cell r="A76" t="str">
            <v>Cuba</v>
          </cell>
          <cell r="B76">
            <v>220</v>
          </cell>
          <cell r="C76" t="str">
            <v>USD</v>
          </cell>
          <cell r="D76">
            <v>1.3169999999999999</v>
          </cell>
          <cell r="E76">
            <v>1.4721</v>
          </cell>
          <cell r="F76">
            <v>1.39455</v>
          </cell>
          <cell r="G76" t="str">
            <v>L</v>
          </cell>
          <cell r="I76">
            <v>157.75698253917034</v>
          </cell>
        </row>
        <row r="77">
          <cell r="A77" t="str">
            <v>Cuba à/c 26/04/12</v>
          </cell>
          <cell r="B77">
            <v>155</v>
          </cell>
          <cell r="C77" t="str">
            <v>EUR</v>
          </cell>
          <cell r="D77">
            <v>1</v>
          </cell>
          <cell r="E77">
            <v>1</v>
          </cell>
          <cell r="F77">
            <v>1</v>
          </cell>
          <cell r="G77" t="str">
            <v>L</v>
          </cell>
          <cell r="I77">
            <v>155</v>
          </cell>
        </row>
        <row r="78">
          <cell r="A78" t="str">
            <v>Curaçao</v>
          </cell>
          <cell r="B78">
            <v>150</v>
          </cell>
          <cell r="C78" t="str">
            <v>USD</v>
          </cell>
          <cell r="D78">
            <v>1.3169999999999999</v>
          </cell>
          <cell r="E78">
            <v>1.4721</v>
          </cell>
          <cell r="F78">
            <v>1.39455</v>
          </cell>
          <cell r="G78" t="str">
            <v>L</v>
          </cell>
          <cell r="I78">
            <v>107.56157900397979</v>
          </cell>
        </row>
        <row r="79">
          <cell r="A79" t="str">
            <v>Danemark</v>
          </cell>
          <cell r="B79">
            <v>1670</v>
          </cell>
          <cell r="C79" t="str">
            <v>DKK</v>
          </cell>
          <cell r="D79">
            <v>7.4560000000000004</v>
          </cell>
          <cell r="E79">
            <v>7.4583000000000004</v>
          </cell>
          <cell r="F79">
            <v>7.4571500000000004</v>
          </cell>
          <cell r="G79" t="str">
            <v>E</v>
          </cell>
          <cell r="I79">
            <v>223.94614564545435</v>
          </cell>
        </row>
        <row r="80">
          <cell r="A80" t="str">
            <v>Djibouti</v>
          </cell>
          <cell r="B80">
            <v>32400</v>
          </cell>
          <cell r="C80" t="str">
            <v>DJF</v>
          </cell>
          <cell r="D80">
            <v>234.03899999999999</v>
          </cell>
          <cell r="E80">
            <v>261.471</v>
          </cell>
          <cell r="F80">
            <v>247.755</v>
          </cell>
          <cell r="G80" t="str">
            <v>L</v>
          </cell>
          <cell r="I80">
            <v>130.77435369619181</v>
          </cell>
        </row>
        <row r="81">
          <cell r="A81" t="str">
            <v>Dominicaine</v>
          </cell>
          <cell r="B81">
            <v>142</v>
          </cell>
          <cell r="C81" t="str">
            <v>USD</v>
          </cell>
          <cell r="D81">
            <v>1.3169999999999999</v>
          </cell>
          <cell r="E81">
            <v>1.4721</v>
          </cell>
          <cell r="F81">
            <v>1.39455</v>
          </cell>
          <cell r="G81" t="str">
            <v>L</v>
          </cell>
          <cell r="I81">
            <v>101.82496145710086</v>
          </cell>
        </row>
        <row r="82">
          <cell r="A82" t="str">
            <v>Dominique</v>
          </cell>
          <cell r="B82">
            <v>127</v>
          </cell>
          <cell r="C82" t="str">
            <v>USD</v>
          </cell>
          <cell r="D82">
            <v>1.3169999999999999</v>
          </cell>
          <cell r="E82">
            <v>1.4721</v>
          </cell>
          <cell r="F82">
            <v>1.39455</v>
          </cell>
          <cell r="G82" t="str">
            <v>L</v>
          </cell>
          <cell r="I82">
            <v>91.068803556702875</v>
          </cell>
        </row>
        <row r="83">
          <cell r="A83" t="str">
            <v>Egypte</v>
          </cell>
          <cell r="B83">
            <v>490</v>
          </cell>
          <cell r="C83" t="str">
            <v>EGP</v>
          </cell>
          <cell r="D83">
            <v>7.52121</v>
          </cell>
          <cell r="E83">
            <v>8.1139399999999995</v>
          </cell>
          <cell r="F83">
            <v>7.8175749999999997</v>
          </cell>
          <cell r="G83" t="str">
            <v>L</v>
          </cell>
          <cell r="I83">
            <v>62.679283537414101</v>
          </cell>
        </row>
        <row r="84">
          <cell r="A84" t="str">
            <v>Egypte à/c 26/04/12</v>
          </cell>
          <cell r="B84">
            <v>148</v>
          </cell>
          <cell r="C84" t="str">
            <v>EUR</v>
          </cell>
          <cell r="D84">
            <v>1</v>
          </cell>
          <cell r="E84">
            <v>1</v>
          </cell>
          <cell r="F84">
            <v>1</v>
          </cell>
          <cell r="G84" t="str">
            <v>L</v>
          </cell>
          <cell r="I84">
            <v>148</v>
          </cell>
        </row>
        <row r="85">
          <cell r="A85" t="str">
            <v>Emirats Arabes Unis</v>
          </cell>
          <cell r="B85">
            <v>706</v>
          </cell>
          <cell r="C85" t="str">
            <v>AED</v>
          </cell>
          <cell r="D85">
            <v>4.8372400000000004</v>
          </cell>
          <cell r="E85">
            <v>5.4033100000000003</v>
          </cell>
          <cell r="F85">
            <v>5.1202750000000004</v>
          </cell>
          <cell r="G85" t="str">
            <v>L</v>
          </cell>
          <cell r="I85">
            <v>137.88321916303323</v>
          </cell>
        </row>
        <row r="86">
          <cell r="A86" t="str">
            <v>Equateur</v>
          </cell>
          <cell r="B86">
            <v>110</v>
          </cell>
          <cell r="C86" t="str">
            <v>USD</v>
          </cell>
          <cell r="D86">
            <v>1.3169999999999999</v>
          </cell>
          <cell r="E86">
            <v>1.4721</v>
          </cell>
          <cell r="F86">
            <v>1.39455</v>
          </cell>
          <cell r="G86" t="str">
            <v>L</v>
          </cell>
          <cell r="I86">
            <v>78.878491269585169</v>
          </cell>
        </row>
        <row r="87">
          <cell r="A87" t="str">
            <v>Erythrée</v>
          </cell>
          <cell r="B87">
            <v>670</v>
          </cell>
          <cell r="C87" t="str">
            <v>ETB</v>
          </cell>
          <cell r="D87">
            <v>11.6144</v>
          </cell>
          <cell r="E87">
            <v>13.603899999999999</v>
          </cell>
          <cell r="F87">
            <v>12.60915</v>
          </cell>
          <cell r="G87" t="str">
            <v>L</v>
          </cell>
          <cell r="I87">
            <v>53.136016305619336</v>
          </cell>
        </row>
        <row r="88">
          <cell r="A88" t="str">
            <v>Erythrée à/c 26/04/12</v>
          </cell>
          <cell r="B88">
            <v>94</v>
          </cell>
          <cell r="C88" t="str">
            <v>EUR</v>
          </cell>
          <cell r="D88">
            <v>1</v>
          </cell>
          <cell r="E88">
            <v>1</v>
          </cell>
          <cell r="F88">
            <v>1</v>
          </cell>
          <cell r="G88" t="str">
            <v>L</v>
          </cell>
          <cell r="I88">
            <v>94</v>
          </cell>
        </row>
        <row r="89">
          <cell r="A89" t="str">
            <v>Espagne</v>
          </cell>
          <cell r="B89">
            <v>157</v>
          </cell>
          <cell r="C89" t="str">
            <v>EUR</v>
          </cell>
          <cell r="D89">
            <v>1</v>
          </cell>
          <cell r="E89">
            <v>1</v>
          </cell>
          <cell r="F89">
            <v>1</v>
          </cell>
          <cell r="G89" t="str">
            <v>E</v>
          </cell>
          <cell r="I89">
            <v>157</v>
          </cell>
        </row>
        <row r="90">
          <cell r="A90" t="str">
            <v>Estonie</v>
          </cell>
          <cell r="B90">
            <v>106</v>
          </cell>
          <cell r="C90" t="str">
            <v>EUR</v>
          </cell>
          <cell r="D90">
            <v>1</v>
          </cell>
          <cell r="E90">
            <v>1</v>
          </cell>
          <cell r="F90">
            <v>1</v>
          </cell>
          <cell r="G90" t="str">
            <v>L</v>
          </cell>
          <cell r="I90">
            <v>106</v>
          </cell>
        </row>
        <row r="91">
          <cell r="A91" t="str">
            <v>Etats-Unis</v>
          </cell>
          <cell r="B91">
            <v>245</v>
          </cell>
          <cell r="C91" t="str">
            <v>USD</v>
          </cell>
          <cell r="D91">
            <v>1.3169999999999999</v>
          </cell>
          <cell r="E91">
            <v>1.4721</v>
          </cell>
          <cell r="F91">
            <v>1.39455</v>
          </cell>
          <cell r="G91" t="str">
            <v>L</v>
          </cell>
          <cell r="I91">
            <v>175.68391237316698</v>
          </cell>
        </row>
        <row r="92">
          <cell r="A92" t="str">
            <v>Ethiopie</v>
          </cell>
          <cell r="B92">
            <v>540</v>
          </cell>
          <cell r="C92" t="str">
            <v>ETB</v>
          </cell>
          <cell r="D92">
            <v>11.6144</v>
          </cell>
          <cell r="E92">
            <v>13.603899999999999</v>
          </cell>
          <cell r="F92">
            <v>12.60915</v>
          </cell>
          <cell r="G92" t="str">
            <v>L</v>
          </cell>
          <cell r="I92">
            <v>42.826042992588718</v>
          </cell>
        </row>
        <row r="93">
          <cell r="A93" t="str">
            <v>Ethiopie à/c 26/04/12</v>
          </cell>
          <cell r="B93">
            <v>123</v>
          </cell>
          <cell r="C93" t="str">
            <v>EUR</v>
          </cell>
          <cell r="D93">
            <v>1</v>
          </cell>
          <cell r="E93">
            <v>1</v>
          </cell>
          <cell r="F93">
            <v>1</v>
          </cell>
          <cell r="G93" t="str">
            <v>L</v>
          </cell>
          <cell r="I93">
            <v>123</v>
          </cell>
        </row>
        <row r="94">
          <cell r="A94" t="str">
            <v>Fidji</v>
          </cell>
          <cell r="B94">
            <v>224</v>
          </cell>
          <cell r="C94" t="str">
            <v>FJD</v>
          </cell>
          <cell r="D94">
            <v>2.1915499999999999</v>
          </cell>
          <cell r="E94">
            <v>2.28207</v>
          </cell>
          <cell r="F94">
            <v>2.2368100000000002</v>
          </cell>
          <cell r="G94" t="str">
            <v>L</v>
          </cell>
          <cell r="I94">
            <v>100.14261381163352</v>
          </cell>
        </row>
        <row r="95">
          <cell r="A95" t="str">
            <v>Finlande</v>
          </cell>
          <cell r="B95">
            <v>157</v>
          </cell>
          <cell r="C95" t="str">
            <v>EUR</v>
          </cell>
          <cell r="D95">
            <v>1</v>
          </cell>
          <cell r="E95">
            <v>1</v>
          </cell>
          <cell r="F95">
            <v>1</v>
          </cell>
          <cell r="G95" t="str">
            <v>E</v>
          </cell>
          <cell r="I95">
            <v>157</v>
          </cell>
        </row>
        <row r="96">
          <cell r="A96" t="str">
            <v>France</v>
          </cell>
          <cell r="B96">
            <v>157</v>
          </cell>
          <cell r="C96" t="str">
            <v>EUR</v>
          </cell>
          <cell r="D96">
            <v>1</v>
          </cell>
          <cell r="E96">
            <v>1</v>
          </cell>
          <cell r="F96">
            <v>1</v>
          </cell>
          <cell r="G96" t="str">
            <v>E</v>
          </cell>
          <cell r="I96">
            <v>157</v>
          </cell>
        </row>
        <row r="97">
          <cell r="A97" t="str">
            <v>Gabon</v>
          </cell>
          <cell r="B97">
            <v>76760</v>
          </cell>
          <cell r="C97" t="str">
            <v>XAF</v>
          </cell>
          <cell r="D97">
            <v>655.95699999999999</v>
          </cell>
          <cell r="E97">
            <v>655.95699999999999</v>
          </cell>
          <cell r="F97">
            <v>655.95699999999999</v>
          </cell>
          <cell r="G97" t="str">
            <v>L</v>
          </cell>
          <cell r="I97">
            <v>117.0198656314362</v>
          </cell>
        </row>
        <row r="98">
          <cell r="A98" t="str">
            <v>Gambie</v>
          </cell>
          <cell r="B98">
            <v>2460</v>
          </cell>
          <cell r="C98" t="str">
            <v>GMD</v>
          </cell>
          <cell r="D98">
            <v>36.511099999999999</v>
          </cell>
          <cell r="E98">
            <v>33.654800000000002</v>
          </cell>
          <cell r="F98">
            <v>35.082949999999997</v>
          </cell>
          <cell r="G98" t="str">
            <v>L</v>
          </cell>
          <cell r="I98">
            <v>70.119530997250806</v>
          </cell>
        </row>
        <row r="99">
          <cell r="A99" t="str">
            <v>Géorgie</v>
          </cell>
          <cell r="B99">
            <v>195</v>
          </cell>
          <cell r="C99" t="str">
            <v>USD</v>
          </cell>
          <cell r="D99">
            <v>1.3169999999999999</v>
          </cell>
          <cell r="E99">
            <v>1.4721</v>
          </cell>
          <cell r="F99">
            <v>1.39455</v>
          </cell>
          <cell r="G99" t="str">
            <v>L</v>
          </cell>
          <cell r="I99">
            <v>139.83005270517373</v>
          </cell>
        </row>
        <row r="100">
          <cell r="A100" t="str">
            <v>Ghana</v>
          </cell>
          <cell r="B100">
            <v>192</v>
          </cell>
          <cell r="C100" t="str">
            <v>USD</v>
          </cell>
          <cell r="D100">
            <v>1.3169999999999999</v>
          </cell>
          <cell r="E100">
            <v>1.4721</v>
          </cell>
          <cell r="F100">
            <v>1.39455</v>
          </cell>
          <cell r="G100" t="str">
            <v>L</v>
          </cell>
          <cell r="I100">
            <v>137.67882112509412</v>
          </cell>
        </row>
        <row r="101">
          <cell r="A101" t="str">
            <v>Grèce</v>
          </cell>
          <cell r="B101">
            <v>157</v>
          </cell>
          <cell r="C101" t="str">
            <v>EUR</v>
          </cell>
          <cell r="D101">
            <v>1</v>
          </cell>
          <cell r="E101">
            <v>1</v>
          </cell>
          <cell r="F101">
            <v>1</v>
          </cell>
          <cell r="G101" t="str">
            <v>E</v>
          </cell>
          <cell r="I101">
            <v>157</v>
          </cell>
        </row>
        <row r="102">
          <cell r="A102" t="str">
            <v>Grenade</v>
          </cell>
          <cell r="B102">
            <v>168</v>
          </cell>
          <cell r="C102" t="str">
            <v>USD</v>
          </cell>
          <cell r="D102">
            <v>1.3169999999999999</v>
          </cell>
          <cell r="E102">
            <v>1.4721</v>
          </cell>
          <cell r="F102">
            <v>1.39455</v>
          </cell>
          <cell r="G102" t="str">
            <v>L</v>
          </cell>
          <cell r="I102">
            <v>120.46896848445735</v>
          </cell>
        </row>
        <row r="103">
          <cell r="A103" t="str">
            <v>Grenadines</v>
          </cell>
          <cell r="B103">
            <v>173</v>
          </cell>
          <cell r="C103" t="str">
            <v>USD</v>
          </cell>
          <cell r="D103">
            <v>1.3169999999999999</v>
          </cell>
          <cell r="E103">
            <v>1.4721</v>
          </cell>
          <cell r="F103">
            <v>1.39455</v>
          </cell>
          <cell r="G103" t="str">
            <v>L</v>
          </cell>
          <cell r="I103">
            <v>124.05435445125669</v>
          </cell>
        </row>
        <row r="104">
          <cell r="A104" t="str">
            <v>Guadeloupe</v>
          </cell>
          <cell r="B104">
            <v>157</v>
          </cell>
          <cell r="C104" t="str">
            <v>EUR</v>
          </cell>
          <cell r="D104">
            <v>1</v>
          </cell>
          <cell r="E104">
            <v>1</v>
          </cell>
          <cell r="F104">
            <v>1</v>
          </cell>
          <cell r="G104" t="str">
            <v>E</v>
          </cell>
          <cell r="I104">
            <v>157</v>
          </cell>
        </row>
        <row r="105">
          <cell r="A105" t="str">
            <v>Guatemala</v>
          </cell>
          <cell r="B105">
            <v>120</v>
          </cell>
          <cell r="C105" t="str">
            <v>USD</v>
          </cell>
          <cell r="D105">
            <v>1.3169999999999999</v>
          </cell>
          <cell r="E105">
            <v>1.4721</v>
          </cell>
          <cell r="F105">
            <v>1.39455</v>
          </cell>
          <cell r="G105" t="str">
            <v>L</v>
          </cell>
          <cell r="I105">
            <v>86.049263203183827</v>
          </cell>
        </row>
        <row r="106">
          <cell r="A106" t="str">
            <v>Guinée Bissau</v>
          </cell>
          <cell r="B106">
            <v>105</v>
          </cell>
          <cell r="C106" t="str">
            <v>EUR</v>
          </cell>
          <cell r="D106">
            <v>1</v>
          </cell>
          <cell r="E106">
            <v>1</v>
          </cell>
          <cell r="F106">
            <v>1</v>
          </cell>
          <cell r="G106" t="str">
            <v>L</v>
          </cell>
          <cell r="I106">
            <v>105</v>
          </cell>
        </row>
        <row r="107">
          <cell r="A107" t="str">
            <v>Guinée Conakry</v>
          </cell>
          <cell r="B107">
            <v>160</v>
          </cell>
          <cell r="C107" t="str">
            <v>USD</v>
          </cell>
          <cell r="D107">
            <v>1.3169999999999999</v>
          </cell>
          <cell r="E107">
            <v>1.4721</v>
          </cell>
          <cell r="F107">
            <v>1.39455</v>
          </cell>
          <cell r="G107" t="str">
            <v>L</v>
          </cell>
          <cell r="I107">
            <v>114.73235093757843</v>
          </cell>
        </row>
        <row r="108">
          <cell r="A108" t="str">
            <v>Guinée équatoriale</v>
          </cell>
          <cell r="B108">
            <v>90500</v>
          </cell>
          <cell r="C108" t="str">
            <v>XAF</v>
          </cell>
          <cell r="D108">
            <v>655.95699999999999</v>
          </cell>
          <cell r="E108">
            <v>655.95699999999999</v>
          </cell>
          <cell r="F108">
            <v>655.95699999999999</v>
          </cell>
          <cell r="G108" t="str">
            <v>L</v>
          </cell>
          <cell r="I108">
            <v>137.96636059985639</v>
          </cell>
        </row>
        <row r="109">
          <cell r="A109" t="str">
            <v>Guyana (Georgetown)</v>
          </cell>
          <cell r="B109">
            <v>185</v>
          </cell>
          <cell r="C109" t="str">
            <v>USD</v>
          </cell>
          <cell r="D109">
            <v>1.3169999999999999</v>
          </cell>
          <cell r="E109">
            <v>1.4721</v>
          </cell>
          <cell r="F109">
            <v>1.39455</v>
          </cell>
          <cell r="G109" t="str">
            <v>L</v>
          </cell>
          <cell r="I109">
            <v>132.65928077157506</v>
          </cell>
        </row>
        <row r="110">
          <cell r="A110" t="str">
            <v>Guyane</v>
          </cell>
          <cell r="B110">
            <v>157</v>
          </cell>
          <cell r="C110" t="str">
            <v>EUR</v>
          </cell>
          <cell r="D110">
            <v>1</v>
          </cell>
          <cell r="E110">
            <v>1</v>
          </cell>
          <cell r="F110">
            <v>1</v>
          </cell>
          <cell r="G110" t="str">
            <v>E</v>
          </cell>
          <cell r="I110">
            <v>157</v>
          </cell>
        </row>
        <row r="111">
          <cell r="A111" t="str">
            <v>Haïti</v>
          </cell>
          <cell r="B111">
            <v>140</v>
          </cell>
          <cell r="C111" t="str">
            <v>USD</v>
          </cell>
          <cell r="D111">
            <v>1.3169999999999999</v>
          </cell>
          <cell r="E111">
            <v>1.4721</v>
          </cell>
          <cell r="F111">
            <v>1.39455</v>
          </cell>
          <cell r="G111" t="str">
            <v>L</v>
          </cell>
          <cell r="I111">
            <v>100.39080707038113</v>
          </cell>
        </row>
        <row r="112">
          <cell r="A112" t="str">
            <v>Haïti 26/04/12</v>
          </cell>
          <cell r="B112">
            <v>220</v>
          </cell>
          <cell r="C112" t="str">
            <v>USD</v>
          </cell>
          <cell r="D112">
            <v>1.3169999999999999</v>
          </cell>
          <cell r="E112">
            <v>1.4721</v>
          </cell>
          <cell r="F112">
            <v>1.39455</v>
          </cell>
          <cell r="G112" t="str">
            <v>L</v>
          </cell>
          <cell r="I112">
            <v>157.75698253917034</v>
          </cell>
        </row>
        <row r="113">
          <cell r="A113" t="str">
            <v>Honduras</v>
          </cell>
          <cell r="B113">
            <v>117</v>
          </cell>
          <cell r="C113" t="str">
            <v>USD</v>
          </cell>
          <cell r="D113">
            <v>1.3169999999999999</v>
          </cell>
          <cell r="E113">
            <v>1.4721</v>
          </cell>
          <cell r="F113">
            <v>1.39455</v>
          </cell>
          <cell r="G113" t="str">
            <v>L</v>
          </cell>
          <cell r="I113">
            <v>83.898031623104231</v>
          </cell>
        </row>
        <row r="114">
          <cell r="A114" t="str">
            <v>Hong-Kong</v>
          </cell>
          <cell r="B114">
            <v>1582</v>
          </cell>
          <cell r="C114" t="str">
            <v>HKD</v>
          </cell>
          <cell r="D114">
            <v>10.2409</v>
          </cell>
          <cell r="E114">
            <v>11.48</v>
          </cell>
          <cell r="F114">
            <v>10.86045</v>
          </cell>
          <cell r="G114" t="str">
            <v>L</v>
          </cell>
          <cell r="I114">
            <v>145.66615563811811</v>
          </cell>
        </row>
        <row r="115">
          <cell r="A115" t="str">
            <v>Hongrie</v>
          </cell>
          <cell r="B115">
            <v>132</v>
          </cell>
          <cell r="C115" t="str">
            <v>USD</v>
          </cell>
          <cell r="D115">
            <v>1.3169999999999999</v>
          </cell>
          <cell r="E115">
            <v>1.4721</v>
          </cell>
          <cell r="F115">
            <v>1.39455</v>
          </cell>
          <cell r="G115" t="str">
            <v>E</v>
          </cell>
          <cell r="I115">
            <v>94.654189523502211</v>
          </cell>
        </row>
        <row r="116">
          <cell r="A116" t="str">
            <v>Inde</v>
          </cell>
          <cell r="B116">
            <v>171</v>
          </cell>
          <cell r="C116" t="str">
            <v>EUR</v>
          </cell>
          <cell r="D116">
            <v>1</v>
          </cell>
          <cell r="E116">
            <v>1</v>
          </cell>
          <cell r="F116">
            <v>1</v>
          </cell>
          <cell r="G116" t="str">
            <v>L</v>
          </cell>
          <cell r="I116">
            <v>171</v>
          </cell>
        </row>
        <row r="117">
          <cell r="A117" t="str">
            <v>Inde 31/10/12</v>
          </cell>
          <cell r="B117">
            <v>260</v>
          </cell>
          <cell r="C117" t="str">
            <v>EUR</v>
          </cell>
          <cell r="D117">
            <v>1</v>
          </cell>
          <cell r="E117">
            <v>1</v>
          </cell>
          <cell r="F117">
            <v>1</v>
          </cell>
          <cell r="G117" t="str">
            <v>L</v>
          </cell>
          <cell r="I117">
            <v>260</v>
          </cell>
        </row>
        <row r="118">
          <cell r="A118" t="str">
            <v>Indonésie</v>
          </cell>
          <cell r="B118">
            <v>132</v>
          </cell>
          <cell r="C118" t="str">
            <v>USD</v>
          </cell>
          <cell r="D118">
            <v>1.3169999999999999</v>
          </cell>
          <cell r="E118">
            <v>1.4721</v>
          </cell>
          <cell r="F118">
            <v>1.39455</v>
          </cell>
          <cell r="G118" t="str">
            <v>L</v>
          </cell>
          <cell r="I118">
            <v>94.654189523502211</v>
          </cell>
        </row>
        <row r="119">
          <cell r="A119" t="str">
            <v>Irak</v>
          </cell>
          <cell r="B119">
            <v>122</v>
          </cell>
          <cell r="C119" t="str">
            <v>EUR</v>
          </cell>
          <cell r="D119">
            <v>1</v>
          </cell>
          <cell r="E119">
            <v>1</v>
          </cell>
          <cell r="F119">
            <v>1</v>
          </cell>
          <cell r="G119" t="str">
            <v>L</v>
          </cell>
          <cell r="I119">
            <v>122</v>
          </cell>
        </row>
        <row r="120">
          <cell r="A120" t="str">
            <v>Irak à/c 26/04/12</v>
          </cell>
          <cell r="B120">
            <v>300</v>
          </cell>
          <cell r="C120" t="str">
            <v>EUR</v>
          </cell>
          <cell r="D120">
            <v>1</v>
          </cell>
          <cell r="E120">
            <v>1</v>
          </cell>
          <cell r="F120">
            <v>1</v>
          </cell>
          <cell r="G120" t="str">
            <v>L</v>
          </cell>
          <cell r="I120">
            <v>300</v>
          </cell>
        </row>
        <row r="121">
          <cell r="A121" t="str">
            <v>Iran</v>
          </cell>
          <cell r="B121">
            <v>120</v>
          </cell>
          <cell r="C121" t="str">
            <v>USD</v>
          </cell>
          <cell r="D121">
            <v>1.3169999999999999</v>
          </cell>
          <cell r="E121">
            <v>1.4721</v>
          </cell>
          <cell r="F121">
            <v>1.39455</v>
          </cell>
          <cell r="G121" t="str">
            <v>L</v>
          </cell>
          <cell r="I121">
            <v>86.049263203183827</v>
          </cell>
        </row>
        <row r="122">
          <cell r="A122" t="str">
            <v>Iran à/c 26/04/12</v>
          </cell>
          <cell r="B122">
            <v>186</v>
          </cell>
          <cell r="C122" t="str">
            <v>USD</v>
          </cell>
          <cell r="D122">
            <v>1.3169999999999999</v>
          </cell>
          <cell r="E122">
            <v>1.4721</v>
          </cell>
          <cell r="F122">
            <v>1.39455</v>
          </cell>
          <cell r="G122" t="str">
            <v>L</v>
          </cell>
          <cell r="I122">
            <v>133.37635796493493</v>
          </cell>
        </row>
        <row r="123">
          <cell r="A123" t="str">
            <v>Irlande</v>
          </cell>
          <cell r="B123">
            <v>157</v>
          </cell>
          <cell r="C123" t="str">
            <v>EUR</v>
          </cell>
          <cell r="D123">
            <v>1</v>
          </cell>
          <cell r="E123">
            <v>1</v>
          </cell>
          <cell r="F123">
            <v>1</v>
          </cell>
          <cell r="G123" t="str">
            <v>E</v>
          </cell>
          <cell r="I123">
            <v>157</v>
          </cell>
        </row>
        <row r="124">
          <cell r="A124" t="str">
            <v>Islande</v>
          </cell>
          <cell r="B124">
            <v>13750</v>
          </cell>
          <cell r="C124" t="str">
            <v>ISK</v>
          </cell>
          <cell r="D124">
            <v>93.13</v>
          </cell>
          <cell r="E124">
            <v>91.9</v>
          </cell>
          <cell r="F124">
            <v>92.515000000000001</v>
          </cell>
          <cell r="G124" t="str">
            <v>E</v>
          </cell>
          <cell r="I124">
            <v>148.62454737069663</v>
          </cell>
        </row>
        <row r="125">
          <cell r="A125" t="str">
            <v>Israel</v>
          </cell>
          <cell r="B125">
            <v>179</v>
          </cell>
          <cell r="C125" t="str">
            <v>USD</v>
          </cell>
          <cell r="D125">
            <v>1.3169999999999999</v>
          </cell>
          <cell r="E125">
            <v>1.4721</v>
          </cell>
          <cell r="F125">
            <v>1.39455</v>
          </cell>
          <cell r="G125" t="str">
            <v>L</v>
          </cell>
          <cell r="I125">
            <v>128.35681761141586</v>
          </cell>
        </row>
        <row r="126">
          <cell r="A126" t="str">
            <v>Israel à/c 26/04/12</v>
          </cell>
          <cell r="B126">
            <v>222</v>
          </cell>
          <cell r="C126" t="str">
            <v>USD</v>
          </cell>
          <cell r="D126">
            <v>1.3169999999999999</v>
          </cell>
          <cell r="E126">
            <v>1.4721</v>
          </cell>
          <cell r="F126">
            <v>1.39455</v>
          </cell>
          <cell r="G126" t="str">
            <v>L</v>
          </cell>
          <cell r="I126">
            <v>159.19113692589008</v>
          </cell>
        </row>
        <row r="127">
          <cell r="A127" t="str">
            <v>Italie</v>
          </cell>
          <cell r="B127">
            <v>157</v>
          </cell>
          <cell r="C127" t="str">
            <v>EUR</v>
          </cell>
          <cell r="D127">
            <v>1</v>
          </cell>
          <cell r="E127">
            <v>1</v>
          </cell>
          <cell r="F127">
            <v>1</v>
          </cell>
          <cell r="G127" t="str">
            <v>E</v>
          </cell>
          <cell r="I127">
            <v>157</v>
          </cell>
        </row>
        <row r="128">
          <cell r="A128" t="str">
            <v>Jamaïque</v>
          </cell>
          <cell r="B128">
            <v>121</v>
          </cell>
          <cell r="C128" t="str">
            <v>USD</v>
          </cell>
          <cell r="D128">
            <v>1.3169999999999999</v>
          </cell>
          <cell r="E128">
            <v>1.4721</v>
          </cell>
          <cell r="F128">
            <v>1.39455</v>
          </cell>
          <cell r="G128" t="str">
            <v>L</v>
          </cell>
          <cell r="I128">
            <v>86.766340396543697</v>
          </cell>
        </row>
        <row r="129">
          <cell r="A129" t="str">
            <v>Japon</v>
          </cell>
          <cell r="B129">
            <v>29000</v>
          </cell>
          <cell r="C129" t="str">
            <v>JPY</v>
          </cell>
          <cell r="D129">
            <v>156.93</v>
          </cell>
          <cell r="E129">
            <v>164.93</v>
          </cell>
          <cell r="F129">
            <v>160.93</v>
          </cell>
          <cell r="G129" t="str">
            <v>L</v>
          </cell>
          <cell r="I129">
            <v>180.20257254707013</v>
          </cell>
        </row>
        <row r="130">
          <cell r="A130" t="str">
            <v>Jordanie</v>
          </cell>
          <cell r="B130">
            <v>67.16</v>
          </cell>
          <cell r="C130" t="str">
            <v>JOD</v>
          </cell>
          <cell r="D130">
            <v>0.93367999999999995</v>
          </cell>
          <cell r="E130">
            <v>1.0416399999999999</v>
          </cell>
          <cell r="F130">
            <v>0.98765999999999998</v>
          </cell>
          <cell r="G130" t="str">
            <v>L</v>
          </cell>
          <cell r="I130">
            <v>67.999109005123216</v>
          </cell>
        </row>
        <row r="131">
          <cell r="A131" t="str">
            <v>Jordanie 31/10/12</v>
          </cell>
          <cell r="B131">
            <v>151</v>
          </cell>
          <cell r="C131" t="str">
            <v>JOD</v>
          </cell>
          <cell r="D131">
            <v>0.93367999999999995</v>
          </cell>
          <cell r="E131">
            <v>1.0416399999999999</v>
          </cell>
          <cell r="F131">
            <v>0.98765999999999998</v>
          </cell>
          <cell r="G131" t="str">
            <v>L</v>
          </cell>
          <cell r="I131">
            <v>152.8866209019298</v>
          </cell>
        </row>
        <row r="132">
          <cell r="A132" t="str">
            <v>Kazakhstan</v>
          </cell>
          <cell r="B132">
            <v>206</v>
          </cell>
          <cell r="C132" t="str">
            <v>USD</v>
          </cell>
          <cell r="D132">
            <v>1.3169999999999999</v>
          </cell>
          <cell r="E132">
            <v>1.4721</v>
          </cell>
          <cell r="F132">
            <v>1.39455</v>
          </cell>
          <cell r="G132" t="str">
            <v>L</v>
          </cell>
          <cell r="I132">
            <v>147.71790183213224</v>
          </cell>
        </row>
        <row r="133">
          <cell r="A133" t="str">
            <v>Kenya</v>
          </cell>
          <cell r="B133">
            <v>141</v>
          </cell>
          <cell r="C133" t="str">
            <v>USD</v>
          </cell>
          <cell r="D133">
            <v>1.3169999999999999</v>
          </cell>
          <cell r="E133">
            <v>1.4721</v>
          </cell>
          <cell r="F133">
            <v>1.39455</v>
          </cell>
          <cell r="G133" t="str">
            <v>L</v>
          </cell>
          <cell r="I133">
            <v>101.107884263741</v>
          </cell>
        </row>
        <row r="134">
          <cell r="A134" t="str">
            <v>Kirghistan</v>
          </cell>
          <cell r="B134">
            <v>170</v>
          </cell>
          <cell r="C134" t="str">
            <v>USD</v>
          </cell>
          <cell r="D134">
            <v>1.3169999999999999</v>
          </cell>
          <cell r="E134">
            <v>1.4721</v>
          </cell>
          <cell r="F134">
            <v>1.39455</v>
          </cell>
          <cell r="G134" t="str">
            <v>L</v>
          </cell>
          <cell r="I134">
            <v>121.90312287117709</v>
          </cell>
        </row>
        <row r="135">
          <cell r="A135" t="str">
            <v>Koweït</v>
          </cell>
          <cell r="B135">
            <v>64</v>
          </cell>
          <cell r="C135" t="str">
            <v>KWD</v>
          </cell>
          <cell r="D135">
            <v>0.38078000000000001</v>
          </cell>
          <cell r="E135">
            <v>0.40165000000000001</v>
          </cell>
          <cell r="F135">
            <v>0.39121499999999998</v>
          </cell>
          <cell r="G135" t="str">
            <v>L</v>
          </cell>
          <cell r="I135">
            <v>163.59290926983886</v>
          </cell>
        </row>
        <row r="136">
          <cell r="A136" t="str">
            <v>Koweït à/c 26/04/12</v>
          </cell>
          <cell r="B136">
            <v>85</v>
          </cell>
          <cell r="C136" t="str">
            <v>KWD</v>
          </cell>
          <cell r="D136">
            <v>0.38078000000000001</v>
          </cell>
          <cell r="E136">
            <v>0.40165000000000001</v>
          </cell>
          <cell r="F136">
            <v>0.39121499999999998</v>
          </cell>
          <cell r="G136" t="str">
            <v>L</v>
          </cell>
          <cell r="I136">
            <v>217.2718326240047</v>
          </cell>
        </row>
        <row r="137">
          <cell r="A137" t="str">
            <v>Laos</v>
          </cell>
          <cell r="B137">
            <v>79</v>
          </cell>
          <cell r="C137" t="str">
            <v>USD</v>
          </cell>
          <cell r="D137">
            <v>1.3169999999999999</v>
          </cell>
          <cell r="E137">
            <v>1.4721</v>
          </cell>
          <cell r="F137">
            <v>1.39455</v>
          </cell>
          <cell r="G137" t="str">
            <v>L</v>
          </cell>
          <cell r="I137">
            <v>56.649098275429353</v>
          </cell>
        </row>
        <row r="138">
          <cell r="A138" t="str">
            <v>Lesotho</v>
          </cell>
          <cell r="B138">
            <v>788</v>
          </cell>
          <cell r="C138" t="str">
            <v>ZAR</v>
          </cell>
          <cell r="D138">
            <v>43.786900000000003</v>
          </cell>
          <cell r="E138">
            <v>40.0916</v>
          </cell>
          <cell r="F138">
            <v>41.939250000000001</v>
          </cell>
          <cell r="G138" t="str">
            <v>L</v>
          </cell>
          <cell r="I138">
            <v>62.1851845228515</v>
          </cell>
        </row>
        <row r="139">
          <cell r="A139" t="str">
            <v>Lettonie</v>
          </cell>
          <cell r="B139">
            <v>152</v>
          </cell>
          <cell r="C139" t="str">
            <v>EUR</v>
          </cell>
          <cell r="D139">
            <v>1</v>
          </cell>
          <cell r="E139">
            <v>1</v>
          </cell>
          <cell r="F139">
            <v>1</v>
          </cell>
          <cell r="G139" t="str">
            <v>L</v>
          </cell>
          <cell r="I139">
            <v>152</v>
          </cell>
        </row>
        <row r="140">
          <cell r="A140" t="str">
            <v>Liban</v>
          </cell>
          <cell r="B140">
            <v>154</v>
          </cell>
          <cell r="C140" t="str">
            <v>EUR</v>
          </cell>
          <cell r="D140">
            <v>1</v>
          </cell>
          <cell r="E140">
            <v>1</v>
          </cell>
          <cell r="F140">
            <v>1</v>
          </cell>
          <cell r="G140" t="str">
            <v>L</v>
          </cell>
          <cell r="I140">
            <v>154</v>
          </cell>
        </row>
        <row r="141">
          <cell r="A141" t="str">
            <v>Liberia</v>
          </cell>
          <cell r="B141">
            <v>203</v>
          </cell>
          <cell r="C141" t="str">
            <v>LRD</v>
          </cell>
          <cell r="D141">
            <v>0.74410500000000002</v>
          </cell>
          <cell r="E141">
            <v>0.92006299999999996</v>
          </cell>
          <cell r="F141">
            <v>0.83208400000000005</v>
          </cell>
          <cell r="G141" t="str">
            <v>L</v>
          </cell>
          <cell r="I141">
            <v>243.96575345758359</v>
          </cell>
        </row>
        <row r="142">
          <cell r="A142" t="str">
            <v>Libye</v>
          </cell>
          <cell r="B142">
            <v>125</v>
          </cell>
          <cell r="C142" t="str">
            <v>LYD</v>
          </cell>
          <cell r="D142">
            <v>1.6893199999999999</v>
          </cell>
          <cell r="E142">
            <v>1.8066899999999999</v>
          </cell>
          <cell r="F142">
            <v>1.748005</v>
          </cell>
          <cell r="G142" t="str">
            <v>L</v>
          </cell>
          <cell r="I142">
            <v>71.510092934516777</v>
          </cell>
        </row>
        <row r="143">
          <cell r="A143" t="str">
            <v>Lituanie</v>
          </cell>
          <cell r="B143">
            <v>500</v>
          </cell>
          <cell r="C143" t="str">
            <v>LTL</v>
          </cell>
          <cell r="D143">
            <v>3.4527999999999999</v>
          </cell>
          <cell r="E143">
            <v>3.4527999999999999</v>
          </cell>
          <cell r="F143">
            <v>3.4527999999999999</v>
          </cell>
          <cell r="G143" t="str">
            <v>L</v>
          </cell>
          <cell r="I143">
            <v>144.8100092678406</v>
          </cell>
        </row>
        <row r="144">
          <cell r="A144" t="str">
            <v>Luxembourg</v>
          </cell>
          <cell r="B144">
            <v>157</v>
          </cell>
          <cell r="C144" t="str">
            <v>EUR</v>
          </cell>
          <cell r="D144">
            <v>1</v>
          </cell>
          <cell r="E144">
            <v>1</v>
          </cell>
          <cell r="F144">
            <v>1</v>
          </cell>
          <cell r="G144" t="str">
            <v>E</v>
          </cell>
          <cell r="I144">
            <v>157</v>
          </cell>
        </row>
        <row r="145">
          <cell r="A145" t="str">
            <v>Macao</v>
          </cell>
          <cell r="B145">
            <v>895</v>
          </cell>
          <cell r="C145" t="str">
            <v>HKD</v>
          </cell>
          <cell r="D145">
            <v>10.2409</v>
          </cell>
          <cell r="E145">
            <v>11.48</v>
          </cell>
          <cell r="F145">
            <v>10.86045</v>
          </cell>
          <cell r="G145" t="str">
            <v>L</v>
          </cell>
          <cell r="I145">
            <v>82.409108278202098</v>
          </cell>
        </row>
        <row r="146">
          <cell r="A146" t="str">
            <v>Macédoine</v>
          </cell>
          <cell r="B146">
            <v>117</v>
          </cell>
          <cell r="C146" t="str">
            <v>USD</v>
          </cell>
          <cell r="D146">
            <v>43.786900000000003</v>
          </cell>
          <cell r="E146">
            <v>40.0916</v>
          </cell>
          <cell r="F146">
            <v>41.939250000000001</v>
          </cell>
          <cell r="G146" t="str">
            <v>E</v>
          </cell>
          <cell r="I146">
            <v>62.1851845228515</v>
          </cell>
        </row>
        <row r="147">
          <cell r="A147" t="str">
            <v>Macédoine à /c 26/04/12</v>
          </cell>
          <cell r="B147">
            <v>117</v>
          </cell>
          <cell r="C147" t="str">
            <v>EUR</v>
          </cell>
          <cell r="D147">
            <v>1</v>
          </cell>
          <cell r="E147">
            <v>1</v>
          </cell>
          <cell r="F147">
            <v>1</v>
          </cell>
          <cell r="G147" t="str">
            <v>E</v>
          </cell>
          <cell r="I147">
            <v>117</v>
          </cell>
        </row>
        <row r="148">
          <cell r="A148" t="str">
            <v>Madagascar</v>
          </cell>
          <cell r="B148">
            <v>105</v>
          </cell>
          <cell r="C148" t="str">
            <v>EUR</v>
          </cell>
          <cell r="D148">
            <v>1</v>
          </cell>
          <cell r="E148">
            <v>1</v>
          </cell>
          <cell r="F148">
            <v>1</v>
          </cell>
          <cell r="G148" t="str">
            <v>L</v>
          </cell>
          <cell r="I148">
            <v>105</v>
          </cell>
        </row>
        <row r="149">
          <cell r="A149" t="str">
            <v>Malaisie</v>
          </cell>
          <cell r="B149">
            <v>363</v>
          </cell>
          <cell r="C149" t="str">
            <v>MYR</v>
          </cell>
          <cell r="D149">
            <v>4.649</v>
          </cell>
          <cell r="E149">
            <v>4.8681999999999999</v>
          </cell>
          <cell r="F149">
            <v>4.7585999999999995</v>
          </cell>
          <cell r="G149" t="str">
            <v>L</v>
          </cell>
          <cell r="I149">
            <v>76.282940360610269</v>
          </cell>
        </row>
        <row r="150">
          <cell r="A150" t="str">
            <v>Malaisie 31/10/12</v>
          </cell>
          <cell r="B150">
            <v>468</v>
          </cell>
          <cell r="C150" t="str">
            <v>MYR</v>
          </cell>
          <cell r="D150">
            <v>4.649</v>
          </cell>
          <cell r="E150">
            <v>4.8681999999999999</v>
          </cell>
          <cell r="F150">
            <v>4.7585999999999995</v>
          </cell>
          <cell r="G150" t="str">
            <v>L</v>
          </cell>
          <cell r="I150">
            <v>98.348253688059529</v>
          </cell>
        </row>
        <row r="151">
          <cell r="A151" t="str">
            <v>Malawi</v>
          </cell>
          <cell r="B151">
            <v>214</v>
          </cell>
          <cell r="C151" t="str">
            <v>USD</v>
          </cell>
          <cell r="D151">
            <v>1.3169999999999999</v>
          </cell>
          <cell r="E151">
            <v>1.4721</v>
          </cell>
          <cell r="F151">
            <v>1.39455</v>
          </cell>
          <cell r="G151" t="str">
            <v>L</v>
          </cell>
          <cell r="I151">
            <v>153.45451937901115</v>
          </cell>
        </row>
        <row r="152">
          <cell r="A152" t="str">
            <v>Maldives</v>
          </cell>
          <cell r="B152">
            <v>108</v>
          </cell>
          <cell r="C152" t="str">
            <v>EUR</v>
          </cell>
          <cell r="D152">
            <v>1</v>
          </cell>
          <cell r="E152">
            <v>1</v>
          </cell>
          <cell r="F152">
            <v>1</v>
          </cell>
          <cell r="G152" t="str">
            <v>L</v>
          </cell>
          <cell r="I152">
            <v>108</v>
          </cell>
        </row>
        <row r="153">
          <cell r="A153" t="str">
            <v>Mali</v>
          </cell>
          <cell r="B153">
            <v>62000</v>
          </cell>
          <cell r="C153" t="str">
            <v>XOF</v>
          </cell>
          <cell r="D153">
            <v>655.95699999999999</v>
          </cell>
          <cell r="E153">
            <v>655.95699999999999</v>
          </cell>
          <cell r="F153">
            <v>655.95699999999999</v>
          </cell>
          <cell r="G153" t="str">
            <v>L</v>
          </cell>
          <cell r="I153">
            <v>94.51839068719444</v>
          </cell>
        </row>
        <row r="154">
          <cell r="A154" t="str">
            <v>Malte</v>
          </cell>
          <cell r="B154">
            <v>40.5</v>
          </cell>
          <cell r="C154" t="str">
            <v>MTL</v>
          </cell>
          <cell r="D154">
            <v>0.42930000000000001</v>
          </cell>
          <cell r="E154">
            <v>0.42930000000000001</v>
          </cell>
          <cell r="F154">
            <v>0.42930000000000001</v>
          </cell>
          <cell r="G154" t="str">
            <v>E</v>
          </cell>
          <cell r="I154">
            <v>94.339622641509436</v>
          </cell>
        </row>
        <row r="155">
          <cell r="A155" t="str">
            <v>Maroc</v>
          </cell>
          <cell r="B155">
            <v>1437</v>
          </cell>
          <cell r="C155" t="str">
            <v>MAD</v>
          </cell>
          <cell r="D155">
            <v>11.1366</v>
          </cell>
          <cell r="E155">
            <v>11.3437</v>
          </cell>
          <cell r="F155">
            <v>11.24015</v>
          </cell>
          <cell r="G155" t="str">
            <v>E</v>
          </cell>
          <cell r="I155">
            <v>127.8452689688305</v>
          </cell>
        </row>
        <row r="156">
          <cell r="A156" t="str">
            <v>Martinique</v>
          </cell>
          <cell r="B156">
            <v>157</v>
          </cell>
          <cell r="C156" t="str">
            <v>EUR</v>
          </cell>
          <cell r="D156">
            <v>1</v>
          </cell>
          <cell r="E156">
            <v>1</v>
          </cell>
          <cell r="F156">
            <v>1</v>
          </cell>
          <cell r="G156" t="str">
            <v>E</v>
          </cell>
          <cell r="I156">
            <v>157</v>
          </cell>
        </row>
        <row r="157">
          <cell r="A157" t="str">
            <v>Maurice</v>
          </cell>
          <cell r="B157">
            <v>2608</v>
          </cell>
          <cell r="C157" t="str">
            <v>MUR</v>
          </cell>
          <cell r="D157">
            <v>43.786900000000003</v>
          </cell>
          <cell r="E157">
            <v>40.0916</v>
          </cell>
          <cell r="F157">
            <v>41.939250000000001</v>
          </cell>
          <cell r="G157" t="str">
            <v>L</v>
          </cell>
          <cell r="I157">
            <v>62.1851845228515</v>
          </cell>
        </row>
        <row r="158">
          <cell r="A158" t="str">
            <v>Mauritanie</v>
          </cell>
          <cell r="B158">
            <v>22000</v>
          </cell>
          <cell r="C158" t="str">
            <v>MRO</v>
          </cell>
          <cell r="D158">
            <v>357.27499999999998</v>
          </cell>
          <cell r="E158">
            <v>371.55700000000002</v>
          </cell>
          <cell r="F158">
            <v>364.416</v>
          </cell>
          <cell r="G158" t="str">
            <v>L</v>
          </cell>
          <cell r="I158">
            <v>60.37056550755181</v>
          </cell>
        </row>
        <row r="159">
          <cell r="A159" t="str">
            <v>Mauritanie à/c 26/04/12</v>
          </cell>
          <cell r="B159">
            <v>50000</v>
          </cell>
          <cell r="C159" t="str">
            <v>MRO</v>
          </cell>
          <cell r="D159">
            <v>357.27499999999998</v>
          </cell>
          <cell r="E159">
            <v>371.55700000000002</v>
          </cell>
          <cell r="F159">
            <v>364.416</v>
          </cell>
          <cell r="G159" t="str">
            <v>L</v>
          </cell>
          <cell r="I159">
            <v>137.20583069898137</v>
          </cell>
        </row>
        <row r="160">
          <cell r="A160" t="str">
            <v>Mayotte</v>
          </cell>
          <cell r="B160">
            <v>157</v>
          </cell>
          <cell r="C160" t="str">
            <v>EUR</v>
          </cell>
          <cell r="D160">
            <v>1</v>
          </cell>
          <cell r="E160">
            <v>1</v>
          </cell>
          <cell r="F160">
            <v>1</v>
          </cell>
          <cell r="G160" t="str">
            <v>E</v>
          </cell>
          <cell r="I160">
            <v>157</v>
          </cell>
        </row>
        <row r="161">
          <cell r="A161" t="str">
            <v>Mexique</v>
          </cell>
          <cell r="B161">
            <v>100</v>
          </cell>
          <cell r="C161" t="str">
            <v>USD</v>
          </cell>
          <cell r="D161">
            <v>1.3169999999999999</v>
          </cell>
          <cell r="E161">
            <v>1.4721</v>
          </cell>
          <cell r="F161">
            <v>1.39455</v>
          </cell>
          <cell r="G161" t="str">
            <v>L</v>
          </cell>
          <cell r="I161">
            <v>71.707719335986525</v>
          </cell>
        </row>
        <row r="162">
          <cell r="A162" t="str">
            <v>Moldavie</v>
          </cell>
          <cell r="B162">
            <v>135</v>
          </cell>
          <cell r="C162" t="str">
            <v>USD</v>
          </cell>
          <cell r="D162">
            <v>1.3169999999999999</v>
          </cell>
          <cell r="E162">
            <v>1.4721</v>
          </cell>
          <cell r="F162">
            <v>1.39455</v>
          </cell>
          <cell r="G162" t="str">
            <v>L</v>
          </cell>
          <cell r="I162">
            <v>96.805421103581807</v>
          </cell>
        </row>
        <row r="163">
          <cell r="A163" t="str">
            <v>Mongolie</v>
          </cell>
          <cell r="B163">
            <v>102</v>
          </cell>
          <cell r="C163" t="str">
            <v>EUR</v>
          </cell>
          <cell r="D163">
            <v>1</v>
          </cell>
          <cell r="E163">
            <v>1</v>
          </cell>
          <cell r="F163">
            <v>1</v>
          </cell>
          <cell r="G163" t="str">
            <v>L</v>
          </cell>
          <cell r="I163">
            <v>102</v>
          </cell>
        </row>
        <row r="164">
          <cell r="A164" t="str">
            <v>Mozambique</v>
          </cell>
          <cell r="B164">
            <v>149</v>
          </cell>
          <cell r="C164" t="str">
            <v>USD</v>
          </cell>
          <cell r="D164">
            <v>1.3169999999999999</v>
          </cell>
          <cell r="E164">
            <v>1.4721</v>
          </cell>
          <cell r="F164">
            <v>1.39455</v>
          </cell>
          <cell r="G164" t="str">
            <v>L</v>
          </cell>
          <cell r="I164">
            <v>106.84450181061992</v>
          </cell>
        </row>
        <row r="165">
          <cell r="A165" t="str">
            <v>Myanmar</v>
          </cell>
          <cell r="B165">
            <v>122</v>
          </cell>
          <cell r="C165" t="str">
            <v>USD</v>
          </cell>
          <cell r="D165">
            <v>1.3169999999999999</v>
          </cell>
          <cell r="E165">
            <v>1.4721</v>
          </cell>
          <cell r="F165">
            <v>1.39455</v>
          </cell>
          <cell r="G165" t="str">
            <v>L</v>
          </cell>
          <cell r="I165">
            <v>87.483417589903553</v>
          </cell>
        </row>
        <row r="166">
          <cell r="A166" t="str">
            <v>Namibie</v>
          </cell>
          <cell r="B166">
            <v>600</v>
          </cell>
          <cell r="C166" t="str">
            <v>NAD</v>
          </cell>
          <cell r="D166">
            <v>9.1860400000000002</v>
          </cell>
          <cell r="E166">
            <v>9.9765499999999996</v>
          </cell>
          <cell r="F166">
            <v>9.5812950000000008</v>
          </cell>
          <cell r="G166" t="str">
            <v>L</v>
          </cell>
          <cell r="I166">
            <v>62.622015082512327</v>
          </cell>
        </row>
        <row r="167">
          <cell r="A167" t="str">
            <v>Nauru</v>
          </cell>
          <cell r="B167">
            <v>208</v>
          </cell>
          <cell r="C167" t="str">
            <v>FJD</v>
          </cell>
          <cell r="D167">
            <v>2.1915499999999999</v>
          </cell>
          <cell r="E167">
            <v>2.28207</v>
          </cell>
          <cell r="F167">
            <v>2.2368100000000002</v>
          </cell>
          <cell r="G167" t="str">
            <v>L</v>
          </cell>
          <cell r="I167">
            <v>92.989569967945414</v>
          </cell>
        </row>
        <row r="168">
          <cell r="A168" t="str">
            <v>Népal</v>
          </cell>
          <cell r="B168">
            <v>130</v>
          </cell>
          <cell r="C168" t="str">
            <v>USD</v>
          </cell>
          <cell r="D168">
            <v>1.3169999999999999</v>
          </cell>
          <cell r="E168">
            <v>1.4721</v>
          </cell>
          <cell r="F168">
            <v>1.39455</v>
          </cell>
          <cell r="G168" t="str">
            <v>L</v>
          </cell>
          <cell r="I168">
            <v>93.220035136782471</v>
          </cell>
        </row>
        <row r="169">
          <cell r="A169" t="str">
            <v>New-York</v>
          </cell>
          <cell r="B169">
            <v>245</v>
          </cell>
          <cell r="C169" t="str">
            <v>USD</v>
          </cell>
          <cell r="D169">
            <v>1.3169999999999999</v>
          </cell>
          <cell r="E169">
            <v>1.4721</v>
          </cell>
          <cell r="F169">
            <v>1.39455</v>
          </cell>
          <cell r="G169" t="str">
            <v>L</v>
          </cell>
          <cell r="I169">
            <v>175.68391237316698</v>
          </cell>
        </row>
        <row r="170">
          <cell r="A170" t="str">
            <v>New-York à/c 01/12/12</v>
          </cell>
          <cell r="B170">
            <v>300</v>
          </cell>
          <cell r="C170" t="str">
            <v>USD</v>
          </cell>
          <cell r="D170">
            <v>1.3169999999999999</v>
          </cell>
          <cell r="E170">
            <v>1.4721</v>
          </cell>
          <cell r="F170">
            <v>1.39455</v>
          </cell>
          <cell r="G170" t="str">
            <v>L</v>
          </cell>
          <cell r="I170">
            <v>215.12315800795957</v>
          </cell>
        </row>
        <row r="171">
          <cell r="A171" t="str">
            <v>Nicaragua</v>
          </cell>
          <cell r="B171">
            <v>154</v>
          </cell>
          <cell r="C171" t="str">
            <v>USD</v>
          </cell>
          <cell r="D171">
            <v>1.3169999999999999</v>
          </cell>
          <cell r="E171">
            <v>1.4721</v>
          </cell>
          <cell r="F171">
            <v>1.39455</v>
          </cell>
          <cell r="G171" t="str">
            <v>L</v>
          </cell>
          <cell r="I171">
            <v>110.42988777741924</v>
          </cell>
        </row>
        <row r="172">
          <cell r="A172" t="str">
            <v>Niger</v>
          </cell>
          <cell r="B172">
            <v>78000</v>
          </cell>
          <cell r="C172" t="str">
            <v>XOF</v>
          </cell>
          <cell r="D172">
            <v>655.95699999999999</v>
          </cell>
          <cell r="E172">
            <v>655.95699999999999</v>
          </cell>
          <cell r="F172">
            <v>655.95699999999999</v>
          </cell>
          <cell r="G172" t="str">
            <v>L</v>
          </cell>
          <cell r="I172">
            <v>118.9102334451801</v>
          </cell>
        </row>
        <row r="173">
          <cell r="A173" t="str">
            <v>Nigeria</v>
          </cell>
          <cell r="B173">
            <v>222</v>
          </cell>
          <cell r="C173" t="str">
            <v>USD</v>
          </cell>
          <cell r="D173">
            <v>1.3169999999999999</v>
          </cell>
          <cell r="E173">
            <v>1.4721</v>
          </cell>
          <cell r="F173">
            <v>1.39455</v>
          </cell>
          <cell r="G173" t="str">
            <v>L</v>
          </cell>
          <cell r="I173">
            <v>159.19113692589008</v>
          </cell>
        </row>
        <row r="174">
          <cell r="A174" t="str">
            <v>Nigeria 31/10/12</v>
          </cell>
          <cell r="B174">
            <v>316</v>
          </cell>
          <cell r="C174" t="str">
            <v>USD</v>
          </cell>
          <cell r="D174">
            <v>1.3169999999999999</v>
          </cell>
          <cell r="E174">
            <v>1.4721</v>
          </cell>
          <cell r="F174">
            <v>1.39455</v>
          </cell>
          <cell r="G174" t="str">
            <v>L</v>
          </cell>
          <cell r="I174">
            <v>226.59639310171741</v>
          </cell>
        </row>
        <row r="175">
          <cell r="A175" t="str">
            <v>Niue</v>
          </cell>
          <cell r="B175">
            <v>183</v>
          </cell>
          <cell r="C175" t="str">
            <v>NZD</v>
          </cell>
          <cell r="D175">
            <v>1.8725000000000001</v>
          </cell>
          <cell r="E175">
            <v>1.9024000000000001</v>
          </cell>
          <cell r="F175">
            <v>1.8874500000000001</v>
          </cell>
          <cell r="G175" t="str">
            <v>L</v>
          </cell>
          <cell r="I175">
            <v>96.956210760549951</v>
          </cell>
        </row>
        <row r="176">
          <cell r="A176" t="str">
            <v>Norvège</v>
          </cell>
          <cell r="B176">
            <v>1310</v>
          </cell>
          <cell r="C176" t="str">
            <v>NOK</v>
          </cell>
          <cell r="D176">
            <v>8.2379999999999995</v>
          </cell>
          <cell r="E176">
            <v>7.9580000000000002</v>
          </cell>
          <cell r="F176">
            <v>8.097999999999999</v>
          </cell>
          <cell r="G176" t="str">
            <v>E</v>
          </cell>
          <cell r="I176">
            <v>161.76833786120031</v>
          </cell>
        </row>
        <row r="177">
          <cell r="A177" t="str">
            <v>Nouvelle Calédonie</v>
          </cell>
          <cell r="B177">
            <v>120</v>
          </cell>
          <cell r="C177" t="str">
            <v>EUR</v>
          </cell>
          <cell r="D177">
            <v>1</v>
          </cell>
          <cell r="E177">
            <v>1</v>
          </cell>
          <cell r="F177">
            <v>1</v>
          </cell>
          <cell r="G177" t="str">
            <v>L</v>
          </cell>
          <cell r="I177">
            <v>120</v>
          </cell>
        </row>
        <row r="178">
          <cell r="A178" t="str">
            <v>Nouvelle Guinée</v>
          </cell>
          <cell r="B178">
            <v>402</v>
          </cell>
          <cell r="C178" t="str">
            <v>PGK</v>
          </cell>
          <cell r="D178">
            <v>3.9785499999999998</v>
          </cell>
          <cell r="E178">
            <v>4.0698499999999997</v>
          </cell>
          <cell r="F178">
            <v>4.0241999999999996</v>
          </cell>
          <cell r="G178" t="str">
            <v>L</v>
          </cell>
          <cell r="I178">
            <v>99.895631429849416</v>
          </cell>
        </row>
        <row r="179">
          <cell r="A179" t="str">
            <v>Nouvelle Zélande</v>
          </cell>
          <cell r="B179">
            <v>290</v>
          </cell>
          <cell r="C179" t="str">
            <v>NZD</v>
          </cell>
          <cell r="D179">
            <v>1.8725000000000001</v>
          </cell>
          <cell r="E179">
            <v>1.9024000000000001</v>
          </cell>
          <cell r="F179">
            <v>1.8874500000000001</v>
          </cell>
          <cell r="G179" t="str">
            <v>L</v>
          </cell>
          <cell r="I179">
            <v>153.64645421070756</v>
          </cell>
        </row>
        <row r="180">
          <cell r="A180" t="str">
            <v>Oman</v>
          </cell>
          <cell r="B180">
            <v>53.92</v>
          </cell>
          <cell r="C180" t="str">
            <v>OMR</v>
          </cell>
          <cell r="D180">
            <v>0.50763000000000003</v>
          </cell>
          <cell r="E180">
            <v>0.56569999999999998</v>
          </cell>
          <cell r="F180">
            <v>0.53666499999999995</v>
          </cell>
          <cell r="G180" t="str">
            <v>L</v>
          </cell>
          <cell r="I180">
            <v>100.47236171540906</v>
          </cell>
        </row>
        <row r="181">
          <cell r="A181" t="str">
            <v>Oman à/c 26/04/12</v>
          </cell>
          <cell r="B181">
            <v>90</v>
          </cell>
          <cell r="C181" t="str">
            <v>OMR</v>
          </cell>
          <cell r="D181">
            <v>0.50763000000000003</v>
          </cell>
          <cell r="E181">
            <v>0.56569999999999998</v>
          </cell>
          <cell r="F181">
            <v>0.53666499999999995</v>
          </cell>
          <cell r="G181" t="str">
            <v>L</v>
          </cell>
          <cell r="I181">
            <v>167.70238416889495</v>
          </cell>
        </row>
        <row r="182">
          <cell r="A182" t="str">
            <v>Ouganda</v>
          </cell>
          <cell r="B182">
            <v>168</v>
          </cell>
          <cell r="C182" t="str">
            <v>USD</v>
          </cell>
          <cell r="D182">
            <v>1.3169999999999999</v>
          </cell>
          <cell r="E182">
            <v>1.4721</v>
          </cell>
          <cell r="F182">
            <v>1.39455</v>
          </cell>
          <cell r="G182" t="str">
            <v>L</v>
          </cell>
          <cell r="I182">
            <v>120.46896848445735</v>
          </cell>
        </row>
        <row r="183">
          <cell r="A183" t="str">
            <v>Ouzbekistan</v>
          </cell>
          <cell r="B183">
            <v>113</v>
          </cell>
          <cell r="C183" t="str">
            <v>USD</v>
          </cell>
          <cell r="D183">
            <v>1.3169999999999999</v>
          </cell>
          <cell r="E183">
            <v>1.4721</v>
          </cell>
          <cell r="F183">
            <v>1.39455</v>
          </cell>
          <cell r="G183" t="str">
            <v>L</v>
          </cell>
          <cell r="I183">
            <v>81.029722849664765</v>
          </cell>
        </row>
        <row r="184">
          <cell r="A184" t="str">
            <v>Pakistan</v>
          </cell>
          <cell r="B184">
            <v>173</v>
          </cell>
          <cell r="C184" t="str">
            <v>USD</v>
          </cell>
          <cell r="D184">
            <v>1.3169999999999999</v>
          </cell>
          <cell r="E184">
            <v>1.4721</v>
          </cell>
          <cell r="F184">
            <v>1.39455</v>
          </cell>
          <cell r="G184" t="str">
            <v>L</v>
          </cell>
          <cell r="I184">
            <v>124.05435445125669</v>
          </cell>
        </row>
        <row r="185">
          <cell r="A185" t="str">
            <v>Palaos</v>
          </cell>
          <cell r="B185">
            <v>311</v>
          </cell>
          <cell r="C185" t="str">
            <v>USD</v>
          </cell>
          <cell r="D185">
            <v>1.3169999999999999</v>
          </cell>
          <cell r="E185">
            <v>1.4721</v>
          </cell>
          <cell r="F185">
            <v>1.39455</v>
          </cell>
          <cell r="G185" t="str">
            <v>L</v>
          </cell>
          <cell r="I185">
            <v>223.01100713491809</v>
          </cell>
        </row>
        <row r="186">
          <cell r="A186" t="str">
            <v>Panama</v>
          </cell>
          <cell r="B186">
            <v>139</v>
          </cell>
          <cell r="C186" t="str">
            <v>USD</v>
          </cell>
          <cell r="D186">
            <v>1.3169999999999999</v>
          </cell>
          <cell r="E186">
            <v>1.4721</v>
          </cell>
          <cell r="F186">
            <v>1.39455</v>
          </cell>
          <cell r="G186" t="str">
            <v>L</v>
          </cell>
          <cell r="I186">
            <v>99.673729877021259</v>
          </cell>
        </row>
        <row r="187">
          <cell r="A187" t="str">
            <v>Paraguay</v>
          </cell>
          <cell r="B187">
            <v>114</v>
          </cell>
          <cell r="C187" t="str">
            <v>USD</v>
          </cell>
          <cell r="D187">
            <v>1.3169999999999999</v>
          </cell>
          <cell r="E187">
            <v>1.4721</v>
          </cell>
          <cell r="F187">
            <v>1.39455</v>
          </cell>
          <cell r="G187" t="str">
            <v>L</v>
          </cell>
          <cell r="I187">
            <v>81.746800043024635</v>
          </cell>
        </row>
        <row r="188">
          <cell r="A188" t="str">
            <v>Paraguay à/c 26/04/12</v>
          </cell>
          <cell r="B188">
            <v>180</v>
          </cell>
          <cell r="C188" t="str">
            <v>USD</v>
          </cell>
          <cell r="D188">
            <v>1.3169999999999999</v>
          </cell>
          <cell r="E188">
            <v>1.4721</v>
          </cell>
          <cell r="F188">
            <v>1.39455</v>
          </cell>
          <cell r="G188" t="str">
            <v>L</v>
          </cell>
          <cell r="I188">
            <v>129.07389480477573</v>
          </cell>
        </row>
        <row r="189">
          <cell r="A189" t="str">
            <v>Pays-Bas</v>
          </cell>
          <cell r="B189">
            <v>157</v>
          </cell>
          <cell r="C189" t="str">
            <v>EUR</v>
          </cell>
          <cell r="D189">
            <v>1</v>
          </cell>
          <cell r="E189">
            <v>1</v>
          </cell>
          <cell r="F189">
            <v>1</v>
          </cell>
          <cell r="G189" t="str">
            <v>E</v>
          </cell>
          <cell r="I189">
            <v>157</v>
          </cell>
        </row>
        <row r="190">
          <cell r="A190" t="str">
            <v>Pérou</v>
          </cell>
          <cell r="B190">
            <v>170</v>
          </cell>
          <cell r="C190" t="str">
            <v>USD</v>
          </cell>
          <cell r="D190">
            <v>1.3169999999999999</v>
          </cell>
          <cell r="E190">
            <v>1.4721</v>
          </cell>
          <cell r="F190">
            <v>1.39455</v>
          </cell>
          <cell r="G190" t="str">
            <v>L</v>
          </cell>
          <cell r="I190">
            <v>121.90312287117709</v>
          </cell>
        </row>
        <row r="191">
          <cell r="A191" t="str">
            <v>Philippines</v>
          </cell>
          <cell r="B191">
            <v>8770</v>
          </cell>
          <cell r="C191" t="str">
            <v>PHP</v>
          </cell>
          <cell r="D191">
            <v>64.546000000000006</v>
          </cell>
          <cell r="E191">
            <v>60.723999999999997</v>
          </cell>
          <cell r="F191">
            <v>62.635000000000005</v>
          </cell>
          <cell r="G191" t="str">
            <v>L</v>
          </cell>
          <cell r="I191">
            <v>140.01756206593757</v>
          </cell>
        </row>
        <row r="192">
          <cell r="A192" t="str">
            <v>Pologne</v>
          </cell>
          <cell r="B192">
            <v>145</v>
          </cell>
          <cell r="C192" t="str">
            <v>EUR</v>
          </cell>
          <cell r="D192">
            <v>1</v>
          </cell>
          <cell r="E192">
            <v>1</v>
          </cell>
          <cell r="F192">
            <v>1</v>
          </cell>
          <cell r="G192" t="str">
            <v>E</v>
          </cell>
          <cell r="I192">
            <v>145</v>
          </cell>
        </row>
        <row r="193">
          <cell r="A193" t="str">
            <v>Polynésie</v>
          </cell>
          <cell r="B193">
            <v>120</v>
          </cell>
          <cell r="C193" t="str">
            <v>EUR</v>
          </cell>
          <cell r="D193">
            <v>1</v>
          </cell>
          <cell r="E193">
            <v>1</v>
          </cell>
          <cell r="F193">
            <v>1</v>
          </cell>
          <cell r="G193" t="str">
            <v>L</v>
          </cell>
          <cell r="I193">
            <v>120</v>
          </cell>
        </row>
        <row r="194">
          <cell r="A194" t="str">
            <v>Portugal</v>
          </cell>
          <cell r="B194">
            <v>157</v>
          </cell>
          <cell r="C194" t="str">
            <v>EUR</v>
          </cell>
          <cell r="D194">
            <v>1</v>
          </cell>
          <cell r="E194">
            <v>1</v>
          </cell>
          <cell r="F194">
            <v>1</v>
          </cell>
          <cell r="G194" t="str">
            <v>E</v>
          </cell>
          <cell r="I194">
            <v>157</v>
          </cell>
        </row>
        <row r="195">
          <cell r="A195" t="str">
            <v>Quatar</v>
          </cell>
          <cell r="B195">
            <v>577</v>
          </cell>
          <cell r="C195" t="str">
            <v>QAR</v>
          </cell>
          <cell r="D195">
            <v>4.79549</v>
          </cell>
          <cell r="E195">
            <v>5.3553499999999996</v>
          </cell>
          <cell r="F195">
            <v>5.0754199999999994</v>
          </cell>
          <cell r="G195" t="str">
            <v>L</v>
          </cell>
          <cell r="I195">
            <v>113.68517285269004</v>
          </cell>
        </row>
        <row r="196">
          <cell r="A196" t="str">
            <v>Quatar à/c 26/04/12</v>
          </cell>
          <cell r="B196">
            <v>278</v>
          </cell>
          <cell r="C196" t="str">
            <v>EUR</v>
          </cell>
          <cell r="D196">
            <v>1</v>
          </cell>
          <cell r="E196">
            <v>1</v>
          </cell>
          <cell r="F196">
            <v>1</v>
          </cell>
          <cell r="G196" t="str">
            <v>L</v>
          </cell>
          <cell r="I196">
            <v>278</v>
          </cell>
        </row>
        <row r="197">
          <cell r="A197" t="str">
            <v>Réunion</v>
          </cell>
          <cell r="B197">
            <v>157</v>
          </cell>
          <cell r="C197" t="str">
            <v>EUR</v>
          </cell>
          <cell r="D197">
            <v>1</v>
          </cell>
          <cell r="E197">
            <v>1</v>
          </cell>
          <cell r="F197">
            <v>1</v>
          </cell>
          <cell r="G197" t="str">
            <v>E</v>
          </cell>
          <cell r="I197">
            <v>157</v>
          </cell>
        </row>
        <row r="198">
          <cell r="A198" t="str">
            <v>Roumanie</v>
          </cell>
          <cell r="B198">
            <v>152</v>
          </cell>
          <cell r="C198" t="str">
            <v>USD</v>
          </cell>
          <cell r="D198">
            <v>1.3169999999999999</v>
          </cell>
          <cell r="E198">
            <v>1.4721</v>
          </cell>
          <cell r="F198">
            <v>1.39455</v>
          </cell>
          <cell r="G198" t="str">
            <v>E</v>
          </cell>
          <cell r="I198">
            <v>108.99573339069951</v>
          </cell>
        </row>
        <row r="199">
          <cell r="A199" t="str">
            <v>Royaume-Uni</v>
          </cell>
          <cell r="B199">
            <v>110</v>
          </cell>
          <cell r="C199" t="str">
            <v>GBP</v>
          </cell>
          <cell r="D199">
            <v>0.67149999999999999</v>
          </cell>
          <cell r="E199">
            <v>0.73334999999999995</v>
          </cell>
          <cell r="F199">
            <v>0.70242499999999997</v>
          </cell>
          <cell r="G199" t="str">
            <v>E</v>
          </cell>
          <cell r="I199">
            <v>156.60034879168595</v>
          </cell>
        </row>
        <row r="200">
          <cell r="A200" t="str">
            <v>Russie</v>
          </cell>
          <cell r="B200">
            <v>230</v>
          </cell>
          <cell r="C200" t="str">
            <v>USD</v>
          </cell>
          <cell r="D200">
            <v>1.3169999999999999</v>
          </cell>
          <cell r="E200">
            <v>1.4721</v>
          </cell>
          <cell r="F200">
            <v>1.39455</v>
          </cell>
          <cell r="G200" t="str">
            <v>L</v>
          </cell>
          <cell r="I200">
            <v>164.92775447276901</v>
          </cell>
        </row>
        <row r="201">
          <cell r="A201" t="str">
            <v>Russie à/c 26/04/12</v>
          </cell>
          <cell r="B201">
            <v>230</v>
          </cell>
          <cell r="C201" t="str">
            <v>EUR</v>
          </cell>
          <cell r="D201">
            <v>1</v>
          </cell>
          <cell r="E201">
            <v>1</v>
          </cell>
          <cell r="F201">
            <v>1</v>
          </cell>
          <cell r="G201" t="str">
            <v>L</v>
          </cell>
          <cell r="I201">
            <v>230</v>
          </cell>
        </row>
        <row r="202">
          <cell r="A202" t="str">
            <v>Rwanda</v>
          </cell>
          <cell r="B202">
            <v>127</v>
          </cell>
          <cell r="C202" t="str">
            <v>USD</v>
          </cell>
          <cell r="D202">
            <v>1.3169999999999999</v>
          </cell>
          <cell r="E202">
            <v>1.4721</v>
          </cell>
          <cell r="F202">
            <v>1.39455</v>
          </cell>
          <cell r="G202" t="str">
            <v>L</v>
          </cell>
          <cell r="I202">
            <v>91.068803556702875</v>
          </cell>
        </row>
        <row r="203">
          <cell r="A203" t="str">
            <v>Saint Kitts et Nevis</v>
          </cell>
          <cell r="B203">
            <v>122</v>
          </cell>
          <cell r="C203" t="str">
            <v>USD</v>
          </cell>
          <cell r="D203">
            <v>1.3169999999999999</v>
          </cell>
          <cell r="E203">
            <v>1.4721</v>
          </cell>
          <cell r="F203">
            <v>1.39455</v>
          </cell>
          <cell r="G203" t="str">
            <v>L</v>
          </cell>
          <cell r="I203">
            <v>87.483417589903553</v>
          </cell>
        </row>
        <row r="204">
          <cell r="A204" t="str">
            <v>Saint Pierre et Miquelon</v>
          </cell>
          <cell r="B204">
            <v>157</v>
          </cell>
          <cell r="C204" t="str">
            <v>EUR</v>
          </cell>
          <cell r="D204">
            <v>1</v>
          </cell>
          <cell r="E204">
            <v>1</v>
          </cell>
          <cell r="F204">
            <v>1</v>
          </cell>
          <cell r="G204" t="str">
            <v>E</v>
          </cell>
          <cell r="I204">
            <v>157</v>
          </cell>
        </row>
        <row r="205">
          <cell r="A205" t="str">
            <v>Saint Vincent</v>
          </cell>
          <cell r="B205">
            <v>173</v>
          </cell>
          <cell r="C205" t="str">
            <v>USD</v>
          </cell>
          <cell r="D205">
            <v>1.3169999999999999</v>
          </cell>
          <cell r="E205">
            <v>1.4721</v>
          </cell>
          <cell r="F205">
            <v>1.39455</v>
          </cell>
          <cell r="G205" t="str">
            <v>L</v>
          </cell>
          <cell r="I205">
            <v>124.05435445125669</v>
          </cell>
        </row>
        <row r="206">
          <cell r="A206" t="str">
            <v>Sainte Lucie</v>
          </cell>
          <cell r="B206">
            <v>173</v>
          </cell>
          <cell r="C206" t="str">
            <v>USD</v>
          </cell>
          <cell r="D206">
            <v>1.3169999999999999</v>
          </cell>
          <cell r="E206">
            <v>1.4721</v>
          </cell>
          <cell r="F206">
            <v>1.39455</v>
          </cell>
          <cell r="G206" t="str">
            <v>L</v>
          </cell>
          <cell r="I206">
            <v>124.05435445125669</v>
          </cell>
        </row>
        <row r="207">
          <cell r="A207" t="str">
            <v>Salvador</v>
          </cell>
          <cell r="B207">
            <v>162</v>
          </cell>
          <cell r="C207" t="str">
            <v>USD</v>
          </cell>
          <cell r="D207">
            <v>1.3169999999999999</v>
          </cell>
          <cell r="E207">
            <v>1.4721</v>
          </cell>
          <cell r="F207">
            <v>1.39455</v>
          </cell>
          <cell r="G207" t="str">
            <v>L</v>
          </cell>
          <cell r="I207">
            <v>116.16650532429817</v>
          </cell>
        </row>
        <row r="208">
          <cell r="A208" t="str">
            <v>Samoa</v>
          </cell>
          <cell r="B208">
            <v>139</v>
          </cell>
          <cell r="C208" t="str">
            <v>USD</v>
          </cell>
          <cell r="D208">
            <v>1.3169999999999999</v>
          </cell>
          <cell r="E208">
            <v>1.4721</v>
          </cell>
          <cell r="F208">
            <v>1.39455</v>
          </cell>
          <cell r="G208" t="str">
            <v>L</v>
          </cell>
          <cell r="I208">
            <v>99.673729877021259</v>
          </cell>
        </row>
        <row r="209">
          <cell r="A209" t="str">
            <v>Sao Tomé et Principe</v>
          </cell>
          <cell r="B209">
            <v>112</v>
          </cell>
          <cell r="C209" t="str">
            <v>USD</v>
          </cell>
          <cell r="D209">
            <v>1.3169999999999999</v>
          </cell>
          <cell r="E209">
            <v>1.4721</v>
          </cell>
          <cell r="F209">
            <v>1.39455</v>
          </cell>
          <cell r="G209" t="str">
            <v>L</v>
          </cell>
          <cell r="I209">
            <v>80.312645656304909</v>
          </cell>
        </row>
        <row r="210">
          <cell r="A210" t="str">
            <v>Sénégal</v>
          </cell>
          <cell r="B210">
            <v>91800</v>
          </cell>
          <cell r="C210" t="str">
            <v>XOF</v>
          </cell>
          <cell r="D210">
            <v>655.95699999999999</v>
          </cell>
          <cell r="E210">
            <v>655.95699999999999</v>
          </cell>
          <cell r="F210">
            <v>655.95699999999999</v>
          </cell>
          <cell r="G210" t="str">
            <v>L</v>
          </cell>
          <cell r="I210">
            <v>139.94819782394273</v>
          </cell>
        </row>
        <row r="211">
          <cell r="A211" t="str">
            <v>Serbie-Montenegro</v>
          </cell>
          <cell r="B211">
            <v>150</v>
          </cell>
          <cell r="C211" t="str">
            <v>EUR</v>
          </cell>
          <cell r="D211">
            <v>1</v>
          </cell>
          <cell r="E211">
            <v>1</v>
          </cell>
          <cell r="F211">
            <v>1</v>
          </cell>
          <cell r="G211" t="str">
            <v>L</v>
          </cell>
          <cell r="I211">
            <v>150</v>
          </cell>
        </row>
        <row r="212">
          <cell r="A212" t="str">
            <v>Seychelles</v>
          </cell>
          <cell r="B212">
            <v>1045</v>
          </cell>
          <cell r="C212" t="str">
            <v>SCR</v>
          </cell>
          <cell r="D212">
            <v>7.5983799999999997</v>
          </cell>
          <cell r="E212">
            <v>11.814299999999999</v>
          </cell>
          <cell r="F212">
            <v>9.7063399999999991</v>
          </cell>
          <cell r="G212" t="str">
            <v>L</v>
          </cell>
          <cell r="I212">
            <v>107.66159025956232</v>
          </cell>
        </row>
        <row r="213">
          <cell r="A213" t="str">
            <v>Sierra Leone</v>
          </cell>
          <cell r="B213">
            <v>190</v>
          </cell>
          <cell r="C213" t="str">
            <v>USD</v>
          </cell>
          <cell r="D213">
            <v>1.3169999999999999</v>
          </cell>
          <cell r="E213">
            <v>1.4721</v>
          </cell>
          <cell r="F213">
            <v>1.39455</v>
          </cell>
          <cell r="G213" t="str">
            <v>L</v>
          </cell>
          <cell r="I213">
            <v>136.24466673837438</v>
          </cell>
        </row>
        <row r="214">
          <cell r="A214" t="str">
            <v>Singapour</v>
          </cell>
          <cell r="B214">
            <v>285</v>
          </cell>
          <cell r="C214" t="str">
            <v>SGD</v>
          </cell>
          <cell r="D214">
            <v>2.0202</v>
          </cell>
          <cell r="E214">
            <v>2.1162999999999998</v>
          </cell>
          <cell r="F214">
            <v>2.0682499999999999</v>
          </cell>
          <cell r="G214" t="str">
            <v>L</v>
          </cell>
          <cell r="I214">
            <v>137.79765502236191</v>
          </cell>
        </row>
        <row r="215">
          <cell r="A215" t="str">
            <v>Slovaquie</v>
          </cell>
          <cell r="B215">
            <v>122</v>
          </cell>
          <cell r="C215" t="str">
            <v>USD</v>
          </cell>
          <cell r="D215">
            <v>1.3169999999999999</v>
          </cell>
          <cell r="E215">
            <v>1.4721</v>
          </cell>
          <cell r="F215">
            <v>1.39455</v>
          </cell>
          <cell r="G215" t="str">
            <v>E</v>
          </cell>
          <cell r="I215">
            <v>87.483417589903553</v>
          </cell>
        </row>
        <row r="216">
          <cell r="A216" t="str">
            <v>Slovenie</v>
          </cell>
          <cell r="B216">
            <v>149</v>
          </cell>
          <cell r="C216" t="str">
            <v>USD</v>
          </cell>
          <cell r="D216">
            <v>1.3169999999999999</v>
          </cell>
          <cell r="E216">
            <v>1.4721</v>
          </cell>
          <cell r="F216">
            <v>1.39455</v>
          </cell>
          <cell r="G216" t="str">
            <v>E</v>
          </cell>
          <cell r="I216">
            <v>106.84450181061992</v>
          </cell>
        </row>
        <row r="217">
          <cell r="A217" t="str">
            <v>Slovenie à/c 26/04/12</v>
          </cell>
          <cell r="B217">
            <v>157</v>
          </cell>
          <cell r="C217" t="str">
            <v>EUR</v>
          </cell>
          <cell r="D217">
            <v>1</v>
          </cell>
          <cell r="E217">
            <v>1</v>
          </cell>
          <cell r="F217">
            <v>1</v>
          </cell>
          <cell r="G217" t="str">
            <v>E</v>
          </cell>
          <cell r="I217">
            <v>157</v>
          </cell>
        </row>
        <row r="218">
          <cell r="A218" t="str">
            <v>Somalie</v>
          </cell>
          <cell r="B218">
            <v>140</v>
          </cell>
          <cell r="C218" t="str">
            <v>USD</v>
          </cell>
          <cell r="D218">
            <v>1.3169999999999999</v>
          </cell>
          <cell r="E218">
            <v>1.4721</v>
          </cell>
          <cell r="F218">
            <v>1.39455</v>
          </cell>
          <cell r="G218" t="str">
            <v>L</v>
          </cell>
          <cell r="I218">
            <v>100.39080707038113</v>
          </cell>
        </row>
        <row r="219">
          <cell r="A219" t="str">
            <v>Soudan</v>
          </cell>
          <cell r="B219">
            <v>175</v>
          </cell>
          <cell r="C219" t="str">
            <v>USD</v>
          </cell>
          <cell r="D219">
            <v>1.3169999999999999</v>
          </cell>
          <cell r="E219">
            <v>1.4721</v>
          </cell>
          <cell r="F219">
            <v>1.39455</v>
          </cell>
          <cell r="G219" t="str">
            <v>L</v>
          </cell>
          <cell r="I219">
            <v>125.48850883797641</v>
          </cell>
        </row>
        <row r="220">
          <cell r="A220" t="str">
            <v>Sri Lanka</v>
          </cell>
          <cell r="B220">
            <v>102</v>
          </cell>
          <cell r="C220" t="str">
            <v>EUR</v>
          </cell>
          <cell r="D220">
            <v>1</v>
          </cell>
          <cell r="E220">
            <v>1</v>
          </cell>
          <cell r="F220">
            <v>1</v>
          </cell>
          <cell r="G220" t="str">
            <v>L</v>
          </cell>
          <cell r="I220">
            <v>102</v>
          </cell>
        </row>
        <row r="221">
          <cell r="A221" t="str">
            <v>Suède</v>
          </cell>
          <cell r="B221">
            <v>1800</v>
          </cell>
          <cell r="C221" t="str">
            <v>SEK</v>
          </cell>
          <cell r="D221">
            <v>9.0404</v>
          </cell>
          <cell r="E221">
            <v>9.4414999999999996</v>
          </cell>
          <cell r="F221">
            <v>9.2409499999999998</v>
          </cell>
          <cell r="G221" t="str">
            <v>E</v>
          </cell>
          <cell r="I221">
            <v>194.78516819158204</v>
          </cell>
        </row>
        <row r="222">
          <cell r="A222" t="str">
            <v>Suisse</v>
          </cell>
          <cell r="B222">
            <v>205</v>
          </cell>
          <cell r="C222" t="str">
            <v>CHF</v>
          </cell>
          <cell r="D222">
            <v>1.6069</v>
          </cell>
          <cell r="E222">
            <v>1.6547000000000001</v>
          </cell>
          <cell r="F222">
            <v>1.6308</v>
          </cell>
          <cell r="G222" t="str">
            <v>E</v>
          </cell>
          <cell r="I222">
            <v>125.70517537404955</v>
          </cell>
        </row>
        <row r="223">
          <cell r="A223" t="str">
            <v>Surinam</v>
          </cell>
          <cell r="B223">
            <v>135</v>
          </cell>
          <cell r="C223" t="str">
            <v>USD</v>
          </cell>
          <cell r="D223">
            <v>1.3169999999999999</v>
          </cell>
          <cell r="E223">
            <v>1.4721</v>
          </cell>
          <cell r="F223">
            <v>1.39455</v>
          </cell>
          <cell r="G223" t="str">
            <v>L</v>
          </cell>
          <cell r="I223">
            <v>96.805421103581807</v>
          </cell>
        </row>
        <row r="224">
          <cell r="A224" t="str">
            <v>Swaziland</v>
          </cell>
          <cell r="B224">
            <v>650</v>
          </cell>
          <cell r="C224" t="str">
            <v>ZAR</v>
          </cell>
          <cell r="D224">
            <v>9.2124000000000006</v>
          </cell>
          <cell r="E224">
            <v>10.0298</v>
          </cell>
          <cell r="F224">
            <v>9.6211000000000002</v>
          </cell>
          <cell r="G224" t="str">
            <v>L</v>
          </cell>
          <cell r="I224">
            <v>67.55984242965981</v>
          </cell>
        </row>
        <row r="225">
          <cell r="A225" t="str">
            <v>Syrie</v>
          </cell>
          <cell r="B225">
            <v>5700</v>
          </cell>
          <cell r="C225" t="str">
            <v>SYP</v>
          </cell>
          <cell r="D225">
            <v>68.755300000000005</v>
          </cell>
          <cell r="E225">
            <v>75.180899999999994</v>
          </cell>
          <cell r="F225">
            <v>71.968099999999993</v>
          </cell>
          <cell r="G225" t="str">
            <v>L</v>
          </cell>
          <cell r="I225">
            <v>79.20175744531258</v>
          </cell>
        </row>
        <row r="226">
          <cell r="A226" t="str">
            <v>Tadjikistan</v>
          </cell>
          <cell r="B226">
            <v>125</v>
          </cell>
          <cell r="C226" t="str">
            <v>USD</v>
          </cell>
          <cell r="D226">
            <v>1.3169999999999999</v>
          </cell>
          <cell r="E226">
            <v>1.4721</v>
          </cell>
          <cell r="F226">
            <v>1.39455</v>
          </cell>
          <cell r="G226" t="str">
            <v>L</v>
          </cell>
          <cell r="I226">
            <v>89.634649169983149</v>
          </cell>
        </row>
        <row r="227">
          <cell r="A227" t="str">
            <v>Taïwan</v>
          </cell>
          <cell r="B227">
            <v>4420</v>
          </cell>
          <cell r="C227" t="str">
            <v>TWD</v>
          </cell>
          <cell r="D227">
            <v>42.918399999999998</v>
          </cell>
          <cell r="E227">
            <v>47.709699999999998</v>
          </cell>
          <cell r="F227">
            <v>45.314049999999995</v>
          </cell>
          <cell r="G227" t="str">
            <v>L</v>
          </cell>
          <cell r="I227">
            <v>97.541490994514959</v>
          </cell>
        </row>
        <row r="228">
          <cell r="A228" t="str">
            <v>Tanzanie</v>
          </cell>
          <cell r="B228">
            <v>120</v>
          </cell>
          <cell r="C228" t="str">
            <v>USD</v>
          </cell>
          <cell r="D228">
            <v>1.3169999999999999</v>
          </cell>
          <cell r="E228">
            <v>1.4721</v>
          </cell>
          <cell r="F228">
            <v>1.39455</v>
          </cell>
          <cell r="G228" t="str">
            <v>L</v>
          </cell>
          <cell r="I228">
            <v>86.049263203183827</v>
          </cell>
        </row>
        <row r="229">
          <cell r="A229" t="str">
            <v>Tanzanie 31/10/12</v>
          </cell>
          <cell r="B229">
            <v>175</v>
          </cell>
          <cell r="C229" t="str">
            <v>USD</v>
          </cell>
          <cell r="D229">
            <v>1.3169999999999999</v>
          </cell>
          <cell r="E229">
            <v>1.4721</v>
          </cell>
          <cell r="F229">
            <v>1.39455</v>
          </cell>
          <cell r="G229" t="str">
            <v>L</v>
          </cell>
          <cell r="I229">
            <v>125.48850883797641</v>
          </cell>
        </row>
        <row r="230">
          <cell r="A230" t="str">
            <v>Tchad</v>
          </cell>
          <cell r="B230">
            <v>124000</v>
          </cell>
          <cell r="C230" t="str">
            <v>XAF</v>
          </cell>
          <cell r="D230">
            <v>655.95699999999999</v>
          </cell>
          <cell r="E230">
            <v>655.95699999999999</v>
          </cell>
          <cell r="F230">
            <v>655.95699999999999</v>
          </cell>
          <cell r="G230" t="str">
            <v>L</v>
          </cell>
          <cell r="I230">
            <v>189.03678137438888</v>
          </cell>
        </row>
        <row r="231">
          <cell r="A231" t="str">
            <v>Tchèque</v>
          </cell>
          <cell r="B231">
            <v>140</v>
          </cell>
          <cell r="C231" t="str">
            <v>USD</v>
          </cell>
          <cell r="D231">
            <v>1.3169999999999999</v>
          </cell>
          <cell r="E231">
            <v>1.4721</v>
          </cell>
          <cell r="F231">
            <v>1.39455</v>
          </cell>
          <cell r="G231" t="str">
            <v>E</v>
          </cell>
          <cell r="I231">
            <v>100.39080707038113</v>
          </cell>
        </row>
        <row r="232">
          <cell r="A232" t="str">
            <v>Tchèque à/c 26/04/12</v>
          </cell>
          <cell r="B232">
            <v>180</v>
          </cell>
          <cell r="C232" t="str">
            <v>EUR</v>
          </cell>
          <cell r="D232">
            <v>1</v>
          </cell>
          <cell r="E232">
            <v>1</v>
          </cell>
          <cell r="F232">
            <v>1</v>
          </cell>
          <cell r="G232" t="str">
            <v>E</v>
          </cell>
          <cell r="I232">
            <v>180</v>
          </cell>
        </row>
        <row r="233">
          <cell r="A233" t="str">
            <v>Thaïlande</v>
          </cell>
          <cell r="B233">
            <v>3885</v>
          </cell>
          <cell r="C233" t="str">
            <v>THB</v>
          </cell>
          <cell r="D233">
            <v>46.77</v>
          </cell>
          <cell r="E233">
            <v>43.8</v>
          </cell>
          <cell r="F233">
            <v>45.284999999999997</v>
          </cell>
          <cell r="G233" t="str">
            <v>L</v>
          </cell>
          <cell r="I233">
            <v>85.789996687644916</v>
          </cell>
        </row>
        <row r="234">
          <cell r="A234" t="str">
            <v>Timor</v>
          </cell>
          <cell r="B234">
            <v>170</v>
          </cell>
          <cell r="C234" t="str">
            <v>USD</v>
          </cell>
          <cell r="D234">
            <v>1.3169999999999999</v>
          </cell>
          <cell r="E234">
            <v>1.4721</v>
          </cell>
          <cell r="F234">
            <v>1.39455</v>
          </cell>
          <cell r="G234" t="str">
            <v>L</v>
          </cell>
          <cell r="I234">
            <v>121.90312287117709</v>
          </cell>
        </row>
        <row r="235">
          <cell r="A235" t="str">
            <v>Togo</v>
          </cell>
          <cell r="B235">
            <v>82640</v>
          </cell>
          <cell r="C235" t="str">
            <v>XOF</v>
          </cell>
          <cell r="D235">
            <v>655.95699999999999</v>
          </cell>
          <cell r="E235">
            <v>655.95699999999999</v>
          </cell>
          <cell r="F235">
            <v>655.95699999999999</v>
          </cell>
          <cell r="G235" t="str">
            <v>L</v>
          </cell>
          <cell r="I235">
            <v>125.98386784499594</v>
          </cell>
        </row>
        <row r="236">
          <cell r="A236" t="str">
            <v>Tonga</v>
          </cell>
          <cell r="B236">
            <v>214</v>
          </cell>
          <cell r="C236" t="str">
            <v>FJD</v>
          </cell>
          <cell r="D236">
            <v>2.1915499999999999</v>
          </cell>
          <cell r="E236">
            <v>2.28207</v>
          </cell>
          <cell r="F236">
            <v>2.2368100000000002</v>
          </cell>
          <cell r="G236" t="str">
            <v>L</v>
          </cell>
          <cell r="I236">
            <v>95.67196140932846</v>
          </cell>
        </row>
        <row r="237">
          <cell r="A237" t="str">
            <v>Trinité et Tobago</v>
          </cell>
          <cell r="B237">
            <v>202</v>
          </cell>
          <cell r="C237" t="str">
            <v>USD</v>
          </cell>
          <cell r="D237">
            <v>1.3169999999999999</v>
          </cell>
          <cell r="E237">
            <v>1.4721</v>
          </cell>
          <cell r="F237">
            <v>1.39455</v>
          </cell>
          <cell r="G237" t="str">
            <v>L</v>
          </cell>
          <cell r="I237">
            <v>144.84959305869276</v>
          </cell>
        </row>
        <row r="238">
          <cell r="A238" t="str">
            <v>Tunisie</v>
          </cell>
          <cell r="B238">
            <v>160</v>
          </cell>
          <cell r="C238" t="str">
            <v>TND</v>
          </cell>
          <cell r="D238">
            <v>1.7144699999999999</v>
          </cell>
          <cell r="E238">
            <v>1.7949299999999999</v>
          </cell>
          <cell r="F238">
            <v>1.7546999999999999</v>
          </cell>
          <cell r="G238" t="str">
            <v>E</v>
          </cell>
          <cell r="I238">
            <v>91.183678121616239</v>
          </cell>
        </row>
        <row r="239">
          <cell r="A239" t="str">
            <v>Turkménistan</v>
          </cell>
          <cell r="B239">
            <v>102</v>
          </cell>
          <cell r="C239" t="str">
            <v>EUR</v>
          </cell>
          <cell r="D239">
            <v>1</v>
          </cell>
          <cell r="E239">
            <v>1</v>
          </cell>
          <cell r="F239">
            <v>1</v>
          </cell>
          <cell r="G239" t="str">
            <v>L</v>
          </cell>
          <cell r="I239">
            <v>102</v>
          </cell>
        </row>
        <row r="240">
          <cell r="A240" t="str">
            <v>Turquie</v>
          </cell>
          <cell r="B240">
            <v>124</v>
          </cell>
          <cell r="C240" t="str">
            <v>USD</v>
          </cell>
          <cell r="D240">
            <v>1.3169999999999999</v>
          </cell>
          <cell r="E240">
            <v>1.4721</v>
          </cell>
          <cell r="F240">
            <v>1.39455</v>
          </cell>
          <cell r="G240" t="str">
            <v>L</v>
          </cell>
          <cell r="I240">
            <v>88.917571976623293</v>
          </cell>
        </row>
        <row r="241">
          <cell r="A241" t="str">
            <v>Tuvalu</v>
          </cell>
          <cell r="B241">
            <v>192</v>
          </cell>
          <cell r="C241" t="str">
            <v>FJD</v>
          </cell>
          <cell r="D241">
            <v>2.1915499999999999</v>
          </cell>
          <cell r="E241">
            <v>2.28207</v>
          </cell>
          <cell r="F241">
            <v>2.2368100000000002</v>
          </cell>
          <cell r="G241" t="str">
            <v>L</v>
          </cell>
          <cell r="I241">
            <v>85.836526124257304</v>
          </cell>
        </row>
        <row r="242">
          <cell r="A242" t="str">
            <v>Ukraine</v>
          </cell>
          <cell r="B242">
            <v>183</v>
          </cell>
          <cell r="C242" t="str">
            <v>EUR</v>
          </cell>
          <cell r="D242">
            <v>1</v>
          </cell>
          <cell r="E242">
            <v>1</v>
          </cell>
          <cell r="F242">
            <v>1</v>
          </cell>
          <cell r="G242" t="str">
            <v>L</v>
          </cell>
          <cell r="I242">
            <v>183</v>
          </cell>
        </row>
        <row r="243">
          <cell r="A243" t="str">
            <v>Uruguay</v>
          </cell>
          <cell r="B243">
            <v>130</v>
          </cell>
          <cell r="C243" t="str">
            <v>USD</v>
          </cell>
          <cell r="D243">
            <v>1.3169999999999999</v>
          </cell>
          <cell r="E243">
            <v>1.4721</v>
          </cell>
          <cell r="F243">
            <v>1.39455</v>
          </cell>
          <cell r="G243" t="str">
            <v>L</v>
          </cell>
          <cell r="I243">
            <v>93.220035136782471</v>
          </cell>
        </row>
        <row r="244">
          <cell r="A244" t="str">
            <v>Vanuatu</v>
          </cell>
          <cell r="B244">
            <v>13753</v>
          </cell>
          <cell r="C244" t="str">
            <v>VUV</v>
          </cell>
          <cell r="D244">
            <v>140.01300000000001</v>
          </cell>
          <cell r="E244">
            <v>144.91800000000001</v>
          </cell>
          <cell r="F244">
            <v>142.46550000000002</v>
          </cell>
          <cell r="G244" t="str">
            <v>L</v>
          </cell>
          <cell r="I244">
            <v>96.535652491304901</v>
          </cell>
        </row>
        <row r="245">
          <cell r="A245" t="str">
            <v>Vénézuela</v>
          </cell>
          <cell r="B245">
            <v>110</v>
          </cell>
          <cell r="C245" t="str">
            <v>USD</v>
          </cell>
          <cell r="D245">
            <v>1.3169999999999999</v>
          </cell>
          <cell r="E245">
            <v>1.4721</v>
          </cell>
          <cell r="F245">
            <v>1.39455</v>
          </cell>
          <cell r="G245" t="str">
            <v>L</v>
          </cell>
          <cell r="H245">
            <v>78.878491269585155</v>
          </cell>
          <cell r="I245">
            <v>78.878491269585169</v>
          </cell>
        </row>
        <row r="246">
          <cell r="A246" t="str">
            <v>Vénézuela à/c 26/04/12</v>
          </cell>
          <cell r="B246">
            <v>245</v>
          </cell>
          <cell r="C246" t="str">
            <v>EUR</v>
          </cell>
          <cell r="D246">
            <v>1</v>
          </cell>
          <cell r="E246">
            <v>1</v>
          </cell>
          <cell r="F246">
            <v>1</v>
          </cell>
          <cell r="G246" t="str">
            <v>L</v>
          </cell>
          <cell r="I246">
            <v>245</v>
          </cell>
        </row>
        <row r="247">
          <cell r="A247" t="str">
            <v>Vietnam</v>
          </cell>
          <cell r="B247">
            <v>104</v>
          </cell>
          <cell r="C247" t="str">
            <v>USD</v>
          </cell>
          <cell r="D247">
            <v>1.3169999999999999</v>
          </cell>
          <cell r="E247">
            <v>1.4721</v>
          </cell>
          <cell r="F247">
            <v>1.39455</v>
          </cell>
          <cell r="G247" t="str">
            <v>L</v>
          </cell>
          <cell r="I247">
            <v>74.576028109425977</v>
          </cell>
        </row>
        <row r="248">
          <cell r="A248" t="str">
            <v>Wallis et Futuna</v>
          </cell>
          <cell r="B248">
            <v>120</v>
          </cell>
          <cell r="C248" t="str">
            <v>EUR</v>
          </cell>
          <cell r="D248">
            <v>1</v>
          </cell>
          <cell r="E248">
            <v>1</v>
          </cell>
          <cell r="F248">
            <v>1</v>
          </cell>
          <cell r="G248" t="str">
            <v>L</v>
          </cell>
          <cell r="I248">
            <v>120</v>
          </cell>
        </row>
        <row r="249">
          <cell r="A249" t="str">
            <v>Yémen</v>
          </cell>
          <cell r="B249">
            <v>124</v>
          </cell>
          <cell r="C249" t="str">
            <v>USD</v>
          </cell>
          <cell r="D249">
            <v>1.3169999999999999</v>
          </cell>
          <cell r="E249">
            <v>1.4721</v>
          </cell>
          <cell r="F249">
            <v>1.39455</v>
          </cell>
          <cell r="G249" t="str">
            <v>L</v>
          </cell>
          <cell r="I249">
            <v>88.917571976623293</v>
          </cell>
        </row>
        <row r="250">
          <cell r="A250" t="str">
            <v>Yougoslavie</v>
          </cell>
          <cell r="B250">
            <v>136</v>
          </cell>
          <cell r="C250" t="str">
            <v>USD</v>
          </cell>
          <cell r="D250">
            <v>1.3169999999999999</v>
          </cell>
          <cell r="E250">
            <v>1.4721</v>
          </cell>
          <cell r="F250">
            <v>1.39455</v>
          </cell>
          <cell r="G250" t="str">
            <v>E</v>
          </cell>
          <cell r="I250">
            <v>97.522498296941663</v>
          </cell>
        </row>
        <row r="251">
          <cell r="A251" t="str">
            <v>Zambie</v>
          </cell>
          <cell r="B251">
            <v>134</v>
          </cell>
          <cell r="C251" t="str">
            <v>USD</v>
          </cell>
          <cell r="D251">
            <v>1.3169999999999999</v>
          </cell>
          <cell r="E251">
            <v>1.4721</v>
          </cell>
          <cell r="F251">
            <v>1.39455</v>
          </cell>
          <cell r="G251" t="str">
            <v>L</v>
          </cell>
          <cell r="I251">
            <v>96.088343910221937</v>
          </cell>
        </row>
        <row r="252">
          <cell r="A252" t="str">
            <v>Zimbabwe</v>
          </cell>
          <cell r="B252">
            <v>102.5</v>
          </cell>
          <cell r="C252" t="str">
            <v>USD</v>
          </cell>
          <cell r="D252">
            <v>1.3169999999999999</v>
          </cell>
          <cell r="E252">
            <v>1.4721</v>
          </cell>
          <cell r="F252">
            <v>1.39455</v>
          </cell>
          <cell r="G252" t="str">
            <v>L</v>
          </cell>
          <cell r="I252">
            <v>73.500412319386186</v>
          </cell>
        </row>
      </sheetData>
      <sheetData sheetId="2" refreshError="1"/>
      <sheetData sheetId="3">
        <row r="17">
          <cell r="E17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L16" sqref="L16"/>
    </sheetView>
  </sheetViews>
  <sheetFormatPr baseColWidth="10" defaultRowHeight="15"/>
  <sheetData>
    <row r="1" spans="1:14">
      <c r="A1" s="1" t="s">
        <v>0</v>
      </c>
      <c r="B1" s="2" t="s">
        <v>1</v>
      </c>
      <c r="C1" s="3" t="s">
        <v>2</v>
      </c>
      <c r="D1" s="4">
        <v>73</v>
      </c>
      <c r="E1" s="2" t="s">
        <v>3</v>
      </c>
      <c r="F1" s="5">
        <v>73</v>
      </c>
      <c r="G1" s="6"/>
    </row>
    <row r="2" spans="1:14">
      <c r="A2" s="1" t="s">
        <v>0</v>
      </c>
      <c r="B2" s="2" t="s">
        <v>1</v>
      </c>
      <c r="C2" s="3" t="s">
        <v>4</v>
      </c>
      <c r="D2" s="2">
        <v>95</v>
      </c>
      <c r="E2" s="2" t="s">
        <v>3</v>
      </c>
      <c r="F2" s="5">
        <v>95</v>
      </c>
      <c r="G2" s="6"/>
    </row>
    <row r="3" spans="1:14">
      <c r="A3" s="7" t="s">
        <v>0</v>
      </c>
      <c r="B3" s="2" t="s">
        <v>1</v>
      </c>
      <c r="C3" s="3" t="s">
        <v>5</v>
      </c>
      <c r="D3" s="2">
        <v>95</v>
      </c>
      <c r="E3" s="2" t="s">
        <v>3</v>
      </c>
      <c r="F3" s="5">
        <v>95</v>
      </c>
      <c r="G3" s="6"/>
    </row>
    <row r="9" spans="1:14">
      <c r="K9" s="8"/>
      <c r="L9" s="9"/>
      <c r="M9" s="9"/>
      <c r="N9" s="9"/>
    </row>
    <row r="10" spans="1:14">
      <c r="K10" s="10"/>
      <c r="L10" s="11"/>
      <c r="M10" s="11"/>
      <c r="N10" s="11"/>
    </row>
    <row r="11" spans="1:14">
      <c r="K11" s="10"/>
      <c r="L11" s="11"/>
      <c r="M11" s="11"/>
      <c r="N11" s="11"/>
    </row>
    <row r="12" spans="1:14">
      <c r="K12" s="10"/>
      <c r="L12" s="11"/>
      <c r="M12" s="11"/>
      <c r="N12" s="11"/>
    </row>
    <row r="13" spans="1:14">
      <c r="K13" s="10"/>
      <c r="L13" s="11"/>
      <c r="M13" s="11"/>
      <c r="N13" s="11"/>
    </row>
    <row r="14" spans="1:14">
      <c r="K14" s="10"/>
      <c r="L14" s="11"/>
      <c r="M14" s="11"/>
      <c r="N14" s="11"/>
    </row>
    <row r="15" spans="1:14">
      <c r="K15" s="10"/>
      <c r="L15" s="11"/>
      <c r="M15" s="11"/>
      <c r="N15" s="11"/>
    </row>
    <row r="16" spans="1:14">
      <c r="K16" s="12" t="s">
        <v>6</v>
      </c>
      <c r="L16" s="13" t="s">
        <v>22</v>
      </c>
      <c r="M16" s="13"/>
      <c r="N16" s="13"/>
    </row>
    <row r="17" spans="11:14">
      <c r="K17" s="12"/>
      <c r="L17" s="13"/>
      <c r="M17" s="13"/>
      <c r="N17" s="13"/>
    </row>
    <row r="18" spans="11:14">
      <c r="K18" s="12"/>
      <c r="L18" s="13"/>
      <c r="M18" s="13"/>
      <c r="N18" s="13"/>
    </row>
    <row r="19" spans="11:14">
      <c r="K19" s="12"/>
      <c r="L19" s="13"/>
      <c r="M19" s="13"/>
      <c r="N19" s="13"/>
    </row>
    <row r="20" spans="11:14">
      <c r="K20" s="14"/>
      <c r="L20" s="15"/>
      <c r="M20" s="16"/>
      <c r="N20" s="17"/>
    </row>
    <row r="21" spans="11:14">
      <c r="K21" s="14"/>
      <c r="L21" s="16"/>
      <c r="M21" s="17"/>
      <c r="N21" s="17"/>
    </row>
    <row r="22" spans="11:14">
      <c r="K22" s="18"/>
      <c r="L22" s="19"/>
      <c r="M22" s="19"/>
      <c r="N22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workbookViewId="0">
      <selection activeCell="M19" sqref="M19"/>
    </sheetView>
  </sheetViews>
  <sheetFormatPr baseColWidth="10" defaultRowHeight="15"/>
  <sheetData>
    <row r="1" spans="1:14">
      <c r="A1" s="21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>
      <c r="A2" s="22"/>
      <c r="B2" s="23">
        <f>SUM(B15:B51)</f>
        <v>3</v>
      </c>
      <c r="C2" s="22"/>
      <c r="D2" s="22"/>
      <c r="E2" s="22"/>
      <c r="F2" s="22"/>
      <c r="G2" s="22"/>
      <c r="H2" s="22"/>
      <c r="I2" s="23">
        <f>SUM(I15:I51)</f>
        <v>0</v>
      </c>
      <c r="J2" s="22"/>
      <c r="K2" s="22"/>
      <c r="L2" s="22"/>
      <c r="M2" s="22"/>
      <c r="N2" s="22"/>
    </row>
    <row r="3" spans="1:14">
      <c r="A3" s="24" t="s">
        <v>8</v>
      </c>
      <c r="B3" s="25"/>
      <c r="C3" s="25"/>
      <c r="D3" s="26">
        <f>IF(A4="",0,B15-1)</f>
        <v>2</v>
      </c>
      <c r="E3" s="27" t="s">
        <v>9</v>
      </c>
      <c r="F3" s="25"/>
      <c r="G3" s="28"/>
      <c r="H3" s="25" t="s">
        <v>10</v>
      </c>
      <c r="I3" s="29"/>
      <c r="J3" s="30"/>
      <c r="K3" s="26">
        <f>IF(H4="",0,I15-1)</f>
        <v>0</v>
      </c>
      <c r="L3" s="27" t="s">
        <v>9</v>
      </c>
      <c r="M3" s="25"/>
      <c r="N3" s="28"/>
    </row>
    <row r="4" spans="1:14">
      <c r="A4" s="31" t="s">
        <v>11</v>
      </c>
      <c r="B4" s="25"/>
      <c r="C4" s="32">
        <f>IF(A4="","",1)</f>
        <v>1</v>
      </c>
      <c r="D4" s="33" t="str">
        <f>IF(E4="","",VLOOKUP(F4,'[1] Barème '!$A$17:$G$255,7))</f>
        <v/>
      </c>
      <c r="E4" s="27" t="str">
        <f>IF(B$17&gt;1,1,"")</f>
        <v/>
      </c>
      <c r="F4" s="34" t="s">
        <v>12</v>
      </c>
      <c r="G4" s="35" t="str">
        <f>IF(E4="","",VLOOKUP(F4,'[1] Barème '!$A$17:$I$255,9))</f>
        <v/>
      </c>
      <c r="H4" s="31"/>
      <c r="I4" s="29"/>
      <c r="J4" s="30" t="str">
        <f>IF(H4="","",1)</f>
        <v/>
      </c>
      <c r="K4" s="33" t="str">
        <f>IF(L4="","",VLOOKUP(M4,'[1] Barème '!$A$17:$G$255,7))</f>
        <v/>
      </c>
      <c r="L4" s="27" t="str">
        <f>IF(I$17&gt;1,1,"")</f>
        <v/>
      </c>
      <c r="M4" s="36"/>
      <c r="N4" s="35" t="str">
        <f>IF(L4="","",VLOOKUP(M4,'[1] Barème '!$A$17:$I$255,9))</f>
        <v/>
      </c>
    </row>
    <row r="5" spans="1:14">
      <c r="A5" s="37"/>
      <c r="B5" s="25"/>
      <c r="C5" s="25"/>
      <c r="D5" s="33" t="str">
        <f>IF(E5="","",VLOOKUP(F5,'[1] Barème '!$A$17:$G$255,7))</f>
        <v/>
      </c>
      <c r="E5" s="27" t="str">
        <f>IF(B$17&gt;2,2,"")</f>
        <v/>
      </c>
      <c r="F5" s="36" t="s">
        <v>12</v>
      </c>
      <c r="G5" s="35" t="str">
        <f>IF(E5="","",VLOOKUP(F5,'[1] Barème '!$A$17:$I$255,9))</f>
        <v/>
      </c>
      <c r="H5" s="37"/>
      <c r="I5" s="29"/>
      <c r="J5" s="29"/>
      <c r="K5" s="33" t="str">
        <f>IF(L5="","",VLOOKUP(M5,'[1] Barème '!$A$17:$G$255,7))</f>
        <v/>
      </c>
      <c r="L5" s="27" t="str">
        <f>IF(I$17&gt;2,2,"")</f>
        <v/>
      </c>
      <c r="M5" s="36"/>
      <c r="N5" s="35" t="str">
        <f>IF(L5="","",VLOOKUP(M5,'[1] Barème '!$A$17:$I$255,9))</f>
        <v/>
      </c>
    </row>
    <row r="6" spans="1:14">
      <c r="A6" s="38" t="s">
        <v>13</v>
      </c>
      <c r="B6" s="39"/>
      <c r="C6" s="39"/>
      <c r="D6" s="33" t="str">
        <f>IF(E6="","",VLOOKUP(F6,'[1] Barème '!$A$17:$G$255,7))</f>
        <v/>
      </c>
      <c r="E6" s="27" t="str">
        <f>IF(B$17&gt;3,3,"")</f>
        <v/>
      </c>
      <c r="F6" s="36"/>
      <c r="G6" s="35" t="str">
        <f>IF(E6="","",VLOOKUP(F6,'[1] Barème '!$A$17:$I$255,9))</f>
        <v/>
      </c>
      <c r="H6" s="38" t="s">
        <v>13</v>
      </c>
      <c r="I6" s="40"/>
      <c r="J6" s="40"/>
      <c r="K6" s="33" t="str">
        <f>IF(L6="","",VLOOKUP(M6,'[1] Barème '!$A$17:$G$255,7))</f>
        <v/>
      </c>
      <c r="L6" s="27" t="str">
        <f>IF(I$17&gt;3,3,"")</f>
        <v/>
      </c>
      <c r="M6" s="36"/>
      <c r="N6" s="35" t="str">
        <f>IF(L6="","",VLOOKUP(M6,'[1] Barème '!$A$17:$I$255,9))</f>
        <v/>
      </c>
    </row>
    <row r="7" spans="1:14">
      <c r="A7" s="41" t="str">
        <f>IF(A4="","",IF(AND(OR(D4="e",D4=""),OR(D5="",D5="e"),OR(D6="",D6="e"),OR(D7="",D7="e"),OR(D8="",D8="e"),OR(D9="",D9="e"),OR(D10="",D10="e"),OR(D11="",D11="e"),OR(D12="",D12="e"),OR(D13="",D13="e"),OR(D14="",D14="e"),OR(D15="",D15="e"),OR(D16="",D16="e"),OR(D17="",D17="e"),OR(D18="",D18="e")),"E","Hors Zone Euro"))</f>
        <v>E</v>
      </c>
      <c r="B7" s="39"/>
      <c r="C7" s="39"/>
      <c r="D7" s="33" t="str">
        <f>IF(E7="","",VLOOKUP(F7,'[1] Barème '!$A$17:$G$255,7))</f>
        <v/>
      </c>
      <c r="E7" s="27" t="str">
        <f>IF(B$17&gt;4,4,"")</f>
        <v/>
      </c>
      <c r="F7" s="36"/>
      <c r="G7" s="35" t="str">
        <f>IF(E7="","",VLOOKUP(F7,'[1] Barème '!$A$17:$I$255,9))</f>
        <v/>
      </c>
      <c r="H7" s="42" t="str">
        <f>IF(H4="","",IF(AND(OR(K4="e",K4=""),OR(K5="",K5="e"),OR(K6="",K6="e"),OR(K7="",K7="e"),OR(K8="",K8="e"),OR(K9="",K9="e"),OR(K10="",K10="e"),OR(K11="",K11="e"),OR(K12="",K12="e"),OR(K13="",K13="e"),OR(K14="",K14="e"),OR(K15="",K15="e"),OR(K16="",K16="e"),OR(K17="",K17="e"),OR(K18="",K18="e")),"E","Hors Zone Euro"))</f>
        <v/>
      </c>
      <c r="I7" s="40"/>
      <c r="J7" s="40"/>
      <c r="K7" s="33" t="str">
        <f>IF(L7="","",VLOOKUP(M7,'[1] Barème '!$A$17:$G$255,7))</f>
        <v/>
      </c>
      <c r="L7" s="27" t="str">
        <f>IF(I$17&gt;4,4,"")</f>
        <v/>
      </c>
      <c r="M7" s="36"/>
      <c r="N7" s="35" t="str">
        <f>IF(L7="","",VLOOKUP(M7,'[1] Barème '!$A$17:$I$255,9))</f>
        <v/>
      </c>
    </row>
    <row r="8" spans="1:14">
      <c r="A8" s="43"/>
      <c r="B8" s="39"/>
      <c r="C8" s="39"/>
      <c r="D8" s="33" t="str">
        <f>IF(E8="","",VLOOKUP(F8,'[1] Barème '!$A$17:$G$255,7))</f>
        <v/>
      </c>
      <c r="E8" s="27" t="str">
        <f>IF(B$17&gt;5,5,"")</f>
        <v/>
      </c>
      <c r="F8" s="36"/>
      <c r="G8" s="35" t="str">
        <f>IF(E8="","",VLOOKUP(F8,'[1] Barème '!$A$17:$I$255,9))</f>
        <v/>
      </c>
      <c r="H8" s="43"/>
      <c r="I8" s="40"/>
      <c r="J8" s="40"/>
      <c r="K8" s="33" t="str">
        <f>IF(L8="","",VLOOKUP(M8,'[1] Barème '!$A$17:$G$255,7))</f>
        <v/>
      </c>
      <c r="L8" s="27" t="str">
        <f>IF(I$17&gt;5,5,"")</f>
        <v/>
      </c>
      <c r="M8" s="36"/>
      <c r="N8" s="35" t="str">
        <f>IF(L8="","",VLOOKUP(M8,'[1] Barème '!$A$17:$I$255,9))</f>
        <v/>
      </c>
    </row>
    <row r="9" spans="1:14">
      <c r="A9" s="24" t="s">
        <v>14</v>
      </c>
      <c r="B9" s="39"/>
      <c r="C9" s="39"/>
      <c r="D9" s="33" t="str">
        <f>IF(E9="","",VLOOKUP(F9,'[1] Barème '!$A$17:$G$255,7))</f>
        <v/>
      </c>
      <c r="E9" s="27" t="str">
        <f>IF(B$17&gt;6,6,"")</f>
        <v/>
      </c>
      <c r="F9" s="36"/>
      <c r="G9" s="35" t="str">
        <f>IF(E9="","",VLOOKUP(F9,'[1] Barème '!$A$17:$I$255,9))</f>
        <v/>
      </c>
      <c r="H9" s="24" t="s">
        <v>14</v>
      </c>
      <c r="I9" s="40"/>
      <c r="J9" s="40"/>
      <c r="K9" s="33" t="str">
        <f>IF(L9="","",VLOOKUP(M9,'[1] Barème '!$A$17:$G$255,7))</f>
        <v/>
      </c>
      <c r="L9" s="27" t="str">
        <f>IF(I$17&gt;6,6,"")</f>
        <v/>
      </c>
      <c r="M9" s="44"/>
      <c r="N9" s="35" t="str">
        <f>IF(L9="","",VLOOKUP(M9,'[1] Barème '!$A$17:$I$255,9))</f>
        <v/>
      </c>
    </row>
    <row r="10" spans="1:14">
      <c r="A10" s="45">
        <v>40909</v>
      </c>
      <c r="B10" s="39"/>
      <c r="C10" s="39"/>
      <c r="D10" s="33" t="str">
        <f>IF(E10="","",VLOOKUP(F10,'[1] Barème '!$A$17:$G$255,7))</f>
        <v/>
      </c>
      <c r="E10" s="27" t="str">
        <f>IF(B$17&gt;7,7,"")</f>
        <v/>
      </c>
      <c r="F10" s="44"/>
      <c r="G10" s="35" t="str">
        <f>IF(E10="","",VLOOKUP(F10,'[1] Barème '!$A$17:$I$255,9))</f>
        <v/>
      </c>
      <c r="H10" s="45"/>
      <c r="I10" s="40"/>
      <c r="J10" s="40"/>
      <c r="K10" s="33" t="str">
        <f>IF(L10="","",VLOOKUP(M10,'[1] Barème '!$A$17:$G$255,7))</f>
        <v/>
      </c>
      <c r="L10" s="27" t="str">
        <f>IF(I$17&gt;7,7,"")</f>
        <v/>
      </c>
      <c r="M10" s="44"/>
      <c r="N10" s="35" t="str">
        <f>IF(L10="","",VLOOKUP(M10,'[1] Barème '!$A$17:$I$255,9))</f>
        <v/>
      </c>
    </row>
    <row r="11" spans="1:14">
      <c r="A11" s="43"/>
      <c r="B11" s="39"/>
      <c r="C11" s="39"/>
      <c r="D11" s="33" t="str">
        <f>IF(E11="","",VLOOKUP(F11,'[1] Barème '!$A$17:$G$255,7))</f>
        <v/>
      </c>
      <c r="E11" s="27" t="str">
        <f>IF(B$17&gt;8,8,"")</f>
        <v/>
      </c>
      <c r="F11" s="44"/>
      <c r="G11" s="35" t="str">
        <f>IF(E11="","",VLOOKUP(F11,'[1] Barème '!$A$17:$I$255,9))</f>
        <v/>
      </c>
      <c r="H11" s="43"/>
      <c r="I11" s="40"/>
      <c r="J11" s="40"/>
      <c r="K11" s="33" t="str">
        <f>IF(L11="","",VLOOKUP(M11,'[1] Barème '!$A$17:$G$255,7))</f>
        <v/>
      </c>
      <c r="L11" s="27" t="str">
        <f>IF(I$17&gt;8,8,"")</f>
        <v/>
      </c>
      <c r="M11" s="44"/>
      <c r="N11" s="35" t="str">
        <f>IF(L11="","",VLOOKUP(M11,'[1] Barème '!$A$17:$I$255,9))</f>
        <v/>
      </c>
    </row>
    <row r="12" spans="1:14">
      <c r="A12" s="24" t="s">
        <v>15</v>
      </c>
      <c r="B12" s="39"/>
      <c r="C12" s="39"/>
      <c r="D12" s="33" t="str">
        <f>IF(E12="","",VLOOKUP(F12,'[1] Barème '!$A$17:$G$255,7))</f>
        <v/>
      </c>
      <c r="E12" s="27" t="str">
        <f>IF(B$17&gt;9,9,"")</f>
        <v/>
      </c>
      <c r="F12" s="44"/>
      <c r="G12" s="35" t="str">
        <f>IF(E12="","",VLOOKUP(F12,'[1] Barème '!$A$17:$I$255,9))</f>
        <v/>
      </c>
      <c r="H12" s="24" t="s">
        <v>15</v>
      </c>
      <c r="I12" s="40"/>
      <c r="J12" s="40"/>
      <c r="K12" s="33" t="str">
        <f>IF(L12="","",VLOOKUP(M12,'[1] Barème '!$A$17:$G$255,7))</f>
        <v/>
      </c>
      <c r="L12" s="27" t="str">
        <f>IF(I$17&gt;9,9,"")</f>
        <v/>
      </c>
      <c r="M12" s="44"/>
      <c r="N12" s="35" t="str">
        <f>IF(L12="","",VLOOKUP(M12,'[1] Barème '!$A$17:$I$255,9))</f>
        <v/>
      </c>
    </row>
    <row r="13" spans="1:14">
      <c r="A13" s="45">
        <v>40911</v>
      </c>
      <c r="B13" s="39"/>
      <c r="C13" s="39"/>
      <c r="D13" s="33" t="str">
        <f>IF(E13="","",VLOOKUP(F13,'[1] Barème '!$A$17:$G$255,7))</f>
        <v/>
      </c>
      <c r="E13" s="27" t="str">
        <f>IF(B$17&gt;10,10,"")</f>
        <v/>
      </c>
      <c r="F13" s="44"/>
      <c r="G13" s="35" t="str">
        <f>IF(E13="","",VLOOKUP(F13,'[1] Barème '!$A$17:$I$255,9))</f>
        <v/>
      </c>
      <c r="H13" s="45"/>
      <c r="I13" s="40"/>
      <c r="J13" s="40"/>
      <c r="K13" s="33" t="str">
        <f>IF(L13="","",VLOOKUP(M13,'[1] Barème '!$A$17:$G$255,7))</f>
        <v/>
      </c>
      <c r="L13" s="27" t="str">
        <f>IF(I$17&gt;10,10,"")</f>
        <v/>
      </c>
      <c r="M13" s="44"/>
      <c r="N13" s="35" t="str">
        <f>IF(L13="","",VLOOKUP(M13,'[1] Barème '!$A$17:$I$255,9))</f>
        <v/>
      </c>
    </row>
    <row r="14" spans="1:14">
      <c r="A14" s="43"/>
      <c r="B14" s="39"/>
      <c r="C14" s="39"/>
      <c r="D14" s="33" t="str">
        <f>IF(E14="","",VLOOKUP(F14,'[1] Barème '!$A$17:$G$255,7))</f>
        <v/>
      </c>
      <c r="E14" s="27" t="str">
        <f>IF(B$17&gt;11,11,"")</f>
        <v/>
      </c>
      <c r="F14" s="44"/>
      <c r="G14" s="35" t="str">
        <f>IF(E14="","",VLOOKUP(F14,'[1] Barème '!$A$17:$I$255,9))</f>
        <v/>
      </c>
      <c r="H14" s="46"/>
      <c r="I14" s="40"/>
      <c r="J14" s="40"/>
      <c r="K14" s="33" t="str">
        <f>IF(L14="","",VLOOKUP(M14,'[1] Barème '!$A$17:$G$255,7))</f>
        <v/>
      </c>
      <c r="L14" s="27" t="str">
        <f>IF(I$17&gt;11,11,"")</f>
        <v/>
      </c>
      <c r="M14" s="44"/>
      <c r="N14" s="35" t="str">
        <f>IF(L14="","",VLOOKUP(M14,'[1] Barème '!$A$17:$I$255,9))</f>
        <v/>
      </c>
    </row>
    <row r="15" spans="1:14">
      <c r="A15" s="24" t="s">
        <v>16</v>
      </c>
      <c r="B15" s="27">
        <f>IF(A4="",0,A13-A10+1)</f>
        <v>3</v>
      </c>
      <c r="C15" s="27"/>
      <c r="D15" s="33" t="str">
        <f>IF(E15="","",VLOOKUP(F15,'[1] Barème '!$A$17:$G$255,7))</f>
        <v/>
      </c>
      <c r="E15" s="27" t="str">
        <f>IF(B$17&gt;12,12,"")</f>
        <v/>
      </c>
      <c r="F15" s="44"/>
      <c r="G15" s="35" t="str">
        <f>IF(E15="","",VLOOKUP(F15,'[1] Barème '!$A$17:$I$255,9))</f>
        <v/>
      </c>
      <c r="H15" s="47" t="s">
        <v>16</v>
      </c>
      <c r="I15" s="26">
        <f>IF(H4="",0,H13-H10+1)</f>
        <v>0</v>
      </c>
      <c r="J15" s="26"/>
      <c r="K15" s="33" t="str">
        <f>IF(L15="","",VLOOKUP(M15,'[1] Barème '!$A$17:$G$255,7))</f>
        <v/>
      </c>
      <c r="L15" s="27" t="str">
        <f>IF(I$17&gt;12,12,"")</f>
        <v/>
      </c>
      <c r="M15" s="44"/>
      <c r="N15" s="35" t="str">
        <f>IF(L15="","",VLOOKUP(M15,'[1] Barème '!$A$17:$I$255,9))</f>
        <v/>
      </c>
    </row>
    <row r="16" spans="1:14">
      <c r="A16" s="43"/>
      <c r="B16" s="39"/>
      <c r="C16" s="39"/>
      <c r="D16" s="33" t="str">
        <f>IF(E16="","",VLOOKUP(F16,'[1] Barème '!$A$17:$G$255,7))</f>
        <v/>
      </c>
      <c r="E16" s="27" t="str">
        <f>IF(B$17&gt;13,13,"")</f>
        <v/>
      </c>
      <c r="F16" s="44"/>
      <c r="G16" s="35" t="str">
        <f>IF(E16="","",VLOOKUP(F16,'[1] Barème '!$A$17:$I$255,9))</f>
        <v/>
      </c>
      <c r="H16" s="40"/>
      <c r="I16" s="40"/>
      <c r="J16" s="40"/>
      <c r="K16" s="33" t="str">
        <f>IF(L16="","",VLOOKUP(M16,'[1] Barème '!$A$17:$G$255,7))</f>
        <v/>
      </c>
      <c r="L16" s="27" t="str">
        <f>IF(I$17&gt;13,13,"")</f>
        <v/>
      </c>
      <c r="M16" s="44"/>
      <c r="N16" s="35" t="str">
        <f>IF(L16="","",VLOOKUP(M16,'[1] Barème '!$A$17:$I$255,9))</f>
        <v/>
      </c>
    </row>
    <row r="17" spans="1:14">
      <c r="A17" s="43"/>
      <c r="B17" s="39"/>
      <c r="C17" s="39"/>
      <c r="D17" s="33" t="str">
        <f>IF(E17="","",VLOOKUP(F17,'[1] Barème '!$A$17:$G$255,7))</f>
        <v/>
      </c>
      <c r="E17" s="27" t="str">
        <f>IF(B$17&gt;14,14,"")</f>
        <v/>
      </c>
      <c r="F17" s="44"/>
      <c r="G17" s="35" t="str">
        <f>IF(E17="","",VLOOKUP(F17,'[1] Barème '!$A$17:$I$255,9))</f>
        <v/>
      </c>
      <c r="H17" s="40"/>
      <c r="I17" s="40"/>
      <c r="J17" s="40"/>
      <c r="K17" s="33" t="str">
        <f>IF(L17="","",VLOOKUP(M17,'[1] Barème '!$A$17:$G$255,7))</f>
        <v/>
      </c>
      <c r="L17" s="27" t="str">
        <f>IF(I$17&gt;14,14,"")</f>
        <v/>
      </c>
      <c r="M17" s="44"/>
      <c r="N17" s="35" t="str">
        <f>IF(L17="","",VLOOKUP(M17,'[1] Barème '!$A$17:$I$255,9))</f>
        <v/>
      </c>
    </row>
    <row r="18" spans="1:14">
      <c r="A18" s="43"/>
      <c r="B18" s="39"/>
      <c r="C18" s="39"/>
      <c r="D18" s="33" t="str">
        <f>IF(E18="","",VLOOKUP(F18,'[1] Barème '!$A$17:$G$255,7))</f>
        <v/>
      </c>
      <c r="E18" s="27" t="str">
        <f>IF(B$17&gt;15,15,"")</f>
        <v/>
      </c>
      <c r="F18" s="44"/>
      <c r="G18" s="35" t="str">
        <f>IF(E18="","",VLOOKUP(F18,'[1] Barème '!$A$17:$I$255,9))</f>
        <v/>
      </c>
      <c r="H18" s="40"/>
      <c r="I18" s="40"/>
      <c r="J18" s="40"/>
      <c r="K18" s="33" t="str">
        <f>IF(L18="","",VLOOKUP(M18,'[1] Barème '!$A$17:$G$255,7))</f>
        <v/>
      </c>
      <c r="L18" s="27" t="str">
        <f>IF(I$17&gt;15,15,"")</f>
        <v/>
      </c>
      <c r="M18" s="44"/>
      <c r="N18" s="35" t="str">
        <f>IF(L18="","",VLOOKUP(M18,'[1] Barème '!$A$17:$I$255,9))</f>
        <v/>
      </c>
    </row>
    <row r="19" spans="1:14">
      <c r="A19" s="48" t="s">
        <v>17</v>
      </c>
      <c r="B19" s="49"/>
      <c r="C19" s="49"/>
      <c r="D19" s="50" t="str">
        <f>A4</f>
        <v>fdf</v>
      </c>
      <c r="E19" s="50"/>
      <c r="F19" s="51">
        <v>330</v>
      </c>
      <c r="G19" s="52" t="str">
        <f>IF(D19=0,"","€")</f>
        <v>€</v>
      </c>
      <c r="H19" s="49" t="s">
        <v>17</v>
      </c>
      <c r="I19" s="49"/>
      <c r="J19" s="49"/>
      <c r="K19" s="50">
        <f>H4</f>
        <v>0</v>
      </c>
      <c r="L19" s="50"/>
      <c r="M19" s="51">
        <f>IF(H4="",0,IF(I15=1,'[1] Barème '!$E$5/2,(IF(AND(I15&gt;1,H7="e"),SUM(N4:N18)+((VLOOKUP(I15-1,L4:N18,3))/2),SUM(N4:N18)+VLOOKUP(I15-1,L4:N18,3)))))</f>
        <v>0</v>
      </c>
      <c r="N19" s="52" t="str">
        <f>IF(K19=0,"","€")</f>
        <v/>
      </c>
    </row>
    <row r="20" spans="1:14">
      <c r="A20" s="53"/>
      <c r="B20" s="54"/>
      <c r="C20" s="54"/>
      <c r="D20" s="55"/>
      <c r="E20" s="54"/>
      <c r="F20" s="56"/>
      <c r="G20" s="55"/>
      <c r="H20" s="56"/>
      <c r="I20" s="56"/>
      <c r="J20" s="56"/>
      <c r="K20" s="55"/>
      <c r="L20" s="54"/>
      <c r="M20" s="56"/>
      <c r="N20" s="57"/>
    </row>
    <row r="21" spans="1:14">
      <c r="A21" s="58" t="s">
        <v>18</v>
      </c>
      <c r="B21" s="25"/>
      <c r="C21" s="25"/>
      <c r="D21" s="26">
        <f>IF(A22="",0,B33-1)</f>
        <v>0</v>
      </c>
      <c r="E21" s="27" t="s">
        <v>9</v>
      </c>
      <c r="F21" s="25"/>
      <c r="G21" s="28"/>
      <c r="H21" s="25" t="s">
        <v>19</v>
      </c>
      <c r="I21" s="29"/>
      <c r="J21" s="30"/>
      <c r="K21" s="26">
        <f>IF(H22="",0,I33-1)</f>
        <v>0</v>
      </c>
      <c r="L21" s="27" t="s">
        <v>9</v>
      </c>
      <c r="M21" s="25"/>
      <c r="N21" s="28"/>
    </row>
    <row r="22" spans="1:14">
      <c r="A22" s="31"/>
      <c r="B22" s="25"/>
      <c r="C22" s="30" t="str">
        <f>IF(A22="","",1)</f>
        <v/>
      </c>
      <c r="D22" s="33" t="str">
        <f>IF(E22="","",VLOOKUP(F22,'[1] Barème '!$A$17:$G$255,7))</f>
        <v/>
      </c>
      <c r="E22" s="27" t="str">
        <f>IF(B$35&gt;1,1,"")</f>
        <v/>
      </c>
      <c r="F22" s="36"/>
      <c r="G22" s="35" t="str">
        <f>IF(E22="","",VLOOKUP(F22,'[1] Barème '!$A$17:$I$255,9))</f>
        <v/>
      </c>
      <c r="H22" s="59"/>
      <c r="I22" s="29"/>
      <c r="J22" s="30" t="str">
        <f>IF(H22="","",1)</f>
        <v/>
      </c>
      <c r="K22" s="33" t="str">
        <f>IF(L22="","",VLOOKUP(M22,'[1] Barème '!$A$17:$G$255,7))</f>
        <v/>
      </c>
      <c r="L22" s="27" t="str">
        <f>IF(I$35&gt;1,1,"")</f>
        <v/>
      </c>
      <c r="M22" s="36"/>
      <c r="N22" s="35" t="str">
        <f>IF(L22="","",VLOOKUP(M22,'[1] Barème '!$A$17:$I$255,9))</f>
        <v/>
      </c>
    </row>
    <row r="23" spans="1:14">
      <c r="A23" s="37"/>
      <c r="B23" s="25"/>
      <c r="C23" s="25"/>
      <c r="D23" s="33" t="str">
        <f>IF(E23="","",VLOOKUP(F23,'[1] Barème '!$A$17:$G$255,7))</f>
        <v/>
      </c>
      <c r="E23" s="27" t="str">
        <f>IF(B$35&gt;2,2,"")</f>
        <v/>
      </c>
      <c r="F23" s="36"/>
      <c r="G23" s="35" t="str">
        <f>IF(E23="","",VLOOKUP(F23,'[1] Barème '!$A$17:$I$255,9))</f>
        <v/>
      </c>
      <c r="H23" s="29"/>
      <c r="I23" s="29"/>
      <c r="J23" s="29"/>
      <c r="K23" s="33" t="str">
        <f>IF(L23="","",VLOOKUP(M23,'[1] Barème '!$A$17:$G$255,7))</f>
        <v/>
      </c>
      <c r="L23" s="27" t="str">
        <f>IF(I$35&gt;2,2,"")</f>
        <v/>
      </c>
      <c r="M23" s="36"/>
      <c r="N23" s="35" t="str">
        <f>IF(L23="","",VLOOKUP(M23,'[1] Barème '!$A$17:$I$255,9))</f>
        <v/>
      </c>
    </row>
    <row r="24" spans="1:14">
      <c r="A24" s="38" t="s">
        <v>13</v>
      </c>
      <c r="B24" s="39"/>
      <c r="C24" s="39"/>
      <c r="D24" s="33" t="str">
        <f>IF(E24="","",VLOOKUP(F24,'[1] Barème '!$A$17:$G$255,7))</f>
        <v/>
      </c>
      <c r="E24" s="27" t="str">
        <f>IF(B$35&gt;3,3,"")</f>
        <v/>
      </c>
      <c r="F24" s="36"/>
      <c r="G24" s="35" t="str">
        <f>IF(E24="","",VLOOKUP(F24,'[1] Barème '!$A$17:$I$255,9))</f>
        <v/>
      </c>
      <c r="H24" s="27" t="s">
        <v>13</v>
      </c>
      <c r="I24" s="40"/>
      <c r="J24" s="40"/>
      <c r="K24" s="33" t="str">
        <f>IF(L24="","",VLOOKUP(M24,'[1] Barème '!$A$17:$G$255,7))</f>
        <v/>
      </c>
      <c r="L24" s="27" t="str">
        <f>IF(I$35&gt;3,3,"")</f>
        <v/>
      </c>
      <c r="M24" s="36"/>
      <c r="N24" s="35" t="str">
        <f>IF(L24="","",VLOOKUP(M24,'[1] Barème '!$A$17:$I$255,9))</f>
        <v/>
      </c>
    </row>
    <row r="25" spans="1:14">
      <c r="A25" s="41" t="str">
        <f>IF(A22="","",IF(AND(OR(D22="e",D22=""),OR(D23="",D23="e"),OR(D24="",D24="e"),OR(D25="",D25="e"),OR(D26="",D26="e"),OR(D27="",D27="e"),OR(D28="",D28="e"),OR(D29="",D29="e"),OR(D30="",D30="e"),OR(D31="",D31="e"),OR(D32="",D32="e"),OR(D33="",D33="e"),OR(D34="",D34="e"),OR(D35="",D35="e"),OR(D36="",D36="e")),"E","Hors Zone Euro"))</f>
        <v/>
      </c>
      <c r="B25" s="39"/>
      <c r="C25" s="39"/>
      <c r="D25" s="33" t="str">
        <f>IF(E25="","",VLOOKUP(F25,'[1] Barème '!$A$17:$G$255,7))</f>
        <v/>
      </c>
      <c r="E25" s="27" t="str">
        <f>IF(B$35&gt;4,4,"")</f>
        <v/>
      </c>
      <c r="F25" s="36"/>
      <c r="G25" s="35" t="str">
        <f>IF(E25="","",VLOOKUP(F25,'[1] Barème '!$A$17:$I$255,9))</f>
        <v/>
      </c>
      <c r="H25" s="42" t="str">
        <f>IF(H22="","",IF(AND(OR(K22="e",K22=""),OR(K23="",K23="e"),OR(K24="",K24="e"),OR(K25="",K25="e"),OR(K26="",K26="e"),OR(K27="",K27="e"),OR(K28="",K28="e"),OR(K29="",K29="e"),OR(K30="",K30="e"),OR(K31="",K31="e"),OR(K32="",K32="e"),OR(K33="",K33="e"),OR(K34="",K34="e"),OR(K35="",K35="e"),OR(K36="",K36="e")),"E","Hors Zone Euro"))</f>
        <v/>
      </c>
      <c r="I25" s="40"/>
      <c r="J25" s="40"/>
      <c r="K25" s="33" t="str">
        <f>IF(L25="","",VLOOKUP(M25,'[1] Barème '!$A$17:$G$255,7))</f>
        <v/>
      </c>
      <c r="L25" s="27" t="str">
        <f>IF(I$35&gt;4,4,"")</f>
        <v/>
      </c>
      <c r="M25" s="44"/>
      <c r="N25" s="35" t="str">
        <f>IF(L25="","",VLOOKUP(M25,'[1] Barème '!$A$17:$I$255,9))</f>
        <v/>
      </c>
    </row>
    <row r="26" spans="1:14">
      <c r="A26" s="43"/>
      <c r="B26" s="39"/>
      <c r="C26" s="39"/>
      <c r="D26" s="33" t="str">
        <f>IF(E26="","",VLOOKUP(F26,'[1] Barème '!$A$17:$G$255,7))</f>
        <v/>
      </c>
      <c r="E26" s="27" t="str">
        <f>IF(B$35&gt;5,5,"")</f>
        <v/>
      </c>
      <c r="F26" s="44"/>
      <c r="G26" s="35" t="str">
        <f>IF(E26="","",VLOOKUP(F26,'[1] Barème '!$A$17:$I$255,9))</f>
        <v/>
      </c>
      <c r="H26" s="46"/>
      <c r="I26" s="40"/>
      <c r="J26" s="40"/>
      <c r="K26" s="33" t="str">
        <f>IF(L26="","",VLOOKUP(M26,'[1] Barème '!$A$17:$G$255,7))</f>
        <v/>
      </c>
      <c r="L26" s="27" t="str">
        <f>IF(I$35&gt;5,5,"")</f>
        <v/>
      </c>
      <c r="M26" s="44"/>
      <c r="N26" s="35" t="str">
        <f>IF(L26="","",VLOOKUP(M26,'[1] Barème '!$A$17:$I$255,9))</f>
        <v/>
      </c>
    </row>
    <row r="27" spans="1:14">
      <c r="A27" s="24" t="s">
        <v>14</v>
      </c>
      <c r="B27" s="39"/>
      <c r="C27" s="39"/>
      <c r="D27" s="33" t="str">
        <f>IF(E27="","",VLOOKUP(F27,'[1] Barème '!$A$17:$G$255,7))</f>
        <v/>
      </c>
      <c r="E27" s="27" t="str">
        <f>IF(B$35&gt;6,6,"")</f>
        <v/>
      </c>
      <c r="F27" s="44"/>
      <c r="G27" s="35" t="str">
        <f>IF(E27="","",VLOOKUP(F27,'[1] Barème '!$A$17:$I$255,9))</f>
        <v/>
      </c>
      <c r="H27" s="25" t="s">
        <v>14</v>
      </c>
      <c r="I27" s="40"/>
      <c r="J27" s="40"/>
      <c r="K27" s="33" t="str">
        <f>IF(L27="","",VLOOKUP(M27,'[1] Barème '!$A$17:$G$255,7))</f>
        <v/>
      </c>
      <c r="L27" s="27" t="str">
        <f>IF(I$35&gt;6,6,"")</f>
        <v/>
      </c>
      <c r="M27" s="44"/>
      <c r="N27" s="35" t="str">
        <f>IF(L27="","",VLOOKUP(M27,'[1] Barème '!$A$17:$I$255,9))</f>
        <v/>
      </c>
    </row>
    <row r="28" spans="1:14">
      <c r="A28" s="45"/>
      <c r="B28" s="39"/>
      <c r="C28" s="39"/>
      <c r="D28" s="33" t="str">
        <f>IF(E28="","",VLOOKUP(F28,'[1] Barème '!$A$17:$G$255,7))</f>
        <v/>
      </c>
      <c r="E28" s="27" t="str">
        <f>IF(B$35&gt;7,7,"")</f>
        <v/>
      </c>
      <c r="F28" s="44"/>
      <c r="G28" s="35" t="str">
        <f>IF(E28="","",VLOOKUP(F28,'[1] Barème '!$A$17:$I$255,9))</f>
        <v/>
      </c>
      <c r="H28" s="60"/>
      <c r="I28" s="40"/>
      <c r="J28" s="40"/>
      <c r="K28" s="33" t="str">
        <f>IF(L28="","",VLOOKUP(M28,'[1] Barème '!$A$17:$G$255,7))</f>
        <v/>
      </c>
      <c r="L28" s="27" t="str">
        <f>IF(I$35&gt;7,7,"")</f>
        <v/>
      </c>
      <c r="M28" s="44"/>
      <c r="N28" s="35" t="str">
        <f>IF(L28="","",VLOOKUP(M28,'[1] Barème '!$A$17:$I$255,9))</f>
        <v/>
      </c>
    </row>
    <row r="29" spans="1:14">
      <c r="A29" s="43"/>
      <c r="B29" s="39"/>
      <c r="C29" s="39"/>
      <c r="D29" s="33" t="str">
        <f>IF(E29="","",VLOOKUP(F29,'[1] Barème '!$A$17:$G$255,7))</f>
        <v/>
      </c>
      <c r="E29" s="27" t="str">
        <f>IF(B$35&gt;8,8,"")</f>
        <v/>
      </c>
      <c r="F29" s="44"/>
      <c r="G29" s="35" t="str">
        <f>IF(E29="","",VLOOKUP(F29,'[1] Barème '!$A$17:$I$255,9))</f>
        <v/>
      </c>
      <c r="H29" s="46"/>
      <c r="I29" s="40"/>
      <c r="J29" s="40"/>
      <c r="K29" s="33" t="str">
        <f>IF(L29="","",VLOOKUP(M29,'[1] Barème '!$A$17:$G$255,7))</f>
        <v/>
      </c>
      <c r="L29" s="27" t="str">
        <f>IF(I$35&gt;8,8,"")</f>
        <v/>
      </c>
      <c r="M29" s="44"/>
      <c r="N29" s="35" t="str">
        <f>IF(L29="","",VLOOKUP(M29,'[1] Barème '!$A$17:$I$255,9))</f>
        <v/>
      </c>
    </row>
    <row r="30" spans="1:14">
      <c r="A30" s="24" t="s">
        <v>15</v>
      </c>
      <c r="B30" s="39"/>
      <c r="C30" s="39"/>
      <c r="D30" s="33" t="str">
        <f>IF(E30="","",VLOOKUP(F30,'[1] Barème '!$A$17:$G$255,7))</f>
        <v/>
      </c>
      <c r="E30" s="27" t="str">
        <f>IF(B$35&gt;9,9,"")</f>
        <v/>
      </c>
      <c r="F30" s="44"/>
      <c r="G30" s="35" t="str">
        <f>IF(E30="","",VLOOKUP(F30,'[1] Barème '!$A$17:$I$255,9))</f>
        <v/>
      </c>
      <c r="H30" s="25" t="s">
        <v>15</v>
      </c>
      <c r="I30" s="40"/>
      <c r="J30" s="40"/>
      <c r="K30" s="33" t="str">
        <f>IF(L30="","",VLOOKUP(M30,'[1] Barème '!$A$17:$G$255,7))</f>
        <v/>
      </c>
      <c r="L30" s="27" t="str">
        <f>IF(I$35&gt;9,9,"")</f>
        <v/>
      </c>
      <c r="M30" s="44"/>
      <c r="N30" s="35" t="str">
        <f>IF(L30="","",VLOOKUP(M30,'[1] Barème '!$A$17:$I$255,9))</f>
        <v/>
      </c>
    </row>
    <row r="31" spans="1:14">
      <c r="A31" s="45"/>
      <c r="B31" s="39"/>
      <c r="C31" s="39"/>
      <c r="D31" s="33" t="str">
        <f>IF(E31="","",VLOOKUP(F31,'[1] Barème '!$A$17:$G$255,7))</f>
        <v/>
      </c>
      <c r="E31" s="27" t="str">
        <f>IF(B$35&gt;10,10,"")</f>
        <v/>
      </c>
      <c r="F31" s="44"/>
      <c r="G31" s="35" t="str">
        <f>IF(E31="","",VLOOKUP(F31,'[1] Barème '!$A$17:$I$255,9))</f>
        <v/>
      </c>
      <c r="H31" s="60"/>
      <c r="I31" s="40"/>
      <c r="J31" s="40"/>
      <c r="K31" s="33" t="str">
        <f>IF(L31="","",VLOOKUP(M31,'[1] Barème '!$A$17:$G$255,7))</f>
        <v/>
      </c>
      <c r="L31" s="27" t="str">
        <f>IF(I$35&gt;10,10,"")</f>
        <v/>
      </c>
      <c r="M31" s="44"/>
      <c r="N31" s="35" t="str">
        <f>IF(L31="","",VLOOKUP(M31,'[1] Barème '!$A$17:$I$255,9))</f>
        <v/>
      </c>
    </row>
    <row r="32" spans="1:14">
      <c r="A32" s="43"/>
      <c r="B32" s="39"/>
      <c r="C32" s="39"/>
      <c r="D32" s="33" t="str">
        <f>IF(E32="","",VLOOKUP(F32,'[1] Barème '!$A$17:$G$255,7))</f>
        <v/>
      </c>
      <c r="E32" s="27" t="str">
        <f>IF(B$35&gt;11,11,"")</f>
        <v/>
      </c>
      <c r="F32" s="44"/>
      <c r="G32" s="35" t="str">
        <f>IF(E32="","",VLOOKUP(F32,'[1] Barème '!$A$17:$I$255,9))</f>
        <v/>
      </c>
      <c r="H32" s="46"/>
      <c r="I32" s="40"/>
      <c r="J32" s="40"/>
      <c r="K32" s="33" t="str">
        <f>IF(L32="","",VLOOKUP(M32,'[1] Barème '!$A$17:$G$255,7))</f>
        <v/>
      </c>
      <c r="L32" s="27" t="str">
        <f>IF(I$35&gt;11,11,"")</f>
        <v/>
      </c>
      <c r="M32" s="44"/>
      <c r="N32" s="35" t="str">
        <f>IF(L32="","",VLOOKUP(M32,'[1] Barème '!$A$17:$I$255,9))</f>
        <v/>
      </c>
    </row>
    <row r="33" spans="1:14">
      <c r="A33" s="24" t="s">
        <v>16</v>
      </c>
      <c r="B33" s="27">
        <f>IF(A22="",0,A31-A28+1)</f>
        <v>0</v>
      </c>
      <c r="C33" s="27"/>
      <c r="D33" s="33" t="str">
        <f>IF(E33="","",VLOOKUP(F33,'[1] Barème '!$A$17:$G$255,7))</f>
        <v/>
      </c>
      <c r="E33" s="27" t="str">
        <f>IF(B$35&gt;12,12,"")</f>
        <v/>
      </c>
      <c r="F33" s="44"/>
      <c r="G33" s="35" t="str">
        <f>IF(E33="","",VLOOKUP(F33,'[1] Barème '!$A$17:$I$255,9))</f>
        <v/>
      </c>
      <c r="H33" s="25" t="s">
        <v>16</v>
      </c>
      <c r="I33" s="26">
        <f>IF(H22="",0,H31-H28+1)</f>
        <v>0</v>
      </c>
      <c r="J33" s="26"/>
      <c r="K33" s="33" t="str">
        <f>IF(L33="","",VLOOKUP(M33,'[1] Barème '!$A$17:$G$255,7))</f>
        <v/>
      </c>
      <c r="L33" s="27" t="str">
        <f>IF(I$35&gt;12,12,"")</f>
        <v/>
      </c>
      <c r="M33" s="44"/>
      <c r="N33" s="35" t="str">
        <f>IF(L33="","",VLOOKUP(M33,'[1] Barème '!$A$17:$I$255,9))</f>
        <v/>
      </c>
    </row>
    <row r="34" spans="1:14">
      <c r="A34" s="61"/>
      <c r="B34" s="39"/>
      <c r="C34" s="39"/>
      <c r="D34" s="33" t="str">
        <f>IF(E34="","",VLOOKUP(F34,'[1] Barème '!$A$17:$G$255,7))</f>
        <v/>
      </c>
      <c r="E34" s="27" t="str">
        <f>IF(B$35&gt;13,13,"")</f>
        <v/>
      </c>
      <c r="F34" s="44"/>
      <c r="G34" s="35" t="str">
        <f>IF(E34="","",VLOOKUP(F34,'[1] Barème '!$A$17:$I$255,9))</f>
        <v/>
      </c>
      <c r="H34" s="40"/>
      <c r="I34" s="40"/>
      <c r="J34" s="40"/>
      <c r="K34" s="33" t="str">
        <f>IF(L34="","",VLOOKUP(M34,'[1] Barème '!$A$17:$G$255,7))</f>
        <v/>
      </c>
      <c r="L34" s="27" t="str">
        <f>IF(I$35&gt;13,13,"")</f>
        <v/>
      </c>
      <c r="M34" s="44"/>
      <c r="N34" s="35" t="str">
        <f>IF(L34="","",VLOOKUP(M34,'[1] Barème '!$A$17:$I$255,9))</f>
        <v/>
      </c>
    </row>
    <row r="35" spans="1:14">
      <c r="A35" s="61"/>
      <c r="B35" s="39"/>
      <c r="C35" s="39"/>
      <c r="D35" s="33" t="str">
        <f>IF(E35="","",VLOOKUP(F35,'[1] Barème '!$A$17:$G$255,7))</f>
        <v/>
      </c>
      <c r="E35" s="27" t="str">
        <f>IF(B$35&gt;14,14,"")</f>
        <v/>
      </c>
      <c r="F35" s="44"/>
      <c r="G35" s="35" t="str">
        <f>IF(E35="","",VLOOKUP(F35,'[1] Barème '!$A$17:$I$255,9))</f>
        <v/>
      </c>
      <c r="H35" s="40"/>
      <c r="I35" s="40"/>
      <c r="J35" s="40"/>
      <c r="K35" s="33" t="str">
        <f>IF(L35="","",VLOOKUP(M35,'[1] Barème '!$A$17:$G$255,7))</f>
        <v/>
      </c>
      <c r="L35" s="27" t="str">
        <f>IF(I$35&gt;14,14,"")</f>
        <v/>
      </c>
      <c r="M35" s="44"/>
      <c r="N35" s="35" t="str">
        <f>IF(L35="","",VLOOKUP(M35,'[1] Barème '!$A$17:$I$255,9))</f>
        <v/>
      </c>
    </row>
    <row r="36" spans="1:14">
      <c r="A36" s="61"/>
      <c r="B36" s="39"/>
      <c r="C36" s="39"/>
      <c r="D36" s="33" t="str">
        <f>IF(E36="","",VLOOKUP(F36,'[1] Barème '!$A$17:$G$255,7))</f>
        <v/>
      </c>
      <c r="E36" s="27" t="str">
        <f>IF(B$35&gt;15,15,"")</f>
        <v/>
      </c>
      <c r="F36" s="44"/>
      <c r="G36" s="35" t="str">
        <f>IF(E36="","",VLOOKUP(F36,'[1] Barème '!$A$17:$I$255,9))</f>
        <v/>
      </c>
      <c r="H36" s="40"/>
      <c r="I36" s="40"/>
      <c r="J36" s="40"/>
      <c r="K36" s="33" t="str">
        <f>IF(L36="","",VLOOKUP(M36,'[1] Barème '!$A$17:$G$255,7))</f>
        <v/>
      </c>
      <c r="L36" s="27" t="str">
        <f>IF(I$35&gt;15,15,"")</f>
        <v/>
      </c>
      <c r="M36" s="44"/>
      <c r="N36" s="35" t="str">
        <f>IF(L36="","",VLOOKUP(M36,'[1] Barème '!$A$17:$I$255,9))</f>
        <v/>
      </c>
    </row>
    <row r="37" spans="1:14">
      <c r="A37" s="48" t="s">
        <v>17</v>
      </c>
      <c r="B37" s="49"/>
      <c r="C37" s="49"/>
      <c r="D37" s="50">
        <f>A22</f>
        <v>0</v>
      </c>
      <c r="E37" s="50"/>
      <c r="F37" s="51">
        <f>IF(A22="",0,IF(B33=1,'[1] Barème '!$E$5/2,(IF(AND(B33&gt;1,A25="e"),SUM(G22:G36)+((VLOOKUP(B33-1,E22:G36,3))/2),SUM(G22:G36)+VLOOKUP(B33-1,E22:G36,3)))))</f>
        <v>0</v>
      </c>
      <c r="G37" s="52" t="str">
        <f>IF(D37=0,"","€")</f>
        <v/>
      </c>
      <c r="H37" s="49" t="s">
        <v>17</v>
      </c>
      <c r="I37" s="49"/>
      <c r="J37" s="49"/>
      <c r="K37" s="50">
        <f>H22</f>
        <v>0</v>
      </c>
      <c r="L37" s="50"/>
      <c r="M37" s="51">
        <f>IF(H22="",0,IF(I33=1,'[1] Barème '!$E$5/2,(IF(AND(I33&gt;1,H25="e"),SUM(N22:N36)+((VLOOKUP(I33-1,L22:N36,3))/2),SUM(N22:N36)+VLOOKUP(I33-1,L22:N36,3)))))</f>
        <v>0</v>
      </c>
      <c r="N37" s="52" t="str">
        <f>IF(K37=0,"","€")</f>
        <v/>
      </c>
    </row>
    <row r="38" spans="1:14">
      <c r="A38" s="53"/>
      <c r="B38" s="54"/>
      <c r="C38" s="54"/>
      <c r="D38" s="55"/>
      <c r="E38" s="54"/>
      <c r="F38" s="56"/>
      <c r="G38" s="56"/>
      <c r="H38" s="56"/>
      <c r="I38" s="56"/>
      <c r="J38" s="56"/>
      <c r="K38" s="55"/>
      <c r="L38" s="54"/>
      <c r="M38" s="56"/>
      <c r="N38" s="62"/>
    </row>
    <row r="39" spans="1:14">
      <c r="A39" s="24" t="s">
        <v>20</v>
      </c>
      <c r="B39" s="25"/>
      <c r="C39" s="25"/>
      <c r="D39" s="26">
        <f>IF(A40="",0,B51-1)</f>
        <v>0</v>
      </c>
      <c r="E39" s="27" t="s">
        <v>9</v>
      </c>
      <c r="F39" s="25"/>
      <c r="G39" s="28"/>
      <c r="H39" s="25" t="s">
        <v>21</v>
      </c>
      <c r="I39" s="29"/>
      <c r="J39" s="29"/>
      <c r="K39" s="26">
        <f>IF(H40="",0,I51-1)</f>
        <v>0</v>
      </c>
      <c r="L39" s="27" t="s">
        <v>9</v>
      </c>
      <c r="M39" s="25"/>
      <c r="N39" s="28"/>
    </row>
    <row r="40" spans="1:14">
      <c r="A40" s="63"/>
      <c r="B40" s="25"/>
      <c r="C40" s="30" t="str">
        <f>IF(A40="","",1)</f>
        <v/>
      </c>
      <c r="D40" s="33" t="str">
        <f>IF(E40="","",VLOOKUP(F40,'[1] Barème '!$A$17:$G$255,7))</f>
        <v/>
      </c>
      <c r="E40" s="27" t="str">
        <f>IF(B$53&gt;1,1,"")</f>
        <v/>
      </c>
      <c r="F40" s="36"/>
      <c r="G40" s="35" t="str">
        <f>IF(E40="","",VLOOKUP(F40,'[1] Barème '!$A$17:$I$255,9))</f>
        <v/>
      </c>
      <c r="H40" s="64"/>
      <c r="I40" s="29"/>
      <c r="J40" s="30" t="str">
        <f>IF(H40="","",1)</f>
        <v/>
      </c>
      <c r="K40" s="33" t="str">
        <f>IF(L40="","",VLOOKUP(M40,'[1] Barème '!$A$17:$G$255,7))</f>
        <v/>
      </c>
      <c r="L40" s="27" t="str">
        <f>IF(I$53&gt;1,1,"")</f>
        <v/>
      </c>
      <c r="M40" s="36"/>
      <c r="N40" s="35" t="str">
        <f>IF(L40="","",VLOOKUP(M40,'[1] Barème '!$A$17:$I$255,9))</f>
        <v/>
      </c>
    </row>
    <row r="41" spans="1:14">
      <c r="A41" s="24"/>
      <c r="B41" s="25"/>
      <c r="C41" s="25"/>
      <c r="D41" s="33" t="str">
        <f>IF(E41="","",VLOOKUP(F41,'[1] Barème '!$A$17:$G$255,7))</f>
        <v/>
      </c>
      <c r="E41" s="27" t="str">
        <f>IF(B$53&gt;2,2,"")</f>
        <v/>
      </c>
      <c r="F41" s="36"/>
      <c r="G41" s="35" t="str">
        <f>IF(E41="","",VLOOKUP(F41,'[1] Barème '!$A$17:$I$255,9))</f>
        <v/>
      </c>
      <c r="H41" s="25"/>
      <c r="I41" s="29"/>
      <c r="J41" s="29"/>
      <c r="K41" s="33" t="str">
        <f>IF(L41="","",VLOOKUP(M41,'[1] Barème '!$A$17:$G$255,7))</f>
        <v/>
      </c>
      <c r="L41" s="27" t="str">
        <f>IF(I$53&gt;2,2,"")</f>
        <v/>
      </c>
      <c r="M41" s="36"/>
      <c r="N41" s="35" t="str">
        <f>IF(L41="","",VLOOKUP(M41,'[1] Barème '!$A$17:$I$255,9))</f>
        <v/>
      </c>
    </row>
    <row r="42" spans="1:14">
      <c r="A42" s="38" t="s">
        <v>13</v>
      </c>
      <c r="B42" s="39"/>
      <c r="C42" s="39"/>
      <c r="D42" s="33" t="str">
        <f>IF(E42="","",VLOOKUP(F42,'[1] Barème '!$A$17:$G$255,7))</f>
        <v/>
      </c>
      <c r="E42" s="27" t="str">
        <f>IF(B$53&gt;3,3,"")</f>
        <v/>
      </c>
      <c r="F42" s="36"/>
      <c r="G42" s="35" t="str">
        <f>IF(E42="","",VLOOKUP(F42,'[1] Barème '!$A$17:$I$255,9))</f>
        <v/>
      </c>
      <c r="H42" s="27" t="s">
        <v>13</v>
      </c>
      <c r="I42" s="40"/>
      <c r="J42" s="40"/>
      <c r="K42" s="33" t="str">
        <f>IF(L42="","",VLOOKUP(M42,'[1] Barème '!$A$17:$G$255,7))</f>
        <v/>
      </c>
      <c r="L42" s="27" t="str">
        <f>IF(I$53&gt;3,3,"")</f>
        <v/>
      </c>
      <c r="M42" s="36"/>
      <c r="N42" s="35" t="str">
        <f>IF(L42="","",VLOOKUP(M42,'[1] Barème '!$A$17:$I$255,9))</f>
        <v/>
      </c>
    </row>
    <row r="43" spans="1:14">
      <c r="A43" s="41" t="str">
        <f>IF(A40="","",IF(AND(OR(D40="e",D40=""),OR(D41="",D41="e"),OR(D42="",D42="e"),OR(D43="",D43="e"),OR(D44="",D44="e"),OR(D45="",D45="e"),OR(D46="",D46="e"),OR(D47="",D47="e"),OR(D48="",D48="e"),OR(D49="",D49="e"),OR(D50="",D50="e"),OR(D51="",D51="e"),OR(D52="",D52="e"),OR(D53="",D53="e"),OR(D54="",D54="e")),"E","Hors Zone Euro"))</f>
        <v/>
      </c>
      <c r="B43" s="39"/>
      <c r="C43" s="39"/>
      <c r="D43" s="33" t="str">
        <f>IF(E43="","",VLOOKUP(F43,'[1] Barème '!$A$17:$G$255,7))</f>
        <v/>
      </c>
      <c r="E43" s="27" t="str">
        <f>IF(B$53&gt;4,4,"")</f>
        <v/>
      </c>
      <c r="F43" s="44"/>
      <c r="G43" s="35" t="str">
        <f>IF(E43="","",VLOOKUP(F43,'[1] Barème '!$A$17:$I$255,9))</f>
        <v/>
      </c>
      <c r="H43" s="42" t="str">
        <f>IF(H40="","",IF(AND(OR(K40="e",K40=""),OR(K41="",K41="e"),OR(K42="",K42="e"),OR(K43="",K43="e"),OR(K44="",K44="e"),OR(K45="",K45="e"),OR(K46="",K46="e"),OR(K47="",K47="e"),OR(K48="",K48="e"),OR(K49="",K49="e"),OR(K50="",K50="e"),OR(K51="",K51="e"),OR(K52="",K52="e"),OR(K53="",K53="e"),OR(K54="",K54="e")),"E","Hors Zone Euro"))</f>
        <v/>
      </c>
      <c r="I43" s="40"/>
      <c r="J43" s="40"/>
      <c r="K43" s="33" t="str">
        <f>IF(L43="","",VLOOKUP(M43,'[1] Barème '!$A$17:$G$255,7))</f>
        <v/>
      </c>
      <c r="L43" s="27" t="str">
        <f>IF(I$53&gt;4,4,"")</f>
        <v/>
      </c>
      <c r="M43" s="44"/>
      <c r="N43" s="35" t="str">
        <f>IF(L43="","",VLOOKUP(M43,'[1] Barème '!$A$17:$I$255,9))</f>
        <v/>
      </c>
    </row>
    <row r="44" spans="1:14">
      <c r="A44" s="43"/>
      <c r="B44" s="39"/>
      <c r="C44" s="39"/>
      <c r="D44" s="33" t="str">
        <f>IF(E44="","",VLOOKUP(F44,'[1] Barème '!$A$17:$G$255,7))</f>
        <v/>
      </c>
      <c r="E44" s="27" t="str">
        <f>IF(B$53&gt;5,5,"")</f>
        <v/>
      </c>
      <c r="F44" s="44"/>
      <c r="G44" s="35" t="str">
        <f>IF(E44="","",VLOOKUP(F44,'[1] Barème '!$A$17:$I$255,9))</f>
        <v/>
      </c>
      <c r="H44" s="46"/>
      <c r="I44" s="40"/>
      <c r="J44" s="40"/>
      <c r="K44" s="33" t="str">
        <f>IF(L44="","",VLOOKUP(M44,'[1] Barème '!$A$17:$G$255,7))</f>
        <v/>
      </c>
      <c r="L44" s="27" t="str">
        <f>IF(I$53&gt;5,5,"")</f>
        <v/>
      </c>
      <c r="M44" s="44"/>
      <c r="N44" s="35" t="str">
        <f>IF(L44="","",VLOOKUP(M44,'[1] Barème '!$A$17:$I$255,9))</f>
        <v/>
      </c>
    </row>
    <row r="45" spans="1:14">
      <c r="A45" s="24" t="s">
        <v>14</v>
      </c>
      <c r="B45" s="39"/>
      <c r="C45" s="39"/>
      <c r="D45" s="33" t="str">
        <f>IF(E45="","",VLOOKUP(F45,'[1] Barème '!$A$17:$G$255,7))</f>
        <v/>
      </c>
      <c r="E45" s="27" t="str">
        <f>IF(B$53&gt;6,6,"")</f>
        <v/>
      </c>
      <c r="F45" s="44"/>
      <c r="G45" s="35" t="str">
        <f>IF(E45="","",VLOOKUP(F45,'[1] Barème '!$A$17:$I$255,9))</f>
        <v/>
      </c>
      <c r="H45" s="25" t="s">
        <v>14</v>
      </c>
      <c r="I45" s="40"/>
      <c r="J45" s="40"/>
      <c r="K45" s="33" t="str">
        <f>IF(L45="","",VLOOKUP(M45,'[1] Barème '!$A$17:$G$255,7))</f>
        <v/>
      </c>
      <c r="L45" s="27" t="str">
        <f>IF(I$53&gt;6,6,"")</f>
        <v/>
      </c>
      <c r="M45" s="44"/>
      <c r="N45" s="35" t="str">
        <f>IF(L45="","",VLOOKUP(M45,'[1] Barème '!$A$17:$I$255,9))</f>
        <v/>
      </c>
    </row>
    <row r="46" spans="1:14">
      <c r="A46" s="45"/>
      <c r="B46" s="39"/>
      <c r="C46" s="39"/>
      <c r="D46" s="33" t="str">
        <f>IF(E46="","",VLOOKUP(F46,'[1] Barème '!$A$17:$G$255,7))</f>
        <v/>
      </c>
      <c r="E46" s="27" t="str">
        <f>IF(B$53&gt;7,7,"")</f>
        <v/>
      </c>
      <c r="F46" s="44"/>
      <c r="G46" s="35" t="str">
        <f>IF(E46="","",VLOOKUP(F46,'[1] Barème '!$A$17:$I$255,9))</f>
        <v/>
      </c>
      <c r="H46" s="60"/>
      <c r="I46" s="40"/>
      <c r="J46" s="40"/>
      <c r="K46" s="33" t="str">
        <f>IF(L46="","",VLOOKUP(M46,'[1] Barème '!$A$17:$G$255,7))</f>
        <v/>
      </c>
      <c r="L46" s="27" t="str">
        <f>IF(I$53&gt;7,7,"")</f>
        <v/>
      </c>
      <c r="M46" s="44"/>
      <c r="N46" s="35" t="str">
        <f>IF(L46="","",VLOOKUP(M46,'[1] Barème '!$A$17:$I$255,9))</f>
        <v/>
      </c>
    </row>
    <row r="47" spans="1:14">
      <c r="A47" s="43"/>
      <c r="B47" s="39"/>
      <c r="C47" s="39"/>
      <c r="D47" s="33" t="str">
        <f>IF(E47="","",VLOOKUP(F47,'[1] Barème '!$A$17:$G$255,7))</f>
        <v/>
      </c>
      <c r="E47" s="27" t="str">
        <f>IF(B$53&gt;8,8,"")</f>
        <v/>
      </c>
      <c r="F47" s="44"/>
      <c r="G47" s="35" t="str">
        <f>IF(E47="","",VLOOKUP(F47,'[1] Barème '!$A$17:$I$255,9))</f>
        <v/>
      </c>
      <c r="H47" s="46"/>
      <c r="I47" s="40"/>
      <c r="J47" s="40"/>
      <c r="K47" s="33" t="str">
        <f>IF(L47="","",VLOOKUP(M47,'[1] Barème '!$A$17:$G$255,7))</f>
        <v/>
      </c>
      <c r="L47" s="27" t="str">
        <f>IF(I$53&gt;8,8,"")</f>
        <v/>
      </c>
      <c r="M47" s="44"/>
      <c r="N47" s="35" t="str">
        <f>IF(L47="","",VLOOKUP(M47,'[1] Barème '!$A$17:$I$255,9))</f>
        <v/>
      </c>
    </row>
    <row r="48" spans="1:14">
      <c r="A48" s="24" t="s">
        <v>15</v>
      </c>
      <c r="B48" s="39"/>
      <c r="C48" s="39"/>
      <c r="D48" s="33" t="str">
        <f>IF(E48="","",VLOOKUP(F48,'[1] Barème '!$A$17:$G$255,7))</f>
        <v/>
      </c>
      <c r="E48" s="27" t="str">
        <f>IF(B$53&gt;9,9,"")</f>
        <v/>
      </c>
      <c r="F48" s="44"/>
      <c r="G48" s="35" t="str">
        <f>IF(E48="","",VLOOKUP(F48,'[1] Barème '!$A$17:$I$255,9))</f>
        <v/>
      </c>
      <c r="H48" s="25" t="s">
        <v>15</v>
      </c>
      <c r="I48" s="40"/>
      <c r="J48" s="40"/>
      <c r="K48" s="33" t="str">
        <f>IF(L48="","",VLOOKUP(M48,'[1] Barème '!$A$17:$G$255,7))</f>
        <v/>
      </c>
      <c r="L48" s="27" t="str">
        <f>IF(I$53&gt;9,9,"")</f>
        <v/>
      </c>
      <c r="M48" s="44"/>
      <c r="N48" s="35" t="str">
        <f>IF(L48="","",VLOOKUP(M48,'[1] Barème '!$A$17:$I$255,9))</f>
        <v/>
      </c>
    </row>
    <row r="49" spans="1:14">
      <c r="A49" s="45"/>
      <c r="B49" s="39"/>
      <c r="C49" s="39"/>
      <c r="D49" s="33" t="str">
        <f>IF(E49="","",VLOOKUP(F49,'[1] Barème '!$A$17:$G$255,7))</f>
        <v/>
      </c>
      <c r="E49" s="27" t="str">
        <f>IF(B$53&gt;10,10,"")</f>
        <v/>
      </c>
      <c r="F49" s="44"/>
      <c r="G49" s="35" t="str">
        <f>IF(E49="","",VLOOKUP(F49,'[1] Barème '!$A$17:$I$255,9))</f>
        <v/>
      </c>
      <c r="H49" s="60"/>
      <c r="I49" s="40"/>
      <c r="J49" s="40"/>
      <c r="K49" s="33" t="str">
        <f>IF(L49="","",VLOOKUP(M49,'[1] Barème '!$A$17:$G$255,7))</f>
        <v/>
      </c>
      <c r="L49" s="27" t="str">
        <f>IF(I$53&gt;10,10,"")</f>
        <v/>
      </c>
      <c r="M49" s="44"/>
      <c r="N49" s="35" t="str">
        <f>IF(L49="","",VLOOKUP(M49,'[1] Barème '!$A$17:$I$255,9))</f>
        <v/>
      </c>
    </row>
    <row r="50" spans="1:14">
      <c r="A50" s="43"/>
      <c r="B50" s="39"/>
      <c r="C50" s="39"/>
      <c r="D50" s="33" t="str">
        <f>IF(E50="","",VLOOKUP(F50,'[1] Barème '!$A$17:$G$255,7))</f>
        <v/>
      </c>
      <c r="E50" s="27" t="str">
        <f>IF(B$53&gt;11,11,"")</f>
        <v/>
      </c>
      <c r="F50" s="44"/>
      <c r="G50" s="35" t="str">
        <f>IF(E50="","",VLOOKUP(F50,'[1] Barème '!$A$17:$I$255,9))</f>
        <v/>
      </c>
      <c r="H50" s="46"/>
      <c r="I50" s="40"/>
      <c r="J50" s="40"/>
      <c r="K50" s="33" t="str">
        <f>IF(L50="","",VLOOKUP(M50,'[1] Barème '!$A$17:$G$255,7))</f>
        <v/>
      </c>
      <c r="L50" s="27" t="str">
        <f>IF(I$53&gt;11,11,"")</f>
        <v/>
      </c>
      <c r="M50" s="44"/>
      <c r="N50" s="35" t="str">
        <f>IF(L50="","",VLOOKUP(M50,'[1] Barème '!$A$17:$I$255,9))</f>
        <v/>
      </c>
    </row>
    <row r="51" spans="1:14">
      <c r="A51" s="24" t="s">
        <v>16</v>
      </c>
      <c r="B51" s="27">
        <f>IF(A40="",0,A49-A46+1)</f>
        <v>0</v>
      </c>
      <c r="C51" s="27"/>
      <c r="D51" s="33" t="str">
        <f>IF(E51="","",VLOOKUP(F51,'[1] Barème '!$A$17:$G$255,7))</f>
        <v/>
      </c>
      <c r="E51" s="27" t="str">
        <f>IF(B$53&gt;12,12,"")</f>
        <v/>
      </c>
      <c r="F51" s="44"/>
      <c r="G51" s="35" t="str">
        <f>IF(E51="","",VLOOKUP(F51,'[1] Barème '!$A$17:$I$255,9))</f>
        <v/>
      </c>
      <c r="H51" s="25" t="s">
        <v>16</v>
      </c>
      <c r="I51" s="26">
        <f>IF(H40="",0,H49-H46+1)</f>
        <v>0</v>
      </c>
      <c r="J51" s="26"/>
      <c r="K51" s="33" t="str">
        <f>IF(L51="","",VLOOKUP(M51,'[1] Barème '!$A$17:$G$255,7))</f>
        <v/>
      </c>
      <c r="L51" s="27" t="str">
        <f>IF(I$53&gt;12,12,"")</f>
        <v/>
      </c>
      <c r="M51" s="44"/>
      <c r="N51" s="35" t="str">
        <f>IF(L51="","",VLOOKUP(M51,'[1] Barème '!$A$17:$I$255,9))</f>
        <v/>
      </c>
    </row>
    <row r="52" spans="1:14">
      <c r="A52" s="61"/>
      <c r="B52" s="39"/>
      <c r="C52" s="39"/>
      <c r="D52" s="33" t="str">
        <f>IF(E52="","",VLOOKUP(F52,'[1] Barème '!$A$17:$G$255,7))</f>
        <v/>
      </c>
      <c r="E52" s="27" t="str">
        <f>IF(B$53&gt;13,13,"")</f>
        <v/>
      </c>
      <c r="F52" s="44"/>
      <c r="G52" s="35" t="str">
        <f>IF(E52="","",VLOOKUP(F52,'[1] Barème '!$A$17:$I$255,9))</f>
        <v/>
      </c>
      <c r="H52" s="40"/>
      <c r="I52" s="40"/>
      <c r="J52" s="40"/>
      <c r="K52" s="33" t="str">
        <f>IF(L52="","",VLOOKUP(M52,'[1] Barème '!$A$17:$G$255,7))</f>
        <v/>
      </c>
      <c r="L52" s="27" t="str">
        <f>IF(I$53&gt;13,13,"")</f>
        <v/>
      </c>
      <c r="M52" s="44"/>
      <c r="N52" s="35" t="str">
        <f>IF(L52="","",VLOOKUP(M52,'[1] Barème '!$A$17:$I$255,9))</f>
        <v/>
      </c>
    </row>
    <row r="53" spans="1:14">
      <c r="A53" s="61"/>
      <c r="B53" s="39"/>
      <c r="C53" s="39"/>
      <c r="D53" s="33" t="str">
        <f>IF(E53="","",VLOOKUP(F53,'[1] Barème '!$A$17:$G$255,7))</f>
        <v/>
      </c>
      <c r="E53" s="27" t="str">
        <f>IF(B$53&gt;14,14,"")</f>
        <v/>
      </c>
      <c r="F53" s="44"/>
      <c r="G53" s="35" t="str">
        <f>IF(E53="","",VLOOKUP(F53,'[1] Barème '!$A$17:$I$255,9))</f>
        <v/>
      </c>
      <c r="H53" s="40"/>
      <c r="I53" s="40"/>
      <c r="J53" s="40"/>
      <c r="K53" s="33" t="str">
        <f>IF(L53="","",VLOOKUP(M53,'[1] Barème '!$A$17:$G$255,7))</f>
        <v/>
      </c>
      <c r="L53" s="27" t="str">
        <f>IF(I$53&gt;14,14,"")</f>
        <v/>
      </c>
      <c r="M53" s="44"/>
      <c r="N53" s="35" t="str">
        <f>IF(L53="","",VLOOKUP(M53,'[1] Barème '!$A$17:$I$255,9))</f>
        <v/>
      </c>
    </row>
    <row r="54" spans="1:14">
      <c r="A54" s="61"/>
      <c r="B54" s="39"/>
      <c r="C54" s="39"/>
      <c r="D54" s="33" t="str">
        <f>IF(E54="","",VLOOKUP(F54,'[1] Barème '!$A$17:$G$255,7))</f>
        <v/>
      </c>
      <c r="E54" s="27" t="str">
        <f>IF(B$53&gt;15,15,"")</f>
        <v/>
      </c>
      <c r="F54" s="44"/>
      <c r="G54" s="35" t="str">
        <f>IF(E54="","",VLOOKUP(F54,'[1] Barème '!$A$17:$I$255,9))</f>
        <v/>
      </c>
      <c r="H54" s="40"/>
      <c r="I54" s="40"/>
      <c r="J54" s="40"/>
      <c r="K54" s="33" t="str">
        <f>IF(L54="","",VLOOKUP(M54,'[1] Barème '!$A$17:$G$255,7))</f>
        <v/>
      </c>
      <c r="L54" s="27" t="str">
        <f>IF(I$53&gt;15,15,"")</f>
        <v/>
      </c>
      <c r="M54" s="44"/>
      <c r="N54" s="35" t="str">
        <f>IF(L54="","",VLOOKUP(M54,'[1] Barème '!$A$17:$I$255,9))</f>
        <v/>
      </c>
    </row>
    <row r="55" spans="1:14">
      <c r="A55" s="48" t="s">
        <v>17</v>
      </c>
      <c r="B55" s="49"/>
      <c r="C55" s="49"/>
      <c r="D55" s="50">
        <f>A40</f>
        <v>0</v>
      </c>
      <c r="E55" s="50"/>
      <c r="F55" s="51">
        <f>IF(A40="",0,IF(B51=1,'[1] Barème '!$E$5/2,(IF(AND(B51&gt;1,A43="e"),SUM(G40:G54)+((VLOOKUP(B51-1,E40:G54,3))/2),SUM(G40:G54)+VLOOKUP(B51-1,E40:G54,3)))))</f>
        <v>0</v>
      </c>
      <c r="G55" s="52" t="str">
        <f>IF(D55=0,"","€")</f>
        <v/>
      </c>
      <c r="H55" s="49" t="s">
        <v>17</v>
      </c>
      <c r="I55" s="49"/>
      <c r="J55" s="49"/>
      <c r="K55" s="50">
        <f>H40</f>
        <v>0</v>
      </c>
      <c r="L55" s="50"/>
      <c r="M55" s="51">
        <f>IF(H40="",0,IF(I51=1,'[1] Barème '!$E$5/2,(IF(AND(I51&gt;1,H43="e"),SUM(N40:N54)+((VLOOKUP(I51-1,L40:N54,3))/2),SUM(N40:N54)+VLOOKUP(I51-1,L40:N54,3)))))</f>
        <v>0</v>
      </c>
      <c r="N55" s="52" t="str">
        <f>IF(K55=0,"","€")</f>
        <v/>
      </c>
    </row>
  </sheetData>
  <mergeCells count="1">
    <mergeCell ref="A1:N1"/>
  </mergeCells>
  <dataValidations count="1">
    <dataValidation type="list" allowBlank="1" showInputMessage="1" showErrorMessage="1" sqref="F40:F54 F4:F18 M22:M36 M40:M54 F22:F36 M4:M18">
      <formula1>$FN$1:$FN$236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hotel</vt:lpstr>
      <vt:lpstr>Déplacement Long Courrier</vt:lpstr>
      <vt:lpstr>Feuil3</vt:lpstr>
    </vt:vector>
  </TitlesOfParts>
  <Company>INFODUX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2013-06-04T08:54:38Z</dcterms:created>
  <dcterms:modified xsi:type="dcterms:W3CDTF">2013-06-04T09:12:49Z</dcterms:modified>
</cp:coreProperties>
</file>