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\Desktop\"/>
    </mc:Choice>
  </mc:AlternateContent>
  <bookViews>
    <workbookView xWindow="0" yWindow="0" windowWidth="24000" windowHeight="9735"/>
  </bookViews>
  <sheets>
    <sheet name="Match aller" sheetId="2" r:id="rId1"/>
    <sheet name="Match retour" sheetId="1" r:id="rId2"/>
    <sheet name="Classement" sheetId="3" r:id="rId3"/>
    <sheet name="Buteurs" sheetId="5" r:id="rId4"/>
    <sheet name="Passeurs" sheetId="6" r:id="rId5"/>
    <sheet name="PlayOff" sheetId="4" r:id="rId6"/>
  </sheets>
  <definedNames>
    <definedName name="_xlnm._FilterDatabase" localSheetId="0" hidden="1">Classement!$M$3:$U$11</definedName>
    <definedName name="_xlnm._FilterDatabase" localSheetId="1" hidden="1">Classement!$M$13:$U$21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2" l="1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AH12" i="3" l="1"/>
  <c r="AH13" i="3"/>
  <c r="AH14" i="3"/>
  <c r="AH15" i="3"/>
  <c r="AH11" i="3"/>
  <c r="AG12" i="3"/>
  <c r="AG13" i="3"/>
  <c r="AG14" i="3"/>
  <c r="AG15" i="3"/>
  <c r="AG11" i="3"/>
  <c r="AF12" i="3"/>
  <c r="AF13" i="3"/>
  <c r="AF14" i="3"/>
  <c r="AF15" i="3"/>
  <c r="AF11" i="3"/>
  <c r="AE12" i="3"/>
  <c r="AE13" i="3"/>
  <c r="AE14" i="3"/>
  <c r="AE15" i="3"/>
  <c r="AE11" i="3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55" i="6"/>
  <c r="F54" i="6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AD4" i="6" s="1"/>
  <c r="AH6" i="3" l="1"/>
  <c r="AE8" i="3"/>
  <c r="AE6" i="3"/>
  <c r="AF4" i="3"/>
  <c r="AF7" i="3"/>
  <c r="AF5" i="3"/>
  <c r="AG8" i="3"/>
  <c r="AG6" i="3"/>
  <c r="AH4" i="3"/>
  <c r="AH7" i="3"/>
  <c r="AH5" i="3"/>
  <c r="AE4" i="3"/>
  <c r="AE7" i="3"/>
  <c r="AE5" i="3"/>
  <c r="AF8" i="3"/>
  <c r="AF6" i="3"/>
  <c r="AG4" i="3"/>
  <c r="AG7" i="3"/>
  <c r="AG5" i="3"/>
  <c r="AH8" i="3"/>
  <c r="AD4" i="5"/>
  <c r="X11" i="3"/>
  <c r="X10" i="3"/>
  <c r="X9" i="3"/>
  <c r="X8" i="3"/>
  <c r="X7" i="3"/>
  <c r="X6" i="3"/>
  <c r="X4" i="3"/>
  <c r="S14" i="3"/>
  <c r="T14" i="3"/>
  <c r="S15" i="3"/>
  <c r="T15" i="3"/>
  <c r="S16" i="3"/>
  <c r="T16" i="3"/>
  <c r="S17" i="3"/>
  <c r="T17" i="3"/>
  <c r="S18" i="3"/>
  <c r="T18" i="3"/>
  <c r="S19" i="3"/>
  <c r="T19" i="3"/>
  <c r="S20" i="3"/>
  <c r="T20" i="3"/>
  <c r="S21" i="3"/>
  <c r="T21" i="3"/>
  <c r="S4" i="3"/>
  <c r="T4" i="3"/>
  <c r="S5" i="3"/>
  <c r="Z5" i="3" s="1"/>
  <c r="T5" i="3"/>
  <c r="S6" i="3"/>
  <c r="Z6" i="3" s="1"/>
  <c r="T6" i="3"/>
  <c r="S7" i="3"/>
  <c r="T7" i="3"/>
  <c r="S8" i="3"/>
  <c r="T8" i="3"/>
  <c r="S9" i="3"/>
  <c r="Z9" i="3" s="1"/>
  <c r="T9" i="3"/>
  <c r="S10" i="3"/>
  <c r="T10" i="3"/>
  <c r="S11" i="3"/>
  <c r="T11" i="3"/>
  <c r="U34" i="2"/>
  <c r="T34" i="2"/>
  <c r="S34" i="2"/>
  <c r="R34" i="2"/>
  <c r="Q34" i="2"/>
  <c r="P34" i="2"/>
  <c r="O34" i="2"/>
  <c r="U33" i="2"/>
  <c r="T33" i="2"/>
  <c r="S33" i="2"/>
  <c r="R33" i="2"/>
  <c r="Q33" i="2"/>
  <c r="P33" i="2"/>
  <c r="O33" i="2"/>
  <c r="U32" i="2"/>
  <c r="T32" i="2"/>
  <c r="S32" i="2"/>
  <c r="R32" i="2"/>
  <c r="Q32" i="2"/>
  <c r="P32" i="2"/>
  <c r="O32" i="2"/>
  <c r="U30" i="2"/>
  <c r="T30" i="2"/>
  <c r="S30" i="2"/>
  <c r="R30" i="2"/>
  <c r="Q30" i="2"/>
  <c r="P30" i="2"/>
  <c r="O30" i="2"/>
  <c r="U29" i="2"/>
  <c r="T29" i="2"/>
  <c r="S29" i="2"/>
  <c r="R29" i="2"/>
  <c r="Q29" i="2"/>
  <c r="P29" i="2"/>
  <c r="O29" i="2"/>
  <c r="U28" i="2"/>
  <c r="T28" i="2"/>
  <c r="S28" i="2"/>
  <c r="R28" i="2"/>
  <c r="Q28" i="2"/>
  <c r="P28" i="2"/>
  <c r="O28" i="2"/>
  <c r="U26" i="2"/>
  <c r="T26" i="2"/>
  <c r="S26" i="2"/>
  <c r="R26" i="2"/>
  <c r="Q26" i="2"/>
  <c r="P26" i="2"/>
  <c r="O26" i="2"/>
  <c r="U25" i="2"/>
  <c r="T25" i="2"/>
  <c r="S25" i="2"/>
  <c r="R25" i="2"/>
  <c r="Q25" i="2"/>
  <c r="P25" i="2"/>
  <c r="O25" i="2"/>
  <c r="U24" i="2"/>
  <c r="T24" i="2"/>
  <c r="S24" i="2"/>
  <c r="R24" i="2"/>
  <c r="Q24" i="2"/>
  <c r="P24" i="2"/>
  <c r="O24" i="2"/>
  <c r="U22" i="2"/>
  <c r="T22" i="2"/>
  <c r="S22" i="2"/>
  <c r="R22" i="2"/>
  <c r="Q22" i="2"/>
  <c r="P22" i="2"/>
  <c r="O22" i="2"/>
  <c r="U21" i="2"/>
  <c r="T21" i="2"/>
  <c r="S21" i="2"/>
  <c r="R21" i="2"/>
  <c r="Q21" i="2"/>
  <c r="P21" i="2"/>
  <c r="O21" i="2"/>
  <c r="U20" i="2"/>
  <c r="T20" i="2"/>
  <c r="S20" i="2"/>
  <c r="R20" i="2"/>
  <c r="Q20" i="2"/>
  <c r="P20" i="2"/>
  <c r="O20" i="2"/>
  <c r="U18" i="2"/>
  <c r="T18" i="2"/>
  <c r="S18" i="2"/>
  <c r="R18" i="2"/>
  <c r="Q18" i="2"/>
  <c r="P18" i="2"/>
  <c r="O18" i="2"/>
  <c r="U17" i="2"/>
  <c r="T17" i="2"/>
  <c r="S17" i="2"/>
  <c r="R17" i="2"/>
  <c r="Q17" i="2"/>
  <c r="P17" i="2"/>
  <c r="O17" i="2"/>
  <c r="U16" i="2"/>
  <c r="T16" i="2"/>
  <c r="S16" i="2"/>
  <c r="R16" i="2"/>
  <c r="Q16" i="2"/>
  <c r="P16" i="2"/>
  <c r="O16" i="2"/>
  <c r="U14" i="2"/>
  <c r="T14" i="2"/>
  <c r="S14" i="2"/>
  <c r="R14" i="2"/>
  <c r="Q14" i="2"/>
  <c r="P14" i="2"/>
  <c r="O14" i="2"/>
  <c r="U13" i="2"/>
  <c r="T13" i="2"/>
  <c r="S13" i="2"/>
  <c r="R13" i="2"/>
  <c r="Q13" i="2"/>
  <c r="P13" i="2"/>
  <c r="O13" i="2"/>
  <c r="U12" i="2"/>
  <c r="T12" i="2"/>
  <c r="S12" i="2"/>
  <c r="R12" i="2"/>
  <c r="Q12" i="2"/>
  <c r="P12" i="2"/>
  <c r="O12" i="2"/>
  <c r="U10" i="2"/>
  <c r="T10" i="2"/>
  <c r="S10" i="2"/>
  <c r="R10" i="2"/>
  <c r="Q10" i="2"/>
  <c r="P10" i="2"/>
  <c r="O10" i="2"/>
  <c r="U9" i="2"/>
  <c r="T9" i="2"/>
  <c r="S9" i="2"/>
  <c r="R9" i="2"/>
  <c r="Q9" i="2"/>
  <c r="P9" i="2"/>
  <c r="O9" i="2"/>
  <c r="U8" i="2"/>
  <c r="T8" i="2"/>
  <c r="S8" i="2"/>
  <c r="R8" i="2"/>
  <c r="Q8" i="2"/>
  <c r="P8" i="2"/>
  <c r="O8" i="2"/>
  <c r="K7" i="2"/>
  <c r="G7" i="2"/>
  <c r="K11" i="2" s="1"/>
  <c r="AD5" i="2" s="1"/>
  <c r="K21" i="2" s="1"/>
  <c r="U6" i="2"/>
  <c r="T6" i="2"/>
  <c r="S6" i="2"/>
  <c r="R6" i="2"/>
  <c r="Q6" i="2"/>
  <c r="P6" i="2"/>
  <c r="K6" i="2"/>
  <c r="G6" i="2"/>
  <c r="G11" i="2" s="1"/>
  <c r="G16" i="2" s="1"/>
  <c r="U5" i="2"/>
  <c r="T5" i="2"/>
  <c r="S5" i="2"/>
  <c r="R5" i="2"/>
  <c r="Q5" i="2"/>
  <c r="P5" i="2"/>
  <c r="O5" i="2"/>
  <c r="K5" i="2"/>
  <c r="G5" i="2"/>
  <c r="U4" i="2"/>
  <c r="T4" i="2"/>
  <c r="S4" i="2"/>
  <c r="R4" i="2"/>
  <c r="Q4" i="2"/>
  <c r="P4" i="2"/>
  <c r="O4" i="2"/>
  <c r="K4" i="2"/>
  <c r="N8" i="2" s="1"/>
  <c r="G4" i="2"/>
  <c r="G9" i="2" s="1"/>
  <c r="G14" i="2" s="1"/>
  <c r="V17" i="2" l="1"/>
  <c r="Q5" i="3" s="1"/>
  <c r="V21" i="2"/>
  <c r="Q9" i="3" s="1"/>
  <c r="V25" i="2"/>
  <c r="Q4" i="3" s="1"/>
  <c r="V29" i="2"/>
  <c r="Q10" i="3" s="1"/>
  <c r="V33" i="2"/>
  <c r="Q7" i="3" s="1"/>
  <c r="V28" i="2"/>
  <c r="O10" i="3" s="1"/>
  <c r="N28" i="2"/>
  <c r="AD9" i="2"/>
  <c r="AD17" i="2" s="1"/>
  <c r="Z11" i="3"/>
  <c r="Z10" i="3"/>
  <c r="Z8" i="3"/>
  <c r="Z7" i="3"/>
  <c r="V13" i="2"/>
  <c r="Q8" i="3" s="1"/>
  <c r="Z4" i="3"/>
  <c r="V4" i="2"/>
  <c r="O6" i="3" s="1"/>
  <c r="R11" i="3"/>
  <c r="R10" i="3"/>
  <c r="R9" i="3"/>
  <c r="R8" i="3"/>
  <c r="R7" i="3"/>
  <c r="R6" i="3"/>
  <c r="R5" i="3"/>
  <c r="R4" i="3"/>
  <c r="R21" i="3"/>
  <c r="R20" i="3"/>
  <c r="R19" i="3"/>
  <c r="R18" i="3"/>
  <c r="R17" i="3"/>
  <c r="R16" i="3"/>
  <c r="R15" i="3"/>
  <c r="R14" i="3"/>
  <c r="K9" i="2"/>
  <c r="G15" i="2" s="1"/>
  <c r="N12" i="2"/>
  <c r="G10" i="2"/>
  <c r="Z6" i="2" s="1"/>
  <c r="G21" i="2" s="1"/>
  <c r="K19" i="2"/>
  <c r="AD15" i="2" s="1"/>
  <c r="AD11" i="2" s="1"/>
  <c r="AD7" i="2" s="1"/>
  <c r="N20" i="2"/>
  <c r="G20" i="2"/>
  <c r="Z5" i="2" s="1"/>
  <c r="Z10" i="2" s="1"/>
  <c r="Z15" i="2" s="1"/>
  <c r="V5" i="2"/>
  <c r="Q6" i="3" s="1"/>
  <c r="V6" i="2"/>
  <c r="P6" i="3" s="1"/>
  <c r="V8" i="2"/>
  <c r="O11" i="3" s="1"/>
  <c r="V9" i="2"/>
  <c r="Q11" i="3" s="1"/>
  <c r="V10" i="2"/>
  <c r="P11" i="3" s="1"/>
  <c r="V12" i="2"/>
  <c r="O8" i="3" s="1"/>
  <c r="V14" i="2"/>
  <c r="P8" i="3" s="1"/>
  <c r="V16" i="2"/>
  <c r="O5" i="3" s="1"/>
  <c r="V18" i="2"/>
  <c r="P5" i="3" s="1"/>
  <c r="V20" i="2"/>
  <c r="O9" i="3" s="1"/>
  <c r="V22" i="2"/>
  <c r="P9" i="3" s="1"/>
  <c r="V24" i="2"/>
  <c r="O4" i="3" s="1"/>
  <c r="V26" i="2"/>
  <c r="P4" i="3" s="1"/>
  <c r="V30" i="2"/>
  <c r="P10" i="3" s="1"/>
  <c r="V32" i="2"/>
  <c r="O7" i="3" s="1"/>
  <c r="V34" i="2"/>
  <c r="P7" i="3" s="1"/>
  <c r="Z11" i="2"/>
  <c r="Z16" i="2" s="1"/>
  <c r="N4" i="2"/>
  <c r="N24" i="2"/>
  <c r="K20" i="2"/>
  <c r="G19" i="2"/>
  <c r="Z4" i="2" s="1"/>
  <c r="Z9" i="2" s="1"/>
  <c r="Z14" i="2" s="1"/>
  <c r="G22" i="2"/>
  <c r="Z7" i="2" s="1"/>
  <c r="Z12" i="2" s="1"/>
  <c r="Z17" i="2" s="1"/>
  <c r="N16" i="2"/>
  <c r="K10" i="2"/>
  <c r="K14" i="2" s="1"/>
  <c r="AD14" i="2"/>
  <c r="N32" i="2"/>
  <c r="AD6" i="2"/>
  <c r="K22" i="2" s="1"/>
  <c r="K12" i="2"/>
  <c r="K16" i="2" s="1"/>
  <c r="AD10" i="2" s="1"/>
  <c r="G12" i="2"/>
  <c r="K17" i="2" s="1"/>
  <c r="G17" i="2"/>
  <c r="AD4" i="2"/>
  <c r="AD12" i="2" s="1"/>
  <c r="AD16" i="2" s="1"/>
  <c r="G4" i="1"/>
  <c r="N4" i="1" s="1"/>
  <c r="K4" i="1"/>
  <c r="G10" i="1" s="1"/>
  <c r="K15" i="1" s="1"/>
  <c r="G5" i="1"/>
  <c r="K9" i="1" s="1"/>
  <c r="G15" i="1" s="1"/>
  <c r="K5" i="1"/>
  <c r="G6" i="1"/>
  <c r="N20" i="1" s="1"/>
  <c r="K6" i="1"/>
  <c r="G12" i="1" s="1"/>
  <c r="K17" i="1" s="1"/>
  <c r="G7" i="1"/>
  <c r="K11" i="1" s="1"/>
  <c r="G17" i="1" s="1"/>
  <c r="K7" i="1"/>
  <c r="K12" i="1" s="1"/>
  <c r="K16" i="1" s="1"/>
  <c r="G9" i="1"/>
  <c r="G14" i="1" s="1"/>
  <c r="K10" i="1"/>
  <c r="N32" i="1"/>
  <c r="N24" i="1"/>
  <c r="N16" i="1"/>
  <c r="N8" i="1"/>
  <c r="K14" i="1"/>
  <c r="T25" i="1"/>
  <c r="U34" i="1"/>
  <c r="U33" i="1"/>
  <c r="T34" i="1"/>
  <c r="T33" i="1"/>
  <c r="S34" i="1"/>
  <c r="S33" i="1"/>
  <c r="R34" i="1"/>
  <c r="R33" i="1"/>
  <c r="Q34" i="1"/>
  <c r="Q33" i="1"/>
  <c r="P34" i="1"/>
  <c r="P33" i="1"/>
  <c r="O34" i="1"/>
  <c r="O33" i="1"/>
  <c r="U32" i="1"/>
  <c r="T32" i="1"/>
  <c r="S32" i="1"/>
  <c r="R32" i="1"/>
  <c r="Q32" i="1"/>
  <c r="P32" i="1"/>
  <c r="O32" i="1"/>
  <c r="U30" i="1"/>
  <c r="U29" i="1"/>
  <c r="T30" i="1"/>
  <c r="T29" i="1"/>
  <c r="S30" i="1"/>
  <c r="S29" i="1"/>
  <c r="R30" i="1"/>
  <c r="R29" i="1"/>
  <c r="Q30" i="1"/>
  <c r="Q29" i="1"/>
  <c r="P30" i="1"/>
  <c r="P29" i="1"/>
  <c r="O30" i="1"/>
  <c r="O29" i="1"/>
  <c r="U28" i="1"/>
  <c r="T28" i="1"/>
  <c r="S28" i="1"/>
  <c r="R28" i="1"/>
  <c r="Q28" i="1"/>
  <c r="P28" i="1"/>
  <c r="O28" i="1"/>
  <c r="O24" i="1"/>
  <c r="U7" i="3" l="1"/>
  <c r="U10" i="3"/>
  <c r="U4" i="3"/>
  <c r="U9" i="3"/>
  <c r="U5" i="3"/>
  <c r="G11" i="1"/>
  <c r="G16" i="1" s="1"/>
  <c r="N12" i="1"/>
  <c r="N28" i="1"/>
  <c r="U8" i="3"/>
  <c r="U6" i="3"/>
  <c r="U11" i="3"/>
  <c r="Y4" i="3"/>
  <c r="Y6" i="3"/>
  <c r="Y8" i="3"/>
  <c r="Y10" i="3"/>
  <c r="Y5" i="3"/>
  <c r="Y7" i="3"/>
  <c r="Y9" i="3"/>
  <c r="Y11" i="3"/>
  <c r="K15" i="2"/>
  <c r="O6" i="1"/>
  <c r="O4" i="1"/>
  <c r="M5" i="3" l="1"/>
  <c r="M4" i="3"/>
  <c r="M9" i="3"/>
  <c r="M7" i="3"/>
  <c r="M10" i="3"/>
  <c r="M8" i="3"/>
  <c r="M11" i="3"/>
  <c r="M6" i="3"/>
  <c r="T26" i="1"/>
  <c r="U24" i="1"/>
  <c r="T24" i="1"/>
  <c r="S24" i="1"/>
  <c r="R24" i="1"/>
  <c r="Q24" i="1"/>
  <c r="P24" i="1"/>
  <c r="U26" i="1"/>
  <c r="U25" i="1"/>
  <c r="S26" i="1"/>
  <c r="S25" i="1"/>
  <c r="R26" i="1"/>
  <c r="R25" i="1"/>
  <c r="Q26" i="1"/>
  <c r="Q25" i="1"/>
  <c r="P26" i="1"/>
  <c r="P25" i="1"/>
  <c r="O26" i="1"/>
  <c r="O25" i="1"/>
  <c r="U22" i="1"/>
  <c r="U21" i="1"/>
  <c r="T22" i="1"/>
  <c r="T21" i="1"/>
  <c r="S22" i="1"/>
  <c r="S21" i="1"/>
  <c r="S20" i="1"/>
  <c r="U20" i="1"/>
  <c r="T20" i="1"/>
  <c r="R22" i="1"/>
  <c r="R21" i="1"/>
  <c r="R20" i="1"/>
  <c r="Q22" i="1"/>
  <c r="Q21" i="1"/>
  <c r="P22" i="1"/>
  <c r="P21" i="1"/>
  <c r="O22" i="1"/>
  <c r="O21" i="1"/>
  <c r="Q20" i="1"/>
  <c r="P20" i="1"/>
  <c r="O20" i="1"/>
  <c r="U18" i="1"/>
  <c r="T18" i="1"/>
  <c r="S18" i="1"/>
  <c r="R18" i="1"/>
  <c r="U17" i="1"/>
  <c r="T17" i="1"/>
  <c r="S17" i="1"/>
  <c r="R17" i="1"/>
  <c r="U16" i="1"/>
  <c r="T16" i="1"/>
  <c r="S16" i="1"/>
  <c r="R16" i="1"/>
  <c r="U14" i="1"/>
  <c r="U13" i="1"/>
  <c r="T14" i="1"/>
  <c r="T13" i="1"/>
  <c r="S14" i="1"/>
  <c r="S13" i="1"/>
  <c r="R14" i="1"/>
  <c r="R13" i="1"/>
  <c r="U12" i="1"/>
  <c r="S12" i="1"/>
  <c r="T12" i="1"/>
  <c r="R12" i="1"/>
  <c r="R10" i="1"/>
  <c r="S10" i="1"/>
  <c r="T10" i="1"/>
  <c r="U10" i="1"/>
  <c r="U9" i="1"/>
  <c r="T9" i="1"/>
  <c r="S9" i="1"/>
  <c r="R9" i="1"/>
  <c r="U8" i="1"/>
  <c r="T8" i="1"/>
  <c r="S8" i="1"/>
  <c r="R8" i="1"/>
  <c r="U6" i="1"/>
  <c r="U5" i="1"/>
  <c r="T6" i="1"/>
  <c r="T5" i="1"/>
  <c r="S6" i="1"/>
  <c r="S5" i="1"/>
  <c r="R6" i="1"/>
  <c r="R5" i="1"/>
  <c r="U4" i="1"/>
  <c r="T4" i="1"/>
  <c r="S4" i="1"/>
  <c r="R4" i="1"/>
  <c r="G20" i="1"/>
  <c r="Z5" i="1" s="1"/>
  <c r="Z10" i="1" s="1"/>
  <c r="Z15" i="1" s="1"/>
  <c r="AD5" i="1"/>
  <c r="K21" i="1" s="1"/>
  <c r="AD10" i="1"/>
  <c r="AD9" i="1"/>
  <c r="AD17" i="1" s="1"/>
  <c r="K20" i="1"/>
  <c r="K19" i="1"/>
  <c r="AD15" i="1" s="1"/>
  <c r="AD11" i="1" s="1"/>
  <c r="AD7" i="1" s="1"/>
  <c r="AD6" i="1"/>
  <c r="K22" i="1" s="1"/>
  <c r="AD14" i="1" l="1"/>
  <c r="V28" i="1"/>
  <c r="O20" i="3" s="1"/>
  <c r="V33" i="1"/>
  <c r="Q17" i="3" s="1"/>
  <c r="AD4" i="1"/>
  <c r="AD12" i="1" s="1"/>
  <c r="AD16" i="1" s="1"/>
  <c r="V30" i="1"/>
  <c r="P20" i="3" s="1"/>
  <c r="V26" i="1"/>
  <c r="P14" i="3" s="1"/>
  <c r="V22" i="1"/>
  <c r="P19" i="3" s="1"/>
  <c r="V24" i="1"/>
  <c r="O14" i="3" s="1"/>
  <c r="U14" i="3" s="1"/>
  <c r="AA4" i="3" s="1"/>
  <c r="V29" i="1"/>
  <c r="Q20" i="3" s="1"/>
  <c r="V32" i="1"/>
  <c r="O17" i="3" s="1"/>
  <c r="V34" i="1"/>
  <c r="P17" i="3" s="1"/>
  <c r="V25" i="1"/>
  <c r="Q14" i="3" s="1"/>
  <c r="V21" i="1"/>
  <c r="Q19" i="3" s="1"/>
  <c r="V20" i="1"/>
  <c r="O19" i="3" s="1"/>
  <c r="Q12" i="1"/>
  <c r="P8" i="1"/>
  <c r="G22" i="1"/>
  <c r="Z7" i="1" s="1"/>
  <c r="Z12" i="1" s="1"/>
  <c r="Z17" i="1" s="1"/>
  <c r="G19" i="1"/>
  <c r="Z4" i="1" s="1"/>
  <c r="Z9" i="1" s="1"/>
  <c r="Z14" i="1" s="1"/>
  <c r="U19" i="3" l="1"/>
  <c r="AA9" i="3" s="1"/>
  <c r="U17" i="3"/>
  <c r="AA7" i="3" s="1"/>
  <c r="U20" i="3"/>
  <c r="AA10" i="3" s="1"/>
  <c r="Q6" i="1"/>
  <c r="P6" i="1"/>
  <c r="O12" i="1"/>
  <c r="Q18" i="1"/>
  <c r="Q17" i="1"/>
  <c r="P18" i="1"/>
  <c r="P17" i="1"/>
  <c r="Q16" i="1"/>
  <c r="P16" i="1"/>
  <c r="O18" i="1"/>
  <c r="V18" i="1" s="1"/>
  <c r="P15" i="3" s="1"/>
  <c r="O17" i="1"/>
  <c r="V17" i="1" s="1"/>
  <c r="Q15" i="3" s="1"/>
  <c r="O16" i="1"/>
  <c r="Q8" i="1"/>
  <c r="Q10" i="1"/>
  <c r="P14" i="1"/>
  <c r="Q14" i="1"/>
  <c r="O14" i="1"/>
  <c r="P13" i="1"/>
  <c r="Q13" i="1"/>
  <c r="O13" i="1"/>
  <c r="P12" i="1"/>
  <c r="Q9" i="1"/>
  <c r="P10" i="1"/>
  <c r="P9" i="1"/>
  <c r="O10" i="1"/>
  <c r="O9" i="1"/>
  <c r="V9" i="1" s="1"/>
  <c r="Q21" i="3" s="1"/>
  <c r="O8" i="1"/>
  <c r="V8" i="1" s="1"/>
  <c r="O21" i="3" s="1"/>
  <c r="P4" i="1"/>
  <c r="O5" i="1"/>
  <c r="P5" i="1"/>
  <c r="Q4" i="1"/>
  <c r="Q5" i="1"/>
  <c r="Z6" i="1"/>
  <c r="V16" i="1" l="1"/>
  <c r="O15" i="3" s="1"/>
  <c r="U15" i="3" s="1"/>
  <c r="AA5" i="3" s="1"/>
  <c r="V5" i="1"/>
  <c r="Q16" i="3" s="1"/>
  <c r="V10" i="1"/>
  <c r="P21" i="3" s="1"/>
  <c r="U21" i="3" s="1"/>
  <c r="AA11" i="3" s="1"/>
  <c r="V14" i="1"/>
  <c r="P18" i="3" s="1"/>
  <c r="V4" i="1"/>
  <c r="O16" i="3" s="1"/>
  <c r="V13" i="1"/>
  <c r="Q18" i="3" s="1"/>
  <c r="V12" i="1"/>
  <c r="O18" i="3" s="1"/>
  <c r="V6" i="1"/>
  <c r="P16" i="3" s="1"/>
  <c r="U16" i="3" l="1"/>
  <c r="AA6" i="3" s="1"/>
  <c r="U18" i="3"/>
  <c r="AA8" i="3" s="1"/>
  <c r="G21" i="1"/>
  <c r="Z11" i="1"/>
  <c r="Z16" i="1" s="1"/>
  <c r="M21" i="3" l="1"/>
  <c r="M16" i="3"/>
  <c r="M19" i="3"/>
  <c r="M20" i="3"/>
  <c r="M17" i="3"/>
  <c r="M14" i="3"/>
  <c r="M18" i="3"/>
  <c r="M15" i="3"/>
  <c r="W11" i="3"/>
  <c r="W9" i="3"/>
  <c r="W4" i="3"/>
  <c r="W6" i="3"/>
  <c r="W5" i="3"/>
  <c r="W8" i="3"/>
  <c r="W7" i="3"/>
  <c r="W10" i="3"/>
  <c r="C11" i="3" l="1"/>
  <c r="B10" i="4" s="1"/>
  <c r="B18" i="4" s="1"/>
  <c r="C4" i="3"/>
  <c r="C5" i="3"/>
  <c r="J9" i="4" s="1"/>
  <c r="C6" i="3"/>
  <c r="F5" i="4" s="1"/>
  <c r="C8" i="3"/>
  <c r="B5" i="4" s="1"/>
  <c r="C7" i="3"/>
  <c r="F9" i="4" s="1"/>
  <c r="C10" i="3"/>
  <c r="B6" i="4" s="1"/>
  <c r="B17" i="4" s="1"/>
  <c r="C9" i="3"/>
  <c r="B9" i="4" s="1"/>
  <c r="J5" i="4" l="1"/>
  <c r="D4" i="3"/>
  <c r="F6" i="4"/>
  <c r="F10" i="4"/>
  <c r="G9" i="3"/>
  <c r="H9" i="3"/>
  <c r="D9" i="3"/>
  <c r="I9" i="3"/>
  <c r="F9" i="3"/>
  <c r="E9" i="3"/>
  <c r="J9" i="3"/>
  <c r="H7" i="3"/>
  <c r="G7" i="3"/>
  <c r="I7" i="3"/>
  <c r="F7" i="3"/>
  <c r="E7" i="3"/>
  <c r="J7" i="3"/>
  <c r="D7" i="3"/>
  <c r="D6" i="3"/>
  <c r="I6" i="3"/>
  <c r="H6" i="3"/>
  <c r="F6" i="3"/>
  <c r="G6" i="3"/>
  <c r="E6" i="3"/>
  <c r="J6" i="3"/>
  <c r="I4" i="3"/>
  <c r="H4" i="3"/>
  <c r="G4" i="3"/>
  <c r="F4" i="3"/>
  <c r="E4" i="3"/>
  <c r="J4" i="3"/>
  <c r="I10" i="3"/>
  <c r="G10" i="3"/>
  <c r="H10" i="3"/>
  <c r="F10" i="3"/>
  <c r="E10" i="3"/>
  <c r="J10" i="3"/>
  <c r="D10" i="3"/>
  <c r="G8" i="3"/>
  <c r="I8" i="3"/>
  <c r="D8" i="3"/>
  <c r="E8" i="3"/>
  <c r="H8" i="3"/>
  <c r="F8" i="3"/>
  <c r="J8" i="3"/>
  <c r="H5" i="3"/>
  <c r="I5" i="3"/>
  <c r="G5" i="3"/>
  <c r="F5" i="3"/>
  <c r="E5" i="3"/>
  <c r="D5" i="3"/>
  <c r="J5" i="3"/>
  <c r="I11" i="3"/>
  <c r="D11" i="3"/>
  <c r="E11" i="3"/>
  <c r="F11" i="3"/>
  <c r="H11" i="3"/>
  <c r="G11" i="3"/>
  <c r="J11" i="3"/>
  <c r="J6" i="4" l="1"/>
  <c r="F17" i="4"/>
  <c r="J10" i="4"/>
  <c r="F18" i="4"/>
  <c r="N8" i="4" l="1"/>
  <c r="J18" i="4"/>
  <c r="J17" i="4"/>
  <c r="N7" i="4"/>
</calcChain>
</file>

<file path=xl/sharedStrings.xml><?xml version="1.0" encoding="utf-8"?>
<sst xmlns="http://schemas.openxmlformats.org/spreadsheetml/2006/main" count="232" uniqueCount="56">
  <si>
    <t>PSG</t>
  </si>
  <si>
    <t>ASSE</t>
  </si>
  <si>
    <t>Bayern</t>
  </si>
  <si>
    <t>Porto</t>
  </si>
  <si>
    <t>France</t>
  </si>
  <si>
    <t>Real</t>
  </si>
  <si>
    <t>Man City</t>
  </si>
  <si>
    <t>Valence</t>
  </si>
  <si>
    <t>P1</t>
  </si>
  <si>
    <t>V</t>
  </si>
  <si>
    <t>N</t>
  </si>
  <si>
    <t>D</t>
  </si>
  <si>
    <t>BP</t>
  </si>
  <si>
    <t>Dif</t>
  </si>
  <si>
    <t>BC</t>
  </si>
  <si>
    <t>Match</t>
  </si>
  <si>
    <t>-</t>
  </si>
  <si>
    <t>Pts</t>
  </si>
  <si>
    <t>Joueur</t>
  </si>
  <si>
    <t>Equipe</t>
  </si>
  <si>
    <t>J1</t>
  </si>
  <si>
    <t>J2</t>
  </si>
  <si>
    <t>J3</t>
  </si>
  <si>
    <t>Pos</t>
  </si>
  <si>
    <t>J4</t>
  </si>
  <si>
    <t>J5</t>
  </si>
  <si>
    <t>J6</t>
  </si>
  <si>
    <t>J7</t>
  </si>
  <si>
    <t>A</t>
  </si>
  <si>
    <t>B</t>
  </si>
  <si>
    <t>C</t>
  </si>
  <si>
    <t>E</t>
  </si>
  <si>
    <t>F</t>
  </si>
  <si>
    <t>G</t>
  </si>
  <si>
    <t>H</t>
  </si>
  <si>
    <t>Nom</t>
  </si>
  <si>
    <t>Score</t>
  </si>
  <si>
    <t>T.A.B.</t>
  </si>
  <si>
    <t>Match pour la 7ème place</t>
  </si>
  <si>
    <t>Match pour la 5ème place</t>
  </si>
  <si>
    <t>Match pour la 3ème place</t>
  </si>
  <si>
    <t>Quart de finale</t>
  </si>
  <si>
    <t>Huitième de finale</t>
  </si>
  <si>
    <t>Demi-Finale</t>
  </si>
  <si>
    <t>Finale</t>
  </si>
  <si>
    <t>Nom du buteur</t>
  </si>
  <si>
    <t>Joueur (si besoin)</t>
  </si>
  <si>
    <t>Top 5 Buteur :</t>
  </si>
  <si>
    <t>Nom buteur</t>
  </si>
  <si>
    <t>Nb buts</t>
  </si>
  <si>
    <t>Top 5 Passeur :</t>
  </si>
  <si>
    <t>Nom passeur</t>
  </si>
  <si>
    <t>Nb PD</t>
  </si>
  <si>
    <t>Nom du Passeur</t>
  </si>
  <si>
    <t>Nombre de passes</t>
  </si>
  <si>
    <t>Nombre de 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</si>
</sst>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1" fillId="0" borderId="1" xfId="0" applyFont="1" applyBorder="1" applyAlignment="1">
      <alignment horizontal="center" vertical="center"/>
    </xf>
    <xf numFmtId="11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1" fillId="0" borderId="0" xfId="0" applyFont="1"/>
    <xf numFmtId="0" fontId="2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1" fontId="2" fillId="0" borderId="12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left"/>
    </xf>
    <xf numFmtId="0" fontId="1" fillId="2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3" borderId="11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0" fontId="0" fillId="3" borderId="14" xfId="0" applyFill="1" applyBorder="1" applyAlignment="1">
      <alignment vertical="center"/>
    </xf>
    <xf numFmtId="0" fontId="0" fillId="4" borderId="15" xfId="0" applyFill="1" applyBorder="1" applyAlignment="1">
      <alignment vertical="center"/>
    </xf>
    <xf numFmtId="0" fontId="0" fillId="3" borderId="16" xfId="0" applyFill="1" applyBorder="1" applyAlignment="1">
      <alignment vertical="center"/>
    </xf>
    <xf numFmtId="0" fontId="0" fillId="4" borderId="18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/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3" fillId="0" borderId="14" xfId="0" applyFont="1" applyBorder="1"/>
    <xf numFmtId="0" fontId="3" fillId="0" borderId="1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1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9"/>
  <sheetViews>
    <sheetView tabSelected="1" zoomScale="85" zoomScaleNormal="85" workbookViewId="0">
      <selection activeCell="M21" sqref="M21"/>
    </sheetView>
  </sheetViews>
  <sheetFormatPr baseColWidth="10" defaultColWidth="11.28515625" defaultRowHeight="15" outlineLevelCol="1" x14ac:dyDescent="0.25"/>
  <cols>
    <col min="1" max="1" width="10.5703125" bestFit="1" customWidth="1"/>
    <col min="2" max="2" width="10.28515625" bestFit="1" customWidth="1"/>
    <col min="3" max="3" width="10.28515625" style="7" customWidth="1"/>
    <col min="5" max="5" width="4" bestFit="1" customWidth="1"/>
    <col min="6" max="6" width="5.7109375" customWidth="1"/>
    <col min="7" max="7" width="20.7109375" style="6" customWidth="1"/>
    <col min="8" max="8" width="5.7109375" customWidth="1"/>
    <col min="9" max="9" width="2.7109375" customWidth="1"/>
    <col min="10" max="10" width="5.7109375" customWidth="1"/>
    <col min="11" max="11" width="20.7109375" style="6" customWidth="1"/>
    <col min="14" max="14" width="10.28515625" hidden="1" customWidth="1" outlineLevel="1"/>
    <col min="15" max="22" width="3" hidden="1" customWidth="1" outlineLevel="1"/>
    <col min="23" max="23" width="3.28515625" hidden="1" customWidth="1" outlineLevel="1"/>
    <col min="24" max="24" width="2.85546875" bestFit="1" customWidth="1" collapsed="1"/>
    <col min="25" max="25" width="5.7109375" customWidth="1"/>
    <col min="26" max="26" width="20.7109375" style="6" customWidth="1"/>
    <col min="27" max="27" width="5.7109375" customWidth="1"/>
    <col min="28" max="28" width="2.7109375" customWidth="1"/>
    <col min="29" max="29" width="5.7109375" customWidth="1"/>
    <col min="30" max="30" width="20.7109375" style="6" customWidth="1"/>
  </cols>
  <sheetData>
    <row r="1" spans="1:30" ht="15.75" thickBot="1" x14ac:dyDescent="0.3">
      <c r="A1" t="s">
        <v>18</v>
      </c>
      <c r="B1" t="s">
        <v>19</v>
      </c>
    </row>
    <row r="2" spans="1:30" ht="15.75" thickTop="1" x14ac:dyDescent="0.25">
      <c r="A2" s="61" t="s">
        <v>28</v>
      </c>
      <c r="B2" s="62" t="s">
        <v>0</v>
      </c>
      <c r="C2" s="8"/>
      <c r="D2" s="4"/>
      <c r="E2" s="4"/>
      <c r="F2" s="4"/>
      <c r="H2" s="4"/>
      <c r="I2" s="4"/>
      <c r="J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30" ht="15.75" thickBot="1" x14ac:dyDescent="0.3">
      <c r="A3" s="63" t="s">
        <v>29</v>
      </c>
      <c r="B3" s="64" t="s">
        <v>1</v>
      </c>
      <c r="C3" s="8"/>
      <c r="D3" s="4"/>
      <c r="E3" s="4"/>
      <c r="F3" s="4"/>
      <c r="H3" s="67" t="s">
        <v>15</v>
      </c>
      <c r="I3" s="67"/>
      <c r="J3" s="67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30" ht="15.75" thickTop="1" x14ac:dyDescent="0.25">
      <c r="A4" s="63" t="s">
        <v>30</v>
      </c>
      <c r="B4" s="64" t="s">
        <v>2</v>
      </c>
      <c r="C4" s="8"/>
      <c r="D4" s="4"/>
      <c r="E4" s="4" t="s">
        <v>20</v>
      </c>
      <c r="F4" s="4"/>
      <c r="G4" s="51" t="str">
        <f>B2</f>
        <v>PSG</v>
      </c>
      <c r="H4" s="52"/>
      <c r="I4" s="53" t="s">
        <v>16</v>
      </c>
      <c r="J4" s="52"/>
      <c r="K4" s="54" t="str">
        <f>B3</f>
        <v>ASSE</v>
      </c>
      <c r="L4" s="4"/>
      <c r="M4" s="4"/>
      <c r="N4" s="5" t="str">
        <f>G4</f>
        <v>PSG</v>
      </c>
      <c r="O4" s="5">
        <f>IF($H$4&gt;$J$4,1,0)</f>
        <v>0</v>
      </c>
      <c r="P4" s="5">
        <f>IF($H$9&gt;$J$9,1,0)</f>
        <v>0</v>
      </c>
      <c r="Q4" s="5">
        <f>IF($H$14&gt;$J$14,1,0)</f>
        <v>0</v>
      </c>
      <c r="R4" s="5">
        <f>IF($H$19&gt;$J$19,1,0)</f>
        <v>0</v>
      </c>
      <c r="S4" s="5">
        <f>IF($AA$4&gt;$AC$4,1,0)</f>
        <v>0</v>
      </c>
      <c r="T4" s="5">
        <f>IF($AA$9&gt;$AC$9,1,0)</f>
        <v>0</v>
      </c>
      <c r="U4" s="5">
        <f>IF($AA$14&gt;$AC$14,1,0)</f>
        <v>0</v>
      </c>
      <c r="V4" s="5">
        <f>O4+P4+Q4+R4+S4+T4+U4</f>
        <v>0</v>
      </c>
      <c r="W4" s="5" t="s">
        <v>9</v>
      </c>
      <c r="X4" s="4" t="s">
        <v>25</v>
      </c>
      <c r="Y4" s="4"/>
      <c r="Z4" s="51" t="str">
        <f>G19</f>
        <v>PSG</v>
      </c>
      <c r="AA4" s="52"/>
      <c r="AB4" s="53" t="s">
        <v>16</v>
      </c>
      <c r="AC4" s="52"/>
      <c r="AD4" s="54" t="str">
        <f>K6</f>
        <v>Real</v>
      </c>
    </row>
    <row r="5" spans="1:30" x14ac:dyDescent="0.25">
      <c r="A5" s="63" t="s">
        <v>11</v>
      </c>
      <c r="B5" s="64" t="s">
        <v>3</v>
      </c>
      <c r="C5" s="8"/>
      <c r="D5" s="4"/>
      <c r="E5" s="4"/>
      <c r="F5" s="4"/>
      <c r="G5" s="55" t="str">
        <f>B4</f>
        <v>Bayern</v>
      </c>
      <c r="H5" s="2"/>
      <c r="I5" s="3" t="s">
        <v>16</v>
      </c>
      <c r="J5" s="2"/>
      <c r="K5" s="56" t="str">
        <f>B5</f>
        <v>Porto</v>
      </c>
      <c r="L5" s="4"/>
      <c r="M5" s="5"/>
      <c r="N5" s="5"/>
      <c r="O5" s="5">
        <f>IF($H$4&lt;$J$4,1,0)</f>
        <v>0</v>
      </c>
      <c r="P5" s="5">
        <f>IF($H$9&lt;$J$9,1,0)</f>
        <v>0</v>
      </c>
      <c r="Q5" s="5">
        <f>IF($H$14&lt;$J$14,1,0)</f>
        <v>0</v>
      </c>
      <c r="R5" s="5">
        <f>IF($H$19&lt;$J$19,1,0)</f>
        <v>0</v>
      </c>
      <c r="S5" s="5">
        <f>IF($AA$4&lt;$AC$4,1,0)</f>
        <v>0</v>
      </c>
      <c r="T5" s="5">
        <f>IF($AA$9&lt;$AC$9,1,0)</f>
        <v>0</v>
      </c>
      <c r="U5" s="5">
        <f>IF($AA$14&lt;$AC$14,1,0)</f>
        <v>0</v>
      </c>
      <c r="V5" s="5">
        <f>O5+P5+Q5+R5+S5+T5+U5</f>
        <v>0</v>
      </c>
      <c r="W5" s="5"/>
      <c r="X5" s="4"/>
      <c r="Y5" s="4"/>
      <c r="Z5" s="55" t="str">
        <f>G20</f>
        <v>Bayern</v>
      </c>
      <c r="AA5" s="2"/>
      <c r="AB5" s="3" t="s">
        <v>16</v>
      </c>
      <c r="AC5" s="2"/>
      <c r="AD5" s="56" t="str">
        <f>K11</f>
        <v>Man City</v>
      </c>
    </row>
    <row r="6" spans="1:30" x14ac:dyDescent="0.25">
      <c r="A6" s="63" t="s">
        <v>31</v>
      </c>
      <c r="B6" s="64" t="s">
        <v>4</v>
      </c>
      <c r="C6" s="8"/>
      <c r="D6" s="4"/>
      <c r="E6" s="4"/>
      <c r="F6" s="4"/>
      <c r="G6" s="55" t="str">
        <f>B6</f>
        <v>France</v>
      </c>
      <c r="H6" s="2"/>
      <c r="I6" s="3" t="s">
        <v>16</v>
      </c>
      <c r="J6" s="2"/>
      <c r="K6" s="56" t="str">
        <f>B7</f>
        <v>Real</v>
      </c>
      <c r="L6" s="4"/>
      <c r="M6" s="5"/>
      <c r="N6" s="5"/>
      <c r="O6" s="5">
        <f>IF($H$4=$J$4,1,0)</f>
        <v>1</v>
      </c>
      <c r="P6" s="5">
        <f>IF($H$9=$J$9,1,0)</f>
        <v>1</v>
      </c>
      <c r="Q6" s="5">
        <f>IF($H$14=$J$14,1,0)</f>
        <v>1</v>
      </c>
      <c r="R6" s="5">
        <f>IF($H$19=$J$19,1,0)</f>
        <v>1</v>
      </c>
      <c r="S6" s="5">
        <f>IF($AA$4=$AC$4,1,0)</f>
        <v>1</v>
      </c>
      <c r="T6" s="5">
        <f>IF($AA$9=$AC$9,1,0)</f>
        <v>1</v>
      </c>
      <c r="U6" s="5">
        <f>IF($AA$14=$AC$14,1,0)</f>
        <v>1</v>
      </c>
      <c r="V6" s="5">
        <f>O6+P6+Q6+R6+S6+T6+U6</f>
        <v>7</v>
      </c>
      <c r="W6" s="5" t="s">
        <v>10</v>
      </c>
      <c r="X6" s="4"/>
      <c r="Y6" s="4"/>
      <c r="Z6" s="55" t="str">
        <f>G10</f>
        <v>ASSE</v>
      </c>
      <c r="AA6" s="2"/>
      <c r="AB6" s="3" t="s">
        <v>16</v>
      </c>
      <c r="AC6" s="2"/>
      <c r="AD6" s="56" t="str">
        <f>K7</f>
        <v>Valence</v>
      </c>
    </row>
    <row r="7" spans="1:30" ht="15.75" thickBot="1" x14ac:dyDescent="0.3">
      <c r="A7" s="63" t="s">
        <v>32</v>
      </c>
      <c r="B7" s="64" t="s">
        <v>5</v>
      </c>
      <c r="C7" s="8"/>
      <c r="D7" s="4"/>
      <c r="E7" s="4"/>
      <c r="F7" s="4"/>
      <c r="G7" s="57" t="str">
        <f>B8</f>
        <v>Man City</v>
      </c>
      <c r="H7" s="58"/>
      <c r="I7" s="59" t="s">
        <v>16</v>
      </c>
      <c r="J7" s="58"/>
      <c r="K7" s="60" t="str">
        <f>B9</f>
        <v>Valence</v>
      </c>
      <c r="L7" s="4"/>
      <c r="M7" s="5"/>
      <c r="N7" s="5"/>
      <c r="O7" s="5"/>
      <c r="P7" s="5"/>
      <c r="Q7" s="5"/>
      <c r="R7" s="4"/>
      <c r="S7" s="4"/>
      <c r="T7" s="4"/>
      <c r="U7" s="4"/>
      <c r="V7" s="5"/>
      <c r="W7" s="5"/>
      <c r="X7" s="4"/>
      <c r="Y7" s="4"/>
      <c r="Z7" s="57" t="str">
        <f>G22</f>
        <v>Porto</v>
      </c>
      <c r="AA7" s="58"/>
      <c r="AB7" s="59" t="s">
        <v>16</v>
      </c>
      <c r="AC7" s="58"/>
      <c r="AD7" s="60" t="str">
        <f>AD11</f>
        <v>France</v>
      </c>
    </row>
    <row r="8" spans="1:30" ht="16.5" thickTop="1" thickBot="1" x14ac:dyDescent="0.3">
      <c r="A8" s="63" t="s">
        <v>33</v>
      </c>
      <c r="B8" s="64" t="s">
        <v>6</v>
      </c>
      <c r="C8" s="8"/>
      <c r="D8" s="4"/>
      <c r="E8" s="4"/>
      <c r="F8" s="4"/>
      <c r="G8" s="33"/>
      <c r="H8" s="34"/>
      <c r="I8" s="5"/>
      <c r="J8" s="33"/>
      <c r="K8" s="33"/>
      <c r="L8" s="4"/>
      <c r="M8" s="5"/>
      <c r="N8" s="5" t="str">
        <f>K4</f>
        <v>ASSE</v>
      </c>
      <c r="O8" s="5">
        <f>IF($J$4&gt;$H$4,1,0)</f>
        <v>0</v>
      </c>
      <c r="P8" s="5">
        <f>IF($H$10&gt;$J$10,1,0)</f>
        <v>0</v>
      </c>
      <c r="Q8" s="5">
        <f>IF($J$15&gt;$H$15,1,0)</f>
        <v>0</v>
      </c>
      <c r="R8" s="4">
        <f>IF($H$21&gt;$J$21,1,0)</f>
        <v>0</v>
      </c>
      <c r="S8" s="4">
        <f>IF($AA$6&gt;$AC$6,1,0)</f>
        <v>0</v>
      </c>
      <c r="T8" s="4">
        <f>IF($AA$11&gt;$AC$11,1,0)</f>
        <v>0</v>
      </c>
      <c r="U8" s="4">
        <f>IF($AA$16&gt;$AC$16,1,0)</f>
        <v>0</v>
      </c>
      <c r="V8" s="5">
        <f>O8+P8+Q8+R8+S8+T8+U8</f>
        <v>0</v>
      </c>
      <c r="W8" s="5" t="s">
        <v>9</v>
      </c>
      <c r="X8" s="4"/>
      <c r="Y8" s="4"/>
      <c r="Z8" s="33"/>
      <c r="AA8" s="34"/>
      <c r="AB8" s="5"/>
      <c r="AC8" s="33"/>
      <c r="AD8" s="33"/>
    </row>
    <row r="9" spans="1:30" ht="16.5" thickTop="1" thickBot="1" x14ac:dyDescent="0.3">
      <c r="A9" s="65" t="s">
        <v>34</v>
      </c>
      <c r="B9" s="66" t="s">
        <v>7</v>
      </c>
      <c r="C9" s="8"/>
      <c r="D9" s="4"/>
      <c r="E9" s="4" t="s">
        <v>21</v>
      </c>
      <c r="F9" s="4"/>
      <c r="G9" s="51" t="str">
        <f>G4</f>
        <v>PSG</v>
      </c>
      <c r="H9" s="52"/>
      <c r="I9" s="53" t="s">
        <v>16</v>
      </c>
      <c r="J9" s="52"/>
      <c r="K9" s="54" t="str">
        <f>G5</f>
        <v>Bayern</v>
      </c>
      <c r="L9" s="4"/>
      <c r="M9" s="4"/>
      <c r="N9" s="5"/>
      <c r="O9" s="5">
        <f>IF($J$4&lt;$H$4,1,0)</f>
        <v>0</v>
      </c>
      <c r="P9" s="5">
        <f>IF($H$10&lt;$J$10,1,0)</f>
        <v>0</v>
      </c>
      <c r="Q9" s="5">
        <f>IF($J$15&lt;$H$15,1,0)</f>
        <v>0</v>
      </c>
      <c r="R9" s="4">
        <f>IF($H$21&lt;$J$21,1,0)</f>
        <v>0</v>
      </c>
      <c r="S9" s="4">
        <f>IF($AA$6&lt;$AC$6,1,0)</f>
        <v>0</v>
      </c>
      <c r="T9" s="4">
        <f>IF($AA$11&lt;$AC$11,1,0)</f>
        <v>0</v>
      </c>
      <c r="U9" s="4">
        <f>IF($AA$16&lt;$AC$16,1,0)</f>
        <v>0</v>
      </c>
      <c r="V9" s="5">
        <f>O9+P9+Q9+R9+S9+T9+U9</f>
        <v>0</v>
      </c>
      <c r="W9" s="4"/>
      <c r="X9" s="4" t="s">
        <v>26</v>
      </c>
      <c r="Y9" s="4"/>
      <c r="Z9" s="51" t="str">
        <f>Z4</f>
        <v>PSG</v>
      </c>
      <c r="AA9" s="52"/>
      <c r="AB9" s="53" t="s">
        <v>16</v>
      </c>
      <c r="AC9" s="52"/>
      <c r="AD9" s="54" t="str">
        <f>G7</f>
        <v>Man City</v>
      </c>
    </row>
    <row r="10" spans="1:30" ht="15.75" thickTop="1" x14ac:dyDescent="0.25">
      <c r="A10" s="4"/>
      <c r="B10" s="4"/>
      <c r="C10" s="9"/>
      <c r="D10" s="4"/>
      <c r="E10" s="4"/>
      <c r="F10" s="4"/>
      <c r="G10" s="55" t="str">
        <f>K4</f>
        <v>ASSE</v>
      </c>
      <c r="H10" s="2"/>
      <c r="I10" s="3" t="s">
        <v>16</v>
      </c>
      <c r="J10" s="2"/>
      <c r="K10" s="56" t="str">
        <f>K5</f>
        <v>Porto</v>
      </c>
      <c r="L10" s="4"/>
      <c r="M10" s="4"/>
      <c r="N10" s="5"/>
      <c r="O10" s="5">
        <f>IF($J$4=$H$4,1,0)</f>
        <v>1</v>
      </c>
      <c r="P10" s="5">
        <f>IF($H$10=$J$10,1,0)</f>
        <v>1</v>
      </c>
      <c r="Q10" s="5">
        <f>IF($J$15=$H$15,1,0)</f>
        <v>1</v>
      </c>
      <c r="R10" s="4">
        <f>IF($H$21=$J$21,1,0)</f>
        <v>1</v>
      </c>
      <c r="S10" s="4">
        <f>IF($AA$6=$AC$6,1,0)</f>
        <v>1</v>
      </c>
      <c r="T10" s="4">
        <f>IF($AA$11=$AC$11,1,0)</f>
        <v>1</v>
      </c>
      <c r="U10" s="4">
        <f>IF($AA$16=$AC$16,1,0)</f>
        <v>1</v>
      </c>
      <c r="V10" s="5">
        <f>O10+P10+Q10+R10+S10+T10+U10</f>
        <v>7</v>
      </c>
      <c r="W10" s="4" t="s">
        <v>10</v>
      </c>
      <c r="X10" s="4"/>
      <c r="Y10" s="4"/>
      <c r="Z10" s="55" t="str">
        <f>Z5</f>
        <v>Bayern</v>
      </c>
      <c r="AA10" s="2"/>
      <c r="AB10" s="3" t="s">
        <v>16</v>
      </c>
      <c r="AC10" s="2"/>
      <c r="AD10" s="56" t="str">
        <f>K16</f>
        <v>Valence</v>
      </c>
    </row>
    <row r="11" spans="1:30" x14ac:dyDescent="0.25">
      <c r="A11" s="4"/>
      <c r="B11" s="4"/>
      <c r="C11" s="9"/>
      <c r="D11" s="4"/>
      <c r="E11" s="4"/>
      <c r="F11" s="4"/>
      <c r="G11" s="55" t="str">
        <f>G6</f>
        <v>France</v>
      </c>
      <c r="H11" s="2"/>
      <c r="I11" s="3" t="s">
        <v>16</v>
      </c>
      <c r="J11" s="2"/>
      <c r="K11" s="56" t="str">
        <f>G7</f>
        <v>Man City</v>
      </c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55" t="str">
        <f>Z6</f>
        <v>ASSE</v>
      </c>
      <c r="AA11" s="2"/>
      <c r="AB11" s="3" t="s">
        <v>16</v>
      </c>
      <c r="AC11" s="2"/>
      <c r="AD11" s="56" t="str">
        <f>AD15</f>
        <v>France</v>
      </c>
    </row>
    <row r="12" spans="1:30" ht="15.75" thickBot="1" x14ac:dyDescent="0.3">
      <c r="A12" s="4"/>
      <c r="B12" s="4"/>
      <c r="C12" s="9"/>
      <c r="D12" s="4"/>
      <c r="E12" s="4"/>
      <c r="F12" s="4"/>
      <c r="G12" s="57" t="str">
        <f>K6</f>
        <v>Real</v>
      </c>
      <c r="H12" s="58"/>
      <c r="I12" s="59" t="s">
        <v>16</v>
      </c>
      <c r="J12" s="58"/>
      <c r="K12" s="60" t="str">
        <f>K7</f>
        <v>Valence</v>
      </c>
      <c r="L12" s="4"/>
      <c r="M12" s="4"/>
      <c r="N12" s="5" t="str">
        <f>G5</f>
        <v>Bayern</v>
      </c>
      <c r="O12" s="5">
        <f>IF($H$5&gt;$J$5,1,0)</f>
        <v>0</v>
      </c>
      <c r="P12" s="5">
        <f>IF($J$9&gt;$H$9,1,0)</f>
        <v>0</v>
      </c>
      <c r="Q12" s="5">
        <f>IF($H$15&gt;$J$15,1,0)</f>
        <v>0</v>
      </c>
      <c r="R12" s="5">
        <f>IF($H$20&gt;$J$20,1,0)</f>
        <v>0</v>
      </c>
      <c r="S12" s="5">
        <f>IF($AA$5&gt;$AC$5,1,0)</f>
        <v>0</v>
      </c>
      <c r="T12" s="5">
        <f>IF($AA$10&gt;$AC$10,1,0)</f>
        <v>0</v>
      </c>
      <c r="U12" s="5">
        <f>IF($AA$15&gt;$AC$15,1,0)</f>
        <v>0</v>
      </c>
      <c r="V12" s="5">
        <f>O12+P12+Q12+R12+S12+T12+U12</f>
        <v>0</v>
      </c>
      <c r="W12" s="4" t="s">
        <v>9</v>
      </c>
      <c r="X12" s="4"/>
      <c r="Y12" s="4"/>
      <c r="Z12" s="57" t="str">
        <f>Z7</f>
        <v>Porto</v>
      </c>
      <c r="AA12" s="58"/>
      <c r="AB12" s="59" t="s">
        <v>16</v>
      </c>
      <c r="AC12" s="58"/>
      <c r="AD12" s="60" t="str">
        <f>AD4</f>
        <v>Real</v>
      </c>
    </row>
    <row r="13" spans="1:30" ht="16.5" thickTop="1" thickBot="1" x14ac:dyDescent="0.3">
      <c r="A13" s="4"/>
      <c r="B13" s="4"/>
      <c r="C13" s="9"/>
      <c r="D13" s="4"/>
      <c r="E13" s="4"/>
      <c r="F13" s="4"/>
      <c r="G13" s="33"/>
      <c r="H13" s="34"/>
      <c r="I13" s="5"/>
      <c r="J13" s="33"/>
      <c r="K13" s="33"/>
      <c r="L13" s="4"/>
      <c r="M13" s="4"/>
      <c r="N13" s="5"/>
      <c r="O13" s="5">
        <f>IF($H$5&lt;$J$5,1,0)</f>
        <v>0</v>
      </c>
      <c r="P13" s="5">
        <f>IF($J$9&lt;$H$9,1,0)</f>
        <v>0</v>
      </c>
      <c r="Q13" s="5">
        <f>IF($H$15&lt;$J$15,1,0)</f>
        <v>0</v>
      </c>
      <c r="R13" s="5">
        <f>IF($H$20&lt;$J$20,1,0)</f>
        <v>0</v>
      </c>
      <c r="S13" s="5">
        <f>IF($AA$5&lt;$AC$5,1,0)</f>
        <v>0</v>
      </c>
      <c r="T13" s="5">
        <f>IF($AA$10&lt;$AC$10,1,0)</f>
        <v>0</v>
      </c>
      <c r="U13" s="5">
        <f>IF($AA$15&lt;$AC$15,1,0)</f>
        <v>0</v>
      </c>
      <c r="V13" s="5">
        <f>O13+P13+Q13+R13+S13+T13+U13</f>
        <v>0</v>
      </c>
      <c r="W13" s="4"/>
      <c r="X13" s="4"/>
      <c r="Y13" s="4"/>
      <c r="Z13" s="33"/>
      <c r="AA13" s="34"/>
      <c r="AB13" s="5"/>
      <c r="AC13" s="33"/>
      <c r="AD13" s="33"/>
    </row>
    <row r="14" spans="1:30" ht="15.75" thickTop="1" x14ac:dyDescent="0.25">
      <c r="A14" s="4"/>
      <c r="B14" s="4"/>
      <c r="C14" s="9"/>
      <c r="D14" s="4"/>
      <c r="E14" s="4" t="s">
        <v>22</v>
      </c>
      <c r="F14" s="4"/>
      <c r="G14" s="51" t="str">
        <f>G9</f>
        <v>PSG</v>
      </c>
      <c r="H14" s="52"/>
      <c r="I14" s="53" t="s">
        <v>16</v>
      </c>
      <c r="J14" s="52"/>
      <c r="K14" s="54" t="str">
        <f>K10</f>
        <v>Porto</v>
      </c>
      <c r="L14" s="4"/>
      <c r="M14" s="4"/>
      <c r="N14" s="5"/>
      <c r="O14" s="5">
        <f>IF($H$5=$J$5,1,0)</f>
        <v>1</v>
      </c>
      <c r="P14" s="5">
        <f>IF($J$9=$H$9,1,0)</f>
        <v>1</v>
      </c>
      <c r="Q14" s="5">
        <f>IF($H$15=$J$15,1,0)</f>
        <v>1</v>
      </c>
      <c r="R14" s="5">
        <f>IF($H$20=$J$20,1,0)</f>
        <v>1</v>
      </c>
      <c r="S14" s="5">
        <f>IF($AA$5=$AC$5,1,0)</f>
        <v>1</v>
      </c>
      <c r="T14" s="5">
        <f>IF($AA$10=$AC$10,1,0)</f>
        <v>1</v>
      </c>
      <c r="U14" s="5">
        <f>IF($AA$15=$AC$15,1,0)</f>
        <v>1</v>
      </c>
      <c r="V14" s="5">
        <f>O14+P14+Q14+R14+S14+T14+U14</f>
        <v>7</v>
      </c>
      <c r="W14" s="4" t="s">
        <v>10</v>
      </c>
      <c r="X14" s="4" t="s">
        <v>27</v>
      </c>
      <c r="Y14" s="4"/>
      <c r="Z14" s="51" t="str">
        <f>Z9</f>
        <v>PSG</v>
      </c>
      <c r="AA14" s="52"/>
      <c r="AB14" s="53" t="s">
        <v>16</v>
      </c>
      <c r="AC14" s="52"/>
      <c r="AD14" s="54" t="str">
        <f>K7</f>
        <v>Valence</v>
      </c>
    </row>
    <row r="15" spans="1:30" x14ac:dyDescent="0.25">
      <c r="A15" s="4"/>
      <c r="B15" s="4"/>
      <c r="C15" s="9"/>
      <c r="D15" s="4"/>
      <c r="E15" s="4"/>
      <c r="F15" s="4"/>
      <c r="G15" s="55" t="str">
        <f>K9</f>
        <v>Bayern</v>
      </c>
      <c r="H15" s="2"/>
      <c r="I15" s="3" t="s">
        <v>16</v>
      </c>
      <c r="J15" s="2"/>
      <c r="K15" s="56" t="str">
        <f>G10</f>
        <v>ASSE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55" t="str">
        <f>Z10</f>
        <v>Bayern</v>
      </c>
      <c r="AA15" s="2"/>
      <c r="AB15" s="3" t="s">
        <v>16</v>
      </c>
      <c r="AC15" s="2"/>
      <c r="AD15" s="56" t="str">
        <f>K19</f>
        <v>France</v>
      </c>
    </row>
    <row r="16" spans="1:30" x14ac:dyDescent="0.25">
      <c r="A16" s="4"/>
      <c r="B16" s="4"/>
      <c r="C16" s="9"/>
      <c r="D16" s="4"/>
      <c r="E16" s="4"/>
      <c r="F16" s="4"/>
      <c r="G16" s="55" t="str">
        <f>G11</f>
        <v>France</v>
      </c>
      <c r="H16" s="2"/>
      <c r="I16" s="3" t="s">
        <v>16</v>
      </c>
      <c r="J16" s="2"/>
      <c r="K16" s="56" t="str">
        <f>K12</f>
        <v>Valence</v>
      </c>
      <c r="L16" s="4"/>
      <c r="M16" s="4"/>
      <c r="N16" s="5" t="str">
        <f>K5</f>
        <v>Porto</v>
      </c>
      <c r="O16" s="5">
        <f>IF($J$5&gt;$H$5,1,0)</f>
        <v>0</v>
      </c>
      <c r="P16" s="5">
        <f>IF($J$10&gt;$H$10,1,0)</f>
        <v>0</v>
      </c>
      <c r="Q16" s="5">
        <f>IF($J$14&gt;$H$14,1,0)</f>
        <v>0</v>
      </c>
      <c r="R16" s="5">
        <f>IF($H$22&gt;$J$22,1,0)</f>
        <v>0</v>
      </c>
      <c r="S16" s="5">
        <f>IF($AA$7&gt;$AC$7,1,0)</f>
        <v>0</v>
      </c>
      <c r="T16" s="5">
        <f>IF($AA$12&gt;$AC$12,1,0)</f>
        <v>0</v>
      </c>
      <c r="U16" s="5">
        <f>IF($AA$17&gt;$AC$17,1,0)</f>
        <v>0</v>
      </c>
      <c r="V16" s="5">
        <f>O16+P16+Q16+R16+S16+T16+U16</f>
        <v>0</v>
      </c>
      <c r="W16" s="4" t="s">
        <v>9</v>
      </c>
      <c r="X16" s="4"/>
      <c r="Y16" s="4"/>
      <c r="Z16" s="55" t="str">
        <f>Z11</f>
        <v>ASSE</v>
      </c>
      <c r="AA16" s="2"/>
      <c r="AB16" s="3" t="s">
        <v>16</v>
      </c>
      <c r="AC16" s="2"/>
      <c r="AD16" s="56" t="str">
        <f>AD12</f>
        <v>Real</v>
      </c>
    </row>
    <row r="17" spans="1:30" ht="15.75" thickBot="1" x14ac:dyDescent="0.3">
      <c r="A17" s="4"/>
      <c r="B17" s="4"/>
      <c r="C17" s="9"/>
      <c r="D17" s="4"/>
      <c r="E17" s="4"/>
      <c r="F17" s="4"/>
      <c r="G17" s="57" t="str">
        <f>K11</f>
        <v>Man City</v>
      </c>
      <c r="H17" s="58"/>
      <c r="I17" s="59" t="s">
        <v>16</v>
      </c>
      <c r="J17" s="58"/>
      <c r="K17" s="60" t="str">
        <f>G12</f>
        <v>Real</v>
      </c>
      <c r="L17" s="4"/>
      <c r="M17" s="4"/>
      <c r="N17" s="5"/>
      <c r="O17" s="5">
        <f>IF($J$5&lt;$H$5,1,0)</f>
        <v>0</v>
      </c>
      <c r="P17" s="5">
        <f>IF($J$10&lt;$H$10,1,0)</f>
        <v>0</v>
      </c>
      <c r="Q17" s="5">
        <f>IF($J$14&lt;$H$14,1,0)</f>
        <v>0</v>
      </c>
      <c r="R17" s="5">
        <f>IF($H$22&lt;$J$22,1,0)</f>
        <v>0</v>
      </c>
      <c r="S17" s="5">
        <f>IF($AA$7&lt;$AC$7,1,0)</f>
        <v>0</v>
      </c>
      <c r="T17" s="5">
        <f>IF($AA$12&lt;$AC$12,1,0)</f>
        <v>0</v>
      </c>
      <c r="U17" s="5">
        <f>IF($AA$17&lt;$AC$17,1,0)</f>
        <v>0</v>
      </c>
      <c r="V17" s="5">
        <f t="shared" ref="V17:V34" si="0">O17+P17+Q17+R17+S17+T17+U17</f>
        <v>0</v>
      </c>
      <c r="W17" s="4"/>
      <c r="X17" s="4"/>
      <c r="Y17" s="4"/>
      <c r="Z17" s="57" t="str">
        <f>Z12</f>
        <v>Porto</v>
      </c>
      <c r="AA17" s="58"/>
      <c r="AB17" s="59" t="s">
        <v>16</v>
      </c>
      <c r="AC17" s="58"/>
      <c r="AD17" s="60" t="str">
        <f>AD9</f>
        <v>Man City</v>
      </c>
    </row>
    <row r="18" spans="1:30" ht="16.5" thickTop="1" thickBot="1" x14ac:dyDescent="0.3">
      <c r="A18" s="4"/>
      <c r="B18" s="4"/>
      <c r="C18" s="9"/>
      <c r="D18" s="4"/>
      <c r="E18" s="4"/>
      <c r="F18" s="4"/>
      <c r="G18" s="33"/>
      <c r="H18" s="34"/>
      <c r="I18" s="5"/>
      <c r="J18" s="33"/>
      <c r="K18" s="33"/>
      <c r="L18" s="4"/>
      <c r="M18" s="4"/>
      <c r="N18" s="5"/>
      <c r="O18" s="5">
        <f>IF($J$5=$H$5,1,0)</f>
        <v>1</v>
      </c>
      <c r="P18" s="5">
        <f>IF($J$10=$H$10,1,0)</f>
        <v>1</v>
      </c>
      <c r="Q18" s="5">
        <f>IF($J$14=$H$14,1,0)</f>
        <v>1</v>
      </c>
      <c r="R18" s="5">
        <f>IF($H$22=$J$22,1,0)</f>
        <v>1</v>
      </c>
      <c r="S18" s="5">
        <f>IF($AA$7=$AC$7,1,0)</f>
        <v>1</v>
      </c>
      <c r="T18" s="5">
        <f>IF($AA$12=$AC$12,1,0)</f>
        <v>1</v>
      </c>
      <c r="U18" s="5">
        <f>IF($AA$17=$AC$17,1,0)</f>
        <v>1</v>
      </c>
      <c r="V18" s="5">
        <f t="shared" si="0"/>
        <v>7</v>
      </c>
      <c r="W18" s="4" t="s">
        <v>10</v>
      </c>
    </row>
    <row r="19" spans="1:30" ht="15.75" thickTop="1" x14ac:dyDescent="0.25">
      <c r="A19" s="4"/>
      <c r="B19" s="4"/>
      <c r="C19" s="9"/>
      <c r="D19" s="4"/>
      <c r="E19" s="4" t="s">
        <v>24</v>
      </c>
      <c r="F19" s="4"/>
      <c r="G19" s="51" t="str">
        <f>G4</f>
        <v>PSG</v>
      </c>
      <c r="H19" s="52"/>
      <c r="I19" s="53" t="s">
        <v>16</v>
      </c>
      <c r="J19" s="52"/>
      <c r="K19" s="54" t="str">
        <f>G6</f>
        <v>France</v>
      </c>
      <c r="L19" s="4"/>
      <c r="M19" s="4"/>
      <c r="N19" s="4"/>
      <c r="O19" s="4"/>
      <c r="P19" s="4"/>
      <c r="Q19" s="4"/>
      <c r="R19" s="4"/>
      <c r="S19" s="4"/>
      <c r="T19" s="4"/>
      <c r="U19" s="4"/>
      <c r="V19" s="5"/>
      <c r="W19" s="4"/>
    </row>
    <row r="20" spans="1:30" x14ac:dyDescent="0.25">
      <c r="A20" s="4"/>
      <c r="B20" s="4"/>
      <c r="C20" s="9"/>
      <c r="D20" s="4"/>
      <c r="E20" s="4"/>
      <c r="F20" s="4"/>
      <c r="G20" s="55" t="str">
        <f>G5</f>
        <v>Bayern</v>
      </c>
      <c r="H20" s="2"/>
      <c r="I20" s="3" t="s">
        <v>16</v>
      </c>
      <c r="J20" s="2"/>
      <c r="K20" s="56" t="str">
        <f>K6</f>
        <v>Real</v>
      </c>
      <c r="L20" s="4"/>
      <c r="M20" s="4"/>
      <c r="N20" s="5" t="str">
        <f>G6</f>
        <v>France</v>
      </c>
      <c r="O20" s="5">
        <f>IF($H$6&gt;$J$6,1,0)</f>
        <v>0</v>
      </c>
      <c r="P20" s="5">
        <f>IF($H$11&gt;$J$11,1,0)</f>
        <v>0</v>
      </c>
      <c r="Q20" s="5">
        <f>IF($H$16&gt;$J$16,1,0)</f>
        <v>0</v>
      </c>
      <c r="R20" s="5">
        <f>IF($J$19&gt;$H$19,1,0)</f>
        <v>0</v>
      </c>
      <c r="S20" s="5">
        <f>IF($AC$7&gt;$AA$7,1,0)</f>
        <v>0</v>
      </c>
      <c r="T20" s="5">
        <f>IF($AC$11&gt;$AA$11,1,0)</f>
        <v>0</v>
      </c>
      <c r="U20" s="5">
        <f>IF($AC$15&gt;$AA$15,1,0)</f>
        <v>0</v>
      </c>
      <c r="V20" s="5">
        <f t="shared" si="0"/>
        <v>0</v>
      </c>
      <c r="W20" s="4" t="s">
        <v>9</v>
      </c>
    </row>
    <row r="21" spans="1:30" x14ac:dyDescent="0.25">
      <c r="A21" s="4"/>
      <c r="B21" s="4"/>
      <c r="C21" s="9"/>
      <c r="D21" s="4"/>
      <c r="E21" s="4"/>
      <c r="F21" s="4"/>
      <c r="G21" s="55" t="str">
        <f>Z6</f>
        <v>ASSE</v>
      </c>
      <c r="H21" s="2"/>
      <c r="I21" s="3" t="s">
        <v>16</v>
      </c>
      <c r="J21" s="2"/>
      <c r="K21" s="56" t="str">
        <f>AD5</f>
        <v>Man City</v>
      </c>
      <c r="L21" s="4"/>
      <c r="M21" s="4"/>
      <c r="N21" s="5"/>
      <c r="O21" s="5">
        <f>IF($H$6&lt;$J$6,1,0)</f>
        <v>0</v>
      </c>
      <c r="P21" s="5">
        <f>IF($H$11&lt;$J$11,1,0)</f>
        <v>0</v>
      </c>
      <c r="Q21" s="5">
        <f>IF($H$16&lt;$J$16,1,0)</f>
        <v>0</v>
      </c>
      <c r="R21" s="5">
        <f>IF($J$19&lt;$H$19,1,0)</f>
        <v>0</v>
      </c>
      <c r="S21" s="5">
        <f>IF($AC$7&lt;$AA$7,1,0)</f>
        <v>0</v>
      </c>
      <c r="T21" s="5">
        <f>IF($AC$11&lt;$AA$11,1,0)</f>
        <v>0</v>
      </c>
      <c r="U21" s="5">
        <f>IF($AC$15&lt;$AA$15,1,0)</f>
        <v>0</v>
      </c>
      <c r="V21" s="5">
        <f t="shared" si="0"/>
        <v>0</v>
      </c>
      <c r="W21" s="4"/>
    </row>
    <row r="22" spans="1:30" ht="15.75" thickBot="1" x14ac:dyDescent="0.3">
      <c r="A22" s="4"/>
      <c r="B22" s="4"/>
      <c r="C22" s="9"/>
      <c r="D22" s="4"/>
      <c r="E22" s="4"/>
      <c r="F22" s="4"/>
      <c r="G22" s="57" t="str">
        <f>K5</f>
        <v>Porto</v>
      </c>
      <c r="H22" s="58"/>
      <c r="I22" s="59" t="s">
        <v>16</v>
      </c>
      <c r="J22" s="58"/>
      <c r="K22" s="60" t="str">
        <f>AD6</f>
        <v>Valence</v>
      </c>
      <c r="L22" s="4"/>
      <c r="M22" s="4"/>
      <c r="N22" s="5"/>
      <c r="O22" s="5">
        <f>IF($H$6=$J$6,1,0)</f>
        <v>1</v>
      </c>
      <c r="P22" s="5">
        <f>IF($H$11=$J$11,1,0)</f>
        <v>1</v>
      </c>
      <c r="Q22" s="5">
        <f>IF($H$16=$J$16,1,0)</f>
        <v>1</v>
      </c>
      <c r="R22" s="5">
        <f>IF($J$19=$H$19,1,0)</f>
        <v>1</v>
      </c>
      <c r="S22" s="5">
        <f>IF($AC$7=$AA$7,1,0)</f>
        <v>1</v>
      </c>
      <c r="T22" s="5">
        <f>IF($AC$11=$AA$11,1,0)</f>
        <v>1</v>
      </c>
      <c r="U22" s="5">
        <f>IF($AC$15=$AA$15,1,0)</f>
        <v>1</v>
      </c>
      <c r="V22" s="5">
        <f t="shared" si="0"/>
        <v>7</v>
      </c>
      <c r="W22" s="4" t="s">
        <v>10</v>
      </c>
    </row>
    <row r="23" spans="1:30" ht="15.75" thickTop="1" x14ac:dyDescent="0.25">
      <c r="A23" s="4"/>
      <c r="B23" s="4"/>
      <c r="C23" s="9"/>
      <c r="D23" s="4"/>
      <c r="E23" s="4"/>
      <c r="F23" s="4"/>
      <c r="G23" s="33"/>
      <c r="H23" s="34"/>
      <c r="I23" s="5"/>
      <c r="J23" s="33"/>
      <c r="K23" s="33"/>
      <c r="L23" s="4"/>
      <c r="M23" s="4"/>
      <c r="N23" s="4"/>
      <c r="O23" s="4"/>
      <c r="P23" s="4"/>
      <c r="Q23" s="4"/>
      <c r="R23" s="4"/>
      <c r="S23" s="4"/>
      <c r="T23" s="4"/>
      <c r="U23" s="4"/>
      <c r="V23" s="5"/>
      <c r="W23" s="4"/>
    </row>
    <row r="24" spans="1:30" x14ac:dyDescent="0.25">
      <c r="A24" s="4"/>
      <c r="B24" s="4"/>
      <c r="C24" s="9"/>
      <c r="D24" s="4"/>
      <c r="G24" s="33"/>
      <c r="H24" s="1"/>
      <c r="I24" s="1"/>
      <c r="J24" s="1"/>
      <c r="K24" s="33"/>
      <c r="L24" s="4"/>
      <c r="M24" s="4"/>
      <c r="N24" s="5" t="str">
        <f>K6</f>
        <v>Real</v>
      </c>
      <c r="O24" s="5">
        <f>IF($J$6&gt;$H$6,1,0)</f>
        <v>0</v>
      </c>
      <c r="P24" s="5">
        <f>IF($H$12&gt;$J$12,1,0)</f>
        <v>0</v>
      </c>
      <c r="Q24" s="5">
        <f>IF($J$17&gt;$H$17,1,0)</f>
        <v>0</v>
      </c>
      <c r="R24" s="5">
        <f>IF($J$20&gt;$H$20,1,0)</f>
        <v>0</v>
      </c>
      <c r="S24" s="5">
        <f>IF($AC$4&gt;$AA$4,1,0)</f>
        <v>0</v>
      </c>
      <c r="T24" s="5">
        <f>IF($AC$12&gt;$AA$12,1,0)</f>
        <v>0</v>
      </c>
      <c r="U24" s="5">
        <f>IF($AC$16&gt;$AA$16,1,0)</f>
        <v>0</v>
      </c>
      <c r="V24" s="5">
        <f t="shared" si="0"/>
        <v>0</v>
      </c>
      <c r="W24" s="4" t="s">
        <v>9</v>
      </c>
    </row>
    <row r="25" spans="1:30" x14ac:dyDescent="0.25">
      <c r="A25" s="4"/>
      <c r="B25" s="4"/>
      <c r="C25" s="9"/>
      <c r="D25" s="4"/>
      <c r="L25" s="4"/>
      <c r="M25" s="4"/>
      <c r="N25" s="5"/>
      <c r="O25" s="5">
        <f>IF($J$6&lt;$H$6,1,0)</f>
        <v>0</v>
      </c>
      <c r="P25" s="5">
        <f>IF($H$12&lt;$J$12,1,0)</f>
        <v>0</v>
      </c>
      <c r="Q25" s="5">
        <f>IF($J$17&lt;$H$17,1,0)</f>
        <v>0</v>
      </c>
      <c r="R25" s="5">
        <f>IF($J$20&lt;$H$20,1,0)</f>
        <v>0</v>
      </c>
      <c r="S25" s="5">
        <f>IF($AC$4&lt;$AA$4,1,0)</f>
        <v>0</v>
      </c>
      <c r="T25" s="5">
        <f>IF($AC$12&lt;$AA$12,1,0)</f>
        <v>0</v>
      </c>
      <c r="U25" s="5">
        <f>IF($AC$16&lt;$AA$16,1,0)</f>
        <v>0</v>
      </c>
      <c r="V25" s="5">
        <f t="shared" si="0"/>
        <v>0</v>
      </c>
      <c r="W25" s="4"/>
    </row>
    <row r="26" spans="1:30" x14ac:dyDescent="0.25">
      <c r="A26" s="4"/>
      <c r="B26" s="4"/>
      <c r="C26" s="9"/>
      <c r="D26" s="4"/>
      <c r="L26" s="4"/>
      <c r="M26" s="4"/>
      <c r="N26" s="5"/>
      <c r="O26" s="5">
        <f>IF($J$6=$H$6,1,0)</f>
        <v>1</v>
      </c>
      <c r="P26" s="5">
        <f>IF($H$12=$J$12,1,0)</f>
        <v>1</v>
      </c>
      <c r="Q26" s="5">
        <f>IF($J$17=$H$17,1,0)</f>
        <v>1</v>
      </c>
      <c r="R26" s="5">
        <f>IF($J$20=$H$20,1,0)</f>
        <v>1</v>
      </c>
      <c r="S26" s="5">
        <f>IF($AC$4=$AA$4,1,0)</f>
        <v>1</v>
      </c>
      <c r="T26" s="5">
        <f>IF($AC$12=$AA$12,1,0)</f>
        <v>1</v>
      </c>
      <c r="U26" s="5">
        <f>IF($AC$16=$AA$16,1,0)</f>
        <v>1</v>
      </c>
      <c r="V26" s="5">
        <f t="shared" si="0"/>
        <v>7</v>
      </c>
      <c r="W26" s="4" t="s">
        <v>10</v>
      </c>
    </row>
    <row r="27" spans="1:30" x14ac:dyDescent="0.25">
      <c r="A27" s="4"/>
      <c r="B27" s="4"/>
      <c r="C27" s="9"/>
      <c r="D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5"/>
      <c r="W27" s="4"/>
    </row>
    <row r="28" spans="1:30" x14ac:dyDescent="0.25">
      <c r="A28" s="4"/>
      <c r="B28" s="4"/>
      <c r="C28" s="9"/>
      <c r="D28" s="4"/>
      <c r="L28" s="4"/>
      <c r="M28" s="4"/>
      <c r="N28" s="5" t="str">
        <f>G7</f>
        <v>Man City</v>
      </c>
      <c r="O28" s="5">
        <f>IF($H$7&gt;$J$7,1,0)</f>
        <v>0</v>
      </c>
      <c r="P28" s="5">
        <f>IF($J$11&gt;$H$11,1,0)</f>
        <v>0</v>
      </c>
      <c r="Q28" s="5">
        <f>IF($H$17&gt;$J$17,1,0)</f>
        <v>0</v>
      </c>
      <c r="R28" s="5">
        <f>IF($J$21&gt;$H$21,1,0)</f>
        <v>0</v>
      </c>
      <c r="S28" s="5">
        <f>IF($AC$5&gt;$AA$5,1,0)</f>
        <v>0</v>
      </c>
      <c r="T28" s="5">
        <f>IF($AC$9&gt;$AA$9,1,0)</f>
        <v>0</v>
      </c>
      <c r="U28" s="5">
        <f>IF($AC$17&gt;$AA$17,1,0)</f>
        <v>0</v>
      </c>
      <c r="V28" s="5">
        <f t="shared" si="0"/>
        <v>0</v>
      </c>
      <c r="W28" s="4" t="s">
        <v>9</v>
      </c>
    </row>
    <row r="29" spans="1:30" x14ac:dyDescent="0.25">
      <c r="A29" s="4"/>
      <c r="B29" s="4"/>
      <c r="C29" s="9"/>
      <c r="D29" s="4"/>
      <c r="L29" s="4"/>
      <c r="M29" s="4"/>
      <c r="N29" s="5"/>
      <c r="O29" s="5">
        <f>IF($H$7&lt;$J$7,1,0)</f>
        <v>0</v>
      </c>
      <c r="P29" s="5">
        <f>IF($J$11&lt;$H$11,1,0)</f>
        <v>0</v>
      </c>
      <c r="Q29" s="5">
        <f>IF($H$17&lt;$J$17,1,0)</f>
        <v>0</v>
      </c>
      <c r="R29" s="5">
        <f>IF($J$21&lt;$H$21,1,0)</f>
        <v>0</v>
      </c>
      <c r="S29" s="5">
        <f>IF($AC$5&lt;$AA$5,1,0)</f>
        <v>0</v>
      </c>
      <c r="T29" s="5">
        <f>IF($AC$9&lt;$AA$9,1,0)</f>
        <v>0</v>
      </c>
      <c r="U29" s="5">
        <f>IF($AC$17&lt;$AA$17,1,0)</f>
        <v>0</v>
      </c>
      <c r="V29" s="5">
        <f t="shared" si="0"/>
        <v>0</v>
      </c>
      <c r="W29" s="4"/>
    </row>
    <row r="30" spans="1:30" x14ac:dyDescent="0.25">
      <c r="A30" s="4"/>
      <c r="B30" s="4"/>
      <c r="C30" s="9"/>
      <c r="D30" s="4"/>
      <c r="L30" s="4"/>
      <c r="M30" s="4"/>
      <c r="N30" s="5"/>
      <c r="O30" s="5">
        <f>IF($H$7=$J$7,1,0)</f>
        <v>1</v>
      </c>
      <c r="P30" s="5">
        <f>IF($J$11=$H$11,1,0)</f>
        <v>1</v>
      </c>
      <c r="Q30" s="5">
        <f>IF($H$17=$J$17,1,0)</f>
        <v>1</v>
      </c>
      <c r="R30" s="5">
        <f>IF($J$21=$H$21,1,0)</f>
        <v>1</v>
      </c>
      <c r="S30" s="5">
        <f>IF($AC$5=$AA$5,1,0)</f>
        <v>1</v>
      </c>
      <c r="T30" s="5">
        <f>IF($AC$9=$AA$9,1,0)</f>
        <v>1</v>
      </c>
      <c r="U30" s="5">
        <f>IF($AC$17=$AA$17,1,0)</f>
        <v>1</v>
      </c>
      <c r="V30" s="5">
        <f t="shared" si="0"/>
        <v>7</v>
      </c>
      <c r="W30" s="4" t="s">
        <v>10</v>
      </c>
    </row>
    <row r="31" spans="1:30" x14ac:dyDescent="0.25">
      <c r="A31" s="4"/>
      <c r="B31" s="4"/>
      <c r="C31" s="9"/>
      <c r="D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5"/>
      <c r="W31" s="4"/>
    </row>
    <row r="32" spans="1:30" x14ac:dyDescent="0.25">
      <c r="A32" s="4"/>
      <c r="B32" s="4"/>
      <c r="C32" s="9"/>
      <c r="D32" s="4"/>
      <c r="L32" s="4"/>
      <c r="M32" s="4"/>
      <c r="N32" s="5" t="str">
        <f>K7</f>
        <v>Valence</v>
      </c>
      <c r="O32" s="5">
        <f>IF($J$7&gt;$H$7,1,0)</f>
        <v>0</v>
      </c>
      <c r="P32" s="5">
        <f>IF($J$12&gt;$H$12,1,0)</f>
        <v>0</v>
      </c>
      <c r="Q32" s="5">
        <f>IF($J$16&gt;$H$16,1,0)</f>
        <v>0</v>
      </c>
      <c r="R32" s="5">
        <f>IF($J$22&gt;$H$22,1,0)</f>
        <v>0</v>
      </c>
      <c r="S32" s="5">
        <f>IF($AC$6&gt;$AA$6,1,0)</f>
        <v>0</v>
      </c>
      <c r="T32" s="5">
        <f>IF($AC$10&gt;$AA$10,1,0)</f>
        <v>0</v>
      </c>
      <c r="U32" s="5">
        <f>IF($AC$14&gt;$AA$14,1,0)</f>
        <v>0</v>
      </c>
      <c r="V32" s="5">
        <f t="shared" si="0"/>
        <v>0</v>
      </c>
      <c r="W32" s="4" t="s">
        <v>9</v>
      </c>
    </row>
    <row r="33" spans="1:23" x14ac:dyDescent="0.25">
      <c r="A33" s="4"/>
      <c r="B33" s="4"/>
      <c r="C33" s="9"/>
      <c r="D33" s="4"/>
      <c r="L33" s="4"/>
      <c r="M33" s="4"/>
      <c r="N33" s="5"/>
      <c r="O33" s="5">
        <f>IF($J$7&lt;$H$7,1,0)</f>
        <v>0</v>
      </c>
      <c r="P33" s="5">
        <f>IF($J$12&lt;$H$12,1,0)</f>
        <v>0</v>
      </c>
      <c r="Q33" s="5">
        <f>IF($J$16&lt;$H$16,1,0)</f>
        <v>0</v>
      </c>
      <c r="R33" s="5">
        <f>IF($J$22&lt;$H$22,1,0)</f>
        <v>0</v>
      </c>
      <c r="S33" s="5">
        <f>IF($AC$6&lt;$AA$6,1,0)</f>
        <v>0</v>
      </c>
      <c r="T33" s="5">
        <f>IF($AC$10&lt;$AA$10,1,0)</f>
        <v>0</v>
      </c>
      <c r="U33" s="5">
        <f>IF($AC$14&lt;$AA$14,1,0)</f>
        <v>0</v>
      </c>
      <c r="V33" s="5">
        <f t="shared" si="0"/>
        <v>0</v>
      </c>
      <c r="W33" s="4"/>
    </row>
    <row r="34" spans="1:23" x14ac:dyDescent="0.25">
      <c r="A34" s="4"/>
      <c r="B34" s="4"/>
      <c r="C34" s="9"/>
      <c r="D34" s="4"/>
      <c r="L34" s="4"/>
      <c r="M34" s="4"/>
      <c r="N34" s="5"/>
      <c r="O34" s="5">
        <f>IF($J$7=$H$7,1,0)</f>
        <v>1</v>
      </c>
      <c r="P34" s="5">
        <f>IF($J$12=$H$12,1,0)</f>
        <v>1</v>
      </c>
      <c r="Q34" s="5">
        <f>IF($J$16=$H$16,1,0)</f>
        <v>1</v>
      </c>
      <c r="R34" s="5">
        <f>IF($J$22=$H$22,1,0)</f>
        <v>1</v>
      </c>
      <c r="S34" s="5">
        <f>IF($AC$6=$AA$6,1,0)</f>
        <v>1</v>
      </c>
      <c r="T34" s="5">
        <f>IF($AC$10=$AA$10,1,0)</f>
        <v>1</v>
      </c>
      <c r="U34" s="5">
        <f>IF($AC$14=$AA$14,1,0)</f>
        <v>1</v>
      </c>
      <c r="V34" s="5">
        <f t="shared" si="0"/>
        <v>7</v>
      </c>
      <c r="W34" s="4" t="s">
        <v>10</v>
      </c>
    </row>
    <row r="35" spans="1:23" x14ac:dyDescent="0.25">
      <c r="A35" s="4"/>
      <c r="B35" s="4"/>
      <c r="C35" s="9"/>
      <c r="D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</row>
    <row r="36" spans="1:23" x14ac:dyDescent="0.25">
      <c r="A36" s="4"/>
      <c r="B36" s="4"/>
      <c r="C36" s="9"/>
      <c r="D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</row>
    <row r="37" spans="1:23" x14ac:dyDescent="0.25">
      <c r="A37" s="4"/>
      <c r="B37" s="4"/>
      <c r="C37" s="9"/>
      <c r="D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</row>
    <row r="38" spans="1:23" x14ac:dyDescent="0.25">
      <c r="A38" s="4"/>
      <c r="B38" s="4"/>
      <c r="C38" s="9"/>
      <c r="D38" s="4"/>
      <c r="E38" s="4"/>
      <c r="F38" s="4"/>
      <c r="H38" s="6"/>
      <c r="I38" s="4"/>
      <c r="J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</row>
    <row r="39" spans="1:23" x14ac:dyDescent="0.25">
      <c r="A39" s="4"/>
      <c r="B39" s="4"/>
      <c r="C39" s="9"/>
      <c r="D39" s="4"/>
      <c r="E39" s="4"/>
      <c r="F39" s="4"/>
      <c r="H39" s="4"/>
      <c r="I39" s="4"/>
      <c r="J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</row>
  </sheetData>
  <mergeCells count="1">
    <mergeCell ref="H3:J3"/>
  </mergeCells>
  <pageMargins left="0.7" right="0.7" top="0.75" bottom="0.75" header="0.3" footer="0.3"/>
  <pageSetup paperSize="9" orientation="portrait" r:id="rId1"/>
  <ignoredErrors>
    <ignoredError sqref="G10:G11 K10:K11 G15:G16 K15:K16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9"/>
  <sheetViews>
    <sheetView zoomScale="85" zoomScaleNormal="85" workbookViewId="0">
      <selection activeCell="AC14" sqref="AC14"/>
    </sheetView>
  </sheetViews>
  <sheetFormatPr baseColWidth="10" defaultColWidth="11.28515625" defaultRowHeight="15" outlineLevelCol="1" x14ac:dyDescent="0.25"/>
  <cols>
    <col min="1" max="1" width="10.5703125" bestFit="1" customWidth="1"/>
    <col min="2" max="2" width="10.28515625" bestFit="1" customWidth="1"/>
    <col min="3" max="3" width="10.28515625" style="7" customWidth="1"/>
    <col min="5" max="5" width="4" bestFit="1" customWidth="1"/>
    <col min="6" max="6" width="5.7109375" customWidth="1"/>
    <col min="7" max="7" width="20.7109375" style="6" customWidth="1"/>
    <col min="8" max="8" width="5.7109375" customWidth="1"/>
    <col min="9" max="9" width="2.7109375" customWidth="1"/>
    <col min="10" max="10" width="5.7109375" customWidth="1"/>
    <col min="11" max="11" width="20.7109375" style="6" customWidth="1"/>
    <col min="14" max="14" width="10.28515625" hidden="1" customWidth="1" outlineLevel="1"/>
    <col min="15" max="22" width="3" hidden="1" customWidth="1" outlineLevel="1"/>
    <col min="23" max="23" width="3.28515625" hidden="1" customWidth="1" outlineLevel="1"/>
    <col min="24" max="24" width="2.85546875" bestFit="1" customWidth="1" collapsed="1"/>
    <col min="25" max="25" width="5.7109375" customWidth="1"/>
    <col min="26" max="26" width="20.7109375" style="6" customWidth="1"/>
    <col min="27" max="27" width="5.7109375" customWidth="1"/>
    <col min="28" max="28" width="2.7109375" customWidth="1"/>
    <col min="29" max="29" width="5.7109375" customWidth="1"/>
    <col min="30" max="30" width="20.7109375" style="6" customWidth="1"/>
  </cols>
  <sheetData>
    <row r="1" spans="1:30" ht="15.75" thickBot="1" x14ac:dyDescent="0.3">
      <c r="A1" t="s">
        <v>18</v>
      </c>
      <c r="B1" t="s">
        <v>19</v>
      </c>
    </row>
    <row r="2" spans="1:30" ht="15.75" thickTop="1" x14ac:dyDescent="0.25">
      <c r="A2" s="61" t="s">
        <v>28</v>
      </c>
      <c r="B2" s="62" t="s">
        <v>0</v>
      </c>
      <c r="C2" s="8"/>
      <c r="D2" s="6"/>
      <c r="E2" s="4"/>
      <c r="F2" s="4"/>
      <c r="H2" s="4"/>
      <c r="I2" s="4"/>
      <c r="J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30" ht="15.75" thickBot="1" x14ac:dyDescent="0.3">
      <c r="A3" s="63" t="s">
        <v>29</v>
      </c>
      <c r="B3" s="64" t="s">
        <v>1</v>
      </c>
      <c r="C3" s="8"/>
      <c r="D3" s="4"/>
      <c r="E3" s="4"/>
      <c r="F3" s="4"/>
      <c r="H3" s="67" t="s">
        <v>15</v>
      </c>
      <c r="I3" s="67"/>
      <c r="J3" s="67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30" ht="15.75" thickTop="1" x14ac:dyDescent="0.25">
      <c r="A4" s="63" t="s">
        <v>30</v>
      </c>
      <c r="B4" s="64" t="s">
        <v>2</v>
      </c>
      <c r="C4" s="8"/>
      <c r="D4" s="4"/>
      <c r="E4" s="4" t="s">
        <v>20</v>
      </c>
      <c r="F4" s="4"/>
      <c r="G4" s="51" t="str">
        <f>B2</f>
        <v>PSG</v>
      </c>
      <c r="H4" s="52"/>
      <c r="I4" s="53" t="s">
        <v>16</v>
      </c>
      <c r="J4" s="52"/>
      <c r="K4" s="54" t="str">
        <f>B3</f>
        <v>ASSE</v>
      </c>
      <c r="L4" s="4"/>
      <c r="M4" s="4"/>
      <c r="N4" s="5" t="str">
        <f>G4</f>
        <v>PSG</v>
      </c>
      <c r="O4" s="5">
        <f>IF($H$4&gt;$J$4,1,0)</f>
        <v>0</v>
      </c>
      <c r="P4" s="5">
        <f>IF($H$9&gt;$J$9,1,0)</f>
        <v>0</v>
      </c>
      <c r="Q4" s="5">
        <f>IF($H$14&gt;$J$14,1,0)</f>
        <v>0</v>
      </c>
      <c r="R4" s="5">
        <f>IF($H$19&gt;$J$19,1,0)</f>
        <v>0</v>
      </c>
      <c r="S4" s="5">
        <f>IF($AA$4&gt;$AC$4,1,0)</f>
        <v>0</v>
      </c>
      <c r="T4" s="5">
        <f>IF($AA$9&gt;$AC$9,1,0)</f>
        <v>0</v>
      </c>
      <c r="U4" s="5">
        <f>IF($AA$14&gt;$AC$14,1,0)</f>
        <v>0</v>
      </c>
      <c r="V4" s="5">
        <f>O4+P4+Q4+R4+S4+T4+U4</f>
        <v>0</v>
      </c>
      <c r="W4" s="5" t="s">
        <v>9</v>
      </c>
      <c r="X4" s="4" t="s">
        <v>25</v>
      </c>
      <c r="Y4" s="4"/>
      <c r="Z4" s="51" t="str">
        <f>G19</f>
        <v>PSG</v>
      </c>
      <c r="AA4" s="52"/>
      <c r="AB4" s="53" t="s">
        <v>16</v>
      </c>
      <c r="AC4" s="52"/>
      <c r="AD4" s="54" t="str">
        <f>K6</f>
        <v>Real</v>
      </c>
    </row>
    <row r="5" spans="1:30" x14ac:dyDescent="0.25">
      <c r="A5" s="63" t="s">
        <v>11</v>
      </c>
      <c r="B5" s="64" t="s">
        <v>3</v>
      </c>
      <c r="C5" s="8"/>
      <c r="D5" s="4"/>
      <c r="E5" s="4"/>
      <c r="F5" s="4"/>
      <c r="G5" s="55" t="str">
        <f>B4</f>
        <v>Bayern</v>
      </c>
      <c r="H5" s="2"/>
      <c r="I5" s="3" t="s">
        <v>16</v>
      </c>
      <c r="J5" s="2"/>
      <c r="K5" s="56" t="str">
        <f>B5</f>
        <v>Porto</v>
      </c>
      <c r="L5" s="4"/>
      <c r="M5" s="5"/>
      <c r="N5" s="5"/>
      <c r="O5" s="5">
        <f>IF($H$4&lt;$J$4,1,0)</f>
        <v>0</v>
      </c>
      <c r="P5" s="5">
        <f>IF($H$9&lt;$J$9,1,0)</f>
        <v>0</v>
      </c>
      <c r="Q5" s="5">
        <f>IF($H$14&lt;$J$14,1,0)</f>
        <v>0</v>
      </c>
      <c r="R5" s="5">
        <f>IF($H$19&lt;$J$19,1,0)</f>
        <v>0</v>
      </c>
      <c r="S5" s="5">
        <f>IF($AA$4&lt;$AC$4,1,0)</f>
        <v>0</v>
      </c>
      <c r="T5" s="5">
        <f>IF($AA$9&lt;$AC$9,1,0)</f>
        <v>0</v>
      </c>
      <c r="U5" s="5">
        <f>IF($AA$14&lt;$AC$14,1,0)</f>
        <v>0</v>
      </c>
      <c r="V5" s="5">
        <f>O5+P5+Q5+R5+S5+T5+U5</f>
        <v>0</v>
      </c>
      <c r="W5" s="5"/>
      <c r="X5" s="4"/>
      <c r="Y5" s="4"/>
      <c r="Z5" s="55" t="str">
        <f>G20</f>
        <v>Bayern</v>
      </c>
      <c r="AA5" s="2"/>
      <c r="AB5" s="3" t="s">
        <v>16</v>
      </c>
      <c r="AC5" s="2"/>
      <c r="AD5" s="56" t="str">
        <f>K11</f>
        <v>Man City</v>
      </c>
    </row>
    <row r="6" spans="1:30" x14ac:dyDescent="0.25">
      <c r="A6" s="63" t="s">
        <v>31</v>
      </c>
      <c r="B6" s="64" t="s">
        <v>4</v>
      </c>
      <c r="C6" s="8"/>
      <c r="D6" s="4"/>
      <c r="E6" s="4"/>
      <c r="F6" s="4"/>
      <c r="G6" s="55" t="str">
        <f>B6</f>
        <v>France</v>
      </c>
      <c r="H6" s="2"/>
      <c r="I6" s="3" t="s">
        <v>16</v>
      </c>
      <c r="J6" s="2"/>
      <c r="K6" s="56" t="str">
        <f>B7</f>
        <v>Real</v>
      </c>
      <c r="L6" s="4"/>
      <c r="M6" s="5"/>
      <c r="N6" s="5"/>
      <c r="O6" s="5">
        <f>IF($H$4=$J$4,1,0)</f>
        <v>1</v>
      </c>
      <c r="P6" s="5">
        <f>IF($H$9=$J$9,1,0)</f>
        <v>1</v>
      </c>
      <c r="Q6" s="5">
        <f>IF($H$14=$J$14,1,0)</f>
        <v>1</v>
      </c>
      <c r="R6" s="5">
        <f>IF($H$19=$J$19,1,0)</f>
        <v>1</v>
      </c>
      <c r="S6" s="5">
        <f>IF($AA$4=$AC$4,1,0)</f>
        <v>1</v>
      </c>
      <c r="T6" s="5">
        <f>IF($AA$9=$AC$9,1,0)</f>
        <v>1</v>
      </c>
      <c r="U6" s="5">
        <f>IF($AA$14=$AC$14,1,0)</f>
        <v>1</v>
      </c>
      <c r="V6" s="5">
        <f>O6+P6+Q6+R6+S6+T6+U6</f>
        <v>7</v>
      </c>
      <c r="W6" s="5" t="s">
        <v>10</v>
      </c>
      <c r="X6" s="4"/>
      <c r="Y6" s="4"/>
      <c r="Z6" s="55" t="str">
        <f>G10</f>
        <v>ASSE</v>
      </c>
      <c r="AA6" s="2"/>
      <c r="AB6" s="3" t="s">
        <v>16</v>
      </c>
      <c r="AC6" s="2"/>
      <c r="AD6" s="56" t="str">
        <f>K7</f>
        <v>Valence</v>
      </c>
    </row>
    <row r="7" spans="1:30" ht="15.75" thickBot="1" x14ac:dyDescent="0.3">
      <c r="A7" s="63" t="s">
        <v>32</v>
      </c>
      <c r="B7" s="64" t="s">
        <v>5</v>
      </c>
      <c r="C7" s="8"/>
      <c r="D7" s="4"/>
      <c r="E7" s="4"/>
      <c r="F7" s="4"/>
      <c r="G7" s="57" t="str">
        <f>B8</f>
        <v>Man City</v>
      </c>
      <c r="H7" s="58"/>
      <c r="I7" s="59" t="s">
        <v>16</v>
      </c>
      <c r="J7" s="58"/>
      <c r="K7" s="60" t="str">
        <f>B9</f>
        <v>Valence</v>
      </c>
      <c r="L7" s="4"/>
      <c r="M7" s="5"/>
      <c r="N7" s="5"/>
      <c r="O7" s="5"/>
      <c r="P7" s="5"/>
      <c r="Q7" s="5"/>
      <c r="R7" s="4"/>
      <c r="S7" s="4"/>
      <c r="T7" s="4"/>
      <c r="U7" s="4"/>
      <c r="V7" s="5"/>
      <c r="W7" s="5"/>
      <c r="X7" s="4"/>
      <c r="Y7" s="4"/>
      <c r="Z7" s="57" t="str">
        <f>G22</f>
        <v>Porto</v>
      </c>
      <c r="AA7" s="58"/>
      <c r="AB7" s="59" t="s">
        <v>16</v>
      </c>
      <c r="AC7" s="58"/>
      <c r="AD7" s="60" t="str">
        <f>AD11</f>
        <v>France</v>
      </c>
    </row>
    <row r="8" spans="1:30" ht="16.5" thickTop="1" thickBot="1" x14ac:dyDescent="0.3">
      <c r="A8" s="63" t="s">
        <v>33</v>
      </c>
      <c r="B8" s="64" t="s">
        <v>6</v>
      </c>
      <c r="C8" s="8"/>
      <c r="D8" s="4"/>
      <c r="E8" s="4"/>
      <c r="F8" s="4"/>
      <c r="G8" s="33"/>
      <c r="H8" s="34"/>
      <c r="I8" s="5"/>
      <c r="J8" s="33"/>
      <c r="K8" s="33"/>
      <c r="L8" s="4"/>
      <c r="M8" s="5"/>
      <c r="N8" s="5" t="str">
        <f>K4</f>
        <v>ASSE</v>
      </c>
      <c r="O8" s="5">
        <f>IF($J$4&gt;$H$4,1,0)</f>
        <v>0</v>
      </c>
      <c r="P8" s="5">
        <f>IF($H$10&gt;$J$10,1,0)</f>
        <v>0</v>
      </c>
      <c r="Q8" s="5">
        <f>IF($J$15&gt;$H$15,1,0)</f>
        <v>0</v>
      </c>
      <c r="R8" s="4">
        <f>IF($H$21&gt;$J$21,1,0)</f>
        <v>0</v>
      </c>
      <c r="S8" s="4">
        <f>IF($AA$6&gt;$AC$6,1,0)</f>
        <v>0</v>
      </c>
      <c r="T8" s="4">
        <f>IF($AA$11&gt;$AC$11,1,0)</f>
        <v>0</v>
      </c>
      <c r="U8" s="4">
        <f>IF($AA$16&gt;$AC$16,1,0)</f>
        <v>0</v>
      </c>
      <c r="V8" s="5">
        <f>O8+P8+Q8+R8+S8+T8+U8</f>
        <v>0</v>
      </c>
      <c r="W8" s="5" t="s">
        <v>9</v>
      </c>
      <c r="X8" s="4"/>
      <c r="Y8" s="4"/>
      <c r="Z8" s="33"/>
      <c r="AA8" s="34"/>
      <c r="AB8" s="5"/>
      <c r="AC8" s="33"/>
      <c r="AD8" s="33"/>
    </row>
    <row r="9" spans="1:30" ht="16.5" thickTop="1" thickBot="1" x14ac:dyDescent="0.3">
      <c r="A9" s="65" t="s">
        <v>34</v>
      </c>
      <c r="B9" s="66" t="s">
        <v>7</v>
      </c>
      <c r="C9" s="8"/>
      <c r="D9" s="4"/>
      <c r="E9" s="4" t="s">
        <v>21</v>
      </c>
      <c r="F9" s="4"/>
      <c r="G9" s="51" t="str">
        <f>G4</f>
        <v>PSG</v>
      </c>
      <c r="H9" s="52"/>
      <c r="I9" s="53" t="s">
        <v>16</v>
      </c>
      <c r="J9" s="52"/>
      <c r="K9" s="54" t="str">
        <f>G5</f>
        <v>Bayern</v>
      </c>
      <c r="L9" s="4"/>
      <c r="M9" s="4"/>
      <c r="N9" s="5"/>
      <c r="O9" s="5">
        <f>IF($J$4&lt;$H$4,1,0)</f>
        <v>0</v>
      </c>
      <c r="P9" s="5">
        <f>IF($H$10&lt;$J$10,1,0)</f>
        <v>0</v>
      </c>
      <c r="Q9" s="5">
        <f>IF($J$15&lt;$H$15,1,0)</f>
        <v>0</v>
      </c>
      <c r="R9" s="4">
        <f>IF($H$21&lt;$J$21,1,0)</f>
        <v>0</v>
      </c>
      <c r="S9" s="4">
        <f>IF($AA$6&lt;$AC$6,1,0)</f>
        <v>0</v>
      </c>
      <c r="T9" s="4">
        <f>IF($AA$11&lt;$AC$11,1,0)</f>
        <v>0</v>
      </c>
      <c r="U9" s="4">
        <f>IF($AA$16&lt;$AC$16,1,0)</f>
        <v>0</v>
      </c>
      <c r="V9" s="5">
        <f>O9+P9+Q9+R9+S9+T9+U9</f>
        <v>0</v>
      </c>
      <c r="W9" s="4"/>
      <c r="X9" s="4" t="s">
        <v>26</v>
      </c>
      <c r="Y9" s="4"/>
      <c r="Z9" s="51" t="str">
        <f>Z4</f>
        <v>PSG</v>
      </c>
      <c r="AA9" s="52"/>
      <c r="AB9" s="53" t="s">
        <v>16</v>
      </c>
      <c r="AC9" s="52"/>
      <c r="AD9" s="54" t="str">
        <f>G7</f>
        <v>Man City</v>
      </c>
    </row>
    <row r="10" spans="1:30" ht="15.75" thickTop="1" x14ac:dyDescent="0.25">
      <c r="A10" s="4"/>
      <c r="B10" s="4"/>
      <c r="C10" s="9"/>
      <c r="D10" s="4"/>
      <c r="E10" s="4"/>
      <c r="F10" s="4"/>
      <c r="G10" s="55" t="str">
        <f>K4</f>
        <v>ASSE</v>
      </c>
      <c r="H10" s="2"/>
      <c r="I10" s="3" t="s">
        <v>16</v>
      </c>
      <c r="J10" s="2"/>
      <c r="K10" s="56" t="str">
        <f>K5</f>
        <v>Porto</v>
      </c>
      <c r="L10" s="4"/>
      <c r="M10" s="4"/>
      <c r="N10" s="5"/>
      <c r="O10" s="5">
        <f>IF($J$4=$H$4,1,0)</f>
        <v>1</v>
      </c>
      <c r="P10" s="5">
        <f>IF($H$10=$J$10,1,0)</f>
        <v>1</v>
      </c>
      <c r="Q10" s="5">
        <f>IF($J$15=$H$15,1,0)</f>
        <v>1</v>
      </c>
      <c r="R10" s="4">
        <f>IF($H$21=$J$21,1,0)</f>
        <v>1</v>
      </c>
      <c r="S10" s="4">
        <f>IF($AA$6=$AC$6,1,0)</f>
        <v>1</v>
      </c>
      <c r="T10" s="4">
        <f>IF($AA$11=$AC$11,1,0)</f>
        <v>1</v>
      </c>
      <c r="U10" s="4">
        <f>IF($AA$16=$AC$16,1,0)</f>
        <v>1</v>
      </c>
      <c r="V10" s="5">
        <f>O10+P10+Q10+R10+S10+T10+U10</f>
        <v>7</v>
      </c>
      <c r="W10" s="4" t="s">
        <v>10</v>
      </c>
      <c r="X10" s="4"/>
      <c r="Y10" s="4"/>
      <c r="Z10" s="55" t="str">
        <f>Z5</f>
        <v>Bayern</v>
      </c>
      <c r="AA10" s="2"/>
      <c r="AB10" s="3" t="s">
        <v>16</v>
      </c>
      <c r="AC10" s="2"/>
      <c r="AD10" s="56" t="str">
        <f>K16</f>
        <v>Valence</v>
      </c>
    </row>
    <row r="11" spans="1:30" x14ac:dyDescent="0.25">
      <c r="A11" s="4"/>
      <c r="B11" s="4"/>
      <c r="C11" s="9"/>
      <c r="D11" s="4"/>
      <c r="E11" s="4"/>
      <c r="F11" s="4"/>
      <c r="G11" s="55" t="str">
        <f>G6</f>
        <v>France</v>
      </c>
      <c r="H11" s="2"/>
      <c r="I11" s="3" t="s">
        <v>16</v>
      </c>
      <c r="J11" s="2"/>
      <c r="K11" s="56" t="str">
        <f>G7</f>
        <v>Man City</v>
      </c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55" t="str">
        <f>Z6</f>
        <v>ASSE</v>
      </c>
      <c r="AA11" s="2"/>
      <c r="AB11" s="3" t="s">
        <v>16</v>
      </c>
      <c r="AC11" s="2"/>
      <c r="AD11" s="56" t="str">
        <f>AD15</f>
        <v>France</v>
      </c>
    </row>
    <row r="12" spans="1:30" ht="15.75" thickBot="1" x14ac:dyDescent="0.3">
      <c r="A12" s="4"/>
      <c r="B12" s="4"/>
      <c r="C12" s="9"/>
      <c r="D12" s="4"/>
      <c r="E12" s="4"/>
      <c r="F12" s="4"/>
      <c r="G12" s="57" t="str">
        <f>K6</f>
        <v>Real</v>
      </c>
      <c r="H12" s="58"/>
      <c r="I12" s="59" t="s">
        <v>16</v>
      </c>
      <c r="J12" s="58"/>
      <c r="K12" s="60" t="str">
        <f>K7</f>
        <v>Valence</v>
      </c>
      <c r="L12" s="4"/>
      <c r="M12" s="4"/>
      <c r="N12" s="5" t="str">
        <f>G5</f>
        <v>Bayern</v>
      </c>
      <c r="O12" s="5">
        <f>IF($H$5&gt;$J$5,1,0)</f>
        <v>0</v>
      </c>
      <c r="P12" s="5">
        <f>IF($J$9&gt;$H$9,1,0)</f>
        <v>0</v>
      </c>
      <c r="Q12" s="5">
        <f>IF($H$15&gt;$J$15,1,0)</f>
        <v>0</v>
      </c>
      <c r="R12" s="5">
        <f>IF($H$20&gt;$J$20,1,0)</f>
        <v>0</v>
      </c>
      <c r="S12" s="5">
        <f>IF($AA$5&gt;$AC$5,1,0)</f>
        <v>0</v>
      </c>
      <c r="T12" s="5">
        <f>IF($AA$10&gt;$AC$10,1,0)</f>
        <v>0</v>
      </c>
      <c r="U12" s="5">
        <f>IF($AA$15&gt;$AC$15,1,0)</f>
        <v>0</v>
      </c>
      <c r="V12" s="5">
        <f>O12+P12+Q12+R12+S12+T12+U12</f>
        <v>0</v>
      </c>
      <c r="W12" s="4" t="s">
        <v>9</v>
      </c>
      <c r="X12" s="4"/>
      <c r="Y12" s="4"/>
      <c r="Z12" s="57" t="str">
        <f>Z7</f>
        <v>Porto</v>
      </c>
      <c r="AA12" s="58"/>
      <c r="AB12" s="59" t="s">
        <v>16</v>
      </c>
      <c r="AC12" s="58"/>
      <c r="AD12" s="60" t="str">
        <f>AD4</f>
        <v>Real</v>
      </c>
    </row>
    <row r="13" spans="1:30" ht="16.5" thickTop="1" thickBot="1" x14ac:dyDescent="0.3">
      <c r="A13" s="4"/>
      <c r="B13" s="4"/>
      <c r="C13" s="9"/>
      <c r="D13" s="4"/>
      <c r="E13" s="4"/>
      <c r="F13" s="4"/>
      <c r="G13" s="33"/>
      <c r="H13" s="34"/>
      <c r="I13" s="5"/>
      <c r="J13" s="33"/>
      <c r="K13" s="33"/>
      <c r="L13" s="4"/>
      <c r="M13" s="4"/>
      <c r="N13" s="5"/>
      <c r="O13" s="5">
        <f>IF($H$5&lt;$J$5,1,0)</f>
        <v>0</v>
      </c>
      <c r="P13" s="5">
        <f>IF($J$9&lt;$H$9,1,0)</f>
        <v>0</v>
      </c>
      <c r="Q13" s="5">
        <f>IF($H$15&lt;$J$15,1,0)</f>
        <v>0</v>
      </c>
      <c r="R13" s="5">
        <f>IF($H$20&lt;$J$20,1,0)</f>
        <v>0</v>
      </c>
      <c r="S13" s="5">
        <f>IF($AA$5&lt;$AC$5,1,0)</f>
        <v>0</v>
      </c>
      <c r="T13" s="5">
        <f>IF($AA$10&lt;$AC$10,1,0)</f>
        <v>0</v>
      </c>
      <c r="U13" s="5">
        <f>IF($AA$15&lt;$AC$15,1,0)</f>
        <v>0</v>
      </c>
      <c r="V13" s="5">
        <f>O13+P13+Q13+R13+S13+T13+U13</f>
        <v>0</v>
      </c>
      <c r="W13" s="4"/>
      <c r="X13" s="4"/>
      <c r="Y13" s="4"/>
      <c r="Z13" s="33"/>
      <c r="AA13" s="34"/>
      <c r="AB13" s="5"/>
      <c r="AC13" s="33"/>
      <c r="AD13" s="33"/>
    </row>
    <row r="14" spans="1:30" ht="15.75" thickTop="1" x14ac:dyDescent="0.25">
      <c r="A14" s="4"/>
      <c r="B14" s="4"/>
      <c r="C14" s="9"/>
      <c r="D14" s="4"/>
      <c r="E14" s="4" t="s">
        <v>22</v>
      </c>
      <c r="F14" s="4"/>
      <c r="G14" s="51" t="str">
        <f>G9</f>
        <v>PSG</v>
      </c>
      <c r="H14" s="52"/>
      <c r="I14" s="53" t="s">
        <v>16</v>
      </c>
      <c r="J14" s="52"/>
      <c r="K14" s="54" t="str">
        <f>K10</f>
        <v>Porto</v>
      </c>
      <c r="L14" s="4"/>
      <c r="M14" s="4"/>
      <c r="N14" s="5"/>
      <c r="O14" s="5">
        <f>IF($H$5=$J$5,1,0)</f>
        <v>1</v>
      </c>
      <c r="P14" s="5">
        <f>IF($J$9=$H$9,1,0)</f>
        <v>1</v>
      </c>
      <c r="Q14" s="5">
        <f>IF($H$15=$J$15,1,0)</f>
        <v>1</v>
      </c>
      <c r="R14" s="5">
        <f>IF($H$20=$J$20,1,0)</f>
        <v>1</v>
      </c>
      <c r="S14" s="5">
        <f>IF($AA$5=$AC$5,1,0)</f>
        <v>1</v>
      </c>
      <c r="T14" s="5">
        <f>IF($AA$10=$AC$10,1,0)</f>
        <v>1</v>
      </c>
      <c r="U14" s="5">
        <f>IF($AA$15=$AC$15,1,0)</f>
        <v>1</v>
      </c>
      <c r="V14" s="5">
        <f>O14+P14+Q14+R14+S14+T14+U14</f>
        <v>7</v>
      </c>
      <c r="W14" s="4" t="s">
        <v>10</v>
      </c>
      <c r="X14" s="4" t="s">
        <v>27</v>
      </c>
      <c r="Y14" s="4"/>
      <c r="Z14" s="51" t="str">
        <f>Z9</f>
        <v>PSG</v>
      </c>
      <c r="AA14" s="52"/>
      <c r="AB14" s="53" t="s">
        <v>16</v>
      </c>
      <c r="AC14" s="52"/>
      <c r="AD14" s="54" t="str">
        <f>K7</f>
        <v>Valence</v>
      </c>
    </row>
    <row r="15" spans="1:30" x14ac:dyDescent="0.25">
      <c r="A15" s="4"/>
      <c r="B15" s="4"/>
      <c r="C15" s="9"/>
      <c r="D15" s="4"/>
      <c r="E15" s="4"/>
      <c r="F15" s="4"/>
      <c r="G15" s="55" t="str">
        <f>K9</f>
        <v>Bayern</v>
      </c>
      <c r="H15" s="2"/>
      <c r="I15" s="3" t="s">
        <v>16</v>
      </c>
      <c r="J15" s="2"/>
      <c r="K15" s="56" t="str">
        <f>G10</f>
        <v>ASSE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55" t="str">
        <f>Z10</f>
        <v>Bayern</v>
      </c>
      <c r="AA15" s="2"/>
      <c r="AB15" s="3" t="s">
        <v>16</v>
      </c>
      <c r="AC15" s="2"/>
      <c r="AD15" s="56" t="str">
        <f>K19</f>
        <v>France</v>
      </c>
    </row>
    <row r="16" spans="1:30" x14ac:dyDescent="0.25">
      <c r="A16" s="4"/>
      <c r="B16" s="4"/>
      <c r="C16" s="9"/>
      <c r="D16" s="4"/>
      <c r="E16" s="4"/>
      <c r="F16" s="4"/>
      <c r="G16" s="55" t="str">
        <f>G11</f>
        <v>France</v>
      </c>
      <c r="H16" s="2"/>
      <c r="I16" s="3" t="s">
        <v>16</v>
      </c>
      <c r="J16" s="2"/>
      <c r="K16" s="56" t="str">
        <f>K12</f>
        <v>Valence</v>
      </c>
      <c r="L16" s="4"/>
      <c r="M16" s="4"/>
      <c r="N16" s="5" t="str">
        <f>K5</f>
        <v>Porto</v>
      </c>
      <c r="O16" s="5">
        <f>IF($J$5&gt;$H$5,1,0)</f>
        <v>0</v>
      </c>
      <c r="P16" s="5">
        <f>IF($J$10&gt;$H$10,1,0)</f>
        <v>0</v>
      </c>
      <c r="Q16" s="5">
        <f>IF($J$14&gt;$H$14,1,0)</f>
        <v>0</v>
      </c>
      <c r="R16" s="5">
        <f>IF($H$22&gt;$J$22,1,0)</f>
        <v>0</v>
      </c>
      <c r="S16" s="5">
        <f>IF($AA$7&gt;$AC$7,1,0)</f>
        <v>0</v>
      </c>
      <c r="T16" s="5">
        <f>IF($AA$12&gt;$AC$12,1,0)</f>
        <v>0</v>
      </c>
      <c r="U16" s="5">
        <f>IF($AA$17&gt;$AC$17,1,0)</f>
        <v>0</v>
      </c>
      <c r="V16" s="5">
        <f>O16+P16+Q16+R16+S16+T16+U16</f>
        <v>0</v>
      </c>
      <c r="W16" s="4" t="s">
        <v>9</v>
      </c>
      <c r="X16" s="4"/>
      <c r="Y16" s="4"/>
      <c r="Z16" s="55" t="str">
        <f>Z11</f>
        <v>ASSE</v>
      </c>
      <c r="AA16" s="2"/>
      <c r="AB16" s="3" t="s">
        <v>16</v>
      </c>
      <c r="AC16" s="2"/>
      <c r="AD16" s="56" t="str">
        <f>AD12</f>
        <v>Real</v>
      </c>
    </row>
    <row r="17" spans="1:30" ht="15.75" thickBot="1" x14ac:dyDescent="0.3">
      <c r="A17" s="4"/>
      <c r="B17" s="4"/>
      <c r="C17" s="9"/>
      <c r="D17" s="4"/>
      <c r="E17" s="4"/>
      <c r="F17" s="4"/>
      <c r="G17" s="57" t="str">
        <f>K11</f>
        <v>Man City</v>
      </c>
      <c r="H17" s="58"/>
      <c r="I17" s="59" t="s">
        <v>16</v>
      </c>
      <c r="J17" s="58"/>
      <c r="K17" s="60" t="str">
        <f>G12</f>
        <v>Real</v>
      </c>
      <c r="L17" s="4"/>
      <c r="M17" s="4"/>
      <c r="N17" s="5"/>
      <c r="O17" s="5">
        <f>IF($J$5&lt;$H$5,1,0)</f>
        <v>0</v>
      </c>
      <c r="P17" s="5">
        <f>IF($J$10&lt;$H$10,1,0)</f>
        <v>0</v>
      </c>
      <c r="Q17" s="5">
        <f>IF($J$14&lt;$H$14,1,0)</f>
        <v>0</v>
      </c>
      <c r="R17" s="5">
        <f>IF($H$22&lt;$J$22,1,0)</f>
        <v>0</v>
      </c>
      <c r="S17" s="5">
        <f>IF($AA$7&lt;$AC$7,1,0)</f>
        <v>0</v>
      </c>
      <c r="T17" s="5">
        <f>IF($AA$12&lt;$AC$12,1,0)</f>
        <v>0</v>
      </c>
      <c r="U17" s="5">
        <f>IF($AA$17&lt;$AC$17,1,0)</f>
        <v>0</v>
      </c>
      <c r="V17" s="5">
        <f t="shared" ref="V17:V34" si="0">O17+P17+Q17+R17+S17+T17+U17</f>
        <v>0</v>
      </c>
      <c r="W17" s="4"/>
      <c r="X17" s="4"/>
      <c r="Y17" s="4"/>
      <c r="Z17" s="57" t="str">
        <f>Z12</f>
        <v>Porto</v>
      </c>
      <c r="AA17" s="58"/>
      <c r="AB17" s="59" t="s">
        <v>16</v>
      </c>
      <c r="AC17" s="58"/>
      <c r="AD17" s="60" t="str">
        <f>AD9</f>
        <v>Man City</v>
      </c>
    </row>
    <row r="18" spans="1:30" ht="16.5" thickTop="1" thickBot="1" x14ac:dyDescent="0.3">
      <c r="A18" s="4"/>
      <c r="B18" s="4"/>
      <c r="C18" s="9"/>
      <c r="D18" s="4"/>
      <c r="E18" s="4"/>
      <c r="F18" s="4"/>
      <c r="G18" s="33"/>
      <c r="H18" s="34"/>
      <c r="I18" s="5"/>
      <c r="J18" s="33"/>
      <c r="K18" s="33"/>
      <c r="L18" s="4"/>
      <c r="M18" s="4"/>
      <c r="N18" s="5"/>
      <c r="O18" s="5">
        <f>IF($J$5=$H$5,1,0)</f>
        <v>1</v>
      </c>
      <c r="P18" s="5">
        <f>IF($J$10=$H$10,1,0)</f>
        <v>1</v>
      </c>
      <c r="Q18" s="5">
        <f>IF($J$14=$H$14,1,0)</f>
        <v>1</v>
      </c>
      <c r="R18" s="5">
        <f>IF($H$22=$J$22,1,0)</f>
        <v>1</v>
      </c>
      <c r="S18" s="5">
        <f>IF($AA$7=$AC$7,1,0)</f>
        <v>1</v>
      </c>
      <c r="T18" s="5">
        <f>IF($AA$12=$AC$12,1,0)</f>
        <v>1</v>
      </c>
      <c r="U18" s="5">
        <f>IF($AA$17=$AC$17,1,0)</f>
        <v>1</v>
      </c>
      <c r="V18" s="5">
        <f t="shared" si="0"/>
        <v>7</v>
      </c>
      <c r="W18" s="4" t="s">
        <v>10</v>
      </c>
    </row>
    <row r="19" spans="1:30" ht="15.75" thickTop="1" x14ac:dyDescent="0.25">
      <c r="A19" s="4"/>
      <c r="B19" s="4"/>
      <c r="C19" s="9"/>
      <c r="D19" s="4"/>
      <c r="E19" s="4" t="s">
        <v>24</v>
      </c>
      <c r="F19" s="4"/>
      <c r="G19" s="51" t="str">
        <f>G4</f>
        <v>PSG</v>
      </c>
      <c r="H19" s="52"/>
      <c r="I19" s="53" t="s">
        <v>16</v>
      </c>
      <c r="J19" s="52"/>
      <c r="K19" s="54" t="str">
        <f>G6</f>
        <v>France</v>
      </c>
      <c r="L19" s="4"/>
      <c r="M19" s="4"/>
      <c r="N19" s="4"/>
      <c r="O19" s="4"/>
      <c r="P19" s="4"/>
      <c r="Q19" s="4"/>
      <c r="R19" s="4"/>
      <c r="S19" s="4"/>
      <c r="T19" s="4"/>
      <c r="U19" s="4"/>
      <c r="V19" s="5"/>
      <c r="W19" s="4"/>
    </row>
    <row r="20" spans="1:30" x14ac:dyDescent="0.25">
      <c r="A20" s="4"/>
      <c r="B20" s="4"/>
      <c r="C20" s="9"/>
      <c r="D20" s="4"/>
      <c r="E20" s="4"/>
      <c r="F20" s="4"/>
      <c r="G20" s="55" t="str">
        <f>G5</f>
        <v>Bayern</v>
      </c>
      <c r="H20" s="2"/>
      <c r="I20" s="3" t="s">
        <v>16</v>
      </c>
      <c r="J20" s="2"/>
      <c r="K20" s="56" t="str">
        <f>K6</f>
        <v>Real</v>
      </c>
      <c r="L20" s="4"/>
      <c r="M20" s="4"/>
      <c r="N20" s="5" t="str">
        <f>G6</f>
        <v>France</v>
      </c>
      <c r="O20" s="5">
        <f>IF($H$6&gt;$J$6,1,0)</f>
        <v>0</v>
      </c>
      <c r="P20" s="5">
        <f>IF($H$11&gt;$J$11,1,0)</f>
        <v>0</v>
      </c>
      <c r="Q20" s="5">
        <f>IF($H$16&gt;$J$16,1,0)</f>
        <v>0</v>
      </c>
      <c r="R20" s="5">
        <f>IF($J$19&gt;$H$19,1,0)</f>
        <v>0</v>
      </c>
      <c r="S20" s="5">
        <f>IF($AC$7&gt;$AA$7,1,0)</f>
        <v>0</v>
      </c>
      <c r="T20" s="5">
        <f>IF($AC$11&gt;$AA$11,1,0)</f>
        <v>0</v>
      </c>
      <c r="U20" s="5">
        <f>IF($AC$15&gt;$AA$15,1,0)</f>
        <v>0</v>
      </c>
      <c r="V20" s="5">
        <f t="shared" si="0"/>
        <v>0</v>
      </c>
      <c r="W20" s="4" t="s">
        <v>9</v>
      </c>
    </row>
    <row r="21" spans="1:30" x14ac:dyDescent="0.25">
      <c r="A21" s="4"/>
      <c r="B21" s="4"/>
      <c r="C21" s="9"/>
      <c r="D21" s="4"/>
      <c r="E21" s="4"/>
      <c r="F21" s="4"/>
      <c r="G21" s="55" t="str">
        <f>Z6</f>
        <v>ASSE</v>
      </c>
      <c r="H21" s="2"/>
      <c r="I21" s="3" t="s">
        <v>16</v>
      </c>
      <c r="J21" s="2"/>
      <c r="K21" s="56" t="str">
        <f>AD5</f>
        <v>Man City</v>
      </c>
      <c r="L21" s="4"/>
      <c r="M21" s="4"/>
      <c r="N21" s="5"/>
      <c r="O21" s="5">
        <f>IF($H$6&lt;$J$6,1,0)</f>
        <v>0</v>
      </c>
      <c r="P21" s="5">
        <f>IF($H$11&lt;$J$11,1,0)</f>
        <v>0</v>
      </c>
      <c r="Q21" s="5">
        <f>IF($H$16&lt;$J$16,1,0)</f>
        <v>0</v>
      </c>
      <c r="R21" s="5">
        <f>IF($J$19&lt;$H$19,1,0)</f>
        <v>0</v>
      </c>
      <c r="S21" s="5">
        <f>IF($AC$7&lt;$AA$7,1,0)</f>
        <v>0</v>
      </c>
      <c r="T21" s="5">
        <f>IF($AC$11&lt;$AA$11,1,0)</f>
        <v>0</v>
      </c>
      <c r="U21" s="5">
        <f>IF($AC$15&lt;$AA$15,1,0)</f>
        <v>0</v>
      </c>
      <c r="V21" s="5">
        <f t="shared" si="0"/>
        <v>0</v>
      </c>
      <c r="W21" s="4"/>
    </row>
    <row r="22" spans="1:30" ht="15.75" thickBot="1" x14ac:dyDescent="0.3">
      <c r="A22" s="4"/>
      <c r="B22" s="4"/>
      <c r="C22" s="9"/>
      <c r="D22" s="4"/>
      <c r="E22" s="4"/>
      <c r="F22" s="4"/>
      <c r="G22" s="57" t="str">
        <f>K5</f>
        <v>Porto</v>
      </c>
      <c r="H22" s="58"/>
      <c r="I22" s="59" t="s">
        <v>16</v>
      </c>
      <c r="J22" s="58"/>
      <c r="K22" s="60" t="str">
        <f>AD6</f>
        <v>Valence</v>
      </c>
      <c r="L22" s="4"/>
      <c r="M22" s="4"/>
      <c r="N22" s="5"/>
      <c r="O22" s="5">
        <f>IF($H$6=$J$6,1,0)</f>
        <v>1</v>
      </c>
      <c r="P22" s="5">
        <f>IF($H$11=$J$11,1,0)</f>
        <v>1</v>
      </c>
      <c r="Q22" s="5">
        <f>IF($H$16=$J$16,1,0)</f>
        <v>1</v>
      </c>
      <c r="R22" s="5">
        <f>IF($J$19=$H$19,1,0)</f>
        <v>1</v>
      </c>
      <c r="S22" s="5">
        <f>IF($AC$7=$AA$7,1,0)</f>
        <v>1</v>
      </c>
      <c r="T22" s="5">
        <f>IF($AC$11=$AA$11,1,0)</f>
        <v>1</v>
      </c>
      <c r="U22" s="5">
        <f>IF($AC$15=$AA$15,1,0)</f>
        <v>1</v>
      </c>
      <c r="V22" s="5">
        <f t="shared" si="0"/>
        <v>7</v>
      </c>
      <c r="W22" s="4" t="s">
        <v>10</v>
      </c>
    </row>
    <row r="23" spans="1:30" ht="15.75" thickTop="1" x14ac:dyDescent="0.25">
      <c r="A23" s="4"/>
      <c r="B23" s="4"/>
      <c r="C23" s="9"/>
      <c r="D23" s="4"/>
      <c r="E23" s="4"/>
      <c r="F23" s="4"/>
      <c r="G23" s="33"/>
      <c r="H23" s="34"/>
      <c r="I23" s="5"/>
      <c r="J23" s="33"/>
      <c r="K23" s="33"/>
      <c r="L23" s="4"/>
      <c r="M23" s="4"/>
      <c r="N23" s="4"/>
      <c r="O23" s="4"/>
      <c r="P23" s="4"/>
      <c r="Q23" s="4"/>
      <c r="R23" s="4"/>
      <c r="S23" s="4"/>
      <c r="T23" s="4"/>
      <c r="U23" s="4"/>
      <c r="V23" s="5"/>
      <c r="W23" s="4"/>
    </row>
    <row r="24" spans="1:30" x14ac:dyDescent="0.25">
      <c r="A24" s="4"/>
      <c r="B24" s="4"/>
      <c r="C24" s="9"/>
      <c r="D24" s="4"/>
      <c r="G24" s="33"/>
      <c r="H24" s="1"/>
      <c r="I24" s="1"/>
      <c r="J24" s="1"/>
      <c r="K24" s="33"/>
      <c r="L24" s="4"/>
      <c r="M24" s="4"/>
      <c r="N24" s="5" t="str">
        <f>K6</f>
        <v>Real</v>
      </c>
      <c r="O24" s="5">
        <f>IF($J$6&gt;$H$6,1,0)</f>
        <v>0</v>
      </c>
      <c r="P24" s="5">
        <f>IF($H$12&gt;$J$12,1,0)</f>
        <v>0</v>
      </c>
      <c r="Q24" s="5">
        <f>IF($J$17&gt;$H$17,1,0)</f>
        <v>0</v>
      </c>
      <c r="R24" s="5">
        <f>IF($J$20&gt;$H$20,1,0)</f>
        <v>0</v>
      </c>
      <c r="S24" s="5">
        <f>IF($AC$4&gt;$AA$4,1,0)</f>
        <v>0</v>
      </c>
      <c r="T24" s="5">
        <f>IF($AC$12&gt;$AA$12,1,0)</f>
        <v>0</v>
      </c>
      <c r="U24" s="5">
        <f>IF($AC$16&gt;$AA$16,1,0)</f>
        <v>0</v>
      </c>
      <c r="V24" s="5">
        <f t="shared" si="0"/>
        <v>0</v>
      </c>
      <c r="W24" s="4" t="s">
        <v>9</v>
      </c>
    </row>
    <row r="25" spans="1:30" x14ac:dyDescent="0.25">
      <c r="A25" s="4"/>
      <c r="B25" s="4"/>
      <c r="C25" s="9"/>
      <c r="D25" s="4"/>
      <c r="L25" s="4"/>
      <c r="M25" s="4"/>
      <c r="N25" s="5"/>
      <c r="O25" s="5">
        <f>IF($J$6&lt;$H$6,1,0)</f>
        <v>0</v>
      </c>
      <c r="P25" s="5">
        <f>IF($H$12&lt;$J$12,1,0)</f>
        <v>0</v>
      </c>
      <c r="Q25" s="5">
        <f>IF($J$17&lt;$H$17,1,0)</f>
        <v>0</v>
      </c>
      <c r="R25" s="5">
        <f>IF($J$20&lt;$H$20,1,0)</f>
        <v>0</v>
      </c>
      <c r="S25" s="5">
        <f>IF($AC$4&lt;$AA$4,1,0)</f>
        <v>0</v>
      </c>
      <c r="T25" s="5">
        <f>IF($AC$12&lt;$AA$12,1,0)</f>
        <v>0</v>
      </c>
      <c r="U25" s="5">
        <f>IF($AC$16&lt;$AA$16,1,0)</f>
        <v>0</v>
      </c>
      <c r="V25" s="5">
        <f t="shared" si="0"/>
        <v>0</v>
      </c>
      <c r="W25" s="4"/>
    </row>
    <row r="26" spans="1:30" x14ac:dyDescent="0.25">
      <c r="A26" s="4"/>
      <c r="B26" s="4"/>
      <c r="C26" s="9"/>
      <c r="D26" s="4"/>
      <c r="L26" s="4"/>
      <c r="M26" s="4"/>
      <c r="N26" s="5"/>
      <c r="O26" s="5">
        <f>IF($J$6=$H$6,1,0)</f>
        <v>1</v>
      </c>
      <c r="P26" s="5">
        <f>IF($H$12=$J$12,1,0)</f>
        <v>1</v>
      </c>
      <c r="Q26" s="5">
        <f>IF($J$17=$H$17,1,0)</f>
        <v>1</v>
      </c>
      <c r="R26" s="5">
        <f>IF($J$20=$H$20,1,0)</f>
        <v>1</v>
      </c>
      <c r="S26" s="5">
        <f>IF($AC$4=$AA$4,1,0)</f>
        <v>1</v>
      </c>
      <c r="T26" s="5">
        <f>IF($AC$12=$AA$12,1,0)</f>
        <v>1</v>
      </c>
      <c r="U26" s="5">
        <f>IF($AC$16=$AA$16,1,0)</f>
        <v>1</v>
      </c>
      <c r="V26" s="5">
        <f t="shared" si="0"/>
        <v>7</v>
      </c>
      <c r="W26" s="4" t="s">
        <v>10</v>
      </c>
    </row>
    <row r="27" spans="1:30" x14ac:dyDescent="0.25">
      <c r="A27" s="4"/>
      <c r="B27" s="4"/>
      <c r="C27" s="9"/>
      <c r="D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5"/>
      <c r="W27" s="4"/>
    </row>
    <row r="28" spans="1:30" x14ac:dyDescent="0.25">
      <c r="A28" s="4"/>
      <c r="B28" s="4"/>
      <c r="C28" s="9"/>
      <c r="D28" s="4"/>
      <c r="L28" s="4"/>
      <c r="M28" s="4"/>
      <c r="N28" s="5" t="str">
        <f>G7</f>
        <v>Man City</v>
      </c>
      <c r="O28" s="5">
        <f>IF($H$7&gt;$J$7,1,0)</f>
        <v>0</v>
      </c>
      <c r="P28" s="5">
        <f>IF($J$11&gt;$H$11,1,0)</f>
        <v>0</v>
      </c>
      <c r="Q28" s="5">
        <f>IF($H$17&gt;$J$17,1,0)</f>
        <v>0</v>
      </c>
      <c r="R28" s="5">
        <f>IF($J$21&gt;$H$21,1,0)</f>
        <v>0</v>
      </c>
      <c r="S28" s="5">
        <f>IF($AC$5&gt;$AA$5,1,0)</f>
        <v>0</v>
      </c>
      <c r="T28" s="5">
        <f>IF($AC$9&gt;$AA$9,1,0)</f>
        <v>0</v>
      </c>
      <c r="U28" s="5">
        <f>IF($AC$17&gt;$AA$17,1,0)</f>
        <v>0</v>
      </c>
      <c r="V28" s="5">
        <f t="shared" si="0"/>
        <v>0</v>
      </c>
      <c r="W28" s="4" t="s">
        <v>9</v>
      </c>
    </row>
    <row r="29" spans="1:30" x14ac:dyDescent="0.25">
      <c r="A29" s="4"/>
      <c r="B29" s="4"/>
      <c r="C29" s="9"/>
      <c r="D29" s="4"/>
      <c r="L29" s="4"/>
      <c r="M29" s="4"/>
      <c r="N29" s="5"/>
      <c r="O29" s="5">
        <f>IF($H$7&lt;$J$7,1,0)</f>
        <v>0</v>
      </c>
      <c r="P29" s="5">
        <f>IF($J$11&lt;$H$11,1,0)</f>
        <v>0</v>
      </c>
      <c r="Q29" s="5">
        <f>IF($H$17&lt;$J$17,1,0)</f>
        <v>0</v>
      </c>
      <c r="R29" s="5">
        <f>IF($J$21&lt;$H$21,1,0)</f>
        <v>0</v>
      </c>
      <c r="S29" s="5">
        <f>IF($AC$5&lt;$AA$5,1,0)</f>
        <v>0</v>
      </c>
      <c r="T29" s="5">
        <f>IF($AC$9&lt;$AA$9,1,0)</f>
        <v>0</v>
      </c>
      <c r="U29" s="5">
        <f>IF($AC$17&lt;$AA$17,1,0)</f>
        <v>0</v>
      </c>
      <c r="V29" s="5">
        <f t="shared" si="0"/>
        <v>0</v>
      </c>
      <c r="W29" s="4"/>
    </row>
    <row r="30" spans="1:30" x14ac:dyDescent="0.25">
      <c r="A30" s="4"/>
      <c r="B30" s="4"/>
      <c r="C30" s="9"/>
      <c r="D30" s="4"/>
      <c r="L30" s="4"/>
      <c r="M30" s="4"/>
      <c r="N30" s="5"/>
      <c r="O30" s="5">
        <f>IF($H$7=$J$7,1,0)</f>
        <v>1</v>
      </c>
      <c r="P30" s="5">
        <f>IF($J$11=$H$11,1,0)</f>
        <v>1</v>
      </c>
      <c r="Q30" s="5">
        <f>IF($H$17=$J$17,1,0)</f>
        <v>1</v>
      </c>
      <c r="R30" s="5">
        <f>IF($J$21=$H$21,1,0)</f>
        <v>1</v>
      </c>
      <c r="S30" s="5">
        <f>IF($AC$5=$AA$5,1,0)</f>
        <v>1</v>
      </c>
      <c r="T30" s="5">
        <f>IF($AC$9=$AA$9,1,0)</f>
        <v>1</v>
      </c>
      <c r="U30" s="5">
        <f>IF($AC$17=$AA$17,1,0)</f>
        <v>1</v>
      </c>
      <c r="V30" s="5">
        <f t="shared" si="0"/>
        <v>7</v>
      </c>
      <c r="W30" s="4" t="s">
        <v>10</v>
      </c>
    </row>
    <row r="31" spans="1:30" x14ac:dyDescent="0.25">
      <c r="A31" s="4"/>
      <c r="B31" s="4"/>
      <c r="C31" s="9"/>
      <c r="D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5"/>
      <c r="W31" s="4"/>
    </row>
    <row r="32" spans="1:30" x14ac:dyDescent="0.25">
      <c r="A32" s="4"/>
      <c r="B32" s="4"/>
      <c r="C32" s="9"/>
      <c r="D32" s="4"/>
      <c r="L32" s="4"/>
      <c r="M32" s="4"/>
      <c r="N32" s="5" t="str">
        <f>K7</f>
        <v>Valence</v>
      </c>
      <c r="O32" s="5">
        <f>IF($J$7&gt;$H$7,1,0)</f>
        <v>0</v>
      </c>
      <c r="P32" s="5">
        <f>IF($J$12&gt;$H$12,1,0)</f>
        <v>0</v>
      </c>
      <c r="Q32" s="5">
        <f>IF($J$16&gt;$H$16,1,0)</f>
        <v>0</v>
      </c>
      <c r="R32" s="5">
        <f>IF($J$22&gt;$H$22,1,0)</f>
        <v>0</v>
      </c>
      <c r="S32" s="5">
        <f>IF($AC$6&gt;$AA$6,1,0)</f>
        <v>0</v>
      </c>
      <c r="T32" s="5">
        <f>IF($AC$10&gt;$AA$10,1,0)</f>
        <v>0</v>
      </c>
      <c r="U32" s="5">
        <f>IF($AC$14&gt;$AA$14,1,0)</f>
        <v>0</v>
      </c>
      <c r="V32" s="5">
        <f t="shared" si="0"/>
        <v>0</v>
      </c>
      <c r="W32" s="4" t="s">
        <v>9</v>
      </c>
    </row>
    <row r="33" spans="1:23" x14ac:dyDescent="0.25">
      <c r="A33" s="4"/>
      <c r="B33" s="4"/>
      <c r="C33" s="9"/>
      <c r="D33" s="4"/>
      <c r="L33" s="4"/>
      <c r="M33" s="4"/>
      <c r="N33" s="5"/>
      <c r="O33" s="5">
        <f>IF($J$7&lt;$H$7,1,0)</f>
        <v>0</v>
      </c>
      <c r="P33" s="5">
        <f>IF($J$12&lt;$H$12,1,0)</f>
        <v>0</v>
      </c>
      <c r="Q33" s="5">
        <f>IF($J$16&lt;$H$16,1,0)</f>
        <v>0</v>
      </c>
      <c r="R33" s="5">
        <f>IF($J$22&lt;$H$22,1,0)</f>
        <v>0</v>
      </c>
      <c r="S33" s="5">
        <f>IF($AC$6&lt;$AA$6,1,0)</f>
        <v>0</v>
      </c>
      <c r="T33" s="5">
        <f>IF($AC$10&lt;$AA$10,1,0)</f>
        <v>0</v>
      </c>
      <c r="U33" s="5">
        <f>IF($AC$14&lt;$AA$14,1,0)</f>
        <v>0</v>
      </c>
      <c r="V33" s="5">
        <f t="shared" si="0"/>
        <v>0</v>
      </c>
      <c r="W33" s="4"/>
    </row>
    <row r="34" spans="1:23" x14ac:dyDescent="0.25">
      <c r="A34" s="4"/>
      <c r="B34" s="4"/>
      <c r="C34" s="9"/>
      <c r="D34" s="4"/>
      <c r="L34" s="4"/>
      <c r="M34" s="4"/>
      <c r="N34" s="5"/>
      <c r="O34" s="5">
        <f>IF($J$7=$H$7,1,0)</f>
        <v>1</v>
      </c>
      <c r="P34" s="5">
        <f>IF($J$12=$H$12,1,0)</f>
        <v>1</v>
      </c>
      <c r="Q34" s="5">
        <f>IF($J$16=$H$16,1,0)</f>
        <v>1</v>
      </c>
      <c r="R34" s="5">
        <f>IF($J$22=$H$22,1,0)</f>
        <v>1</v>
      </c>
      <c r="S34" s="5">
        <f>IF($AC$6=$AA$6,1,0)</f>
        <v>1</v>
      </c>
      <c r="T34" s="5">
        <f>IF($AC$10=$AA$10,1,0)</f>
        <v>1</v>
      </c>
      <c r="U34" s="5">
        <f>IF($AC$14=$AA$14,1,0)</f>
        <v>1</v>
      </c>
      <c r="V34" s="5">
        <f t="shared" si="0"/>
        <v>7</v>
      </c>
      <c r="W34" s="4" t="s">
        <v>10</v>
      </c>
    </row>
    <row r="35" spans="1:23" x14ac:dyDescent="0.25">
      <c r="A35" s="4"/>
      <c r="B35" s="4"/>
      <c r="C35" s="9"/>
      <c r="D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</row>
    <row r="36" spans="1:23" x14ac:dyDescent="0.25">
      <c r="A36" s="4"/>
      <c r="B36" s="4"/>
      <c r="C36" s="9"/>
      <c r="D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</row>
    <row r="37" spans="1:23" x14ac:dyDescent="0.25">
      <c r="A37" s="4"/>
      <c r="B37" s="4"/>
      <c r="C37" s="9"/>
      <c r="D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</row>
    <row r="38" spans="1:23" x14ac:dyDescent="0.25">
      <c r="A38" s="4"/>
      <c r="B38" s="4"/>
      <c r="C38" s="9"/>
      <c r="D38" s="4"/>
      <c r="E38" s="4"/>
      <c r="F38" s="4"/>
      <c r="H38" s="6"/>
      <c r="I38" s="4"/>
      <c r="J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</row>
    <row r="39" spans="1:23" x14ac:dyDescent="0.25">
      <c r="A39" s="4"/>
      <c r="B39" s="4"/>
      <c r="C39" s="9"/>
      <c r="D39" s="4"/>
      <c r="E39" s="4"/>
      <c r="F39" s="4"/>
      <c r="H39" s="4"/>
      <c r="I39" s="4"/>
      <c r="J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</row>
  </sheetData>
  <mergeCells count="1">
    <mergeCell ref="H3:J3"/>
  </mergeCells>
  <pageMargins left="0.7" right="0.7" top="0.75" bottom="0.75" header="0.3" footer="0.3"/>
  <pageSetup paperSize="9" orientation="portrait" r:id="rId1"/>
  <ignoredErrors>
    <ignoredError sqref="G10:G11 K10:K11 G15:G16 K15:K16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H21"/>
  <sheetViews>
    <sheetView zoomScale="85" zoomScaleNormal="85" workbookViewId="0">
      <selection activeCell="C5" sqref="C5"/>
    </sheetView>
  </sheetViews>
  <sheetFormatPr baseColWidth="10" defaultRowHeight="15" outlineLevelCol="1" x14ac:dyDescent="0.25"/>
  <cols>
    <col min="2" max="2" width="5.28515625" customWidth="1"/>
    <col min="3" max="3" width="20.7109375" customWidth="1"/>
    <col min="4" max="10" width="5.7109375" customWidth="1"/>
    <col min="13" max="13" width="5.28515625" customWidth="1" outlineLevel="1"/>
    <col min="14" max="14" width="11.42578125" customWidth="1" outlineLevel="1"/>
    <col min="15" max="15" width="2.85546875" customWidth="1" outlineLevel="1"/>
    <col min="16" max="16" width="3.140625" customWidth="1" outlineLevel="1"/>
    <col min="17" max="17" width="3" customWidth="1" outlineLevel="1"/>
    <col min="18" max="18" width="5" customWidth="1" outlineLevel="1"/>
    <col min="19" max="20" width="4.28515625" customWidth="1" outlineLevel="1"/>
    <col min="21" max="21" width="4.85546875" customWidth="1" outlineLevel="1"/>
    <col min="22" max="22" width="11.42578125" customWidth="1" outlineLevel="1"/>
    <col min="23" max="23" width="5.42578125" customWidth="1" outlineLevel="1"/>
    <col min="24" max="24" width="13.5703125" customWidth="1" outlineLevel="1"/>
    <col min="25" max="25" width="5" customWidth="1" outlineLevel="1"/>
    <col min="26" max="26" width="4.42578125" customWidth="1" outlineLevel="1"/>
    <col min="27" max="27" width="5" customWidth="1" outlineLevel="1"/>
    <col min="29" max="29" width="21.28515625" bestFit="1" customWidth="1"/>
    <col min="30" max="30" width="21.28515625" customWidth="1"/>
    <col min="31" max="31" width="18.42578125" customWidth="1"/>
    <col min="32" max="32" width="19.140625" bestFit="1" customWidth="1"/>
    <col min="33" max="33" width="20" bestFit="1" customWidth="1"/>
    <col min="34" max="34" width="10.28515625" bestFit="1" customWidth="1"/>
    <col min="35" max="35" width="5.85546875" customWidth="1"/>
    <col min="38" max="38" width="5.85546875" bestFit="1" customWidth="1"/>
    <col min="39" max="39" width="5.5703125" bestFit="1" customWidth="1"/>
    <col min="42" max="42" width="5.85546875" bestFit="1" customWidth="1"/>
    <col min="43" max="43" width="6.140625" bestFit="1" customWidth="1"/>
  </cols>
  <sheetData>
    <row r="2" spans="2:34" ht="15.75" thickBot="1" x14ac:dyDescent="0.3"/>
    <row r="3" spans="2:34" ht="19.5" thickTop="1" x14ac:dyDescent="0.3">
      <c r="B3" s="39" t="s">
        <v>23</v>
      </c>
      <c r="C3" s="40" t="s">
        <v>8</v>
      </c>
      <c r="D3" s="41" t="s">
        <v>9</v>
      </c>
      <c r="E3" s="42" t="s">
        <v>10</v>
      </c>
      <c r="F3" s="42" t="s">
        <v>11</v>
      </c>
      <c r="G3" s="42" t="s">
        <v>13</v>
      </c>
      <c r="H3" s="42" t="s">
        <v>12</v>
      </c>
      <c r="I3" s="42" t="s">
        <v>14</v>
      </c>
      <c r="J3" s="43" t="s">
        <v>17</v>
      </c>
      <c r="M3" s="10" t="s">
        <v>23</v>
      </c>
      <c r="N3" s="10" t="s">
        <v>8</v>
      </c>
      <c r="O3" s="11" t="s">
        <v>9</v>
      </c>
      <c r="P3" s="12" t="s">
        <v>10</v>
      </c>
      <c r="Q3" s="12" t="s">
        <v>11</v>
      </c>
      <c r="R3" s="12" t="s">
        <v>13</v>
      </c>
      <c r="S3" s="12" t="s">
        <v>12</v>
      </c>
      <c r="T3" s="12" t="s">
        <v>14</v>
      </c>
      <c r="U3" s="12" t="s">
        <v>17</v>
      </c>
      <c r="W3" s="21" t="s">
        <v>23</v>
      </c>
      <c r="X3" s="21" t="s">
        <v>35</v>
      </c>
      <c r="Y3" s="20" t="s">
        <v>13</v>
      </c>
      <c r="Z3" s="20" t="s">
        <v>12</v>
      </c>
      <c r="AA3" s="20" t="s">
        <v>17</v>
      </c>
      <c r="AC3" s="35" t="s">
        <v>47</v>
      </c>
      <c r="AD3" s="36" t="s">
        <v>23</v>
      </c>
      <c r="AE3" s="37" t="s">
        <v>48</v>
      </c>
      <c r="AF3" s="37" t="s">
        <v>19</v>
      </c>
      <c r="AG3" s="37" t="s">
        <v>18</v>
      </c>
      <c r="AH3" s="38" t="s">
        <v>49</v>
      </c>
    </row>
    <row r="4" spans="2:34" ht="18.75" x14ac:dyDescent="0.3">
      <c r="B4" s="44">
        <v>1</v>
      </c>
      <c r="C4" s="18" t="str">
        <f>IF(Classement!$W$4=1,Classement!$X$4,IF(Classement!$W$5=1,Classement!$X$5,IF(Classement!$W$6=1,Classement!$X$6,IF(Classement!$W$7=1,Classement!$X$7,IF(Classement!$W$8=1,Classement!$X$8,IF(Classement!$W$9=1,Classement!$X$9,IF(Classement!$W$10=1,Classement!$X$10,IF(Classement!$W$11=1,Classement!$X$11,0))))))))</f>
        <v>Real</v>
      </c>
      <c r="D4" s="16">
        <f>VLOOKUP($C4,Classement!$N$4:$U$11,2,FALSE)+VLOOKUP($C4,Classement!$N$14:$U$21,2,FALSE)</f>
        <v>0</v>
      </c>
      <c r="E4" s="17">
        <f>VLOOKUP($C4,Classement!$N$4:$U$11,3,FALSE)+VLOOKUP($C4,Classement!$N$14:$U$21,3,FALSE)</f>
        <v>14</v>
      </c>
      <c r="F4" s="16">
        <f>VLOOKUP($C4,Classement!$N$4:$U$11,4,FALSE)+VLOOKUP($C4,Classement!$N$14:$U$21,4,FALSE)</f>
        <v>0</v>
      </c>
      <c r="G4" s="17">
        <f>VLOOKUP($C4,Classement!$N$4:$U$11,5,FALSE)+VLOOKUP($C4,Classement!$N$14:$U$21,5,FALSE)</f>
        <v>0</v>
      </c>
      <c r="H4" s="16">
        <f>VLOOKUP($C4,Classement!$N$4:$U$11,6,FALSE)+VLOOKUP($C4,Classement!$N$14:$U$21,6,FALSE)</f>
        <v>0</v>
      </c>
      <c r="I4" s="17">
        <f>VLOOKUP($C4,Classement!$N$4:$U$11,7,FALSE)+VLOOKUP($C4,Classement!$N$14:$U$21,7,FALSE)</f>
        <v>0</v>
      </c>
      <c r="J4" s="45">
        <f>VLOOKUP($C4,Classement!$N$4:$U$11,8,FALSE)+VLOOKUP($C4,Classement!$N$14:$U$21,8,FALSE)</f>
        <v>14</v>
      </c>
      <c r="M4" s="10">
        <f t="shared" ref="M4:M11" si="0">RANK(U4,$U$4:$U$11,0)</f>
        <v>1</v>
      </c>
      <c r="N4" s="13" t="s">
        <v>5</v>
      </c>
      <c r="O4" s="14">
        <f>'Match aller'!$V$24</f>
        <v>0</v>
      </c>
      <c r="P4" s="15">
        <f>'Match aller'!$V$26</f>
        <v>7</v>
      </c>
      <c r="Q4" s="14">
        <f>'Match aller'!$V$25</f>
        <v>0</v>
      </c>
      <c r="R4" s="15">
        <f t="shared" ref="R4:R11" si="1">S4-T4</f>
        <v>0</v>
      </c>
      <c r="S4" s="14">
        <f>'Match aller'!$J$6+'Match aller'!$H$12+'Match aller'!$J$17+'Match aller'!$J$20+'Match aller'!$AC$4+'Match aller'!$AC$12+'Match aller'!$AC$16</f>
        <v>0</v>
      </c>
      <c r="T4" s="15">
        <f>'Match aller'!$H$6+'Match aller'!$J$12+'Match aller'!$H$17+'Match aller'!$H$20+'Match aller'!$AA$4+'Match aller'!$AA$12+'Match aller'!$AA$16</f>
        <v>0</v>
      </c>
      <c r="U4" s="14">
        <f t="shared" ref="U4:U11" si="2">O4*3+P4</f>
        <v>7</v>
      </c>
      <c r="W4" s="10">
        <f>RANK(AA4,$AA$4:$AA$11,0)</f>
        <v>1</v>
      </c>
      <c r="X4" s="13" t="str">
        <f>N4</f>
        <v>Real</v>
      </c>
      <c r="Y4" s="22">
        <f>R4+R14</f>
        <v>0</v>
      </c>
      <c r="Z4" s="23">
        <f>S4+S14</f>
        <v>0</v>
      </c>
      <c r="AA4" s="22">
        <f>U4+U14+(Y4/10000)+(Z4/100000000)</f>
        <v>14</v>
      </c>
      <c r="AD4" s="55">
        <v>1</v>
      </c>
      <c r="AE4" s="3" t="e">
        <f>INDEX(Buteurs!D:D,MATCH(AD4,Buteurs!$F:$F,0))</f>
        <v>#N/A</v>
      </c>
      <c r="AF4" s="3" t="e">
        <f>INDEX(Buteurs!C:C,MATCH(AD4,Buteurs!$F:$F,0))</f>
        <v>#N/A</v>
      </c>
      <c r="AG4" s="3" t="e">
        <f>INDEX(Buteurs!B:B,MATCH(AD4,Buteurs!$F:$F,0))</f>
        <v>#N/A</v>
      </c>
      <c r="AH4" s="56" t="e">
        <f>INDEX(Buteurs!E:E,MATCH(AD4,Buteurs!$F:$F,0))</f>
        <v>#N/A</v>
      </c>
    </row>
    <row r="5" spans="2:34" ht="18.75" x14ac:dyDescent="0.3">
      <c r="B5" s="44">
        <v>2</v>
      </c>
      <c r="C5" s="18">
        <f>IF(Classement!$W$4=2,Classement!$X$4,IF(Classement!$W$5=2,Classement!$X$5,IF(Classement!$W$6=2,Classement!$X$6,IF(Classement!$W$7=2,Classement!$X$7,IF(Classement!$W$8=2,Classement!$X$8,IF(Classement!$W$9=2,Classement!$X$9,IF(Classement!$W$10=2,Classement!$X$10,IF(Classement!$W$11=2,Classement!$X$11,0))))))))</f>
        <v>0</v>
      </c>
      <c r="D5" s="16" t="e">
        <f>VLOOKUP($C5,Classement!$N$4:$U$11,2,FALSE)+VLOOKUP($C5,Classement!$N$14:$U$21,2,FALSE)</f>
        <v>#N/A</v>
      </c>
      <c r="E5" s="17" t="e">
        <f>VLOOKUP($C5,Classement!$N$4:$U$11,3,FALSE)+VLOOKUP($C5,Classement!$N$14:$U$21,3,FALSE)</f>
        <v>#N/A</v>
      </c>
      <c r="F5" s="16" t="e">
        <f>VLOOKUP($C5,Classement!$N$4:$U$11,4,FALSE)+VLOOKUP($C5,Classement!$N$14:$U$21,4,FALSE)</f>
        <v>#N/A</v>
      </c>
      <c r="G5" s="17" t="e">
        <f>VLOOKUP($C5,Classement!$N$4:$U$11,5,FALSE)+VLOOKUP($C5,Classement!$N$14:$U$21,5,FALSE)</f>
        <v>#N/A</v>
      </c>
      <c r="H5" s="16" t="e">
        <f>VLOOKUP($C5,Classement!$N$4:$U$11,6,FALSE)+VLOOKUP($C5,Classement!$N$14:$U$21,6,FALSE)</f>
        <v>#N/A</v>
      </c>
      <c r="I5" s="17" t="e">
        <f>VLOOKUP($C5,Classement!$N$4:$U$11,7,FALSE)+VLOOKUP($C5,Classement!$N$14:$U$21,7,FALSE)</f>
        <v>#N/A</v>
      </c>
      <c r="J5" s="45" t="e">
        <f>VLOOKUP($C5,Classement!$N$4:$U$11,8,FALSE)+VLOOKUP($C5,Classement!$N$14:$U$21,8,FALSE)</f>
        <v>#N/A</v>
      </c>
      <c r="M5" s="10">
        <f t="shared" si="0"/>
        <v>1</v>
      </c>
      <c r="N5" s="13" t="s">
        <v>3</v>
      </c>
      <c r="O5" s="14">
        <f>'Match aller'!$V$16</f>
        <v>0</v>
      </c>
      <c r="P5" s="15">
        <f>'Match aller'!$V$18</f>
        <v>7</v>
      </c>
      <c r="Q5" s="14">
        <f>'Match aller'!$V$17</f>
        <v>0</v>
      </c>
      <c r="R5" s="15">
        <f t="shared" si="1"/>
        <v>0</v>
      </c>
      <c r="S5" s="14">
        <f>'Match aller'!$J$5+'Match aller'!$J$10+'Match aller'!$J$14+'Match aller'!$H$22+'Match aller'!$AA$7+'Match aller'!$AA$12+'Match aller'!$AA$17</f>
        <v>0</v>
      </c>
      <c r="T5" s="15">
        <f>'Match aller'!$H$5+'Match aller'!$H$10+'Match aller'!$H$14+'Match aller'!$J$22+'Match aller'!$AC$7+'Match aller'!$AC$12+'Match aller'!$AC$17</f>
        <v>0</v>
      </c>
      <c r="U5" s="14">
        <f t="shared" si="2"/>
        <v>7</v>
      </c>
      <c r="W5" s="10">
        <f t="shared" ref="W5:W11" si="3">RANK(AA5,$AA$4:$AA$11,0)</f>
        <v>1</v>
      </c>
      <c r="X5" s="13" t="s">
        <v>3</v>
      </c>
      <c r="Y5" s="22">
        <f t="shared" ref="Y5:Y11" si="4">R5+R15</f>
        <v>0</v>
      </c>
      <c r="Z5" s="23">
        <f t="shared" ref="Z5:Z11" si="5">S5+S15</f>
        <v>0</v>
      </c>
      <c r="AA5" s="22">
        <f t="shared" ref="AA5:AA11" si="6">U5+U15+(Y5/10000)+(Z5/100000000)</f>
        <v>14</v>
      </c>
      <c r="AD5" s="55">
        <v>2</v>
      </c>
      <c r="AE5" s="3" t="e">
        <f>INDEX(Buteurs!D:D,MATCH(AD5,Buteurs!$F:$F,0))</f>
        <v>#N/A</v>
      </c>
      <c r="AF5" s="3" t="e">
        <f>INDEX(Buteurs!C:C,MATCH(AD5,Buteurs!$F:$F,0))</f>
        <v>#N/A</v>
      </c>
      <c r="AG5" s="3" t="e">
        <f>INDEX(Buteurs!B:B,MATCH(AD5,Buteurs!$F:$F,0))</f>
        <v>#N/A</v>
      </c>
      <c r="AH5" s="56" t="e">
        <f>INDEX(Buteurs!E:E,MATCH(AD5,Buteurs!$F:$F,0))</f>
        <v>#N/A</v>
      </c>
    </row>
    <row r="6" spans="2:34" ht="18.75" x14ac:dyDescent="0.3">
      <c r="B6" s="44">
        <v>3</v>
      </c>
      <c r="C6" s="18" t="e">
        <f>IF(Classement!$W$4=3,Classement!$X$4,IF(Classement!$W$5=3,Classement!$X$5,IF(Classement!$W$6=3,Classement!$X$6,IF(Classement!$W$7=3,Classement!$X$7,IF(Classement!$W$8=3,Classement!$X$8,IF(Classement!$W$9=3,Classement!$X$9,IF(Classement!$W$10=3,Classement!$X$10,IF(Classement!$W$11=3,Classement!$X$11,'Match aller'!#REF!))))))))</f>
        <v>#REF!</v>
      </c>
      <c r="D6" s="16" t="e">
        <f>VLOOKUP($C6,Classement!$N$4:$U$11,2,FALSE)+VLOOKUP($C6,Classement!$N$14:$U$21,2,FALSE)</f>
        <v>#REF!</v>
      </c>
      <c r="E6" s="17" t="e">
        <f>VLOOKUP($C6,Classement!$N$4:$U$11,3,FALSE)+VLOOKUP($C6,Classement!$N$14:$U$21,3,FALSE)</f>
        <v>#REF!</v>
      </c>
      <c r="F6" s="16" t="e">
        <f>VLOOKUP($C6,Classement!$N$4:$U$11,4,FALSE)+VLOOKUP($C6,Classement!$N$14:$U$21,4,FALSE)</f>
        <v>#REF!</v>
      </c>
      <c r="G6" s="17" t="e">
        <f>VLOOKUP($C6,Classement!$N$4:$U$11,5,FALSE)+VLOOKUP($C6,Classement!$N$14:$U$21,5,FALSE)</f>
        <v>#REF!</v>
      </c>
      <c r="H6" s="16" t="e">
        <f>VLOOKUP($C6,Classement!$N$4:$U$11,6,FALSE)+VLOOKUP($C6,Classement!$N$14:$U$21,6,FALSE)</f>
        <v>#REF!</v>
      </c>
      <c r="I6" s="17" t="e">
        <f>VLOOKUP($C6,Classement!$N$4:$U$11,7,FALSE)+VLOOKUP($C6,Classement!$N$14:$U$21,7,FALSE)</f>
        <v>#REF!</v>
      </c>
      <c r="J6" s="45" t="e">
        <f>VLOOKUP($C6,Classement!$N$4:$U$11,8,FALSE)+VLOOKUP($C6,Classement!$N$14:$U$21,8,FALSE)</f>
        <v>#REF!</v>
      </c>
      <c r="M6" s="10">
        <f t="shared" si="0"/>
        <v>1</v>
      </c>
      <c r="N6" s="13" t="s">
        <v>0</v>
      </c>
      <c r="O6" s="14">
        <f>'Match aller'!$V$4</f>
        <v>0</v>
      </c>
      <c r="P6" s="15">
        <f>'Match aller'!$V$6</f>
        <v>7</v>
      </c>
      <c r="Q6" s="14">
        <f>'Match aller'!$V$5</f>
        <v>0</v>
      </c>
      <c r="R6" s="15">
        <f t="shared" si="1"/>
        <v>0</v>
      </c>
      <c r="S6" s="14">
        <f>'Match aller'!$H$4+'Match aller'!$H$9+'Match aller'!$H$14+'Match aller'!$H$19+'Match aller'!$AA$4+'Match aller'!$AA$9+'Match aller'!$AA$14</f>
        <v>0</v>
      </c>
      <c r="T6" s="15">
        <f>'Match aller'!$J$4+'Match aller'!$J$9+'Match aller'!$J$14+'Match aller'!$J$19+'Match aller'!$AC$4+'Match aller'!$AC$9+'Match aller'!$AC$14</f>
        <v>0</v>
      </c>
      <c r="U6" s="14">
        <f t="shared" si="2"/>
        <v>7</v>
      </c>
      <c r="W6" s="10">
        <f t="shared" si="3"/>
        <v>1</v>
      </c>
      <c r="X6" s="13" t="str">
        <f t="shared" ref="X6:X11" si="7">N6</f>
        <v>PSG</v>
      </c>
      <c r="Y6" s="22">
        <f t="shared" si="4"/>
        <v>0</v>
      </c>
      <c r="Z6" s="23">
        <f t="shared" si="5"/>
        <v>0</v>
      </c>
      <c r="AA6" s="22">
        <f t="shared" si="6"/>
        <v>14</v>
      </c>
      <c r="AD6" s="55">
        <v>3</v>
      </c>
      <c r="AE6" s="3" t="e">
        <f>INDEX(Buteurs!D:D,MATCH(AD6,Buteurs!$F:$F,0))</f>
        <v>#N/A</v>
      </c>
      <c r="AF6" s="3" t="e">
        <f>INDEX(Buteurs!C:C,MATCH(AD6,Buteurs!$F:$F,0))</f>
        <v>#N/A</v>
      </c>
      <c r="AG6" s="3" t="e">
        <f>INDEX(Buteurs!B:B,MATCH(AD6,Buteurs!$F:$F,0))</f>
        <v>#N/A</v>
      </c>
      <c r="AH6" s="56" t="e">
        <f>INDEX(Buteurs!E:E,MATCH(AD6,Buteurs!$F:$F,0))</f>
        <v>#N/A</v>
      </c>
    </row>
    <row r="7" spans="2:34" ht="18.75" x14ac:dyDescent="0.3">
      <c r="B7" s="44">
        <v>4</v>
      </c>
      <c r="C7" s="18" t="e">
        <f>IF(Classement!$W$4=4,Classement!$X$4,IF(Classement!$W$5=4,Classement!$X$5,IF(Classement!$W$6=4,Classement!$X$6,IF(Classement!$W$7=4,Classement!$X$7,IF(Classement!$W$8=4,Classement!$X$8,IF(Classement!$W$9=4,Classement!$X$9,IF(Classement!$W$10=4,Classement!$X$10,IF(Classement!$W$11=4,Classement!$X$11,'Match aller'!#REF!))))))))</f>
        <v>#REF!</v>
      </c>
      <c r="D7" s="16" t="e">
        <f>VLOOKUP($C7,Classement!$N$4:$U$11,2,FALSE)+VLOOKUP($C7,Classement!$N$14:$U$21,2,FALSE)</f>
        <v>#REF!</v>
      </c>
      <c r="E7" s="17" t="e">
        <f>VLOOKUP($C7,Classement!$N$4:$U$11,3,FALSE)+VLOOKUP($C7,Classement!$N$14:$U$21,3,FALSE)</f>
        <v>#REF!</v>
      </c>
      <c r="F7" s="16" t="e">
        <f>VLOOKUP($C7,Classement!$N$4:$U$11,4,FALSE)+VLOOKUP($C7,Classement!$N$14:$U$21,4,FALSE)</f>
        <v>#REF!</v>
      </c>
      <c r="G7" s="17" t="e">
        <f>VLOOKUP($C7,Classement!$N$4:$U$11,5,FALSE)+VLOOKUP($C7,Classement!$N$14:$U$21,5,FALSE)</f>
        <v>#REF!</v>
      </c>
      <c r="H7" s="16" t="e">
        <f>VLOOKUP($C7,Classement!$N$4:$U$11,6,FALSE)+VLOOKUP($C7,Classement!$N$14:$U$21,6,FALSE)</f>
        <v>#REF!</v>
      </c>
      <c r="I7" s="17" t="e">
        <f>VLOOKUP($C7,Classement!$N$4:$U$11,7,FALSE)+VLOOKUP($C7,Classement!$N$14:$U$21,7,FALSE)</f>
        <v>#REF!</v>
      </c>
      <c r="J7" s="45" t="e">
        <f>VLOOKUP($C7,Classement!$N$4:$U$11,8,FALSE)+VLOOKUP($C7,Classement!$N$14:$U$21,8,FALSE)</f>
        <v>#REF!</v>
      </c>
      <c r="M7" s="10">
        <f t="shared" si="0"/>
        <v>1</v>
      </c>
      <c r="N7" s="13" t="s">
        <v>7</v>
      </c>
      <c r="O7" s="14">
        <f>'Match aller'!$V$32</f>
        <v>0</v>
      </c>
      <c r="P7" s="15">
        <f>'Match aller'!$V$34</f>
        <v>7</v>
      </c>
      <c r="Q7" s="14">
        <f>'Match aller'!$V$33</f>
        <v>0</v>
      </c>
      <c r="R7" s="15">
        <f t="shared" si="1"/>
        <v>0</v>
      </c>
      <c r="S7" s="14">
        <f>'Match aller'!$J$7+'Match aller'!$J$12+'Match aller'!$J$16+'Match aller'!$J$22+'Match aller'!$AC$6+'Match aller'!$AC$10+'Match aller'!$AC$14</f>
        <v>0</v>
      </c>
      <c r="T7" s="15">
        <f>'Match aller'!$H$7+'Match aller'!$H$12+'Match aller'!$H$16+'Match aller'!$H$22+'Match aller'!$AA$6+'Match aller'!$AA$10+'Match aller'!$AA$14</f>
        <v>0</v>
      </c>
      <c r="U7" s="14">
        <f t="shared" si="2"/>
        <v>7</v>
      </c>
      <c r="W7" s="10">
        <f t="shared" si="3"/>
        <v>1</v>
      </c>
      <c r="X7" s="13" t="str">
        <f t="shared" si="7"/>
        <v>Valence</v>
      </c>
      <c r="Y7" s="22">
        <f t="shared" si="4"/>
        <v>0</v>
      </c>
      <c r="Z7" s="23">
        <f t="shared" si="5"/>
        <v>0</v>
      </c>
      <c r="AA7" s="22">
        <f t="shared" si="6"/>
        <v>14</v>
      </c>
      <c r="AD7" s="55">
        <v>4</v>
      </c>
      <c r="AE7" s="3" t="e">
        <f>INDEX(Buteurs!D:D,MATCH(AD7,Buteurs!$F:$F,0))</f>
        <v>#N/A</v>
      </c>
      <c r="AF7" s="3" t="e">
        <f>INDEX(Buteurs!C:C,MATCH(AD7,Buteurs!$F:$F,0))</f>
        <v>#N/A</v>
      </c>
      <c r="AG7" s="3" t="e">
        <f>INDEX(Buteurs!B:B,MATCH(AD7,Buteurs!$F:$F,0))</f>
        <v>#N/A</v>
      </c>
      <c r="AH7" s="56" t="e">
        <f>INDEX(Buteurs!E:E,MATCH(AD7,Buteurs!$F:$F,0))</f>
        <v>#N/A</v>
      </c>
    </row>
    <row r="8" spans="2:34" ht="19.5" thickBot="1" x14ac:dyDescent="0.35">
      <c r="B8" s="44">
        <v>5</v>
      </c>
      <c r="C8" s="18" t="e">
        <f>IF(Classement!$W$4=5,Classement!$X$4,IF(Classement!$W$5=5,Classement!$X$5,IF(Classement!$W$6=5,Classement!$X$6,IF(Classement!$W$7=5,Classement!$X$7,IF(Classement!$W$8=5,Classement!$X$8,IF(Classement!$W$9=5,Classement!$X$9,IF(Classement!$W$10=5,Classement!$X$10,IF(Classement!$W$11=5,Classement!$X$11,'Match aller'!#REF!))))))))</f>
        <v>#REF!</v>
      </c>
      <c r="D8" s="16" t="e">
        <f>VLOOKUP($C8,Classement!$N$4:$U$11,2,FALSE)+VLOOKUP($C8,Classement!$N$14:$U$21,2,FALSE)</f>
        <v>#REF!</v>
      </c>
      <c r="E8" s="17" t="e">
        <f>VLOOKUP($C8,Classement!$N$4:$U$11,3,FALSE)+VLOOKUP($C8,Classement!$N$14:$U$21,3,FALSE)</f>
        <v>#REF!</v>
      </c>
      <c r="F8" s="16" t="e">
        <f>VLOOKUP($C8,Classement!$N$4:$U$11,4,FALSE)+VLOOKUP($C8,Classement!$N$14:$U$21,4,FALSE)</f>
        <v>#REF!</v>
      </c>
      <c r="G8" s="17" t="e">
        <f>VLOOKUP($C8,Classement!$N$4:$U$11,5,FALSE)+VLOOKUP($C8,Classement!$N$14:$U$21,5,FALSE)</f>
        <v>#REF!</v>
      </c>
      <c r="H8" s="16" t="e">
        <f>VLOOKUP($C8,Classement!$N$4:$U$11,6,FALSE)+VLOOKUP($C8,Classement!$N$14:$U$21,6,FALSE)</f>
        <v>#REF!</v>
      </c>
      <c r="I8" s="17" t="e">
        <f>VLOOKUP($C8,Classement!$N$4:$U$11,7,FALSE)+VLOOKUP($C8,Classement!$N$14:$U$21,7,FALSE)</f>
        <v>#REF!</v>
      </c>
      <c r="J8" s="45" t="e">
        <f>VLOOKUP($C8,Classement!$N$4:$U$11,8,FALSE)+VLOOKUP($C8,Classement!$N$14:$U$21,8,FALSE)</f>
        <v>#REF!</v>
      </c>
      <c r="M8" s="10">
        <f t="shared" si="0"/>
        <v>1</v>
      </c>
      <c r="N8" s="13" t="s">
        <v>2</v>
      </c>
      <c r="O8" s="14">
        <f>'Match aller'!$V$12</f>
        <v>0</v>
      </c>
      <c r="P8" s="15">
        <f>'Match aller'!$V$14</f>
        <v>7</v>
      </c>
      <c r="Q8" s="14">
        <f>'Match aller'!$V$13</f>
        <v>0</v>
      </c>
      <c r="R8" s="15">
        <f t="shared" si="1"/>
        <v>0</v>
      </c>
      <c r="S8" s="14">
        <f>'Match aller'!$H$5+'Match aller'!$J$9+'Match aller'!$H$15+'Match aller'!$H$20+'Match aller'!$AA$5+'Match aller'!$AA$10+'Match aller'!$AA$15</f>
        <v>0</v>
      </c>
      <c r="T8" s="15">
        <f>'Match aller'!$J$5+'Match aller'!$H$9+'Match aller'!$J$15+'Match aller'!$J$20+'Match aller'!$AC$5+'Match aller'!$AC$10+'Match aller'!$AC$15</f>
        <v>0</v>
      </c>
      <c r="U8" s="14">
        <f t="shared" si="2"/>
        <v>7</v>
      </c>
      <c r="W8" s="10">
        <f t="shared" si="3"/>
        <v>1</v>
      </c>
      <c r="X8" s="13" t="str">
        <f t="shared" si="7"/>
        <v>Bayern</v>
      </c>
      <c r="Y8" s="22">
        <f t="shared" si="4"/>
        <v>0</v>
      </c>
      <c r="Z8" s="23">
        <f t="shared" si="5"/>
        <v>0</v>
      </c>
      <c r="AA8" s="22">
        <f t="shared" si="6"/>
        <v>14</v>
      </c>
      <c r="AD8" s="57">
        <v>5</v>
      </c>
      <c r="AE8" s="3" t="e">
        <f>INDEX(Buteurs!D:D,MATCH(AD8,Buteurs!$F:$F,0))</f>
        <v>#N/A</v>
      </c>
      <c r="AF8" s="3" t="e">
        <f>INDEX(Buteurs!C:C,MATCH(AD8,Buteurs!$F:$F,0))</f>
        <v>#N/A</v>
      </c>
      <c r="AG8" s="3" t="e">
        <f>INDEX(Buteurs!B:B,MATCH(AD8,Buteurs!$F:$F,0))</f>
        <v>#N/A</v>
      </c>
      <c r="AH8" s="56" t="e">
        <f>INDEX(Buteurs!E:E,MATCH(AD8,Buteurs!$F:$F,0))</f>
        <v>#N/A</v>
      </c>
    </row>
    <row r="9" spans="2:34" ht="20.25" thickTop="1" thickBot="1" x14ac:dyDescent="0.35">
      <c r="B9" s="44">
        <v>6</v>
      </c>
      <c r="C9" s="18" t="e">
        <f>IF(Classement!$W$4=6,Classement!$X$4,IF(Classement!$W$5=6,Classement!$X$5,IF(Classement!$W$6=6,Classement!$X$6,IF(Classement!$W$7=6,Classement!$X$7,IF(Classement!$W$8=6,Classement!$X$8,IF(Classement!$W$9=6,Classement!$X$9,IF(Classement!$W$10=6,Classement!$X$10,IF(Classement!$W$11=6,Classement!$X$11,'Match aller'!#REF!))))))))</f>
        <v>#REF!</v>
      </c>
      <c r="D9" s="16" t="e">
        <f>VLOOKUP($C9,Classement!$N$4:$U$11,2,FALSE)+VLOOKUP($C9,Classement!$N$14:$U$21,2,FALSE)</f>
        <v>#REF!</v>
      </c>
      <c r="E9" s="17" t="e">
        <f>VLOOKUP($C9,Classement!$N$4:$U$11,3,FALSE)+VLOOKUP($C9,Classement!$N$14:$U$21,3,FALSE)</f>
        <v>#REF!</v>
      </c>
      <c r="F9" s="16" t="e">
        <f>VLOOKUP($C9,Classement!$N$4:$U$11,4,FALSE)+VLOOKUP($C9,Classement!$N$14:$U$21,4,FALSE)</f>
        <v>#REF!</v>
      </c>
      <c r="G9" s="17" t="e">
        <f>VLOOKUP($C9,Classement!$N$4:$U$11,5,FALSE)+VLOOKUP($C9,Classement!$N$14:$U$21,5,FALSE)</f>
        <v>#REF!</v>
      </c>
      <c r="H9" s="16" t="e">
        <f>VLOOKUP($C9,Classement!$N$4:$U$11,6,FALSE)+VLOOKUP($C9,Classement!$N$14:$U$21,6,FALSE)</f>
        <v>#REF!</v>
      </c>
      <c r="I9" s="17" t="e">
        <f>VLOOKUP($C9,Classement!$N$4:$U$11,7,FALSE)+VLOOKUP($C9,Classement!$N$14:$U$21,7,FALSE)</f>
        <v>#REF!</v>
      </c>
      <c r="J9" s="45" t="e">
        <f>VLOOKUP($C9,Classement!$N$4:$U$11,8,FALSE)+VLOOKUP($C9,Classement!$N$14:$U$21,8,FALSE)</f>
        <v>#REF!</v>
      </c>
      <c r="M9" s="10">
        <f t="shared" si="0"/>
        <v>1</v>
      </c>
      <c r="N9" s="13" t="s">
        <v>4</v>
      </c>
      <c r="O9" s="14">
        <f>'Match aller'!$V$20</f>
        <v>0</v>
      </c>
      <c r="P9" s="15">
        <f>'Match aller'!$V$22</f>
        <v>7</v>
      </c>
      <c r="Q9" s="14">
        <f>'Match aller'!$V$21</f>
        <v>0</v>
      </c>
      <c r="R9" s="15">
        <f t="shared" si="1"/>
        <v>0</v>
      </c>
      <c r="S9" s="14">
        <f>'Match aller'!$H$6+'Match aller'!$H$11+'Match aller'!$H$16+'Match aller'!$J$19+'Match aller'!$AC$7+'Match aller'!$AC$11+'Match aller'!$AC$15</f>
        <v>0</v>
      </c>
      <c r="T9" s="15">
        <f>'Match aller'!$J$6+'Match aller'!$J$11+'Match aller'!$J$16+'Match aller'!$H$19+'Match aller'!$AA$7+'Match aller'!$AA$11+'Match aller'!$AA$15</f>
        <v>0</v>
      </c>
      <c r="U9" s="14">
        <f t="shared" si="2"/>
        <v>7</v>
      </c>
      <c r="W9" s="10">
        <f t="shared" si="3"/>
        <v>1</v>
      </c>
      <c r="X9" s="13" t="str">
        <f t="shared" si="7"/>
        <v>France</v>
      </c>
      <c r="Y9" s="22">
        <f t="shared" si="4"/>
        <v>0</v>
      </c>
      <c r="Z9" s="23">
        <f t="shared" si="5"/>
        <v>0</v>
      </c>
      <c r="AA9" s="22">
        <f t="shared" si="6"/>
        <v>14</v>
      </c>
    </row>
    <row r="10" spans="2:34" ht="19.5" thickTop="1" x14ac:dyDescent="0.3">
      <c r="B10" s="44">
        <v>7</v>
      </c>
      <c r="C10" s="18" t="e">
        <f>IF(Classement!$W$4=7,Classement!$X$4,IF(Classement!$W$5=7,Classement!$X$5,IF(Classement!$W$6=7,Classement!$X$6,IF(Classement!$W$7=7,Classement!$X$7,IF(Classement!$W$8=7,Classement!$X$8,IF(Classement!$W$9=7,Classement!$X$9,IF(Classement!$W$10=7,Classement!$X$10,IF(Classement!$W$11=7,Classement!$X$11,'Match aller'!#REF!))))))))</f>
        <v>#REF!</v>
      </c>
      <c r="D10" s="16" t="e">
        <f>VLOOKUP($C10,Classement!$N$4:$U$11,2,FALSE)+VLOOKUP($C10,Classement!$N$14:$U$21,2,FALSE)</f>
        <v>#REF!</v>
      </c>
      <c r="E10" s="17" t="e">
        <f>VLOOKUP($C10,Classement!$N$4:$U$11,3,FALSE)+VLOOKUP($C10,Classement!$N$14:$U$21,3,FALSE)</f>
        <v>#REF!</v>
      </c>
      <c r="F10" s="16" t="e">
        <f>VLOOKUP($C10,Classement!$N$4:$U$11,4,FALSE)+VLOOKUP($C10,Classement!$N$14:$U$21,4,FALSE)</f>
        <v>#REF!</v>
      </c>
      <c r="G10" s="17" t="e">
        <f>VLOOKUP($C10,Classement!$N$4:$U$11,5,FALSE)+VLOOKUP($C10,Classement!$N$14:$U$21,5,FALSE)</f>
        <v>#REF!</v>
      </c>
      <c r="H10" s="16" t="e">
        <f>VLOOKUP($C10,Classement!$N$4:$U$11,6,FALSE)+VLOOKUP($C10,Classement!$N$14:$U$21,6,FALSE)</f>
        <v>#REF!</v>
      </c>
      <c r="I10" s="17" t="e">
        <f>VLOOKUP($C10,Classement!$N$4:$U$11,7,FALSE)+VLOOKUP($C10,Classement!$N$14:$U$21,7,FALSE)</f>
        <v>#REF!</v>
      </c>
      <c r="J10" s="45" t="e">
        <f>VLOOKUP($C10,Classement!$N$4:$U$11,8,FALSE)+VLOOKUP($C10,Classement!$N$14:$U$21,8,FALSE)</f>
        <v>#REF!</v>
      </c>
      <c r="M10" s="10">
        <f t="shared" si="0"/>
        <v>1</v>
      </c>
      <c r="N10" s="13" t="s">
        <v>6</v>
      </c>
      <c r="O10" s="14">
        <f>'Match aller'!$V$28</f>
        <v>0</v>
      </c>
      <c r="P10" s="15">
        <f>'Match aller'!$V$30</f>
        <v>7</v>
      </c>
      <c r="Q10" s="14">
        <f>'Match aller'!$V$29</f>
        <v>0</v>
      </c>
      <c r="R10" s="15">
        <f t="shared" si="1"/>
        <v>0</v>
      </c>
      <c r="S10" s="14">
        <f>'Match aller'!$H$7+'Match aller'!$J$11+'Match aller'!$H$17+'Match aller'!$J$21+'Match aller'!$AC$5+'Match aller'!$AC$9+'Match aller'!$AC$17</f>
        <v>0</v>
      </c>
      <c r="T10" s="15">
        <f>'Match aller'!$J$7+'Match aller'!$H$11+'Match aller'!$J$17+'Match aller'!$H$21+'Match aller'!$AA$5+'Match aller'!$AA$9+'Match aller'!$AA$17</f>
        <v>0</v>
      </c>
      <c r="U10" s="14">
        <f t="shared" si="2"/>
        <v>7</v>
      </c>
      <c r="W10" s="10">
        <f t="shared" si="3"/>
        <v>1</v>
      </c>
      <c r="X10" s="13" t="str">
        <f t="shared" si="7"/>
        <v>Man City</v>
      </c>
      <c r="Y10" s="22">
        <f t="shared" si="4"/>
        <v>0</v>
      </c>
      <c r="Z10" s="23">
        <f t="shared" si="5"/>
        <v>0</v>
      </c>
      <c r="AA10" s="22">
        <f t="shared" si="6"/>
        <v>14</v>
      </c>
      <c r="AC10" s="35" t="s">
        <v>50</v>
      </c>
      <c r="AD10" s="36" t="s">
        <v>23</v>
      </c>
      <c r="AE10" s="37" t="s">
        <v>51</v>
      </c>
      <c r="AF10" s="37" t="s">
        <v>19</v>
      </c>
      <c r="AG10" s="37" t="s">
        <v>18</v>
      </c>
      <c r="AH10" s="38" t="s">
        <v>52</v>
      </c>
    </row>
    <row r="11" spans="2:34" ht="19.5" thickBot="1" x14ac:dyDescent="0.35">
      <c r="B11" s="46">
        <v>8</v>
      </c>
      <c r="C11" s="47" t="e">
        <f>IF(Classement!$W$4=8,Classement!$X$4,IF(Classement!$W$5=8,Classement!$X$5,IF(Classement!$W$6=8,Classement!$X$6,IF(Classement!$W$7=8,Classement!$X$7,IF(Classement!$W$8=8,Classement!$X$8,IF(Classement!$W$9=8,Classement!$X$9,IF(Classement!$W$10=8,Classement!$X$10,IF(Classement!$W$11=8,Classement!$X$11,'Match aller'!#REF!))))))))</f>
        <v>#REF!</v>
      </c>
      <c r="D11" s="48" t="e">
        <f>VLOOKUP($C11,Classement!$N$4:$U$11,2,FALSE)+VLOOKUP($C11,Classement!$N$14:$U$21,2,FALSE)</f>
        <v>#REF!</v>
      </c>
      <c r="E11" s="49" t="e">
        <f>VLOOKUP($C11,Classement!$N$4:$U$11,3,FALSE)+VLOOKUP($C11,Classement!$N$14:$U$21,3,FALSE)</f>
        <v>#REF!</v>
      </c>
      <c r="F11" s="48" t="e">
        <f>VLOOKUP($C11,Classement!$N$4:$U$11,4,FALSE)+VLOOKUP($C11,Classement!$N$14:$U$21,4,FALSE)</f>
        <v>#REF!</v>
      </c>
      <c r="G11" s="49" t="e">
        <f>VLOOKUP($C11,Classement!$N$4:$U$11,5,FALSE)+VLOOKUP($C11,Classement!$N$14:$U$21,5,FALSE)</f>
        <v>#REF!</v>
      </c>
      <c r="H11" s="48" t="e">
        <f>VLOOKUP($C11,Classement!$N$4:$U$11,6,FALSE)+VLOOKUP($C11,Classement!$N$14:$U$21,6,FALSE)</f>
        <v>#REF!</v>
      </c>
      <c r="I11" s="49" t="e">
        <f>VLOOKUP($C11,Classement!$N$4:$U$11,7,FALSE)+VLOOKUP($C11,Classement!$N$14:$U$21,7,FALSE)</f>
        <v>#REF!</v>
      </c>
      <c r="J11" s="50" t="e">
        <f>VLOOKUP($C11,Classement!$N$4:$U$11,8,FALSE)+VLOOKUP($C11,Classement!$N$14:$U$21,8,FALSE)</f>
        <v>#REF!</v>
      </c>
      <c r="M11" s="10">
        <f t="shared" si="0"/>
        <v>1</v>
      </c>
      <c r="N11" s="13" t="s">
        <v>1</v>
      </c>
      <c r="O11" s="14">
        <f>'Match aller'!$V$8</f>
        <v>0</v>
      </c>
      <c r="P11" s="15">
        <f>'Match aller'!$V$10</f>
        <v>7</v>
      </c>
      <c r="Q11" s="14">
        <f>'Match aller'!$V$9</f>
        <v>0</v>
      </c>
      <c r="R11" s="15">
        <f t="shared" si="1"/>
        <v>0</v>
      </c>
      <c r="S11" s="14">
        <f>'Match aller'!$J$4+'Match aller'!$H$10+'Match aller'!$J$15+'Match aller'!$H$21+'Match aller'!$AA$6+'Match aller'!$AA$11+'Match aller'!$AA$16</f>
        <v>0</v>
      </c>
      <c r="T11" s="15">
        <f>'Match aller'!$H$4+'Match aller'!$J$10+'Match aller'!$H$15+'Match aller'!$J$21+'Match aller'!$AC$6+'Match aller'!$AC$11+'Match aller'!$AC$16</f>
        <v>0</v>
      </c>
      <c r="U11" s="14">
        <f t="shared" si="2"/>
        <v>7</v>
      </c>
      <c r="W11" s="10">
        <f t="shared" si="3"/>
        <v>1</v>
      </c>
      <c r="X11" s="13" t="str">
        <f t="shared" si="7"/>
        <v>ASSE</v>
      </c>
      <c r="Y11" s="22">
        <f t="shared" si="4"/>
        <v>0</v>
      </c>
      <c r="Z11" s="23">
        <f t="shared" si="5"/>
        <v>0</v>
      </c>
      <c r="AA11" s="22">
        <f t="shared" si="6"/>
        <v>14</v>
      </c>
      <c r="AD11" s="55">
        <v>1</v>
      </c>
      <c r="AE11" s="3" t="e">
        <f>INDEX(Passeurs!D:D,MATCH(AD11,Passeurs!$F:$F,0))</f>
        <v>#N/A</v>
      </c>
      <c r="AF11" s="3" t="e">
        <f>INDEX(Passeurs!C:C,MATCH(AD11,Passeurs!$F:$F,0))</f>
        <v>#N/A</v>
      </c>
      <c r="AG11" s="3" t="e">
        <f>INDEX(Passeurs!B:B,MATCH(AD11,Passeurs!$F:$F,0))</f>
        <v>#N/A</v>
      </c>
      <c r="AH11" s="56" t="e">
        <f>INDEX(Passeurs!E:E,MATCH(AD11,Passeurs!$F:$F,0))</f>
        <v>#N/A</v>
      </c>
    </row>
    <row r="12" spans="2:34" ht="19.5" thickTop="1" x14ac:dyDescent="0.3">
      <c r="M12" s="19"/>
      <c r="N12" s="19"/>
      <c r="O12" s="19"/>
      <c r="P12" s="19"/>
      <c r="Q12" s="19"/>
      <c r="R12" s="19"/>
      <c r="S12" s="19"/>
      <c r="T12" s="19"/>
      <c r="U12" s="19"/>
      <c r="W12" s="19"/>
      <c r="X12" s="19"/>
      <c r="Y12" s="19"/>
      <c r="Z12" s="19"/>
      <c r="AA12" s="19"/>
      <c r="AD12" s="55">
        <v>2</v>
      </c>
      <c r="AE12" s="3" t="e">
        <f>INDEX(Passeurs!D:D,MATCH(AD12,Passeurs!$F:$F,0))</f>
        <v>#N/A</v>
      </c>
      <c r="AF12" s="3" t="e">
        <f>INDEX(Passeurs!C:C,MATCH(AD12,Passeurs!$F:$F,0))</f>
        <v>#N/A</v>
      </c>
      <c r="AG12" s="3" t="e">
        <f>INDEX(Passeurs!B:B,MATCH(AD12,Passeurs!$F:$F,0))</f>
        <v>#N/A</v>
      </c>
      <c r="AH12" s="56" t="e">
        <f>INDEX(Passeurs!E:E,MATCH(AD12,Passeurs!$F:$F,0))</f>
        <v>#N/A</v>
      </c>
    </row>
    <row r="13" spans="2:34" ht="18.75" x14ac:dyDescent="0.25">
      <c r="M13" s="10" t="s">
        <v>23</v>
      </c>
      <c r="N13" s="10" t="s">
        <v>8</v>
      </c>
      <c r="O13" s="11" t="s">
        <v>9</v>
      </c>
      <c r="P13" s="12" t="s">
        <v>10</v>
      </c>
      <c r="Q13" s="12" t="s">
        <v>11</v>
      </c>
      <c r="R13" s="12" t="s">
        <v>13</v>
      </c>
      <c r="S13" s="12" t="s">
        <v>12</v>
      </c>
      <c r="T13" s="12" t="s">
        <v>14</v>
      </c>
      <c r="U13" s="12" t="s">
        <v>17</v>
      </c>
      <c r="AD13" s="55">
        <v>3</v>
      </c>
      <c r="AE13" s="3" t="e">
        <f>INDEX(Passeurs!D:D,MATCH(AD13,Passeurs!$F:$F,0))</f>
        <v>#N/A</v>
      </c>
      <c r="AF13" s="3" t="e">
        <f>INDEX(Passeurs!C:C,MATCH(AD13,Passeurs!$F:$F,0))</f>
        <v>#N/A</v>
      </c>
      <c r="AG13" s="3" t="e">
        <f>INDEX(Passeurs!B:B,MATCH(AD13,Passeurs!$F:$F,0))</f>
        <v>#N/A</v>
      </c>
      <c r="AH13" s="56" t="e">
        <f>INDEX(Passeurs!E:E,MATCH(AD13,Passeurs!$F:$F,0))</f>
        <v>#N/A</v>
      </c>
    </row>
    <row r="14" spans="2:34" ht="18.75" x14ac:dyDescent="0.25">
      <c r="M14" s="10">
        <f t="shared" ref="M14:M21" si="8">RANK(U14,$U$14:$U$21,0)</f>
        <v>1</v>
      </c>
      <c r="N14" s="13" t="s">
        <v>5</v>
      </c>
      <c r="O14" s="14">
        <f>'Match retour'!$V$24</f>
        <v>0</v>
      </c>
      <c r="P14" s="15">
        <f>'Match retour'!$V$26</f>
        <v>7</v>
      </c>
      <c r="Q14" s="14">
        <f>'Match retour'!$V$25</f>
        <v>0</v>
      </c>
      <c r="R14" s="15">
        <f t="shared" ref="R14:R21" si="9">S14-T14</f>
        <v>0</v>
      </c>
      <c r="S14" s="14">
        <f>'Match retour'!$J$6+'Match retour'!$H$12+'Match retour'!$J$17+'Match retour'!$J$20+'Match retour'!$AC$4+'Match retour'!$AC$12+'Match retour'!$AC$16</f>
        <v>0</v>
      </c>
      <c r="T14" s="15">
        <f>'Match retour'!$H$6+'Match retour'!$J$12+'Match retour'!$H$17+'Match retour'!$H$20+'Match retour'!$AA$4+'Match retour'!$AA$12+'Match retour'!$AA$16</f>
        <v>0</v>
      </c>
      <c r="U14" s="14">
        <f t="shared" ref="U14:U21" si="10">O14*3+P14</f>
        <v>7</v>
      </c>
      <c r="AD14" s="55">
        <v>4</v>
      </c>
      <c r="AE14" s="3" t="e">
        <f>INDEX(Passeurs!D:D,MATCH(AD14,Passeurs!$F:$F,0))</f>
        <v>#N/A</v>
      </c>
      <c r="AF14" s="3" t="e">
        <f>INDEX(Passeurs!C:C,MATCH(AD14,Passeurs!$F:$F,0))</f>
        <v>#N/A</v>
      </c>
      <c r="AG14" s="3" t="e">
        <f>INDEX(Passeurs!B:B,MATCH(AD14,Passeurs!$F:$F,0))</f>
        <v>#N/A</v>
      </c>
      <c r="AH14" s="56" t="e">
        <f>INDEX(Passeurs!E:E,MATCH(AD14,Passeurs!$F:$F,0))</f>
        <v>#N/A</v>
      </c>
    </row>
    <row r="15" spans="2:34" ht="19.5" thickBot="1" x14ac:dyDescent="0.3">
      <c r="M15" s="10">
        <f t="shared" si="8"/>
        <v>1</v>
      </c>
      <c r="N15" s="13" t="s">
        <v>3</v>
      </c>
      <c r="O15" s="14">
        <f>'Match retour'!$V$16</f>
        <v>0</v>
      </c>
      <c r="P15" s="15">
        <f>'Match retour'!$V$18</f>
        <v>7</v>
      </c>
      <c r="Q15" s="14">
        <f>'Match retour'!$V$17</f>
        <v>0</v>
      </c>
      <c r="R15" s="15">
        <f t="shared" si="9"/>
        <v>0</v>
      </c>
      <c r="S15" s="14">
        <f>'Match retour'!$J$5+'Match retour'!$J$10+'Match retour'!$J$14+'Match retour'!$H$22+'Match retour'!$AA$7+'Match retour'!$AA$12+'Match retour'!$AA$17</f>
        <v>0</v>
      </c>
      <c r="T15" s="15">
        <f>'Match retour'!$H$5+'Match retour'!$H$10+'Match retour'!$H$14+'Match retour'!$J$22+'Match retour'!$AC$7+'Match retour'!$AC$12+'Match retour'!$AC$17</f>
        <v>0</v>
      </c>
      <c r="U15" s="14">
        <f t="shared" si="10"/>
        <v>7</v>
      </c>
      <c r="AD15" s="57">
        <v>5</v>
      </c>
      <c r="AE15" s="59" t="e">
        <f>INDEX(Passeurs!D:D,MATCH(AD15,Passeurs!$F:$F,0))</f>
        <v>#N/A</v>
      </c>
      <c r="AF15" s="59" t="e">
        <f>INDEX(Passeurs!C:C,MATCH(AD15,Passeurs!$F:$F,0))</f>
        <v>#N/A</v>
      </c>
      <c r="AG15" s="59" t="e">
        <f>INDEX(Passeurs!B:B,MATCH(AD15,Passeurs!$F:$F,0))</f>
        <v>#N/A</v>
      </c>
      <c r="AH15" s="60" t="e">
        <f>INDEX(Passeurs!E:E,MATCH(AD15,Passeurs!$F:$F,0))</f>
        <v>#N/A</v>
      </c>
    </row>
    <row r="16" spans="2:34" ht="19.5" thickTop="1" x14ac:dyDescent="0.25">
      <c r="M16" s="10">
        <f t="shared" si="8"/>
        <v>1</v>
      </c>
      <c r="N16" s="13" t="s">
        <v>0</v>
      </c>
      <c r="O16" s="14">
        <f>'Match retour'!$V$4</f>
        <v>0</v>
      </c>
      <c r="P16" s="15">
        <f>'Match retour'!$V$6</f>
        <v>7</v>
      </c>
      <c r="Q16" s="14">
        <f>'Match retour'!$V$5</f>
        <v>0</v>
      </c>
      <c r="R16" s="15">
        <f t="shared" si="9"/>
        <v>0</v>
      </c>
      <c r="S16" s="14">
        <f>'Match retour'!$H$4+'Match retour'!$H$9+'Match retour'!$H$14+'Match retour'!$H$19+'Match retour'!$AA$4+'Match retour'!$AA$9+'Match retour'!$AA$14</f>
        <v>0</v>
      </c>
      <c r="T16" s="15">
        <f>'Match retour'!$J$4+'Match retour'!$J$9+'Match retour'!$J$14+'Match retour'!$J$19+'Match retour'!$AC$4+'Match retour'!$AC$9+'Match retour'!$AC$14</f>
        <v>0</v>
      </c>
      <c r="U16" s="14">
        <f t="shared" si="10"/>
        <v>7</v>
      </c>
    </row>
    <row r="17" spans="13:21" ht="18.75" x14ac:dyDescent="0.25">
      <c r="M17" s="10">
        <f t="shared" si="8"/>
        <v>1</v>
      </c>
      <c r="N17" s="13" t="s">
        <v>7</v>
      </c>
      <c r="O17" s="14">
        <f>'Match retour'!$V$32</f>
        <v>0</v>
      </c>
      <c r="P17" s="15">
        <f>'Match retour'!$V$34</f>
        <v>7</v>
      </c>
      <c r="Q17" s="14">
        <f>'Match retour'!$V$33</f>
        <v>0</v>
      </c>
      <c r="R17" s="15">
        <f t="shared" si="9"/>
        <v>0</v>
      </c>
      <c r="S17" s="14">
        <f>'Match retour'!$J$7+'Match retour'!$J$12+'Match retour'!$J$16+'Match retour'!$J$22+'Match retour'!$AC$6+'Match retour'!$AC$10+'Match retour'!$AC$14</f>
        <v>0</v>
      </c>
      <c r="T17" s="15">
        <f>'Match retour'!$H$7+'Match retour'!$H$12+'Match retour'!$H$16+'Match retour'!$H$22+'Match retour'!$AA$6+'Match retour'!$AA$10+'Match retour'!$AA$14</f>
        <v>0</v>
      </c>
      <c r="U17" s="14">
        <f t="shared" si="10"/>
        <v>7</v>
      </c>
    </row>
    <row r="18" spans="13:21" ht="18.75" x14ac:dyDescent="0.25">
      <c r="M18" s="10">
        <f t="shared" si="8"/>
        <v>1</v>
      </c>
      <c r="N18" s="13" t="s">
        <v>2</v>
      </c>
      <c r="O18" s="14">
        <f>'Match retour'!$V$12</f>
        <v>0</v>
      </c>
      <c r="P18" s="15">
        <f>'Match retour'!$V$14</f>
        <v>7</v>
      </c>
      <c r="Q18" s="14">
        <f>'Match retour'!$V$13</f>
        <v>0</v>
      </c>
      <c r="R18" s="15">
        <f t="shared" si="9"/>
        <v>0</v>
      </c>
      <c r="S18" s="14">
        <f>'Match retour'!$H$5+'Match retour'!$J$9+'Match retour'!$H$15+'Match retour'!$H$20+'Match retour'!$AA$5+'Match retour'!$AA$10+'Match retour'!$AA$15</f>
        <v>0</v>
      </c>
      <c r="T18" s="15">
        <f>'Match retour'!$J$5+'Match retour'!$H$9+'Match retour'!$J$15+'Match retour'!$J$20+'Match retour'!$AC$5+'Match retour'!$AC$10+'Match retour'!$AC$15</f>
        <v>0</v>
      </c>
      <c r="U18" s="14">
        <f t="shared" si="10"/>
        <v>7</v>
      </c>
    </row>
    <row r="19" spans="13:21" ht="18.75" x14ac:dyDescent="0.25">
      <c r="M19" s="10">
        <f t="shared" si="8"/>
        <v>1</v>
      </c>
      <c r="N19" s="13" t="s">
        <v>4</v>
      </c>
      <c r="O19" s="14">
        <f>'Match retour'!$V$20</f>
        <v>0</v>
      </c>
      <c r="P19" s="15">
        <f>'Match retour'!$V$22</f>
        <v>7</v>
      </c>
      <c r="Q19" s="14">
        <f>'Match retour'!$V$21</f>
        <v>0</v>
      </c>
      <c r="R19" s="15">
        <f t="shared" si="9"/>
        <v>0</v>
      </c>
      <c r="S19" s="14">
        <f>'Match retour'!$H$6+'Match retour'!$H$11+'Match retour'!$H$16+'Match retour'!$J$19+'Match retour'!$AC$7+'Match retour'!$AC$11+'Match retour'!$AC$15</f>
        <v>0</v>
      </c>
      <c r="T19" s="15">
        <f>'Match retour'!$J$6+'Match retour'!$J$11+'Match retour'!$J$16+'Match retour'!$H$19+'Match retour'!$AA$7+'Match retour'!$AA$11+'Match retour'!$AA$15</f>
        <v>0</v>
      </c>
      <c r="U19" s="14">
        <f t="shared" si="10"/>
        <v>7</v>
      </c>
    </row>
    <row r="20" spans="13:21" ht="18.75" x14ac:dyDescent="0.25">
      <c r="M20" s="10">
        <f t="shared" si="8"/>
        <v>1</v>
      </c>
      <c r="N20" s="13" t="s">
        <v>6</v>
      </c>
      <c r="O20" s="14">
        <f>'Match retour'!$V$28</f>
        <v>0</v>
      </c>
      <c r="P20" s="15">
        <f>'Match retour'!$V$30</f>
        <v>7</v>
      </c>
      <c r="Q20" s="14">
        <f>'Match retour'!$V$29</f>
        <v>0</v>
      </c>
      <c r="R20" s="15">
        <f t="shared" si="9"/>
        <v>0</v>
      </c>
      <c r="S20" s="14">
        <f>'Match retour'!$H$7+'Match retour'!$J$11+'Match retour'!$H$17+'Match retour'!$J$21+'Match retour'!$AC$5+'Match retour'!$AC$9+'Match retour'!$AC$17</f>
        <v>0</v>
      </c>
      <c r="T20" s="15">
        <f>'Match retour'!$J$7+'Match retour'!$H$11+'Match retour'!$J$17+'Match retour'!$H$21+'Match retour'!$AA$5+'Match retour'!$AA$9+'Match retour'!$AA$17</f>
        <v>0</v>
      </c>
      <c r="U20" s="14">
        <f t="shared" si="10"/>
        <v>7</v>
      </c>
    </row>
    <row r="21" spans="13:21" ht="18.75" x14ac:dyDescent="0.25">
      <c r="M21" s="10">
        <f t="shared" si="8"/>
        <v>1</v>
      </c>
      <c r="N21" s="13" t="s">
        <v>1</v>
      </c>
      <c r="O21" s="14">
        <f>'Match retour'!$V$8</f>
        <v>0</v>
      </c>
      <c r="P21" s="15">
        <f>'Match retour'!$V$10</f>
        <v>7</v>
      </c>
      <c r="Q21" s="14">
        <f>'Match retour'!$V$9</f>
        <v>0</v>
      </c>
      <c r="R21" s="15">
        <f t="shared" si="9"/>
        <v>0</v>
      </c>
      <c r="S21" s="14">
        <f>'Match retour'!$J$4+'Match retour'!$H$10+'Match retour'!$J$15+'Match retour'!$H$21+'Match retour'!$AA$6+'Match retour'!$AA$11+'Match retour'!$AA$16</f>
        <v>0</v>
      </c>
      <c r="T21" s="15">
        <f>'Match retour'!$H$4+'Match retour'!$J$10+'Match retour'!$H$15+'Match retour'!$J$21+'Match retour'!$AC$6+'Match retour'!$AC$11+'Match retour'!$AC$16</f>
        <v>0</v>
      </c>
      <c r="U21" s="14">
        <f t="shared" si="10"/>
        <v>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D74"/>
  <sheetViews>
    <sheetView workbookViewId="0">
      <selection activeCell="G3" sqref="G3"/>
    </sheetView>
  </sheetViews>
  <sheetFormatPr baseColWidth="10" defaultRowHeight="20.100000000000001" customHeight="1" x14ac:dyDescent="0.35"/>
  <cols>
    <col min="2" max="6" width="30.7109375" style="69" customWidth="1"/>
  </cols>
  <sheetData>
    <row r="1" spans="2:30" ht="20.100000000000001" customHeight="1" thickBot="1" x14ac:dyDescent="0.4"/>
    <row r="2" spans="2:30" ht="20.100000000000001" customHeight="1" thickTop="1" x14ac:dyDescent="0.25">
      <c r="B2" s="70" t="s">
        <v>46</v>
      </c>
      <c r="C2" s="71" t="s">
        <v>19</v>
      </c>
      <c r="D2" s="71" t="s">
        <v>45</v>
      </c>
      <c r="E2" s="71" t="s">
        <v>55</v>
      </c>
      <c r="F2" s="72" t="s">
        <v>23</v>
      </c>
    </row>
    <row r="3" spans="2:30" ht="20.100000000000001" customHeight="1" x14ac:dyDescent="0.35">
      <c r="B3" s="73"/>
      <c r="C3" s="74"/>
      <c r="D3" s="74"/>
      <c r="E3" s="74"/>
      <c r="F3" s="75" t="e">
        <f t="shared" ref="F3:F34" si="0">RANK(E3,$E$3:$E$73,0)</f>
        <v>#N/A</v>
      </c>
    </row>
    <row r="4" spans="2:30" ht="20.100000000000001" customHeight="1" x14ac:dyDescent="0.35">
      <c r="B4" s="73"/>
      <c r="C4" s="74"/>
      <c r="D4" s="74"/>
      <c r="E4" s="74"/>
      <c r="F4" s="75" t="e">
        <f t="shared" si="0"/>
        <v>#N/A</v>
      </c>
      <c r="AD4" t="e">
        <f>INDEX(Buteurs!D:D,MATCH(Classement!AD4,Buteurs!F:F,0))</f>
        <v>#N/A</v>
      </c>
    </row>
    <row r="5" spans="2:30" ht="20.100000000000001" customHeight="1" x14ac:dyDescent="0.35">
      <c r="B5" s="73"/>
      <c r="C5" s="74"/>
      <c r="D5" s="74"/>
      <c r="E5" s="74"/>
      <c r="F5" s="75" t="e">
        <f t="shared" si="0"/>
        <v>#N/A</v>
      </c>
    </row>
    <row r="6" spans="2:30" ht="20.100000000000001" customHeight="1" x14ac:dyDescent="0.35">
      <c r="B6" s="73"/>
      <c r="C6" s="74"/>
      <c r="D6" s="74"/>
      <c r="E6" s="74"/>
      <c r="F6" s="75" t="e">
        <f t="shared" si="0"/>
        <v>#N/A</v>
      </c>
    </row>
    <row r="7" spans="2:30" ht="20.100000000000001" customHeight="1" x14ac:dyDescent="0.35">
      <c r="B7" s="73"/>
      <c r="C7" s="74"/>
      <c r="D7" s="74"/>
      <c r="E7" s="74"/>
      <c r="F7" s="75" t="e">
        <f t="shared" si="0"/>
        <v>#N/A</v>
      </c>
    </row>
    <row r="8" spans="2:30" ht="20.100000000000001" customHeight="1" x14ac:dyDescent="0.35">
      <c r="B8" s="73"/>
      <c r="C8" s="74"/>
      <c r="D8" s="74"/>
      <c r="E8" s="74"/>
      <c r="F8" s="75" t="e">
        <f t="shared" si="0"/>
        <v>#N/A</v>
      </c>
    </row>
    <row r="9" spans="2:30" ht="20.100000000000001" customHeight="1" x14ac:dyDescent="0.35">
      <c r="B9" s="73"/>
      <c r="C9" s="74"/>
      <c r="D9" s="74"/>
      <c r="E9" s="74"/>
      <c r="F9" s="75" t="e">
        <f t="shared" si="0"/>
        <v>#N/A</v>
      </c>
    </row>
    <row r="10" spans="2:30" ht="20.100000000000001" customHeight="1" x14ac:dyDescent="0.35">
      <c r="B10" s="73"/>
      <c r="C10" s="74"/>
      <c r="D10" s="74"/>
      <c r="E10" s="74"/>
      <c r="F10" s="75" t="e">
        <f t="shared" si="0"/>
        <v>#N/A</v>
      </c>
    </row>
    <row r="11" spans="2:30" ht="20.100000000000001" customHeight="1" x14ac:dyDescent="0.35">
      <c r="B11" s="73"/>
      <c r="C11" s="74"/>
      <c r="D11" s="74"/>
      <c r="E11" s="74"/>
      <c r="F11" s="75" t="e">
        <f t="shared" si="0"/>
        <v>#N/A</v>
      </c>
    </row>
    <row r="12" spans="2:30" ht="20.100000000000001" customHeight="1" x14ac:dyDescent="0.35">
      <c r="B12" s="73"/>
      <c r="C12" s="74"/>
      <c r="D12" s="74"/>
      <c r="E12" s="74"/>
      <c r="F12" s="75" t="e">
        <f t="shared" si="0"/>
        <v>#N/A</v>
      </c>
    </row>
    <row r="13" spans="2:30" ht="20.100000000000001" customHeight="1" x14ac:dyDescent="0.35">
      <c r="B13" s="73"/>
      <c r="C13" s="74"/>
      <c r="D13" s="74"/>
      <c r="E13" s="74"/>
      <c r="F13" s="75" t="e">
        <f t="shared" si="0"/>
        <v>#N/A</v>
      </c>
    </row>
    <row r="14" spans="2:30" ht="20.100000000000001" customHeight="1" x14ac:dyDescent="0.35">
      <c r="B14" s="73"/>
      <c r="C14" s="74"/>
      <c r="D14" s="74"/>
      <c r="E14" s="74"/>
      <c r="F14" s="75" t="e">
        <f t="shared" si="0"/>
        <v>#N/A</v>
      </c>
    </row>
    <row r="15" spans="2:30" ht="20.100000000000001" customHeight="1" x14ac:dyDescent="0.35">
      <c r="B15" s="73"/>
      <c r="C15" s="74"/>
      <c r="D15" s="74"/>
      <c r="E15" s="74"/>
      <c r="F15" s="75" t="e">
        <f t="shared" si="0"/>
        <v>#N/A</v>
      </c>
    </row>
    <row r="16" spans="2:30" ht="20.100000000000001" customHeight="1" x14ac:dyDescent="0.35">
      <c r="B16" s="73"/>
      <c r="C16" s="74"/>
      <c r="D16" s="74"/>
      <c r="E16" s="74"/>
      <c r="F16" s="75" t="e">
        <f t="shared" si="0"/>
        <v>#N/A</v>
      </c>
    </row>
    <row r="17" spans="2:6" ht="20.100000000000001" customHeight="1" x14ac:dyDescent="0.35">
      <c r="B17" s="73"/>
      <c r="C17" s="74"/>
      <c r="D17" s="74"/>
      <c r="E17" s="74"/>
      <c r="F17" s="75" t="e">
        <f t="shared" si="0"/>
        <v>#N/A</v>
      </c>
    </row>
    <row r="18" spans="2:6" ht="20.100000000000001" customHeight="1" x14ac:dyDescent="0.35">
      <c r="B18" s="73"/>
      <c r="C18" s="74"/>
      <c r="D18" s="74"/>
      <c r="E18" s="74"/>
      <c r="F18" s="75" t="e">
        <f t="shared" si="0"/>
        <v>#N/A</v>
      </c>
    </row>
    <row r="19" spans="2:6" ht="20.100000000000001" customHeight="1" x14ac:dyDescent="0.35">
      <c r="B19" s="73"/>
      <c r="C19" s="74"/>
      <c r="D19" s="74"/>
      <c r="E19" s="74"/>
      <c r="F19" s="75" t="e">
        <f t="shared" si="0"/>
        <v>#N/A</v>
      </c>
    </row>
    <row r="20" spans="2:6" ht="20.100000000000001" customHeight="1" x14ac:dyDescent="0.35">
      <c r="B20" s="73"/>
      <c r="C20" s="74"/>
      <c r="D20" s="74"/>
      <c r="E20" s="74"/>
      <c r="F20" s="75" t="e">
        <f t="shared" si="0"/>
        <v>#N/A</v>
      </c>
    </row>
    <row r="21" spans="2:6" ht="20.100000000000001" customHeight="1" x14ac:dyDescent="0.35">
      <c r="B21" s="73"/>
      <c r="C21" s="74"/>
      <c r="D21" s="74"/>
      <c r="E21" s="74"/>
      <c r="F21" s="75" t="e">
        <f t="shared" si="0"/>
        <v>#N/A</v>
      </c>
    </row>
    <row r="22" spans="2:6" ht="20.100000000000001" customHeight="1" x14ac:dyDescent="0.35">
      <c r="B22" s="73"/>
      <c r="C22" s="74"/>
      <c r="D22" s="74"/>
      <c r="E22" s="74"/>
      <c r="F22" s="75" t="e">
        <f t="shared" si="0"/>
        <v>#N/A</v>
      </c>
    </row>
    <row r="23" spans="2:6" ht="20.100000000000001" customHeight="1" x14ac:dyDescent="0.35">
      <c r="B23" s="73"/>
      <c r="C23" s="74"/>
      <c r="D23" s="74"/>
      <c r="E23" s="74"/>
      <c r="F23" s="75" t="e">
        <f t="shared" si="0"/>
        <v>#N/A</v>
      </c>
    </row>
    <row r="24" spans="2:6" ht="20.100000000000001" customHeight="1" x14ac:dyDescent="0.35">
      <c r="B24" s="73"/>
      <c r="C24" s="74"/>
      <c r="D24" s="74"/>
      <c r="E24" s="74"/>
      <c r="F24" s="75" t="e">
        <f t="shared" si="0"/>
        <v>#N/A</v>
      </c>
    </row>
    <row r="25" spans="2:6" ht="20.100000000000001" customHeight="1" x14ac:dyDescent="0.35">
      <c r="B25" s="73"/>
      <c r="C25" s="74"/>
      <c r="D25" s="74"/>
      <c r="E25" s="74"/>
      <c r="F25" s="75" t="e">
        <f t="shared" si="0"/>
        <v>#N/A</v>
      </c>
    </row>
    <row r="26" spans="2:6" ht="20.100000000000001" customHeight="1" x14ac:dyDescent="0.35">
      <c r="B26" s="73"/>
      <c r="C26" s="74"/>
      <c r="D26" s="74"/>
      <c r="E26" s="74"/>
      <c r="F26" s="75" t="e">
        <f t="shared" si="0"/>
        <v>#N/A</v>
      </c>
    </row>
    <row r="27" spans="2:6" ht="20.100000000000001" customHeight="1" x14ac:dyDescent="0.35">
      <c r="B27" s="73"/>
      <c r="C27" s="74"/>
      <c r="D27" s="74"/>
      <c r="E27" s="74"/>
      <c r="F27" s="75" t="e">
        <f t="shared" si="0"/>
        <v>#N/A</v>
      </c>
    </row>
    <row r="28" spans="2:6" ht="20.100000000000001" customHeight="1" x14ac:dyDescent="0.35">
      <c r="B28" s="73"/>
      <c r="C28" s="74"/>
      <c r="D28" s="74"/>
      <c r="E28" s="74"/>
      <c r="F28" s="75" t="e">
        <f t="shared" si="0"/>
        <v>#N/A</v>
      </c>
    </row>
    <row r="29" spans="2:6" ht="20.100000000000001" customHeight="1" x14ac:dyDescent="0.35">
      <c r="B29" s="73"/>
      <c r="C29" s="74"/>
      <c r="D29" s="74"/>
      <c r="E29" s="74"/>
      <c r="F29" s="75" t="e">
        <f t="shared" si="0"/>
        <v>#N/A</v>
      </c>
    </row>
    <row r="30" spans="2:6" ht="20.100000000000001" customHeight="1" x14ac:dyDescent="0.35">
      <c r="B30" s="73"/>
      <c r="C30" s="74"/>
      <c r="D30" s="74"/>
      <c r="E30" s="74"/>
      <c r="F30" s="75" t="e">
        <f t="shared" si="0"/>
        <v>#N/A</v>
      </c>
    </row>
    <row r="31" spans="2:6" ht="20.100000000000001" customHeight="1" x14ac:dyDescent="0.35">
      <c r="B31" s="73"/>
      <c r="C31" s="74"/>
      <c r="D31" s="74"/>
      <c r="E31" s="74"/>
      <c r="F31" s="75" t="e">
        <f t="shared" si="0"/>
        <v>#N/A</v>
      </c>
    </row>
    <row r="32" spans="2:6" ht="20.100000000000001" customHeight="1" x14ac:dyDescent="0.35">
      <c r="B32" s="73"/>
      <c r="C32" s="74"/>
      <c r="D32" s="74"/>
      <c r="E32" s="74"/>
      <c r="F32" s="75" t="e">
        <f t="shared" si="0"/>
        <v>#N/A</v>
      </c>
    </row>
    <row r="33" spans="2:6" ht="20.100000000000001" customHeight="1" x14ac:dyDescent="0.35">
      <c r="B33" s="73"/>
      <c r="C33" s="74"/>
      <c r="D33" s="74"/>
      <c r="E33" s="74"/>
      <c r="F33" s="75" t="e">
        <f t="shared" si="0"/>
        <v>#N/A</v>
      </c>
    </row>
    <row r="34" spans="2:6" ht="20.100000000000001" customHeight="1" x14ac:dyDescent="0.35">
      <c r="B34" s="73"/>
      <c r="C34" s="74"/>
      <c r="D34" s="74"/>
      <c r="E34" s="74"/>
      <c r="F34" s="75" t="e">
        <f t="shared" si="0"/>
        <v>#N/A</v>
      </c>
    </row>
    <row r="35" spans="2:6" ht="20.100000000000001" customHeight="1" x14ac:dyDescent="0.35">
      <c r="B35" s="73"/>
      <c r="C35" s="74"/>
      <c r="D35" s="74"/>
      <c r="E35" s="74"/>
      <c r="F35" s="75" t="e">
        <f t="shared" ref="F35:F66" si="1">RANK(E35,$E$3:$E$73,0)</f>
        <v>#N/A</v>
      </c>
    </row>
    <row r="36" spans="2:6" ht="20.100000000000001" customHeight="1" x14ac:dyDescent="0.35">
      <c r="B36" s="73"/>
      <c r="C36" s="74"/>
      <c r="D36" s="74"/>
      <c r="E36" s="74"/>
      <c r="F36" s="75" t="e">
        <f t="shared" si="1"/>
        <v>#N/A</v>
      </c>
    </row>
    <row r="37" spans="2:6" ht="20.100000000000001" customHeight="1" x14ac:dyDescent="0.35">
      <c r="B37" s="73"/>
      <c r="C37" s="74"/>
      <c r="D37" s="74"/>
      <c r="E37" s="74"/>
      <c r="F37" s="75" t="e">
        <f t="shared" si="1"/>
        <v>#N/A</v>
      </c>
    </row>
    <row r="38" spans="2:6" ht="20.100000000000001" customHeight="1" x14ac:dyDescent="0.35">
      <c r="B38" s="73"/>
      <c r="C38" s="74"/>
      <c r="D38" s="74"/>
      <c r="E38" s="74"/>
      <c r="F38" s="75" t="e">
        <f t="shared" si="1"/>
        <v>#N/A</v>
      </c>
    </row>
    <row r="39" spans="2:6" ht="20.100000000000001" customHeight="1" x14ac:dyDescent="0.35">
      <c r="B39" s="73"/>
      <c r="C39" s="74"/>
      <c r="D39" s="74"/>
      <c r="E39" s="74"/>
      <c r="F39" s="75" t="e">
        <f t="shared" si="1"/>
        <v>#N/A</v>
      </c>
    </row>
    <row r="40" spans="2:6" ht="20.100000000000001" customHeight="1" x14ac:dyDescent="0.35">
      <c r="B40" s="73"/>
      <c r="C40" s="74"/>
      <c r="D40" s="74"/>
      <c r="E40" s="74"/>
      <c r="F40" s="75" t="e">
        <f t="shared" si="1"/>
        <v>#N/A</v>
      </c>
    </row>
    <row r="41" spans="2:6" ht="20.100000000000001" customHeight="1" x14ac:dyDescent="0.35">
      <c r="B41" s="73"/>
      <c r="C41" s="74"/>
      <c r="D41" s="74"/>
      <c r="E41" s="74"/>
      <c r="F41" s="75" t="e">
        <f t="shared" si="1"/>
        <v>#N/A</v>
      </c>
    </row>
    <row r="42" spans="2:6" ht="20.100000000000001" customHeight="1" x14ac:dyDescent="0.35">
      <c r="B42" s="73"/>
      <c r="C42" s="74"/>
      <c r="D42" s="74"/>
      <c r="E42" s="74"/>
      <c r="F42" s="75" t="e">
        <f t="shared" si="1"/>
        <v>#N/A</v>
      </c>
    </row>
    <row r="43" spans="2:6" ht="20.100000000000001" customHeight="1" x14ac:dyDescent="0.35">
      <c r="B43" s="73"/>
      <c r="C43" s="74"/>
      <c r="D43" s="74"/>
      <c r="E43" s="74"/>
      <c r="F43" s="75" t="e">
        <f t="shared" si="1"/>
        <v>#N/A</v>
      </c>
    </row>
    <row r="44" spans="2:6" ht="20.100000000000001" customHeight="1" x14ac:dyDescent="0.35">
      <c r="B44" s="73"/>
      <c r="C44" s="74"/>
      <c r="D44" s="74"/>
      <c r="E44" s="74"/>
      <c r="F44" s="75" t="e">
        <f t="shared" si="1"/>
        <v>#N/A</v>
      </c>
    </row>
    <row r="45" spans="2:6" ht="20.100000000000001" customHeight="1" x14ac:dyDescent="0.35">
      <c r="B45" s="73"/>
      <c r="C45" s="74"/>
      <c r="D45" s="74"/>
      <c r="E45" s="74"/>
      <c r="F45" s="75" t="e">
        <f t="shared" si="1"/>
        <v>#N/A</v>
      </c>
    </row>
    <row r="46" spans="2:6" ht="20.100000000000001" customHeight="1" x14ac:dyDescent="0.35">
      <c r="B46" s="73"/>
      <c r="C46" s="74"/>
      <c r="D46" s="74"/>
      <c r="E46" s="74"/>
      <c r="F46" s="75" t="e">
        <f t="shared" si="1"/>
        <v>#N/A</v>
      </c>
    </row>
    <row r="47" spans="2:6" ht="20.100000000000001" customHeight="1" x14ac:dyDescent="0.35">
      <c r="B47" s="73"/>
      <c r="C47" s="74"/>
      <c r="D47" s="74"/>
      <c r="E47" s="74"/>
      <c r="F47" s="75" t="e">
        <f t="shared" si="1"/>
        <v>#N/A</v>
      </c>
    </row>
    <row r="48" spans="2:6" ht="20.100000000000001" customHeight="1" x14ac:dyDescent="0.35">
      <c r="B48" s="73"/>
      <c r="C48" s="74"/>
      <c r="D48" s="74"/>
      <c r="E48" s="74"/>
      <c r="F48" s="75" t="e">
        <f t="shared" si="1"/>
        <v>#N/A</v>
      </c>
    </row>
    <row r="49" spans="2:6" ht="20.100000000000001" customHeight="1" x14ac:dyDescent="0.35">
      <c r="B49" s="73"/>
      <c r="C49" s="74"/>
      <c r="D49" s="74"/>
      <c r="E49" s="74"/>
      <c r="F49" s="75" t="e">
        <f t="shared" si="1"/>
        <v>#N/A</v>
      </c>
    </row>
    <row r="50" spans="2:6" ht="20.100000000000001" customHeight="1" x14ac:dyDescent="0.35">
      <c r="B50" s="73"/>
      <c r="C50" s="74"/>
      <c r="D50" s="74"/>
      <c r="E50" s="74"/>
      <c r="F50" s="75" t="e">
        <f t="shared" si="1"/>
        <v>#N/A</v>
      </c>
    </row>
    <row r="51" spans="2:6" ht="20.100000000000001" customHeight="1" x14ac:dyDescent="0.35">
      <c r="B51" s="73"/>
      <c r="C51" s="74"/>
      <c r="D51" s="74"/>
      <c r="E51" s="74"/>
      <c r="F51" s="75" t="e">
        <f t="shared" si="1"/>
        <v>#N/A</v>
      </c>
    </row>
    <row r="52" spans="2:6" ht="20.100000000000001" customHeight="1" x14ac:dyDescent="0.35">
      <c r="B52" s="73"/>
      <c r="C52" s="74"/>
      <c r="D52" s="74"/>
      <c r="E52" s="74"/>
      <c r="F52" s="75" t="e">
        <f t="shared" si="1"/>
        <v>#N/A</v>
      </c>
    </row>
    <row r="53" spans="2:6" ht="20.100000000000001" customHeight="1" x14ac:dyDescent="0.35">
      <c r="B53" s="73"/>
      <c r="C53" s="74"/>
      <c r="D53" s="74"/>
      <c r="E53" s="74"/>
      <c r="F53" s="75" t="e">
        <f t="shared" si="1"/>
        <v>#N/A</v>
      </c>
    </row>
    <row r="54" spans="2:6" ht="20.100000000000001" customHeight="1" x14ac:dyDescent="0.35">
      <c r="B54" s="73"/>
      <c r="C54" s="74"/>
      <c r="D54" s="74"/>
      <c r="E54" s="74"/>
      <c r="F54" s="75" t="e">
        <f t="shared" si="1"/>
        <v>#N/A</v>
      </c>
    </row>
    <row r="55" spans="2:6" ht="20.100000000000001" customHeight="1" x14ac:dyDescent="0.35">
      <c r="B55" s="73"/>
      <c r="C55" s="74"/>
      <c r="D55" s="74"/>
      <c r="E55" s="74"/>
      <c r="F55" s="75" t="e">
        <f t="shared" si="1"/>
        <v>#N/A</v>
      </c>
    </row>
    <row r="56" spans="2:6" ht="20.100000000000001" customHeight="1" x14ac:dyDescent="0.35">
      <c r="B56" s="73"/>
      <c r="C56" s="74"/>
      <c r="D56" s="74"/>
      <c r="E56" s="74"/>
      <c r="F56" s="75" t="e">
        <f t="shared" si="1"/>
        <v>#N/A</v>
      </c>
    </row>
    <row r="57" spans="2:6" ht="20.100000000000001" customHeight="1" x14ac:dyDescent="0.35">
      <c r="B57" s="73"/>
      <c r="C57" s="74"/>
      <c r="D57" s="74"/>
      <c r="E57" s="74"/>
      <c r="F57" s="75" t="e">
        <f t="shared" si="1"/>
        <v>#N/A</v>
      </c>
    </row>
    <row r="58" spans="2:6" ht="20.100000000000001" customHeight="1" x14ac:dyDescent="0.35">
      <c r="B58" s="73"/>
      <c r="C58" s="74"/>
      <c r="D58" s="74"/>
      <c r="E58" s="74"/>
      <c r="F58" s="75" t="e">
        <f t="shared" si="1"/>
        <v>#N/A</v>
      </c>
    </row>
    <row r="59" spans="2:6" ht="20.100000000000001" customHeight="1" x14ac:dyDescent="0.35">
      <c r="B59" s="73"/>
      <c r="C59" s="74"/>
      <c r="D59" s="74"/>
      <c r="E59" s="74"/>
      <c r="F59" s="75" t="e">
        <f t="shared" si="1"/>
        <v>#N/A</v>
      </c>
    </row>
    <row r="60" spans="2:6" ht="20.100000000000001" customHeight="1" x14ac:dyDescent="0.35">
      <c r="B60" s="73"/>
      <c r="C60" s="74"/>
      <c r="D60" s="74"/>
      <c r="E60" s="74"/>
      <c r="F60" s="75" t="e">
        <f t="shared" si="1"/>
        <v>#N/A</v>
      </c>
    </row>
    <row r="61" spans="2:6" ht="20.100000000000001" customHeight="1" x14ac:dyDescent="0.35">
      <c r="B61" s="73"/>
      <c r="C61" s="74"/>
      <c r="D61" s="74"/>
      <c r="E61" s="74"/>
      <c r="F61" s="75" t="e">
        <f t="shared" si="1"/>
        <v>#N/A</v>
      </c>
    </row>
    <row r="62" spans="2:6" ht="20.100000000000001" customHeight="1" x14ac:dyDescent="0.35">
      <c r="B62" s="73"/>
      <c r="C62" s="74"/>
      <c r="D62" s="74"/>
      <c r="E62" s="74"/>
      <c r="F62" s="75" t="e">
        <f t="shared" si="1"/>
        <v>#N/A</v>
      </c>
    </row>
    <row r="63" spans="2:6" ht="20.100000000000001" customHeight="1" x14ac:dyDescent="0.35">
      <c r="B63" s="73"/>
      <c r="C63" s="74"/>
      <c r="D63" s="74"/>
      <c r="E63" s="74"/>
      <c r="F63" s="75" t="e">
        <f t="shared" si="1"/>
        <v>#N/A</v>
      </c>
    </row>
    <row r="64" spans="2:6" ht="20.100000000000001" customHeight="1" x14ac:dyDescent="0.35">
      <c r="B64" s="73"/>
      <c r="C64" s="74"/>
      <c r="D64" s="74"/>
      <c r="E64" s="74"/>
      <c r="F64" s="75" t="e">
        <f t="shared" si="1"/>
        <v>#N/A</v>
      </c>
    </row>
    <row r="65" spans="2:6" ht="20.100000000000001" customHeight="1" x14ac:dyDescent="0.35">
      <c r="B65" s="73"/>
      <c r="C65" s="74"/>
      <c r="D65" s="74"/>
      <c r="E65" s="74"/>
      <c r="F65" s="75" t="e">
        <f t="shared" si="1"/>
        <v>#N/A</v>
      </c>
    </row>
    <row r="66" spans="2:6" ht="20.100000000000001" customHeight="1" x14ac:dyDescent="0.35">
      <c r="B66" s="73"/>
      <c r="C66" s="74"/>
      <c r="D66" s="74"/>
      <c r="E66" s="74"/>
      <c r="F66" s="75" t="e">
        <f t="shared" si="1"/>
        <v>#N/A</v>
      </c>
    </row>
    <row r="67" spans="2:6" ht="20.100000000000001" customHeight="1" x14ac:dyDescent="0.35">
      <c r="B67" s="73"/>
      <c r="C67" s="74"/>
      <c r="D67" s="74"/>
      <c r="E67" s="74"/>
      <c r="F67" s="75" t="e">
        <f t="shared" ref="F67:F73" si="2">RANK(E67,$E$3:$E$73,0)</f>
        <v>#N/A</v>
      </c>
    </row>
    <row r="68" spans="2:6" ht="20.100000000000001" customHeight="1" x14ac:dyDescent="0.35">
      <c r="B68" s="73"/>
      <c r="C68" s="74"/>
      <c r="D68" s="74"/>
      <c r="E68" s="74"/>
      <c r="F68" s="75" t="e">
        <f t="shared" si="2"/>
        <v>#N/A</v>
      </c>
    </row>
    <row r="69" spans="2:6" ht="20.100000000000001" customHeight="1" x14ac:dyDescent="0.35">
      <c r="B69" s="73"/>
      <c r="C69" s="74"/>
      <c r="D69" s="74"/>
      <c r="E69" s="74"/>
      <c r="F69" s="75" t="e">
        <f t="shared" si="2"/>
        <v>#N/A</v>
      </c>
    </row>
    <row r="70" spans="2:6" ht="20.100000000000001" customHeight="1" x14ac:dyDescent="0.35">
      <c r="B70" s="73"/>
      <c r="C70" s="74"/>
      <c r="D70" s="74"/>
      <c r="E70" s="74"/>
      <c r="F70" s="75" t="e">
        <f t="shared" si="2"/>
        <v>#N/A</v>
      </c>
    </row>
    <row r="71" spans="2:6" ht="20.100000000000001" customHeight="1" x14ac:dyDescent="0.35">
      <c r="B71" s="73"/>
      <c r="C71" s="74"/>
      <c r="D71" s="74"/>
      <c r="E71" s="74"/>
      <c r="F71" s="75" t="e">
        <f t="shared" si="2"/>
        <v>#N/A</v>
      </c>
    </row>
    <row r="72" spans="2:6" ht="20.100000000000001" customHeight="1" x14ac:dyDescent="0.35">
      <c r="B72" s="73"/>
      <c r="C72" s="74"/>
      <c r="D72" s="74"/>
      <c r="E72" s="74"/>
      <c r="F72" s="75" t="e">
        <f t="shared" si="2"/>
        <v>#N/A</v>
      </c>
    </row>
    <row r="73" spans="2:6" ht="20.100000000000001" customHeight="1" thickBot="1" x14ac:dyDescent="0.4">
      <c r="B73" s="76"/>
      <c r="C73" s="77"/>
      <c r="D73" s="77"/>
      <c r="E73" s="77"/>
      <c r="F73" s="78" t="e">
        <f t="shared" si="2"/>
        <v>#N/A</v>
      </c>
    </row>
    <row r="74" spans="2:6" ht="20.100000000000001" customHeight="1" thickTop="1" x14ac:dyDescent="0.35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'Match aller'!$A$2:$A$9</xm:f>
          </x14:formula1>
          <xm:sqref>B3:B72</xm:sqref>
        </x14:dataValidation>
        <x14:dataValidation type="list" allowBlank="1" showInputMessage="1" showErrorMessage="1">
          <x14:formula1>
            <xm:f>'Match aller'!$B$2:$B$9</xm:f>
          </x14:formula1>
          <xm:sqref>C3:C73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D74"/>
  <sheetViews>
    <sheetView workbookViewId="0"/>
  </sheetViews>
  <sheetFormatPr baseColWidth="10" defaultRowHeight="20.100000000000001" customHeight="1" x14ac:dyDescent="0.35"/>
  <cols>
    <col min="2" max="6" width="30.7109375" style="69" customWidth="1"/>
  </cols>
  <sheetData>
    <row r="1" spans="2:30" ht="20.100000000000001" customHeight="1" thickBot="1" x14ac:dyDescent="0.4"/>
    <row r="2" spans="2:30" ht="20.100000000000001" customHeight="1" thickTop="1" x14ac:dyDescent="0.25">
      <c r="B2" s="70" t="s">
        <v>46</v>
      </c>
      <c r="C2" s="71" t="s">
        <v>19</v>
      </c>
      <c r="D2" s="71" t="s">
        <v>53</v>
      </c>
      <c r="E2" s="71" t="s">
        <v>54</v>
      </c>
      <c r="F2" s="72" t="s">
        <v>23</v>
      </c>
    </row>
    <row r="3" spans="2:30" ht="20.100000000000001" customHeight="1" x14ac:dyDescent="0.35">
      <c r="B3" s="73"/>
      <c r="C3" s="74"/>
      <c r="D3" s="74"/>
      <c r="E3" s="74"/>
      <c r="F3" s="75" t="e">
        <f t="shared" ref="F3:F34" si="0">RANK(E3,$E$3:$E$73,0)</f>
        <v>#N/A</v>
      </c>
    </row>
    <row r="4" spans="2:30" ht="20.100000000000001" customHeight="1" x14ac:dyDescent="0.35">
      <c r="B4" s="73"/>
      <c r="C4" s="74"/>
      <c r="D4" s="74"/>
      <c r="E4" s="74"/>
      <c r="F4" s="75" t="e">
        <f t="shared" si="0"/>
        <v>#N/A</v>
      </c>
      <c r="AD4" t="e">
        <f>INDEX(Passeurs!D:D,MATCH(Classement!AD4,Passeurs!F:F,0))</f>
        <v>#N/A</v>
      </c>
    </row>
    <row r="5" spans="2:30" ht="20.100000000000001" customHeight="1" x14ac:dyDescent="0.35">
      <c r="B5" s="73"/>
      <c r="C5" s="74"/>
      <c r="D5" s="74"/>
      <c r="E5" s="74"/>
      <c r="F5" s="75" t="e">
        <f t="shared" si="0"/>
        <v>#N/A</v>
      </c>
    </row>
    <row r="6" spans="2:30" ht="20.100000000000001" customHeight="1" x14ac:dyDescent="0.35">
      <c r="B6" s="73"/>
      <c r="C6" s="74"/>
      <c r="D6" s="74"/>
      <c r="E6" s="74"/>
      <c r="F6" s="75" t="e">
        <f t="shared" si="0"/>
        <v>#N/A</v>
      </c>
    </row>
    <row r="7" spans="2:30" ht="20.100000000000001" customHeight="1" x14ac:dyDescent="0.35">
      <c r="B7" s="73"/>
      <c r="C7" s="74"/>
      <c r="D7" s="74"/>
      <c r="E7" s="74"/>
      <c r="F7" s="75" t="e">
        <f t="shared" si="0"/>
        <v>#N/A</v>
      </c>
    </row>
    <row r="8" spans="2:30" ht="20.100000000000001" customHeight="1" x14ac:dyDescent="0.35">
      <c r="B8" s="73"/>
      <c r="C8" s="74"/>
      <c r="D8" s="74"/>
      <c r="E8" s="74"/>
      <c r="F8" s="75" t="e">
        <f t="shared" si="0"/>
        <v>#N/A</v>
      </c>
    </row>
    <row r="9" spans="2:30" ht="20.100000000000001" customHeight="1" x14ac:dyDescent="0.35">
      <c r="B9" s="73"/>
      <c r="C9" s="74"/>
      <c r="D9" s="74"/>
      <c r="E9" s="74"/>
      <c r="F9" s="75" t="e">
        <f t="shared" si="0"/>
        <v>#N/A</v>
      </c>
    </row>
    <row r="10" spans="2:30" ht="20.100000000000001" customHeight="1" x14ac:dyDescent="0.35">
      <c r="B10" s="73"/>
      <c r="C10" s="74"/>
      <c r="D10" s="74"/>
      <c r="E10" s="74"/>
      <c r="F10" s="75" t="e">
        <f t="shared" si="0"/>
        <v>#N/A</v>
      </c>
    </row>
    <row r="11" spans="2:30" ht="20.100000000000001" customHeight="1" x14ac:dyDescent="0.35">
      <c r="B11" s="73"/>
      <c r="C11" s="74"/>
      <c r="D11" s="74"/>
      <c r="E11" s="74"/>
      <c r="F11" s="75" t="e">
        <f t="shared" si="0"/>
        <v>#N/A</v>
      </c>
    </row>
    <row r="12" spans="2:30" ht="20.100000000000001" customHeight="1" x14ac:dyDescent="0.35">
      <c r="B12" s="73"/>
      <c r="C12" s="74"/>
      <c r="D12" s="74"/>
      <c r="E12" s="74"/>
      <c r="F12" s="75" t="e">
        <f t="shared" si="0"/>
        <v>#N/A</v>
      </c>
    </row>
    <row r="13" spans="2:30" ht="20.100000000000001" customHeight="1" x14ac:dyDescent="0.35">
      <c r="B13" s="73"/>
      <c r="C13" s="74"/>
      <c r="D13" s="74"/>
      <c r="E13" s="74"/>
      <c r="F13" s="75" t="e">
        <f t="shared" si="0"/>
        <v>#N/A</v>
      </c>
    </row>
    <row r="14" spans="2:30" ht="20.100000000000001" customHeight="1" x14ac:dyDescent="0.35">
      <c r="B14" s="73"/>
      <c r="C14" s="74"/>
      <c r="D14" s="74"/>
      <c r="E14" s="74"/>
      <c r="F14" s="75" t="e">
        <f t="shared" si="0"/>
        <v>#N/A</v>
      </c>
    </row>
    <row r="15" spans="2:30" ht="20.100000000000001" customHeight="1" x14ac:dyDescent="0.35">
      <c r="B15" s="73"/>
      <c r="C15" s="74"/>
      <c r="D15" s="74"/>
      <c r="E15" s="74"/>
      <c r="F15" s="75" t="e">
        <f t="shared" si="0"/>
        <v>#N/A</v>
      </c>
    </row>
    <row r="16" spans="2:30" ht="20.100000000000001" customHeight="1" x14ac:dyDescent="0.35">
      <c r="B16" s="73"/>
      <c r="C16" s="74"/>
      <c r="D16" s="74"/>
      <c r="E16" s="74"/>
      <c r="F16" s="75" t="e">
        <f t="shared" si="0"/>
        <v>#N/A</v>
      </c>
    </row>
    <row r="17" spans="2:6" ht="20.100000000000001" customHeight="1" x14ac:dyDescent="0.35">
      <c r="B17" s="73"/>
      <c r="C17" s="74"/>
      <c r="D17" s="74"/>
      <c r="E17" s="74"/>
      <c r="F17" s="75" t="e">
        <f t="shared" si="0"/>
        <v>#N/A</v>
      </c>
    </row>
    <row r="18" spans="2:6" ht="20.100000000000001" customHeight="1" x14ac:dyDescent="0.35">
      <c r="B18" s="73"/>
      <c r="C18" s="74"/>
      <c r="D18" s="74"/>
      <c r="E18" s="74"/>
      <c r="F18" s="75" t="e">
        <f t="shared" si="0"/>
        <v>#N/A</v>
      </c>
    </row>
    <row r="19" spans="2:6" ht="20.100000000000001" customHeight="1" x14ac:dyDescent="0.35">
      <c r="B19" s="73"/>
      <c r="C19" s="74"/>
      <c r="D19" s="74"/>
      <c r="E19" s="74"/>
      <c r="F19" s="75" t="e">
        <f t="shared" si="0"/>
        <v>#N/A</v>
      </c>
    </row>
    <row r="20" spans="2:6" ht="20.100000000000001" customHeight="1" x14ac:dyDescent="0.35">
      <c r="B20" s="73"/>
      <c r="C20" s="74"/>
      <c r="D20" s="74"/>
      <c r="E20" s="74"/>
      <c r="F20" s="75" t="e">
        <f t="shared" si="0"/>
        <v>#N/A</v>
      </c>
    </row>
    <row r="21" spans="2:6" ht="20.100000000000001" customHeight="1" x14ac:dyDescent="0.35">
      <c r="B21" s="73"/>
      <c r="C21" s="74"/>
      <c r="D21" s="74"/>
      <c r="E21" s="74"/>
      <c r="F21" s="75" t="e">
        <f t="shared" si="0"/>
        <v>#N/A</v>
      </c>
    </row>
    <row r="22" spans="2:6" ht="20.100000000000001" customHeight="1" x14ac:dyDescent="0.35">
      <c r="B22" s="73"/>
      <c r="C22" s="74"/>
      <c r="D22" s="74"/>
      <c r="E22" s="74"/>
      <c r="F22" s="75" t="e">
        <f t="shared" si="0"/>
        <v>#N/A</v>
      </c>
    </row>
    <row r="23" spans="2:6" ht="20.100000000000001" customHeight="1" x14ac:dyDescent="0.35">
      <c r="B23" s="73"/>
      <c r="C23" s="74"/>
      <c r="D23" s="74"/>
      <c r="E23" s="74"/>
      <c r="F23" s="75" t="e">
        <f t="shared" si="0"/>
        <v>#N/A</v>
      </c>
    </row>
    <row r="24" spans="2:6" ht="20.100000000000001" customHeight="1" x14ac:dyDescent="0.35">
      <c r="B24" s="73"/>
      <c r="C24" s="74"/>
      <c r="D24" s="74"/>
      <c r="E24" s="74"/>
      <c r="F24" s="75" t="e">
        <f t="shared" si="0"/>
        <v>#N/A</v>
      </c>
    </row>
    <row r="25" spans="2:6" ht="20.100000000000001" customHeight="1" x14ac:dyDescent="0.35">
      <c r="B25" s="73"/>
      <c r="C25" s="74"/>
      <c r="D25" s="74"/>
      <c r="E25" s="74"/>
      <c r="F25" s="75" t="e">
        <f t="shared" si="0"/>
        <v>#N/A</v>
      </c>
    </row>
    <row r="26" spans="2:6" ht="20.100000000000001" customHeight="1" x14ac:dyDescent="0.35">
      <c r="B26" s="73"/>
      <c r="C26" s="74"/>
      <c r="D26" s="74"/>
      <c r="E26" s="74"/>
      <c r="F26" s="75" t="e">
        <f t="shared" si="0"/>
        <v>#N/A</v>
      </c>
    </row>
    <row r="27" spans="2:6" ht="20.100000000000001" customHeight="1" x14ac:dyDescent="0.35">
      <c r="B27" s="73"/>
      <c r="C27" s="74"/>
      <c r="D27" s="74"/>
      <c r="E27" s="74"/>
      <c r="F27" s="75" t="e">
        <f t="shared" si="0"/>
        <v>#N/A</v>
      </c>
    </row>
    <row r="28" spans="2:6" ht="20.100000000000001" customHeight="1" x14ac:dyDescent="0.35">
      <c r="B28" s="73"/>
      <c r="C28" s="74"/>
      <c r="D28" s="74"/>
      <c r="E28" s="74"/>
      <c r="F28" s="75" t="e">
        <f t="shared" si="0"/>
        <v>#N/A</v>
      </c>
    </row>
    <row r="29" spans="2:6" ht="20.100000000000001" customHeight="1" x14ac:dyDescent="0.35">
      <c r="B29" s="73"/>
      <c r="C29" s="74"/>
      <c r="D29" s="74"/>
      <c r="E29" s="74"/>
      <c r="F29" s="75" t="e">
        <f t="shared" si="0"/>
        <v>#N/A</v>
      </c>
    </row>
    <row r="30" spans="2:6" ht="20.100000000000001" customHeight="1" x14ac:dyDescent="0.35">
      <c r="B30" s="73"/>
      <c r="C30" s="74"/>
      <c r="D30" s="74"/>
      <c r="E30" s="74"/>
      <c r="F30" s="75" t="e">
        <f t="shared" si="0"/>
        <v>#N/A</v>
      </c>
    </row>
    <row r="31" spans="2:6" ht="20.100000000000001" customHeight="1" x14ac:dyDescent="0.35">
      <c r="B31" s="73"/>
      <c r="C31" s="74"/>
      <c r="D31" s="74"/>
      <c r="E31" s="74"/>
      <c r="F31" s="75" t="e">
        <f t="shared" si="0"/>
        <v>#N/A</v>
      </c>
    </row>
    <row r="32" spans="2:6" ht="20.100000000000001" customHeight="1" x14ac:dyDescent="0.35">
      <c r="B32" s="73"/>
      <c r="C32" s="74"/>
      <c r="D32" s="74"/>
      <c r="E32" s="74"/>
      <c r="F32" s="75" t="e">
        <f t="shared" si="0"/>
        <v>#N/A</v>
      </c>
    </row>
    <row r="33" spans="2:6" ht="20.100000000000001" customHeight="1" x14ac:dyDescent="0.35">
      <c r="B33" s="73"/>
      <c r="C33" s="74"/>
      <c r="D33" s="74"/>
      <c r="E33" s="74"/>
      <c r="F33" s="75" t="e">
        <f t="shared" si="0"/>
        <v>#N/A</v>
      </c>
    </row>
    <row r="34" spans="2:6" ht="20.100000000000001" customHeight="1" x14ac:dyDescent="0.35">
      <c r="B34" s="73"/>
      <c r="C34" s="74"/>
      <c r="D34" s="74"/>
      <c r="E34" s="74"/>
      <c r="F34" s="75" t="e">
        <f t="shared" si="0"/>
        <v>#N/A</v>
      </c>
    </row>
    <row r="35" spans="2:6" ht="20.100000000000001" customHeight="1" x14ac:dyDescent="0.35">
      <c r="B35" s="73"/>
      <c r="C35" s="74"/>
      <c r="D35" s="74"/>
      <c r="E35" s="74"/>
      <c r="F35" s="75" t="e">
        <f t="shared" ref="F35:F66" si="1">RANK(E35,$E$3:$E$73,0)</f>
        <v>#N/A</v>
      </c>
    </row>
    <row r="36" spans="2:6" ht="20.100000000000001" customHeight="1" x14ac:dyDescent="0.35">
      <c r="B36" s="73"/>
      <c r="C36" s="74"/>
      <c r="D36" s="74"/>
      <c r="E36" s="74"/>
      <c r="F36" s="75" t="e">
        <f t="shared" si="1"/>
        <v>#N/A</v>
      </c>
    </row>
    <row r="37" spans="2:6" ht="20.100000000000001" customHeight="1" x14ac:dyDescent="0.35">
      <c r="B37" s="73"/>
      <c r="C37" s="74"/>
      <c r="D37" s="74"/>
      <c r="E37" s="74"/>
      <c r="F37" s="75" t="e">
        <f t="shared" si="1"/>
        <v>#N/A</v>
      </c>
    </row>
    <row r="38" spans="2:6" ht="20.100000000000001" customHeight="1" x14ac:dyDescent="0.35">
      <c r="B38" s="73"/>
      <c r="C38" s="74"/>
      <c r="D38" s="74"/>
      <c r="E38" s="74"/>
      <c r="F38" s="75" t="e">
        <f t="shared" si="1"/>
        <v>#N/A</v>
      </c>
    </row>
    <row r="39" spans="2:6" ht="20.100000000000001" customHeight="1" x14ac:dyDescent="0.35">
      <c r="B39" s="73"/>
      <c r="C39" s="74"/>
      <c r="D39" s="74"/>
      <c r="E39" s="74"/>
      <c r="F39" s="75" t="e">
        <f t="shared" si="1"/>
        <v>#N/A</v>
      </c>
    </row>
    <row r="40" spans="2:6" ht="20.100000000000001" customHeight="1" x14ac:dyDescent="0.35">
      <c r="B40" s="73"/>
      <c r="C40" s="74"/>
      <c r="D40" s="74"/>
      <c r="E40" s="74"/>
      <c r="F40" s="75" t="e">
        <f t="shared" si="1"/>
        <v>#N/A</v>
      </c>
    </row>
    <row r="41" spans="2:6" ht="20.100000000000001" customHeight="1" x14ac:dyDescent="0.35">
      <c r="B41" s="73"/>
      <c r="C41" s="74"/>
      <c r="D41" s="74"/>
      <c r="E41" s="74"/>
      <c r="F41" s="75" t="e">
        <f t="shared" si="1"/>
        <v>#N/A</v>
      </c>
    </row>
    <row r="42" spans="2:6" ht="20.100000000000001" customHeight="1" x14ac:dyDescent="0.35">
      <c r="B42" s="73"/>
      <c r="C42" s="74"/>
      <c r="D42" s="74"/>
      <c r="E42" s="74"/>
      <c r="F42" s="75" t="e">
        <f t="shared" si="1"/>
        <v>#N/A</v>
      </c>
    </row>
    <row r="43" spans="2:6" ht="20.100000000000001" customHeight="1" x14ac:dyDescent="0.35">
      <c r="B43" s="73"/>
      <c r="C43" s="74"/>
      <c r="D43" s="74"/>
      <c r="E43" s="74"/>
      <c r="F43" s="75" t="e">
        <f t="shared" si="1"/>
        <v>#N/A</v>
      </c>
    </row>
    <row r="44" spans="2:6" ht="20.100000000000001" customHeight="1" x14ac:dyDescent="0.35">
      <c r="B44" s="73"/>
      <c r="C44" s="74"/>
      <c r="D44" s="74"/>
      <c r="E44" s="74"/>
      <c r="F44" s="75" t="e">
        <f t="shared" si="1"/>
        <v>#N/A</v>
      </c>
    </row>
    <row r="45" spans="2:6" ht="20.100000000000001" customHeight="1" x14ac:dyDescent="0.35">
      <c r="B45" s="73"/>
      <c r="C45" s="74"/>
      <c r="D45" s="74"/>
      <c r="E45" s="74"/>
      <c r="F45" s="75" t="e">
        <f t="shared" si="1"/>
        <v>#N/A</v>
      </c>
    </row>
    <row r="46" spans="2:6" ht="20.100000000000001" customHeight="1" x14ac:dyDescent="0.35">
      <c r="B46" s="73"/>
      <c r="C46" s="74"/>
      <c r="D46" s="74"/>
      <c r="E46" s="74"/>
      <c r="F46" s="75" t="e">
        <f t="shared" si="1"/>
        <v>#N/A</v>
      </c>
    </row>
    <row r="47" spans="2:6" ht="20.100000000000001" customHeight="1" x14ac:dyDescent="0.35">
      <c r="B47" s="73"/>
      <c r="C47" s="74"/>
      <c r="D47" s="74"/>
      <c r="E47" s="74"/>
      <c r="F47" s="75" t="e">
        <f t="shared" si="1"/>
        <v>#N/A</v>
      </c>
    </row>
    <row r="48" spans="2:6" ht="20.100000000000001" customHeight="1" x14ac:dyDescent="0.35">
      <c r="B48" s="73"/>
      <c r="C48" s="74"/>
      <c r="D48" s="74"/>
      <c r="E48" s="74"/>
      <c r="F48" s="75" t="e">
        <f t="shared" si="1"/>
        <v>#N/A</v>
      </c>
    </row>
    <row r="49" spans="2:6" ht="20.100000000000001" customHeight="1" x14ac:dyDescent="0.35">
      <c r="B49" s="73"/>
      <c r="C49" s="74"/>
      <c r="D49" s="74"/>
      <c r="E49" s="74"/>
      <c r="F49" s="75" t="e">
        <f t="shared" si="1"/>
        <v>#N/A</v>
      </c>
    </row>
    <row r="50" spans="2:6" ht="20.100000000000001" customHeight="1" x14ac:dyDescent="0.35">
      <c r="B50" s="73"/>
      <c r="C50" s="74"/>
      <c r="D50" s="74"/>
      <c r="E50" s="74"/>
      <c r="F50" s="75" t="e">
        <f t="shared" si="1"/>
        <v>#N/A</v>
      </c>
    </row>
    <row r="51" spans="2:6" ht="20.100000000000001" customHeight="1" x14ac:dyDescent="0.35">
      <c r="B51" s="73"/>
      <c r="C51" s="74"/>
      <c r="D51" s="74"/>
      <c r="E51" s="74"/>
      <c r="F51" s="75" t="e">
        <f t="shared" si="1"/>
        <v>#N/A</v>
      </c>
    </row>
    <row r="52" spans="2:6" ht="20.100000000000001" customHeight="1" x14ac:dyDescent="0.35">
      <c r="B52" s="73"/>
      <c r="C52" s="74"/>
      <c r="D52" s="74"/>
      <c r="E52" s="74"/>
      <c r="F52" s="75" t="e">
        <f t="shared" si="1"/>
        <v>#N/A</v>
      </c>
    </row>
    <row r="53" spans="2:6" ht="20.100000000000001" customHeight="1" x14ac:dyDescent="0.35">
      <c r="B53" s="73"/>
      <c r="C53" s="74"/>
      <c r="D53" s="74"/>
      <c r="E53" s="74"/>
      <c r="F53" s="75" t="e">
        <f t="shared" si="1"/>
        <v>#N/A</v>
      </c>
    </row>
    <row r="54" spans="2:6" ht="20.100000000000001" customHeight="1" x14ac:dyDescent="0.35">
      <c r="B54" s="73"/>
      <c r="C54" s="74"/>
      <c r="D54" s="74"/>
      <c r="E54" s="74"/>
      <c r="F54" s="75" t="e">
        <f t="shared" si="1"/>
        <v>#N/A</v>
      </c>
    </row>
    <row r="55" spans="2:6" ht="20.100000000000001" customHeight="1" x14ac:dyDescent="0.35">
      <c r="B55" s="73"/>
      <c r="C55" s="74"/>
      <c r="D55" s="74"/>
      <c r="E55" s="74"/>
      <c r="F55" s="75" t="e">
        <f t="shared" si="1"/>
        <v>#N/A</v>
      </c>
    </row>
    <row r="56" spans="2:6" ht="20.100000000000001" customHeight="1" x14ac:dyDescent="0.35">
      <c r="B56" s="73"/>
      <c r="C56" s="74"/>
      <c r="D56" s="74"/>
      <c r="E56" s="74"/>
      <c r="F56" s="75" t="e">
        <f t="shared" si="1"/>
        <v>#N/A</v>
      </c>
    </row>
    <row r="57" spans="2:6" ht="20.100000000000001" customHeight="1" x14ac:dyDescent="0.35">
      <c r="B57" s="73"/>
      <c r="C57" s="74"/>
      <c r="D57" s="74"/>
      <c r="E57" s="74"/>
      <c r="F57" s="75" t="e">
        <f t="shared" si="1"/>
        <v>#N/A</v>
      </c>
    </row>
    <row r="58" spans="2:6" ht="20.100000000000001" customHeight="1" x14ac:dyDescent="0.35">
      <c r="B58" s="73"/>
      <c r="C58" s="74"/>
      <c r="D58" s="74"/>
      <c r="E58" s="74"/>
      <c r="F58" s="75" t="e">
        <f t="shared" si="1"/>
        <v>#N/A</v>
      </c>
    </row>
    <row r="59" spans="2:6" ht="20.100000000000001" customHeight="1" x14ac:dyDescent="0.35">
      <c r="B59" s="73"/>
      <c r="C59" s="74"/>
      <c r="D59" s="74"/>
      <c r="E59" s="74"/>
      <c r="F59" s="75" t="e">
        <f t="shared" si="1"/>
        <v>#N/A</v>
      </c>
    </row>
    <row r="60" spans="2:6" ht="20.100000000000001" customHeight="1" x14ac:dyDescent="0.35">
      <c r="B60" s="73"/>
      <c r="C60" s="74"/>
      <c r="D60" s="74"/>
      <c r="E60" s="74"/>
      <c r="F60" s="75" t="e">
        <f t="shared" si="1"/>
        <v>#N/A</v>
      </c>
    </row>
    <row r="61" spans="2:6" ht="20.100000000000001" customHeight="1" x14ac:dyDescent="0.35">
      <c r="B61" s="73"/>
      <c r="C61" s="74"/>
      <c r="D61" s="74"/>
      <c r="E61" s="74"/>
      <c r="F61" s="75" t="e">
        <f t="shared" si="1"/>
        <v>#N/A</v>
      </c>
    </row>
    <row r="62" spans="2:6" ht="20.100000000000001" customHeight="1" x14ac:dyDescent="0.35">
      <c r="B62" s="73"/>
      <c r="C62" s="74"/>
      <c r="D62" s="74"/>
      <c r="E62" s="74"/>
      <c r="F62" s="75" t="e">
        <f t="shared" si="1"/>
        <v>#N/A</v>
      </c>
    </row>
    <row r="63" spans="2:6" ht="20.100000000000001" customHeight="1" x14ac:dyDescent="0.35">
      <c r="B63" s="73"/>
      <c r="C63" s="74"/>
      <c r="D63" s="74"/>
      <c r="E63" s="74"/>
      <c r="F63" s="75" t="e">
        <f t="shared" si="1"/>
        <v>#N/A</v>
      </c>
    </row>
    <row r="64" spans="2:6" ht="20.100000000000001" customHeight="1" x14ac:dyDescent="0.35">
      <c r="B64" s="73"/>
      <c r="C64" s="74"/>
      <c r="D64" s="74"/>
      <c r="E64" s="74"/>
      <c r="F64" s="75" t="e">
        <f t="shared" si="1"/>
        <v>#N/A</v>
      </c>
    </row>
    <row r="65" spans="2:6" ht="20.100000000000001" customHeight="1" x14ac:dyDescent="0.35">
      <c r="B65" s="73"/>
      <c r="C65" s="74"/>
      <c r="D65" s="74"/>
      <c r="E65" s="74"/>
      <c r="F65" s="75" t="e">
        <f t="shared" si="1"/>
        <v>#N/A</v>
      </c>
    </row>
    <row r="66" spans="2:6" ht="20.100000000000001" customHeight="1" x14ac:dyDescent="0.35">
      <c r="B66" s="73"/>
      <c r="C66" s="74"/>
      <c r="D66" s="74"/>
      <c r="E66" s="74"/>
      <c r="F66" s="75" t="e">
        <f t="shared" si="1"/>
        <v>#N/A</v>
      </c>
    </row>
    <row r="67" spans="2:6" ht="20.100000000000001" customHeight="1" x14ac:dyDescent="0.35">
      <c r="B67" s="73"/>
      <c r="C67" s="74"/>
      <c r="D67" s="74"/>
      <c r="E67" s="74"/>
      <c r="F67" s="75" t="e">
        <f t="shared" ref="F67:F98" si="2">RANK(E67,$E$3:$E$73,0)</f>
        <v>#N/A</v>
      </c>
    </row>
    <row r="68" spans="2:6" ht="20.100000000000001" customHeight="1" x14ac:dyDescent="0.35">
      <c r="B68" s="73"/>
      <c r="C68" s="74"/>
      <c r="D68" s="74"/>
      <c r="E68" s="74"/>
      <c r="F68" s="75" t="e">
        <f t="shared" si="2"/>
        <v>#N/A</v>
      </c>
    </row>
    <row r="69" spans="2:6" ht="20.100000000000001" customHeight="1" x14ac:dyDescent="0.35">
      <c r="B69" s="73"/>
      <c r="C69" s="74"/>
      <c r="D69" s="74"/>
      <c r="E69" s="74"/>
      <c r="F69" s="75" t="e">
        <f t="shared" si="2"/>
        <v>#N/A</v>
      </c>
    </row>
    <row r="70" spans="2:6" ht="20.100000000000001" customHeight="1" x14ac:dyDescent="0.35">
      <c r="B70" s="73"/>
      <c r="C70" s="74"/>
      <c r="D70" s="74"/>
      <c r="E70" s="74"/>
      <c r="F70" s="75" t="e">
        <f t="shared" si="2"/>
        <v>#N/A</v>
      </c>
    </row>
    <row r="71" spans="2:6" ht="20.100000000000001" customHeight="1" x14ac:dyDescent="0.35">
      <c r="B71" s="73"/>
      <c r="C71" s="74"/>
      <c r="D71" s="74"/>
      <c r="E71" s="74"/>
      <c r="F71" s="75" t="e">
        <f t="shared" si="2"/>
        <v>#N/A</v>
      </c>
    </row>
    <row r="72" spans="2:6" ht="20.100000000000001" customHeight="1" x14ac:dyDescent="0.35">
      <c r="B72" s="73"/>
      <c r="C72" s="74"/>
      <c r="D72" s="74"/>
      <c r="E72" s="74"/>
      <c r="F72" s="75" t="e">
        <f t="shared" si="2"/>
        <v>#N/A</v>
      </c>
    </row>
    <row r="73" spans="2:6" ht="20.100000000000001" customHeight="1" thickBot="1" x14ac:dyDescent="0.4">
      <c r="B73" s="76"/>
      <c r="C73" s="77"/>
      <c r="D73" s="77"/>
      <c r="E73" s="77"/>
      <c r="F73" s="78" t="e">
        <f t="shared" si="2"/>
        <v>#N/A</v>
      </c>
    </row>
    <row r="74" spans="2:6" ht="20.100000000000001" customHeight="1" thickTop="1" x14ac:dyDescent="0.3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'Match aller'!$B$2:$B$9</xm:f>
          </x14:formula1>
          <xm:sqref>C3:C73</xm:sqref>
        </x14:dataValidation>
        <x14:dataValidation type="list" allowBlank="1" showInputMessage="1" showErrorMessage="1">
          <x14:formula1>
            <xm:f>'Match aller'!$A$2:$A$9</xm:f>
          </x14:formula1>
          <xm:sqref>B3:B72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8"/>
  <sheetViews>
    <sheetView workbookViewId="0">
      <selection activeCell="J5" sqref="J5"/>
    </sheetView>
  </sheetViews>
  <sheetFormatPr baseColWidth="10" defaultRowHeight="15" x14ac:dyDescent="0.25"/>
  <sheetData>
    <row r="2" spans="2:16" x14ac:dyDescent="0.25">
      <c r="B2" s="68" t="s">
        <v>42</v>
      </c>
      <c r="C2" s="68"/>
      <c r="D2" s="68"/>
      <c r="F2" s="68" t="s">
        <v>41</v>
      </c>
      <c r="G2" s="68"/>
      <c r="H2" s="68"/>
      <c r="J2" s="68" t="s">
        <v>43</v>
      </c>
      <c r="K2" s="68"/>
      <c r="L2" s="68"/>
    </row>
    <row r="4" spans="2:16" ht="15.75" thickBot="1" x14ac:dyDescent="0.3">
      <c r="C4" t="s">
        <v>36</v>
      </c>
      <c r="D4" t="s">
        <v>37</v>
      </c>
      <c r="G4" t="s">
        <v>36</v>
      </c>
      <c r="H4" t="s">
        <v>37</v>
      </c>
      <c r="K4" t="s">
        <v>36</v>
      </c>
      <c r="L4" t="s">
        <v>37</v>
      </c>
      <c r="N4" s="68" t="s">
        <v>44</v>
      </c>
      <c r="O4" s="68"/>
      <c r="P4" s="68"/>
    </row>
    <row r="5" spans="2:16" x14ac:dyDescent="0.25">
      <c r="B5" s="26" t="e">
        <f>Classement!C8</f>
        <v>#REF!</v>
      </c>
      <c r="C5" s="30"/>
      <c r="D5" s="27"/>
      <c r="E5" s="25"/>
      <c r="F5" s="26" t="e">
        <f>Classement!C6</f>
        <v>#REF!</v>
      </c>
      <c r="G5" s="30"/>
      <c r="H5" s="27"/>
      <c r="I5" s="25"/>
      <c r="J5" s="26" t="str">
        <f>Classement!C4</f>
        <v>Real</v>
      </c>
      <c r="K5" s="30"/>
      <c r="L5" s="27"/>
    </row>
    <row r="6" spans="2:16" ht="15.75" thickBot="1" x14ac:dyDescent="0.3">
      <c r="B6" s="28" t="e">
        <f>Classement!C10</f>
        <v>#REF!</v>
      </c>
      <c r="C6" s="31"/>
      <c r="D6" s="29"/>
      <c r="F6" s="28" t="e">
        <f>IF(C5&gt;C6,B5,IF(C6&gt;C5,B6,IF(D5&gt;D6,B5,B6)))</f>
        <v>#REF!</v>
      </c>
      <c r="G6" s="31"/>
      <c r="H6" s="29"/>
      <c r="J6" s="28" t="e">
        <f>IF(G5&gt;G6,F5,IF(G6&gt;G5,F6,IF(H5&gt;H6,F5,F6)))</f>
        <v>#REF!</v>
      </c>
      <c r="K6" s="31"/>
      <c r="L6" s="29"/>
      <c r="O6" t="s">
        <v>36</v>
      </c>
      <c r="P6" t="s">
        <v>37</v>
      </c>
    </row>
    <row r="7" spans="2:16" x14ac:dyDescent="0.25">
      <c r="M7" s="24"/>
      <c r="N7" s="26" t="e">
        <f>IF(K5&gt;K6,J5,IF(K6&gt;K5,J6,IF(L5&gt;L6,J5,J6)))</f>
        <v>#REF!</v>
      </c>
      <c r="O7" s="30"/>
      <c r="P7" s="27"/>
    </row>
    <row r="8" spans="2:16" ht="15.75" thickBot="1" x14ac:dyDescent="0.3">
      <c r="M8" s="32"/>
      <c r="N8" s="28" t="e">
        <f>IF(K9&gt;K10,J9,IF(K10&gt;K9,J10,IF(L9&gt;L10,J9,J10)))</f>
        <v>#REF!</v>
      </c>
      <c r="O8" s="31"/>
      <c r="P8" s="29"/>
    </row>
    <row r="9" spans="2:16" x14ac:dyDescent="0.25">
      <c r="B9" s="26" t="e">
        <f>Classement!C9</f>
        <v>#REF!</v>
      </c>
      <c r="C9" s="30"/>
      <c r="D9" s="27"/>
      <c r="E9" s="25"/>
      <c r="F9" s="26" t="e">
        <f>Classement!C7</f>
        <v>#REF!</v>
      </c>
      <c r="G9" s="30"/>
      <c r="H9" s="27"/>
      <c r="I9" s="25"/>
      <c r="J9" s="26">
        <f>Classement!C5</f>
        <v>0</v>
      </c>
      <c r="K9" s="30"/>
      <c r="L9" s="27"/>
    </row>
    <row r="10" spans="2:16" ht="15.75" thickBot="1" x14ac:dyDescent="0.3">
      <c r="B10" s="28" t="e">
        <f>Classement!C11</f>
        <v>#REF!</v>
      </c>
      <c r="C10" s="31"/>
      <c r="D10" s="29"/>
      <c r="F10" s="28" t="e">
        <f>IF(C9&gt;C10,B9,IF(C10&gt;C9,B10,IF(D9&gt;D10,B9,B10)))</f>
        <v>#REF!</v>
      </c>
      <c r="G10" s="31"/>
      <c r="H10" s="29"/>
      <c r="J10" s="28" t="e">
        <f>IF(G9&gt;G10,F9,IF(G10&gt;G9,F10,IF(H9&gt;H10,F9,F10)))</f>
        <v>#REF!</v>
      </c>
      <c r="K10" s="31"/>
      <c r="L10" s="29"/>
    </row>
    <row r="14" spans="2:16" x14ac:dyDescent="0.25">
      <c r="B14" s="68" t="s">
        <v>38</v>
      </c>
      <c r="C14" s="68"/>
      <c r="D14" s="68"/>
      <c r="F14" s="68" t="s">
        <v>39</v>
      </c>
      <c r="G14" s="68"/>
      <c r="H14" s="68"/>
      <c r="J14" s="68" t="s">
        <v>40</v>
      </c>
      <c r="K14" s="68"/>
      <c r="L14" s="68"/>
    </row>
    <row r="16" spans="2:16" ht="15.75" thickBot="1" x14ac:dyDescent="0.3">
      <c r="C16" t="s">
        <v>36</v>
      </c>
      <c r="D16" t="s">
        <v>37</v>
      </c>
      <c r="G16" t="s">
        <v>36</v>
      </c>
      <c r="H16" t="s">
        <v>37</v>
      </c>
      <c r="K16" t="s">
        <v>36</v>
      </c>
      <c r="L16" t="s">
        <v>37</v>
      </c>
    </row>
    <row r="17" spans="2:12" x14ac:dyDescent="0.25">
      <c r="B17" s="26" t="e">
        <f>IF(C5&lt;C6,B5,IF(C6&lt;C5,B6,IF(D5&lt;D6,B5,B6)))</f>
        <v>#REF!</v>
      </c>
      <c r="C17" s="30"/>
      <c r="D17" s="27"/>
      <c r="F17" s="26" t="e">
        <f>IF(G5&lt;G6,F5,IF(G6&lt;G5,F6,IF(H5&lt;H6,F5,F6)))</f>
        <v>#REF!</v>
      </c>
      <c r="G17" s="30"/>
      <c r="H17" s="27"/>
      <c r="J17" s="26" t="e">
        <f>IF(K5&lt;K6,J5,IF(K6&lt;K5,J6,IF(L5&lt;L6,J5,J6)))</f>
        <v>#REF!</v>
      </c>
      <c r="K17" s="30"/>
      <c r="L17" s="27"/>
    </row>
    <row r="18" spans="2:12" ht="15.75" thickBot="1" x14ac:dyDescent="0.3">
      <c r="B18" s="28" t="e">
        <f>IF(C9&lt;C10,B9,IF(C10&lt;C9,B10,IF(D9&lt;D10,B9,B10)))</f>
        <v>#REF!</v>
      </c>
      <c r="C18" s="31"/>
      <c r="D18" s="29"/>
      <c r="F18" s="28" t="e">
        <f>IF(G9&lt;G10,F9,IF(G10&lt;G9,F10,IF(H9&lt;H10,F9,F10)))</f>
        <v>#REF!</v>
      </c>
      <c r="G18" s="31"/>
      <c r="H18" s="29"/>
      <c r="J18" s="28" t="e">
        <f>IF(K9&lt;K10,J9,IF(K10&lt;K9,J10,IF(L9&lt;L10,J9,J10)))</f>
        <v>#REF!</v>
      </c>
      <c r="K18" s="31"/>
      <c r="L18" s="29"/>
    </row>
  </sheetData>
  <mergeCells count="7">
    <mergeCell ref="N4:P4"/>
    <mergeCell ref="B14:D14"/>
    <mergeCell ref="F14:H14"/>
    <mergeCell ref="J14:L14"/>
    <mergeCell ref="B2:D2"/>
    <mergeCell ref="F2:H2"/>
    <mergeCell ref="J2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Match aller</vt:lpstr>
      <vt:lpstr>Match retour</vt:lpstr>
      <vt:lpstr>Classement</vt:lpstr>
      <vt:lpstr>Buteurs</vt:lpstr>
      <vt:lpstr>Passeurs</vt:lpstr>
      <vt:lpstr>PlayOff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Clément</cp:lastModifiedBy>
  <dcterms:created xsi:type="dcterms:W3CDTF">2013-05-28T16:21:04Z</dcterms:created>
  <dcterms:modified xsi:type="dcterms:W3CDTF">2013-05-30T15:03:38Z</dcterms:modified>
</cp:coreProperties>
</file>