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19320" windowHeight="12120" activeTab="3"/>
  </bookViews>
  <sheets>
    <sheet name="BD" sheetId="1" r:id="rId1"/>
    <sheet name="Nouveau" sheetId="2" r:id="rId2"/>
    <sheet name="Consultation" sheetId="3" r:id="rId3"/>
    <sheet name="Ratio median" sheetId="4" r:id="rId4"/>
  </sheets>
  <externalReferences>
    <externalReference r:id="rId5"/>
  </externalReferences>
  <definedNames>
    <definedName name="BD_Annéé_Bilan">OFFSET('[1]Base de Données'!$D$1,1,0,COUNTA('[1]Base de Données'!$A:$A)-1,1)</definedName>
  </definedNames>
  <calcPr calcId="125725"/>
</workbook>
</file>

<file path=xl/calcChain.xml><?xml version="1.0" encoding="utf-8"?>
<calcChain xmlns="http://schemas.openxmlformats.org/spreadsheetml/2006/main">
  <c r="E22" i="3"/>
  <c r="E21"/>
  <c r="C10"/>
  <c r="H7" s="1"/>
  <c r="C9"/>
  <c r="P2" i="2"/>
  <c r="O2"/>
  <c r="N2"/>
  <c r="M2"/>
  <c r="L2"/>
  <c r="K2"/>
  <c r="J2"/>
  <c r="I2"/>
  <c r="H2"/>
  <c r="G2"/>
  <c r="F2"/>
  <c r="E2"/>
  <c r="D2"/>
  <c r="C2"/>
  <c r="A2"/>
  <c r="F7"/>
  <c r="B2" s="1"/>
  <c r="G22" i="3" l="1"/>
  <c r="G21"/>
</calcChain>
</file>

<file path=xl/sharedStrings.xml><?xml version="1.0" encoding="utf-8"?>
<sst xmlns="http://schemas.openxmlformats.org/spreadsheetml/2006/main" count="85" uniqueCount="44">
  <si>
    <t>Date de saisie</t>
  </si>
  <si>
    <t>Nom Client</t>
  </si>
  <si>
    <t>Code NAF</t>
  </si>
  <si>
    <t>Année du Bilan</t>
  </si>
  <si>
    <t>CA</t>
  </si>
  <si>
    <t>EBE</t>
  </si>
  <si>
    <t>Encours Clients</t>
  </si>
  <si>
    <t>Encours Fournisseurs</t>
  </si>
  <si>
    <t>Stocks</t>
  </si>
  <si>
    <t>Achats</t>
  </si>
  <si>
    <t>Total Dettes</t>
  </si>
  <si>
    <t>Fonds Propres</t>
  </si>
  <si>
    <t>Total Bilan</t>
  </si>
  <si>
    <t>Durée du Bilan (en mois)</t>
  </si>
  <si>
    <t>Abbott</t>
  </si>
  <si>
    <t>Numéro de client</t>
  </si>
  <si>
    <t>Jour délai Client</t>
  </si>
  <si>
    <t>Jour délai fournisseur</t>
  </si>
  <si>
    <t>Merck&amp;Co</t>
  </si>
  <si>
    <t>7845a</t>
  </si>
  <si>
    <t>3698q</t>
  </si>
  <si>
    <t>Ecolab inc</t>
  </si>
  <si>
    <t>5689e</t>
  </si>
  <si>
    <t>Formulaire de saisie</t>
  </si>
  <si>
    <t>GE Inc</t>
  </si>
  <si>
    <t>2585d</t>
  </si>
  <si>
    <t>Taper N° Client</t>
  </si>
  <si>
    <t>Activité du Client</t>
  </si>
  <si>
    <t>Date Bilan</t>
  </si>
  <si>
    <t>Ratios Financier du Client</t>
  </si>
  <si>
    <t>Médiane du Secteur</t>
  </si>
  <si>
    <t>Jour Débit Client</t>
  </si>
  <si>
    <t>Jour Débit Fournisseur</t>
  </si>
  <si>
    <t>Ecolab Inc</t>
  </si>
  <si>
    <t>Formulaire de consultation</t>
  </si>
  <si>
    <t>Date de Saisie</t>
  </si>
  <si>
    <t>Activité</t>
  </si>
  <si>
    <t>Jour Débit fournisseur</t>
  </si>
  <si>
    <t>Culture de la Vigne</t>
  </si>
  <si>
    <t>Culture de céréale</t>
  </si>
  <si>
    <t>Industrie lourde</t>
  </si>
  <si>
    <t>Réparation machine agricole</t>
  </si>
  <si>
    <t>AbbVie</t>
  </si>
  <si>
    <t>3574o</t>
  </si>
</sst>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"/>
    <numFmt numFmtId="166" formatCode="[$-40C]mmmm\-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left"/>
    </xf>
    <xf numFmtId="14" fontId="0" fillId="2" borderId="5" xfId="0" applyNumberFormat="1" applyFill="1" applyBorder="1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0" borderId="16" xfId="0" applyBorder="1"/>
    <xf numFmtId="0" fontId="2" fillId="2" borderId="16" xfId="0" applyFont="1" applyFill="1" applyBorder="1" applyAlignment="1">
      <alignment horizontal="center" vertical="center" wrapText="1"/>
    </xf>
    <xf numFmtId="14" fontId="0" fillId="0" borderId="16" xfId="0" applyNumberFormat="1" applyBorder="1"/>
    <xf numFmtId="164" fontId="0" fillId="0" borderId="16" xfId="0" applyNumberFormat="1" applyBorder="1"/>
    <xf numFmtId="0" fontId="0" fillId="2" borderId="11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165" fontId="0" fillId="0" borderId="16" xfId="0" applyNumberFormat="1" applyBorder="1"/>
    <xf numFmtId="166" fontId="0" fillId="0" borderId="16" xfId="0" applyNumberFormat="1" applyBorder="1"/>
    <xf numFmtId="1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2" borderId="11" xfId="0" applyNumberFormat="1" applyFill="1" applyBorder="1"/>
    <xf numFmtId="0" fontId="0" fillId="0" borderId="16" xfId="0" applyNumberFormat="1" applyBorder="1" applyAlignment="1">
      <alignment horizontal="center"/>
    </xf>
    <xf numFmtId="0" fontId="4" fillId="0" borderId="0" xfId="0" applyFont="1"/>
    <xf numFmtId="0" fontId="5" fillId="3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64" fontId="0" fillId="2" borderId="16" xfId="0" applyNumberFormat="1" applyFill="1" applyBorder="1"/>
    <xf numFmtId="0" fontId="10" fillId="0" borderId="3" xfId="0" applyNumberFormat="1" applyFont="1" applyFill="1" applyBorder="1" applyAlignment="1">
      <alignment horizontal="center" vertical="center"/>
    </xf>
    <xf numFmtId="0" fontId="10" fillId="0" borderId="19" xfId="0" applyNumberFormat="1" applyFont="1" applyFill="1" applyBorder="1" applyAlignment="1">
      <alignment horizontal="center" vertical="center"/>
    </xf>
    <xf numFmtId="0" fontId="0" fillId="0" borderId="5" xfId="0" applyFont="1" applyBorder="1"/>
    <xf numFmtId="0" fontId="8" fillId="2" borderId="17" xfId="0" applyFont="1" applyFill="1" applyBorder="1" applyAlignment="1"/>
    <xf numFmtId="0" fontId="8" fillId="2" borderId="22" xfId="0" applyFont="1" applyFill="1" applyBorder="1" applyAlignment="1"/>
    <xf numFmtId="0" fontId="8" fillId="2" borderId="4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165" fontId="6" fillId="0" borderId="20" xfId="0" applyNumberFormat="1" applyFont="1" applyFill="1" applyBorder="1" applyAlignment="1">
      <alignment horizontal="center" vertical="center"/>
    </xf>
    <xf numFmtId="165" fontId="6" fillId="0" borderId="2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2" fillId="2" borderId="2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&#244;le%20Cr&#233;dit%20Management\Contentieux%20cr&#233;dit\Luc%20Strambio\Matrice%20financi&#232;re\Prototype%202%20Matrice%20Financi&#232;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Base des Ratios Médians"/>
      <sheetName val="Nouveau"/>
      <sheetName val="Consultation"/>
      <sheetName val="Définition des Ratios"/>
      <sheetName val="Explications Formules Excel"/>
    </sheetNames>
    <sheetDataSet>
      <sheetData sheetId="0">
        <row r="1">
          <cell r="A1" t="str">
            <v>N° Client</v>
          </cell>
          <cell r="D1" t="str">
            <v>Année du Bilan</v>
          </cell>
        </row>
        <row r="2">
          <cell r="A2">
            <v>111111</v>
          </cell>
        </row>
        <row r="3">
          <cell r="A3">
            <v>111111</v>
          </cell>
        </row>
        <row r="4">
          <cell r="A4">
            <v>222222</v>
          </cell>
        </row>
        <row r="5">
          <cell r="A5">
            <v>333333</v>
          </cell>
        </row>
        <row r="6">
          <cell r="A6">
            <v>444444</v>
          </cell>
        </row>
        <row r="7">
          <cell r="A7">
            <v>555555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8"/>
  <sheetViews>
    <sheetView workbookViewId="0">
      <selection activeCell="D14" sqref="D14"/>
    </sheetView>
  </sheetViews>
  <sheetFormatPr baseColWidth="10" defaultRowHeight="15"/>
  <cols>
    <col min="1" max="1" width="12.85546875" customWidth="1"/>
    <col min="3" max="3" width="16.42578125" customWidth="1"/>
    <col min="5" max="5" width="12.5703125" customWidth="1"/>
    <col min="9" max="9" width="15" customWidth="1"/>
    <col min="16" max="16" width="15.28515625" customWidth="1"/>
  </cols>
  <sheetData>
    <row r="1" spans="1:16" ht="36.75" customHeight="1">
      <c r="A1" s="7" t="s">
        <v>15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16</v>
      </c>
      <c r="P1" s="7" t="s">
        <v>17</v>
      </c>
    </row>
    <row r="2" spans="1:16">
      <c r="A2" s="22">
        <v>111111</v>
      </c>
      <c r="B2" s="8">
        <v>41421</v>
      </c>
      <c r="C2" s="6" t="s">
        <v>18</v>
      </c>
      <c r="D2" s="6" t="s">
        <v>19</v>
      </c>
      <c r="E2" s="20">
        <v>40817</v>
      </c>
      <c r="F2" s="9">
        <v>820000</v>
      </c>
      <c r="G2" s="9">
        <v>455000</v>
      </c>
      <c r="H2" s="9">
        <v>115000</v>
      </c>
      <c r="I2" s="9">
        <v>125000</v>
      </c>
      <c r="J2" s="9">
        <v>145000</v>
      </c>
      <c r="K2" s="9">
        <v>440000</v>
      </c>
      <c r="L2" s="9">
        <v>195000</v>
      </c>
      <c r="M2" s="9">
        <v>50000</v>
      </c>
      <c r="N2" s="9">
        <v>380000</v>
      </c>
      <c r="O2" s="19">
        <v>42.790806754221393</v>
      </c>
      <c r="P2" s="19">
        <v>46.511746471979777</v>
      </c>
    </row>
    <row r="3" spans="1:16">
      <c r="A3" s="25">
        <v>111111</v>
      </c>
      <c r="B3" s="8">
        <v>41421</v>
      </c>
      <c r="C3" s="6" t="s">
        <v>18</v>
      </c>
      <c r="D3" s="6" t="s">
        <v>19</v>
      </c>
      <c r="E3" s="20">
        <v>41183</v>
      </c>
      <c r="F3" s="9">
        <v>800000</v>
      </c>
      <c r="G3" s="9">
        <v>450000</v>
      </c>
      <c r="H3" s="9">
        <v>125000</v>
      </c>
      <c r="I3" s="9">
        <v>155000</v>
      </c>
      <c r="J3" s="9">
        <v>165000</v>
      </c>
      <c r="K3" s="9">
        <v>450000</v>
      </c>
      <c r="L3" s="9">
        <v>200000</v>
      </c>
      <c r="M3" s="9">
        <v>50000</v>
      </c>
      <c r="N3" s="9">
        <v>400000</v>
      </c>
      <c r="O3" s="19">
        <v>47.674540133779267</v>
      </c>
      <c r="P3" s="19">
        <v>59.116429765886281</v>
      </c>
    </row>
    <row r="4" spans="1:16">
      <c r="A4" s="22">
        <v>222222</v>
      </c>
      <c r="B4" s="8">
        <v>41421</v>
      </c>
      <c r="C4" s="6" t="s">
        <v>14</v>
      </c>
      <c r="D4" s="6" t="s">
        <v>20</v>
      </c>
      <c r="E4" s="20">
        <v>41244</v>
      </c>
      <c r="F4" s="9">
        <v>400000</v>
      </c>
      <c r="G4" s="9">
        <v>100000</v>
      </c>
      <c r="H4" s="9">
        <v>80000</v>
      </c>
      <c r="I4" s="9">
        <v>50000</v>
      </c>
      <c r="J4" s="9">
        <v>50000</v>
      </c>
      <c r="K4" s="9">
        <v>150000</v>
      </c>
      <c r="L4" s="9">
        <v>125000</v>
      </c>
      <c r="M4" s="9">
        <v>25000</v>
      </c>
      <c r="N4" s="9">
        <v>175000</v>
      </c>
      <c r="O4" s="19">
        <v>61.023411371237458</v>
      </c>
      <c r="P4" s="19">
        <v>38.139632107023417</v>
      </c>
    </row>
    <row r="5" spans="1:16">
      <c r="A5" s="22">
        <v>333333</v>
      </c>
      <c r="B5" s="8">
        <v>41421</v>
      </c>
      <c r="C5" s="6" t="s">
        <v>33</v>
      </c>
      <c r="D5" s="6" t="s">
        <v>22</v>
      </c>
      <c r="E5" s="20">
        <v>41244</v>
      </c>
      <c r="F5" s="9">
        <v>220000</v>
      </c>
      <c r="G5" s="9">
        <v>105000</v>
      </c>
      <c r="H5" s="9">
        <v>45000</v>
      </c>
      <c r="I5" s="9">
        <v>75000</v>
      </c>
      <c r="J5" s="9">
        <v>85000</v>
      </c>
      <c r="K5" s="9">
        <v>290000</v>
      </c>
      <c r="L5" s="9">
        <v>80000</v>
      </c>
      <c r="M5" s="9">
        <v>10000</v>
      </c>
      <c r="N5" s="9">
        <v>90000</v>
      </c>
      <c r="O5" s="19">
        <v>62.410307084220129</v>
      </c>
      <c r="P5" s="19">
        <v>104.01717847370021</v>
      </c>
    </row>
    <row r="6" spans="1:16">
      <c r="A6" s="22">
        <v>333333</v>
      </c>
      <c r="B6" s="8">
        <v>41421</v>
      </c>
      <c r="C6" s="6" t="s">
        <v>21</v>
      </c>
      <c r="D6" s="6" t="s">
        <v>22</v>
      </c>
      <c r="E6" s="20">
        <v>40513</v>
      </c>
      <c r="F6" s="9">
        <v>190000</v>
      </c>
      <c r="G6" s="9">
        <v>90000</v>
      </c>
      <c r="H6" s="9">
        <v>35000</v>
      </c>
      <c r="I6" s="9">
        <v>45000</v>
      </c>
      <c r="J6" s="9">
        <v>25000</v>
      </c>
      <c r="K6" s="9">
        <v>68000</v>
      </c>
      <c r="L6" s="9">
        <v>85000</v>
      </c>
      <c r="M6" s="9">
        <v>10000</v>
      </c>
      <c r="N6" s="9">
        <v>100000</v>
      </c>
      <c r="O6" s="19">
        <v>56.20577363140292</v>
      </c>
      <c r="P6" s="19">
        <v>72.264566097518042</v>
      </c>
    </row>
    <row r="7" spans="1:16">
      <c r="A7" s="22">
        <v>444444</v>
      </c>
      <c r="B7" s="8">
        <v>41421</v>
      </c>
      <c r="C7" s="6" t="s">
        <v>24</v>
      </c>
      <c r="D7" s="6" t="s">
        <v>25</v>
      </c>
      <c r="E7" s="20">
        <v>41244</v>
      </c>
      <c r="F7" s="9">
        <v>600000</v>
      </c>
      <c r="G7" s="9">
        <v>210000</v>
      </c>
      <c r="H7" s="9">
        <v>69000</v>
      </c>
      <c r="I7" s="9">
        <v>58000</v>
      </c>
      <c r="J7" s="9">
        <v>85000</v>
      </c>
      <c r="K7" s="9">
        <v>285000</v>
      </c>
      <c r="L7" s="9">
        <v>125000</v>
      </c>
      <c r="M7" s="9">
        <v>25000</v>
      </c>
      <c r="N7" s="9">
        <v>195000</v>
      </c>
      <c r="O7" s="19">
        <v>35.088461538461544</v>
      </c>
      <c r="P7" s="19">
        <v>29.494648829431441</v>
      </c>
    </row>
    <row r="8" spans="1:16">
      <c r="A8" s="25">
        <v>666666</v>
      </c>
      <c r="B8" s="8">
        <v>41421</v>
      </c>
      <c r="C8" s="6" t="s">
        <v>42</v>
      </c>
      <c r="D8" s="6" t="s">
        <v>43</v>
      </c>
      <c r="E8" s="20">
        <v>40878</v>
      </c>
      <c r="F8" s="9">
        <v>240000</v>
      </c>
      <c r="G8" s="9">
        <v>85000</v>
      </c>
      <c r="H8" s="9">
        <v>35000</v>
      </c>
      <c r="I8" s="9">
        <v>48000</v>
      </c>
      <c r="J8" s="9">
        <v>55000</v>
      </c>
      <c r="K8" s="9">
        <v>105000</v>
      </c>
      <c r="L8" s="9">
        <v>85000</v>
      </c>
      <c r="M8" s="9">
        <v>10000</v>
      </c>
      <c r="N8" s="9">
        <v>145000</v>
      </c>
      <c r="O8" s="19">
        <v>44.496237458193981</v>
      </c>
      <c r="P8" s="19">
        <v>61.023411371237458</v>
      </c>
    </row>
  </sheetData>
  <sortState ref="A2:P7">
    <sortCondition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1"/>
  <sheetViews>
    <sheetView showGridLines="0" workbookViewId="0">
      <selection activeCell="I14" sqref="I14"/>
    </sheetView>
  </sheetViews>
  <sheetFormatPr baseColWidth="10" defaultRowHeight="15"/>
  <cols>
    <col min="1" max="2" width="13.7109375" customWidth="1"/>
    <col min="3" max="3" width="12.7109375" customWidth="1"/>
    <col min="5" max="5" width="14" customWidth="1"/>
    <col min="6" max="6" width="13.42578125" bestFit="1" customWidth="1"/>
    <col min="8" max="8" width="15.7109375" customWidth="1"/>
    <col min="9" max="9" width="15.85546875" customWidth="1"/>
    <col min="13" max="13" width="13.28515625" customWidth="1"/>
    <col min="16" max="16" width="12.42578125" customWidth="1"/>
  </cols>
  <sheetData>
    <row r="1" spans="1:16" ht="31.5" customHeight="1">
      <c r="A1" s="7" t="s">
        <v>15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16</v>
      </c>
      <c r="P1" s="7" t="s">
        <v>17</v>
      </c>
    </row>
    <row r="2" spans="1:16">
      <c r="A2" s="25">
        <f>F9</f>
        <v>0</v>
      </c>
      <c r="B2" s="21">
        <f ca="1">F7</f>
        <v>41422</v>
      </c>
      <c r="C2" s="22" t="str">
        <f>F10&amp;""</f>
        <v/>
      </c>
      <c r="D2" s="22" t="str">
        <f>F11&amp;""</f>
        <v/>
      </c>
      <c r="E2" s="23">
        <f>F12</f>
        <v>0</v>
      </c>
      <c r="F2" s="9">
        <f>F13</f>
        <v>0</v>
      </c>
      <c r="G2" s="9">
        <f>F14</f>
        <v>0</v>
      </c>
      <c r="H2" s="9">
        <f>F15</f>
        <v>0</v>
      </c>
      <c r="I2" s="9">
        <f>F16</f>
        <v>0</v>
      </c>
      <c r="J2" s="9">
        <f>F17</f>
        <v>0</v>
      </c>
      <c r="K2" s="9">
        <f>F18</f>
        <v>0</v>
      </c>
      <c r="L2" s="9">
        <f>F19</f>
        <v>0</v>
      </c>
      <c r="M2" s="9">
        <f>F20</f>
        <v>0</v>
      </c>
      <c r="N2" s="9">
        <f>F21</f>
        <v>0</v>
      </c>
      <c r="O2" s="19" t="str">
        <f>IF(F13=0,"",F15/(F13*1.196)*I5*30.41)</f>
        <v/>
      </c>
      <c r="P2" s="19" t="str">
        <f>IF(F13=0,"",F16/(F13*1.196)*I5*30.41)</f>
        <v/>
      </c>
    </row>
    <row r="3" spans="1:16" ht="26.25">
      <c r="B3" s="26" t="s">
        <v>23</v>
      </c>
    </row>
    <row r="4" spans="1:16" ht="15.75" thickBot="1"/>
    <row r="5" spans="1:16" ht="33" customHeight="1" thickBot="1">
      <c r="H5" s="4" t="s">
        <v>13</v>
      </c>
      <c r="I5" s="5">
        <v>12</v>
      </c>
    </row>
    <row r="6" spans="1:16" ht="15.75" thickBot="1"/>
    <row r="7" spans="1:16" ht="16.5" thickBot="1">
      <c r="D7" s="1" t="s">
        <v>0</v>
      </c>
      <c r="E7" s="3"/>
      <c r="F7" s="2">
        <f ca="1">TODAY()</f>
        <v>41422</v>
      </c>
    </row>
    <row r="8" spans="1:16" ht="15.75" thickBot="1"/>
    <row r="9" spans="1:16" ht="15.75">
      <c r="D9" s="12" t="s">
        <v>15</v>
      </c>
      <c r="E9" s="13"/>
      <c r="F9" s="18"/>
    </row>
    <row r="10" spans="1:16" ht="15.75">
      <c r="D10" s="14" t="s">
        <v>1</v>
      </c>
      <c r="E10" s="15"/>
      <c r="F10" s="11"/>
    </row>
    <row r="11" spans="1:16" ht="15.75">
      <c r="D11" s="16" t="s">
        <v>2</v>
      </c>
      <c r="E11" s="17"/>
      <c r="F11" s="10"/>
    </row>
    <row r="12" spans="1:16" ht="15.75">
      <c r="D12" s="16" t="s">
        <v>3</v>
      </c>
      <c r="E12" s="17"/>
      <c r="F12" s="24"/>
    </row>
    <row r="13" spans="1:16" ht="15.75">
      <c r="D13" s="16" t="s">
        <v>4</v>
      </c>
      <c r="E13" s="17"/>
      <c r="F13" s="30"/>
    </row>
    <row r="14" spans="1:16" ht="15.75">
      <c r="D14" s="16" t="s">
        <v>5</v>
      </c>
      <c r="E14" s="17"/>
      <c r="F14" s="30"/>
    </row>
    <row r="15" spans="1:16" ht="15.75">
      <c r="D15" s="16" t="s">
        <v>6</v>
      </c>
      <c r="E15" s="17"/>
      <c r="F15" s="30"/>
    </row>
    <row r="16" spans="1:16" ht="15.75">
      <c r="D16" s="16" t="s">
        <v>7</v>
      </c>
      <c r="E16" s="17"/>
      <c r="F16" s="30"/>
    </row>
    <row r="17" spans="4:6" ht="15.75">
      <c r="D17" s="16" t="s">
        <v>8</v>
      </c>
      <c r="E17" s="17"/>
      <c r="F17" s="30"/>
    </row>
    <row r="18" spans="4:6" ht="15.75">
      <c r="D18" s="16" t="s">
        <v>9</v>
      </c>
      <c r="E18" s="17"/>
      <c r="F18" s="30"/>
    </row>
    <row r="19" spans="4:6" ht="15.75">
      <c r="D19" s="16" t="s">
        <v>10</v>
      </c>
      <c r="E19" s="17"/>
      <c r="F19" s="30"/>
    </row>
    <row r="20" spans="4:6" ht="15.75">
      <c r="D20" s="16" t="s">
        <v>11</v>
      </c>
      <c r="E20" s="17"/>
      <c r="F20" s="30"/>
    </row>
    <row r="21" spans="4:6" ht="15.75">
      <c r="D21" s="16" t="s">
        <v>12</v>
      </c>
      <c r="E21" s="17"/>
      <c r="F21" s="30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workbookViewId="0">
      <selection activeCell="E12" sqref="E12"/>
    </sheetView>
  </sheetViews>
  <sheetFormatPr baseColWidth="10" defaultRowHeight="15"/>
  <cols>
    <col min="2" max="2" width="16" customWidth="1"/>
    <col min="4" max="4" width="15.85546875" customWidth="1"/>
    <col min="7" max="7" width="14.28515625" customWidth="1"/>
    <col min="8" max="8" width="13.140625" customWidth="1"/>
  </cols>
  <sheetData>
    <row r="1" spans="1:8" ht="26.25">
      <c r="A1" s="26" t="s">
        <v>34</v>
      </c>
    </row>
    <row r="6" spans="1:8" ht="14.25" customHeight="1" thickBot="1"/>
    <row r="7" spans="1:8" ht="25.5" customHeight="1">
      <c r="B7" s="49" t="s">
        <v>26</v>
      </c>
      <c r="C7" s="51">
        <v>333333</v>
      </c>
      <c r="G7" s="49" t="s">
        <v>27</v>
      </c>
      <c r="H7" s="53" t="str">
        <f>VLOOKUP(C10,'Ratio median'!1:1048576,3)</f>
        <v>Industrie lourde</v>
      </c>
    </row>
    <row r="8" spans="1:8" ht="15.75" customHeight="1" thickBot="1">
      <c r="B8" s="50"/>
      <c r="C8" s="52"/>
      <c r="G8" s="50"/>
      <c r="H8" s="54"/>
    </row>
    <row r="9" spans="1:8" ht="19.5">
      <c r="B9" s="34" t="s">
        <v>1</v>
      </c>
      <c r="C9" s="31" t="str">
        <f>VLOOKUP(C7,BD!1:1048576,3)</f>
        <v>Ecolab inc</v>
      </c>
    </row>
    <row r="10" spans="1:8" ht="20.25" thickBot="1">
      <c r="B10" s="35" t="s">
        <v>2</v>
      </c>
      <c r="C10" s="32" t="str">
        <f>VLOOKUP(C7,BD!1:1048576,4)</f>
        <v>5689e</v>
      </c>
    </row>
    <row r="11" spans="1:8" ht="20.25" thickBot="1">
      <c r="B11" s="36" t="s">
        <v>28</v>
      </c>
      <c r="C11" s="33"/>
    </row>
    <row r="12" spans="1:8" ht="15.75">
      <c r="E12" s="27"/>
      <c r="F12" s="28"/>
    </row>
    <row r="13" spans="1:8" ht="15" customHeight="1"/>
    <row r="14" spans="1:8" ht="15.75" customHeight="1"/>
    <row r="18" spans="3:8" ht="15.75" thickBot="1"/>
    <row r="19" spans="3:8">
      <c r="E19" s="37" t="s">
        <v>29</v>
      </c>
      <c r="F19" s="38"/>
      <c r="G19" s="55" t="s">
        <v>30</v>
      </c>
      <c r="H19" s="56"/>
    </row>
    <row r="20" spans="3:8" ht="15.75" thickBot="1">
      <c r="E20" s="39"/>
      <c r="F20" s="40"/>
      <c r="G20" s="57"/>
      <c r="H20" s="58"/>
    </row>
    <row r="21" spans="3:8" ht="15.75">
      <c r="C21" s="59" t="s">
        <v>31</v>
      </c>
      <c r="D21" s="60"/>
      <c r="E21" s="41">
        <f>VLOOKUP(C7,BD!1:1048576,15)</f>
        <v>56.20577363140292</v>
      </c>
      <c r="F21" s="42"/>
      <c r="G21" s="45">
        <f>VLOOKUP(C10,'Ratio median'!1:1048576,4)</f>
        <v>39</v>
      </c>
      <c r="H21" s="46"/>
    </row>
    <row r="22" spans="3:8" ht="16.5" thickBot="1">
      <c r="C22" s="61" t="s">
        <v>32</v>
      </c>
      <c r="D22" s="62"/>
      <c r="E22" s="43">
        <f>VLOOKUP(C7,BD!1:1048576,16)</f>
        <v>72.264566097518042</v>
      </c>
      <c r="F22" s="44"/>
      <c r="G22" s="47">
        <f>VLOOKUP(C10,'Ratio median'!1:1048576,5)</f>
        <v>36</v>
      </c>
      <c r="H22" s="48"/>
    </row>
  </sheetData>
  <mergeCells count="12">
    <mergeCell ref="C21:D21"/>
    <mergeCell ref="C22:D22"/>
    <mergeCell ref="B7:B8"/>
    <mergeCell ref="C7:C8"/>
    <mergeCell ref="H7:H8"/>
    <mergeCell ref="G7:G8"/>
    <mergeCell ref="G19:H20"/>
    <mergeCell ref="E19:F20"/>
    <mergeCell ref="E21:F21"/>
    <mergeCell ref="E22:F22"/>
    <mergeCell ref="G21:H21"/>
    <mergeCell ref="G22:H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5"/>
  <sheetViews>
    <sheetView tabSelected="1" workbookViewId="0">
      <selection activeCell="C41" sqref="C41"/>
    </sheetView>
  </sheetViews>
  <sheetFormatPr baseColWidth="10" defaultRowHeight="15"/>
  <cols>
    <col min="1" max="1" width="11.85546875" customWidth="1"/>
    <col min="2" max="2" width="14.7109375" customWidth="1"/>
    <col min="3" max="3" width="26" customWidth="1"/>
    <col min="4" max="4" width="17.42578125" customWidth="1"/>
    <col min="5" max="5" width="22.42578125" customWidth="1"/>
  </cols>
  <sheetData>
    <row r="1" spans="1:5" ht="21" customHeight="1">
      <c r="A1" s="29" t="s">
        <v>2</v>
      </c>
      <c r="B1" s="29" t="s">
        <v>35</v>
      </c>
      <c r="C1" s="29" t="s">
        <v>36</v>
      </c>
      <c r="D1" s="29" t="s">
        <v>31</v>
      </c>
      <c r="E1" s="29" t="s">
        <v>37</v>
      </c>
    </row>
    <row r="2" spans="1:5">
      <c r="A2" s="22" t="s">
        <v>25</v>
      </c>
      <c r="B2" s="8">
        <v>41259</v>
      </c>
      <c r="C2" s="6" t="s">
        <v>41</v>
      </c>
      <c r="D2" s="6">
        <v>44</v>
      </c>
      <c r="E2" s="6">
        <v>38</v>
      </c>
    </row>
    <row r="3" spans="1:5">
      <c r="A3" s="22" t="s">
        <v>20</v>
      </c>
      <c r="B3" s="8">
        <v>41259</v>
      </c>
      <c r="C3" s="6" t="s">
        <v>39</v>
      </c>
      <c r="D3" s="6">
        <v>68</v>
      </c>
      <c r="E3" s="6">
        <v>84</v>
      </c>
    </row>
    <row r="4" spans="1:5">
      <c r="A4" s="22" t="s">
        <v>22</v>
      </c>
      <c r="B4" s="8">
        <v>41259</v>
      </c>
      <c r="C4" s="6" t="s">
        <v>40</v>
      </c>
      <c r="D4" s="6">
        <v>39</v>
      </c>
      <c r="E4" s="6">
        <v>36</v>
      </c>
    </row>
    <row r="5" spans="1:5">
      <c r="A5" s="22" t="s">
        <v>19</v>
      </c>
      <c r="B5" s="8">
        <v>41259</v>
      </c>
      <c r="C5" s="6" t="s">
        <v>38</v>
      </c>
      <c r="D5" s="6">
        <v>75</v>
      </c>
      <c r="E5" s="6">
        <v>65</v>
      </c>
    </row>
  </sheetData>
  <sortState ref="A2:E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Nouveau</vt:lpstr>
      <vt:lpstr>Consultation</vt:lpstr>
      <vt:lpstr>Ratio median</vt:lpstr>
    </vt:vector>
  </TitlesOfParts>
  <Company>WF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Strambio</dc:creator>
  <cp:lastModifiedBy>Etudiant</cp:lastModifiedBy>
  <dcterms:created xsi:type="dcterms:W3CDTF">2013-05-27T07:35:15Z</dcterms:created>
  <dcterms:modified xsi:type="dcterms:W3CDTF">2013-05-28T18:07:10Z</dcterms:modified>
</cp:coreProperties>
</file>