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5570" windowHeight="11010"/>
  </bookViews>
  <sheets>
    <sheet name="Minute" sheetId="1" r:id="rId1"/>
    <sheet name="DQE" sheetId="2" r:id="rId2"/>
    <sheet name="Bordereaux" sheetId="5" r:id="rId3"/>
  </sheets>
  <functionGroups builtInGroupCount="17"/>
  <calcPr calcId="145621"/>
</workbook>
</file>

<file path=xl/calcChain.xml><?xml version="1.0" encoding="utf-8"?>
<calcChain xmlns="http://schemas.openxmlformats.org/spreadsheetml/2006/main">
  <c r="G41" i="2" l="1"/>
  <c r="E41" i="2"/>
  <c r="B41" i="2"/>
  <c r="G37" i="2"/>
  <c r="H37" i="2" s="1"/>
  <c r="G38" i="2"/>
  <c r="H38" i="2" s="1"/>
  <c r="E37" i="2"/>
  <c r="E38" i="2"/>
  <c r="B37" i="2"/>
  <c r="B38" i="2"/>
  <c r="G36" i="2"/>
  <c r="H36" i="2" s="1"/>
  <c r="E36" i="2"/>
  <c r="B36" i="2"/>
  <c r="G33" i="2"/>
  <c r="H33" i="2" s="1"/>
  <c r="E33" i="2"/>
  <c r="B33" i="2"/>
  <c r="G32" i="2"/>
  <c r="H32" i="2" s="1"/>
  <c r="E32" i="2"/>
  <c r="B32" i="2"/>
  <c r="G28" i="2"/>
  <c r="H28" i="2" s="1"/>
  <c r="G29" i="2"/>
  <c r="H29" i="2" s="1"/>
  <c r="E28" i="2"/>
  <c r="E29" i="2"/>
  <c r="B28" i="2"/>
  <c r="B29" i="2"/>
  <c r="G27" i="2"/>
  <c r="H27" i="2" s="1"/>
  <c r="E27" i="2"/>
  <c r="B27" i="2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E17" i="2"/>
  <c r="E18" i="2"/>
  <c r="E19" i="2"/>
  <c r="E20" i="2"/>
  <c r="E21" i="2"/>
  <c r="E22" i="2"/>
  <c r="E23" i="2"/>
  <c r="E24" i="2"/>
  <c r="B17" i="2"/>
  <c r="B18" i="2"/>
  <c r="B19" i="2"/>
  <c r="B20" i="2"/>
  <c r="B21" i="2"/>
  <c r="B22" i="2"/>
  <c r="B23" i="2"/>
  <c r="B24" i="2"/>
  <c r="G16" i="2"/>
  <c r="H16" i="2" s="1"/>
  <c r="E16" i="2"/>
  <c r="B16" i="2"/>
  <c r="G11" i="2"/>
  <c r="H11" i="2" s="1"/>
  <c r="G12" i="2"/>
  <c r="H12" i="2" s="1"/>
  <c r="G13" i="2"/>
  <c r="H13" i="2" s="1"/>
  <c r="E11" i="2"/>
  <c r="E12" i="2"/>
  <c r="E13" i="2"/>
  <c r="G10" i="2"/>
  <c r="H10" i="2" s="1"/>
  <c r="E10" i="2"/>
  <c r="B11" i="2"/>
  <c r="B12" i="2"/>
  <c r="B13" i="2"/>
  <c r="B10" i="2"/>
  <c r="H41" i="2"/>
  <c r="H42" i="2" s="1"/>
  <c r="C236" i="1"/>
  <c r="C233" i="1"/>
  <c r="C42" i="1"/>
  <c r="J208" i="1"/>
  <c r="M213" i="1"/>
  <c r="C8" i="1"/>
  <c r="M183" i="1"/>
  <c r="M216" i="1"/>
  <c r="C11" i="1"/>
  <c r="C237" i="1" l="1"/>
  <c r="H30" i="2"/>
  <c r="H39" i="2"/>
  <c r="M209" i="1"/>
  <c r="M178" i="1"/>
  <c r="J173" i="1"/>
  <c r="J166" i="1"/>
  <c r="C146" i="1"/>
  <c r="C161" i="1"/>
  <c r="J192" i="1"/>
  <c r="J95" i="1"/>
  <c r="J154" i="1"/>
  <c r="E168" i="1"/>
  <c r="J187" i="1"/>
  <c r="M196" i="1"/>
  <c r="H34" i="2" l="1"/>
  <c r="M193" i="1"/>
  <c r="J170" i="1"/>
  <c r="J163" i="1"/>
  <c r="M174" i="1" l="1"/>
  <c r="J88" i="1"/>
  <c r="C105" i="1"/>
  <c r="C116" i="1"/>
  <c r="E90" i="1"/>
  <c r="C99" i="1"/>
  <c r="C80" i="1"/>
  <c r="C82" i="1"/>
  <c r="E29" i="1"/>
  <c r="E24" i="1"/>
  <c r="C125" i="1"/>
  <c r="C18" i="1"/>
  <c r="C135" i="1" l="1"/>
  <c r="J137" i="1" s="1"/>
  <c r="C129" i="1"/>
  <c r="C131" i="1" s="1"/>
  <c r="J133" i="1" s="1"/>
  <c r="J127" i="1"/>
  <c r="E118" i="1"/>
  <c r="J120" i="1" s="1"/>
  <c r="E107" i="1"/>
  <c r="J109" i="1" s="1"/>
  <c r="M101" i="1"/>
  <c r="J92" i="1"/>
  <c r="C83" i="1"/>
  <c r="C144" i="1" s="1"/>
  <c r="J147" i="1" s="1"/>
  <c r="M155" i="1" s="1"/>
  <c r="E55" i="1"/>
  <c r="E20" i="1"/>
  <c r="J22" i="1" s="1"/>
  <c r="C12" i="1"/>
  <c r="E14" i="1" s="1"/>
  <c r="J16" i="1" s="1"/>
  <c r="G26" i="1"/>
  <c r="J27" i="1" s="1"/>
  <c r="J31" i="1"/>
  <c r="J85" i="1" l="1"/>
  <c r="J93" i="1" s="1"/>
  <c r="M96" i="1" s="1"/>
  <c r="M138" i="1"/>
  <c r="M121" i="1"/>
  <c r="M32" i="1"/>
  <c r="C66" i="1"/>
  <c r="E49" i="1"/>
  <c r="E68" i="1" l="1"/>
  <c r="M70" i="1" s="1"/>
  <c r="J57" i="1"/>
  <c r="G51" i="1"/>
  <c r="J53" i="1" s="1"/>
  <c r="E44" i="1"/>
  <c r="J46" i="1" s="1"/>
  <c r="H25" i="2" l="1"/>
  <c r="M58" i="1"/>
  <c r="G61" i="1" l="1"/>
  <c r="M63" i="1" s="1"/>
  <c r="H14" i="2" l="1"/>
</calcChain>
</file>

<file path=xl/sharedStrings.xml><?xml version="1.0" encoding="utf-8"?>
<sst xmlns="http://schemas.openxmlformats.org/spreadsheetml/2006/main" count="528" uniqueCount="201">
  <si>
    <t>Code</t>
  </si>
  <si>
    <t>Désignation</t>
  </si>
  <si>
    <t>ml</t>
  </si>
  <si>
    <t>m²</t>
  </si>
  <si>
    <t>Récapitulatif</t>
  </si>
  <si>
    <t>Utés</t>
  </si>
  <si>
    <t>Qtés</t>
  </si>
  <si>
    <t>Schéma</t>
  </si>
  <si>
    <r>
      <t>m</t>
    </r>
    <r>
      <rPr>
        <sz val="9"/>
        <color theme="1"/>
        <rFont val="Calibri"/>
        <family val="2"/>
      </rPr>
      <t>³</t>
    </r>
  </si>
  <si>
    <t xml:space="preserve">Nom : </t>
  </si>
  <si>
    <t>Prénom :</t>
  </si>
  <si>
    <t>Date :</t>
  </si>
  <si>
    <t>Feuille n°</t>
  </si>
  <si>
    <t>Affaire :</t>
  </si>
  <si>
    <t>T.E.B. et T.S.B.E.C Coutances</t>
  </si>
  <si>
    <t xml:space="preserve">                A.F.P.A</t>
  </si>
  <si>
    <t xml:space="preserve">JORET </t>
  </si>
  <si>
    <t>Fabien</t>
  </si>
  <si>
    <t>Fondations</t>
  </si>
  <si>
    <t>U</t>
  </si>
  <si>
    <t>Pavillon FIFI</t>
  </si>
  <si>
    <t>Devis quantitatif estimatif :</t>
  </si>
  <si>
    <t>Nom :</t>
  </si>
  <si>
    <t>JORET</t>
  </si>
  <si>
    <t xml:space="preserve">Prénom : </t>
  </si>
  <si>
    <t>Corps d'état :</t>
  </si>
  <si>
    <t>Quantités</t>
  </si>
  <si>
    <t>Prix unitaire H.T.</t>
  </si>
  <si>
    <t>Prix Total H.T.</t>
  </si>
  <si>
    <t>Pavillon Fifi</t>
  </si>
  <si>
    <t>1,1,210</t>
  </si>
  <si>
    <t>1,1,200</t>
  </si>
  <si>
    <t>m³</t>
  </si>
  <si>
    <t>HO :</t>
  </si>
  <si>
    <t>(3,577+0,25)+(1,127+0,25)+4,05+3,38+0,25+(3,36+0,25)+2,713+(2,316+0,25)+(5,33+0,50)+(2,10+0,50)</t>
  </si>
  <si>
    <t>DO :</t>
  </si>
  <si>
    <t>0,20+2*(1,00-0,50)+(1,70-0,50)+1,00+4,55+2,80-0,50+(9,05-0,70)+0,50</t>
  </si>
  <si>
    <t>fx largeur</t>
  </si>
  <si>
    <t>fx hauteur</t>
  </si>
  <si>
    <t>Total</t>
  </si>
  <si>
    <t>((0,53*0,90)/2)+((0,58*0,90)/2)+((0,261*0,42)/2)+1,25*0,05</t>
  </si>
  <si>
    <t>fx nombre</t>
  </si>
  <si>
    <t>1,1,220</t>
  </si>
  <si>
    <t xml:space="preserve">Fabrication et mise en place de gros béton dosé à 150 kg </t>
  </si>
  <si>
    <t>(2*3,35)+0,50</t>
  </si>
  <si>
    <t xml:space="preserve">Fourniture et mise en place de semelle </t>
  </si>
  <si>
    <t>(L1)</t>
  </si>
  <si>
    <t>Reprendre  L1 + file 1</t>
  </si>
  <si>
    <t>49.30+2*3.35+2*0.25</t>
  </si>
  <si>
    <t>(1.25*0.20)+(0.53*0.50)+2*(0.90*0.20)+(0.58*0.50)+(0.311*0.50)+(0.42*0.20)</t>
  </si>
  <si>
    <t>Fourniture et mise en place de semelle de sections variables, béton XC2 C20/25 dosé à 300 kg prêt à l'emploi (compris nettoyage des fouilles, non compris armatures et béton de propreté).</t>
  </si>
  <si>
    <t>1,1,230</t>
  </si>
  <si>
    <t>Fourniture et mise en place d'armature façonnée sur le chantier, compris coupes recouvrements calage, ligatures.</t>
  </si>
  <si>
    <t>kg</t>
  </si>
  <si>
    <t>1,1,240</t>
  </si>
  <si>
    <t>Fourniture et mise en place d'armature façonnée</t>
  </si>
  <si>
    <t>(V1)</t>
  </si>
  <si>
    <t>Reprendre V1</t>
  </si>
  <si>
    <r>
      <t>fx dosage armatures (50 kg/m</t>
    </r>
    <r>
      <rPr>
        <sz val="9"/>
        <color theme="1"/>
        <rFont val="Calibri"/>
        <family val="2"/>
      </rPr>
      <t>³)</t>
    </r>
  </si>
  <si>
    <t>Coffrage traditionnel en planches ou bastaings pour semelles compris mise en place, décoffrage et nettoyage.</t>
  </si>
  <si>
    <t>0.53+0.58+0.311</t>
  </si>
  <si>
    <t>Coffrage traditionnel pour semelles et gros béton</t>
  </si>
  <si>
    <t>Fabrication et mise en place de béton de propreté épaisseur variable fabriqué sur chantier à la bétonnière (compris nettoyage des fouilles si nécessaire).</t>
  </si>
  <si>
    <t>2*(0,80*0,80)+(1,60*1,00)</t>
  </si>
  <si>
    <t>(S1)</t>
  </si>
  <si>
    <t xml:space="preserve">Reprendre S1 </t>
  </si>
  <si>
    <t>1,1,000</t>
  </si>
  <si>
    <t>GROS OEUVRE</t>
  </si>
  <si>
    <t>1,1,300</t>
  </si>
  <si>
    <t>1,1,310</t>
  </si>
  <si>
    <t>6,199+2,443+5,53+2,30+7,63+1,254+3,704</t>
  </si>
  <si>
    <t>6,50+0,80+1,50+1,00+0,20+0,80</t>
  </si>
  <si>
    <t>Moins ouverture</t>
  </si>
  <si>
    <t>2*(2,40*2,00)</t>
  </si>
  <si>
    <t>1,1,320</t>
  </si>
  <si>
    <t>Voiles extérieur :</t>
  </si>
  <si>
    <t>(1,16*3,77)+(0,311*(3*0,9))+(0,58*(2*0,9))+(0,53*0,9)</t>
  </si>
  <si>
    <t>Total voile extérieur</t>
  </si>
  <si>
    <t>Voiles intérieur</t>
  </si>
  <si>
    <t>1,1,330</t>
  </si>
  <si>
    <t>Poteaux, poutres</t>
  </si>
  <si>
    <t>Poteaux :</t>
  </si>
  <si>
    <t>(4,35+0,20+2,60)</t>
  </si>
  <si>
    <t>(2*0,20)+1,20+0,234</t>
  </si>
  <si>
    <t>Poutres :</t>
  </si>
  <si>
    <t>3,16+3,06+2,30+3,15+3,85+3,18</t>
  </si>
  <si>
    <t>Total poutres/Poteaux</t>
  </si>
  <si>
    <t>1,1,340</t>
  </si>
  <si>
    <t>Coffrages poteaux et poutres</t>
  </si>
  <si>
    <t>coffrages poteaux</t>
  </si>
  <si>
    <t>(L2)</t>
  </si>
  <si>
    <t>Reprendre L2</t>
  </si>
  <si>
    <t>Total coffrage</t>
  </si>
  <si>
    <t>2*(4*0,20)+1,20+1,00+2*0,23+3*0,20</t>
  </si>
  <si>
    <t>1,1,350</t>
  </si>
  <si>
    <t>Réservation porte de garage</t>
  </si>
  <si>
    <t>Nombre</t>
  </si>
  <si>
    <t>Sous-Total H.T. :</t>
  </si>
  <si>
    <t>GROS ŒUVRE</t>
  </si>
  <si>
    <t>Réalisation de voile intérieur ép. 0.20 m en  béton (BPS) XF1 C25/30 prêt à l'emploi, compris acier et coffrage</t>
  </si>
  <si>
    <t>Fourniture et mise en place de béton de gravillon (BCP) dosé à 350 kg de ciment fabriqué sur chantier à la bétonnière pour poutre et poteau section variable coulée sur place, compris armatures.</t>
  </si>
  <si>
    <t>Fourniture et pose de coffrage bois ou contreplaqué de poutre en béton armé coulée sur place, compris décoffrage.</t>
  </si>
  <si>
    <t>Murs de soubassement</t>
  </si>
  <si>
    <t>Réalisation de voile périphérique ép. 0.20 m en  béton (BPS) XF1 C25/30 prêt à l'emploi, compris acier et coffrage</t>
  </si>
  <si>
    <t>Réservation d'ouverture de 2.00 m² à 5.00 m².</t>
  </si>
  <si>
    <t>1,1,360</t>
  </si>
  <si>
    <t>Fourniture et pose de barrière étanche</t>
  </si>
  <si>
    <t>Fourniture et pose de barrière étanche sur paroi horizontale comprenant protection en plastique armé + enduit ciment et peinture bitumineuse.</t>
  </si>
  <si>
    <t>(L3)</t>
  </si>
  <si>
    <t>(L4)</t>
  </si>
  <si>
    <t>Infrastructure</t>
  </si>
  <si>
    <t>1,1,370</t>
  </si>
  <si>
    <t>Accès vide sanitaire</t>
  </si>
  <si>
    <t>1,1,380</t>
  </si>
  <si>
    <t>Fourniture et pose de porte métallique avec serrure et bâti métallique d'accès au vide sanitaire, dimensions 60 x 60 cm.</t>
  </si>
  <si>
    <t>Protection par enduit bitumeux</t>
  </si>
  <si>
    <t>+ mur de la file 9</t>
  </si>
  <si>
    <t>+ mur du vide sanitaire en file A et F</t>
  </si>
  <si>
    <t>6,199+2,243+1,00+5,53+1,70+1,90+1,00+3,65+1,00+1,00+7,63-0,20</t>
  </si>
  <si>
    <t>+ mur file file 1</t>
  </si>
  <si>
    <t>Fourniture et pose de peinture bitumineuse passée au pinceau pour protection hydrofuge.</t>
  </si>
  <si>
    <t>1,1,390</t>
  </si>
  <si>
    <t>(1,57*4,17)+(2,9*0,311)+(2,00*0,58)+(1,10*0,53)</t>
  </si>
  <si>
    <t>Fourniture et mise en oeuvre de revêtement plastique épais, application manuelle, ribbé rond (consommation 2,5 kg/m²).</t>
  </si>
  <si>
    <t>RPE</t>
  </si>
  <si>
    <t>+ coffrages poutres sur leur hauteur</t>
  </si>
  <si>
    <t>+ voile extérieur pour redans</t>
  </si>
  <si>
    <t>+ voile extérieur file 9</t>
  </si>
  <si>
    <t>+ Béton pour file 1 :</t>
  </si>
  <si>
    <t>+ Redan</t>
  </si>
  <si>
    <t>+ Semelle isolé</t>
  </si>
  <si>
    <t>+ Semelle isolée</t>
  </si>
  <si>
    <t>Reprendre L3</t>
  </si>
  <si>
    <t>- file 1</t>
  </si>
  <si>
    <t>+ (2*3,97)+8,15</t>
  </si>
  <si>
    <t>(4*0,90)+(3*2,40)+1,80</t>
  </si>
  <si>
    <t>+ coffrages poteaux sur leur largeur</t>
  </si>
  <si>
    <t>1,1,400</t>
  </si>
  <si>
    <t>Dallage</t>
  </si>
  <si>
    <t>1,1,410</t>
  </si>
  <si>
    <t>Forme + TV + sable + polyane + béton</t>
  </si>
  <si>
    <t>Surface suivant plan</t>
  </si>
  <si>
    <t>103,56-0,275-(2*0,04)</t>
  </si>
  <si>
    <t>1,1,420</t>
  </si>
  <si>
    <t>Relevé périphérique</t>
  </si>
  <si>
    <t>5,944+2,189+0,20+1,00+5,13+1,70+2,10+2,60+0,20+4,35+7,23+1,20+0,20+0,20+1,054+3,504+6,50</t>
  </si>
  <si>
    <t>+ poteaux</t>
  </si>
  <si>
    <t>2*(4*0,20)+(2*1,20)+(2*0,20)+(2*0,23)</t>
  </si>
  <si>
    <t>Fourniture et pose de polystyrène expansé (PSE) à bords droits (conductivité thermique 0.036 W/m.K), ép. 36 mm (R = 1.00) posé en périphérie hauteur 0,15 m.</t>
  </si>
  <si>
    <t>1,1,430</t>
  </si>
  <si>
    <t>Exécution de joint scié sur dalle existante ou finie.</t>
  </si>
  <si>
    <t>3,15+3,15+2,30+3,15+3,85+3,18+2,60</t>
  </si>
  <si>
    <t>1,1,500</t>
  </si>
  <si>
    <t>Escalier béton</t>
  </si>
  <si>
    <t>1,1,510</t>
  </si>
  <si>
    <t>Fourniture et pose d'une marche droite d'escalier intérieur, largeur 90 cm, volée dégagée.</t>
  </si>
  <si>
    <t>1,1,520</t>
  </si>
  <si>
    <t>Escalier Béton</t>
  </si>
  <si>
    <t>Marche droite sans appuis</t>
  </si>
  <si>
    <t>Marche balancée sans appuis</t>
  </si>
  <si>
    <t xml:space="preserve">                        </t>
  </si>
  <si>
    <t>Unité</t>
  </si>
  <si>
    <t>1,1,600</t>
  </si>
  <si>
    <t>Plancher poutrelle-Hourdi</t>
  </si>
  <si>
    <t>1,1,610</t>
  </si>
  <si>
    <t>Fourniture et pose de plancher à poutrelles précontraintes, avec entrevous polystyrène</t>
  </si>
  <si>
    <t>Moins les trémies</t>
  </si>
  <si>
    <t>2,96+0,36</t>
  </si>
  <si>
    <t>1,1,620</t>
  </si>
  <si>
    <t>Chaînage plancher sur mur extérieur 0,20 x 0,20</t>
  </si>
  <si>
    <t>6,073+2,316+1,00+5,33+1,70+2,10+1,00+3,97+8,35+11,4+1,00+1,127+3,577+6,70</t>
  </si>
  <si>
    <t>1,1,630</t>
  </si>
  <si>
    <t>Chaînage plancher sur mur intérieur 0,20 x 0,20</t>
  </si>
  <si>
    <t>Fourniture et pose de plancher à poutrelles précontraintes, avec entrevous polystyrène moulé 13 + 4 entraxe 0.60 m portée &gt; 3.80 et &lt; 4.15 m, R = 4.00.</t>
  </si>
  <si>
    <t>Exécution de chaînage plancher sur mur extérieur 0,20 x 0,20 m hauteur environ, compris planelles et armatures.</t>
  </si>
  <si>
    <t>Exécution de chaînage plancher sur mur intérieur 0,20 x 0,20 m hauteur environ, compris planelles et armatures.</t>
  </si>
  <si>
    <t>Libellé</t>
  </si>
  <si>
    <t>Qté</t>
  </si>
  <si>
    <t xml:space="preserve">PU H.T. </t>
  </si>
  <si>
    <t>Soubassement</t>
  </si>
  <si>
    <t>Fourniture et pose d'une marche balancée, d'escalier intérieur, largeur 90 cm, volée dégagée.</t>
  </si>
  <si>
    <r>
      <t xml:space="preserve">Sous-total  “Dalle” (HT) </t>
    </r>
    <r>
      <rPr>
        <u/>
        <sz val="7"/>
        <color theme="1"/>
        <rFont val="Arial"/>
        <family val="2"/>
      </rPr>
      <t>…..…....</t>
    </r>
    <r>
      <rPr>
        <b/>
        <u/>
        <sz val="8"/>
        <color theme="1"/>
        <rFont val="Arial"/>
        <family val="2"/>
      </rPr>
      <t xml:space="preserve">   132,96 € </t>
    </r>
  </si>
  <si>
    <t>Fourniture et pose d'un dallage, compris TV, sable, polyane, armature à 4kg/m³, béton dosé à 350 kg de ciment/m³, et talochage à l'hélicoptère</t>
  </si>
  <si>
    <r>
      <t xml:space="preserve">Sous-total  “Fondations” (HT) </t>
    </r>
    <r>
      <rPr>
        <u/>
        <sz val="7"/>
        <color theme="1"/>
        <rFont val="Arial"/>
        <family val="2"/>
      </rPr>
      <t>…..…....</t>
    </r>
    <r>
      <rPr>
        <b/>
        <u/>
        <sz val="8"/>
        <color theme="1"/>
        <rFont val="Arial"/>
        <family val="2"/>
      </rPr>
      <t xml:space="preserve">   436,47 € </t>
    </r>
  </si>
  <si>
    <r>
      <t xml:space="preserve">Sous-total  “Soubassement” (HT) </t>
    </r>
    <r>
      <rPr>
        <u/>
        <sz val="7"/>
        <color theme="1"/>
        <rFont val="Arial"/>
        <family val="2"/>
      </rPr>
      <t>…..…....</t>
    </r>
    <r>
      <rPr>
        <b/>
        <u/>
        <sz val="8"/>
        <color theme="1"/>
        <rFont val="Arial"/>
        <family val="2"/>
      </rPr>
      <t xml:space="preserve">   1132,52 € </t>
    </r>
  </si>
  <si>
    <r>
      <t xml:space="preserve">Sous-total  “Dallage” (HT) </t>
    </r>
    <r>
      <rPr>
        <u/>
        <sz val="7"/>
        <color theme="1"/>
        <rFont val="Arial"/>
        <family val="2"/>
      </rPr>
      <t>…..…....</t>
    </r>
    <r>
      <rPr>
        <b/>
        <u/>
        <sz val="8"/>
        <color theme="1"/>
        <rFont val="Arial"/>
        <family val="2"/>
      </rPr>
      <t xml:space="preserve">   60,91 € </t>
    </r>
  </si>
  <si>
    <r>
      <t xml:space="preserve">Sous-total  “Escalier béton” (HT) </t>
    </r>
    <r>
      <rPr>
        <u/>
        <sz val="7"/>
        <color theme="1"/>
        <rFont val="Arial"/>
        <family val="2"/>
      </rPr>
      <t>…..…....</t>
    </r>
    <r>
      <rPr>
        <b/>
        <u/>
        <sz val="8"/>
        <color theme="1"/>
        <rFont val="Arial"/>
        <family val="2"/>
      </rPr>
      <t xml:space="preserve">   249,18 € </t>
    </r>
  </si>
  <si>
    <t>BORDEREAUX</t>
  </si>
  <si>
    <t>10+4,55-0,20</t>
  </si>
  <si>
    <t>1,1,700</t>
  </si>
  <si>
    <t>Superstructure</t>
  </si>
  <si>
    <t>1,1,710</t>
  </si>
  <si>
    <t>Fourniture et mise en oeuvre de brique terre cuite (50 x 20 x 29.9 cm) pour grande surface, approvisionnement sans engin de levage.</t>
  </si>
  <si>
    <t>1</t>
  </si>
  <si>
    <t>41,28 €</t>
  </si>
  <si>
    <t>1,1,720</t>
  </si>
  <si>
    <t>Fourniture et mise en oeuvre de brique terre cuite (50 x 20 x 29.9 cm) pour pignons, approvisionnement sans engin de levage.</t>
  </si>
  <si>
    <t>47,04 €</t>
  </si>
  <si>
    <t>brique terre cuite pour grande surface</t>
  </si>
  <si>
    <t>6,27-0,055+2,44+5,57-0,04+2,26+4,21-0,04+11,64-0,04+1,29+3,69-0,055</t>
  </si>
  <si>
    <t>7,01-(2*0,20)-(2*0,055)+(0,965-0,22)+(1,7-0,22)+(0,98-0,20)+(8,59-0,255-0,22)+6,85+0,80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</si>
</sst>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sz val="8"/>
      <color rgb="FFFFFFFF"/>
      <name val="Arial"/>
      <family val="2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u/>
      <sz val="7"/>
      <color theme="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A6A6A6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85">
    <xf numFmtId="0" fontId="0" fillId="0" borderId="0" xfId="0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0" borderId="6" xfId="0" applyNumberFormat="1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12" xfId="0" applyFont="1" applyBorder="1"/>
    <xf numFmtId="164" fontId="2" fillId="0" borderId="7" xfId="0" applyNumberFormat="1" applyFont="1" applyBorder="1"/>
    <xf numFmtId="0" fontId="2" fillId="0" borderId="7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164" fontId="2" fillId="0" borderId="8" xfId="0" applyNumberFormat="1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4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22" xfId="0" applyBorder="1" applyAlignment="1"/>
    <xf numFmtId="0" fontId="1" fillId="0" borderId="22" xfId="0" applyFont="1" applyBorder="1" applyAlignment="1">
      <alignment horizontal="center"/>
    </xf>
    <xf numFmtId="0" fontId="1" fillId="0" borderId="22" xfId="0" applyFont="1" applyBorder="1" applyAlignment="1"/>
    <xf numFmtId="0" fontId="2" fillId="0" borderId="7" xfId="0" applyFont="1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26" xfId="0" applyBorder="1"/>
    <xf numFmtId="0" fontId="0" fillId="0" borderId="27" xfId="0" applyBorder="1"/>
    <xf numFmtId="0" fontId="1" fillId="0" borderId="37" xfId="0" applyFont="1" applyBorder="1"/>
    <xf numFmtId="0" fontId="1" fillId="0" borderId="22" xfId="0" applyFont="1" applyBorder="1"/>
    <xf numFmtId="0" fontId="1" fillId="0" borderId="38" xfId="0" applyFont="1" applyBorder="1"/>
    <xf numFmtId="0" fontId="2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0" fillId="0" borderId="0" xfId="0" applyAlignment="1">
      <alignment horizontal="right"/>
    </xf>
    <xf numFmtId="0" fontId="10" fillId="0" borderId="6" xfId="0" applyFont="1" applyBorder="1"/>
    <xf numFmtId="0" fontId="2" fillId="0" borderId="0" xfId="0" applyFont="1" applyAlignment="1">
      <alignment horizontal="right"/>
    </xf>
    <xf numFmtId="0" fontId="2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6" xfId="0" applyFont="1" applyBorder="1"/>
    <xf numFmtId="0" fontId="10" fillId="0" borderId="7" xfId="0" applyFont="1" applyBorder="1" applyAlignment="1">
      <alignment horizontal="left"/>
    </xf>
    <xf numFmtId="2" fontId="1" fillId="0" borderId="33" xfId="0" applyNumberFormat="1" applyFont="1" applyBorder="1" applyAlignment="1">
      <alignment vertical="center"/>
    </xf>
    <xf numFmtId="44" fontId="1" fillId="0" borderId="34" xfId="1" applyFont="1" applyBorder="1" applyAlignment="1">
      <alignment vertical="center"/>
    </xf>
    <xf numFmtId="164" fontId="1" fillId="0" borderId="33" xfId="0" applyNumberFormat="1" applyFont="1" applyBorder="1" applyAlignment="1">
      <alignment vertical="center"/>
    </xf>
    <xf numFmtId="165" fontId="1" fillId="0" borderId="33" xfId="0" applyNumberFormat="1" applyFont="1" applyBorder="1" applyAlignment="1">
      <alignment vertical="center"/>
    </xf>
    <xf numFmtId="0" fontId="0" fillId="0" borderId="29" xfId="0" applyBorder="1" applyAlignment="1">
      <alignment vertical="center"/>
    </xf>
    <xf numFmtId="164" fontId="7" fillId="0" borderId="45" xfId="0" applyNumberFormat="1" applyFont="1" applyBorder="1" applyAlignment="1">
      <alignment vertical="center"/>
    </xf>
    <xf numFmtId="164" fontId="7" fillId="0" borderId="49" xfId="0" applyNumberFormat="1" applyFont="1" applyBorder="1" applyAlignment="1">
      <alignment vertical="center"/>
    </xf>
    <xf numFmtId="0" fontId="1" fillId="0" borderId="53" xfId="0" applyFont="1" applyBorder="1" applyAlignment="1">
      <alignment horizontal="center" vertical="center"/>
    </xf>
    <xf numFmtId="44" fontId="1" fillId="0" borderId="53" xfId="1" applyFont="1" applyBorder="1" applyAlignment="1">
      <alignment vertical="center"/>
    </xf>
    <xf numFmtId="44" fontId="1" fillId="0" borderId="54" xfId="1" applyFont="1" applyBorder="1" applyAlignment="1">
      <alignment vertical="center"/>
    </xf>
    <xf numFmtId="44" fontId="1" fillId="0" borderId="56" xfId="1" applyFont="1" applyBorder="1"/>
    <xf numFmtId="2" fontId="1" fillId="0" borderId="53" xfId="0" applyNumberFormat="1" applyFont="1" applyBorder="1" applyAlignment="1">
      <alignment vertical="center"/>
    </xf>
    <xf numFmtId="44" fontId="0" fillId="0" borderId="0" xfId="0" applyNumberFormat="1"/>
    <xf numFmtId="1" fontId="1" fillId="0" borderId="53" xfId="0" applyNumberFormat="1" applyFont="1" applyBorder="1" applyAlignment="1">
      <alignment vertical="center"/>
    </xf>
    <xf numFmtId="0" fontId="2" fillId="0" borderId="7" xfId="0" quotePrefix="1" applyFont="1" applyBorder="1" applyAlignment="1">
      <alignment horizontal="left"/>
    </xf>
    <xf numFmtId="0" fontId="2" fillId="0" borderId="7" xfId="0" quotePrefix="1" applyFont="1" applyBorder="1" applyAlignment="1">
      <alignment horizontal="center"/>
    </xf>
    <xf numFmtId="0" fontId="2" fillId="0" borderId="7" xfId="0" quotePrefix="1" applyFont="1" applyBorder="1"/>
    <xf numFmtId="0" fontId="1" fillId="0" borderId="26" xfId="0" applyFont="1" applyBorder="1"/>
    <xf numFmtId="0" fontId="1" fillId="0" borderId="0" xfId="0" applyFont="1" applyBorder="1"/>
    <xf numFmtId="0" fontId="1" fillId="0" borderId="58" xfId="0" applyFont="1" applyBorder="1"/>
    <xf numFmtId="44" fontId="1" fillId="0" borderId="27" xfId="1" applyFont="1" applyBorder="1"/>
    <xf numFmtId="164" fontId="1" fillId="0" borderId="53" xfId="0" applyNumberFormat="1" applyFont="1" applyBorder="1" applyAlignment="1">
      <alignment vertical="center"/>
    </xf>
    <xf numFmtId="0" fontId="0" fillId="0" borderId="37" xfId="0" applyBorder="1"/>
    <xf numFmtId="0" fontId="0" fillId="0" borderId="22" xfId="0" applyBorder="1"/>
    <xf numFmtId="164" fontId="1" fillId="2" borderId="32" xfId="0" applyNumberFormat="1" applyFont="1" applyFill="1" applyBorder="1" applyAlignment="1">
      <alignment vertical="center"/>
    </xf>
    <xf numFmtId="164" fontId="1" fillId="2" borderId="52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5" fillId="0" borderId="40" xfId="0" applyFont="1" applyBorder="1" applyAlignment="1">
      <alignment horizontal="right" vertical="center" wrapText="1"/>
    </xf>
    <xf numFmtId="0" fontId="16" fillId="0" borderId="0" xfId="0" applyFont="1"/>
    <xf numFmtId="0" fontId="18" fillId="3" borderId="53" xfId="0" applyFont="1" applyFill="1" applyBorder="1" applyAlignment="1">
      <alignment horizontal="center" wrapText="1"/>
    </xf>
    <xf numFmtId="0" fontId="20" fillId="0" borderId="0" xfId="0" applyFont="1"/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horizontal="right"/>
    </xf>
    <xf numFmtId="0" fontId="19" fillId="0" borderId="0" xfId="0" applyFont="1"/>
    <xf numFmtId="0" fontId="19" fillId="0" borderId="0" xfId="0" applyFont="1" applyBorder="1"/>
    <xf numFmtId="44" fontId="22" fillId="0" borderId="0" xfId="1" applyFont="1" applyBorder="1" applyAlignment="1">
      <alignment vertical="center"/>
    </xf>
    <xf numFmtId="44" fontId="22" fillId="0" borderId="0" xfId="1" applyFont="1" applyBorder="1" applyAlignment="1">
      <alignment horizontal="right" vertical="center" wrapText="1"/>
    </xf>
    <xf numFmtId="1" fontId="19" fillId="0" borderId="0" xfId="0" applyNumberFormat="1" applyFont="1" applyAlignment="1">
      <alignment horizontal="center" vertical="top" wrapText="1"/>
    </xf>
    <xf numFmtId="0" fontId="19" fillId="0" borderId="0" xfId="0" applyNumberFormat="1" applyFont="1" applyAlignment="1">
      <alignment horizontal="center" vertical="top" wrapText="1"/>
    </xf>
    <xf numFmtId="8" fontId="19" fillId="0" borderId="0" xfId="0" applyNumberFormat="1" applyFont="1" applyBorder="1" applyAlignment="1">
      <alignment horizontal="right" vertical="top" wrapText="1"/>
    </xf>
    <xf numFmtId="8" fontId="20" fillId="0" borderId="0" xfId="0" applyNumberFormat="1" applyFont="1" applyBorder="1" applyAlignment="1">
      <alignment horizontal="right"/>
    </xf>
    <xf numFmtId="44" fontId="20" fillId="0" borderId="0" xfId="0" applyNumberFormat="1" applyFont="1" applyBorder="1" applyAlignment="1">
      <alignment horizontal="right"/>
    </xf>
    <xf numFmtId="44" fontId="20" fillId="0" borderId="0" xfId="0" applyNumberFormat="1" applyFont="1" applyAlignment="1">
      <alignment horizontal="right"/>
    </xf>
    <xf numFmtId="0" fontId="19" fillId="0" borderId="0" xfId="0" applyFont="1" applyAlignment="1"/>
    <xf numFmtId="0" fontId="19" fillId="0" borderId="0" xfId="0" applyNumberFormat="1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0" fillId="0" borderId="0" xfId="0" applyAlignment="1"/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5" xfId="0" applyBorder="1" applyAlignment="1">
      <alignment horizontal="left"/>
    </xf>
    <xf numFmtId="2" fontId="2" fillId="0" borderId="18" xfId="0" applyNumberFormat="1" applyFont="1" applyBorder="1" applyAlignment="1">
      <alignment horizontal="right"/>
    </xf>
    <xf numFmtId="2" fontId="2" fillId="0" borderId="19" xfId="0" applyNumberFormat="1" applyFont="1" applyBorder="1" applyAlignment="1">
      <alignment horizontal="right"/>
    </xf>
    <xf numFmtId="1" fontId="2" fillId="0" borderId="18" xfId="0" applyNumberFormat="1" applyFont="1" applyBorder="1" applyAlignment="1">
      <alignment horizontal="right"/>
    </xf>
    <xf numFmtId="1" fontId="2" fillId="0" borderId="19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2" fontId="4" fillId="0" borderId="18" xfId="0" applyNumberFormat="1" applyFont="1" applyBorder="1" applyAlignment="1">
      <alignment horizontal="right"/>
    </xf>
    <xf numFmtId="2" fontId="4" fillId="0" borderId="19" xfId="0" applyNumberFormat="1" applyFont="1" applyBorder="1" applyAlignment="1">
      <alignment horizontal="right"/>
    </xf>
    <xf numFmtId="2" fontId="9" fillId="0" borderId="18" xfId="0" applyNumberFormat="1" applyFont="1" applyBorder="1" applyAlignment="1">
      <alignment horizontal="left"/>
    </xf>
    <xf numFmtId="2" fontId="9" fillId="0" borderId="19" xfId="0" applyNumberFormat="1" applyFont="1" applyBorder="1" applyAlignment="1">
      <alignment horizontal="left"/>
    </xf>
    <xf numFmtId="164" fontId="4" fillId="0" borderId="18" xfId="0" applyNumberFormat="1" applyFont="1" applyBorder="1" applyAlignment="1">
      <alignment horizontal="right"/>
    </xf>
    <xf numFmtId="164" fontId="4" fillId="0" borderId="19" xfId="0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center"/>
    </xf>
    <xf numFmtId="2" fontId="4" fillId="0" borderId="19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2" fillId="0" borderId="18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164" fontId="9" fillId="0" borderId="18" xfId="0" applyNumberFormat="1" applyFont="1" applyBorder="1" applyAlignment="1">
      <alignment horizontal="left"/>
    </xf>
    <xf numFmtId="164" fontId="9" fillId="0" borderId="19" xfId="0" applyNumberFormat="1" applyFont="1" applyBorder="1" applyAlignment="1">
      <alignment horizontal="left"/>
    </xf>
    <xf numFmtId="1" fontId="4" fillId="0" borderId="18" xfId="0" applyNumberFormat="1" applyFont="1" applyBorder="1" applyAlignment="1">
      <alignment horizontal="right"/>
    </xf>
    <xf numFmtId="1" fontId="4" fillId="0" borderId="19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22" xfId="0" applyBorder="1" applyAlignment="1">
      <alignment horizontal="left"/>
    </xf>
    <xf numFmtId="0" fontId="1" fillId="0" borderId="22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0" fillId="0" borderId="22" xfId="0" applyBorder="1" applyAlignment="1">
      <alignment horizontal="center"/>
    </xf>
    <xf numFmtId="0" fontId="2" fillId="0" borderId="18" xfId="0" quotePrefix="1" applyNumberFormat="1" applyFont="1" applyBorder="1" applyAlignment="1">
      <alignment horizontal="right"/>
    </xf>
    <xf numFmtId="0" fontId="2" fillId="0" borderId="18" xfId="0" quotePrefix="1" applyFont="1" applyBorder="1" applyAlignment="1">
      <alignment horizontal="right"/>
    </xf>
    <xf numFmtId="164" fontId="2" fillId="0" borderId="18" xfId="0" quotePrefix="1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left"/>
    </xf>
    <xf numFmtId="2" fontId="4" fillId="0" borderId="19" xfId="0" applyNumberFormat="1" applyFont="1" applyBorder="1" applyAlignment="1">
      <alignment horizontal="left"/>
    </xf>
    <xf numFmtId="165" fontId="4" fillId="0" borderId="18" xfId="0" applyNumberFormat="1" applyFont="1" applyBorder="1" applyAlignment="1">
      <alignment horizontal="right"/>
    </xf>
    <xf numFmtId="165" fontId="4" fillId="0" borderId="19" xfId="0" applyNumberFormat="1" applyFont="1" applyBorder="1" applyAlignment="1">
      <alignment horizontal="right"/>
    </xf>
    <xf numFmtId="2" fontId="9" fillId="0" borderId="18" xfId="0" applyNumberFormat="1" applyFont="1" applyBorder="1" applyAlignment="1">
      <alignment horizontal="right"/>
    </xf>
    <xf numFmtId="2" fontId="9" fillId="0" borderId="19" xfId="0" applyNumberFormat="1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9" xfId="0" applyFont="1" applyBorder="1" applyAlignment="1">
      <alignment horizontal="right"/>
    </xf>
    <xf numFmtId="2" fontId="4" fillId="0" borderId="20" xfId="0" applyNumberFormat="1" applyFont="1" applyBorder="1" applyAlignment="1">
      <alignment horizontal="right"/>
    </xf>
    <xf numFmtId="2" fontId="4" fillId="0" borderId="21" xfId="0" applyNumberFormat="1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164" fontId="2" fillId="0" borderId="20" xfId="0" applyNumberFormat="1" applyFont="1" applyBorder="1" applyAlignment="1">
      <alignment horizontal="right"/>
    </xf>
    <xf numFmtId="164" fontId="2" fillId="0" borderId="21" xfId="0" applyNumberFormat="1" applyFont="1" applyBorder="1" applyAlignment="1">
      <alignment horizontal="right"/>
    </xf>
    <xf numFmtId="2" fontId="2" fillId="0" borderId="20" xfId="0" applyNumberFormat="1" applyFont="1" applyBorder="1" applyAlignment="1">
      <alignment horizontal="right"/>
    </xf>
    <xf numFmtId="2" fontId="2" fillId="0" borderId="21" xfId="0" applyNumberFormat="1" applyFont="1" applyBorder="1" applyAlignment="1">
      <alignment horizontal="right"/>
    </xf>
    <xf numFmtId="2" fontId="2" fillId="0" borderId="18" xfId="0" quotePrefix="1" applyNumberFormat="1" applyFont="1" applyBorder="1" applyAlignment="1">
      <alignment horizontal="right"/>
    </xf>
    <xf numFmtId="0" fontId="2" fillId="0" borderId="39" xfId="0" quotePrefix="1" applyFont="1" applyBorder="1" applyAlignment="1">
      <alignment horizontal="left" wrapText="1"/>
    </xf>
    <xf numFmtId="0" fontId="2" fillId="0" borderId="57" xfId="0" applyFont="1" applyBorder="1" applyAlignment="1">
      <alignment horizontal="left" wrapText="1"/>
    </xf>
    <xf numFmtId="0" fontId="1" fillId="0" borderId="36" xfId="0" applyFont="1" applyBorder="1" applyAlignment="1">
      <alignment horizontal="left" vertical="center" wrapText="1" shrinkToFit="1"/>
    </xf>
    <xf numFmtId="0" fontId="1" fillId="0" borderId="40" xfId="0" applyFont="1" applyBorder="1" applyAlignment="1">
      <alignment horizontal="left" vertical="center" wrapText="1" shrinkToFit="1"/>
    </xf>
    <xf numFmtId="0" fontId="1" fillId="0" borderId="41" xfId="0" applyFont="1" applyBorder="1" applyAlignment="1">
      <alignment horizontal="left" vertical="center" wrapText="1" shrinkToFit="1"/>
    </xf>
    <xf numFmtId="0" fontId="1" fillId="0" borderId="55" xfId="0" applyFont="1" applyBorder="1" applyAlignment="1">
      <alignment horizontal="right"/>
    </xf>
    <xf numFmtId="0" fontId="1" fillId="0" borderId="38" xfId="0" applyFont="1" applyBorder="1" applyAlignment="1">
      <alignment horizontal="right"/>
    </xf>
    <xf numFmtId="0" fontId="1" fillId="0" borderId="59" xfId="0" applyFont="1" applyBorder="1" applyAlignment="1">
      <alignment horizontal="right"/>
    </xf>
    <xf numFmtId="0" fontId="1" fillId="0" borderId="58" xfId="0" applyFont="1" applyBorder="1" applyAlignment="1">
      <alignment horizontal="right"/>
    </xf>
    <xf numFmtId="0" fontId="13" fillId="0" borderId="35" xfId="0" applyFont="1" applyBorder="1" applyAlignment="1">
      <alignment horizontal="left" vertical="center" wrapText="1"/>
    </xf>
    <xf numFmtId="0" fontId="13" fillId="0" borderId="50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6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8" xfId="0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right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41</xdr:row>
      <xdr:rowOff>85725</xdr:rowOff>
    </xdr:from>
    <xdr:to>
      <xdr:col>1</xdr:col>
      <xdr:colOff>2800350</xdr:colOff>
      <xdr:row>41</xdr:row>
      <xdr:rowOff>87313</xdr:rowOff>
    </xdr:to>
    <xdr:cxnSp macro="">
      <xdr:nvCxnSpPr>
        <xdr:cNvPr id="85" name="Connecteur droit avec flèche 84"/>
        <xdr:cNvCxnSpPr/>
      </xdr:nvCxnSpPr>
      <xdr:spPr>
        <a:xfrm>
          <a:off x="1543050" y="16068675"/>
          <a:ext cx="1666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42</xdr:row>
      <xdr:rowOff>95250</xdr:rowOff>
    </xdr:from>
    <xdr:to>
      <xdr:col>1</xdr:col>
      <xdr:colOff>2819400</xdr:colOff>
      <xdr:row>42</xdr:row>
      <xdr:rowOff>96838</xdr:rowOff>
    </xdr:to>
    <xdr:cxnSp macro="">
      <xdr:nvCxnSpPr>
        <xdr:cNvPr id="86" name="Connecteur droit avec flèche 85"/>
        <xdr:cNvCxnSpPr/>
      </xdr:nvCxnSpPr>
      <xdr:spPr>
        <a:xfrm>
          <a:off x="2190750" y="16268700"/>
          <a:ext cx="10191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43</xdr:row>
      <xdr:rowOff>95250</xdr:rowOff>
    </xdr:from>
    <xdr:to>
      <xdr:col>3</xdr:col>
      <xdr:colOff>228600</xdr:colOff>
      <xdr:row>43</xdr:row>
      <xdr:rowOff>96838</xdr:rowOff>
    </xdr:to>
    <xdr:cxnSp macro="">
      <xdr:nvCxnSpPr>
        <xdr:cNvPr id="87" name="Connecteur droit avec flèche 86"/>
        <xdr:cNvCxnSpPr/>
      </xdr:nvCxnSpPr>
      <xdr:spPr>
        <a:xfrm>
          <a:off x="3238500" y="16459200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44</xdr:row>
      <xdr:rowOff>114300</xdr:rowOff>
    </xdr:from>
    <xdr:to>
      <xdr:col>4</xdr:col>
      <xdr:colOff>0</xdr:colOff>
      <xdr:row>44</xdr:row>
      <xdr:rowOff>115888</xdr:rowOff>
    </xdr:to>
    <xdr:cxnSp macro="">
      <xdr:nvCxnSpPr>
        <xdr:cNvPr id="88" name="Connecteur droit avec flèche 87"/>
        <xdr:cNvCxnSpPr/>
      </xdr:nvCxnSpPr>
      <xdr:spPr>
        <a:xfrm>
          <a:off x="2181225" y="16668750"/>
          <a:ext cx="15049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45</xdr:row>
      <xdr:rowOff>95250</xdr:rowOff>
    </xdr:from>
    <xdr:to>
      <xdr:col>7</xdr:col>
      <xdr:colOff>228600</xdr:colOff>
      <xdr:row>45</xdr:row>
      <xdr:rowOff>96838</xdr:rowOff>
    </xdr:to>
    <xdr:cxnSp macro="">
      <xdr:nvCxnSpPr>
        <xdr:cNvPr id="89" name="Connecteur droit avec flèche 88"/>
        <xdr:cNvCxnSpPr/>
      </xdr:nvCxnSpPr>
      <xdr:spPr>
        <a:xfrm>
          <a:off x="3724275" y="16840200"/>
          <a:ext cx="904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48</xdr:row>
      <xdr:rowOff>96838</xdr:rowOff>
    </xdr:from>
    <xdr:to>
      <xdr:col>3</xdr:col>
      <xdr:colOff>209550</xdr:colOff>
      <xdr:row>48</xdr:row>
      <xdr:rowOff>96838</xdr:rowOff>
    </xdr:to>
    <xdr:cxnSp macro="">
      <xdr:nvCxnSpPr>
        <xdr:cNvPr id="90" name="Connecteur droit avec flèche 89"/>
        <xdr:cNvCxnSpPr/>
      </xdr:nvCxnSpPr>
      <xdr:spPr>
        <a:xfrm>
          <a:off x="1485900" y="9374188"/>
          <a:ext cx="2171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49</xdr:row>
      <xdr:rowOff>114300</xdr:rowOff>
    </xdr:from>
    <xdr:to>
      <xdr:col>3</xdr:col>
      <xdr:colOff>219075</xdr:colOff>
      <xdr:row>49</xdr:row>
      <xdr:rowOff>115888</xdr:rowOff>
    </xdr:to>
    <xdr:cxnSp macro="">
      <xdr:nvCxnSpPr>
        <xdr:cNvPr id="91" name="Connecteur droit avec flèche 90"/>
        <xdr:cNvCxnSpPr/>
      </xdr:nvCxnSpPr>
      <xdr:spPr>
        <a:xfrm>
          <a:off x="2181225" y="17811750"/>
          <a:ext cx="1485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50</xdr:row>
      <xdr:rowOff>95250</xdr:rowOff>
    </xdr:from>
    <xdr:to>
      <xdr:col>5</xdr:col>
      <xdr:colOff>219075</xdr:colOff>
      <xdr:row>50</xdr:row>
      <xdr:rowOff>96838</xdr:rowOff>
    </xdr:to>
    <xdr:cxnSp macro="">
      <xdr:nvCxnSpPr>
        <xdr:cNvPr id="92" name="Connecteur droit avec flèche 91"/>
        <xdr:cNvCxnSpPr/>
      </xdr:nvCxnSpPr>
      <xdr:spPr>
        <a:xfrm>
          <a:off x="3714750" y="17983200"/>
          <a:ext cx="4286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51</xdr:row>
      <xdr:rowOff>104775</xdr:rowOff>
    </xdr:from>
    <xdr:to>
      <xdr:col>5</xdr:col>
      <xdr:colOff>228600</xdr:colOff>
      <xdr:row>51</xdr:row>
      <xdr:rowOff>106363</xdr:rowOff>
    </xdr:to>
    <xdr:cxnSp macro="">
      <xdr:nvCxnSpPr>
        <xdr:cNvPr id="93" name="Connecteur droit avec flèche 92"/>
        <xdr:cNvCxnSpPr/>
      </xdr:nvCxnSpPr>
      <xdr:spPr>
        <a:xfrm>
          <a:off x="2190750" y="18183225"/>
          <a:ext cx="1962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52</xdr:row>
      <xdr:rowOff>104775</xdr:rowOff>
    </xdr:from>
    <xdr:to>
      <xdr:col>7</xdr:col>
      <xdr:colOff>219075</xdr:colOff>
      <xdr:row>52</xdr:row>
      <xdr:rowOff>106363</xdr:rowOff>
    </xdr:to>
    <xdr:cxnSp macro="">
      <xdr:nvCxnSpPr>
        <xdr:cNvPr id="94" name="Connecteur droit avec flèche 93"/>
        <xdr:cNvCxnSpPr/>
      </xdr:nvCxnSpPr>
      <xdr:spPr>
        <a:xfrm>
          <a:off x="4181475" y="18373725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54</xdr:row>
      <xdr:rowOff>114300</xdr:rowOff>
    </xdr:from>
    <xdr:to>
      <xdr:col>3</xdr:col>
      <xdr:colOff>219075</xdr:colOff>
      <xdr:row>54</xdr:row>
      <xdr:rowOff>114300</xdr:rowOff>
    </xdr:to>
    <xdr:cxnSp macro="">
      <xdr:nvCxnSpPr>
        <xdr:cNvPr id="34" name="Connecteur droit avec flèche 33"/>
        <xdr:cNvCxnSpPr/>
      </xdr:nvCxnSpPr>
      <xdr:spPr>
        <a:xfrm>
          <a:off x="1200150" y="10534650"/>
          <a:ext cx="2466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55</xdr:row>
      <xdr:rowOff>123825</xdr:rowOff>
    </xdr:from>
    <xdr:to>
      <xdr:col>3</xdr:col>
      <xdr:colOff>219075</xdr:colOff>
      <xdr:row>55</xdr:row>
      <xdr:rowOff>123825</xdr:rowOff>
    </xdr:to>
    <xdr:cxnSp macro="">
      <xdr:nvCxnSpPr>
        <xdr:cNvPr id="39" name="Connecteur droit avec flèche 38"/>
        <xdr:cNvCxnSpPr/>
      </xdr:nvCxnSpPr>
      <xdr:spPr>
        <a:xfrm>
          <a:off x="2171700" y="1073467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56</xdr:row>
      <xdr:rowOff>114300</xdr:rowOff>
    </xdr:from>
    <xdr:to>
      <xdr:col>7</xdr:col>
      <xdr:colOff>200025</xdr:colOff>
      <xdr:row>56</xdr:row>
      <xdr:rowOff>114300</xdr:rowOff>
    </xdr:to>
    <xdr:cxnSp macro="">
      <xdr:nvCxnSpPr>
        <xdr:cNvPr id="44" name="Connecteur droit avec flèche 43"/>
        <xdr:cNvCxnSpPr/>
      </xdr:nvCxnSpPr>
      <xdr:spPr>
        <a:xfrm>
          <a:off x="3695700" y="109156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57</xdr:row>
      <xdr:rowOff>114300</xdr:rowOff>
    </xdr:from>
    <xdr:to>
      <xdr:col>10</xdr:col>
      <xdr:colOff>219075</xdr:colOff>
      <xdr:row>57</xdr:row>
      <xdr:rowOff>114300</xdr:rowOff>
    </xdr:to>
    <xdr:cxnSp macro="">
      <xdr:nvCxnSpPr>
        <xdr:cNvPr id="97" name="Connecteur droit avec flèche 96"/>
        <xdr:cNvCxnSpPr/>
      </xdr:nvCxnSpPr>
      <xdr:spPr>
        <a:xfrm>
          <a:off x="3257550" y="111061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60</xdr:row>
      <xdr:rowOff>104775</xdr:rowOff>
    </xdr:from>
    <xdr:to>
      <xdr:col>5</xdr:col>
      <xdr:colOff>171450</xdr:colOff>
      <xdr:row>60</xdr:row>
      <xdr:rowOff>106363</xdr:rowOff>
    </xdr:to>
    <xdr:cxnSp macro="">
      <xdr:nvCxnSpPr>
        <xdr:cNvPr id="98" name="Connecteur droit avec flèche 97"/>
        <xdr:cNvCxnSpPr/>
      </xdr:nvCxnSpPr>
      <xdr:spPr>
        <a:xfrm>
          <a:off x="1238250" y="18945225"/>
          <a:ext cx="28575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2266950</xdr:colOff>
      <xdr:row>61</xdr:row>
      <xdr:rowOff>85725</xdr:rowOff>
    </xdr:from>
    <xdr:to>
      <xdr:col>5</xdr:col>
      <xdr:colOff>200025</xdr:colOff>
      <xdr:row>61</xdr:row>
      <xdr:rowOff>87313</xdr:rowOff>
    </xdr:to>
    <xdr:cxnSp macro="">
      <xdr:nvCxnSpPr>
        <xdr:cNvPr id="99" name="Connecteur droit avec flèche 98"/>
        <xdr:cNvCxnSpPr/>
      </xdr:nvCxnSpPr>
      <xdr:spPr>
        <a:xfrm>
          <a:off x="2714625" y="19116675"/>
          <a:ext cx="1409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62</xdr:row>
      <xdr:rowOff>114300</xdr:rowOff>
    </xdr:from>
    <xdr:to>
      <xdr:col>10</xdr:col>
      <xdr:colOff>200025</xdr:colOff>
      <xdr:row>62</xdr:row>
      <xdr:rowOff>115888</xdr:rowOff>
    </xdr:to>
    <xdr:cxnSp macro="">
      <xdr:nvCxnSpPr>
        <xdr:cNvPr id="100" name="Connecteur droit avec flèche 99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847725</xdr:colOff>
      <xdr:row>65</xdr:row>
      <xdr:rowOff>104775</xdr:rowOff>
    </xdr:from>
    <xdr:to>
      <xdr:col>1</xdr:col>
      <xdr:colOff>2809875</xdr:colOff>
      <xdr:row>65</xdr:row>
      <xdr:rowOff>106363</xdr:rowOff>
    </xdr:to>
    <xdr:cxnSp macro="">
      <xdr:nvCxnSpPr>
        <xdr:cNvPr id="101" name="Connecteur droit avec flèche 100"/>
        <xdr:cNvCxnSpPr/>
      </xdr:nvCxnSpPr>
      <xdr:spPr>
        <a:xfrm>
          <a:off x="1295400" y="19897725"/>
          <a:ext cx="19145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66</xdr:row>
      <xdr:rowOff>104775</xdr:rowOff>
    </xdr:from>
    <xdr:to>
      <xdr:col>1</xdr:col>
      <xdr:colOff>2809875</xdr:colOff>
      <xdr:row>66</xdr:row>
      <xdr:rowOff>106363</xdr:rowOff>
    </xdr:to>
    <xdr:cxnSp macro="">
      <xdr:nvCxnSpPr>
        <xdr:cNvPr id="102" name="Connecteur droit avec flèche 101"/>
        <xdr:cNvCxnSpPr/>
      </xdr:nvCxnSpPr>
      <xdr:spPr>
        <a:xfrm>
          <a:off x="2181225" y="20088225"/>
          <a:ext cx="1028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67</xdr:row>
      <xdr:rowOff>76200</xdr:rowOff>
    </xdr:from>
    <xdr:to>
      <xdr:col>3</xdr:col>
      <xdr:colOff>219075</xdr:colOff>
      <xdr:row>67</xdr:row>
      <xdr:rowOff>77788</xdr:rowOff>
    </xdr:to>
    <xdr:cxnSp macro="">
      <xdr:nvCxnSpPr>
        <xdr:cNvPr id="103" name="Connecteur droit avec flèche 102"/>
        <xdr:cNvCxnSpPr/>
      </xdr:nvCxnSpPr>
      <xdr:spPr>
        <a:xfrm>
          <a:off x="3267075" y="20250150"/>
          <a:ext cx="4000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1781175</xdr:colOff>
      <xdr:row>68</xdr:row>
      <xdr:rowOff>114300</xdr:rowOff>
    </xdr:from>
    <xdr:to>
      <xdr:col>4</xdr:col>
      <xdr:colOff>0</xdr:colOff>
      <xdr:row>68</xdr:row>
      <xdr:rowOff>115888</xdr:rowOff>
    </xdr:to>
    <xdr:cxnSp macro="">
      <xdr:nvCxnSpPr>
        <xdr:cNvPr id="104" name="Connecteur droit avec flèche 103"/>
        <xdr:cNvCxnSpPr/>
      </xdr:nvCxnSpPr>
      <xdr:spPr>
        <a:xfrm>
          <a:off x="2228850" y="20478750"/>
          <a:ext cx="14573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69</xdr:row>
      <xdr:rowOff>95250</xdr:rowOff>
    </xdr:from>
    <xdr:to>
      <xdr:col>10</xdr:col>
      <xdr:colOff>228600</xdr:colOff>
      <xdr:row>69</xdr:row>
      <xdr:rowOff>96838</xdr:rowOff>
    </xdr:to>
    <xdr:cxnSp macro="">
      <xdr:nvCxnSpPr>
        <xdr:cNvPr id="105" name="Connecteur droit avec flèche 104"/>
        <xdr:cNvCxnSpPr/>
      </xdr:nvCxnSpPr>
      <xdr:spPr>
        <a:xfrm>
          <a:off x="3286125" y="20650200"/>
          <a:ext cx="20574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27</xdr:row>
      <xdr:rowOff>114300</xdr:rowOff>
    </xdr:from>
    <xdr:to>
      <xdr:col>10</xdr:col>
      <xdr:colOff>200025</xdr:colOff>
      <xdr:row>27</xdr:row>
      <xdr:rowOff>115888</xdr:rowOff>
    </xdr:to>
    <xdr:cxnSp macro="">
      <xdr:nvCxnSpPr>
        <xdr:cNvPr id="148" name="Connecteur droit avec flèche 147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2114550</xdr:colOff>
      <xdr:row>7</xdr:row>
      <xdr:rowOff>111125</xdr:rowOff>
    </xdr:from>
    <xdr:to>
      <xdr:col>2</xdr:col>
      <xdr:colOff>0</xdr:colOff>
      <xdr:row>7</xdr:row>
      <xdr:rowOff>111125</xdr:rowOff>
    </xdr:to>
    <xdr:cxnSp macro="">
      <xdr:nvCxnSpPr>
        <xdr:cNvPr id="154" name="Connecteur droit avec flèche 153"/>
        <xdr:cNvCxnSpPr/>
      </xdr:nvCxnSpPr>
      <xdr:spPr>
        <a:xfrm>
          <a:off x="2562225" y="15522575"/>
          <a:ext cx="647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1123950</xdr:colOff>
      <xdr:row>10</xdr:row>
      <xdr:rowOff>119062</xdr:rowOff>
    </xdr:from>
    <xdr:to>
      <xdr:col>1</xdr:col>
      <xdr:colOff>2738438</xdr:colOff>
      <xdr:row>10</xdr:row>
      <xdr:rowOff>119062</xdr:rowOff>
    </xdr:to>
    <xdr:cxnSp macro="">
      <xdr:nvCxnSpPr>
        <xdr:cNvPr id="155" name="Connecteur droit avec flèche 154"/>
        <xdr:cNvCxnSpPr/>
      </xdr:nvCxnSpPr>
      <xdr:spPr>
        <a:xfrm>
          <a:off x="1571625" y="16102012"/>
          <a:ext cx="161448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23813</xdr:colOff>
      <xdr:row>11</xdr:row>
      <xdr:rowOff>15875</xdr:rowOff>
    </xdr:from>
    <xdr:to>
      <xdr:col>3</xdr:col>
      <xdr:colOff>222250</xdr:colOff>
      <xdr:row>11</xdr:row>
      <xdr:rowOff>15875</xdr:rowOff>
    </xdr:to>
    <xdr:cxnSp macro="">
      <xdr:nvCxnSpPr>
        <xdr:cNvPr id="156" name="Connecteur droit 155"/>
        <xdr:cNvCxnSpPr/>
      </xdr:nvCxnSpPr>
      <xdr:spPr>
        <a:xfrm>
          <a:off x="3233738" y="16189325"/>
          <a:ext cx="43656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1643063</xdr:colOff>
      <xdr:row>12</xdr:row>
      <xdr:rowOff>127000</xdr:rowOff>
    </xdr:from>
    <xdr:to>
      <xdr:col>1</xdr:col>
      <xdr:colOff>2746375</xdr:colOff>
      <xdr:row>12</xdr:row>
      <xdr:rowOff>127000</xdr:rowOff>
    </xdr:to>
    <xdr:cxnSp macro="">
      <xdr:nvCxnSpPr>
        <xdr:cNvPr id="157" name="Connecteur droit avec flèche 156"/>
        <xdr:cNvCxnSpPr/>
      </xdr:nvCxnSpPr>
      <xdr:spPr>
        <a:xfrm>
          <a:off x="2090738" y="16490950"/>
          <a:ext cx="110331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7938</xdr:colOff>
      <xdr:row>13</xdr:row>
      <xdr:rowOff>111125</xdr:rowOff>
    </xdr:from>
    <xdr:to>
      <xdr:col>3</xdr:col>
      <xdr:colOff>222250</xdr:colOff>
      <xdr:row>13</xdr:row>
      <xdr:rowOff>111125</xdr:rowOff>
    </xdr:to>
    <xdr:cxnSp macro="">
      <xdr:nvCxnSpPr>
        <xdr:cNvPr id="158" name="Connecteur droit avec flèche 157"/>
        <xdr:cNvCxnSpPr/>
      </xdr:nvCxnSpPr>
      <xdr:spPr>
        <a:xfrm>
          <a:off x="3217863" y="16665575"/>
          <a:ext cx="4524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14</xdr:row>
      <xdr:rowOff>119062</xdr:rowOff>
    </xdr:from>
    <xdr:to>
      <xdr:col>4</xdr:col>
      <xdr:colOff>0</xdr:colOff>
      <xdr:row>14</xdr:row>
      <xdr:rowOff>119062</xdr:rowOff>
    </xdr:to>
    <xdr:cxnSp macro="">
      <xdr:nvCxnSpPr>
        <xdr:cNvPr id="159" name="Connecteur droit avec flèche 158"/>
        <xdr:cNvCxnSpPr/>
      </xdr:nvCxnSpPr>
      <xdr:spPr>
        <a:xfrm>
          <a:off x="2130425" y="16864012"/>
          <a:ext cx="1555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</xdr:row>
      <xdr:rowOff>111125</xdr:rowOff>
    </xdr:from>
    <xdr:to>
      <xdr:col>7</xdr:col>
      <xdr:colOff>222250</xdr:colOff>
      <xdr:row>15</xdr:row>
      <xdr:rowOff>111125</xdr:rowOff>
    </xdr:to>
    <xdr:cxnSp macro="">
      <xdr:nvCxnSpPr>
        <xdr:cNvPr id="160" name="Connecteur droit avec flèche 159"/>
        <xdr:cNvCxnSpPr/>
      </xdr:nvCxnSpPr>
      <xdr:spPr>
        <a:xfrm>
          <a:off x="3257550" y="17046575"/>
          <a:ext cx="13652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17</xdr:row>
      <xdr:rowOff>111125</xdr:rowOff>
    </xdr:from>
    <xdr:to>
      <xdr:col>1</xdr:col>
      <xdr:colOff>2738438</xdr:colOff>
      <xdr:row>17</xdr:row>
      <xdr:rowOff>111125</xdr:rowOff>
    </xdr:to>
    <xdr:cxnSp macro="">
      <xdr:nvCxnSpPr>
        <xdr:cNvPr id="161" name="Connecteur droit avec flèche 160"/>
        <xdr:cNvCxnSpPr/>
      </xdr:nvCxnSpPr>
      <xdr:spPr>
        <a:xfrm>
          <a:off x="1181100" y="17427575"/>
          <a:ext cx="200501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18</xdr:row>
      <xdr:rowOff>111125</xdr:rowOff>
    </xdr:from>
    <xdr:to>
      <xdr:col>1</xdr:col>
      <xdr:colOff>2730500</xdr:colOff>
      <xdr:row>18</xdr:row>
      <xdr:rowOff>111125</xdr:rowOff>
    </xdr:to>
    <xdr:cxnSp macro="">
      <xdr:nvCxnSpPr>
        <xdr:cNvPr id="162" name="Connecteur droit avec flèche 161"/>
        <xdr:cNvCxnSpPr/>
      </xdr:nvCxnSpPr>
      <xdr:spPr>
        <a:xfrm>
          <a:off x="2098675" y="17618075"/>
          <a:ext cx="1079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15875</xdr:colOff>
      <xdr:row>19</xdr:row>
      <xdr:rowOff>103187</xdr:rowOff>
    </xdr:from>
    <xdr:to>
      <xdr:col>3</xdr:col>
      <xdr:colOff>222250</xdr:colOff>
      <xdr:row>19</xdr:row>
      <xdr:rowOff>103187</xdr:rowOff>
    </xdr:to>
    <xdr:cxnSp macro="">
      <xdr:nvCxnSpPr>
        <xdr:cNvPr id="163" name="Connecteur droit avec flèche 162"/>
        <xdr:cNvCxnSpPr/>
      </xdr:nvCxnSpPr>
      <xdr:spPr>
        <a:xfrm>
          <a:off x="3225800" y="17800637"/>
          <a:ext cx="444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20</xdr:row>
      <xdr:rowOff>111125</xdr:rowOff>
    </xdr:from>
    <xdr:to>
      <xdr:col>3</xdr:col>
      <xdr:colOff>206375</xdr:colOff>
      <xdr:row>20</xdr:row>
      <xdr:rowOff>111125</xdr:rowOff>
    </xdr:to>
    <xdr:cxnSp macro="">
      <xdr:nvCxnSpPr>
        <xdr:cNvPr id="164" name="Connecteur droit avec flèche 163"/>
        <xdr:cNvCxnSpPr/>
      </xdr:nvCxnSpPr>
      <xdr:spPr>
        <a:xfrm>
          <a:off x="2130425" y="17999075"/>
          <a:ext cx="1524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55563</xdr:colOff>
      <xdr:row>21</xdr:row>
      <xdr:rowOff>119062</xdr:rowOff>
    </xdr:from>
    <xdr:to>
      <xdr:col>7</xdr:col>
      <xdr:colOff>214313</xdr:colOff>
      <xdr:row>21</xdr:row>
      <xdr:rowOff>119062</xdr:rowOff>
    </xdr:to>
    <xdr:cxnSp macro="">
      <xdr:nvCxnSpPr>
        <xdr:cNvPr id="165" name="Connecteur droit avec flèche 164"/>
        <xdr:cNvCxnSpPr/>
      </xdr:nvCxnSpPr>
      <xdr:spPr>
        <a:xfrm>
          <a:off x="3265488" y="18197512"/>
          <a:ext cx="1349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31750</xdr:colOff>
      <xdr:row>23</xdr:row>
      <xdr:rowOff>111125</xdr:rowOff>
    </xdr:from>
    <xdr:to>
      <xdr:col>3</xdr:col>
      <xdr:colOff>230188</xdr:colOff>
      <xdr:row>23</xdr:row>
      <xdr:rowOff>111125</xdr:rowOff>
    </xdr:to>
    <xdr:cxnSp macro="">
      <xdr:nvCxnSpPr>
        <xdr:cNvPr id="166" name="Connecteur droit avec flèche 165"/>
        <xdr:cNvCxnSpPr/>
      </xdr:nvCxnSpPr>
      <xdr:spPr>
        <a:xfrm>
          <a:off x="3241675" y="18570575"/>
          <a:ext cx="43656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24</xdr:row>
      <xdr:rowOff>111125</xdr:rowOff>
    </xdr:from>
    <xdr:to>
      <xdr:col>3</xdr:col>
      <xdr:colOff>222250</xdr:colOff>
      <xdr:row>24</xdr:row>
      <xdr:rowOff>111125</xdr:rowOff>
    </xdr:to>
    <xdr:cxnSp macro="">
      <xdr:nvCxnSpPr>
        <xdr:cNvPr id="167" name="Connecteur droit avec flèche 166"/>
        <xdr:cNvCxnSpPr/>
      </xdr:nvCxnSpPr>
      <xdr:spPr>
        <a:xfrm>
          <a:off x="2098675" y="18761075"/>
          <a:ext cx="15716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23813</xdr:colOff>
      <xdr:row>25</xdr:row>
      <xdr:rowOff>87312</xdr:rowOff>
    </xdr:from>
    <xdr:to>
      <xdr:col>5</xdr:col>
      <xdr:colOff>222250</xdr:colOff>
      <xdr:row>25</xdr:row>
      <xdr:rowOff>87312</xdr:rowOff>
    </xdr:to>
    <xdr:cxnSp macro="">
      <xdr:nvCxnSpPr>
        <xdr:cNvPr id="168" name="Connecteur droit avec flèche 167"/>
        <xdr:cNvCxnSpPr/>
      </xdr:nvCxnSpPr>
      <xdr:spPr>
        <a:xfrm>
          <a:off x="3709988" y="18927762"/>
          <a:ext cx="43656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1658938</xdr:colOff>
      <xdr:row>26</xdr:row>
      <xdr:rowOff>111125</xdr:rowOff>
    </xdr:from>
    <xdr:to>
      <xdr:col>5</xdr:col>
      <xdr:colOff>222250</xdr:colOff>
      <xdr:row>26</xdr:row>
      <xdr:rowOff>111125</xdr:rowOff>
    </xdr:to>
    <xdr:cxnSp macro="">
      <xdr:nvCxnSpPr>
        <xdr:cNvPr id="169" name="Connecteur droit avec flèche 168"/>
        <xdr:cNvCxnSpPr/>
      </xdr:nvCxnSpPr>
      <xdr:spPr>
        <a:xfrm>
          <a:off x="2106613" y="19142075"/>
          <a:ext cx="20399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1333500</xdr:colOff>
      <xdr:row>28</xdr:row>
      <xdr:rowOff>114300</xdr:rowOff>
    </xdr:from>
    <xdr:to>
      <xdr:col>3</xdr:col>
      <xdr:colOff>219075</xdr:colOff>
      <xdr:row>28</xdr:row>
      <xdr:rowOff>114300</xdr:rowOff>
    </xdr:to>
    <xdr:cxnSp macro="">
      <xdr:nvCxnSpPr>
        <xdr:cNvPr id="170" name="Connecteur droit avec flèche 169"/>
        <xdr:cNvCxnSpPr/>
      </xdr:nvCxnSpPr>
      <xdr:spPr>
        <a:xfrm>
          <a:off x="1781175" y="19526250"/>
          <a:ext cx="18859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29</xdr:row>
      <xdr:rowOff>114300</xdr:rowOff>
    </xdr:from>
    <xdr:to>
      <xdr:col>3</xdr:col>
      <xdr:colOff>228600</xdr:colOff>
      <xdr:row>29</xdr:row>
      <xdr:rowOff>114300</xdr:rowOff>
    </xdr:to>
    <xdr:cxnSp macro="">
      <xdr:nvCxnSpPr>
        <xdr:cNvPr id="171" name="Connecteur droit avec flèche 170"/>
        <xdr:cNvCxnSpPr/>
      </xdr:nvCxnSpPr>
      <xdr:spPr>
        <a:xfrm>
          <a:off x="2162175" y="19716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30</xdr:row>
      <xdr:rowOff>114300</xdr:rowOff>
    </xdr:from>
    <xdr:to>
      <xdr:col>7</xdr:col>
      <xdr:colOff>209550</xdr:colOff>
      <xdr:row>30</xdr:row>
      <xdr:rowOff>114300</xdr:rowOff>
    </xdr:to>
    <xdr:cxnSp macro="">
      <xdr:nvCxnSpPr>
        <xdr:cNvPr id="172" name="Connecteur droit avec flèche 171"/>
        <xdr:cNvCxnSpPr/>
      </xdr:nvCxnSpPr>
      <xdr:spPr>
        <a:xfrm>
          <a:off x="3705225" y="199072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31</xdr:row>
      <xdr:rowOff>114300</xdr:rowOff>
    </xdr:from>
    <xdr:to>
      <xdr:col>10</xdr:col>
      <xdr:colOff>209550</xdr:colOff>
      <xdr:row>31</xdr:row>
      <xdr:rowOff>114300</xdr:rowOff>
    </xdr:to>
    <xdr:cxnSp macro="">
      <xdr:nvCxnSpPr>
        <xdr:cNvPr id="173" name="Connecteur droit avec flèche 172"/>
        <xdr:cNvCxnSpPr/>
      </xdr:nvCxnSpPr>
      <xdr:spPr>
        <a:xfrm>
          <a:off x="3267075" y="2009775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2057400</xdr:colOff>
      <xdr:row>79</xdr:row>
      <xdr:rowOff>104775</xdr:rowOff>
    </xdr:from>
    <xdr:to>
      <xdr:col>1</xdr:col>
      <xdr:colOff>2743200</xdr:colOff>
      <xdr:row>79</xdr:row>
      <xdr:rowOff>104775</xdr:rowOff>
    </xdr:to>
    <xdr:cxnSp macro="">
      <xdr:nvCxnSpPr>
        <xdr:cNvPr id="175" name="Connecteur droit avec flèche 174"/>
        <xdr:cNvCxnSpPr/>
      </xdr:nvCxnSpPr>
      <xdr:spPr>
        <a:xfrm>
          <a:off x="2505075" y="15325725"/>
          <a:ext cx="685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81</xdr:row>
      <xdr:rowOff>114300</xdr:rowOff>
    </xdr:from>
    <xdr:to>
      <xdr:col>1</xdr:col>
      <xdr:colOff>2724150</xdr:colOff>
      <xdr:row>81</xdr:row>
      <xdr:rowOff>114300</xdr:rowOff>
    </xdr:to>
    <xdr:cxnSp macro="">
      <xdr:nvCxnSpPr>
        <xdr:cNvPr id="177" name="Connecteur droit avec flèche 176"/>
        <xdr:cNvCxnSpPr/>
      </xdr:nvCxnSpPr>
      <xdr:spPr>
        <a:xfrm>
          <a:off x="2019300" y="15716250"/>
          <a:ext cx="11525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82</xdr:row>
      <xdr:rowOff>19050</xdr:rowOff>
    </xdr:from>
    <xdr:to>
      <xdr:col>3</xdr:col>
      <xdr:colOff>219075</xdr:colOff>
      <xdr:row>82</xdr:row>
      <xdr:rowOff>19050</xdr:rowOff>
    </xdr:to>
    <xdr:cxnSp macro="">
      <xdr:nvCxnSpPr>
        <xdr:cNvPr id="179" name="Connecteur droit 178"/>
        <xdr:cNvCxnSpPr/>
      </xdr:nvCxnSpPr>
      <xdr:spPr>
        <a:xfrm>
          <a:off x="3228975" y="15811500"/>
          <a:ext cx="438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1695450</xdr:colOff>
      <xdr:row>83</xdr:row>
      <xdr:rowOff>114300</xdr:rowOff>
    </xdr:from>
    <xdr:to>
      <xdr:col>1</xdr:col>
      <xdr:colOff>2733675</xdr:colOff>
      <xdr:row>83</xdr:row>
      <xdr:rowOff>114300</xdr:rowOff>
    </xdr:to>
    <xdr:cxnSp macro="">
      <xdr:nvCxnSpPr>
        <xdr:cNvPr id="181" name="Connecteur droit avec flèche 180"/>
        <xdr:cNvCxnSpPr/>
      </xdr:nvCxnSpPr>
      <xdr:spPr>
        <a:xfrm>
          <a:off x="2143125" y="16097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84</xdr:row>
      <xdr:rowOff>85725</xdr:rowOff>
    </xdr:from>
    <xdr:to>
      <xdr:col>7</xdr:col>
      <xdr:colOff>219075</xdr:colOff>
      <xdr:row>84</xdr:row>
      <xdr:rowOff>85725</xdr:rowOff>
    </xdr:to>
    <xdr:cxnSp macro="">
      <xdr:nvCxnSpPr>
        <xdr:cNvPr id="205" name="Connecteur droit avec flèche 204"/>
        <xdr:cNvCxnSpPr/>
      </xdr:nvCxnSpPr>
      <xdr:spPr>
        <a:xfrm>
          <a:off x="3257550" y="1625917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1400175</xdr:colOff>
      <xdr:row>85</xdr:row>
      <xdr:rowOff>104775</xdr:rowOff>
    </xdr:from>
    <xdr:to>
      <xdr:col>1</xdr:col>
      <xdr:colOff>2733675</xdr:colOff>
      <xdr:row>85</xdr:row>
      <xdr:rowOff>104775</xdr:rowOff>
    </xdr:to>
    <xdr:cxnSp macro="">
      <xdr:nvCxnSpPr>
        <xdr:cNvPr id="207" name="Connecteur droit avec flèche 206"/>
        <xdr:cNvCxnSpPr/>
      </xdr:nvCxnSpPr>
      <xdr:spPr>
        <a:xfrm>
          <a:off x="1847850" y="16468725"/>
          <a:ext cx="1333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86</xdr:row>
      <xdr:rowOff>123825</xdr:rowOff>
    </xdr:from>
    <xdr:to>
      <xdr:col>1</xdr:col>
      <xdr:colOff>2733675</xdr:colOff>
      <xdr:row>86</xdr:row>
      <xdr:rowOff>123825</xdr:rowOff>
    </xdr:to>
    <xdr:cxnSp macro="">
      <xdr:nvCxnSpPr>
        <xdr:cNvPr id="209" name="Connecteur droit avec flèche 208"/>
        <xdr:cNvCxnSpPr/>
      </xdr:nvCxnSpPr>
      <xdr:spPr>
        <a:xfrm>
          <a:off x="2152650" y="166782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87</xdr:row>
      <xdr:rowOff>104775</xdr:rowOff>
    </xdr:from>
    <xdr:to>
      <xdr:col>7</xdr:col>
      <xdr:colOff>209550</xdr:colOff>
      <xdr:row>87</xdr:row>
      <xdr:rowOff>104775</xdr:rowOff>
    </xdr:to>
    <xdr:cxnSp macro="">
      <xdr:nvCxnSpPr>
        <xdr:cNvPr id="211" name="Connecteur droit avec flèche 210"/>
        <xdr:cNvCxnSpPr/>
      </xdr:nvCxnSpPr>
      <xdr:spPr>
        <a:xfrm>
          <a:off x="3267075" y="16849725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2628900</xdr:colOff>
      <xdr:row>89</xdr:row>
      <xdr:rowOff>123825</xdr:rowOff>
    </xdr:from>
    <xdr:to>
      <xdr:col>4</xdr:col>
      <xdr:colOff>0</xdr:colOff>
      <xdr:row>89</xdr:row>
      <xdr:rowOff>123825</xdr:rowOff>
    </xdr:to>
    <xdr:cxnSp macro="">
      <xdr:nvCxnSpPr>
        <xdr:cNvPr id="213" name="Connecteur droit avec flèche 212"/>
        <xdr:cNvCxnSpPr/>
      </xdr:nvCxnSpPr>
      <xdr:spPr>
        <a:xfrm>
          <a:off x="3076575" y="17249775"/>
          <a:ext cx="6096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90</xdr:row>
      <xdr:rowOff>114300</xdr:rowOff>
    </xdr:from>
    <xdr:to>
      <xdr:col>3</xdr:col>
      <xdr:colOff>219075</xdr:colOff>
      <xdr:row>90</xdr:row>
      <xdr:rowOff>114300</xdr:rowOff>
    </xdr:to>
    <xdr:cxnSp macro="">
      <xdr:nvCxnSpPr>
        <xdr:cNvPr id="215" name="Connecteur droit avec flèche 214"/>
        <xdr:cNvCxnSpPr/>
      </xdr:nvCxnSpPr>
      <xdr:spPr>
        <a:xfrm>
          <a:off x="2152650" y="17430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91</xdr:row>
      <xdr:rowOff>85725</xdr:rowOff>
    </xdr:from>
    <xdr:to>
      <xdr:col>7</xdr:col>
      <xdr:colOff>209550</xdr:colOff>
      <xdr:row>91</xdr:row>
      <xdr:rowOff>85725</xdr:rowOff>
    </xdr:to>
    <xdr:cxnSp macro="">
      <xdr:nvCxnSpPr>
        <xdr:cNvPr id="217" name="Connecteur droit avec flèche 216"/>
        <xdr:cNvCxnSpPr/>
      </xdr:nvCxnSpPr>
      <xdr:spPr>
        <a:xfrm>
          <a:off x="3724275" y="17592675"/>
          <a:ext cx="8858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92</xdr:row>
      <xdr:rowOff>28575</xdr:rowOff>
    </xdr:from>
    <xdr:to>
      <xdr:col>10</xdr:col>
      <xdr:colOff>228600</xdr:colOff>
      <xdr:row>92</xdr:row>
      <xdr:rowOff>28575</xdr:rowOff>
    </xdr:to>
    <xdr:cxnSp macro="">
      <xdr:nvCxnSpPr>
        <xdr:cNvPr id="219" name="Connecteur droit 218"/>
        <xdr:cNvCxnSpPr/>
      </xdr:nvCxnSpPr>
      <xdr:spPr>
        <a:xfrm>
          <a:off x="4886325" y="17726025"/>
          <a:ext cx="457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94</xdr:row>
      <xdr:rowOff>114300</xdr:rowOff>
    </xdr:from>
    <xdr:to>
      <xdr:col>7</xdr:col>
      <xdr:colOff>209550</xdr:colOff>
      <xdr:row>94</xdr:row>
      <xdr:rowOff>114300</xdr:rowOff>
    </xdr:to>
    <xdr:cxnSp macro="">
      <xdr:nvCxnSpPr>
        <xdr:cNvPr id="221" name="Connecteur droit avec flèche 220"/>
        <xdr:cNvCxnSpPr/>
      </xdr:nvCxnSpPr>
      <xdr:spPr>
        <a:xfrm>
          <a:off x="1162050" y="18192750"/>
          <a:ext cx="3448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95</xdr:row>
      <xdr:rowOff>104775</xdr:rowOff>
    </xdr:from>
    <xdr:to>
      <xdr:col>10</xdr:col>
      <xdr:colOff>209550</xdr:colOff>
      <xdr:row>95</xdr:row>
      <xdr:rowOff>104775</xdr:rowOff>
    </xdr:to>
    <xdr:cxnSp macro="">
      <xdr:nvCxnSpPr>
        <xdr:cNvPr id="223" name="Connecteur droit avec flèche 222"/>
        <xdr:cNvCxnSpPr/>
      </xdr:nvCxnSpPr>
      <xdr:spPr>
        <a:xfrm>
          <a:off x="3286125" y="18373725"/>
          <a:ext cx="2038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866775</xdr:colOff>
      <xdr:row>98</xdr:row>
      <xdr:rowOff>123825</xdr:rowOff>
    </xdr:from>
    <xdr:to>
      <xdr:col>1</xdr:col>
      <xdr:colOff>2743200</xdr:colOff>
      <xdr:row>98</xdr:row>
      <xdr:rowOff>123825</xdr:rowOff>
    </xdr:to>
    <xdr:cxnSp macro="">
      <xdr:nvCxnSpPr>
        <xdr:cNvPr id="225" name="Connecteur droit avec flèche 224"/>
        <xdr:cNvCxnSpPr/>
      </xdr:nvCxnSpPr>
      <xdr:spPr>
        <a:xfrm>
          <a:off x="1314450" y="18964275"/>
          <a:ext cx="1876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99</xdr:row>
      <xdr:rowOff>114300</xdr:rowOff>
    </xdr:from>
    <xdr:to>
      <xdr:col>1</xdr:col>
      <xdr:colOff>2743200</xdr:colOff>
      <xdr:row>99</xdr:row>
      <xdr:rowOff>114300</xdr:rowOff>
    </xdr:to>
    <xdr:cxnSp macro="">
      <xdr:nvCxnSpPr>
        <xdr:cNvPr id="227" name="Connecteur droit avec flèche 226"/>
        <xdr:cNvCxnSpPr/>
      </xdr:nvCxnSpPr>
      <xdr:spPr>
        <a:xfrm>
          <a:off x="2152650" y="19145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100</xdr:row>
      <xdr:rowOff>104775</xdr:rowOff>
    </xdr:from>
    <xdr:to>
      <xdr:col>10</xdr:col>
      <xdr:colOff>219075</xdr:colOff>
      <xdr:row>100</xdr:row>
      <xdr:rowOff>104775</xdr:rowOff>
    </xdr:to>
    <xdr:cxnSp macro="">
      <xdr:nvCxnSpPr>
        <xdr:cNvPr id="229" name="Connecteur droit avec flèche 228"/>
        <xdr:cNvCxnSpPr/>
      </xdr:nvCxnSpPr>
      <xdr:spPr>
        <a:xfrm>
          <a:off x="3238500" y="19326225"/>
          <a:ext cx="2095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1047750</xdr:colOff>
      <xdr:row>104</xdr:row>
      <xdr:rowOff>104775</xdr:rowOff>
    </xdr:from>
    <xdr:to>
      <xdr:col>1</xdr:col>
      <xdr:colOff>2733675</xdr:colOff>
      <xdr:row>104</xdr:row>
      <xdr:rowOff>104775</xdr:rowOff>
    </xdr:to>
    <xdr:cxnSp macro="">
      <xdr:nvCxnSpPr>
        <xdr:cNvPr id="231" name="Connecteur droit avec flèche 230"/>
        <xdr:cNvCxnSpPr/>
      </xdr:nvCxnSpPr>
      <xdr:spPr>
        <a:xfrm>
          <a:off x="1495425" y="20088225"/>
          <a:ext cx="1685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105</xdr:row>
      <xdr:rowOff>114300</xdr:rowOff>
    </xdr:from>
    <xdr:to>
      <xdr:col>1</xdr:col>
      <xdr:colOff>2724150</xdr:colOff>
      <xdr:row>105</xdr:row>
      <xdr:rowOff>114300</xdr:rowOff>
    </xdr:to>
    <xdr:cxnSp macro="">
      <xdr:nvCxnSpPr>
        <xdr:cNvPr id="233" name="Connecteur droit avec flèche 232"/>
        <xdr:cNvCxnSpPr/>
      </xdr:nvCxnSpPr>
      <xdr:spPr>
        <a:xfrm>
          <a:off x="2133600" y="20288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106</xdr:row>
      <xdr:rowOff>95250</xdr:rowOff>
    </xdr:from>
    <xdr:to>
      <xdr:col>3</xdr:col>
      <xdr:colOff>228600</xdr:colOff>
      <xdr:row>106</xdr:row>
      <xdr:rowOff>95250</xdr:rowOff>
    </xdr:to>
    <xdr:cxnSp macro="">
      <xdr:nvCxnSpPr>
        <xdr:cNvPr id="235" name="Connecteur droit avec flèche 234"/>
        <xdr:cNvCxnSpPr/>
      </xdr:nvCxnSpPr>
      <xdr:spPr>
        <a:xfrm>
          <a:off x="3257550" y="20459700"/>
          <a:ext cx="419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107</xdr:row>
      <xdr:rowOff>104775</xdr:rowOff>
    </xdr:from>
    <xdr:to>
      <xdr:col>3</xdr:col>
      <xdr:colOff>209550</xdr:colOff>
      <xdr:row>107</xdr:row>
      <xdr:rowOff>104775</xdr:rowOff>
    </xdr:to>
    <xdr:cxnSp macro="">
      <xdr:nvCxnSpPr>
        <xdr:cNvPr id="237" name="Connecteur droit avec flèche 236"/>
        <xdr:cNvCxnSpPr/>
      </xdr:nvCxnSpPr>
      <xdr:spPr>
        <a:xfrm>
          <a:off x="2162175" y="2065972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108</xdr:row>
      <xdr:rowOff>104775</xdr:rowOff>
    </xdr:from>
    <xdr:to>
      <xdr:col>7</xdr:col>
      <xdr:colOff>219075</xdr:colOff>
      <xdr:row>108</xdr:row>
      <xdr:rowOff>104775</xdr:rowOff>
    </xdr:to>
    <xdr:cxnSp macro="">
      <xdr:nvCxnSpPr>
        <xdr:cNvPr id="239" name="Connecteur droit avec flèche 238"/>
        <xdr:cNvCxnSpPr/>
      </xdr:nvCxnSpPr>
      <xdr:spPr>
        <a:xfrm>
          <a:off x="3695700" y="20850225"/>
          <a:ext cx="923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115</xdr:row>
      <xdr:rowOff>104775</xdr:rowOff>
    </xdr:from>
    <xdr:to>
      <xdr:col>1</xdr:col>
      <xdr:colOff>2733675</xdr:colOff>
      <xdr:row>115</xdr:row>
      <xdr:rowOff>104775</xdr:rowOff>
    </xdr:to>
    <xdr:cxnSp macro="">
      <xdr:nvCxnSpPr>
        <xdr:cNvPr id="241" name="Connecteur droit avec flèche 240"/>
        <xdr:cNvCxnSpPr/>
      </xdr:nvCxnSpPr>
      <xdr:spPr>
        <a:xfrm>
          <a:off x="2019300" y="22221825"/>
          <a:ext cx="1162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116</xdr:row>
      <xdr:rowOff>114300</xdr:rowOff>
    </xdr:from>
    <xdr:to>
      <xdr:col>1</xdr:col>
      <xdr:colOff>2733675</xdr:colOff>
      <xdr:row>116</xdr:row>
      <xdr:rowOff>114300</xdr:rowOff>
    </xdr:to>
    <xdr:cxnSp macro="">
      <xdr:nvCxnSpPr>
        <xdr:cNvPr id="243" name="Connecteur droit avec flèche 242"/>
        <xdr:cNvCxnSpPr/>
      </xdr:nvCxnSpPr>
      <xdr:spPr>
        <a:xfrm>
          <a:off x="2133600" y="22421850"/>
          <a:ext cx="1047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117</xdr:row>
      <xdr:rowOff>104775</xdr:rowOff>
    </xdr:from>
    <xdr:to>
      <xdr:col>3</xdr:col>
      <xdr:colOff>219075</xdr:colOff>
      <xdr:row>117</xdr:row>
      <xdr:rowOff>104775</xdr:rowOff>
    </xdr:to>
    <xdr:cxnSp macro="">
      <xdr:nvCxnSpPr>
        <xdr:cNvPr id="245" name="Connecteur droit avec flèche 244"/>
        <xdr:cNvCxnSpPr/>
      </xdr:nvCxnSpPr>
      <xdr:spPr>
        <a:xfrm>
          <a:off x="3228975" y="22602825"/>
          <a:ext cx="438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118</xdr:row>
      <xdr:rowOff>114300</xdr:rowOff>
    </xdr:from>
    <xdr:to>
      <xdr:col>3</xdr:col>
      <xdr:colOff>209550</xdr:colOff>
      <xdr:row>118</xdr:row>
      <xdr:rowOff>114300</xdr:rowOff>
    </xdr:to>
    <xdr:cxnSp macro="">
      <xdr:nvCxnSpPr>
        <xdr:cNvPr id="247" name="Connecteur droit avec flèche 246"/>
        <xdr:cNvCxnSpPr/>
      </xdr:nvCxnSpPr>
      <xdr:spPr>
        <a:xfrm>
          <a:off x="2162175" y="22802850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119</xdr:row>
      <xdr:rowOff>114300</xdr:rowOff>
    </xdr:from>
    <xdr:to>
      <xdr:col>7</xdr:col>
      <xdr:colOff>219075</xdr:colOff>
      <xdr:row>119</xdr:row>
      <xdr:rowOff>114300</xdr:rowOff>
    </xdr:to>
    <xdr:cxnSp macro="">
      <xdr:nvCxnSpPr>
        <xdr:cNvPr id="249" name="Connecteur droit avec flèche 248"/>
        <xdr:cNvCxnSpPr/>
      </xdr:nvCxnSpPr>
      <xdr:spPr>
        <a:xfrm>
          <a:off x="3705225" y="22993350"/>
          <a:ext cx="914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120</xdr:row>
      <xdr:rowOff>123825</xdr:rowOff>
    </xdr:from>
    <xdr:to>
      <xdr:col>10</xdr:col>
      <xdr:colOff>219075</xdr:colOff>
      <xdr:row>120</xdr:row>
      <xdr:rowOff>123825</xdr:rowOff>
    </xdr:to>
    <xdr:cxnSp macro="">
      <xdr:nvCxnSpPr>
        <xdr:cNvPr id="251" name="Connecteur droit avec flèche 250"/>
        <xdr:cNvCxnSpPr/>
      </xdr:nvCxnSpPr>
      <xdr:spPr>
        <a:xfrm>
          <a:off x="3248025" y="23193375"/>
          <a:ext cx="2085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1847850</xdr:colOff>
      <xdr:row>124</xdr:row>
      <xdr:rowOff>114300</xdr:rowOff>
    </xdr:from>
    <xdr:to>
      <xdr:col>1</xdr:col>
      <xdr:colOff>2724150</xdr:colOff>
      <xdr:row>124</xdr:row>
      <xdr:rowOff>114300</xdr:rowOff>
    </xdr:to>
    <xdr:cxnSp macro="">
      <xdr:nvCxnSpPr>
        <xdr:cNvPr id="253" name="Connecteur droit avec flèche 252"/>
        <xdr:cNvCxnSpPr/>
      </xdr:nvCxnSpPr>
      <xdr:spPr>
        <a:xfrm>
          <a:off x="2295525" y="23945850"/>
          <a:ext cx="876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125</xdr:row>
      <xdr:rowOff>123825</xdr:rowOff>
    </xdr:from>
    <xdr:to>
      <xdr:col>1</xdr:col>
      <xdr:colOff>2733675</xdr:colOff>
      <xdr:row>125</xdr:row>
      <xdr:rowOff>123825</xdr:rowOff>
    </xdr:to>
    <xdr:cxnSp macro="">
      <xdr:nvCxnSpPr>
        <xdr:cNvPr id="255" name="Connecteur droit avec flèche 254"/>
        <xdr:cNvCxnSpPr/>
      </xdr:nvCxnSpPr>
      <xdr:spPr>
        <a:xfrm>
          <a:off x="2152650" y="241458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126</xdr:row>
      <xdr:rowOff>104775</xdr:rowOff>
    </xdr:from>
    <xdr:to>
      <xdr:col>7</xdr:col>
      <xdr:colOff>219075</xdr:colOff>
      <xdr:row>126</xdr:row>
      <xdr:rowOff>104775</xdr:rowOff>
    </xdr:to>
    <xdr:cxnSp macro="">
      <xdr:nvCxnSpPr>
        <xdr:cNvPr id="257" name="Connecteur droit avec flèche 256"/>
        <xdr:cNvCxnSpPr/>
      </xdr:nvCxnSpPr>
      <xdr:spPr>
        <a:xfrm>
          <a:off x="3257550" y="2431732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128</xdr:row>
      <xdr:rowOff>114300</xdr:rowOff>
    </xdr:from>
    <xdr:to>
      <xdr:col>1</xdr:col>
      <xdr:colOff>2733675</xdr:colOff>
      <xdr:row>128</xdr:row>
      <xdr:rowOff>114300</xdr:rowOff>
    </xdr:to>
    <xdr:cxnSp macro="">
      <xdr:nvCxnSpPr>
        <xdr:cNvPr id="259" name="Connecteur droit avec flèche 258"/>
        <xdr:cNvCxnSpPr/>
      </xdr:nvCxnSpPr>
      <xdr:spPr>
        <a:xfrm>
          <a:off x="1200150" y="2470785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129</xdr:row>
      <xdr:rowOff>114300</xdr:rowOff>
    </xdr:from>
    <xdr:to>
      <xdr:col>1</xdr:col>
      <xdr:colOff>2733675</xdr:colOff>
      <xdr:row>129</xdr:row>
      <xdr:rowOff>114300</xdr:rowOff>
    </xdr:to>
    <xdr:cxnSp macro="">
      <xdr:nvCxnSpPr>
        <xdr:cNvPr id="261" name="Connecteur droit avec flèche 260"/>
        <xdr:cNvCxnSpPr/>
      </xdr:nvCxnSpPr>
      <xdr:spPr>
        <a:xfrm>
          <a:off x="2152650" y="24898350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134</xdr:row>
      <xdr:rowOff>95250</xdr:rowOff>
    </xdr:from>
    <xdr:to>
      <xdr:col>1</xdr:col>
      <xdr:colOff>2733675</xdr:colOff>
      <xdr:row>134</xdr:row>
      <xdr:rowOff>95250</xdr:rowOff>
    </xdr:to>
    <xdr:cxnSp macro="">
      <xdr:nvCxnSpPr>
        <xdr:cNvPr id="265" name="Connecteur droit avec flèche 264"/>
        <xdr:cNvCxnSpPr/>
      </xdr:nvCxnSpPr>
      <xdr:spPr>
        <a:xfrm>
          <a:off x="1200150" y="2545080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135</xdr:row>
      <xdr:rowOff>123825</xdr:rowOff>
    </xdr:from>
    <xdr:to>
      <xdr:col>1</xdr:col>
      <xdr:colOff>2724150</xdr:colOff>
      <xdr:row>135</xdr:row>
      <xdr:rowOff>123825</xdr:rowOff>
    </xdr:to>
    <xdr:cxnSp macro="">
      <xdr:nvCxnSpPr>
        <xdr:cNvPr id="267" name="Connecteur droit avec flèche 266"/>
        <xdr:cNvCxnSpPr/>
      </xdr:nvCxnSpPr>
      <xdr:spPr>
        <a:xfrm>
          <a:off x="2133600" y="25669875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136</xdr:row>
      <xdr:rowOff>104775</xdr:rowOff>
    </xdr:from>
    <xdr:to>
      <xdr:col>7</xdr:col>
      <xdr:colOff>219075</xdr:colOff>
      <xdr:row>136</xdr:row>
      <xdr:rowOff>104775</xdr:rowOff>
    </xdr:to>
    <xdr:cxnSp macro="">
      <xdr:nvCxnSpPr>
        <xdr:cNvPr id="269" name="Connecteur droit avec flèche 268"/>
        <xdr:cNvCxnSpPr/>
      </xdr:nvCxnSpPr>
      <xdr:spPr>
        <a:xfrm>
          <a:off x="3228975" y="25841325"/>
          <a:ext cx="1390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137</xdr:row>
      <xdr:rowOff>114300</xdr:rowOff>
    </xdr:from>
    <xdr:to>
      <xdr:col>10</xdr:col>
      <xdr:colOff>219075</xdr:colOff>
      <xdr:row>137</xdr:row>
      <xdr:rowOff>114300</xdr:rowOff>
    </xdr:to>
    <xdr:cxnSp macro="">
      <xdr:nvCxnSpPr>
        <xdr:cNvPr id="271" name="Connecteur droit avec flèche 270"/>
        <xdr:cNvCxnSpPr/>
      </xdr:nvCxnSpPr>
      <xdr:spPr>
        <a:xfrm>
          <a:off x="3257550" y="260413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140</xdr:row>
      <xdr:rowOff>133350</xdr:rowOff>
    </xdr:from>
    <xdr:to>
      <xdr:col>10</xdr:col>
      <xdr:colOff>200025</xdr:colOff>
      <xdr:row>140</xdr:row>
      <xdr:rowOff>133350</xdr:rowOff>
    </xdr:to>
    <xdr:cxnSp macro="">
      <xdr:nvCxnSpPr>
        <xdr:cNvPr id="274" name="Connecteur droit avec flèche 273"/>
        <xdr:cNvCxnSpPr/>
      </xdr:nvCxnSpPr>
      <xdr:spPr>
        <a:xfrm>
          <a:off x="952500" y="27012900"/>
          <a:ext cx="4362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1609725</xdr:colOff>
      <xdr:row>153</xdr:row>
      <xdr:rowOff>123825</xdr:rowOff>
    </xdr:from>
    <xdr:to>
      <xdr:col>7</xdr:col>
      <xdr:colOff>219075</xdr:colOff>
      <xdr:row>153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2057400" y="29517975"/>
          <a:ext cx="2562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154</xdr:row>
      <xdr:rowOff>123825</xdr:rowOff>
    </xdr:from>
    <xdr:to>
      <xdr:col>10</xdr:col>
      <xdr:colOff>200025</xdr:colOff>
      <xdr:row>154</xdr:row>
      <xdr:rowOff>123825</xdr:rowOff>
    </xdr:to>
    <xdr:cxnSp macro="">
      <xdr:nvCxnSpPr>
        <xdr:cNvPr id="8" name="Connecteur droit avec flèche 7"/>
        <xdr:cNvCxnSpPr/>
      </xdr:nvCxnSpPr>
      <xdr:spPr>
        <a:xfrm>
          <a:off x="3267075" y="29708475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156</xdr:row>
      <xdr:rowOff>114300</xdr:rowOff>
    </xdr:from>
    <xdr:to>
      <xdr:col>10</xdr:col>
      <xdr:colOff>219075</xdr:colOff>
      <xdr:row>156</xdr:row>
      <xdr:rowOff>114300</xdr:rowOff>
    </xdr:to>
    <xdr:cxnSp macro="">
      <xdr:nvCxnSpPr>
        <xdr:cNvPr id="10" name="Connecteur droit avec flèche 9"/>
        <xdr:cNvCxnSpPr/>
      </xdr:nvCxnSpPr>
      <xdr:spPr>
        <a:xfrm>
          <a:off x="1581150" y="30079950"/>
          <a:ext cx="3752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160</xdr:row>
      <xdr:rowOff>123825</xdr:rowOff>
    </xdr:from>
    <xdr:to>
      <xdr:col>1</xdr:col>
      <xdr:colOff>2733675</xdr:colOff>
      <xdr:row>160</xdr:row>
      <xdr:rowOff>123825</xdr:rowOff>
    </xdr:to>
    <xdr:cxnSp macro="">
      <xdr:nvCxnSpPr>
        <xdr:cNvPr id="14" name="Connecteur droit avec flèche 13"/>
        <xdr:cNvCxnSpPr/>
      </xdr:nvCxnSpPr>
      <xdr:spPr>
        <a:xfrm>
          <a:off x="990600" y="30851475"/>
          <a:ext cx="2190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161</xdr:row>
      <xdr:rowOff>114300</xdr:rowOff>
    </xdr:from>
    <xdr:to>
      <xdr:col>1</xdr:col>
      <xdr:colOff>2752725</xdr:colOff>
      <xdr:row>161</xdr:row>
      <xdr:rowOff>114300</xdr:rowOff>
    </xdr:to>
    <xdr:cxnSp macro="">
      <xdr:nvCxnSpPr>
        <xdr:cNvPr id="17" name="Connecteur droit avec flèche 16"/>
        <xdr:cNvCxnSpPr/>
      </xdr:nvCxnSpPr>
      <xdr:spPr>
        <a:xfrm>
          <a:off x="2162175" y="310324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162</xdr:row>
      <xdr:rowOff>95250</xdr:rowOff>
    </xdr:from>
    <xdr:to>
      <xdr:col>7</xdr:col>
      <xdr:colOff>209550</xdr:colOff>
      <xdr:row>162</xdr:row>
      <xdr:rowOff>95250</xdr:rowOff>
    </xdr:to>
    <xdr:cxnSp macro="">
      <xdr:nvCxnSpPr>
        <xdr:cNvPr id="19" name="Connecteur droit avec flèche 18"/>
        <xdr:cNvCxnSpPr/>
      </xdr:nvCxnSpPr>
      <xdr:spPr>
        <a:xfrm>
          <a:off x="3267075" y="3120390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971550</xdr:colOff>
      <xdr:row>163</xdr:row>
      <xdr:rowOff>95250</xdr:rowOff>
    </xdr:from>
    <xdr:to>
      <xdr:col>1</xdr:col>
      <xdr:colOff>2714625</xdr:colOff>
      <xdr:row>163</xdr:row>
      <xdr:rowOff>95250</xdr:rowOff>
    </xdr:to>
    <xdr:cxnSp macro="">
      <xdr:nvCxnSpPr>
        <xdr:cNvPr id="21" name="Connecteur droit avec flèche 20"/>
        <xdr:cNvCxnSpPr/>
      </xdr:nvCxnSpPr>
      <xdr:spPr>
        <a:xfrm>
          <a:off x="1419225" y="31394400"/>
          <a:ext cx="1743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164</xdr:row>
      <xdr:rowOff>123825</xdr:rowOff>
    </xdr:from>
    <xdr:to>
      <xdr:col>1</xdr:col>
      <xdr:colOff>2752725</xdr:colOff>
      <xdr:row>164</xdr:row>
      <xdr:rowOff>123825</xdr:rowOff>
    </xdr:to>
    <xdr:cxnSp macro="">
      <xdr:nvCxnSpPr>
        <xdr:cNvPr id="23" name="Connecteur droit avec flèche 22"/>
        <xdr:cNvCxnSpPr/>
      </xdr:nvCxnSpPr>
      <xdr:spPr>
        <a:xfrm>
          <a:off x="2171700" y="316134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165</xdr:row>
      <xdr:rowOff>114300</xdr:rowOff>
    </xdr:from>
    <xdr:to>
      <xdr:col>7</xdr:col>
      <xdr:colOff>200025</xdr:colOff>
      <xdr:row>165</xdr:row>
      <xdr:rowOff>114300</xdr:rowOff>
    </xdr:to>
    <xdr:cxnSp macro="">
      <xdr:nvCxnSpPr>
        <xdr:cNvPr id="25" name="Connecteur droit avec flèche 24"/>
        <xdr:cNvCxnSpPr/>
      </xdr:nvCxnSpPr>
      <xdr:spPr>
        <a:xfrm>
          <a:off x="3257550" y="3179445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2390775</xdr:colOff>
      <xdr:row>167</xdr:row>
      <xdr:rowOff>114300</xdr:rowOff>
    </xdr:from>
    <xdr:to>
      <xdr:col>3</xdr:col>
      <xdr:colOff>209550</xdr:colOff>
      <xdr:row>167</xdr:row>
      <xdr:rowOff>114300</xdr:rowOff>
    </xdr:to>
    <xdr:cxnSp macro="">
      <xdr:nvCxnSpPr>
        <xdr:cNvPr id="27" name="Connecteur droit avec flèche 26"/>
        <xdr:cNvCxnSpPr/>
      </xdr:nvCxnSpPr>
      <xdr:spPr>
        <a:xfrm>
          <a:off x="2838450" y="32175450"/>
          <a:ext cx="819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168</xdr:row>
      <xdr:rowOff>114300</xdr:rowOff>
    </xdr:from>
    <xdr:to>
      <xdr:col>3</xdr:col>
      <xdr:colOff>209550</xdr:colOff>
      <xdr:row>168</xdr:row>
      <xdr:rowOff>114300</xdr:rowOff>
    </xdr:to>
    <xdr:cxnSp macro="">
      <xdr:nvCxnSpPr>
        <xdr:cNvPr id="29" name="Connecteur droit avec flèche 28"/>
        <xdr:cNvCxnSpPr/>
      </xdr:nvCxnSpPr>
      <xdr:spPr>
        <a:xfrm>
          <a:off x="2171700" y="32365950"/>
          <a:ext cx="14859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169</xdr:row>
      <xdr:rowOff>104775</xdr:rowOff>
    </xdr:from>
    <xdr:to>
      <xdr:col>7</xdr:col>
      <xdr:colOff>161925</xdr:colOff>
      <xdr:row>169</xdr:row>
      <xdr:rowOff>104775</xdr:rowOff>
    </xdr:to>
    <xdr:cxnSp macro="">
      <xdr:nvCxnSpPr>
        <xdr:cNvPr id="31" name="Connecteur droit avec flèche 30"/>
        <xdr:cNvCxnSpPr/>
      </xdr:nvCxnSpPr>
      <xdr:spPr>
        <a:xfrm>
          <a:off x="3733800" y="32546925"/>
          <a:ext cx="8286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170</xdr:row>
      <xdr:rowOff>123825</xdr:rowOff>
    </xdr:from>
    <xdr:to>
      <xdr:col>1</xdr:col>
      <xdr:colOff>2724150</xdr:colOff>
      <xdr:row>170</xdr:row>
      <xdr:rowOff>123825</xdr:rowOff>
    </xdr:to>
    <xdr:cxnSp macro="">
      <xdr:nvCxnSpPr>
        <xdr:cNvPr id="226" name="Connecteur droit avec flèche 225"/>
        <xdr:cNvCxnSpPr/>
      </xdr:nvCxnSpPr>
      <xdr:spPr>
        <a:xfrm>
          <a:off x="1323975" y="32756475"/>
          <a:ext cx="1847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171</xdr:row>
      <xdr:rowOff>123825</xdr:rowOff>
    </xdr:from>
    <xdr:to>
      <xdr:col>1</xdr:col>
      <xdr:colOff>2733675</xdr:colOff>
      <xdr:row>171</xdr:row>
      <xdr:rowOff>123825</xdr:rowOff>
    </xdr:to>
    <xdr:cxnSp macro="">
      <xdr:nvCxnSpPr>
        <xdr:cNvPr id="230" name="Connecteur droit avec flèche 229"/>
        <xdr:cNvCxnSpPr/>
      </xdr:nvCxnSpPr>
      <xdr:spPr>
        <a:xfrm>
          <a:off x="2162175" y="329469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172</xdr:row>
      <xdr:rowOff>123825</xdr:rowOff>
    </xdr:from>
    <xdr:to>
      <xdr:col>7</xdr:col>
      <xdr:colOff>190500</xdr:colOff>
      <xdr:row>172</xdr:row>
      <xdr:rowOff>123825</xdr:rowOff>
    </xdr:to>
    <xdr:cxnSp macro="">
      <xdr:nvCxnSpPr>
        <xdr:cNvPr id="234" name="Connecteur droit avec flèche 233"/>
        <xdr:cNvCxnSpPr/>
      </xdr:nvCxnSpPr>
      <xdr:spPr>
        <a:xfrm>
          <a:off x="3267075" y="3313747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173</xdr:row>
      <xdr:rowOff>133350</xdr:rowOff>
    </xdr:from>
    <xdr:to>
      <xdr:col>10</xdr:col>
      <xdr:colOff>209550</xdr:colOff>
      <xdr:row>173</xdr:row>
      <xdr:rowOff>133350</xdr:rowOff>
    </xdr:to>
    <xdr:cxnSp macro="">
      <xdr:nvCxnSpPr>
        <xdr:cNvPr id="238" name="Connecteur droit avec flèche 237"/>
        <xdr:cNvCxnSpPr/>
      </xdr:nvCxnSpPr>
      <xdr:spPr>
        <a:xfrm>
          <a:off x="3276600" y="33337500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175</xdr:row>
      <xdr:rowOff>123825</xdr:rowOff>
    </xdr:from>
    <xdr:to>
      <xdr:col>1</xdr:col>
      <xdr:colOff>2724150</xdr:colOff>
      <xdr:row>175</xdr:row>
      <xdr:rowOff>123825</xdr:rowOff>
    </xdr:to>
    <xdr:cxnSp macro="">
      <xdr:nvCxnSpPr>
        <xdr:cNvPr id="242" name="Connecteur droit avec flèche 241"/>
        <xdr:cNvCxnSpPr/>
      </xdr:nvCxnSpPr>
      <xdr:spPr>
        <a:xfrm>
          <a:off x="752475" y="33708975"/>
          <a:ext cx="2419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176</xdr:row>
      <xdr:rowOff>123825</xdr:rowOff>
    </xdr:from>
    <xdr:to>
      <xdr:col>1</xdr:col>
      <xdr:colOff>2733675</xdr:colOff>
      <xdr:row>176</xdr:row>
      <xdr:rowOff>123825</xdr:rowOff>
    </xdr:to>
    <xdr:cxnSp macro="">
      <xdr:nvCxnSpPr>
        <xdr:cNvPr id="246" name="Connecteur droit avec flèche 245"/>
        <xdr:cNvCxnSpPr/>
      </xdr:nvCxnSpPr>
      <xdr:spPr>
        <a:xfrm>
          <a:off x="2162175" y="338994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177</xdr:row>
      <xdr:rowOff>133350</xdr:rowOff>
    </xdr:from>
    <xdr:to>
      <xdr:col>10</xdr:col>
      <xdr:colOff>209550</xdr:colOff>
      <xdr:row>177</xdr:row>
      <xdr:rowOff>133350</xdr:rowOff>
    </xdr:to>
    <xdr:cxnSp macro="">
      <xdr:nvCxnSpPr>
        <xdr:cNvPr id="250" name="Connecteur droit avec flèche 249"/>
        <xdr:cNvCxnSpPr/>
      </xdr:nvCxnSpPr>
      <xdr:spPr>
        <a:xfrm>
          <a:off x="3267075" y="3409950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143</xdr:row>
      <xdr:rowOff>114300</xdr:rowOff>
    </xdr:from>
    <xdr:to>
      <xdr:col>1</xdr:col>
      <xdr:colOff>2733675</xdr:colOff>
      <xdr:row>143</xdr:row>
      <xdr:rowOff>114300</xdr:rowOff>
    </xdr:to>
    <xdr:cxnSp macro="">
      <xdr:nvCxnSpPr>
        <xdr:cNvPr id="254" name="Connecteur droit avec flèche 253"/>
        <xdr:cNvCxnSpPr/>
      </xdr:nvCxnSpPr>
      <xdr:spPr>
        <a:xfrm>
          <a:off x="1238250" y="27565350"/>
          <a:ext cx="1943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144</xdr:row>
      <xdr:rowOff>123825</xdr:rowOff>
    </xdr:from>
    <xdr:to>
      <xdr:col>1</xdr:col>
      <xdr:colOff>2724150</xdr:colOff>
      <xdr:row>144</xdr:row>
      <xdr:rowOff>123825</xdr:rowOff>
    </xdr:to>
    <xdr:cxnSp macro="">
      <xdr:nvCxnSpPr>
        <xdr:cNvPr id="33" name="Connecteur droit avec flèche 32"/>
        <xdr:cNvCxnSpPr/>
      </xdr:nvCxnSpPr>
      <xdr:spPr>
        <a:xfrm>
          <a:off x="885825" y="27765375"/>
          <a:ext cx="2286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145</xdr:row>
      <xdr:rowOff>114300</xdr:rowOff>
    </xdr:from>
    <xdr:to>
      <xdr:col>1</xdr:col>
      <xdr:colOff>2724150</xdr:colOff>
      <xdr:row>145</xdr:row>
      <xdr:rowOff>114300</xdr:rowOff>
    </xdr:to>
    <xdr:cxnSp macro="">
      <xdr:nvCxnSpPr>
        <xdr:cNvPr id="36" name="Connecteur droit avec flèche 35"/>
        <xdr:cNvCxnSpPr/>
      </xdr:nvCxnSpPr>
      <xdr:spPr>
        <a:xfrm>
          <a:off x="1276350" y="27946350"/>
          <a:ext cx="1895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146</xdr:row>
      <xdr:rowOff>104775</xdr:rowOff>
    </xdr:from>
    <xdr:to>
      <xdr:col>7</xdr:col>
      <xdr:colOff>200025</xdr:colOff>
      <xdr:row>146</xdr:row>
      <xdr:rowOff>104775</xdr:rowOff>
    </xdr:to>
    <xdr:cxnSp macro="">
      <xdr:nvCxnSpPr>
        <xdr:cNvPr id="38" name="Connecteur droit avec flèche 37"/>
        <xdr:cNvCxnSpPr/>
      </xdr:nvCxnSpPr>
      <xdr:spPr>
        <a:xfrm>
          <a:off x="3276600" y="2812732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182</xdr:row>
      <xdr:rowOff>95250</xdr:rowOff>
    </xdr:from>
    <xdr:to>
      <xdr:col>10</xdr:col>
      <xdr:colOff>228600</xdr:colOff>
      <xdr:row>182</xdr:row>
      <xdr:rowOff>95250</xdr:rowOff>
    </xdr:to>
    <xdr:cxnSp macro="">
      <xdr:nvCxnSpPr>
        <xdr:cNvPr id="41" name="Connecteur droit avec flèche 40"/>
        <xdr:cNvCxnSpPr/>
      </xdr:nvCxnSpPr>
      <xdr:spPr>
        <a:xfrm>
          <a:off x="1581150" y="35013900"/>
          <a:ext cx="3762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1962150</xdr:colOff>
      <xdr:row>186</xdr:row>
      <xdr:rowOff>123825</xdr:rowOff>
    </xdr:from>
    <xdr:to>
      <xdr:col>7</xdr:col>
      <xdr:colOff>219075</xdr:colOff>
      <xdr:row>186</xdr:row>
      <xdr:rowOff>123825</xdr:rowOff>
    </xdr:to>
    <xdr:cxnSp macro="">
      <xdr:nvCxnSpPr>
        <xdr:cNvPr id="43" name="Connecteur droit avec flèche 42"/>
        <xdr:cNvCxnSpPr/>
      </xdr:nvCxnSpPr>
      <xdr:spPr>
        <a:xfrm>
          <a:off x="2409825" y="35804475"/>
          <a:ext cx="2209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1952625</xdr:colOff>
      <xdr:row>191</xdr:row>
      <xdr:rowOff>104775</xdr:rowOff>
    </xdr:from>
    <xdr:to>
      <xdr:col>7</xdr:col>
      <xdr:colOff>219075</xdr:colOff>
      <xdr:row>191</xdr:row>
      <xdr:rowOff>104775</xdr:rowOff>
    </xdr:to>
    <xdr:cxnSp macro="">
      <xdr:nvCxnSpPr>
        <xdr:cNvPr id="46" name="Connecteur droit avec flèche 45"/>
        <xdr:cNvCxnSpPr/>
      </xdr:nvCxnSpPr>
      <xdr:spPr>
        <a:xfrm>
          <a:off x="2400300" y="36776025"/>
          <a:ext cx="2219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192</xdr:row>
      <xdr:rowOff>104775</xdr:rowOff>
    </xdr:from>
    <xdr:to>
      <xdr:col>10</xdr:col>
      <xdr:colOff>190500</xdr:colOff>
      <xdr:row>192</xdr:row>
      <xdr:rowOff>104775</xdr:rowOff>
    </xdr:to>
    <xdr:cxnSp macro="">
      <xdr:nvCxnSpPr>
        <xdr:cNvPr id="48" name="Connecteur droit avec flèche 47"/>
        <xdr:cNvCxnSpPr/>
      </xdr:nvCxnSpPr>
      <xdr:spPr>
        <a:xfrm>
          <a:off x="3286125" y="36966525"/>
          <a:ext cx="2019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1828800</xdr:colOff>
      <xdr:row>195</xdr:row>
      <xdr:rowOff>114300</xdr:rowOff>
    </xdr:from>
    <xdr:to>
      <xdr:col>10</xdr:col>
      <xdr:colOff>209550</xdr:colOff>
      <xdr:row>195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2276475" y="37547550"/>
          <a:ext cx="3048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1476375</xdr:colOff>
      <xdr:row>198</xdr:row>
      <xdr:rowOff>123825</xdr:rowOff>
    </xdr:from>
    <xdr:to>
      <xdr:col>10</xdr:col>
      <xdr:colOff>209550</xdr:colOff>
      <xdr:row>198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924050" y="38128575"/>
          <a:ext cx="3400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1638300</xdr:colOff>
      <xdr:row>200</xdr:row>
      <xdr:rowOff>123825</xdr:rowOff>
    </xdr:from>
    <xdr:to>
      <xdr:col>10</xdr:col>
      <xdr:colOff>219075</xdr:colOff>
      <xdr:row>200</xdr:row>
      <xdr:rowOff>123825</xdr:rowOff>
    </xdr:to>
    <xdr:cxnSp macro="">
      <xdr:nvCxnSpPr>
        <xdr:cNvPr id="9" name="Connecteur droit avec flèche 8"/>
        <xdr:cNvCxnSpPr/>
      </xdr:nvCxnSpPr>
      <xdr:spPr>
        <a:xfrm>
          <a:off x="2085975" y="38509575"/>
          <a:ext cx="3248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1162050</xdr:colOff>
      <xdr:row>205</xdr:row>
      <xdr:rowOff>114300</xdr:rowOff>
    </xdr:from>
    <xdr:to>
      <xdr:col>7</xdr:col>
      <xdr:colOff>190500</xdr:colOff>
      <xdr:row>205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1609725" y="39452550"/>
          <a:ext cx="2981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207</xdr:row>
      <xdr:rowOff>104775</xdr:rowOff>
    </xdr:from>
    <xdr:to>
      <xdr:col>7</xdr:col>
      <xdr:colOff>219075</xdr:colOff>
      <xdr:row>207</xdr:row>
      <xdr:rowOff>104775</xdr:rowOff>
    </xdr:to>
    <xdr:cxnSp macro="">
      <xdr:nvCxnSpPr>
        <xdr:cNvPr id="11" name="Connecteur droit avec flèche 10"/>
        <xdr:cNvCxnSpPr/>
      </xdr:nvCxnSpPr>
      <xdr:spPr>
        <a:xfrm>
          <a:off x="1009650" y="39824025"/>
          <a:ext cx="3609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208</xdr:row>
      <xdr:rowOff>114300</xdr:rowOff>
    </xdr:from>
    <xdr:to>
      <xdr:col>10</xdr:col>
      <xdr:colOff>209550</xdr:colOff>
      <xdr:row>208</xdr:row>
      <xdr:rowOff>114300</xdr:rowOff>
    </xdr:to>
    <xdr:cxnSp macro="">
      <xdr:nvCxnSpPr>
        <xdr:cNvPr id="13" name="Connecteur droit avec flèche 12"/>
        <xdr:cNvCxnSpPr/>
      </xdr:nvCxnSpPr>
      <xdr:spPr>
        <a:xfrm>
          <a:off x="3267075" y="4002405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1209675</xdr:colOff>
      <xdr:row>212</xdr:row>
      <xdr:rowOff>123825</xdr:rowOff>
    </xdr:from>
    <xdr:to>
      <xdr:col>10</xdr:col>
      <xdr:colOff>219075</xdr:colOff>
      <xdr:row>212</xdr:row>
      <xdr:rowOff>123825</xdr:rowOff>
    </xdr:to>
    <xdr:cxnSp macro="">
      <xdr:nvCxnSpPr>
        <xdr:cNvPr id="16" name="Connecteur droit avec flèche 15"/>
        <xdr:cNvCxnSpPr/>
      </xdr:nvCxnSpPr>
      <xdr:spPr>
        <a:xfrm>
          <a:off x="1657350" y="40795575"/>
          <a:ext cx="3676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215</xdr:row>
      <xdr:rowOff>114300</xdr:rowOff>
    </xdr:from>
    <xdr:to>
      <xdr:col>10</xdr:col>
      <xdr:colOff>219075</xdr:colOff>
      <xdr:row>215</xdr:row>
      <xdr:rowOff>114300</xdr:rowOff>
    </xdr:to>
    <xdr:cxnSp macro="">
      <xdr:nvCxnSpPr>
        <xdr:cNvPr id="20" name="Connecteur droit avec flèche 19"/>
        <xdr:cNvCxnSpPr/>
      </xdr:nvCxnSpPr>
      <xdr:spPr>
        <a:xfrm>
          <a:off x="1247775" y="41357550"/>
          <a:ext cx="4086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41</xdr:row>
          <xdr:rowOff>47625</xdr:rowOff>
        </xdr:from>
        <xdr:to>
          <xdr:col>1</xdr:col>
          <xdr:colOff>209550</xdr:colOff>
          <xdr:row>41</xdr:row>
          <xdr:rowOff>238125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33</xdr:row>
          <xdr:rowOff>47625</xdr:rowOff>
        </xdr:from>
        <xdr:to>
          <xdr:col>1</xdr:col>
          <xdr:colOff>209550</xdr:colOff>
          <xdr:row>33</xdr:row>
          <xdr:rowOff>238125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47625</xdr:rowOff>
        </xdr:from>
        <xdr:to>
          <xdr:col>1</xdr:col>
          <xdr:colOff>209550</xdr:colOff>
          <xdr:row>29</xdr:row>
          <xdr:rowOff>238125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47625</xdr:rowOff>
        </xdr:from>
        <xdr:to>
          <xdr:col>1</xdr:col>
          <xdr:colOff>209550</xdr:colOff>
          <xdr:row>24</xdr:row>
          <xdr:rowOff>238125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13</xdr:row>
          <xdr:rowOff>47625</xdr:rowOff>
        </xdr:from>
        <xdr:to>
          <xdr:col>1</xdr:col>
          <xdr:colOff>209550</xdr:colOff>
          <xdr:row>13</xdr:row>
          <xdr:rowOff>238125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38</xdr:row>
          <xdr:rowOff>47625</xdr:rowOff>
        </xdr:from>
        <xdr:to>
          <xdr:col>1</xdr:col>
          <xdr:colOff>209550</xdr:colOff>
          <xdr:row>38</xdr:row>
          <xdr:rowOff>238125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02"/>
  <sheetViews>
    <sheetView tabSelected="1" showRuler="0" zoomScaleNormal="100" workbookViewId="0">
      <selection activeCell="C238" sqref="C238:D238"/>
    </sheetView>
  </sheetViews>
  <sheetFormatPr baseColWidth="10" defaultRowHeight="15" x14ac:dyDescent="0.25"/>
  <cols>
    <col min="1" max="1" width="6.7109375" customWidth="1"/>
    <col min="2" max="2" width="41.42578125" customWidth="1"/>
    <col min="3" max="8" width="3.5703125" customWidth="1"/>
    <col min="9" max="9" width="3.5703125" style="36" customWidth="1"/>
    <col min="10" max="29" width="3.5703125" customWidth="1"/>
    <col min="30" max="34" width="3.42578125" customWidth="1"/>
  </cols>
  <sheetData>
    <row r="1" spans="1:29" ht="15.75" thickBot="1" x14ac:dyDescent="0.3">
      <c r="A1" s="1" t="s">
        <v>9</v>
      </c>
      <c r="B1" t="s">
        <v>16</v>
      </c>
      <c r="C1" s="130" t="s">
        <v>10</v>
      </c>
      <c r="D1" s="130"/>
      <c r="E1" s="130"/>
      <c r="F1" s="131" t="s">
        <v>17</v>
      </c>
      <c r="G1" s="131"/>
      <c r="H1" s="131"/>
      <c r="I1" s="33"/>
      <c r="J1" s="20" t="s">
        <v>11</v>
      </c>
      <c r="K1" s="20"/>
      <c r="L1" s="133">
        <v>41411</v>
      </c>
      <c r="M1" s="133"/>
      <c r="N1" s="133"/>
      <c r="O1" s="21" t="s">
        <v>12</v>
      </c>
      <c r="P1" s="21"/>
      <c r="Q1" s="21"/>
      <c r="R1" s="134">
        <v>1</v>
      </c>
      <c r="S1" s="134"/>
      <c r="T1" s="19" t="s">
        <v>13</v>
      </c>
      <c r="U1" s="19"/>
      <c r="V1" s="19"/>
      <c r="W1" s="131" t="s">
        <v>20</v>
      </c>
      <c r="X1" s="131"/>
      <c r="Y1" s="131"/>
      <c r="Z1" s="131"/>
      <c r="AA1" s="131"/>
      <c r="AB1" s="131"/>
      <c r="AC1" s="131"/>
    </row>
    <row r="2" spans="1:29" ht="21" customHeight="1" thickBot="1" x14ac:dyDescent="0.3">
      <c r="A2" s="2" t="s">
        <v>0</v>
      </c>
      <c r="B2" s="2" t="s">
        <v>1</v>
      </c>
      <c r="C2" s="126" t="s">
        <v>2</v>
      </c>
      <c r="D2" s="126"/>
      <c r="E2" s="126" t="s">
        <v>3</v>
      </c>
      <c r="F2" s="126"/>
      <c r="G2" s="126" t="s">
        <v>8</v>
      </c>
      <c r="H2" s="126"/>
      <c r="I2" s="127" t="s">
        <v>4</v>
      </c>
      <c r="J2" s="126"/>
      <c r="K2" s="126"/>
      <c r="L2" s="2" t="s">
        <v>5</v>
      </c>
      <c r="M2" s="126" t="s">
        <v>6</v>
      </c>
      <c r="N2" s="126"/>
      <c r="O2" s="126" t="s">
        <v>7</v>
      </c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</row>
    <row r="3" spans="1:29" x14ac:dyDescent="0.25">
      <c r="A3" s="3" t="s">
        <v>66</v>
      </c>
      <c r="B3" s="47" t="s">
        <v>67</v>
      </c>
      <c r="C3" s="153"/>
      <c r="D3" s="154"/>
      <c r="E3" s="153"/>
      <c r="F3" s="154"/>
      <c r="G3" s="151"/>
      <c r="H3" s="152"/>
      <c r="I3" s="34"/>
      <c r="J3" s="149"/>
      <c r="K3" s="150"/>
      <c r="L3" s="40"/>
      <c r="M3" s="147"/>
      <c r="N3" s="148"/>
      <c r="O3" s="5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4"/>
    </row>
    <row r="4" spans="1:29" x14ac:dyDescent="0.25">
      <c r="A4" s="3" t="s">
        <v>31</v>
      </c>
      <c r="B4" s="37" t="s">
        <v>18</v>
      </c>
      <c r="C4" s="102"/>
      <c r="D4" s="103"/>
      <c r="E4" s="102"/>
      <c r="F4" s="103"/>
      <c r="G4" s="106"/>
      <c r="H4" s="107"/>
      <c r="I4" s="22"/>
      <c r="J4" s="108"/>
      <c r="K4" s="109"/>
      <c r="L4" s="17"/>
      <c r="M4" s="110"/>
      <c r="N4" s="111"/>
      <c r="O4" s="9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0"/>
    </row>
    <row r="5" spans="1:29" x14ac:dyDescent="0.25">
      <c r="A5" s="7" t="s">
        <v>30</v>
      </c>
      <c r="B5" s="8" t="s">
        <v>43</v>
      </c>
      <c r="C5" s="102"/>
      <c r="D5" s="103"/>
      <c r="E5" s="102"/>
      <c r="F5" s="103"/>
      <c r="G5" s="106"/>
      <c r="H5" s="107"/>
      <c r="I5" s="22"/>
      <c r="J5" s="108"/>
      <c r="K5" s="109"/>
      <c r="L5" s="17"/>
      <c r="M5" s="110"/>
      <c r="N5" s="111"/>
      <c r="O5" s="9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0"/>
    </row>
    <row r="6" spans="1:29" ht="15" customHeight="1" x14ac:dyDescent="0.25">
      <c r="A6" s="7"/>
      <c r="B6" s="8" t="s">
        <v>33</v>
      </c>
      <c r="C6" s="102"/>
      <c r="D6" s="103"/>
      <c r="E6" s="102"/>
      <c r="F6" s="103"/>
      <c r="G6" s="106"/>
      <c r="H6" s="107"/>
      <c r="I6" s="22"/>
      <c r="J6" s="108"/>
      <c r="K6" s="109"/>
      <c r="L6" s="17"/>
      <c r="M6" s="110"/>
      <c r="N6" s="111"/>
      <c r="O6" s="9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</row>
    <row r="7" spans="1:29" x14ac:dyDescent="0.25">
      <c r="A7" s="7"/>
      <c r="B7" s="128" t="s">
        <v>34</v>
      </c>
      <c r="C7" s="102"/>
      <c r="D7" s="103"/>
      <c r="E7" s="102"/>
      <c r="F7" s="103"/>
      <c r="G7" s="106"/>
      <c r="H7" s="107"/>
      <c r="I7" s="22"/>
      <c r="J7" s="108"/>
      <c r="K7" s="109"/>
      <c r="L7" s="17"/>
      <c r="M7" s="110"/>
      <c r="N7" s="111"/>
      <c r="O7" s="9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0"/>
    </row>
    <row r="8" spans="1:29" x14ac:dyDescent="0.25">
      <c r="A8" s="7"/>
      <c r="B8" s="129"/>
      <c r="C8" s="102">
        <f ca="1">Eval(B7)</f>
        <v>30.203000000000003</v>
      </c>
      <c r="D8" s="103"/>
      <c r="E8" s="139"/>
      <c r="F8" s="140"/>
      <c r="G8" s="106"/>
      <c r="H8" s="107"/>
      <c r="I8" s="22"/>
      <c r="J8" s="108"/>
      <c r="K8" s="109"/>
      <c r="L8" s="17"/>
      <c r="M8" s="110"/>
      <c r="N8" s="111"/>
      <c r="O8" s="9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0"/>
    </row>
    <row r="9" spans="1:29" ht="15" customHeight="1" x14ac:dyDescent="0.25">
      <c r="A9" s="7"/>
      <c r="B9" s="18" t="s">
        <v>35</v>
      </c>
      <c r="C9" s="102"/>
      <c r="D9" s="103"/>
      <c r="E9" s="102"/>
      <c r="F9" s="103"/>
      <c r="G9" s="106"/>
      <c r="H9" s="107"/>
      <c r="I9" s="22"/>
      <c r="J9" s="108"/>
      <c r="K9" s="109"/>
      <c r="L9" s="17"/>
      <c r="M9" s="110"/>
      <c r="N9" s="111"/>
      <c r="O9" s="9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0"/>
    </row>
    <row r="10" spans="1:29" x14ac:dyDescent="0.25">
      <c r="A10" s="7"/>
      <c r="B10" s="128" t="s">
        <v>36</v>
      </c>
      <c r="C10" s="102"/>
      <c r="D10" s="103"/>
      <c r="E10" s="102"/>
      <c r="F10" s="103"/>
      <c r="G10" s="106"/>
      <c r="H10" s="107"/>
      <c r="I10" s="22"/>
      <c r="J10" s="102"/>
      <c r="K10" s="103"/>
      <c r="L10" s="17"/>
      <c r="M10" s="110"/>
      <c r="N10" s="111"/>
      <c r="O10" s="9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0"/>
    </row>
    <row r="11" spans="1:29" x14ac:dyDescent="0.25">
      <c r="A11" s="7"/>
      <c r="B11" s="129"/>
      <c r="C11" s="102">
        <f ca="1">Eval(B10)</f>
        <v>19.100000000000001</v>
      </c>
      <c r="D11" s="103"/>
      <c r="E11" s="102"/>
      <c r="F11" s="103"/>
      <c r="G11" s="106"/>
      <c r="H11" s="107"/>
      <c r="I11" s="22"/>
      <c r="J11" s="108"/>
      <c r="K11" s="109"/>
      <c r="L11" s="17"/>
      <c r="M11" s="110"/>
      <c r="N11" s="111"/>
      <c r="O11" s="9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0"/>
    </row>
    <row r="12" spans="1:29" x14ac:dyDescent="0.25">
      <c r="A12" s="7"/>
      <c r="B12" s="18"/>
      <c r="C12" s="102">
        <f ca="1">C8+C11</f>
        <v>49.303000000000004</v>
      </c>
      <c r="D12" s="103"/>
      <c r="E12" s="112" t="s">
        <v>46</v>
      </c>
      <c r="F12" s="113"/>
      <c r="G12" s="106"/>
      <c r="H12" s="107"/>
      <c r="I12" s="22"/>
      <c r="J12" s="108"/>
      <c r="K12" s="109"/>
      <c r="L12" s="17"/>
      <c r="M12" s="110"/>
      <c r="N12" s="111"/>
      <c r="O12" s="9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0"/>
    </row>
    <row r="13" spans="1:29" x14ac:dyDescent="0.25">
      <c r="A13" s="7"/>
      <c r="B13" s="17" t="s">
        <v>37</v>
      </c>
      <c r="C13" s="102">
        <v>0.5</v>
      </c>
      <c r="D13" s="103"/>
      <c r="E13" s="102"/>
      <c r="F13" s="103"/>
      <c r="G13" s="106"/>
      <c r="H13" s="107"/>
      <c r="I13" s="22"/>
      <c r="J13" s="108"/>
      <c r="K13" s="109"/>
      <c r="L13" s="17"/>
      <c r="M13" s="110"/>
      <c r="N13" s="111"/>
      <c r="O13" s="9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0"/>
    </row>
    <row r="14" spans="1:29" x14ac:dyDescent="0.25">
      <c r="A14" s="7"/>
      <c r="B14" s="18"/>
      <c r="C14" s="102"/>
      <c r="D14" s="103"/>
      <c r="E14" s="102">
        <f ca="1">C12*C13</f>
        <v>24.651500000000002</v>
      </c>
      <c r="F14" s="103"/>
      <c r="G14" s="106"/>
      <c r="H14" s="107"/>
      <c r="I14" s="22"/>
      <c r="J14" s="108"/>
      <c r="K14" s="109"/>
      <c r="L14" s="17"/>
      <c r="M14" s="110"/>
      <c r="N14" s="111"/>
      <c r="O14" s="9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0"/>
    </row>
    <row r="15" spans="1:29" x14ac:dyDescent="0.25">
      <c r="A15" s="7"/>
      <c r="B15" s="17" t="s">
        <v>38</v>
      </c>
      <c r="C15" s="102"/>
      <c r="D15" s="103"/>
      <c r="E15" s="102">
        <v>0.05</v>
      </c>
      <c r="F15" s="103"/>
      <c r="G15" s="106"/>
      <c r="H15" s="107"/>
      <c r="I15" s="22"/>
      <c r="J15" s="108"/>
      <c r="K15" s="109"/>
      <c r="L15" s="17"/>
      <c r="M15" s="110"/>
      <c r="N15" s="111"/>
      <c r="O15" s="9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0"/>
    </row>
    <row r="16" spans="1:29" x14ac:dyDescent="0.25">
      <c r="A16" s="7"/>
      <c r="B16" s="22" t="s">
        <v>39</v>
      </c>
      <c r="C16" s="102"/>
      <c r="D16" s="103"/>
      <c r="E16" s="102"/>
      <c r="F16" s="103"/>
      <c r="G16" s="106"/>
      <c r="H16" s="107"/>
      <c r="I16" s="22" t="s">
        <v>8</v>
      </c>
      <c r="J16" s="106">
        <f ca="1">E14*E15</f>
        <v>1.2325750000000002</v>
      </c>
      <c r="K16" s="107"/>
      <c r="L16" s="17"/>
      <c r="M16" s="110"/>
      <c r="N16" s="111"/>
      <c r="O16" s="9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0"/>
    </row>
    <row r="17" spans="1:29" x14ac:dyDescent="0.25">
      <c r="A17" s="7"/>
      <c r="B17" s="63" t="s">
        <v>128</v>
      </c>
      <c r="C17" s="102"/>
      <c r="D17" s="103"/>
      <c r="E17" s="102"/>
      <c r="F17" s="103"/>
      <c r="G17" s="106"/>
      <c r="H17" s="107"/>
      <c r="I17" s="22"/>
      <c r="J17" s="108"/>
      <c r="K17" s="109"/>
      <c r="L17" s="17"/>
      <c r="M17" s="110"/>
      <c r="N17" s="111"/>
      <c r="O17" s="9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0"/>
    </row>
    <row r="18" spans="1:29" x14ac:dyDescent="0.25">
      <c r="A18" s="7"/>
      <c r="B18" s="18" t="s">
        <v>44</v>
      </c>
      <c r="C18" s="102">
        <f ca="1">Eval(B18)</f>
        <v>7.2</v>
      </c>
      <c r="D18" s="103"/>
      <c r="E18" s="102"/>
      <c r="F18" s="103"/>
      <c r="G18" s="106"/>
      <c r="H18" s="107"/>
      <c r="I18" s="22"/>
      <c r="J18" s="108"/>
      <c r="K18" s="109"/>
      <c r="L18" s="17"/>
      <c r="M18" s="110"/>
      <c r="N18" s="111"/>
      <c r="O18" s="9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0"/>
    </row>
    <row r="19" spans="1:29" x14ac:dyDescent="0.25">
      <c r="A19" s="7"/>
      <c r="B19" s="17" t="s">
        <v>37</v>
      </c>
      <c r="C19" s="102">
        <v>0.5</v>
      </c>
      <c r="D19" s="103"/>
      <c r="E19" s="102"/>
      <c r="F19" s="103"/>
      <c r="G19" s="106"/>
      <c r="H19" s="107"/>
      <c r="I19" s="22"/>
      <c r="J19" s="108"/>
      <c r="K19" s="109"/>
      <c r="L19" s="17"/>
      <c r="M19" s="110"/>
      <c r="N19" s="111"/>
      <c r="O19" s="9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0"/>
    </row>
    <row r="20" spans="1:29" x14ac:dyDescent="0.25">
      <c r="A20" s="7"/>
      <c r="B20" s="18"/>
      <c r="C20" s="102"/>
      <c r="D20" s="103"/>
      <c r="E20" s="102">
        <f ca="1">C18*C19</f>
        <v>3.6</v>
      </c>
      <c r="F20" s="103"/>
      <c r="G20" s="106"/>
      <c r="H20" s="107"/>
      <c r="I20" s="22"/>
      <c r="J20" s="108"/>
      <c r="K20" s="109"/>
      <c r="L20" s="17"/>
      <c r="M20" s="110"/>
      <c r="N20" s="111"/>
      <c r="O20" s="9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0"/>
    </row>
    <row r="21" spans="1:29" x14ac:dyDescent="0.25">
      <c r="A21" s="7"/>
      <c r="B21" s="17" t="s">
        <v>38</v>
      </c>
      <c r="C21" s="102"/>
      <c r="D21" s="103"/>
      <c r="E21" s="102">
        <v>0.25</v>
      </c>
      <c r="F21" s="103"/>
      <c r="G21" s="106"/>
      <c r="H21" s="107"/>
      <c r="I21" s="22"/>
      <c r="J21" s="106"/>
      <c r="K21" s="107"/>
      <c r="L21" s="17"/>
      <c r="M21" s="110"/>
      <c r="N21" s="111"/>
      <c r="O21" s="9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0"/>
    </row>
    <row r="22" spans="1:29" x14ac:dyDescent="0.25">
      <c r="A22" s="7"/>
      <c r="B22" s="22" t="s">
        <v>39</v>
      </c>
      <c r="C22" s="102"/>
      <c r="D22" s="103"/>
      <c r="E22" s="102"/>
      <c r="F22" s="103"/>
      <c r="G22" s="106"/>
      <c r="H22" s="107"/>
      <c r="I22" s="22" t="s">
        <v>8</v>
      </c>
      <c r="J22" s="106">
        <f ca="1">E20*E21</f>
        <v>0.9</v>
      </c>
      <c r="K22" s="107"/>
      <c r="L22" s="17"/>
      <c r="M22" s="110"/>
      <c r="N22" s="111"/>
      <c r="O22" s="9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0"/>
    </row>
    <row r="23" spans="1:29" x14ac:dyDescent="0.25">
      <c r="A23" s="7"/>
      <c r="B23" s="63" t="s">
        <v>129</v>
      </c>
      <c r="C23" s="102"/>
      <c r="D23" s="103"/>
      <c r="E23" s="102"/>
      <c r="F23" s="103"/>
      <c r="G23" s="106"/>
      <c r="H23" s="107"/>
      <c r="I23" s="22"/>
      <c r="J23" s="108"/>
      <c r="K23" s="109"/>
      <c r="L23" s="17"/>
      <c r="M23" s="110"/>
      <c r="N23" s="111"/>
      <c r="O23" s="9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0"/>
    </row>
    <row r="24" spans="1:29" x14ac:dyDescent="0.25">
      <c r="A24" s="7"/>
      <c r="B24" s="8" t="s">
        <v>40</v>
      </c>
      <c r="C24" s="102"/>
      <c r="D24" s="103"/>
      <c r="E24" s="102">
        <f ca="1">Eval(B24)</f>
        <v>0.61681000000000008</v>
      </c>
      <c r="F24" s="103"/>
      <c r="G24" s="106"/>
      <c r="H24" s="107"/>
      <c r="I24" s="22"/>
      <c r="J24" s="106"/>
      <c r="K24" s="107"/>
      <c r="L24" s="17"/>
      <c r="M24" s="110"/>
      <c r="N24" s="111"/>
      <c r="O24" s="9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0"/>
    </row>
    <row r="25" spans="1:29" x14ac:dyDescent="0.25">
      <c r="A25" s="7"/>
      <c r="B25" s="17" t="s">
        <v>37</v>
      </c>
      <c r="C25" s="102"/>
      <c r="D25" s="103"/>
      <c r="E25" s="102">
        <v>0.5</v>
      </c>
      <c r="F25" s="103"/>
      <c r="G25" s="106"/>
      <c r="H25" s="107"/>
      <c r="I25" s="22"/>
      <c r="J25" s="106"/>
      <c r="K25" s="107"/>
      <c r="L25" s="17"/>
      <c r="M25" s="110"/>
      <c r="N25" s="111"/>
      <c r="O25" s="9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0"/>
    </row>
    <row r="26" spans="1:29" x14ac:dyDescent="0.25">
      <c r="A26" s="7"/>
      <c r="B26" s="8"/>
      <c r="C26" s="102"/>
      <c r="D26" s="103"/>
      <c r="E26" s="102"/>
      <c r="F26" s="103"/>
      <c r="G26" s="106">
        <f ca="1">E24*E25</f>
        <v>0.30840500000000004</v>
      </c>
      <c r="H26" s="107"/>
      <c r="I26" s="22"/>
      <c r="J26" s="106"/>
      <c r="K26" s="107"/>
      <c r="L26" s="17"/>
      <c r="M26" s="110"/>
      <c r="N26" s="111"/>
      <c r="O26" s="9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0"/>
    </row>
    <row r="27" spans="1:29" x14ac:dyDescent="0.25">
      <c r="A27" s="7"/>
      <c r="B27" s="17" t="s">
        <v>41</v>
      </c>
      <c r="C27" s="102"/>
      <c r="D27" s="103"/>
      <c r="E27" s="118"/>
      <c r="F27" s="119"/>
      <c r="G27" s="104">
        <v>2</v>
      </c>
      <c r="H27" s="105"/>
      <c r="I27" s="22" t="s">
        <v>8</v>
      </c>
      <c r="J27" s="106">
        <f ca="1">G26*G27</f>
        <v>0.61681000000000008</v>
      </c>
      <c r="K27" s="107"/>
      <c r="L27" s="17"/>
      <c r="M27" s="110"/>
      <c r="N27" s="111"/>
      <c r="O27" s="9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0"/>
    </row>
    <row r="28" spans="1:29" x14ac:dyDescent="0.25">
      <c r="A28" s="7"/>
      <c r="B28" s="63" t="s">
        <v>130</v>
      </c>
      <c r="C28" s="120"/>
      <c r="D28" s="121"/>
      <c r="E28" s="120"/>
      <c r="F28" s="121"/>
      <c r="G28" s="106"/>
      <c r="H28" s="107"/>
      <c r="I28" s="22"/>
      <c r="J28" s="106"/>
      <c r="K28" s="107"/>
      <c r="L28" s="17"/>
      <c r="M28" s="110"/>
      <c r="N28" s="111"/>
      <c r="O28" s="9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0"/>
    </row>
    <row r="29" spans="1:29" x14ac:dyDescent="0.25">
      <c r="A29" s="7"/>
      <c r="B29" s="8" t="s">
        <v>63</v>
      </c>
      <c r="C29" s="120"/>
      <c r="D29" s="121"/>
      <c r="E29" s="102">
        <f ca="1">Eval(B29)</f>
        <v>2.8800000000000003</v>
      </c>
      <c r="F29" s="103"/>
      <c r="G29" s="122" t="s">
        <v>64</v>
      </c>
      <c r="H29" s="123"/>
      <c r="I29" s="22"/>
      <c r="J29" s="106"/>
      <c r="K29" s="107"/>
      <c r="L29" s="17"/>
      <c r="M29" s="110"/>
      <c r="N29" s="111"/>
      <c r="O29" s="9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0"/>
    </row>
    <row r="30" spans="1:29" x14ac:dyDescent="0.25">
      <c r="A30" s="7"/>
      <c r="B30" s="17" t="s">
        <v>38</v>
      </c>
      <c r="C30" s="102"/>
      <c r="D30" s="103"/>
      <c r="E30" s="102">
        <v>0.05</v>
      </c>
      <c r="F30" s="103"/>
      <c r="G30" s="106"/>
      <c r="H30" s="107"/>
      <c r="I30" s="22"/>
      <c r="J30" s="106"/>
      <c r="K30" s="107"/>
      <c r="L30" s="17"/>
      <c r="M30" s="110"/>
      <c r="N30" s="111"/>
      <c r="O30" s="9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0"/>
    </row>
    <row r="31" spans="1:29" x14ac:dyDescent="0.25">
      <c r="A31" s="7"/>
      <c r="B31" s="18"/>
      <c r="C31" s="102"/>
      <c r="D31" s="103"/>
      <c r="E31" s="112"/>
      <c r="F31" s="113"/>
      <c r="G31" s="106"/>
      <c r="H31" s="107"/>
      <c r="I31" s="22" t="s">
        <v>8</v>
      </c>
      <c r="J31" s="106">
        <f ca="1">E29*E30</f>
        <v>0.14400000000000002</v>
      </c>
      <c r="K31" s="107"/>
      <c r="L31" s="17"/>
      <c r="M31" s="114"/>
      <c r="N31" s="115"/>
      <c r="O31" s="9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0"/>
    </row>
    <row r="32" spans="1:29" x14ac:dyDescent="0.25">
      <c r="A32" s="7"/>
      <c r="B32" s="22" t="s">
        <v>39</v>
      </c>
      <c r="C32" s="102"/>
      <c r="D32" s="103"/>
      <c r="E32" s="112"/>
      <c r="F32" s="113"/>
      <c r="G32" s="106"/>
      <c r="H32" s="107"/>
      <c r="I32" s="22"/>
      <c r="J32" s="108"/>
      <c r="K32" s="109"/>
      <c r="L32" s="22" t="s">
        <v>8</v>
      </c>
      <c r="M32" s="114">
        <f ca="1">J16+J22+J27+J31</f>
        <v>2.8933850000000003</v>
      </c>
      <c r="N32" s="115"/>
      <c r="O32" s="9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0"/>
    </row>
    <row r="33" spans="1:29" x14ac:dyDescent="0.25">
      <c r="A33" s="7"/>
      <c r="B33" s="17"/>
      <c r="C33" s="102"/>
      <c r="D33" s="103"/>
      <c r="E33" s="102"/>
      <c r="F33" s="103"/>
      <c r="G33" s="106"/>
      <c r="H33" s="107"/>
      <c r="I33" s="22"/>
      <c r="J33" s="108"/>
      <c r="K33" s="109"/>
      <c r="L33" s="17"/>
      <c r="M33" s="110"/>
      <c r="N33" s="111"/>
      <c r="O33" s="9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0"/>
    </row>
    <row r="34" spans="1:29" x14ac:dyDescent="0.25">
      <c r="A34" s="7"/>
      <c r="B34" s="17"/>
      <c r="C34" s="102"/>
      <c r="D34" s="103"/>
      <c r="E34" s="104"/>
      <c r="F34" s="105"/>
      <c r="G34" s="106"/>
      <c r="H34" s="107"/>
      <c r="I34" s="22"/>
      <c r="J34" s="108"/>
      <c r="K34" s="109"/>
      <c r="L34" s="17"/>
      <c r="M34" s="110"/>
      <c r="N34" s="111"/>
      <c r="O34" s="9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0"/>
    </row>
    <row r="35" spans="1:29" x14ac:dyDescent="0.25">
      <c r="A35" s="7"/>
      <c r="B35" s="22"/>
      <c r="C35" s="102"/>
      <c r="D35" s="103"/>
      <c r="E35" s="102"/>
      <c r="F35" s="103"/>
      <c r="G35" s="106"/>
      <c r="H35" s="107"/>
      <c r="I35" s="22"/>
      <c r="J35" s="108"/>
      <c r="K35" s="109"/>
      <c r="L35" s="17"/>
      <c r="M35" s="110"/>
      <c r="N35" s="111"/>
      <c r="O35" s="9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0"/>
    </row>
    <row r="36" spans="1:29" ht="15.75" thickBot="1" x14ac:dyDescent="0.3">
      <c r="A36" s="12"/>
      <c r="B36" s="13"/>
      <c r="C36" s="102"/>
      <c r="D36" s="103"/>
      <c r="E36" s="102"/>
      <c r="F36" s="103"/>
      <c r="G36" s="106"/>
      <c r="H36" s="107"/>
      <c r="I36" s="35"/>
      <c r="J36" s="108"/>
      <c r="K36" s="109"/>
      <c r="L36" s="39"/>
      <c r="M36" s="110"/>
      <c r="N36" s="111"/>
      <c r="O36" s="14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5"/>
    </row>
    <row r="37" spans="1:29" ht="16.5" customHeight="1" thickBot="1" x14ac:dyDescent="0.3">
      <c r="A37" s="97" t="s">
        <v>14</v>
      </c>
      <c r="B37" s="98"/>
      <c r="C37" s="99" t="s">
        <v>15</v>
      </c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1"/>
    </row>
    <row r="38" spans="1:29" ht="15.75" thickBot="1" x14ac:dyDescent="0.3">
      <c r="A38" s="1" t="s">
        <v>9</v>
      </c>
      <c r="B38" t="s">
        <v>16</v>
      </c>
      <c r="C38" s="130" t="s">
        <v>10</v>
      </c>
      <c r="D38" s="130"/>
      <c r="E38" s="130"/>
      <c r="F38" s="131" t="s">
        <v>17</v>
      </c>
      <c r="G38" s="131"/>
      <c r="H38" s="131"/>
      <c r="I38" s="132" t="s">
        <v>11</v>
      </c>
      <c r="J38" s="132"/>
      <c r="K38" s="132"/>
      <c r="L38" s="133">
        <v>41383</v>
      </c>
      <c r="M38" s="133"/>
      <c r="N38" s="133"/>
      <c r="O38" s="132" t="s">
        <v>12</v>
      </c>
      <c r="P38" s="132"/>
      <c r="Q38" s="132"/>
      <c r="R38" s="134">
        <v>2</v>
      </c>
      <c r="S38" s="134"/>
      <c r="T38" s="135" t="s">
        <v>13</v>
      </c>
      <c r="U38" s="135"/>
      <c r="V38" s="135"/>
      <c r="W38" s="131" t="s">
        <v>20</v>
      </c>
      <c r="X38" s="131"/>
      <c r="Y38" s="131"/>
      <c r="Z38" s="131"/>
      <c r="AA38" s="131"/>
      <c r="AB38" s="131"/>
      <c r="AC38" s="131"/>
    </row>
    <row r="39" spans="1:29" ht="15.75" thickBot="1" x14ac:dyDescent="0.3">
      <c r="A39" s="32" t="s">
        <v>0</v>
      </c>
      <c r="B39" s="32" t="s">
        <v>1</v>
      </c>
      <c r="C39" s="126" t="s">
        <v>2</v>
      </c>
      <c r="D39" s="126"/>
      <c r="E39" s="126" t="s">
        <v>3</v>
      </c>
      <c r="F39" s="126"/>
      <c r="G39" s="126" t="s">
        <v>8</v>
      </c>
      <c r="H39" s="126"/>
      <c r="I39" s="127" t="s">
        <v>4</v>
      </c>
      <c r="J39" s="126"/>
      <c r="K39" s="126"/>
      <c r="L39" s="32" t="s">
        <v>5</v>
      </c>
      <c r="M39" s="126" t="s">
        <v>6</v>
      </c>
      <c r="N39" s="126"/>
      <c r="O39" s="126" t="s">
        <v>7</v>
      </c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</row>
    <row r="40" spans="1:29" x14ac:dyDescent="0.25">
      <c r="A40" s="7" t="s">
        <v>42</v>
      </c>
      <c r="B40" s="8" t="s">
        <v>45</v>
      </c>
      <c r="C40" s="102"/>
      <c r="D40" s="103"/>
      <c r="E40" s="102"/>
      <c r="F40" s="103"/>
      <c r="G40" s="106"/>
      <c r="H40" s="107"/>
      <c r="I40" s="22"/>
      <c r="J40" s="106"/>
      <c r="K40" s="107"/>
      <c r="L40" s="17"/>
      <c r="M40" s="110"/>
      <c r="N40" s="111"/>
      <c r="O40" s="5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4"/>
    </row>
    <row r="41" spans="1:29" x14ac:dyDescent="0.25">
      <c r="A41" s="7"/>
      <c r="B41" s="18" t="s">
        <v>47</v>
      </c>
      <c r="C41" s="102"/>
      <c r="D41" s="103"/>
      <c r="E41" s="102"/>
      <c r="F41" s="103"/>
      <c r="G41" s="106"/>
      <c r="H41" s="107"/>
      <c r="I41" s="22"/>
      <c r="J41" s="106"/>
      <c r="K41" s="109"/>
      <c r="L41" s="17"/>
      <c r="M41" s="110"/>
      <c r="N41" s="111"/>
      <c r="O41" s="9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0"/>
    </row>
    <row r="42" spans="1:29" x14ac:dyDescent="0.25">
      <c r="A42" s="7"/>
      <c r="B42" s="18" t="s">
        <v>48</v>
      </c>
      <c r="C42" s="102">
        <f ca="1">Eval(B42)</f>
        <v>56.5</v>
      </c>
      <c r="D42" s="103"/>
      <c r="E42" s="112"/>
      <c r="F42" s="113"/>
      <c r="G42" s="106"/>
      <c r="H42" s="107"/>
      <c r="I42" s="22"/>
      <c r="J42" s="108"/>
      <c r="K42" s="109"/>
      <c r="L42" s="17"/>
      <c r="M42" s="110"/>
      <c r="N42" s="111"/>
      <c r="O42" s="9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0"/>
    </row>
    <row r="43" spans="1:29" x14ac:dyDescent="0.25">
      <c r="A43" s="7"/>
      <c r="B43" s="17" t="s">
        <v>37</v>
      </c>
      <c r="C43" s="102">
        <v>0.5</v>
      </c>
      <c r="D43" s="103"/>
      <c r="E43" s="102"/>
      <c r="F43" s="103"/>
      <c r="G43" s="106"/>
      <c r="H43" s="107"/>
      <c r="I43" s="22"/>
      <c r="J43" s="108"/>
      <c r="K43" s="109"/>
      <c r="L43" s="17"/>
      <c r="M43" s="110"/>
      <c r="N43" s="111"/>
      <c r="O43" s="9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0"/>
    </row>
    <row r="44" spans="1:29" x14ac:dyDescent="0.25">
      <c r="A44" s="7"/>
      <c r="B44" s="8"/>
      <c r="C44" s="102"/>
      <c r="D44" s="103"/>
      <c r="E44" s="102">
        <f ca="1">C42*C43</f>
        <v>28.25</v>
      </c>
      <c r="F44" s="103"/>
      <c r="G44" s="106"/>
      <c r="H44" s="107"/>
      <c r="I44" s="22"/>
      <c r="J44" s="108"/>
      <c r="K44" s="109"/>
      <c r="L44" s="17"/>
      <c r="M44" s="110"/>
      <c r="N44" s="111"/>
      <c r="O44" s="9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0"/>
    </row>
    <row r="45" spans="1:29" x14ac:dyDescent="0.25">
      <c r="A45" s="7"/>
      <c r="B45" s="17" t="s">
        <v>38</v>
      </c>
      <c r="C45" s="102"/>
      <c r="D45" s="103"/>
      <c r="E45" s="102">
        <v>0.2</v>
      </c>
      <c r="F45" s="103"/>
      <c r="G45" s="106"/>
      <c r="H45" s="107"/>
      <c r="I45" s="22"/>
      <c r="J45" s="108"/>
      <c r="K45" s="109"/>
      <c r="L45" s="17"/>
      <c r="M45" s="110"/>
      <c r="N45" s="111"/>
      <c r="O45" s="9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0"/>
    </row>
    <row r="46" spans="1:29" x14ac:dyDescent="0.25">
      <c r="A46" s="7"/>
      <c r="B46" s="8"/>
      <c r="C46" s="102"/>
      <c r="D46" s="103"/>
      <c r="E46" s="102"/>
      <c r="F46" s="103"/>
      <c r="G46" s="106"/>
      <c r="H46" s="107"/>
      <c r="I46" s="22" t="s">
        <v>8</v>
      </c>
      <c r="J46" s="106">
        <f ca="1">E44*E45</f>
        <v>5.65</v>
      </c>
      <c r="K46" s="107"/>
      <c r="L46" s="17"/>
      <c r="M46" s="145"/>
      <c r="N46" s="146"/>
      <c r="O46" s="9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0"/>
    </row>
    <row r="47" spans="1:29" x14ac:dyDescent="0.25">
      <c r="A47" s="7"/>
      <c r="B47" s="63" t="s">
        <v>129</v>
      </c>
      <c r="C47" s="102"/>
      <c r="D47" s="103"/>
      <c r="E47" s="106"/>
      <c r="F47" s="107"/>
      <c r="G47" s="106"/>
      <c r="H47" s="107"/>
      <c r="I47" s="22"/>
      <c r="J47" s="108"/>
      <c r="K47" s="109"/>
      <c r="L47" s="17"/>
      <c r="M47" s="110"/>
      <c r="N47" s="111"/>
      <c r="O47" s="9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0"/>
    </row>
    <row r="48" spans="1:29" x14ac:dyDescent="0.25">
      <c r="A48" s="7"/>
      <c r="B48" s="128" t="s">
        <v>49</v>
      </c>
      <c r="C48" s="120"/>
      <c r="D48" s="121"/>
      <c r="E48" s="102"/>
      <c r="F48" s="103"/>
      <c r="G48" s="106"/>
      <c r="H48" s="107"/>
      <c r="I48" s="22"/>
      <c r="J48" s="108"/>
      <c r="K48" s="109"/>
      <c r="L48" s="17"/>
      <c r="M48" s="110"/>
      <c r="N48" s="111"/>
      <c r="O48" s="9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0"/>
    </row>
    <row r="49" spans="1:29" x14ac:dyDescent="0.25">
      <c r="A49" s="7"/>
      <c r="B49" s="129"/>
      <c r="C49" s="102"/>
      <c r="D49" s="103"/>
      <c r="E49" s="102">
        <f ca="1">Eval(B48)</f>
        <v>1.4045000000000001</v>
      </c>
      <c r="F49" s="103"/>
      <c r="G49" s="106"/>
      <c r="H49" s="107"/>
      <c r="I49" s="22"/>
      <c r="J49" s="108"/>
      <c r="K49" s="109"/>
      <c r="L49" s="17"/>
      <c r="M49" s="110"/>
      <c r="N49" s="111"/>
      <c r="O49" s="9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0"/>
    </row>
    <row r="50" spans="1:29" x14ac:dyDescent="0.25">
      <c r="A50" s="7"/>
      <c r="B50" s="17" t="s">
        <v>37</v>
      </c>
      <c r="C50" s="102"/>
      <c r="D50" s="103"/>
      <c r="E50" s="102">
        <v>0.5</v>
      </c>
      <c r="F50" s="103"/>
      <c r="G50" s="106"/>
      <c r="H50" s="107"/>
      <c r="I50" s="22"/>
      <c r="J50" s="108"/>
      <c r="K50" s="109"/>
      <c r="L50" s="17"/>
      <c r="M50" s="110"/>
      <c r="N50" s="111"/>
      <c r="O50" s="9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0"/>
    </row>
    <row r="51" spans="1:29" x14ac:dyDescent="0.25">
      <c r="A51" s="7"/>
      <c r="B51" s="8"/>
      <c r="C51" s="102"/>
      <c r="D51" s="103"/>
      <c r="E51" s="102"/>
      <c r="F51" s="103"/>
      <c r="G51" s="106">
        <f ca="1">E49*E50</f>
        <v>0.70225000000000004</v>
      </c>
      <c r="H51" s="107"/>
      <c r="I51" s="22"/>
      <c r="J51" s="108"/>
      <c r="K51" s="109"/>
      <c r="L51" s="17"/>
      <c r="M51" s="110"/>
      <c r="N51" s="111"/>
      <c r="O51" s="9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0"/>
    </row>
    <row r="52" spans="1:29" x14ac:dyDescent="0.25">
      <c r="A52" s="7"/>
      <c r="B52" s="17" t="s">
        <v>41</v>
      </c>
      <c r="C52" s="102"/>
      <c r="D52" s="103"/>
      <c r="E52" s="104"/>
      <c r="F52" s="105"/>
      <c r="G52" s="104">
        <v>2</v>
      </c>
      <c r="H52" s="105"/>
      <c r="I52" s="22"/>
      <c r="J52" s="108"/>
      <c r="K52" s="109"/>
      <c r="L52" s="17"/>
      <c r="M52" s="110"/>
      <c r="N52" s="111"/>
      <c r="O52" s="9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0"/>
    </row>
    <row r="53" spans="1:29" x14ac:dyDescent="0.25">
      <c r="A53" s="7"/>
      <c r="B53" s="17"/>
      <c r="C53" s="120"/>
      <c r="D53" s="121"/>
      <c r="E53" s="102"/>
      <c r="F53" s="103"/>
      <c r="G53" s="106"/>
      <c r="H53" s="107"/>
      <c r="I53" s="22" t="s">
        <v>8</v>
      </c>
      <c r="J53" s="106">
        <f ca="1">G51*G52</f>
        <v>1.4045000000000001</v>
      </c>
      <c r="K53" s="107"/>
      <c r="L53" s="17"/>
      <c r="M53" s="145"/>
      <c r="N53" s="146"/>
      <c r="O53" s="9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0"/>
    </row>
    <row r="54" spans="1:29" x14ac:dyDescent="0.25">
      <c r="A54" s="7"/>
      <c r="B54" s="63" t="s">
        <v>131</v>
      </c>
      <c r="C54" s="120"/>
      <c r="D54" s="121"/>
      <c r="E54" s="102"/>
      <c r="F54" s="103"/>
      <c r="G54" s="106"/>
      <c r="H54" s="107"/>
      <c r="I54" s="22"/>
      <c r="J54" s="108"/>
      <c r="K54" s="109"/>
      <c r="L54" s="17"/>
      <c r="M54" s="114"/>
      <c r="N54" s="115"/>
      <c r="O54" s="9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0"/>
    </row>
    <row r="55" spans="1:29" x14ac:dyDescent="0.25">
      <c r="A55" s="7"/>
      <c r="B55" s="8" t="s">
        <v>65</v>
      </c>
      <c r="C55" s="102"/>
      <c r="D55" s="103"/>
      <c r="E55" s="102">
        <f ca="1">E29</f>
        <v>2.8800000000000003</v>
      </c>
      <c r="F55" s="103"/>
      <c r="G55" s="106"/>
      <c r="H55" s="107"/>
      <c r="I55" s="22"/>
      <c r="J55" s="108"/>
      <c r="K55" s="109"/>
      <c r="L55" s="17"/>
      <c r="M55" s="110"/>
      <c r="N55" s="111"/>
      <c r="O55" s="9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0"/>
    </row>
    <row r="56" spans="1:29" x14ac:dyDescent="0.25">
      <c r="A56" s="7"/>
      <c r="B56" s="17" t="s">
        <v>38</v>
      </c>
      <c r="C56" s="102"/>
      <c r="D56" s="103"/>
      <c r="E56" s="102">
        <v>0.3</v>
      </c>
      <c r="F56" s="103"/>
      <c r="G56" s="106"/>
      <c r="H56" s="107"/>
      <c r="I56" s="22"/>
      <c r="J56" s="108"/>
      <c r="K56" s="109"/>
      <c r="L56" s="17"/>
      <c r="M56" s="110"/>
      <c r="N56" s="111"/>
      <c r="O56" s="9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0"/>
    </row>
    <row r="57" spans="1:29" x14ac:dyDescent="0.25">
      <c r="A57" s="7"/>
      <c r="B57" s="17"/>
      <c r="C57" s="102"/>
      <c r="D57" s="103"/>
      <c r="E57" s="102"/>
      <c r="F57" s="103"/>
      <c r="G57" s="106"/>
      <c r="H57" s="107"/>
      <c r="I57" s="22" t="s">
        <v>8</v>
      </c>
      <c r="J57" s="108">
        <f ca="1">E55*E56</f>
        <v>0.8640000000000001</v>
      </c>
      <c r="K57" s="109"/>
      <c r="L57" s="17"/>
      <c r="M57" s="143" t="s">
        <v>56</v>
      </c>
      <c r="N57" s="144"/>
      <c r="O57" s="9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0"/>
    </row>
    <row r="58" spans="1:29" x14ac:dyDescent="0.25">
      <c r="A58" s="7"/>
      <c r="B58" s="22" t="s">
        <v>39</v>
      </c>
      <c r="C58" s="102"/>
      <c r="D58" s="103"/>
      <c r="E58" s="104"/>
      <c r="F58" s="105"/>
      <c r="G58" s="106"/>
      <c r="H58" s="107"/>
      <c r="I58" s="22"/>
      <c r="J58" s="108"/>
      <c r="K58" s="109"/>
      <c r="L58" s="22" t="s">
        <v>8</v>
      </c>
      <c r="M58" s="114">
        <f ca="1">J57+J53+J46</f>
        <v>7.9185000000000008</v>
      </c>
      <c r="N58" s="115"/>
      <c r="O58" s="9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0"/>
    </row>
    <row r="59" spans="1:29" x14ac:dyDescent="0.25">
      <c r="A59" s="7"/>
      <c r="B59" s="22"/>
      <c r="C59" s="102"/>
      <c r="D59" s="103"/>
      <c r="E59" s="102"/>
      <c r="F59" s="103"/>
      <c r="G59" s="106"/>
      <c r="H59" s="107"/>
      <c r="I59" s="22"/>
      <c r="J59" s="108"/>
      <c r="K59" s="109"/>
      <c r="L59" s="17"/>
      <c r="M59" s="110"/>
      <c r="N59" s="111"/>
      <c r="O59" s="9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0"/>
    </row>
    <row r="60" spans="1:29" x14ac:dyDescent="0.25">
      <c r="A60" s="7" t="s">
        <v>51</v>
      </c>
      <c r="B60" s="8" t="s">
        <v>55</v>
      </c>
      <c r="C60" s="102"/>
      <c r="D60" s="103"/>
      <c r="E60" s="102"/>
      <c r="F60" s="103"/>
      <c r="G60" s="106"/>
      <c r="H60" s="107"/>
      <c r="I60" s="22"/>
      <c r="J60" s="108"/>
      <c r="K60" s="109"/>
      <c r="L60" s="17"/>
      <c r="M60" s="110"/>
      <c r="N60" s="111"/>
      <c r="O60" s="9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0"/>
    </row>
    <row r="61" spans="1:29" x14ac:dyDescent="0.25">
      <c r="A61" s="7"/>
      <c r="B61" s="18" t="s">
        <v>57</v>
      </c>
      <c r="C61" s="102"/>
      <c r="D61" s="103"/>
      <c r="E61" s="102"/>
      <c r="F61" s="103"/>
      <c r="G61" s="106">
        <f ca="1">M58</f>
        <v>7.9185000000000008</v>
      </c>
      <c r="H61" s="107"/>
      <c r="I61" s="22"/>
      <c r="J61" s="108"/>
      <c r="K61" s="109"/>
      <c r="L61" s="17"/>
      <c r="M61" s="110"/>
      <c r="N61" s="111"/>
      <c r="O61" s="9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0"/>
    </row>
    <row r="62" spans="1:29" x14ac:dyDescent="0.25">
      <c r="A62" s="7"/>
      <c r="B62" s="17" t="s">
        <v>58</v>
      </c>
      <c r="C62" s="102"/>
      <c r="D62" s="103"/>
      <c r="E62" s="102"/>
      <c r="F62" s="103"/>
      <c r="G62" s="104">
        <v>50</v>
      </c>
      <c r="H62" s="105"/>
      <c r="I62" s="22"/>
      <c r="J62" s="108"/>
      <c r="K62" s="109"/>
      <c r="L62" s="17"/>
      <c r="M62" s="110"/>
      <c r="N62" s="111"/>
      <c r="O62" s="9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0"/>
    </row>
    <row r="63" spans="1:29" x14ac:dyDescent="0.25">
      <c r="A63" s="7"/>
      <c r="B63" s="38" t="s">
        <v>39</v>
      </c>
      <c r="C63" s="102"/>
      <c r="D63" s="103"/>
      <c r="E63" s="102"/>
      <c r="F63" s="103"/>
      <c r="G63" s="106"/>
      <c r="H63" s="107"/>
      <c r="I63" s="22"/>
      <c r="J63" s="108"/>
      <c r="K63" s="109"/>
      <c r="L63" s="17" t="s">
        <v>53</v>
      </c>
      <c r="M63" s="141">
        <f ca="1">G61*G62</f>
        <v>395.92500000000001</v>
      </c>
      <c r="N63" s="142"/>
      <c r="O63" s="9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0"/>
    </row>
    <row r="64" spans="1:29" x14ac:dyDescent="0.25">
      <c r="A64" s="7"/>
      <c r="B64" s="17"/>
      <c r="C64" s="102"/>
      <c r="D64" s="103"/>
      <c r="E64" s="102"/>
      <c r="F64" s="103"/>
      <c r="G64" s="106"/>
      <c r="H64" s="107"/>
      <c r="I64" s="22"/>
      <c r="J64" s="108"/>
      <c r="K64" s="109"/>
      <c r="L64" s="17"/>
      <c r="M64" s="110"/>
      <c r="N64" s="111"/>
      <c r="O64" s="9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0"/>
    </row>
    <row r="65" spans="1:29" x14ac:dyDescent="0.25">
      <c r="A65" s="7" t="s">
        <v>54</v>
      </c>
      <c r="B65" s="8" t="s">
        <v>61</v>
      </c>
      <c r="C65" s="102"/>
      <c r="D65" s="103"/>
      <c r="E65" s="102"/>
      <c r="F65" s="103"/>
      <c r="G65" s="106"/>
      <c r="H65" s="107"/>
      <c r="I65" s="22"/>
      <c r="J65" s="108"/>
      <c r="K65" s="109"/>
      <c r="L65" s="17"/>
      <c r="M65" s="110"/>
      <c r="N65" s="111"/>
      <c r="O65" s="9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0"/>
    </row>
    <row r="66" spans="1:29" x14ac:dyDescent="0.25">
      <c r="A66" s="7"/>
      <c r="B66" s="8" t="s">
        <v>60</v>
      </c>
      <c r="C66" s="102">
        <f ca="1">Eval(B66)</f>
        <v>1.4209999999999998</v>
      </c>
      <c r="D66" s="103"/>
      <c r="E66" s="102"/>
      <c r="F66" s="103"/>
      <c r="G66" s="106"/>
      <c r="H66" s="107"/>
      <c r="I66" s="22"/>
      <c r="J66" s="108"/>
      <c r="K66" s="109"/>
      <c r="L66" s="17"/>
      <c r="M66" s="110"/>
      <c r="N66" s="111"/>
      <c r="O66" s="9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0"/>
    </row>
    <row r="67" spans="1:29" x14ac:dyDescent="0.25">
      <c r="A67" s="7"/>
      <c r="B67" s="17" t="s">
        <v>37</v>
      </c>
      <c r="C67" s="102">
        <v>0.5</v>
      </c>
      <c r="D67" s="103"/>
      <c r="E67" s="102"/>
      <c r="F67" s="103"/>
      <c r="G67" s="106"/>
      <c r="H67" s="107"/>
      <c r="I67" s="22"/>
      <c r="J67" s="108"/>
      <c r="K67" s="109"/>
      <c r="L67" s="17"/>
      <c r="M67" s="110"/>
      <c r="N67" s="111"/>
      <c r="O67" s="9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0"/>
    </row>
    <row r="68" spans="1:29" x14ac:dyDescent="0.25">
      <c r="A68" s="7"/>
      <c r="B68" s="17"/>
      <c r="C68" s="102"/>
      <c r="D68" s="103"/>
      <c r="E68" s="102">
        <f ca="1">C66*C67</f>
        <v>0.71049999999999991</v>
      </c>
      <c r="F68" s="103"/>
      <c r="G68" s="106"/>
      <c r="H68" s="107"/>
      <c r="I68" s="22"/>
      <c r="J68" s="108"/>
      <c r="K68" s="109"/>
      <c r="L68" s="17"/>
      <c r="M68" s="110"/>
      <c r="N68" s="111"/>
      <c r="O68" s="9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0"/>
    </row>
    <row r="69" spans="1:29" x14ac:dyDescent="0.25">
      <c r="A69" s="7"/>
      <c r="B69" s="17" t="s">
        <v>41</v>
      </c>
      <c r="C69" s="102"/>
      <c r="D69" s="103"/>
      <c r="E69" s="104">
        <v>4</v>
      </c>
      <c r="F69" s="105"/>
      <c r="G69" s="106"/>
      <c r="H69" s="107"/>
      <c r="I69" s="22"/>
      <c r="J69" s="108"/>
      <c r="K69" s="109"/>
      <c r="L69" s="17"/>
      <c r="M69" s="110"/>
      <c r="N69" s="111"/>
      <c r="O69" s="9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0"/>
    </row>
    <row r="70" spans="1:29" x14ac:dyDescent="0.25">
      <c r="A70" s="7"/>
      <c r="B70" s="22" t="s">
        <v>39</v>
      </c>
      <c r="C70" s="102"/>
      <c r="D70" s="103"/>
      <c r="E70" s="102"/>
      <c r="F70" s="103"/>
      <c r="G70" s="106"/>
      <c r="H70" s="107"/>
      <c r="I70" s="22"/>
      <c r="J70" s="108"/>
      <c r="K70" s="109"/>
      <c r="L70" s="17" t="s">
        <v>3</v>
      </c>
      <c r="M70" s="110">
        <f ca="1">E68*E69</f>
        <v>2.8419999999999996</v>
      </c>
      <c r="N70" s="111"/>
      <c r="O70" s="9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0"/>
    </row>
    <row r="71" spans="1:29" x14ac:dyDescent="0.25">
      <c r="A71" s="7"/>
      <c r="B71" s="8"/>
      <c r="C71" s="102"/>
      <c r="D71" s="103"/>
      <c r="E71" s="102"/>
      <c r="F71" s="103"/>
      <c r="G71" s="106"/>
      <c r="H71" s="107"/>
      <c r="I71" s="22"/>
      <c r="J71" s="108"/>
      <c r="K71" s="109"/>
      <c r="L71" s="17"/>
      <c r="M71" s="110"/>
      <c r="N71" s="111"/>
      <c r="O71" s="9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0"/>
    </row>
    <row r="72" spans="1:29" x14ac:dyDescent="0.25">
      <c r="A72" s="7"/>
      <c r="B72" s="8"/>
      <c r="C72" s="102"/>
      <c r="D72" s="103"/>
      <c r="E72" s="102"/>
      <c r="F72" s="103"/>
      <c r="G72" s="106"/>
      <c r="H72" s="107"/>
      <c r="I72" s="22"/>
      <c r="J72" s="108"/>
      <c r="K72" s="109"/>
      <c r="L72" s="17"/>
      <c r="M72" s="110"/>
      <c r="N72" s="111"/>
      <c r="O72" s="9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0"/>
    </row>
    <row r="73" spans="1:29" ht="15.75" thickBot="1" x14ac:dyDescent="0.3">
      <c r="A73" s="12"/>
      <c r="B73" s="13"/>
      <c r="C73" s="102"/>
      <c r="D73" s="103"/>
      <c r="E73" s="102"/>
      <c r="F73" s="103"/>
      <c r="G73" s="106"/>
      <c r="H73" s="107"/>
      <c r="I73" s="35"/>
      <c r="J73" s="108"/>
      <c r="K73" s="109"/>
      <c r="L73" s="39"/>
      <c r="M73" s="110"/>
      <c r="N73" s="111"/>
      <c r="O73" s="14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5"/>
    </row>
    <row r="74" spans="1:29" ht="15.75" thickBot="1" x14ac:dyDescent="0.3">
      <c r="A74" s="97" t="s">
        <v>14</v>
      </c>
      <c r="B74" s="98"/>
      <c r="C74" s="99" t="s">
        <v>15</v>
      </c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1"/>
    </row>
    <row r="75" spans="1:29" ht="15.75" thickBot="1" x14ac:dyDescent="0.3">
      <c r="A75" s="1" t="s">
        <v>9</v>
      </c>
      <c r="B75" t="s">
        <v>16</v>
      </c>
      <c r="C75" s="130" t="s">
        <v>10</v>
      </c>
      <c r="D75" s="130"/>
      <c r="E75" s="130"/>
      <c r="F75" s="131" t="s">
        <v>17</v>
      </c>
      <c r="G75" s="131"/>
      <c r="H75" s="131"/>
      <c r="I75" s="132" t="s">
        <v>11</v>
      </c>
      <c r="J75" s="132"/>
      <c r="K75" s="132"/>
      <c r="L75" s="133">
        <v>41384</v>
      </c>
      <c r="M75" s="133"/>
      <c r="N75" s="133"/>
      <c r="O75" s="132" t="s">
        <v>12</v>
      </c>
      <c r="P75" s="132"/>
      <c r="Q75" s="132"/>
      <c r="R75" s="134">
        <v>3</v>
      </c>
      <c r="S75" s="134"/>
      <c r="T75" s="135" t="s">
        <v>13</v>
      </c>
      <c r="U75" s="135"/>
      <c r="V75" s="135"/>
      <c r="W75" s="131" t="s">
        <v>20</v>
      </c>
      <c r="X75" s="131"/>
      <c r="Y75" s="131"/>
      <c r="Z75" s="131"/>
      <c r="AA75" s="131"/>
      <c r="AB75" s="131"/>
      <c r="AC75" s="131"/>
    </row>
    <row r="76" spans="1:29" ht="15.75" thickBot="1" x14ac:dyDescent="0.3">
      <c r="A76" s="32" t="s">
        <v>0</v>
      </c>
      <c r="B76" s="32" t="s">
        <v>1</v>
      </c>
      <c r="C76" s="126" t="s">
        <v>2</v>
      </c>
      <c r="D76" s="126"/>
      <c r="E76" s="126" t="s">
        <v>3</v>
      </c>
      <c r="F76" s="126"/>
      <c r="G76" s="126" t="s">
        <v>8</v>
      </c>
      <c r="H76" s="126"/>
      <c r="I76" s="127" t="s">
        <v>4</v>
      </c>
      <c r="J76" s="126"/>
      <c r="K76" s="126"/>
      <c r="L76" s="32" t="s">
        <v>5</v>
      </c>
      <c r="M76" s="126" t="s">
        <v>6</v>
      </c>
      <c r="N76" s="126"/>
      <c r="O76" s="126" t="s">
        <v>7</v>
      </c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</row>
    <row r="77" spans="1:29" x14ac:dyDescent="0.25">
      <c r="A77" s="7" t="s">
        <v>68</v>
      </c>
      <c r="B77" s="48" t="s">
        <v>110</v>
      </c>
      <c r="C77" s="102"/>
      <c r="D77" s="103"/>
      <c r="E77" s="106"/>
      <c r="F77" s="107"/>
      <c r="G77" s="106"/>
      <c r="H77" s="107"/>
      <c r="I77" s="22"/>
      <c r="J77" s="108"/>
      <c r="K77" s="109"/>
      <c r="L77" s="22"/>
      <c r="M77" s="110"/>
      <c r="N77" s="111"/>
      <c r="O77" s="5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4"/>
    </row>
    <row r="78" spans="1:29" x14ac:dyDescent="0.25">
      <c r="A78" s="7" t="s">
        <v>69</v>
      </c>
      <c r="B78" s="8" t="s">
        <v>75</v>
      </c>
      <c r="C78" s="102"/>
      <c r="D78" s="103"/>
      <c r="E78" s="102"/>
      <c r="F78" s="103"/>
      <c r="G78" s="106"/>
      <c r="H78" s="107"/>
      <c r="I78" s="22"/>
      <c r="J78" s="108"/>
      <c r="K78" s="109"/>
      <c r="L78" s="22"/>
      <c r="M78" s="110"/>
      <c r="N78" s="111"/>
      <c r="O78" s="9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0"/>
    </row>
    <row r="79" spans="1:29" x14ac:dyDescent="0.25">
      <c r="A79" s="7"/>
      <c r="B79" s="8" t="s">
        <v>33</v>
      </c>
      <c r="C79" s="102"/>
      <c r="D79" s="103"/>
      <c r="E79" s="102"/>
      <c r="F79" s="103"/>
      <c r="G79" s="106"/>
      <c r="H79" s="107"/>
      <c r="I79" s="22"/>
      <c r="J79" s="108"/>
      <c r="K79" s="109"/>
      <c r="L79" s="22"/>
      <c r="M79" s="110"/>
      <c r="N79" s="111"/>
      <c r="O79" s="9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0"/>
    </row>
    <row r="80" spans="1:29" x14ac:dyDescent="0.25">
      <c r="A80" s="7"/>
      <c r="B80" s="8" t="s">
        <v>70</v>
      </c>
      <c r="C80" s="102">
        <f ca="1">Eval(B80)</f>
        <v>29.060000000000002</v>
      </c>
      <c r="D80" s="103"/>
      <c r="E80" s="102"/>
      <c r="F80" s="103"/>
      <c r="G80" s="106"/>
      <c r="H80" s="107"/>
      <c r="I80" s="22"/>
      <c r="J80" s="108"/>
      <c r="K80" s="109"/>
      <c r="L80" s="22"/>
      <c r="M80" s="110"/>
      <c r="N80" s="111"/>
      <c r="O80" s="9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0"/>
    </row>
    <row r="81" spans="1:29" x14ac:dyDescent="0.25">
      <c r="A81" s="7"/>
      <c r="B81" s="8" t="s">
        <v>35</v>
      </c>
      <c r="C81" s="102"/>
      <c r="D81" s="103"/>
      <c r="E81" s="139"/>
      <c r="F81" s="140"/>
      <c r="G81" s="106"/>
      <c r="H81" s="107"/>
      <c r="I81" s="22"/>
      <c r="J81" s="108"/>
      <c r="K81" s="109"/>
      <c r="L81" s="22"/>
      <c r="M81" s="110"/>
      <c r="N81" s="111"/>
      <c r="O81" s="9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0"/>
    </row>
    <row r="82" spans="1:29" x14ac:dyDescent="0.25">
      <c r="A82" s="7"/>
      <c r="B82" s="8" t="s">
        <v>71</v>
      </c>
      <c r="C82" s="102">
        <f ca="1">Eval(B82)</f>
        <v>10.8</v>
      </c>
      <c r="D82" s="103"/>
      <c r="E82" s="102"/>
      <c r="F82" s="103"/>
      <c r="G82" s="106"/>
      <c r="H82" s="107"/>
      <c r="I82" s="22"/>
      <c r="J82" s="108"/>
      <c r="K82" s="109"/>
      <c r="L82" s="22"/>
      <c r="M82" s="110"/>
      <c r="N82" s="111"/>
      <c r="O82" s="9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0"/>
    </row>
    <row r="83" spans="1:29" x14ac:dyDescent="0.25">
      <c r="A83" s="7"/>
      <c r="B83" s="8"/>
      <c r="C83" s="102">
        <f ca="1">C82+C80</f>
        <v>39.86</v>
      </c>
      <c r="D83" s="103"/>
      <c r="E83" s="112" t="s">
        <v>108</v>
      </c>
      <c r="F83" s="113"/>
      <c r="G83" s="106"/>
      <c r="H83" s="107"/>
      <c r="I83" s="22"/>
      <c r="J83" s="102"/>
      <c r="K83" s="103"/>
      <c r="L83" s="22"/>
      <c r="M83" s="110"/>
      <c r="N83" s="111"/>
      <c r="O83" s="9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0"/>
    </row>
    <row r="84" spans="1:29" x14ac:dyDescent="0.25">
      <c r="A84" s="7"/>
      <c r="B84" s="17" t="s">
        <v>38</v>
      </c>
      <c r="C84" s="102">
        <v>2.58</v>
      </c>
      <c r="D84" s="103"/>
      <c r="E84" s="102"/>
      <c r="F84" s="103"/>
      <c r="G84" s="106"/>
      <c r="H84" s="107"/>
      <c r="I84" s="22"/>
      <c r="J84" s="108"/>
      <c r="K84" s="109"/>
      <c r="L84" s="22"/>
      <c r="M84" s="110"/>
      <c r="N84" s="111"/>
      <c r="O84" s="9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0"/>
    </row>
    <row r="85" spans="1:29" x14ac:dyDescent="0.25">
      <c r="A85" s="7"/>
      <c r="B85" s="18"/>
      <c r="C85" s="102"/>
      <c r="D85" s="103"/>
      <c r="E85" s="102"/>
      <c r="F85" s="103"/>
      <c r="G85" s="106"/>
      <c r="H85" s="107"/>
      <c r="I85" s="22" t="s">
        <v>3</v>
      </c>
      <c r="J85" s="102">
        <f ca="1">C83*C84</f>
        <v>102.83880000000001</v>
      </c>
      <c r="K85" s="103"/>
      <c r="L85" s="22"/>
      <c r="M85" s="110"/>
      <c r="N85" s="111"/>
      <c r="O85" s="9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0"/>
    </row>
    <row r="86" spans="1:29" x14ac:dyDescent="0.25">
      <c r="A86" s="7"/>
      <c r="B86" s="63" t="s">
        <v>127</v>
      </c>
      <c r="C86" s="102">
        <v>8.5500000000000007</v>
      </c>
      <c r="D86" s="103"/>
      <c r="E86" s="112" t="s">
        <v>109</v>
      </c>
      <c r="F86" s="113"/>
      <c r="G86" s="106"/>
      <c r="H86" s="107"/>
      <c r="I86" s="22"/>
      <c r="J86" s="108"/>
      <c r="K86" s="109"/>
      <c r="L86" s="22"/>
      <c r="M86" s="110"/>
      <c r="N86" s="111"/>
      <c r="O86" s="9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0"/>
    </row>
    <row r="87" spans="1:29" x14ac:dyDescent="0.25">
      <c r="A87" s="7"/>
      <c r="B87" s="17" t="s">
        <v>38</v>
      </c>
      <c r="C87" s="102">
        <v>1.1599999999999999</v>
      </c>
      <c r="D87" s="103"/>
      <c r="E87" s="102"/>
      <c r="F87" s="103"/>
      <c r="G87" s="106"/>
      <c r="H87" s="107"/>
      <c r="I87" s="22"/>
      <c r="J87" s="108"/>
      <c r="K87" s="109"/>
      <c r="L87" s="22"/>
      <c r="M87" s="110"/>
      <c r="N87" s="111"/>
      <c r="O87" s="9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0"/>
    </row>
    <row r="88" spans="1:29" x14ac:dyDescent="0.25">
      <c r="A88" s="7"/>
      <c r="B88" s="22"/>
      <c r="C88" s="102"/>
      <c r="D88" s="103"/>
      <c r="E88" s="102"/>
      <c r="F88" s="103"/>
      <c r="G88" s="106"/>
      <c r="H88" s="107"/>
      <c r="I88" s="22" t="s">
        <v>3</v>
      </c>
      <c r="J88" s="102">
        <f>C86*C87</f>
        <v>9.9179999999999993</v>
      </c>
      <c r="K88" s="109"/>
      <c r="L88" s="22"/>
      <c r="M88" s="110"/>
      <c r="N88" s="111"/>
      <c r="O88" s="9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0"/>
    </row>
    <row r="89" spans="1:29" x14ac:dyDescent="0.25">
      <c r="A89" s="7"/>
      <c r="B89" s="63" t="s">
        <v>126</v>
      </c>
      <c r="C89" s="102"/>
      <c r="D89" s="103"/>
      <c r="E89" s="102"/>
      <c r="F89" s="103"/>
      <c r="G89" s="106"/>
      <c r="H89" s="107"/>
      <c r="I89" s="22"/>
      <c r="J89" s="106"/>
      <c r="K89" s="107"/>
      <c r="L89" s="22"/>
      <c r="M89" s="110"/>
      <c r="N89" s="111"/>
      <c r="O89" s="9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0"/>
    </row>
    <row r="90" spans="1:29" x14ac:dyDescent="0.25">
      <c r="A90" s="7"/>
      <c r="B90" s="18" t="s">
        <v>76</v>
      </c>
      <c r="C90" s="102"/>
      <c r="D90" s="103"/>
      <c r="E90" s="102">
        <f ca="1">Eval(B90)</f>
        <v>6.7339000000000002</v>
      </c>
      <c r="F90" s="103"/>
      <c r="G90" s="106"/>
      <c r="H90" s="107"/>
      <c r="I90" s="22"/>
      <c r="J90" s="108"/>
      <c r="K90" s="109"/>
      <c r="L90" s="22"/>
      <c r="M90" s="110"/>
      <c r="N90" s="111"/>
      <c r="O90" s="9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0"/>
    </row>
    <row r="91" spans="1:29" x14ac:dyDescent="0.25">
      <c r="A91" s="7"/>
      <c r="B91" s="17" t="s">
        <v>41</v>
      </c>
      <c r="C91" s="102"/>
      <c r="D91" s="103"/>
      <c r="E91" s="104">
        <v>2</v>
      </c>
      <c r="F91" s="105"/>
      <c r="G91" s="106"/>
      <c r="H91" s="107"/>
      <c r="I91" s="22"/>
      <c r="J91" s="108"/>
      <c r="K91" s="109"/>
      <c r="L91" s="22"/>
      <c r="M91" s="110"/>
      <c r="N91" s="111"/>
      <c r="O91" s="9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0"/>
    </row>
    <row r="92" spans="1:29" x14ac:dyDescent="0.25">
      <c r="A92" s="7"/>
      <c r="B92" s="17"/>
      <c r="C92" s="102"/>
      <c r="D92" s="103"/>
      <c r="E92" s="102"/>
      <c r="F92" s="103"/>
      <c r="G92" s="106"/>
      <c r="H92" s="107"/>
      <c r="I92" s="22" t="s">
        <v>3</v>
      </c>
      <c r="J92" s="102">
        <f ca="1">E90*E91</f>
        <v>13.4678</v>
      </c>
      <c r="K92" s="103"/>
      <c r="L92" s="22"/>
      <c r="M92" s="110"/>
      <c r="N92" s="111"/>
      <c r="O92" s="9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0"/>
    </row>
    <row r="93" spans="1:29" x14ac:dyDescent="0.25">
      <c r="A93" s="7"/>
      <c r="B93" s="22"/>
      <c r="C93" s="102"/>
      <c r="D93" s="103"/>
      <c r="E93" s="102"/>
      <c r="F93" s="103"/>
      <c r="G93" s="106"/>
      <c r="H93" s="107"/>
      <c r="I93" s="22" t="s">
        <v>3</v>
      </c>
      <c r="J93" s="102">
        <f ca="1">J85+J88+J92</f>
        <v>126.2246</v>
      </c>
      <c r="K93" s="109"/>
      <c r="L93" s="22"/>
      <c r="M93" s="110"/>
      <c r="N93" s="111"/>
      <c r="O93" s="9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0"/>
    </row>
    <row r="94" spans="1:29" x14ac:dyDescent="0.25">
      <c r="A94" s="7"/>
      <c r="B94" s="18" t="s">
        <v>72</v>
      </c>
      <c r="C94" s="102"/>
      <c r="D94" s="103"/>
      <c r="E94" s="102"/>
      <c r="F94" s="103"/>
      <c r="G94" s="106"/>
      <c r="H94" s="107"/>
      <c r="I94" s="22"/>
      <c r="J94" s="106"/>
      <c r="K94" s="107"/>
      <c r="L94" s="22"/>
      <c r="M94" s="110"/>
      <c r="N94" s="111"/>
      <c r="O94" s="9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0"/>
    </row>
    <row r="95" spans="1:29" x14ac:dyDescent="0.25">
      <c r="A95" s="7"/>
      <c r="B95" s="18" t="s">
        <v>73</v>
      </c>
      <c r="C95" s="102"/>
      <c r="D95" s="103"/>
      <c r="E95" s="102"/>
      <c r="F95" s="103"/>
      <c r="G95" s="106"/>
      <c r="H95" s="107"/>
      <c r="I95" s="22" t="s">
        <v>3</v>
      </c>
      <c r="J95" s="106">
        <f ca="1">-Eval(B95)</f>
        <v>-9.6</v>
      </c>
      <c r="K95" s="107"/>
      <c r="L95" s="22"/>
      <c r="M95" s="110"/>
      <c r="N95" s="111"/>
      <c r="O95" s="9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0"/>
    </row>
    <row r="96" spans="1:29" x14ac:dyDescent="0.25">
      <c r="A96" s="7"/>
      <c r="B96" s="22" t="s">
        <v>77</v>
      </c>
      <c r="C96" s="102"/>
      <c r="D96" s="103"/>
      <c r="E96" s="102"/>
      <c r="F96" s="103"/>
      <c r="G96" s="106"/>
      <c r="H96" s="107"/>
      <c r="I96" s="22"/>
      <c r="J96" s="108"/>
      <c r="K96" s="109"/>
      <c r="L96" s="22" t="s">
        <v>3</v>
      </c>
      <c r="M96" s="110">
        <f ca="1">J93-J95</f>
        <v>135.8246</v>
      </c>
      <c r="N96" s="111"/>
      <c r="O96" s="9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0"/>
    </row>
    <row r="97" spans="1:29" x14ac:dyDescent="0.25">
      <c r="A97" s="7"/>
      <c r="B97" s="8"/>
      <c r="C97" s="102"/>
      <c r="D97" s="103"/>
      <c r="E97" s="102"/>
      <c r="F97" s="103"/>
      <c r="G97" s="106"/>
      <c r="H97" s="107"/>
      <c r="I97" s="22"/>
      <c r="J97" s="106"/>
      <c r="K97" s="107"/>
      <c r="L97" s="22"/>
      <c r="M97" s="110"/>
      <c r="N97" s="111"/>
      <c r="O97" s="9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0"/>
    </row>
    <row r="98" spans="1:29" x14ac:dyDescent="0.25">
      <c r="A98" s="7" t="s">
        <v>74</v>
      </c>
      <c r="B98" s="18" t="s">
        <v>78</v>
      </c>
      <c r="C98" s="102"/>
      <c r="D98" s="103"/>
      <c r="E98" s="102"/>
      <c r="F98" s="103"/>
      <c r="G98" s="106"/>
      <c r="H98" s="107"/>
      <c r="I98" s="22"/>
      <c r="J98" s="106"/>
      <c r="K98" s="107"/>
      <c r="L98" s="22"/>
      <c r="M98" s="110"/>
      <c r="N98" s="111"/>
      <c r="O98" s="9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0"/>
    </row>
    <row r="99" spans="1:29" x14ac:dyDescent="0.25">
      <c r="A99" s="7"/>
      <c r="B99" s="8" t="s">
        <v>82</v>
      </c>
      <c r="C99" s="102">
        <f ca="1">Eval(B99)</f>
        <v>7.15</v>
      </c>
      <c r="D99" s="103"/>
      <c r="E99" s="102"/>
      <c r="F99" s="103"/>
      <c r="G99" s="106"/>
      <c r="H99" s="107"/>
      <c r="I99" s="22"/>
      <c r="J99" s="106"/>
      <c r="K99" s="107"/>
      <c r="L99" s="22"/>
      <c r="M99" s="110"/>
      <c r="N99" s="111"/>
      <c r="O99" s="9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0"/>
    </row>
    <row r="100" spans="1:29" x14ac:dyDescent="0.25">
      <c r="A100" s="7"/>
      <c r="B100" s="17" t="s">
        <v>38</v>
      </c>
      <c r="C100" s="102">
        <v>2.58</v>
      </c>
      <c r="D100" s="103"/>
      <c r="E100" s="118"/>
      <c r="F100" s="119"/>
      <c r="G100" s="104"/>
      <c r="H100" s="105"/>
      <c r="I100" s="22"/>
      <c r="J100" s="106"/>
      <c r="K100" s="107"/>
      <c r="L100" s="22"/>
      <c r="M100" s="110"/>
      <c r="N100" s="111"/>
      <c r="O100" s="9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0"/>
    </row>
    <row r="101" spans="1:29" x14ac:dyDescent="0.25">
      <c r="A101" s="7"/>
      <c r="B101" s="18"/>
      <c r="C101" s="120"/>
      <c r="D101" s="121"/>
      <c r="E101" s="120"/>
      <c r="F101" s="121"/>
      <c r="G101" s="106"/>
      <c r="H101" s="107"/>
      <c r="I101" s="22"/>
      <c r="J101" s="106"/>
      <c r="K101" s="107"/>
      <c r="L101" s="22" t="s">
        <v>3</v>
      </c>
      <c r="M101" s="110">
        <f ca="1">C99*C100</f>
        <v>18.447000000000003</v>
      </c>
      <c r="N101" s="111"/>
      <c r="O101" s="9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0"/>
    </row>
    <row r="102" spans="1:29" x14ac:dyDescent="0.25">
      <c r="A102" s="7"/>
      <c r="B102" s="8"/>
      <c r="C102" s="120"/>
      <c r="D102" s="121"/>
      <c r="E102" s="102"/>
      <c r="F102" s="103"/>
      <c r="G102" s="122"/>
      <c r="H102" s="123"/>
      <c r="I102" s="22"/>
      <c r="J102" s="106"/>
      <c r="K102" s="107"/>
      <c r="L102" s="22"/>
      <c r="M102" s="110"/>
      <c r="N102" s="111"/>
      <c r="O102" s="9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0"/>
    </row>
    <row r="103" spans="1:29" x14ac:dyDescent="0.25">
      <c r="A103" s="7" t="s">
        <v>79</v>
      </c>
      <c r="B103" s="18" t="s">
        <v>80</v>
      </c>
      <c r="C103" s="102"/>
      <c r="D103" s="103"/>
      <c r="E103" s="102"/>
      <c r="F103" s="103"/>
      <c r="G103" s="106"/>
      <c r="H103" s="107"/>
      <c r="I103" s="22"/>
      <c r="J103" s="106"/>
      <c r="K103" s="107"/>
      <c r="L103" s="22"/>
      <c r="M103" s="110"/>
      <c r="N103" s="111"/>
      <c r="O103" s="9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0"/>
    </row>
    <row r="104" spans="1:29" x14ac:dyDescent="0.25">
      <c r="A104" s="7"/>
      <c r="B104" s="18" t="s">
        <v>81</v>
      </c>
      <c r="C104" s="102"/>
      <c r="D104" s="103"/>
      <c r="E104" s="112"/>
      <c r="F104" s="113"/>
      <c r="G104" s="106"/>
      <c r="H104" s="107"/>
      <c r="I104" s="22"/>
      <c r="J104" s="106"/>
      <c r="K104" s="107"/>
      <c r="L104" s="22"/>
      <c r="M104" s="114"/>
      <c r="N104" s="115"/>
      <c r="O104" s="9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0"/>
    </row>
    <row r="105" spans="1:29" x14ac:dyDescent="0.25">
      <c r="A105" s="7"/>
      <c r="B105" s="18" t="s">
        <v>83</v>
      </c>
      <c r="C105" s="102">
        <f ca="1">Eval(B105)</f>
        <v>1.8340000000000001</v>
      </c>
      <c r="D105" s="103"/>
      <c r="E105" s="112"/>
      <c r="F105" s="113"/>
      <c r="G105" s="106"/>
      <c r="H105" s="107"/>
      <c r="I105" s="22"/>
      <c r="J105" s="108"/>
      <c r="K105" s="109"/>
      <c r="L105" s="22"/>
      <c r="M105" s="114"/>
      <c r="N105" s="115"/>
      <c r="O105" s="9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0"/>
    </row>
    <row r="106" spans="1:29" x14ac:dyDescent="0.25">
      <c r="A106" s="7"/>
      <c r="B106" s="17" t="s">
        <v>37</v>
      </c>
      <c r="C106" s="102">
        <v>0.2</v>
      </c>
      <c r="D106" s="103"/>
      <c r="E106" s="102"/>
      <c r="F106" s="103"/>
      <c r="G106" s="106"/>
      <c r="H106" s="107"/>
      <c r="I106" s="22"/>
      <c r="J106" s="108"/>
      <c r="K106" s="109"/>
      <c r="L106" s="22"/>
      <c r="M106" s="110"/>
      <c r="N106" s="111"/>
      <c r="O106" s="9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0"/>
    </row>
    <row r="107" spans="1:29" x14ac:dyDescent="0.25">
      <c r="A107" s="7"/>
      <c r="B107" s="17"/>
      <c r="C107" s="102"/>
      <c r="D107" s="103"/>
      <c r="E107" s="102">
        <f ca="1">C105*C106</f>
        <v>0.36680000000000001</v>
      </c>
      <c r="F107" s="103"/>
      <c r="G107" s="106"/>
      <c r="H107" s="107"/>
      <c r="I107" s="22"/>
      <c r="J107" s="108"/>
      <c r="K107" s="109"/>
      <c r="L107" s="22"/>
      <c r="M107" s="110"/>
      <c r="N107" s="111"/>
      <c r="O107" s="9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0"/>
    </row>
    <row r="108" spans="1:29" x14ac:dyDescent="0.25">
      <c r="A108" s="7"/>
      <c r="B108" s="17" t="s">
        <v>38</v>
      </c>
      <c r="C108" s="102"/>
      <c r="D108" s="103"/>
      <c r="E108" s="102">
        <v>2.64</v>
      </c>
      <c r="F108" s="103"/>
      <c r="G108" s="106"/>
      <c r="H108" s="107"/>
      <c r="I108" s="22"/>
      <c r="J108" s="108"/>
      <c r="K108" s="109"/>
      <c r="L108" s="22"/>
      <c r="M108" s="110"/>
      <c r="N108" s="111"/>
      <c r="O108" s="9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0"/>
    </row>
    <row r="109" spans="1:29" x14ac:dyDescent="0.25">
      <c r="A109" s="7"/>
      <c r="B109" s="22"/>
      <c r="C109" s="102"/>
      <c r="D109" s="103"/>
      <c r="E109" s="102"/>
      <c r="F109" s="103"/>
      <c r="G109" s="106"/>
      <c r="H109" s="107"/>
      <c r="I109" s="22" t="s">
        <v>8</v>
      </c>
      <c r="J109" s="106">
        <f ca="1">E107*E108</f>
        <v>0.9683520000000001</v>
      </c>
      <c r="K109" s="107"/>
      <c r="L109" s="22"/>
      <c r="M109" s="110"/>
      <c r="N109" s="111"/>
      <c r="O109" s="9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0"/>
    </row>
    <row r="110" spans="1:29" x14ac:dyDescent="0.25">
      <c r="A110" s="7"/>
      <c r="B110" s="8"/>
      <c r="C110" s="102"/>
      <c r="D110" s="103"/>
      <c r="E110" s="102"/>
      <c r="F110" s="103"/>
      <c r="G110" s="106"/>
      <c r="H110" s="107"/>
      <c r="I110" s="22"/>
      <c r="J110" s="108"/>
      <c r="K110" s="109"/>
      <c r="L110" s="22"/>
      <c r="M110" s="110"/>
      <c r="N110" s="111"/>
      <c r="O110" s="9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0"/>
    </row>
    <row r="111" spans="1:29" ht="15.75" thickBot="1" x14ac:dyDescent="0.3">
      <c r="A111" s="12"/>
      <c r="B111" s="13"/>
      <c r="C111" s="102"/>
      <c r="D111" s="103"/>
      <c r="E111" s="102"/>
      <c r="F111" s="103"/>
      <c r="G111" s="106"/>
      <c r="H111" s="107"/>
      <c r="I111" s="35"/>
      <c r="J111" s="108"/>
      <c r="K111" s="109"/>
      <c r="L111" s="35"/>
      <c r="M111" s="110"/>
      <c r="N111" s="111"/>
      <c r="O111" s="14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5"/>
    </row>
    <row r="112" spans="1:29" ht="15.75" thickBot="1" x14ac:dyDescent="0.3">
      <c r="A112" s="97" t="s">
        <v>14</v>
      </c>
      <c r="B112" s="98"/>
      <c r="C112" s="99" t="s">
        <v>15</v>
      </c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1"/>
    </row>
    <row r="113" spans="1:29" ht="15.75" thickBot="1" x14ac:dyDescent="0.3">
      <c r="A113" s="1" t="s">
        <v>9</v>
      </c>
      <c r="B113" t="s">
        <v>16</v>
      </c>
      <c r="C113" s="130" t="s">
        <v>10</v>
      </c>
      <c r="D113" s="130"/>
      <c r="E113" s="130"/>
      <c r="F113" s="131" t="s">
        <v>17</v>
      </c>
      <c r="G113" s="131"/>
      <c r="H113" s="131"/>
      <c r="I113" s="132" t="s">
        <v>11</v>
      </c>
      <c r="J113" s="132"/>
      <c r="K113" s="132"/>
      <c r="L113" s="133">
        <v>41384</v>
      </c>
      <c r="M113" s="133"/>
      <c r="N113" s="133"/>
      <c r="O113" s="132" t="s">
        <v>12</v>
      </c>
      <c r="P113" s="132"/>
      <c r="Q113" s="132"/>
      <c r="R113" s="134">
        <v>4</v>
      </c>
      <c r="S113" s="134"/>
      <c r="T113" s="135" t="s">
        <v>13</v>
      </c>
      <c r="U113" s="135"/>
      <c r="V113" s="135"/>
      <c r="W113" s="131" t="s">
        <v>20</v>
      </c>
      <c r="X113" s="131"/>
      <c r="Y113" s="131"/>
      <c r="Z113" s="131"/>
      <c r="AA113" s="131"/>
      <c r="AB113" s="131"/>
      <c r="AC113" s="131"/>
    </row>
    <row r="114" spans="1:29" ht="15.75" thickBot="1" x14ac:dyDescent="0.3">
      <c r="A114" s="41" t="s">
        <v>0</v>
      </c>
      <c r="B114" s="41" t="s">
        <v>1</v>
      </c>
      <c r="C114" s="126" t="s">
        <v>2</v>
      </c>
      <c r="D114" s="126"/>
      <c r="E114" s="126" t="s">
        <v>3</v>
      </c>
      <c r="F114" s="126"/>
      <c r="G114" s="126" t="s">
        <v>8</v>
      </c>
      <c r="H114" s="126"/>
      <c r="I114" s="127" t="s">
        <v>4</v>
      </c>
      <c r="J114" s="126"/>
      <c r="K114" s="126"/>
      <c r="L114" s="41" t="s">
        <v>5</v>
      </c>
      <c r="M114" s="126" t="s">
        <v>6</v>
      </c>
      <c r="N114" s="126"/>
      <c r="O114" s="126" t="s">
        <v>7</v>
      </c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</row>
    <row r="115" spans="1:29" x14ac:dyDescent="0.25">
      <c r="A115" s="7"/>
      <c r="B115" s="18" t="s">
        <v>84</v>
      </c>
      <c r="C115" s="102"/>
      <c r="D115" s="103"/>
      <c r="E115" s="106"/>
      <c r="F115" s="107"/>
      <c r="G115" s="106"/>
      <c r="H115" s="107"/>
      <c r="I115" s="22"/>
      <c r="J115" s="108"/>
      <c r="K115" s="109"/>
      <c r="L115" s="22"/>
      <c r="M115" s="110"/>
      <c r="N115" s="111"/>
      <c r="O115" s="5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4"/>
    </row>
    <row r="116" spans="1:29" x14ac:dyDescent="0.25">
      <c r="A116" s="7"/>
      <c r="B116" s="8" t="s">
        <v>85</v>
      </c>
      <c r="C116" s="102">
        <f ca="1">Eval(B116)</f>
        <v>18.7</v>
      </c>
      <c r="D116" s="103"/>
      <c r="E116" s="112" t="s">
        <v>90</v>
      </c>
      <c r="F116" s="113"/>
      <c r="G116" s="106"/>
      <c r="H116" s="107"/>
      <c r="I116" s="22"/>
      <c r="J116" s="108"/>
      <c r="K116" s="109"/>
      <c r="L116" s="22"/>
      <c r="M116" s="110"/>
      <c r="N116" s="111"/>
      <c r="O116" s="9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0"/>
    </row>
    <row r="117" spans="1:29" x14ac:dyDescent="0.25">
      <c r="A117" s="7"/>
      <c r="B117" s="17" t="s">
        <v>37</v>
      </c>
      <c r="C117" s="102">
        <v>0.2</v>
      </c>
      <c r="D117" s="103"/>
      <c r="E117" s="102"/>
      <c r="F117" s="103"/>
      <c r="G117" s="106"/>
      <c r="H117" s="107"/>
      <c r="I117" s="22"/>
      <c r="J117" s="108"/>
      <c r="K117" s="109"/>
      <c r="L117" s="22"/>
      <c r="M117" s="110"/>
      <c r="N117" s="111"/>
      <c r="O117" s="9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0"/>
    </row>
    <row r="118" spans="1:29" x14ac:dyDescent="0.25">
      <c r="A118" s="7"/>
      <c r="B118" s="8"/>
      <c r="C118" s="102"/>
      <c r="D118" s="103"/>
      <c r="E118" s="102">
        <f ca="1">C116*C117</f>
        <v>3.74</v>
      </c>
      <c r="F118" s="103"/>
      <c r="G118" s="106"/>
      <c r="H118" s="107"/>
      <c r="I118" s="22"/>
      <c r="J118" s="108"/>
      <c r="K118" s="109"/>
      <c r="L118" s="22"/>
      <c r="M118" s="110"/>
      <c r="N118" s="111"/>
      <c r="O118" s="9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0"/>
    </row>
    <row r="119" spans="1:29" x14ac:dyDescent="0.25">
      <c r="A119" s="7"/>
      <c r="B119" s="17" t="s">
        <v>38</v>
      </c>
      <c r="C119" s="102"/>
      <c r="D119" s="103"/>
      <c r="E119" s="102">
        <v>0.4</v>
      </c>
      <c r="F119" s="103"/>
      <c r="G119" s="106"/>
      <c r="H119" s="107"/>
      <c r="I119" s="22"/>
      <c r="J119" s="108"/>
      <c r="K119" s="109"/>
      <c r="L119" s="22"/>
      <c r="M119" s="110"/>
      <c r="N119" s="111"/>
      <c r="O119" s="9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0"/>
    </row>
    <row r="120" spans="1:29" x14ac:dyDescent="0.25">
      <c r="A120" s="7"/>
      <c r="B120" s="8"/>
      <c r="C120" s="102"/>
      <c r="D120" s="103"/>
      <c r="E120" s="102"/>
      <c r="F120" s="103"/>
      <c r="G120" s="106"/>
      <c r="H120" s="107"/>
      <c r="I120" s="22" t="s">
        <v>8</v>
      </c>
      <c r="J120" s="108">
        <f ca="1">E118*E119</f>
        <v>1.4960000000000002</v>
      </c>
      <c r="K120" s="109"/>
      <c r="L120" s="22"/>
      <c r="M120" s="110"/>
      <c r="N120" s="111"/>
      <c r="O120" s="9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0"/>
    </row>
    <row r="121" spans="1:29" x14ac:dyDescent="0.25">
      <c r="A121" s="7"/>
      <c r="B121" s="22" t="s">
        <v>86</v>
      </c>
      <c r="C121" s="102"/>
      <c r="D121" s="103"/>
      <c r="E121" s="102"/>
      <c r="F121" s="103"/>
      <c r="G121" s="106"/>
      <c r="H121" s="107"/>
      <c r="I121" s="22"/>
      <c r="J121" s="102"/>
      <c r="K121" s="103"/>
      <c r="L121" s="22" t="s">
        <v>8</v>
      </c>
      <c r="M121" s="114">
        <f ca="1">J109+J120</f>
        <v>2.4643520000000003</v>
      </c>
      <c r="N121" s="115"/>
      <c r="O121" s="9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0"/>
    </row>
    <row r="122" spans="1:29" x14ac:dyDescent="0.25">
      <c r="A122" s="7"/>
      <c r="B122" s="17"/>
      <c r="C122" s="102"/>
      <c r="D122" s="103"/>
      <c r="E122" s="102"/>
      <c r="F122" s="103"/>
      <c r="G122" s="106"/>
      <c r="H122" s="107"/>
      <c r="I122" s="22"/>
      <c r="J122" s="108"/>
      <c r="K122" s="109"/>
      <c r="L122" s="22"/>
      <c r="M122" s="110"/>
      <c r="N122" s="111"/>
      <c r="O122" s="9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0"/>
    </row>
    <row r="123" spans="1:29" x14ac:dyDescent="0.25">
      <c r="A123" s="7" t="s">
        <v>87</v>
      </c>
      <c r="B123" s="18" t="s">
        <v>88</v>
      </c>
      <c r="C123" s="102"/>
      <c r="D123" s="103"/>
      <c r="E123" s="102"/>
      <c r="F123" s="103"/>
      <c r="G123" s="106"/>
      <c r="H123" s="107"/>
      <c r="I123" s="22"/>
      <c r="J123" s="108"/>
      <c r="K123" s="109"/>
      <c r="L123" s="22"/>
      <c r="M123" s="110"/>
      <c r="N123" s="111"/>
      <c r="O123" s="9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0"/>
    </row>
    <row r="124" spans="1:29" x14ac:dyDescent="0.25">
      <c r="A124" s="7"/>
      <c r="B124" s="18" t="s">
        <v>89</v>
      </c>
      <c r="C124" s="102"/>
      <c r="D124" s="103"/>
      <c r="E124" s="102"/>
      <c r="F124" s="103"/>
      <c r="G124" s="106"/>
      <c r="H124" s="107"/>
      <c r="I124" s="22"/>
      <c r="J124" s="108"/>
      <c r="K124" s="109"/>
      <c r="L124" s="22"/>
      <c r="M124" s="110"/>
      <c r="N124" s="111"/>
      <c r="O124" s="9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0"/>
    </row>
    <row r="125" spans="1:29" x14ac:dyDescent="0.25">
      <c r="A125" s="7"/>
      <c r="B125" s="18" t="s">
        <v>93</v>
      </c>
      <c r="C125" s="102">
        <f ca="1">Eval(B125)</f>
        <v>4.8599999999999994</v>
      </c>
      <c r="D125" s="103"/>
      <c r="E125" s="102"/>
      <c r="F125" s="103"/>
      <c r="G125" s="106"/>
      <c r="H125" s="107"/>
      <c r="I125" s="22"/>
      <c r="J125" s="108"/>
      <c r="K125" s="109"/>
      <c r="L125" s="22"/>
      <c r="M125" s="110"/>
      <c r="N125" s="111"/>
      <c r="O125" s="9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0"/>
    </row>
    <row r="126" spans="1:29" x14ac:dyDescent="0.25">
      <c r="A126" s="7"/>
      <c r="B126" s="17" t="s">
        <v>38</v>
      </c>
      <c r="C126" s="102">
        <v>2.58</v>
      </c>
      <c r="D126" s="103"/>
      <c r="E126" s="102"/>
      <c r="F126" s="103"/>
      <c r="G126" s="106"/>
      <c r="H126" s="107"/>
      <c r="I126" s="22"/>
      <c r="J126" s="108"/>
      <c r="K126" s="109"/>
      <c r="L126" s="22"/>
      <c r="M126" s="110"/>
      <c r="N126" s="111"/>
      <c r="O126" s="9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0"/>
    </row>
    <row r="127" spans="1:29" x14ac:dyDescent="0.25">
      <c r="A127" s="7"/>
      <c r="B127" s="22"/>
      <c r="C127" s="102"/>
      <c r="D127" s="103"/>
      <c r="E127" s="102"/>
      <c r="F127" s="103"/>
      <c r="G127" s="106"/>
      <c r="H127" s="107"/>
      <c r="I127" s="22" t="s">
        <v>3</v>
      </c>
      <c r="J127" s="102">
        <f ca="1">C125*C126</f>
        <v>12.538799999999998</v>
      </c>
      <c r="K127" s="103"/>
      <c r="L127" s="22"/>
      <c r="M127" s="110"/>
      <c r="N127" s="111"/>
      <c r="O127" s="9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0"/>
    </row>
    <row r="128" spans="1:29" x14ac:dyDescent="0.25">
      <c r="A128" s="7"/>
      <c r="B128" s="63" t="s">
        <v>125</v>
      </c>
      <c r="C128" s="102"/>
      <c r="D128" s="103"/>
      <c r="E128" s="102"/>
      <c r="F128" s="103"/>
      <c r="G128" s="106"/>
      <c r="H128" s="107"/>
      <c r="I128" s="22"/>
      <c r="J128" s="108"/>
      <c r="K128" s="109"/>
      <c r="L128" s="22"/>
      <c r="M128" s="110"/>
      <c r="N128" s="111"/>
      <c r="O128" s="9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0"/>
    </row>
    <row r="129" spans="1:29" x14ac:dyDescent="0.25">
      <c r="A129" s="7"/>
      <c r="B129" s="18" t="s">
        <v>91</v>
      </c>
      <c r="C129" s="102">
        <f ca="1">C116</f>
        <v>18.7</v>
      </c>
      <c r="D129" s="103"/>
      <c r="E129" s="102"/>
      <c r="F129" s="103"/>
      <c r="G129" s="106"/>
      <c r="H129" s="107"/>
      <c r="I129" s="22"/>
      <c r="J129" s="108"/>
      <c r="K129" s="109"/>
      <c r="L129" s="22"/>
      <c r="M129" s="110"/>
      <c r="N129" s="111"/>
      <c r="O129" s="9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0"/>
    </row>
    <row r="130" spans="1:29" x14ac:dyDescent="0.25">
      <c r="A130" s="7"/>
      <c r="B130" s="17" t="s">
        <v>38</v>
      </c>
      <c r="C130" s="102">
        <v>0.4</v>
      </c>
      <c r="D130" s="103"/>
      <c r="E130" s="102"/>
      <c r="F130" s="103"/>
      <c r="G130" s="106"/>
      <c r="H130" s="107"/>
      <c r="I130" s="22"/>
      <c r="J130" s="108"/>
      <c r="K130" s="109"/>
      <c r="L130" s="22"/>
      <c r="M130" s="110"/>
      <c r="N130" s="111"/>
      <c r="O130" s="9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0"/>
    </row>
    <row r="131" spans="1:29" x14ac:dyDescent="0.25">
      <c r="A131" s="7"/>
      <c r="B131" s="18"/>
      <c r="C131" s="102">
        <f ca="1">C129*C130</f>
        <v>7.48</v>
      </c>
      <c r="D131" s="103"/>
      <c r="E131" s="102"/>
      <c r="F131" s="103"/>
      <c r="G131" s="106"/>
      <c r="H131" s="107"/>
      <c r="I131" s="22"/>
      <c r="J131" s="108"/>
      <c r="K131" s="109"/>
      <c r="L131" s="22"/>
      <c r="M131" s="110"/>
      <c r="N131" s="111"/>
      <c r="O131" s="9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0"/>
    </row>
    <row r="132" spans="1:29" x14ac:dyDescent="0.25">
      <c r="A132" s="7"/>
      <c r="B132" s="17" t="s">
        <v>41</v>
      </c>
      <c r="C132" s="102">
        <v>2</v>
      </c>
      <c r="D132" s="103"/>
      <c r="E132" s="102"/>
      <c r="F132" s="103"/>
      <c r="G132" s="106"/>
      <c r="H132" s="107"/>
      <c r="I132" s="22"/>
      <c r="J132" s="108"/>
      <c r="K132" s="109"/>
      <c r="L132" s="22"/>
      <c r="M132" s="110"/>
      <c r="N132" s="111"/>
      <c r="O132" s="9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0"/>
    </row>
    <row r="133" spans="1:29" x14ac:dyDescent="0.25">
      <c r="A133" s="7"/>
      <c r="B133" s="17"/>
      <c r="C133" s="102"/>
      <c r="D133" s="103"/>
      <c r="E133" s="102"/>
      <c r="F133" s="103"/>
      <c r="G133" s="106"/>
      <c r="H133" s="107"/>
      <c r="I133" s="22" t="s">
        <v>3</v>
      </c>
      <c r="J133" s="108">
        <f ca="1">C131*C132</f>
        <v>14.96</v>
      </c>
      <c r="K133" s="109"/>
      <c r="L133" s="22"/>
      <c r="M133" s="110"/>
      <c r="N133" s="111"/>
      <c r="O133" s="9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0"/>
    </row>
    <row r="134" spans="1:29" x14ac:dyDescent="0.25">
      <c r="A134" s="7"/>
      <c r="B134" s="63" t="s">
        <v>136</v>
      </c>
      <c r="C134" s="102"/>
      <c r="D134" s="103"/>
      <c r="E134" s="102"/>
      <c r="F134" s="103"/>
      <c r="G134" s="106"/>
      <c r="H134" s="107"/>
      <c r="I134" s="22"/>
      <c r="J134" s="106"/>
      <c r="K134" s="107"/>
      <c r="L134" s="22"/>
      <c r="M134" s="110"/>
      <c r="N134" s="111"/>
      <c r="O134" s="9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0"/>
    </row>
    <row r="135" spans="1:29" x14ac:dyDescent="0.25">
      <c r="A135" s="7"/>
      <c r="B135" s="18" t="s">
        <v>91</v>
      </c>
      <c r="C135" s="120">
        <f ca="1">C116</f>
        <v>18.7</v>
      </c>
      <c r="D135" s="121"/>
      <c r="E135" s="102"/>
      <c r="F135" s="103"/>
      <c r="G135" s="106"/>
      <c r="H135" s="107"/>
      <c r="I135" s="22"/>
      <c r="J135" s="106"/>
      <c r="K135" s="107"/>
      <c r="L135" s="22"/>
      <c r="M135" s="116"/>
      <c r="N135" s="117"/>
      <c r="O135" s="9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0"/>
    </row>
    <row r="136" spans="1:29" x14ac:dyDescent="0.25">
      <c r="A136" s="7"/>
      <c r="B136" s="17" t="s">
        <v>37</v>
      </c>
      <c r="C136" s="120">
        <v>0.2</v>
      </c>
      <c r="D136" s="121"/>
      <c r="E136" s="102"/>
      <c r="F136" s="103"/>
      <c r="G136" s="106"/>
      <c r="H136" s="107"/>
      <c r="I136" s="22"/>
      <c r="J136" s="106"/>
      <c r="K136" s="107"/>
      <c r="L136" s="22"/>
      <c r="M136" s="116"/>
      <c r="N136" s="117"/>
      <c r="O136" s="9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0"/>
    </row>
    <row r="137" spans="1:29" x14ac:dyDescent="0.25">
      <c r="A137" s="7"/>
      <c r="B137" s="18"/>
      <c r="C137" s="102"/>
      <c r="D137" s="103"/>
      <c r="E137" s="102"/>
      <c r="F137" s="103"/>
      <c r="G137" s="106"/>
      <c r="H137" s="107"/>
      <c r="I137" s="22" t="s">
        <v>3</v>
      </c>
      <c r="J137" s="108">
        <f ca="1">C135*C136</f>
        <v>3.74</v>
      </c>
      <c r="K137" s="109"/>
      <c r="L137" s="22"/>
      <c r="M137" s="116"/>
      <c r="N137" s="117"/>
      <c r="O137" s="9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0"/>
    </row>
    <row r="138" spans="1:29" x14ac:dyDescent="0.25">
      <c r="A138" s="7"/>
      <c r="B138" s="22" t="s">
        <v>92</v>
      </c>
      <c r="C138" s="102"/>
      <c r="D138" s="103"/>
      <c r="E138" s="102"/>
      <c r="F138" s="103"/>
      <c r="G138" s="106"/>
      <c r="H138" s="107"/>
      <c r="I138" s="22"/>
      <c r="J138" s="106"/>
      <c r="K138" s="107"/>
      <c r="L138" s="22" t="s">
        <v>3</v>
      </c>
      <c r="M138" s="110">
        <f ca="1">J127+J133+J137</f>
        <v>31.238799999999998</v>
      </c>
      <c r="N138" s="111"/>
      <c r="O138" s="9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0"/>
    </row>
    <row r="139" spans="1:29" x14ac:dyDescent="0.25">
      <c r="A139" s="7"/>
      <c r="B139" s="17"/>
      <c r="C139" s="102"/>
      <c r="D139" s="103"/>
      <c r="E139" s="118"/>
      <c r="F139" s="119"/>
      <c r="G139" s="104"/>
      <c r="H139" s="105"/>
      <c r="I139" s="22"/>
      <c r="J139" s="106"/>
      <c r="K139" s="107"/>
      <c r="L139" s="22"/>
      <c r="M139" s="110"/>
      <c r="N139" s="111"/>
      <c r="O139" s="9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0"/>
    </row>
    <row r="140" spans="1:29" x14ac:dyDescent="0.25">
      <c r="A140" s="7" t="s">
        <v>94</v>
      </c>
      <c r="B140" s="18" t="s">
        <v>95</v>
      </c>
      <c r="C140" s="120"/>
      <c r="D140" s="121"/>
      <c r="E140" s="120"/>
      <c r="F140" s="121"/>
      <c r="G140" s="106"/>
      <c r="H140" s="107"/>
      <c r="I140" s="22"/>
      <c r="J140" s="106"/>
      <c r="K140" s="107"/>
      <c r="L140" s="22"/>
      <c r="M140" s="110"/>
      <c r="N140" s="111"/>
      <c r="O140" s="9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0"/>
    </row>
    <row r="141" spans="1:29" x14ac:dyDescent="0.25">
      <c r="A141" s="7"/>
      <c r="B141" s="8" t="s">
        <v>96</v>
      </c>
      <c r="C141" s="120"/>
      <c r="D141" s="121"/>
      <c r="E141" s="102"/>
      <c r="F141" s="103"/>
      <c r="G141" s="122"/>
      <c r="H141" s="123"/>
      <c r="I141" s="22"/>
      <c r="J141" s="106"/>
      <c r="K141" s="107"/>
      <c r="L141" s="22" t="s">
        <v>19</v>
      </c>
      <c r="M141" s="124">
        <v>2</v>
      </c>
      <c r="N141" s="125"/>
      <c r="O141" s="9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0"/>
    </row>
    <row r="142" spans="1:29" x14ac:dyDescent="0.25">
      <c r="A142" s="7"/>
      <c r="B142" s="17"/>
      <c r="C142" s="102"/>
      <c r="D142" s="103"/>
      <c r="E142" s="102"/>
      <c r="F142" s="103"/>
      <c r="G142" s="106"/>
      <c r="H142" s="107"/>
      <c r="I142" s="22"/>
      <c r="J142" s="106"/>
      <c r="K142" s="107"/>
      <c r="L142" s="22"/>
      <c r="M142" s="110"/>
      <c r="N142" s="111"/>
      <c r="O142" s="9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0"/>
    </row>
    <row r="143" spans="1:29" x14ac:dyDescent="0.25">
      <c r="A143" s="7" t="s">
        <v>105</v>
      </c>
      <c r="B143" s="18" t="s">
        <v>106</v>
      </c>
      <c r="C143" s="102"/>
      <c r="D143" s="103"/>
      <c r="E143" s="112"/>
      <c r="F143" s="113"/>
      <c r="G143" s="106"/>
      <c r="H143" s="107"/>
      <c r="I143" s="22"/>
      <c r="J143" s="138"/>
      <c r="K143" s="107"/>
      <c r="L143" s="22"/>
      <c r="M143" s="114"/>
      <c r="N143" s="115"/>
      <c r="O143" s="9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0"/>
    </row>
    <row r="144" spans="1:29" x14ac:dyDescent="0.25">
      <c r="A144" s="7"/>
      <c r="B144" s="18" t="s">
        <v>132</v>
      </c>
      <c r="C144" s="102">
        <f ca="1">C83</f>
        <v>39.86</v>
      </c>
      <c r="D144" s="103"/>
      <c r="E144" s="112"/>
      <c r="F144" s="113"/>
      <c r="G144" s="106"/>
      <c r="H144" s="107"/>
      <c r="I144" s="22"/>
      <c r="J144" s="108"/>
      <c r="K144" s="109"/>
      <c r="L144" s="22"/>
      <c r="M144" s="114"/>
      <c r="N144" s="115"/>
      <c r="O144" s="9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0"/>
    </row>
    <row r="145" spans="1:29" x14ac:dyDescent="0.25">
      <c r="A145" s="7"/>
      <c r="B145" s="63" t="s">
        <v>133</v>
      </c>
      <c r="C145" s="136">
        <v>-6.5</v>
      </c>
      <c r="D145" s="103"/>
      <c r="E145" s="102"/>
      <c r="F145" s="103"/>
      <c r="G145" s="106"/>
      <c r="H145" s="107"/>
      <c r="I145" s="22"/>
      <c r="J145" s="137"/>
      <c r="K145" s="109"/>
      <c r="L145" s="22"/>
      <c r="M145" s="110"/>
      <c r="N145" s="111"/>
      <c r="O145" s="9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0"/>
    </row>
    <row r="146" spans="1:29" x14ac:dyDescent="0.25">
      <c r="A146" s="7"/>
      <c r="B146" s="63" t="s">
        <v>134</v>
      </c>
      <c r="C146" s="102">
        <f ca="1">Eval(B146)</f>
        <v>16.09</v>
      </c>
      <c r="D146" s="103"/>
      <c r="E146" s="104"/>
      <c r="F146" s="105"/>
      <c r="G146" s="106"/>
      <c r="H146" s="107"/>
      <c r="I146" s="22"/>
      <c r="J146" s="108"/>
      <c r="K146" s="109"/>
      <c r="L146" s="22"/>
      <c r="M146" s="110"/>
      <c r="N146" s="111"/>
      <c r="O146" s="9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0"/>
    </row>
    <row r="147" spans="1:29" x14ac:dyDescent="0.25">
      <c r="A147" s="7"/>
      <c r="B147" s="18"/>
      <c r="C147" s="102"/>
      <c r="D147" s="103"/>
      <c r="E147" s="102"/>
      <c r="F147" s="103"/>
      <c r="G147" s="106"/>
      <c r="H147" s="107"/>
      <c r="I147" s="22" t="s">
        <v>2</v>
      </c>
      <c r="J147" s="102">
        <f ca="1">C144+C145+C146</f>
        <v>49.45</v>
      </c>
      <c r="K147" s="103"/>
      <c r="L147" s="22"/>
      <c r="M147" s="110"/>
      <c r="N147" s="111"/>
      <c r="O147" s="9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0"/>
    </row>
    <row r="148" spans="1:29" x14ac:dyDescent="0.25">
      <c r="A148" s="7"/>
      <c r="B148" s="8"/>
      <c r="C148" s="102"/>
      <c r="D148" s="103"/>
      <c r="E148" s="102"/>
      <c r="F148" s="103"/>
      <c r="G148" s="106"/>
      <c r="H148" s="107"/>
      <c r="I148" s="22"/>
      <c r="J148" s="102"/>
      <c r="K148" s="103"/>
      <c r="L148" s="22"/>
      <c r="M148" s="110"/>
      <c r="N148" s="111"/>
      <c r="O148" s="9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0"/>
    </row>
    <row r="149" spans="1:29" ht="15.75" thickBot="1" x14ac:dyDescent="0.3">
      <c r="A149" s="12"/>
      <c r="B149" s="13"/>
      <c r="C149" s="102"/>
      <c r="D149" s="103"/>
      <c r="E149" s="102"/>
      <c r="F149" s="103"/>
      <c r="G149" s="106"/>
      <c r="H149" s="107"/>
      <c r="I149" s="35"/>
      <c r="J149" s="108"/>
      <c r="K149" s="109"/>
      <c r="L149" s="35"/>
      <c r="M149" s="110"/>
      <c r="N149" s="111"/>
      <c r="O149" s="14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5"/>
    </row>
    <row r="150" spans="1:29" ht="15.75" thickBot="1" x14ac:dyDescent="0.3">
      <c r="A150" s="97" t="s">
        <v>14</v>
      </c>
      <c r="B150" s="98"/>
      <c r="C150" s="99" t="s">
        <v>15</v>
      </c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1"/>
    </row>
    <row r="151" spans="1:29" ht="15.75" thickBot="1" x14ac:dyDescent="0.3">
      <c r="A151" s="1" t="s">
        <v>9</v>
      </c>
      <c r="B151" t="s">
        <v>16</v>
      </c>
      <c r="C151" s="130" t="s">
        <v>10</v>
      </c>
      <c r="D151" s="130"/>
      <c r="E151" s="130"/>
      <c r="F151" s="131" t="s">
        <v>17</v>
      </c>
      <c r="G151" s="131"/>
      <c r="H151" s="131"/>
      <c r="I151" s="132" t="s">
        <v>11</v>
      </c>
      <c r="J151" s="132"/>
      <c r="K151" s="132"/>
      <c r="L151" s="133">
        <v>41384</v>
      </c>
      <c r="M151" s="133"/>
      <c r="N151" s="133"/>
      <c r="O151" s="132" t="s">
        <v>12</v>
      </c>
      <c r="P151" s="132"/>
      <c r="Q151" s="132"/>
      <c r="R151" s="134">
        <v>5</v>
      </c>
      <c r="S151" s="134"/>
      <c r="T151" s="135" t="s">
        <v>13</v>
      </c>
      <c r="U151" s="135"/>
      <c r="V151" s="135"/>
      <c r="W151" s="131" t="s">
        <v>20</v>
      </c>
      <c r="X151" s="131"/>
      <c r="Y151" s="131"/>
      <c r="Z151" s="131"/>
      <c r="AA151" s="131"/>
      <c r="AB151" s="131"/>
      <c r="AC151" s="131"/>
    </row>
    <row r="152" spans="1:29" ht="15.75" thickBot="1" x14ac:dyDescent="0.3">
      <c r="A152" s="46" t="s">
        <v>0</v>
      </c>
      <c r="B152" s="46" t="s">
        <v>1</v>
      </c>
      <c r="C152" s="126" t="s">
        <v>2</v>
      </c>
      <c r="D152" s="126"/>
      <c r="E152" s="126" t="s">
        <v>3</v>
      </c>
      <c r="F152" s="126"/>
      <c r="G152" s="126" t="s">
        <v>8</v>
      </c>
      <c r="H152" s="126"/>
      <c r="I152" s="127" t="s">
        <v>4</v>
      </c>
      <c r="J152" s="126"/>
      <c r="K152" s="126"/>
      <c r="L152" s="46" t="s">
        <v>5</v>
      </c>
      <c r="M152" s="126" t="s">
        <v>6</v>
      </c>
      <c r="N152" s="126"/>
      <c r="O152" s="126" t="s">
        <v>7</v>
      </c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  <c r="AA152" s="126"/>
      <c r="AB152" s="126"/>
      <c r="AC152" s="126"/>
    </row>
    <row r="153" spans="1:29" x14ac:dyDescent="0.25">
      <c r="A153" s="7"/>
      <c r="B153" s="18" t="s">
        <v>72</v>
      </c>
      <c r="C153" s="102"/>
      <c r="D153" s="103"/>
      <c r="E153" s="106"/>
      <c r="F153" s="107"/>
      <c r="G153" s="106"/>
      <c r="H153" s="107"/>
      <c r="I153" s="22"/>
      <c r="J153" s="108"/>
      <c r="K153" s="109"/>
      <c r="L153" s="22"/>
      <c r="M153" s="110"/>
      <c r="N153" s="111"/>
      <c r="O153" s="5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4"/>
    </row>
    <row r="154" spans="1:29" x14ac:dyDescent="0.25">
      <c r="A154" s="7"/>
      <c r="B154" s="65" t="s">
        <v>135</v>
      </c>
      <c r="C154" s="102"/>
      <c r="D154" s="103"/>
      <c r="E154" s="112"/>
      <c r="F154" s="113"/>
      <c r="G154" s="106"/>
      <c r="H154" s="107"/>
      <c r="I154" s="22" t="s">
        <v>2</v>
      </c>
      <c r="J154" s="102">
        <f ca="1">-Eval(B154)</f>
        <v>-12.6</v>
      </c>
      <c r="K154" s="103"/>
      <c r="L154" s="22"/>
      <c r="M154" s="110"/>
      <c r="N154" s="111"/>
      <c r="O154" s="9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0"/>
    </row>
    <row r="155" spans="1:29" x14ac:dyDescent="0.25">
      <c r="A155" s="7"/>
      <c r="B155" s="22" t="s">
        <v>39</v>
      </c>
      <c r="C155" s="102"/>
      <c r="D155" s="103"/>
      <c r="E155" s="102"/>
      <c r="F155" s="103"/>
      <c r="G155" s="106"/>
      <c r="H155" s="107"/>
      <c r="I155" s="22"/>
      <c r="J155" s="108"/>
      <c r="K155" s="109"/>
      <c r="L155" s="22" t="s">
        <v>2</v>
      </c>
      <c r="M155" s="110">
        <f ca="1">J147+J154</f>
        <v>36.85</v>
      </c>
      <c r="N155" s="111"/>
      <c r="O155" s="9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0"/>
    </row>
    <row r="156" spans="1:29" x14ac:dyDescent="0.25">
      <c r="A156" s="7"/>
      <c r="B156" s="8"/>
      <c r="C156" s="102"/>
      <c r="D156" s="103"/>
      <c r="E156" s="102"/>
      <c r="F156" s="103"/>
      <c r="G156" s="106"/>
      <c r="H156" s="107"/>
      <c r="I156" s="22"/>
      <c r="J156" s="108"/>
      <c r="K156" s="109"/>
      <c r="L156" s="22"/>
      <c r="M156" s="110"/>
      <c r="N156" s="111"/>
      <c r="O156" s="9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0"/>
    </row>
    <row r="157" spans="1:29" x14ac:dyDescent="0.25">
      <c r="A157" s="7" t="s">
        <v>111</v>
      </c>
      <c r="B157" s="18" t="s">
        <v>112</v>
      </c>
      <c r="C157" s="102"/>
      <c r="D157" s="103"/>
      <c r="E157" s="102"/>
      <c r="F157" s="103"/>
      <c r="G157" s="106"/>
      <c r="H157" s="107"/>
      <c r="I157" s="22"/>
      <c r="J157" s="108"/>
      <c r="K157" s="109"/>
      <c r="L157" s="22" t="s">
        <v>19</v>
      </c>
      <c r="M157" s="124">
        <v>1</v>
      </c>
      <c r="N157" s="125"/>
      <c r="O157" s="9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0"/>
    </row>
    <row r="158" spans="1:29" x14ac:dyDescent="0.25">
      <c r="A158" s="7"/>
      <c r="B158" s="8"/>
      <c r="C158" s="102"/>
      <c r="D158" s="103"/>
      <c r="E158" s="102"/>
      <c r="F158" s="103"/>
      <c r="G158" s="106"/>
      <c r="H158" s="107"/>
      <c r="I158" s="22"/>
      <c r="J158" s="108"/>
      <c r="K158" s="109"/>
      <c r="L158" s="22"/>
      <c r="M158" s="110"/>
      <c r="N158" s="111"/>
      <c r="O158" s="9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0"/>
    </row>
    <row r="159" spans="1:29" x14ac:dyDescent="0.25">
      <c r="A159" s="7" t="s">
        <v>113</v>
      </c>
      <c r="B159" s="18" t="s">
        <v>115</v>
      </c>
      <c r="C159" s="102"/>
      <c r="D159" s="103"/>
      <c r="E159" s="102"/>
      <c r="F159" s="103"/>
      <c r="G159" s="106"/>
      <c r="H159" s="107"/>
      <c r="I159" s="22"/>
      <c r="J159" s="102"/>
      <c r="K159" s="103"/>
      <c r="L159" s="22"/>
      <c r="M159" s="114"/>
      <c r="N159" s="115"/>
      <c r="O159" s="9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0"/>
    </row>
    <row r="160" spans="1:29" x14ac:dyDescent="0.25">
      <c r="A160" s="7"/>
      <c r="B160" s="156" t="s">
        <v>118</v>
      </c>
      <c r="C160" s="102"/>
      <c r="D160" s="103"/>
      <c r="E160" s="102"/>
      <c r="F160" s="103"/>
      <c r="G160" s="106"/>
      <c r="H160" s="107"/>
      <c r="I160" s="22"/>
      <c r="J160" s="108"/>
      <c r="K160" s="109"/>
      <c r="L160" s="22"/>
      <c r="M160" s="110"/>
      <c r="N160" s="111"/>
      <c r="O160" s="9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0"/>
    </row>
    <row r="161" spans="1:29" x14ac:dyDescent="0.25">
      <c r="A161" s="7"/>
      <c r="B161" s="129"/>
      <c r="C161" s="102">
        <f ca="1">Eval(B160)</f>
        <v>32.651999999999994</v>
      </c>
      <c r="D161" s="103"/>
      <c r="E161" s="102"/>
      <c r="F161" s="103"/>
      <c r="G161" s="106"/>
      <c r="H161" s="107"/>
      <c r="I161" s="22"/>
      <c r="J161" s="102"/>
      <c r="K161" s="103"/>
      <c r="L161" s="22"/>
      <c r="M161" s="110"/>
      <c r="N161" s="111"/>
      <c r="O161" s="9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0"/>
    </row>
    <row r="162" spans="1:29" x14ac:dyDescent="0.25">
      <c r="A162" s="7"/>
      <c r="B162" s="64" t="s">
        <v>38</v>
      </c>
      <c r="C162" s="155">
        <v>2.99</v>
      </c>
      <c r="D162" s="103"/>
      <c r="E162" s="102"/>
      <c r="F162" s="103"/>
      <c r="G162" s="106"/>
      <c r="H162" s="107"/>
      <c r="I162" s="22"/>
      <c r="J162" s="108"/>
      <c r="K162" s="109"/>
      <c r="L162" s="22"/>
      <c r="M162" s="110"/>
      <c r="N162" s="111"/>
      <c r="O162" s="9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0"/>
    </row>
    <row r="163" spans="1:29" x14ac:dyDescent="0.25">
      <c r="A163" s="7"/>
      <c r="B163" s="18"/>
      <c r="C163" s="102"/>
      <c r="D163" s="103"/>
      <c r="E163" s="102"/>
      <c r="F163" s="103"/>
      <c r="G163" s="106"/>
      <c r="H163" s="107"/>
      <c r="I163" s="22" t="s">
        <v>3</v>
      </c>
      <c r="J163" s="102">
        <f ca="1">C161*C162</f>
        <v>97.629479999999987</v>
      </c>
      <c r="K163" s="103"/>
      <c r="L163" s="22"/>
      <c r="M163" s="110"/>
      <c r="N163" s="111"/>
      <c r="O163" s="9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0"/>
    </row>
    <row r="164" spans="1:29" x14ac:dyDescent="0.25">
      <c r="A164" s="7"/>
      <c r="B164" s="63" t="s">
        <v>116</v>
      </c>
      <c r="C164" s="102">
        <v>8.5500000000000007</v>
      </c>
      <c r="D164" s="103"/>
      <c r="E164" s="102"/>
      <c r="F164" s="103"/>
      <c r="G164" s="106"/>
      <c r="H164" s="107"/>
      <c r="I164" s="22"/>
      <c r="J164" s="108"/>
      <c r="K164" s="109"/>
      <c r="L164" s="22"/>
      <c r="M164" s="110"/>
      <c r="N164" s="111"/>
      <c r="O164" s="9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0"/>
    </row>
    <row r="165" spans="1:29" x14ac:dyDescent="0.25">
      <c r="A165" s="7"/>
      <c r="B165" s="17" t="s">
        <v>38</v>
      </c>
      <c r="C165" s="102">
        <v>1.57</v>
      </c>
      <c r="D165" s="103"/>
      <c r="E165" s="102"/>
      <c r="F165" s="103"/>
      <c r="G165" s="106"/>
      <c r="H165" s="107"/>
      <c r="I165" s="22"/>
      <c r="J165" s="102"/>
      <c r="K165" s="103"/>
      <c r="L165" s="22"/>
      <c r="M165" s="110"/>
      <c r="N165" s="111"/>
      <c r="O165" s="9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0"/>
    </row>
    <row r="166" spans="1:29" x14ac:dyDescent="0.25">
      <c r="A166" s="7"/>
      <c r="B166" s="18"/>
      <c r="C166" s="102"/>
      <c r="D166" s="103"/>
      <c r="E166" s="102"/>
      <c r="F166" s="103"/>
      <c r="G166" s="106"/>
      <c r="H166" s="107"/>
      <c r="I166" s="22" t="s">
        <v>3</v>
      </c>
      <c r="J166" s="102">
        <f>C164*C165</f>
        <v>13.423500000000002</v>
      </c>
      <c r="K166" s="103"/>
      <c r="L166" s="22"/>
      <c r="M166" s="110"/>
      <c r="N166" s="111"/>
      <c r="O166" s="9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0"/>
    </row>
    <row r="167" spans="1:29" x14ac:dyDescent="0.25">
      <c r="A167" s="7"/>
      <c r="B167" s="63" t="s">
        <v>117</v>
      </c>
      <c r="C167" s="102"/>
      <c r="D167" s="103"/>
      <c r="E167" s="102"/>
      <c r="F167" s="103"/>
      <c r="G167" s="106"/>
      <c r="H167" s="107"/>
      <c r="I167" s="22"/>
      <c r="J167" s="108"/>
      <c r="K167" s="109"/>
      <c r="L167" s="22"/>
      <c r="M167" s="110"/>
      <c r="N167" s="111"/>
      <c r="O167" s="9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0"/>
    </row>
    <row r="168" spans="1:29" x14ac:dyDescent="0.25">
      <c r="A168" s="7"/>
      <c r="B168" s="18" t="s">
        <v>122</v>
      </c>
      <c r="C168" s="102"/>
      <c r="D168" s="103"/>
      <c r="E168" s="102">
        <f ca="1">Eval(B168)</f>
        <v>9.1918000000000006</v>
      </c>
      <c r="F168" s="103"/>
      <c r="G168" s="106"/>
      <c r="H168" s="107"/>
      <c r="I168" s="22"/>
      <c r="J168" s="108"/>
      <c r="K168" s="109"/>
      <c r="L168" s="22"/>
      <c r="M168" s="110"/>
      <c r="N168" s="111"/>
      <c r="O168" s="9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0"/>
    </row>
    <row r="169" spans="1:29" x14ac:dyDescent="0.25">
      <c r="A169" s="7"/>
      <c r="B169" s="17" t="s">
        <v>41</v>
      </c>
      <c r="C169" s="102"/>
      <c r="D169" s="103"/>
      <c r="E169" s="104">
        <v>2</v>
      </c>
      <c r="F169" s="105"/>
      <c r="G169" s="106"/>
      <c r="H169" s="107"/>
      <c r="I169" s="22"/>
      <c r="J169" s="108"/>
      <c r="K169" s="109"/>
      <c r="L169" s="22"/>
      <c r="M169" s="110"/>
      <c r="N169" s="111"/>
      <c r="O169" s="9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0"/>
    </row>
    <row r="170" spans="1:29" x14ac:dyDescent="0.25">
      <c r="A170" s="7"/>
      <c r="B170" s="17"/>
      <c r="C170" s="102"/>
      <c r="D170" s="103"/>
      <c r="E170" s="102"/>
      <c r="F170" s="103"/>
      <c r="G170" s="106"/>
      <c r="H170" s="107"/>
      <c r="I170" s="22" t="s">
        <v>3</v>
      </c>
      <c r="J170" s="102">
        <f ca="1">E168*E169</f>
        <v>18.383600000000001</v>
      </c>
      <c r="K170" s="103"/>
      <c r="L170" s="22"/>
      <c r="M170" s="110"/>
      <c r="N170" s="111"/>
      <c r="O170" s="9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0"/>
    </row>
    <row r="171" spans="1:29" x14ac:dyDescent="0.25">
      <c r="A171" s="7"/>
      <c r="B171" s="63" t="s">
        <v>119</v>
      </c>
      <c r="C171" s="102">
        <v>6.9</v>
      </c>
      <c r="D171" s="103"/>
      <c r="E171" s="102"/>
      <c r="F171" s="103"/>
      <c r="G171" s="106"/>
      <c r="H171" s="107"/>
      <c r="I171" s="22"/>
      <c r="J171" s="108"/>
      <c r="K171" s="109"/>
      <c r="L171" s="22"/>
      <c r="M171" s="110"/>
      <c r="N171" s="111"/>
      <c r="O171" s="9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0"/>
    </row>
    <row r="172" spans="1:29" x14ac:dyDescent="0.25">
      <c r="A172" s="7"/>
      <c r="B172" s="17" t="s">
        <v>38</v>
      </c>
      <c r="C172" s="102">
        <v>0.3</v>
      </c>
      <c r="D172" s="103"/>
      <c r="E172" s="102"/>
      <c r="F172" s="103"/>
      <c r="G172" s="106"/>
      <c r="H172" s="107"/>
      <c r="I172" s="22"/>
      <c r="J172" s="106"/>
      <c r="K172" s="107"/>
      <c r="L172" s="22"/>
      <c r="M172" s="110"/>
      <c r="N172" s="111"/>
      <c r="O172" s="9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0"/>
    </row>
    <row r="173" spans="1:29" x14ac:dyDescent="0.25">
      <c r="A173" s="7"/>
      <c r="B173" s="18"/>
      <c r="C173" s="120"/>
      <c r="D173" s="121"/>
      <c r="E173" s="102"/>
      <c r="F173" s="103"/>
      <c r="G173" s="106"/>
      <c r="H173" s="107"/>
      <c r="I173" s="22" t="s">
        <v>3</v>
      </c>
      <c r="J173" s="102">
        <f>C171*C172</f>
        <v>2.0699999999999998</v>
      </c>
      <c r="K173" s="103"/>
      <c r="L173" s="22"/>
      <c r="M173" s="116"/>
      <c r="N173" s="117"/>
      <c r="O173" s="9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0"/>
    </row>
    <row r="174" spans="1:29" x14ac:dyDescent="0.25">
      <c r="A174" s="7"/>
      <c r="B174" s="22" t="s">
        <v>39</v>
      </c>
      <c r="C174" s="120"/>
      <c r="D174" s="121"/>
      <c r="E174" s="102"/>
      <c r="F174" s="103"/>
      <c r="G174" s="106"/>
      <c r="H174" s="107"/>
      <c r="I174" s="22"/>
      <c r="J174" s="106"/>
      <c r="K174" s="107"/>
      <c r="L174" s="22" t="s">
        <v>3</v>
      </c>
      <c r="M174" s="110">
        <f ca="1">J163+J166+J170+J173</f>
        <v>131.50657999999999</v>
      </c>
      <c r="N174" s="111"/>
      <c r="O174" s="9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0"/>
    </row>
    <row r="175" spans="1:29" x14ac:dyDescent="0.25">
      <c r="A175" s="7"/>
      <c r="B175" s="18"/>
      <c r="C175" s="102"/>
      <c r="D175" s="103"/>
      <c r="E175" s="102"/>
      <c r="F175" s="103"/>
      <c r="G175" s="106"/>
      <c r="H175" s="107"/>
      <c r="I175" s="22"/>
      <c r="J175" s="108"/>
      <c r="K175" s="109"/>
      <c r="L175" s="22"/>
      <c r="M175" s="116"/>
      <c r="N175" s="117"/>
      <c r="O175" s="9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0"/>
    </row>
    <row r="176" spans="1:29" x14ac:dyDescent="0.25">
      <c r="A176" s="7" t="s">
        <v>121</v>
      </c>
      <c r="B176" s="18" t="s">
        <v>124</v>
      </c>
      <c r="C176" s="102">
        <v>6.9</v>
      </c>
      <c r="D176" s="103"/>
      <c r="E176" s="102"/>
      <c r="F176" s="103"/>
      <c r="G176" s="106"/>
      <c r="H176" s="107"/>
      <c r="I176" s="22"/>
      <c r="J176" s="106"/>
      <c r="K176" s="107"/>
      <c r="L176" s="22"/>
      <c r="M176" s="116"/>
      <c r="N176" s="117"/>
      <c r="O176" s="9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0"/>
    </row>
    <row r="177" spans="1:29" x14ac:dyDescent="0.25">
      <c r="A177" s="7"/>
      <c r="B177" s="17" t="s">
        <v>38</v>
      </c>
      <c r="C177" s="102">
        <v>2.69</v>
      </c>
      <c r="D177" s="103"/>
      <c r="E177" s="118"/>
      <c r="F177" s="119"/>
      <c r="G177" s="104"/>
      <c r="H177" s="105"/>
      <c r="I177" s="22"/>
      <c r="J177" s="106"/>
      <c r="K177" s="107"/>
      <c r="L177" s="22"/>
      <c r="M177" s="110"/>
      <c r="N177" s="111"/>
      <c r="O177" s="9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0"/>
    </row>
    <row r="178" spans="1:29" x14ac:dyDescent="0.25">
      <c r="A178" s="7"/>
      <c r="B178" s="22" t="s">
        <v>39</v>
      </c>
      <c r="C178" s="120"/>
      <c r="D178" s="121"/>
      <c r="E178" s="120"/>
      <c r="F178" s="121"/>
      <c r="G178" s="106"/>
      <c r="H178" s="107"/>
      <c r="I178" s="22"/>
      <c r="J178" s="106"/>
      <c r="K178" s="107"/>
      <c r="L178" s="22" t="s">
        <v>3</v>
      </c>
      <c r="M178" s="110">
        <f>C176*C177</f>
        <v>18.561</v>
      </c>
      <c r="N178" s="111"/>
      <c r="O178" s="9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0"/>
    </row>
    <row r="179" spans="1:29" x14ac:dyDescent="0.25">
      <c r="A179" s="7"/>
      <c r="B179" s="8"/>
      <c r="C179" s="120"/>
      <c r="D179" s="121"/>
      <c r="E179" s="102"/>
      <c r="F179" s="103"/>
      <c r="G179" s="122"/>
      <c r="H179" s="123"/>
      <c r="I179" s="22"/>
      <c r="J179" s="106"/>
      <c r="K179" s="107"/>
      <c r="L179" s="22"/>
      <c r="M179" s="124"/>
      <c r="N179" s="125"/>
      <c r="O179" s="9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0"/>
    </row>
    <row r="180" spans="1:29" x14ac:dyDescent="0.25">
      <c r="A180" s="7" t="s">
        <v>137</v>
      </c>
      <c r="B180" s="48" t="s">
        <v>138</v>
      </c>
      <c r="C180" s="102"/>
      <c r="D180" s="103"/>
      <c r="E180" s="102"/>
      <c r="F180" s="103"/>
      <c r="G180" s="106"/>
      <c r="H180" s="107"/>
      <c r="I180" s="22"/>
      <c r="J180" s="106"/>
      <c r="K180" s="107"/>
      <c r="L180" s="22"/>
      <c r="M180" s="110"/>
      <c r="N180" s="111"/>
      <c r="O180" s="9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0"/>
    </row>
    <row r="181" spans="1:29" x14ac:dyDescent="0.25">
      <c r="A181" s="7" t="s">
        <v>139</v>
      </c>
      <c r="B181" s="18" t="s">
        <v>140</v>
      </c>
      <c r="C181" s="102"/>
      <c r="D181" s="103"/>
      <c r="E181" s="112"/>
      <c r="F181" s="113"/>
      <c r="G181" s="106"/>
      <c r="H181" s="107"/>
      <c r="I181" s="22"/>
      <c r="J181" s="106"/>
      <c r="K181" s="107"/>
      <c r="L181" s="22"/>
      <c r="M181" s="114"/>
      <c r="N181" s="115"/>
      <c r="O181" s="9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0"/>
    </row>
    <row r="182" spans="1:29" x14ac:dyDescent="0.25">
      <c r="A182" s="7"/>
      <c r="B182" s="18" t="s">
        <v>141</v>
      </c>
      <c r="C182" s="102"/>
      <c r="D182" s="103"/>
      <c r="E182" s="112"/>
      <c r="F182" s="113"/>
      <c r="G182" s="106"/>
      <c r="H182" s="107"/>
      <c r="I182" s="22"/>
      <c r="J182" s="108"/>
      <c r="K182" s="109"/>
      <c r="L182" s="22"/>
      <c r="M182" s="114"/>
      <c r="N182" s="115"/>
      <c r="O182" s="9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0"/>
    </row>
    <row r="183" spans="1:29" x14ac:dyDescent="0.25">
      <c r="A183" s="7"/>
      <c r="B183" s="18" t="s">
        <v>142</v>
      </c>
      <c r="C183" s="102"/>
      <c r="D183" s="103"/>
      <c r="E183" s="102"/>
      <c r="F183" s="103"/>
      <c r="G183" s="106"/>
      <c r="H183" s="107"/>
      <c r="I183" s="22"/>
      <c r="J183" s="108"/>
      <c r="K183" s="109"/>
      <c r="L183" s="22" t="s">
        <v>3</v>
      </c>
      <c r="M183" s="110">
        <f ca="1">Eval(B183)</f>
        <v>103.205</v>
      </c>
      <c r="N183" s="111"/>
      <c r="O183" s="9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0"/>
    </row>
    <row r="184" spans="1:29" x14ac:dyDescent="0.25">
      <c r="A184" s="7"/>
      <c r="B184" s="18"/>
      <c r="C184" s="102"/>
      <c r="D184" s="103"/>
      <c r="E184" s="104"/>
      <c r="F184" s="105"/>
      <c r="G184" s="106"/>
      <c r="H184" s="107"/>
      <c r="I184" s="22"/>
      <c r="J184" s="108"/>
      <c r="K184" s="109"/>
      <c r="L184" s="22"/>
      <c r="M184" s="110"/>
      <c r="N184" s="111"/>
      <c r="O184" s="9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0"/>
    </row>
    <row r="185" spans="1:29" x14ac:dyDescent="0.25">
      <c r="A185" s="7" t="s">
        <v>143</v>
      </c>
      <c r="B185" s="18" t="s">
        <v>144</v>
      </c>
      <c r="C185" s="102"/>
      <c r="D185" s="103"/>
      <c r="E185" s="102"/>
      <c r="F185" s="103"/>
      <c r="G185" s="106"/>
      <c r="H185" s="107"/>
      <c r="I185" s="22"/>
      <c r="J185" s="108"/>
      <c r="K185" s="109"/>
      <c r="L185" s="22"/>
      <c r="M185" s="110"/>
      <c r="N185" s="111"/>
      <c r="O185" s="9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0"/>
    </row>
    <row r="186" spans="1:29" x14ac:dyDescent="0.25">
      <c r="A186" s="7"/>
      <c r="B186" s="128" t="s">
        <v>145</v>
      </c>
      <c r="C186" s="102"/>
      <c r="D186" s="103"/>
      <c r="E186" s="102"/>
      <c r="F186" s="103"/>
      <c r="G186" s="106"/>
      <c r="H186" s="107"/>
      <c r="I186" s="22"/>
      <c r="J186" s="108"/>
      <c r="K186" s="109"/>
      <c r="L186" s="22"/>
      <c r="M186" s="110"/>
      <c r="N186" s="111"/>
      <c r="O186" s="9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0"/>
    </row>
    <row r="187" spans="1:29" ht="15.75" thickBot="1" x14ac:dyDescent="0.3">
      <c r="A187" s="12"/>
      <c r="B187" s="157"/>
      <c r="C187" s="102"/>
      <c r="D187" s="103"/>
      <c r="E187" s="102"/>
      <c r="F187" s="103"/>
      <c r="G187" s="106"/>
      <c r="H187" s="107"/>
      <c r="I187" s="35" t="s">
        <v>2</v>
      </c>
      <c r="J187" s="102">
        <f ca="1">Eval(B186)</f>
        <v>45.301000000000009</v>
      </c>
      <c r="K187" s="103"/>
      <c r="L187" s="35"/>
      <c r="M187" s="110"/>
      <c r="N187" s="111"/>
      <c r="O187" s="14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5"/>
    </row>
    <row r="188" spans="1:29" ht="15.75" thickBot="1" x14ac:dyDescent="0.3">
      <c r="A188" s="97" t="s">
        <v>14</v>
      </c>
      <c r="B188" s="98"/>
      <c r="C188" s="99" t="s">
        <v>15</v>
      </c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0"/>
      <c r="S188" s="100"/>
      <c r="T188" s="100"/>
      <c r="U188" s="100"/>
      <c r="V188" s="100"/>
      <c r="W188" s="100"/>
      <c r="X188" s="100"/>
      <c r="Y188" s="100"/>
      <c r="Z188" s="100"/>
      <c r="AA188" s="100"/>
      <c r="AB188" s="100"/>
      <c r="AC188" s="101"/>
    </row>
    <row r="189" spans="1:29" ht="15.75" thickBot="1" x14ac:dyDescent="0.3">
      <c r="A189" s="1" t="s">
        <v>9</v>
      </c>
      <c r="B189" t="s">
        <v>16</v>
      </c>
      <c r="C189" s="130" t="s">
        <v>10</v>
      </c>
      <c r="D189" s="130"/>
      <c r="E189" s="130"/>
      <c r="F189" s="131" t="s">
        <v>17</v>
      </c>
      <c r="G189" s="131"/>
      <c r="H189" s="131"/>
      <c r="I189" s="132" t="s">
        <v>11</v>
      </c>
      <c r="J189" s="132"/>
      <c r="K189" s="132"/>
      <c r="L189" s="133">
        <v>41391</v>
      </c>
      <c r="M189" s="133"/>
      <c r="N189" s="133"/>
      <c r="O189" s="132" t="s">
        <v>12</v>
      </c>
      <c r="P189" s="132"/>
      <c r="Q189" s="132"/>
      <c r="R189" s="134">
        <v>6</v>
      </c>
      <c r="S189" s="134"/>
      <c r="T189" s="135" t="s">
        <v>13</v>
      </c>
      <c r="U189" s="135"/>
      <c r="V189" s="135"/>
      <c r="W189" s="131" t="s">
        <v>20</v>
      </c>
      <c r="X189" s="131"/>
      <c r="Y189" s="131"/>
      <c r="Z189" s="131"/>
      <c r="AA189" s="131"/>
      <c r="AB189" s="131"/>
      <c r="AC189" s="131"/>
    </row>
    <row r="190" spans="1:29" ht="15.75" thickBot="1" x14ac:dyDescent="0.3">
      <c r="A190" s="46" t="s">
        <v>0</v>
      </c>
      <c r="B190" s="46" t="s">
        <v>1</v>
      </c>
      <c r="C190" s="126" t="s">
        <v>2</v>
      </c>
      <c r="D190" s="126"/>
      <c r="E190" s="126" t="s">
        <v>3</v>
      </c>
      <c r="F190" s="126"/>
      <c r="G190" s="126" t="s">
        <v>8</v>
      </c>
      <c r="H190" s="126"/>
      <c r="I190" s="127" t="s">
        <v>4</v>
      </c>
      <c r="J190" s="126"/>
      <c r="K190" s="126"/>
      <c r="L190" s="46" t="s">
        <v>5</v>
      </c>
      <c r="M190" s="126" t="s">
        <v>6</v>
      </c>
      <c r="N190" s="126"/>
      <c r="O190" s="126" t="s">
        <v>7</v>
      </c>
      <c r="P190" s="126"/>
      <c r="Q190" s="126"/>
      <c r="R190" s="126"/>
      <c r="S190" s="126"/>
      <c r="T190" s="126"/>
      <c r="U190" s="126"/>
      <c r="V190" s="126"/>
      <c r="W190" s="126"/>
      <c r="X190" s="126"/>
      <c r="Y190" s="126"/>
      <c r="Z190" s="126"/>
      <c r="AA190" s="126"/>
      <c r="AB190" s="126"/>
      <c r="AC190" s="126"/>
    </row>
    <row r="191" spans="1:29" x14ac:dyDescent="0.25">
      <c r="A191" s="7"/>
      <c r="B191" s="63" t="s">
        <v>146</v>
      </c>
      <c r="C191" s="102"/>
      <c r="D191" s="103"/>
      <c r="E191" s="106"/>
      <c r="F191" s="107"/>
      <c r="G191" s="106"/>
      <c r="H191" s="107"/>
      <c r="I191" s="22"/>
      <c r="J191" s="108"/>
      <c r="K191" s="109"/>
      <c r="L191" s="22"/>
      <c r="M191" s="110"/>
      <c r="N191" s="111"/>
      <c r="O191" s="5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4"/>
    </row>
    <row r="192" spans="1:29" x14ac:dyDescent="0.25">
      <c r="A192" s="7"/>
      <c r="B192" s="8" t="s">
        <v>147</v>
      </c>
      <c r="C192" s="102"/>
      <c r="D192" s="103"/>
      <c r="E192" s="112"/>
      <c r="F192" s="113"/>
      <c r="G192" s="106"/>
      <c r="H192" s="107"/>
      <c r="I192" s="22" t="s">
        <v>2</v>
      </c>
      <c r="J192" s="108">
        <f ca="1">Eval(B192)</f>
        <v>4.8600000000000003</v>
      </c>
      <c r="K192" s="109"/>
      <c r="L192" s="22"/>
      <c r="M192" s="110"/>
      <c r="N192" s="111"/>
      <c r="O192" s="9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0"/>
    </row>
    <row r="193" spans="1:29" x14ac:dyDescent="0.25">
      <c r="A193" s="7"/>
      <c r="B193" s="22" t="s">
        <v>39</v>
      </c>
      <c r="C193" s="102"/>
      <c r="D193" s="103"/>
      <c r="E193" s="102"/>
      <c r="F193" s="103"/>
      <c r="G193" s="106"/>
      <c r="H193" s="107"/>
      <c r="I193" s="22"/>
      <c r="J193" s="108"/>
      <c r="K193" s="109"/>
      <c r="L193" s="22" t="s">
        <v>2</v>
      </c>
      <c r="M193" s="110">
        <f ca="1">J187+J192</f>
        <v>50.161000000000008</v>
      </c>
      <c r="N193" s="111"/>
      <c r="O193" s="9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0"/>
    </row>
    <row r="194" spans="1:29" x14ac:dyDescent="0.25">
      <c r="A194" s="7"/>
      <c r="B194" s="8"/>
      <c r="C194" s="102"/>
      <c r="D194" s="103"/>
      <c r="E194" s="102"/>
      <c r="F194" s="103"/>
      <c r="G194" s="106"/>
      <c r="H194" s="107"/>
      <c r="I194" s="22"/>
      <c r="J194" s="108"/>
      <c r="K194" s="109"/>
      <c r="L194" s="22"/>
      <c r="M194" s="110"/>
      <c r="N194" s="111"/>
      <c r="O194" s="9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0"/>
    </row>
    <row r="195" spans="1:29" x14ac:dyDescent="0.25">
      <c r="A195" s="7" t="s">
        <v>149</v>
      </c>
      <c r="B195" s="18" t="s">
        <v>150</v>
      </c>
      <c r="C195" s="102"/>
      <c r="D195" s="103"/>
      <c r="E195" s="102"/>
      <c r="F195" s="103"/>
      <c r="G195" s="106"/>
      <c r="H195" s="107"/>
      <c r="I195" s="22"/>
      <c r="J195" s="108"/>
      <c r="K195" s="109"/>
      <c r="L195" s="22"/>
      <c r="M195" s="110"/>
      <c r="N195" s="111"/>
      <c r="O195" s="9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0"/>
    </row>
    <row r="196" spans="1:29" x14ac:dyDescent="0.25">
      <c r="A196" s="7"/>
      <c r="B196" s="8" t="s">
        <v>151</v>
      </c>
      <c r="C196" s="102"/>
      <c r="D196" s="103"/>
      <c r="E196" s="102"/>
      <c r="F196" s="103"/>
      <c r="G196" s="106"/>
      <c r="H196" s="107"/>
      <c r="I196" s="22"/>
      <c r="J196" s="108"/>
      <c r="K196" s="109"/>
      <c r="L196" s="22" t="s">
        <v>2</v>
      </c>
      <c r="M196" s="110">
        <f ca="1">Eval(B196)</f>
        <v>21.380000000000003</v>
      </c>
      <c r="N196" s="111"/>
      <c r="O196" s="9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0"/>
    </row>
    <row r="197" spans="1:29" x14ac:dyDescent="0.25">
      <c r="A197" s="7"/>
      <c r="B197" s="22"/>
      <c r="C197" s="102"/>
      <c r="D197" s="103"/>
      <c r="E197" s="102"/>
      <c r="F197" s="103"/>
      <c r="G197" s="106"/>
      <c r="H197" s="107"/>
      <c r="I197" s="22"/>
      <c r="J197" s="102"/>
      <c r="K197" s="103"/>
      <c r="L197" s="22"/>
      <c r="M197" s="114"/>
      <c r="N197" s="115"/>
      <c r="O197" s="9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0"/>
    </row>
    <row r="198" spans="1:29" x14ac:dyDescent="0.25">
      <c r="A198" s="7" t="s">
        <v>152</v>
      </c>
      <c r="B198" s="48" t="s">
        <v>157</v>
      </c>
      <c r="C198" s="102"/>
      <c r="D198" s="103"/>
      <c r="E198" s="102"/>
      <c r="F198" s="103"/>
      <c r="G198" s="106"/>
      <c r="H198" s="107"/>
      <c r="I198" s="22"/>
      <c r="J198" s="108"/>
      <c r="K198" s="109"/>
      <c r="L198" s="22"/>
      <c r="M198" s="110"/>
      <c r="N198" s="111"/>
      <c r="O198" s="9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0"/>
    </row>
    <row r="199" spans="1:29" x14ac:dyDescent="0.25">
      <c r="A199" s="7" t="s">
        <v>154</v>
      </c>
      <c r="B199" s="18" t="s">
        <v>158</v>
      </c>
      <c r="C199" s="102"/>
      <c r="D199" s="103"/>
      <c r="E199" s="102"/>
      <c r="F199" s="103"/>
      <c r="G199" s="106"/>
      <c r="H199" s="107"/>
      <c r="I199" s="22"/>
      <c r="J199" s="108"/>
      <c r="K199" s="109"/>
      <c r="L199" s="22" t="s">
        <v>19</v>
      </c>
      <c r="M199" s="124">
        <v>8</v>
      </c>
      <c r="N199" s="125"/>
      <c r="O199" s="9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0"/>
    </row>
    <row r="200" spans="1:29" x14ac:dyDescent="0.25">
      <c r="A200" s="7"/>
      <c r="B200" s="18"/>
      <c r="C200" s="102"/>
      <c r="D200" s="103"/>
      <c r="E200" s="102"/>
      <c r="F200" s="103"/>
      <c r="G200" s="106"/>
      <c r="H200" s="107"/>
      <c r="I200" s="22"/>
      <c r="J200" s="108"/>
      <c r="K200" s="109"/>
      <c r="L200" s="22"/>
      <c r="M200" s="110"/>
      <c r="N200" s="111"/>
      <c r="O200" s="9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0"/>
    </row>
    <row r="201" spans="1:29" x14ac:dyDescent="0.25">
      <c r="A201" s="7" t="s">
        <v>156</v>
      </c>
      <c r="B201" s="18" t="s">
        <v>159</v>
      </c>
      <c r="C201" s="102"/>
      <c r="D201" s="103"/>
      <c r="E201" s="102"/>
      <c r="F201" s="103"/>
      <c r="G201" s="106"/>
      <c r="H201" s="107"/>
      <c r="I201" s="22"/>
      <c r="J201" s="108"/>
      <c r="K201" s="109"/>
      <c r="L201" s="22" t="s">
        <v>19</v>
      </c>
      <c r="M201" s="124">
        <v>4</v>
      </c>
      <c r="N201" s="125"/>
      <c r="O201" s="9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0"/>
    </row>
    <row r="202" spans="1:29" x14ac:dyDescent="0.25">
      <c r="A202" s="7"/>
      <c r="B202" s="17"/>
      <c r="C202" s="102"/>
      <c r="D202" s="103"/>
      <c r="E202" s="102"/>
      <c r="F202" s="103"/>
      <c r="G202" s="106"/>
      <c r="H202" s="107"/>
      <c r="I202" s="22"/>
      <c r="J202" s="108"/>
      <c r="K202" s="109"/>
      <c r="L202" s="22"/>
      <c r="M202" s="110"/>
      <c r="N202" s="111"/>
      <c r="O202" s="9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0"/>
    </row>
    <row r="203" spans="1:29" x14ac:dyDescent="0.25">
      <c r="A203" s="7" t="s">
        <v>162</v>
      </c>
      <c r="B203" s="48" t="s">
        <v>163</v>
      </c>
      <c r="C203" s="102"/>
      <c r="D203" s="103"/>
      <c r="E203" s="102"/>
      <c r="F203" s="103"/>
      <c r="G203" s="106"/>
      <c r="H203" s="107"/>
      <c r="I203" s="22"/>
      <c r="J203" s="102"/>
      <c r="K203" s="103"/>
      <c r="L203" s="22"/>
      <c r="M203" s="110"/>
      <c r="N203" s="111"/>
      <c r="O203" s="9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0"/>
    </row>
    <row r="204" spans="1:29" x14ac:dyDescent="0.25">
      <c r="A204" s="7" t="s">
        <v>164</v>
      </c>
      <c r="B204" s="128" t="s">
        <v>165</v>
      </c>
      <c r="C204" s="102"/>
      <c r="D204" s="103"/>
      <c r="E204" s="102"/>
      <c r="F204" s="103"/>
      <c r="G204" s="106"/>
      <c r="H204" s="107"/>
      <c r="I204" s="22"/>
      <c r="J204" s="108"/>
      <c r="K204" s="109"/>
      <c r="L204" s="22"/>
      <c r="M204" s="110"/>
      <c r="N204" s="111"/>
      <c r="O204" s="9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0"/>
    </row>
    <row r="205" spans="1:29" x14ac:dyDescent="0.25">
      <c r="A205" s="7"/>
      <c r="B205" s="129"/>
      <c r="C205" s="102"/>
      <c r="D205" s="103"/>
      <c r="E205" s="102"/>
      <c r="F205" s="103"/>
      <c r="G205" s="106"/>
      <c r="H205" s="107"/>
      <c r="I205" s="22"/>
      <c r="J205" s="108"/>
      <c r="K205" s="109"/>
      <c r="L205" s="22"/>
      <c r="M205" s="110"/>
      <c r="N205" s="111"/>
      <c r="O205" s="9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0"/>
    </row>
    <row r="206" spans="1:29" x14ac:dyDescent="0.25">
      <c r="A206" s="7"/>
      <c r="B206" s="18" t="s">
        <v>141</v>
      </c>
      <c r="C206" s="102"/>
      <c r="D206" s="103"/>
      <c r="E206" s="102"/>
      <c r="F206" s="103"/>
      <c r="G206" s="106"/>
      <c r="H206" s="107"/>
      <c r="I206" s="22" t="s">
        <v>3</v>
      </c>
      <c r="J206" s="108">
        <v>135.63</v>
      </c>
      <c r="K206" s="109"/>
      <c r="L206" s="22"/>
      <c r="M206" s="110"/>
      <c r="N206" s="111"/>
      <c r="O206" s="9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0"/>
    </row>
    <row r="207" spans="1:29" x14ac:dyDescent="0.25">
      <c r="A207" s="7"/>
      <c r="B207" s="18" t="s">
        <v>166</v>
      </c>
      <c r="C207" s="102"/>
      <c r="D207" s="103"/>
      <c r="E207" s="102"/>
      <c r="F207" s="103"/>
      <c r="G207" s="106"/>
      <c r="H207" s="107"/>
      <c r="I207" s="22"/>
      <c r="J207" s="108"/>
      <c r="K207" s="109"/>
      <c r="L207" s="22"/>
      <c r="M207" s="110"/>
      <c r="N207" s="111"/>
      <c r="O207" s="9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0"/>
    </row>
    <row r="208" spans="1:29" x14ac:dyDescent="0.25">
      <c r="A208" s="7"/>
      <c r="B208" s="18" t="s">
        <v>167</v>
      </c>
      <c r="C208" s="102"/>
      <c r="D208" s="103"/>
      <c r="E208" s="102"/>
      <c r="F208" s="103"/>
      <c r="G208" s="106"/>
      <c r="H208" s="107"/>
      <c r="I208" s="22" t="s">
        <v>3</v>
      </c>
      <c r="J208" s="108">
        <f ca="1">-Eval(B208)</f>
        <v>-3.32</v>
      </c>
      <c r="K208" s="109"/>
      <c r="L208" s="22"/>
      <c r="M208" s="110"/>
      <c r="N208" s="111"/>
      <c r="O208" s="9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0"/>
    </row>
    <row r="209" spans="1:29" x14ac:dyDescent="0.25">
      <c r="A209" s="7"/>
      <c r="B209" s="22" t="s">
        <v>39</v>
      </c>
      <c r="C209" s="102"/>
      <c r="D209" s="103"/>
      <c r="E209" s="102"/>
      <c r="F209" s="103"/>
      <c r="G209" s="106"/>
      <c r="H209" s="107"/>
      <c r="I209" s="22"/>
      <c r="J209" s="108"/>
      <c r="K209" s="109"/>
      <c r="L209" s="22" t="s">
        <v>3</v>
      </c>
      <c r="M209" s="110">
        <f ca="1">J206+J208</f>
        <v>132.31</v>
      </c>
      <c r="N209" s="111"/>
      <c r="O209" s="9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0"/>
    </row>
    <row r="210" spans="1:29" x14ac:dyDescent="0.25">
      <c r="A210" s="7"/>
      <c r="B210" s="18"/>
      <c r="C210" s="102"/>
      <c r="D210" s="103"/>
      <c r="E210" s="102"/>
      <c r="F210" s="103"/>
      <c r="G210" s="106"/>
      <c r="H210" s="107"/>
      <c r="I210" s="22"/>
      <c r="J210" s="106"/>
      <c r="K210" s="107"/>
      <c r="L210" s="22"/>
      <c r="M210" s="110"/>
      <c r="N210" s="111"/>
      <c r="O210" s="9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0"/>
    </row>
    <row r="211" spans="1:29" x14ac:dyDescent="0.25">
      <c r="A211" s="7" t="s">
        <v>168</v>
      </c>
      <c r="B211" s="18" t="s">
        <v>169</v>
      </c>
      <c r="C211" s="120"/>
      <c r="D211" s="121"/>
      <c r="E211" s="102"/>
      <c r="F211" s="103"/>
      <c r="G211" s="106"/>
      <c r="H211" s="107"/>
      <c r="I211" s="22"/>
      <c r="J211" s="106"/>
      <c r="K211" s="107"/>
      <c r="L211" s="22"/>
      <c r="M211" s="116"/>
      <c r="N211" s="117"/>
      <c r="O211" s="9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0"/>
    </row>
    <row r="212" spans="1:29" x14ac:dyDescent="0.25">
      <c r="A212" s="7"/>
      <c r="B212" s="128" t="s">
        <v>170</v>
      </c>
      <c r="C212" s="120"/>
      <c r="D212" s="121"/>
      <c r="E212" s="102"/>
      <c r="F212" s="103"/>
      <c r="G212" s="106"/>
      <c r="H212" s="107"/>
      <c r="I212" s="22"/>
      <c r="J212" s="106"/>
      <c r="K212" s="107"/>
      <c r="L212" s="22"/>
      <c r="M212" s="116"/>
      <c r="N212" s="117"/>
      <c r="O212" s="9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0"/>
    </row>
    <row r="213" spans="1:29" x14ac:dyDescent="0.25">
      <c r="A213" s="7"/>
      <c r="B213" s="129"/>
      <c r="C213" s="102"/>
      <c r="D213" s="103"/>
      <c r="E213" s="102"/>
      <c r="F213" s="103"/>
      <c r="G213" s="106"/>
      <c r="H213" s="107"/>
      <c r="I213" s="22"/>
      <c r="J213" s="108"/>
      <c r="K213" s="109"/>
      <c r="L213" s="22" t="s">
        <v>2</v>
      </c>
      <c r="M213" s="110">
        <f ca="1">Eval(B212)</f>
        <v>55.643000000000001</v>
      </c>
      <c r="N213" s="111"/>
      <c r="O213" s="9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0"/>
    </row>
    <row r="214" spans="1:29" x14ac:dyDescent="0.25">
      <c r="A214" s="7"/>
      <c r="B214" s="22"/>
      <c r="C214" s="102"/>
      <c r="D214" s="103"/>
      <c r="E214" s="102"/>
      <c r="F214" s="103"/>
      <c r="G214" s="106"/>
      <c r="H214" s="107"/>
      <c r="I214" s="22"/>
      <c r="J214" s="106"/>
      <c r="K214" s="107"/>
      <c r="L214" s="22"/>
      <c r="M214" s="116"/>
      <c r="N214" s="117"/>
      <c r="O214" s="9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0"/>
    </row>
    <row r="215" spans="1:29" x14ac:dyDescent="0.25">
      <c r="A215" s="7" t="s">
        <v>171</v>
      </c>
      <c r="B215" s="18" t="s">
        <v>172</v>
      </c>
      <c r="C215" s="102"/>
      <c r="D215" s="103"/>
      <c r="E215" s="118"/>
      <c r="F215" s="119"/>
      <c r="G215" s="104"/>
      <c r="H215" s="105"/>
      <c r="I215" s="22"/>
      <c r="J215" s="106"/>
      <c r="K215" s="107"/>
      <c r="L215" s="22"/>
      <c r="M215" s="110"/>
      <c r="N215" s="111"/>
      <c r="O215" s="9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0"/>
    </row>
    <row r="216" spans="1:29" x14ac:dyDescent="0.25">
      <c r="A216" s="7"/>
      <c r="B216" s="18" t="s">
        <v>188</v>
      </c>
      <c r="C216" s="120"/>
      <c r="D216" s="121"/>
      <c r="E216" s="120"/>
      <c r="F216" s="121"/>
      <c r="G216" s="106"/>
      <c r="H216" s="107"/>
      <c r="I216" s="22"/>
      <c r="J216" s="106"/>
      <c r="K216" s="107"/>
      <c r="L216" s="22" t="s">
        <v>2</v>
      </c>
      <c r="M216" s="110">
        <f ca="1">Eval(B216)</f>
        <v>14.350000000000001</v>
      </c>
      <c r="N216" s="111"/>
      <c r="O216" s="9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0"/>
    </row>
    <row r="217" spans="1:29" x14ac:dyDescent="0.25">
      <c r="A217" s="7"/>
      <c r="B217" s="8"/>
      <c r="C217" s="120"/>
      <c r="D217" s="121"/>
      <c r="E217" s="102"/>
      <c r="F217" s="103"/>
      <c r="G217" s="122"/>
      <c r="H217" s="123"/>
      <c r="I217" s="22"/>
      <c r="J217" s="106"/>
      <c r="K217" s="107"/>
      <c r="L217" s="22"/>
      <c r="M217" s="124"/>
      <c r="N217" s="125"/>
      <c r="O217" s="9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0"/>
    </row>
    <row r="218" spans="1:29" x14ac:dyDescent="0.25">
      <c r="A218" s="7"/>
      <c r="B218" s="48"/>
      <c r="C218" s="102"/>
      <c r="D218" s="103"/>
      <c r="E218" s="102"/>
      <c r="F218" s="103"/>
      <c r="G218" s="106"/>
      <c r="H218" s="107"/>
      <c r="I218" s="22"/>
      <c r="J218" s="106"/>
      <c r="K218" s="107"/>
      <c r="L218" s="22"/>
      <c r="M218" s="110"/>
      <c r="N218" s="111"/>
      <c r="O218" s="9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0"/>
    </row>
    <row r="219" spans="1:29" x14ac:dyDescent="0.25">
      <c r="A219" s="7"/>
      <c r="B219" s="18"/>
      <c r="C219" s="102"/>
      <c r="D219" s="103"/>
      <c r="E219" s="112"/>
      <c r="F219" s="113"/>
      <c r="G219" s="106"/>
      <c r="H219" s="107"/>
      <c r="I219" s="22"/>
      <c r="J219" s="106"/>
      <c r="K219" s="107"/>
      <c r="L219" s="22"/>
      <c r="M219" s="114"/>
      <c r="N219" s="115"/>
      <c r="O219" s="9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0"/>
    </row>
    <row r="220" spans="1:29" x14ac:dyDescent="0.25">
      <c r="A220" s="7"/>
      <c r="B220" s="18"/>
      <c r="C220" s="102"/>
      <c r="D220" s="103"/>
      <c r="E220" s="112"/>
      <c r="F220" s="113"/>
      <c r="G220" s="106"/>
      <c r="H220" s="107"/>
      <c r="I220" s="22"/>
      <c r="J220" s="108"/>
      <c r="K220" s="109"/>
      <c r="L220" s="22"/>
      <c r="M220" s="114"/>
      <c r="N220" s="115"/>
      <c r="O220" s="9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0"/>
    </row>
    <row r="221" spans="1:29" x14ac:dyDescent="0.25">
      <c r="A221" s="7"/>
      <c r="B221" s="18"/>
      <c r="C221" s="102"/>
      <c r="D221" s="103"/>
      <c r="E221" s="102"/>
      <c r="F221" s="103"/>
      <c r="G221" s="106"/>
      <c r="H221" s="107"/>
      <c r="I221" s="22"/>
      <c r="J221" s="108"/>
      <c r="K221" s="109"/>
      <c r="L221" s="22"/>
      <c r="M221" s="110"/>
      <c r="N221" s="111"/>
      <c r="O221" s="9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0"/>
    </row>
    <row r="222" spans="1:29" x14ac:dyDescent="0.25">
      <c r="A222" s="7"/>
      <c r="B222" s="18"/>
      <c r="C222" s="102"/>
      <c r="D222" s="103"/>
      <c r="E222" s="104"/>
      <c r="F222" s="105"/>
      <c r="G222" s="106"/>
      <c r="H222" s="107"/>
      <c r="I222" s="22"/>
      <c r="J222" s="108"/>
      <c r="K222" s="109"/>
      <c r="L222" s="22"/>
      <c r="M222" s="110"/>
      <c r="N222" s="111"/>
      <c r="O222" s="9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0"/>
    </row>
    <row r="223" spans="1:29" x14ac:dyDescent="0.25">
      <c r="A223" s="7"/>
      <c r="B223" s="18"/>
      <c r="C223" s="102"/>
      <c r="D223" s="103"/>
      <c r="E223" s="102"/>
      <c r="F223" s="103"/>
      <c r="G223" s="106"/>
      <c r="H223" s="107"/>
      <c r="I223" s="22"/>
      <c r="J223" s="108"/>
      <c r="K223" s="109"/>
      <c r="L223" s="22"/>
      <c r="M223" s="110"/>
      <c r="N223" s="111"/>
      <c r="O223" s="9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0"/>
    </row>
    <row r="224" spans="1:29" x14ac:dyDescent="0.25">
      <c r="A224" s="7"/>
      <c r="B224" s="8"/>
      <c r="C224" s="102"/>
      <c r="D224" s="103"/>
      <c r="E224" s="102"/>
      <c r="F224" s="103"/>
      <c r="G224" s="106"/>
      <c r="H224" s="107"/>
      <c r="I224" s="22"/>
      <c r="J224" s="108"/>
      <c r="K224" s="109"/>
      <c r="L224" s="22"/>
      <c r="M224" s="110"/>
      <c r="N224" s="111"/>
      <c r="O224" s="9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0"/>
    </row>
    <row r="225" spans="1:29" ht="15.75" thickBot="1" x14ac:dyDescent="0.3">
      <c r="A225" s="12"/>
      <c r="B225" s="13"/>
      <c r="C225" s="102"/>
      <c r="D225" s="103"/>
      <c r="E225" s="102"/>
      <c r="F225" s="103"/>
      <c r="G225" s="106"/>
      <c r="H225" s="107"/>
      <c r="I225" s="35"/>
      <c r="J225" s="108"/>
      <c r="K225" s="109"/>
      <c r="L225" s="35"/>
      <c r="M225" s="110"/>
      <c r="N225" s="111"/>
      <c r="O225" s="14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5"/>
    </row>
    <row r="226" spans="1:29" ht="15.75" thickBot="1" x14ac:dyDescent="0.3">
      <c r="A226" s="97" t="s">
        <v>14</v>
      </c>
      <c r="B226" s="98"/>
      <c r="C226" s="99" t="s">
        <v>15</v>
      </c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  <c r="T226" s="100"/>
      <c r="U226" s="100"/>
      <c r="V226" s="100"/>
      <c r="W226" s="100"/>
      <c r="X226" s="100"/>
      <c r="Y226" s="100"/>
      <c r="Z226" s="100"/>
      <c r="AA226" s="100"/>
      <c r="AB226" s="100"/>
      <c r="AC226" s="101"/>
    </row>
    <row r="227" spans="1:29" ht="15.75" thickBot="1" x14ac:dyDescent="0.3">
      <c r="A227" s="1" t="s">
        <v>9</v>
      </c>
      <c r="B227" t="s">
        <v>16</v>
      </c>
      <c r="C227" s="130" t="s">
        <v>10</v>
      </c>
      <c r="D227" s="130"/>
      <c r="E227" s="130"/>
      <c r="F227" s="131" t="s">
        <v>17</v>
      </c>
      <c r="G227" s="131"/>
      <c r="H227" s="131"/>
      <c r="I227" s="132" t="s">
        <v>11</v>
      </c>
      <c r="J227" s="132"/>
      <c r="K227" s="132"/>
      <c r="L227" s="133">
        <v>41384</v>
      </c>
      <c r="M227" s="133"/>
      <c r="N227" s="133"/>
      <c r="O227" s="132" t="s">
        <v>12</v>
      </c>
      <c r="P227" s="132"/>
      <c r="Q227" s="132"/>
      <c r="R227" s="134">
        <v>7</v>
      </c>
      <c r="S227" s="134"/>
      <c r="T227" s="135" t="s">
        <v>13</v>
      </c>
      <c r="U227" s="135"/>
      <c r="V227" s="135"/>
      <c r="W227" s="131" t="s">
        <v>20</v>
      </c>
      <c r="X227" s="131"/>
      <c r="Y227" s="131"/>
      <c r="Z227" s="131"/>
      <c r="AA227" s="131"/>
      <c r="AB227" s="131"/>
      <c r="AC227" s="131"/>
    </row>
    <row r="228" spans="1:29" ht="15.75" thickBot="1" x14ac:dyDescent="0.3">
      <c r="A228" s="75" t="s">
        <v>0</v>
      </c>
      <c r="B228" s="75" t="s">
        <v>1</v>
      </c>
      <c r="C228" s="126" t="s">
        <v>2</v>
      </c>
      <c r="D228" s="126"/>
      <c r="E228" s="126" t="s">
        <v>3</v>
      </c>
      <c r="F228" s="126"/>
      <c r="G228" s="126" t="s">
        <v>8</v>
      </c>
      <c r="H228" s="126"/>
      <c r="I228" s="127" t="s">
        <v>4</v>
      </c>
      <c r="J228" s="126"/>
      <c r="K228" s="126"/>
      <c r="L228" s="75" t="s">
        <v>5</v>
      </c>
      <c r="M228" s="126" t="s">
        <v>6</v>
      </c>
      <c r="N228" s="126"/>
      <c r="O228" s="126" t="s">
        <v>7</v>
      </c>
      <c r="P228" s="126"/>
      <c r="Q228" s="126"/>
      <c r="R228" s="126"/>
      <c r="S228" s="126"/>
      <c r="T228" s="126"/>
      <c r="U228" s="126"/>
      <c r="V228" s="126"/>
      <c r="W228" s="126"/>
      <c r="X228" s="126"/>
      <c r="Y228" s="126"/>
      <c r="Z228" s="126"/>
      <c r="AA228" s="126"/>
      <c r="AB228" s="126"/>
      <c r="AC228" s="126"/>
    </row>
    <row r="229" spans="1:29" x14ac:dyDescent="0.25">
      <c r="A229" s="7" t="s">
        <v>189</v>
      </c>
      <c r="B229" s="48" t="s">
        <v>190</v>
      </c>
      <c r="C229" s="102"/>
      <c r="D229" s="103"/>
      <c r="E229" s="106"/>
      <c r="F229" s="107"/>
      <c r="G229" s="106"/>
      <c r="H229" s="107"/>
      <c r="I229" s="22"/>
      <c r="J229" s="108"/>
      <c r="K229" s="109"/>
      <c r="L229" s="22"/>
      <c r="M229" s="110"/>
      <c r="N229" s="111"/>
      <c r="O229" s="5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4"/>
    </row>
    <row r="230" spans="1:29" x14ac:dyDescent="0.25">
      <c r="A230" s="7" t="s">
        <v>191</v>
      </c>
      <c r="B230" s="18" t="s">
        <v>198</v>
      </c>
      <c r="C230" s="102"/>
      <c r="D230" s="103"/>
      <c r="E230" s="112"/>
      <c r="F230" s="113"/>
      <c r="G230" s="106"/>
      <c r="H230" s="107"/>
      <c r="I230" s="22"/>
      <c r="J230" s="108"/>
      <c r="K230" s="109"/>
      <c r="L230" s="22"/>
      <c r="M230" s="110"/>
      <c r="N230" s="111"/>
      <c r="O230" s="9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0"/>
    </row>
    <row r="231" spans="1:29" x14ac:dyDescent="0.25">
      <c r="A231" s="7"/>
      <c r="B231" s="18" t="s">
        <v>33</v>
      </c>
      <c r="C231" s="102"/>
      <c r="D231" s="103"/>
      <c r="E231" s="102"/>
      <c r="F231" s="103"/>
      <c r="G231" s="106"/>
      <c r="H231" s="107"/>
      <c r="I231" s="22"/>
      <c r="J231" s="108"/>
      <c r="K231" s="109"/>
      <c r="L231" s="22"/>
      <c r="M231" s="110"/>
      <c r="N231" s="111"/>
      <c r="O231" s="9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0"/>
    </row>
    <row r="232" spans="1:29" x14ac:dyDescent="0.25">
      <c r="A232" s="7"/>
      <c r="B232" s="128" t="s">
        <v>199</v>
      </c>
      <c r="C232" s="102"/>
      <c r="D232" s="103"/>
      <c r="E232" s="102"/>
      <c r="F232" s="103"/>
      <c r="G232" s="106"/>
      <c r="H232" s="107"/>
      <c r="I232" s="22"/>
      <c r="J232" s="108"/>
      <c r="K232" s="109"/>
      <c r="L232" s="22"/>
      <c r="M232" s="110"/>
      <c r="N232" s="111"/>
      <c r="O232" s="9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0"/>
    </row>
    <row r="233" spans="1:29" x14ac:dyDescent="0.25">
      <c r="A233" s="7"/>
      <c r="B233" s="129"/>
      <c r="C233" s="102">
        <f ca="1">Eval(B232)</f>
        <v>37.14</v>
      </c>
      <c r="D233" s="103"/>
      <c r="E233" s="102"/>
      <c r="F233" s="103"/>
      <c r="G233" s="106"/>
      <c r="H233" s="107"/>
      <c r="I233" s="22"/>
      <c r="J233" s="108"/>
      <c r="K233" s="109"/>
      <c r="L233" s="22"/>
      <c r="M233" s="110"/>
      <c r="N233" s="111"/>
      <c r="O233" s="9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0"/>
    </row>
    <row r="234" spans="1:29" x14ac:dyDescent="0.25">
      <c r="A234" s="7"/>
      <c r="B234" s="8" t="s">
        <v>35</v>
      </c>
      <c r="C234" s="102"/>
      <c r="D234" s="103"/>
      <c r="E234" s="102"/>
      <c r="F234" s="103"/>
      <c r="G234" s="106"/>
      <c r="H234" s="107"/>
      <c r="I234" s="22"/>
      <c r="J234" s="108"/>
      <c r="K234" s="109"/>
      <c r="L234" s="22"/>
      <c r="M234" s="110"/>
      <c r="N234" s="111"/>
      <c r="O234" s="9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0"/>
    </row>
    <row r="235" spans="1:29" x14ac:dyDescent="0.25">
      <c r="A235" s="7"/>
      <c r="B235" s="128" t="s">
        <v>200</v>
      </c>
      <c r="C235" s="102"/>
      <c r="D235" s="103"/>
      <c r="E235" s="102"/>
      <c r="F235" s="103"/>
      <c r="G235" s="106"/>
      <c r="H235" s="107"/>
      <c r="I235" s="22"/>
      <c r="J235" s="102"/>
      <c r="K235" s="103"/>
      <c r="L235" s="22"/>
      <c r="M235" s="114"/>
      <c r="N235" s="115"/>
      <c r="O235" s="9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0"/>
    </row>
    <row r="236" spans="1:29" x14ac:dyDescent="0.25">
      <c r="A236" s="7"/>
      <c r="B236" s="129"/>
      <c r="C236" s="102">
        <f ca="1">Eval(B235)</f>
        <v>25.27</v>
      </c>
      <c r="D236" s="103"/>
      <c r="E236" s="102"/>
      <c r="F236" s="103"/>
      <c r="G236" s="106"/>
      <c r="H236" s="107"/>
      <c r="I236" s="22"/>
      <c r="J236" s="108"/>
      <c r="K236" s="109"/>
      <c r="L236" s="22"/>
      <c r="M236" s="110"/>
      <c r="N236" s="111"/>
      <c r="O236" s="9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0"/>
    </row>
    <row r="237" spans="1:29" x14ac:dyDescent="0.25">
      <c r="A237" s="7"/>
      <c r="B237" s="18"/>
      <c r="C237" s="102">
        <f ca="1">C233+C236</f>
        <v>62.41</v>
      </c>
      <c r="D237" s="103"/>
      <c r="E237" s="102"/>
      <c r="F237" s="103"/>
      <c r="G237" s="106"/>
      <c r="H237" s="107"/>
      <c r="I237" s="22"/>
      <c r="J237" s="108"/>
      <c r="K237" s="109"/>
      <c r="L237" s="22"/>
      <c r="M237" s="124"/>
      <c r="N237" s="125"/>
      <c r="O237" s="9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0"/>
    </row>
    <row r="238" spans="1:29" x14ac:dyDescent="0.25">
      <c r="A238" s="7"/>
      <c r="B238" s="17" t="s">
        <v>38</v>
      </c>
      <c r="C238" s="102"/>
      <c r="D238" s="103"/>
      <c r="E238" s="102"/>
      <c r="F238" s="103"/>
      <c r="G238" s="106"/>
      <c r="H238" s="107"/>
      <c r="I238" s="22"/>
      <c r="J238" s="108"/>
      <c r="K238" s="109"/>
      <c r="L238" s="22"/>
      <c r="M238" s="110"/>
      <c r="N238" s="111"/>
      <c r="O238" s="9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0"/>
    </row>
    <row r="239" spans="1:29" x14ac:dyDescent="0.25">
      <c r="A239" s="7"/>
      <c r="B239" s="18"/>
      <c r="C239" s="102"/>
      <c r="D239" s="103"/>
      <c r="E239" s="102"/>
      <c r="F239" s="103"/>
      <c r="G239" s="106"/>
      <c r="H239" s="107"/>
      <c r="I239" s="22"/>
      <c r="J239" s="108"/>
      <c r="K239" s="109"/>
      <c r="L239" s="22"/>
      <c r="M239" s="124"/>
      <c r="N239" s="125"/>
      <c r="O239" s="9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0"/>
    </row>
    <row r="240" spans="1:29" x14ac:dyDescent="0.25">
      <c r="A240" s="7"/>
      <c r="B240" s="17"/>
      <c r="C240" s="102"/>
      <c r="D240" s="103"/>
      <c r="E240" s="102"/>
      <c r="F240" s="103"/>
      <c r="G240" s="106"/>
      <c r="H240" s="107"/>
      <c r="I240" s="22"/>
      <c r="J240" s="108"/>
      <c r="K240" s="109"/>
      <c r="L240" s="22"/>
      <c r="M240" s="110"/>
      <c r="N240" s="111"/>
      <c r="O240" s="9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0"/>
    </row>
    <row r="241" spans="1:29" x14ac:dyDescent="0.25">
      <c r="A241" s="7"/>
      <c r="B241" s="48"/>
      <c r="C241" s="102"/>
      <c r="D241" s="103"/>
      <c r="E241" s="102"/>
      <c r="F241" s="103"/>
      <c r="G241" s="106"/>
      <c r="H241" s="107"/>
      <c r="I241" s="22"/>
      <c r="J241" s="102"/>
      <c r="K241" s="103"/>
      <c r="L241" s="22"/>
      <c r="M241" s="110"/>
      <c r="N241" s="111"/>
      <c r="O241" s="9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0"/>
    </row>
    <row r="242" spans="1:29" x14ac:dyDescent="0.25">
      <c r="A242" s="7"/>
      <c r="B242" s="48"/>
      <c r="C242" s="102"/>
      <c r="D242" s="103"/>
      <c r="E242" s="102"/>
      <c r="F242" s="103"/>
      <c r="G242" s="106"/>
      <c r="H242" s="107"/>
      <c r="I242" s="22"/>
      <c r="J242" s="108"/>
      <c r="K242" s="109"/>
      <c r="L242" s="22"/>
      <c r="M242" s="110"/>
      <c r="N242" s="111"/>
      <c r="O242" s="9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0"/>
    </row>
    <row r="243" spans="1:29" x14ac:dyDescent="0.25">
      <c r="A243" s="7"/>
      <c r="B243" s="48"/>
      <c r="C243" s="102"/>
      <c r="D243" s="103"/>
      <c r="E243" s="102"/>
      <c r="F243" s="103"/>
      <c r="G243" s="106"/>
      <c r="H243" s="107"/>
      <c r="I243" s="22"/>
      <c r="J243" s="108"/>
      <c r="K243" s="109"/>
      <c r="L243" s="22"/>
      <c r="M243" s="110"/>
      <c r="N243" s="111"/>
      <c r="O243" s="9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0"/>
    </row>
    <row r="244" spans="1:29" x14ac:dyDescent="0.25">
      <c r="A244" s="7"/>
      <c r="B244" s="18"/>
      <c r="C244" s="102"/>
      <c r="D244" s="103"/>
      <c r="E244" s="102"/>
      <c r="F244" s="103"/>
      <c r="G244" s="106"/>
      <c r="H244" s="107"/>
      <c r="I244" s="22"/>
      <c r="J244" s="108"/>
      <c r="K244" s="109"/>
      <c r="L244" s="22"/>
      <c r="M244" s="110"/>
      <c r="N244" s="111"/>
      <c r="O244" s="9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0"/>
    </row>
    <row r="245" spans="1:29" x14ac:dyDescent="0.25">
      <c r="A245" s="7"/>
      <c r="B245" s="18"/>
      <c r="C245" s="102"/>
      <c r="D245" s="103"/>
      <c r="E245" s="102"/>
      <c r="F245" s="103"/>
      <c r="G245" s="106"/>
      <c r="H245" s="107"/>
      <c r="I245" s="22"/>
      <c r="J245" s="108"/>
      <c r="K245" s="109"/>
      <c r="L245" s="22"/>
      <c r="M245" s="110"/>
      <c r="N245" s="111"/>
      <c r="O245" s="9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0"/>
    </row>
    <row r="246" spans="1:29" x14ac:dyDescent="0.25">
      <c r="A246" s="7"/>
      <c r="B246" s="17"/>
      <c r="C246" s="102"/>
      <c r="D246" s="103"/>
      <c r="E246" s="102"/>
      <c r="F246" s="103"/>
      <c r="G246" s="106"/>
      <c r="H246" s="107"/>
      <c r="I246" s="22"/>
      <c r="J246" s="108"/>
      <c r="K246" s="109"/>
      <c r="L246" s="22"/>
      <c r="M246" s="110"/>
      <c r="N246" s="111"/>
      <c r="O246" s="9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0"/>
    </row>
    <row r="247" spans="1:29" x14ac:dyDescent="0.25">
      <c r="A247" s="7"/>
      <c r="B247" s="17"/>
      <c r="C247" s="102"/>
      <c r="D247" s="103"/>
      <c r="E247" s="102"/>
      <c r="F247" s="103"/>
      <c r="G247" s="106"/>
      <c r="H247" s="107"/>
      <c r="I247" s="22"/>
      <c r="J247" s="108"/>
      <c r="K247" s="109"/>
      <c r="L247" s="22"/>
      <c r="M247" s="110"/>
      <c r="N247" s="111"/>
      <c r="O247" s="9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0"/>
    </row>
    <row r="248" spans="1:29" x14ac:dyDescent="0.25">
      <c r="A248" s="7"/>
      <c r="B248" s="18"/>
      <c r="C248" s="102"/>
      <c r="D248" s="103"/>
      <c r="E248" s="102"/>
      <c r="F248" s="103"/>
      <c r="G248" s="106"/>
      <c r="H248" s="107"/>
      <c r="I248" s="22"/>
      <c r="J248" s="106"/>
      <c r="K248" s="107"/>
      <c r="L248" s="22"/>
      <c r="M248" s="110"/>
      <c r="N248" s="111"/>
      <c r="O248" s="9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0"/>
    </row>
    <row r="249" spans="1:29" x14ac:dyDescent="0.25">
      <c r="A249" s="7"/>
      <c r="B249" s="18"/>
      <c r="C249" s="120"/>
      <c r="D249" s="121"/>
      <c r="E249" s="102"/>
      <c r="F249" s="103"/>
      <c r="G249" s="106"/>
      <c r="H249" s="107"/>
      <c r="I249" s="22"/>
      <c r="J249" s="106"/>
      <c r="K249" s="107"/>
      <c r="L249" s="22"/>
      <c r="M249" s="116"/>
      <c r="N249" s="117"/>
      <c r="O249" s="9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0"/>
    </row>
    <row r="250" spans="1:29" x14ac:dyDescent="0.25">
      <c r="A250" s="7"/>
      <c r="B250" s="17"/>
      <c r="C250" s="120"/>
      <c r="D250" s="121"/>
      <c r="E250" s="102"/>
      <c r="F250" s="103"/>
      <c r="G250" s="106"/>
      <c r="H250" s="107"/>
      <c r="I250" s="22"/>
      <c r="J250" s="106"/>
      <c r="K250" s="107"/>
      <c r="L250" s="22"/>
      <c r="M250" s="116"/>
      <c r="N250" s="117"/>
      <c r="O250" s="9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0"/>
    </row>
    <row r="251" spans="1:29" x14ac:dyDescent="0.25">
      <c r="A251" s="7"/>
      <c r="B251" s="18"/>
      <c r="C251" s="102"/>
      <c r="D251" s="103"/>
      <c r="E251" s="102"/>
      <c r="F251" s="103"/>
      <c r="G251" s="106"/>
      <c r="H251" s="107"/>
      <c r="I251" s="22"/>
      <c r="J251" s="108"/>
      <c r="K251" s="109"/>
      <c r="L251" s="22"/>
      <c r="M251" s="116"/>
      <c r="N251" s="117"/>
      <c r="O251" s="9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0"/>
    </row>
    <row r="252" spans="1:29" x14ac:dyDescent="0.25">
      <c r="A252" s="7"/>
      <c r="B252" s="22"/>
      <c r="C252" s="102"/>
      <c r="D252" s="103"/>
      <c r="E252" s="102"/>
      <c r="F252" s="103"/>
      <c r="G252" s="106"/>
      <c r="H252" s="107"/>
      <c r="I252" s="22"/>
      <c r="J252" s="106"/>
      <c r="K252" s="107"/>
      <c r="L252" s="22"/>
      <c r="M252" s="116"/>
      <c r="N252" s="117"/>
      <c r="O252" s="9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0"/>
    </row>
    <row r="253" spans="1:29" x14ac:dyDescent="0.25">
      <c r="A253" s="7"/>
      <c r="B253" s="17"/>
      <c r="C253" s="102"/>
      <c r="D253" s="103"/>
      <c r="E253" s="118"/>
      <c r="F253" s="119"/>
      <c r="G253" s="104"/>
      <c r="H253" s="105"/>
      <c r="I253" s="22"/>
      <c r="J253" s="106"/>
      <c r="K253" s="107"/>
      <c r="L253" s="22"/>
      <c r="M253" s="110"/>
      <c r="N253" s="111"/>
      <c r="O253" s="9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0"/>
    </row>
    <row r="254" spans="1:29" x14ac:dyDescent="0.25">
      <c r="A254" s="7"/>
      <c r="B254" s="18"/>
      <c r="C254" s="120"/>
      <c r="D254" s="121"/>
      <c r="E254" s="120"/>
      <c r="F254" s="121"/>
      <c r="G254" s="106"/>
      <c r="H254" s="107"/>
      <c r="I254" s="22"/>
      <c r="J254" s="106"/>
      <c r="K254" s="107"/>
      <c r="L254" s="22"/>
      <c r="M254" s="110"/>
      <c r="N254" s="111"/>
      <c r="O254" s="9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0"/>
    </row>
    <row r="255" spans="1:29" x14ac:dyDescent="0.25">
      <c r="A255" s="7"/>
      <c r="B255" s="8"/>
      <c r="C255" s="120"/>
      <c r="D255" s="121"/>
      <c r="E255" s="102"/>
      <c r="F255" s="103"/>
      <c r="G255" s="122"/>
      <c r="H255" s="123"/>
      <c r="I255" s="22"/>
      <c r="J255" s="106"/>
      <c r="K255" s="107"/>
      <c r="L255" s="22"/>
      <c r="M255" s="124"/>
      <c r="N255" s="125"/>
      <c r="O255" s="9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0"/>
    </row>
    <row r="256" spans="1:29" x14ac:dyDescent="0.25">
      <c r="A256" s="7"/>
      <c r="B256" s="17"/>
      <c r="C256" s="102"/>
      <c r="D256" s="103"/>
      <c r="E256" s="102"/>
      <c r="F256" s="103"/>
      <c r="G256" s="106"/>
      <c r="H256" s="107"/>
      <c r="I256" s="22"/>
      <c r="J256" s="106"/>
      <c r="K256" s="107"/>
      <c r="L256" s="22"/>
      <c r="M256" s="110"/>
      <c r="N256" s="111"/>
      <c r="O256" s="9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0"/>
    </row>
    <row r="257" spans="1:29" x14ac:dyDescent="0.25">
      <c r="A257" s="7"/>
      <c r="B257" s="18"/>
      <c r="C257" s="102"/>
      <c r="D257" s="103"/>
      <c r="E257" s="112"/>
      <c r="F257" s="113"/>
      <c r="G257" s="106"/>
      <c r="H257" s="107"/>
      <c r="I257" s="22"/>
      <c r="J257" s="106"/>
      <c r="K257" s="107"/>
      <c r="L257" s="22"/>
      <c r="M257" s="114"/>
      <c r="N257" s="115"/>
      <c r="O257" s="9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0"/>
    </row>
    <row r="258" spans="1:29" x14ac:dyDescent="0.25">
      <c r="A258" s="7"/>
      <c r="B258" s="18"/>
      <c r="C258" s="102"/>
      <c r="D258" s="103"/>
      <c r="E258" s="112"/>
      <c r="F258" s="113"/>
      <c r="G258" s="106"/>
      <c r="H258" s="107"/>
      <c r="I258" s="22"/>
      <c r="J258" s="108"/>
      <c r="K258" s="109"/>
      <c r="L258" s="22"/>
      <c r="M258" s="114"/>
      <c r="N258" s="115"/>
      <c r="O258" s="9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0"/>
    </row>
    <row r="259" spans="1:29" x14ac:dyDescent="0.25">
      <c r="A259" s="7"/>
      <c r="B259" s="18"/>
      <c r="C259" s="102"/>
      <c r="D259" s="103"/>
      <c r="E259" s="102"/>
      <c r="F259" s="103"/>
      <c r="G259" s="106"/>
      <c r="H259" s="107"/>
      <c r="I259" s="22"/>
      <c r="J259" s="108"/>
      <c r="K259" s="109"/>
      <c r="L259" s="22"/>
      <c r="M259" s="110"/>
      <c r="N259" s="111"/>
      <c r="O259" s="9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0"/>
    </row>
    <row r="260" spans="1:29" x14ac:dyDescent="0.25">
      <c r="A260" s="7"/>
      <c r="B260" s="18"/>
      <c r="C260" s="102"/>
      <c r="D260" s="103"/>
      <c r="E260" s="104"/>
      <c r="F260" s="105"/>
      <c r="G260" s="106"/>
      <c r="H260" s="107"/>
      <c r="I260" s="22"/>
      <c r="J260" s="108"/>
      <c r="K260" s="109"/>
      <c r="L260" s="22"/>
      <c r="M260" s="110"/>
      <c r="N260" s="111"/>
      <c r="O260" s="9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0"/>
    </row>
    <row r="261" spans="1:29" x14ac:dyDescent="0.25">
      <c r="A261" s="7"/>
      <c r="B261" s="18"/>
      <c r="C261" s="102"/>
      <c r="D261" s="103"/>
      <c r="E261" s="102"/>
      <c r="F261" s="103"/>
      <c r="G261" s="106"/>
      <c r="H261" s="107"/>
      <c r="I261" s="22"/>
      <c r="J261" s="108"/>
      <c r="K261" s="109"/>
      <c r="L261" s="22"/>
      <c r="M261" s="110"/>
      <c r="N261" s="111"/>
      <c r="O261" s="9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0"/>
    </row>
    <row r="262" spans="1:29" x14ac:dyDescent="0.25">
      <c r="A262" s="7"/>
      <c r="B262" s="8"/>
      <c r="C262" s="102"/>
      <c r="D262" s="103"/>
      <c r="E262" s="102"/>
      <c r="F262" s="103"/>
      <c r="G262" s="106"/>
      <c r="H262" s="107"/>
      <c r="I262" s="22"/>
      <c r="J262" s="108"/>
      <c r="K262" s="109"/>
      <c r="L262" s="22"/>
      <c r="M262" s="110"/>
      <c r="N262" s="111"/>
      <c r="O262" s="9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0"/>
    </row>
    <row r="263" spans="1:29" ht="15.75" thickBot="1" x14ac:dyDescent="0.3">
      <c r="A263" s="12"/>
      <c r="B263" s="13"/>
      <c r="C263" s="102"/>
      <c r="D263" s="103"/>
      <c r="E263" s="102"/>
      <c r="F263" s="103"/>
      <c r="G263" s="106"/>
      <c r="H263" s="107"/>
      <c r="I263" s="35"/>
      <c r="J263" s="108"/>
      <c r="K263" s="109"/>
      <c r="L263" s="35"/>
      <c r="M263" s="110"/>
      <c r="N263" s="111"/>
      <c r="O263" s="14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5"/>
    </row>
    <row r="264" spans="1:29" ht="15.75" thickBot="1" x14ac:dyDescent="0.3">
      <c r="A264" s="97" t="s">
        <v>14</v>
      </c>
      <c r="B264" s="98"/>
      <c r="C264" s="99" t="s">
        <v>15</v>
      </c>
      <c r="D264" s="100"/>
      <c r="E264" s="100"/>
      <c r="F264" s="100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100"/>
      <c r="R264" s="100"/>
      <c r="S264" s="100"/>
      <c r="T264" s="100"/>
      <c r="U264" s="100"/>
      <c r="V264" s="100"/>
      <c r="W264" s="100"/>
      <c r="X264" s="100"/>
      <c r="Y264" s="100"/>
      <c r="Z264" s="100"/>
      <c r="AA264" s="100"/>
      <c r="AB264" s="100"/>
      <c r="AC264" s="101"/>
    </row>
    <row r="265" spans="1:29" ht="15.75" thickBot="1" x14ac:dyDescent="0.3">
      <c r="A265" s="1" t="s">
        <v>9</v>
      </c>
      <c r="B265" t="s">
        <v>16</v>
      </c>
      <c r="C265" s="130" t="s">
        <v>10</v>
      </c>
      <c r="D265" s="130"/>
      <c r="E265" s="130"/>
      <c r="F265" s="131" t="s">
        <v>17</v>
      </c>
      <c r="G265" s="131"/>
      <c r="H265" s="131"/>
      <c r="I265" s="132" t="s">
        <v>11</v>
      </c>
      <c r="J265" s="132"/>
      <c r="K265" s="132"/>
      <c r="L265" s="133">
        <v>41384</v>
      </c>
      <c r="M265" s="133"/>
      <c r="N265" s="133"/>
      <c r="O265" s="132" t="s">
        <v>12</v>
      </c>
      <c r="P265" s="132"/>
      <c r="Q265" s="132"/>
      <c r="R265" s="134">
        <v>8</v>
      </c>
      <c r="S265" s="134"/>
      <c r="T265" s="135" t="s">
        <v>13</v>
      </c>
      <c r="U265" s="135"/>
      <c r="V265" s="135"/>
      <c r="W265" s="131" t="s">
        <v>20</v>
      </c>
      <c r="X265" s="131"/>
      <c r="Y265" s="131"/>
      <c r="Z265" s="131"/>
      <c r="AA265" s="131"/>
      <c r="AB265" s="131"/>
      <c r="AC265" s="131"/>
    </row>
    <row r="266" spans="1:29" ht="15.75" thickBot="1" x14ac:dyDescent="0.3">
      <c r="A266" s="75" t="s">
        <v>0</v>
      </c>
      <c r="B266" s="75" t="s">
        <v>1</v>
      </c>
      <c r="C266" s="126" t="s">
        <v>2</v>
      </c>
      <c r="D266" s="126"/>
      <c r="E266" s="126" t="s">
        <v>3</v>
      </c>
      <c r="F266" s="126"/>
      <c r="G266" s="126" t="s">
        <v>8</v>
      </c>
      <c r="H266" s="126"/>
      <c r="I266" s="127" t="s">
        <v>4</v>
      </c>
      <c r="J266" s="126"/>
      <c r="K266" s="126"/>
      <c r="L266" s="75" t="s">
        <v>5</v>
      </c>
      <c r="M266" s="126" t="s">
        <v>6</v>
      </c>
      <c r="N266" s="126"/>
      <c r="O266" s="126" t="s">
        <v>7</v>
      </c>
      <c r="P266" s="126"/>
      <c r="Q266" s="126"/>
      <c r="R266" s="126"/>
      <c r="S266" s="126"/>
      <c r="T266" s="126"/>
      <c r="U266" s="126"/>
      <c r="V266" s="126"/>
      <c r="W266" s="126"/>
      <c r="X266" s="126"/>
      <c r="Y266" s="126"/>
      <c r="Z266" s="126"/>
      <c r="AA266" s="126"/>
      <c r="AB266" s="126"/>
      <c r="AC266" s="126"/>
    </row>
    <row r="267" spans="1:29" x14ac:dyDescent="0.25">
      <c r="A267" s="7"/>
      <c r="B267" s="63"/>
      <c r="C267" s="102"/>
      <c r="D267" s="103"/>
      <c r="E267" s="106"/>
      <c r="F267" s="107"/>
      <c r="G267" s="106"/>
      <c r="H267" s="107"/>
      <c r="I267" s="22"/>
      <c r="J267" s="108"/>
      <c r="K267" s="109"/>
      <c r="L267" s="22"/>
      <c r="M267" s="110"/>
      <c r="N267" s="111"/>
      <c r="O267" s="5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4"/>
    </row>
    <row r="268" spans="1:29" x14ac:dyDescent="0.25">
      <c r="A268" s="7"/>
      <c r="B268" s="8"/>
      <c r="C268" s="102"/>
      <c r="D268" s="103"/>
      <c r="E268" s="112"/>
      <c r="F268" s="113"/>
      <c r="G268" s="106"/>
      <c r="H268" s="107"/>
      <c r="I268" s="22"/>
      <c r="J268" s="108"/>
      <c r="K268" s="109"/>
      <c r="L268" s="22"/>
      <c r="M268" s="110"/>
      <c r="N268" s="111"/>
      <c r="O268" s="9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0"/>
    </row>
    <row r="269" spans="1:29" x14ac:dyDescent="0.25">
      <c r="A269" s="7"/>
      <c r="B269" s="22"/>
      <c r="C269" s="102"/>
      <c r="D269" s="103"/>
      <c r="E269" s="102"/>
      <c r="F269" s="103"/>
      <c r="G269" s="106"/>
      <c r="H269" s="107"/>
      <c r="I269" s="22"/>
      <c r="J269" s="108"/>
      <c r="K269" s="109"/>
      <c r="L269" s="22"/>
      <c r="M269" s="110"/>
      <c r="N269" s="111"/>
      <c r="O269" s="9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0"/>
    </row>
    <row r="270" spans="1:29" x14ac:dyDescent="0.25">
      <c r="A270" s="7"/>
      <c r="B270" s="8"/>
      <c r="C270" s="102"/>
      <c r="D270" s="103"/>
      <c r="E270" s="102"/>
      <c r="F270" s="103"/>
      <c r="G270" s="106"/>
      <c r="H270" s="107"/>
      <c r="I270" s="22"/>
      <c r="J270" s="108"/>
      <c r="K270" s="109"/>
      <c r="L270" s="22"/>
      <c r="M270" s="110"/>
      <c r="N270" s="111"/>
      <c r="O270" s="9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0"/>
    </row>
    <row r="271" spans="1:29" x14ac:dyDescent="0.25">
      <c r="A271" s="7"/>
      <c r="B271" s="18"/>
      <c r="C271" s="102"/>
      <c r="D271" s="103"/>
      <c r="E271" s="102"/>
      <c r="F271" s="103"/>
      <c r="G271" s="106"/>
      <c r="H271" s="107"/>
      <c r="I271" s="22"/>
      <c r="J271" s="108"/>
      <c r="K271" s="109"/>
      <c r="L271" s="22"/>
      <c r="M271" s="110"/>
      <c r="N271" s="111"/>
      <c r="O271" s="9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0"/>
    </row>
    <row r="272" spans="1:29" x14ac:dyDescent="0.25">
      <c r="A272" s="7"/>
      <c r="B272" s="8"/>
      <c r="C272" s="102"/>
      <c r="D272" s="103"/>
      <c r="E272" s="102"/>
      <c r="F272" s="103"/>
      <c r="G272" s="106"/>
      <c r="H272" s="107"/>
      <c r="I272" s="22"/>
      <c r="J272" s="108"/>
      <c r="K272" s="109"/>
      <c r="L272" s="22"/>
      <c r="M272" s="110"/>
      <c r="N272" s="111"/>
      <c r="O272" s="9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0"/>
    </row>
    <row r="273" spans="1:29" x14ac:dyDescent="0.25">
      <c r="A273" s="7"/>
      <c r="B273" s="22"/>
      <c r="C273" s="102"/>
      <c r="D273" s="103"/>
      <c r="E273" s="102"/>
      <c r="F273" s="103"/>
      <c r="G273" s="106"/>
      <c r="H273" s="107"/>
      <c r="I273" s="22"/>
      <c r="J273" s="102"/>
      <c r="K273" s="103"/>
      <c r="L273" s="22"/>
      <c r="M273" s="114"/>
      <c r="N273" s="115"/>
      <c r="O273" s="9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0"/>
    </row>
    <row r="274" spans="1:29" x14ac:dyDescent="0.25">
      <c r="A274" s="7"/>
      <c r="B274" s="48"/>
      <c r="C274" s="102"/>
      <c r="D274" s="103"/>
      <c r="E274" s="102"/>
      <c r="F274" s="103"/>
      <c r="G274" s="106"/>
      <c r="H274" s="107"/>
      <c r="I274" s="22"/>
      <c r="J274" s="108"/>
      <c r="K274" s="109"/>
      <c r="L274" s="22"/>
      <c r="M274" s="110"/>
      <c r="N274" s="111"/>
      <c r="O274" s="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0"/>
    </row>
    <row r="275" spans="1:29" x14ac:dyDescent="0.25">
      <c r="A275" s="7"/>
      <c r="B275" s="18"/>
      <c r="C275" s="102"/>
      <c r="D275" s="103"/>
      <c r="E275" s="102"/>
      <c r="F275" s="103"/>
      <c r="G275" s="106"/>
      <c r="H275" s="107"/>
      <c r="I275" s="22"/>
      <c r="J275" s="108"/>
      <c r="K275" s="109"/>
      <c r="L275" s="22"/>
      <c r="M275" s="124"/>
      <c r="N275" s="125"/>
      <c r="O275" s="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0"/>
    </row>
    <row r="276" spans="1:29" x14ac:dyDescent="0.25">
      <c r="A276" s="7"/>
      <c r="B276" s="18"/>
      <c r="C276" s="102"/>
      <c r="D276" s="103"/>
      <c r="E276" s="102"/>
      <c r="F276" s="103"/>
      <c r="G276" s="106"/>
      <c r="H276" s="107"/>
      <c r="I276" s="22"/>
      <c r="J276" s="108"/>
      <c r="K276" s="109"/>
      <c r="L276" s="22"/>
      <c r="M276" s="110"/>
      <c r="N276" s="111"/>
      <c r="O276" s="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0"/>
    </row>
    <row r="277" spans="1:29" x14ac:dyDescent="0.25">
      <c r="A277" s="7"/>
      <c r="B277" s="18"/>
      <c r="C277" s="102"/>
      <c r="D277" s="103"/>
      <c r="E277" s="102"/>
      <c r="F277" s="103"/>
      <c r="G277" s="106"/>
      <c r="H277" s="107"/>
      <c r="I277" s="22"/>
      <c r="J277" s="108"/>
      <c r="K277" s="109"/>
      <c r="L277" s="22"/>
      <c r="M277" s="124"/>
      <c r="N277" s="125"/>
      <c r="O277" s="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0"/>
    </row>
    <row r="278" spans="1:29" x14ac:dyDescent="0.25">
      <c r="A278" s="7"/>
      <c r="B278" s="17"/>
      <c r="C278" s="102"/>
      <c r="D278" s="103"/>
      <c r="E278" s="102"/>
      <c r="F278" s="103"/>
      <c r="G278" s="106"/>
      <c r="H278" s="107"/>
      <c r="I278" s="22"/>
      <c r="J278" s="108"/>
      <c r="K278" s="109"/>
      <c r="L278" s="22"/>
      <c r="M278" s="110"/>
      <c r="N278" s="111"/>
      <c r="O278" s="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0"/>
    </row>
    <row r="279" spans="1:29" x14ac:dyDescent="0.25">
      <c r="A279" s="7"/>
      <c r="B279" s="48"/>
      <c r="C279" s="102"/>
      <c r="D279" s="103"/>
      <c r="E279" s="102"/>
      <c r="F279" s="103"/>
      <c r="G279" s="106"/>
      <c r="H279" s="107"/>
      <c r="I279" s="22"/>
      <c r="J279" s="102"/>
      <c r="K279" s="103"/>
      <c r="L279" s="22"/>
      <c r="M279" s="110"/>
      <c r="N279" s="111"/>
      <c r="O279" s="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0"/>
    </row>
    <row r="280" spans="1:29" x14ac:dyDescent="0.25">
      <c r="A280" s="7"/>
      <c r="B280" s="48"/>
      <c r="C280" s="102"/>
      <c r="D280" s="103"/>
      <c r="E280" s="102"/>
      <c r="F280" s="103"/>
      <c r="G280" s="106"/>
      <c r="H280" s="107"/>
      <c r="I280" s="22"/>
      <c r="J280" s="108"/>
      <c r="K280" s="109"/>
      <c r="L280" s="22"/>
      <c r="M280" s="110"/>
      <c r="N280" s="111"/>
      <c r="O280" s="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0"/>
    </row>
    <row r="281" spans="1:29" x14ac:dyDescent="0.25">
      <c r="A281" s="7"/>
      <c r="B281" s="48"/>
      <c r="C281" s="102"/>
      <c r="D281" s="103"/>
      <c r="E281" s="102"/>
      <c r="F281" s="103"/>
      <c r="G281" s="106"/>
      <c r="H281" s="107"/>
      <c r="I281" s="22"/>
      <c r="J281" s="108"/>
      <c r="K281" s="109"/>
      <c r="L281" s="22"/>
      <c r="M281" s="110"/>
      <c r="N281" s="111"/>
      <c r="O281" s="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0"/>
    </row>
    <row r="282" spans="1:29" x14ac:dyDescent="0.25">
      <c r="A282" s="7"/>
      <c r="B282" s="18"/>
      <c r="C282" s="102"/>
      <c r="D282" s="103"/>
      <c r="E282" s="102"/>
      <c r="F282" s="103"/>
      <c r="G282" s="106"/>
      <c r="H282" s="107"/>
      <c r="I282" s="22"/>
      <c r="J282" s="108"/>
      <c r="K282" s="109"/>
      <c r="L282" s="22"/>
      <c r="M282" s="110"/>
      <c r="N282" s="111"/>
      <c r="O282" s="9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0"/>
    </row>
    <row r="283" spans="1:29" x14ac:dyDescent="0.25">
      <c r="A283" s="7"/>
      <c r="B283" s="18"/>
      <c r="C283" s="102"/>
      <c r="D283" s="103"/>
      <c r="E283" s="102"/>
      <c r="F283" s="103"/>
      <c r="G283" s="106"/>
      <c r="H283" s="107"/>
      <c r="I283" s="22"/>
      <c r="J283" s="108"/>
      <c r="K283" s="109"/>
      <c r="L283" s="22"/>
      <c r="M283" s="110"/>
      <c r="N283" s="111"/>
      <c r="O283" s="9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0"/>
    </row>
    <row r="284" spans="1:29" x14ac:dyDescent="0.25">
      <c r="A284" s="7"/>
      <c r="B284" s="17"/>
      <c r="C284" s="102"/>
      <c r="D284" s="103"/>
      <c r="E284" s="102"/>
      <c r="F284" s="103"/>
      <c r="G284" s="106"/>
      <c r="H284" s="107"/>
      <c r="I284" s="22"/>
      <c r="J284" s="108"/>
      <c r="K284" s="109"/>
      <c r="L284" s="22"/>
      <c r="M284" s="110"/>
      <c r="N284" s="111"/>
      <c r="O284" s="9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0"/>
    </row>
    <row r="285" spans="1:29" x14ac:dyDescent="0.25">
      <c r="A285" s="7"/>
      <c r="B285" s="17"/>
      <c r="C285" s="102"/>
      <c r="D285" s="103"/>
      <c r="E285" s="102"/>
      <c r="F285" s="103"/>
      <c r="G285" s="106"/>
      <c r="H285" s="107"/>
      <c r="I285" s="22"/>
      <c r="J285" s="108"/>
      <c r="K285" s="109"/>
      <c r="L285" s="22"/>
      <c r="M285" s="110"/>
      <c r="N285" s="111"/>
      <c r="O285" s="9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0"/>
    </row>
    <row r="286" spans="1:29" x14ac:dyDescent="0.25">
      <c r="A286" s="7"/>
      <c r="B286" s="18"/>
      <c r="C286" s="102"/>
      <c r="D286" s="103"/>
      <c r="E286" s="102"/>
      <c r="F286" s="103"/>
      <c r="G286" s="106"/>
      <c r="H286" s="107"/>
      <c r="I286" s="22"/>
      <c r="J286" s="106"/>
      <c r="K286" s="107"/>
      <c r="L286" s="22"/>
      <c r="M286" s="110"/>
      <c r="N286" s="111"/>
      <c r="O286" s="9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0"/>
    </row>
    <row r="287" spans="1:29" x14ac:dyDescent="0.25">
      <c r="A287" s="7"/>
      <c r="B287" s="18"/>
      <c r="C287" s="120"/>
      <c r="D287" s="121"/>
      <c r="E287" s="102"/>
      <c r="F287" s="103"/>
      <c r="G287" s="106"/>
      <c r="H287" s="107"/>
      <c r="I287" s="22"/>
      <c r="J287" s="106"/>
      <c r="K287" s="107"/>
      <c r="L287" s="22"/>
      <c r="M287" s="116"/>
      <c r="N287" s="117"/>
      <c r="O287" s="9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0"/>
    </row>
    <row r="288" spans="1:29" x14ac:dyDescent="0.25">
      <c r="A288" s="7"/>
      <c r="B288" s="17"/>
      <c r="C288" s="120"/>
      <c r="D288" s="121"/>
      <c r="E288" s="102"/>
      <c r="F288" s="103"/>
      <c r="G288" s="106"/>
      <c r="H288" s="107"/>
      <c r="I288" s="22"/>
      <c r="J288" s="106"/>
      <c r="K288" s="107"/>
      <c r="L288" s="22"/>
      <c r="M288" s="116"/>
      <c r="N288" s="117"/>
      <c r="O288" s="9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0"/>
    </row>
    <row r="289" spans="1:29" x14ac:dyDescent="0.25">
      <c r="A289" s="7"/>
      <c r="B289" s="18"/>
      <c r="C289" s="102"/>
      <c r="D289" s="103"/>
      <c r="E289" s="102"/>
      <c r="F289" s="103"/>
      <c r="G289" s="106"/>
      <c r="H289" s="107"/>
      <c r="I289" s="22"/>
      <c r="J289" s="108"/>
      <c r="K289" s="109"/>
      <c r="L289" s="22"/>
      <c r="M289" s="116"/>
      <c r="N289" s="117"/>
      <c r="O289" s="9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0"/>
    </row>
    <row r="290" spans="1:29" x14ac:dyDescent="0.25">
      <c r="A290" s="7"/>
      <c r="B290" s="22"/>
      <c r="C290" s="102"/>
      <c r="D290" s="103"/>
      <c r="E290" s="102"/>
      <c r="F290" s="103"/>
      <c r="G290" s="106"/>
      <c r="H290" s="107"/>
      <c r="I290" s="22"/>
      <c r="J290" s="106"/>
      <c r="K290" s="107"/>
      <c r="L290" s="22"/>
      <c r="M290" s="116"/>
      <c r="N290" s="117"/>
      <c r="O290" s="9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0"/>
    </row>
    <row r="291" spans="1:29" x14ac:dyDescent="0.25">
      <c r="A291" s="7"/>
      <c r="B291" s="17"/>
      <c r="C291" s="102"/>
      <c r="D291" s="103"/>
      <c r="E291" s="118"/>
      <c r="F291" s="119"/>
      <c r="G291" s="104"/>
      <c r="H291" s="105"/>
      <c r="I291" s="22"/>
      <c r="J291" s="106"/>
      <c r="K291" s="107"/>
      <c r="L291" s="22"/>
      <c r="M291" s="110"/>
      <c r="N291" s="111"/>
      <c r="O291" s="9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0"/>
    </row>
    <row r="292" spans="1:29" x14ac:dyDescent="0.25">
      <c r="A292" s="7"/>
      <c r="B292" s="18"/>
      <c r="C292" s="120"/>
      <c r="D292" s="121"/>
      <c r="E292" s="120"/>
      <c r="F292" s="121"/>
      <c r="G292" s="106"/>
      <c r="H292" s="107"/>
      <c r="I292" s="22"/>
      <c r="J292" s="106"/>
      <c r="K292" s="107"/>
      <c r="L292" s="22"/>
      <c r="M292" s="110"/>
      <c r="N292" s="111"/>
      <c r="O292" s="9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0"/>
    </row>
    <row r="293" spans="1:29" x14ac:dyDescent="0.25">
      <c r="A293" s="7"/>
      <c r="B293" s="8"/>
      <c r="C293" s="120"/>
      <c r="D293" s="121"/>
      <c r="E293" s="102"/>
      <c r="F293" s="103"/>
      <c r="G293" s="122"/>
      <c r="H293" s="123"/>
      <c r="I293" s="22"/>
      <c r="J293" s="106"/>
      <c r="K293" s="107"/>
      <c r="L293" s="22"/>
      <c r="M293" s="124"/>
      <c r="N293" s="125"/>
      <c r="O293" s="9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0"/>
    </row>
    <row r="294" spans="1:29" x14ac:dyDescent="0.25">
      <c r="A294" s="7"/>
      <c r="B294" s="17"/>
      <c r="C294" s="102"/>
      <c r="D294" s="103"/>
      <c r="E294" s="102"/>
      <c r="F294" s="103"/>
      <c r="G294" s="106"/>
      <c r="H294" s="107"/>
      <c r="I294" s="22"/>
      <c r="J294" s="106"/>
      <c r="K294" s="107"/>
      <c r="L294" s="22"/>
      <c r="M294" s="110"/>
      <c r="N294" s="111"/>
      <c r="O294" s="9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0"/>
    </row>
    <row r="295" spans="1:29" x14ac:dyDescent="0.25">
      <c r="A295" s="7"/>
      <c r="B295" s="18"/>
      <c r="C295" s="102"/>
      <c r="D295" s="103"/>
      <c r="E295" s="112"/>
      <c r="F295" s="113"/>
      <c r="G295" s="106"/>
      <c r="H295" s="107"/>
      <c r="I295" s="22"/>
      <c r="J295" s="106"/>
      <c r="K295" s="107"/>
      <c r="L295" s="22"/>
      <c r="M295" s="114"/>
      <c r="N295" s="115"/>
      <c r="O295" s="9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0"/>
    </row>
    <row r="296" spans="1:29" x14ac:dyDescent="0.25">
      <c r="A296" s="7"/>
      <c r="B296" s="18"/>
      <c r="C296" s="102"/>
      <c r="D296" s="103"/>
      <c r="E296" s="112"/>
      <c r="F296" s="113"/>
      <c r="G296" s="106"/>
      <c r="H296" s="107"/>
      <c r="I296" s="22"/>
      <c r="J296" s="108"/>
      <c r="K296" s="109"/>
      <c r="L296" s="22"/>
      <c r="M296" s="114"/>
      <c r="N296" s="115"/>
      <c r="O296" s="9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0"/>
    </row>
    <row r="297" spans="1:29" x14ac:dyDescent="0.25">
      <c r="A297" s="7"/>
      <c r="B297" s="18"/>
      <c r="C297" s="102"/>
      <c r="D297" s="103"/>
      <c r="E297" s="102"/>
      <c r="F297" s="103"/>
      <c r="G297" s="106"/>
      <c r="H297" s="107"/>
      <c r="I297" s="22"/>
      <c r="J297" s="108"/>
      <c r="K297" s="109"/>
      <c r="L297" s="22"/>
      <c r="M297" s="110"/>
      <c r="N297" s="111"/>
      <c r="O297" s="9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0"/>
    </row>
    <row r="298" spans="1:29" x14ac:dyDescent="0.25">
      <c r="A298" s="7"/>
      <c r="B298" s="18"/>
      <c r="C298" s="102"/>
      <c r="D298" s="103"/>
      <c r="E298" s="104"/>
      <c r="F298" s="105"/>
      <c r="G298" s="106"/>
      <c r="H298" s="107"/>
      <c r="I298" s="22"/>
      <c r="J298" s="108"/>
      <c r="K298" s="109"/>
      <c r="L298" s="22"/>
      <c r="M298" s="110"/>
      <c r="N298" s="111"/>
      <c r="O298" s="9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0"/>
    </row>
    <row r="299" spans="1:29" x14ac:dyDescent="0.25">
      <c r="A299" s="7"/>
      <c r="B299" s="18"/>
      <c r="C299" s="102"/>
      <c r="D299" s="103"/>
      <c r="E299" s="102"/>
      <c r="F299" s="103"/>
      <c r="G299" s="106"/>
      <c r="H299" s="107"/>
      <c r="I299" s="22"/>
      <c r="J299" s="108"/>
      <c r="K299" s="109"/>
      <c r="L299" s="22"/>
      <c r="M299" s="110"/>
      <c r="N299" s="111"/>
      <c r="O299" s="9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0"/>
    </row>
    <row r="300" spans="1:29" x14ac:dyDescent="0.25">
      <c r="A300" s="7"/>
      <c r="B300" s="8"/>
      <c r="C300" s="102"/>
      <c r="D300" s="103"/>
      <c r="E300" s="102"/>
      <c r="F300" s="103"/>
      <c r="G300" s="106"/>
      <c r="H300" s="107"/>
      <c r="I300" s="22"/>
      <c r="J300" s="108"/>
      <c r="K300" s="109"/>
      <c r="L300" s="22"/>
      <c r="M300" s="110"/>
      <c r="N300" s="111"/>
      <c r="O300" s="9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0"/>
    </row>
    <row r="301" spans="1:29" ht="15.75" thickBot="1" x14ac:dyDescent="0.3">
      <c r="A301" s="12"/>
      <c r="B301" s="13"/>
      <c r="C301" s="102"/>
      <c r="D301" s="103"/>
      <c r="E301" s="102"/>
      <c r="F301" s="103"/>
      <c r="G301" s="106"/>
      <c r="H301" s="107"/>
      <c r="I301" s="35"/>
      <c r="J301" s="108"/>
      <c r="K301" s="109"/>
      <c r="L301" s="35"/>
      <c r="M301" s="110"/>
      <c r="N301" s="111"/>
      <c r="O301" s="14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5"/>
    </row>
    <row r="302" spans="1:29" ht="15.75" thickBot="1" x14ac:dyDescent="0.3">
      <c r="A302" s="97" t="s">
        <v>14</v>
      </c>
      <c r="B302" s="98"/>
      <c r="C302" s="99" t="s">
        <v>15</v>
      </c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100"/>
      <c r="R302" s="100"/>
      <c r="S302" s="100"/>
      <c r="T302" s="100"/>
      <c r="U302" s="100"/>
      <c r="V302" s="100"/>
      <c r="W302" s="100"/>
      <c r="X302" s="100"/>
      <c r="Y302" s="100"/>
      <c r="Z302" s="100"/>
      <c r="AA302" s="100"/>
      <c r="AB302" s="100"/>
      <c r="AC302" s="101"/>
    </row>
  </sheetData>
  <mergeCells count="1524">
    <mergeCell ref="B232:B233"/>
    <mergeCell ref="B235:B236"/>
    <mergeCell ref="A226:B226"/>
    <mergeCell ref="C226:AC226"/>
    <mergeCell ref="B160:B161"/>
    <mergeCell ref="B186:B187"/>
    <mergeCell ref="C224:D224"/>
    <mergeCell ref="E224:F224"/>
    <mergeCell ref="G224:H224"/>
    <mergeCell ref="J224:K224"/>
    <mergeCell ref="M224:N224"/>
    <mergeCell ref="C225:D225"/>
    <mergeCell ref="E225:F225"/>
    <mergeCell ref="G225:H225"/>
    <mergeCell ref="J225:K225"/>
    <mergeCell ref="M225:N225"/>
    <mergeCell ref="C222:D222"/>
    <mergeCell ref="E222:F222"/>
    <mergeCell ref="G222:H222"/>
    <mergeCell ref="J222:K222"/>
    <mergeCell ref="M222:N222"/>
    <mergeCell ref="C223:D223"/>
    <mergeCell ref="E223:F223"/>
    <mergeCell ref="G223:H223"/>
    <mergeCell ref="J223:K223"/>
    <mergeCell ref="M223:N223"/>
    <mergeCell ref="C220:D220"/>
    <mergeCell ref="E220:F220"/>
    <mergeCell ref="G220:H220"/>
    <mergeCell ref="J220:K220"/>
    <mergeCell ref="M220:N220"/>
    <mergeCell ref="C221:D221"/>
    <mergeCell ref="E221:F221"/>
    <mergeCell ref="G221:H221"/>
    <mergeCell ref="J221:K221"/>
    <mergeCell ref="M221:N221"/>
    <mergeCell ref="C218:D218"/>
    <mergeCell ref="E218:F218"/>
    <mergeCell ref="G218:H218"/>
    <mergeCell ref="J218:K218"/>
    <mergeCell ref="M218:N218"/>
    <mergeCell ref="C219:D219"/>
    <mergeCell ref="E219:F219"/>
    <mergeCell ref="G219:H219"/>
    <mergeCell ref="J219:K219"/>
    <mergeCell ref="M219:N219"/>
    <mergeCell ref="C216:D216"/>
    <mergeCell ref="E216:F216"/>
    <mergeCell ref="G216:H216"/>
    <mergeCell ref="J216:K216"/>
    <mergeCell ref="M216:N216"/>
    <mergeCell ref="C217:D217"/>
    <mergeCell ref="E217:F217"/>
    <mergeCell ref="G217:H217"/>
    <mergeCell ref="J217:K217"/>
    <mergeCell ref="M217:N217"/>
    <mergeCell ref="C214:D214"/>
    <mergeCell ref="E214:F214"/>
    <mergeCell ref="G214:H214"/>
    <mergeCell ref="J214:K214"/>
    <mergeCell ref="M214:N214"/>
    <mergeCell ref="C215:D215"/>
    <mergeCell ref="E215:F215"/>
    <mergeCell ref="G215:H215"/>
    <mergeCell ref="J215:K215"/>
    <mergeCell ref="M215:N215"/>
    <mergeCell ref="C212:D212"/>
    <mergeCell ref="E212:F212"/>
    <mergeCell ref="G212:H212"/>
    <mergeCell ref="J212:K212"/>
    <mergeCell ref="M212:N212"/>
    <mergeCell ref="C213:D213"/>
    <mergeCell ref="E213:F213"/>
    <mergeCell ref="G213:H213"/>
    <mergeCell ref="J213:K213"/>
    <mergeCell ref="M213:N213"/>
    <mergeCell ref="G204:H204"/>
    <mergeCell ref="J204:K204"/>
    <mergeCell ref="M204:N204"/>
    <mergeCell ref="C205:D205"/>
    <mergeCell ref="E205:F205"/>
    <mergeCell ref="G205:H205"/>
    <mergeCell ref="J205:K205"/>
    <mergeCell ref="M205:N205"/>
    <mergeCell ref="C210:D210"/>
    <mergeCell ref="E210:F210"/>
    <mergeCell ref="G210:H210"/>
    <mergeCell ref="J210:K210"/>
    <mergeCell ref="M210:N210"/>
    <mergeCell ref="C211:D211"/>
    <mergeCell ref="E211:F211"/>
    <mergeCell ref="G211:H211"/>
    <mergeCell ref="J211:K211"/>
    <mergeCell ref="M211:N211"/>
    <mergeCell ref="C208:D208"/>
    <mergeCell ref="E208:F208"/>
    <mergeCell ref="G208:H208"/>
    <mergeCell ref="J208:K208"/>
    <mergeCell ref="M208:N208"/>
    <mergeCell ref="C209:D209"/>
    <mergeCell ref="E209:F209"/>
    <mergeCell ref="G209:H209"/>
    <mergeCell ref="J209:K209"/>
    <mergeCell ref="M209:N209"/>
    <mergeCell ref="C202:D202"/>
    <mergeCell ref="E202:F202"/>
    <mergeCell ref="G202:H202"/>
    <mergeCell ref="J202:K202"/>
    <mergeCell ref="M202:N202"/>
    <mergeCell ref="C203:D203"/>
    <mergeCell ref="E203:F203"/>
    <mergeCell ref="G203:H203"/>
    <mergeCell ref="J203:K203"/>
    <mergeCell ref="M203:N203"/>
    <mergeCell ref="C200:D200"/>
    <mergeCell ref="E200:F200"/>
    <mergeCell ref="G200:H200"/>
    <mergeCell ref="J200:K200"/>
    <mergeCell ref="M200:N200"/>
    <mergeCell ref="C201:D201"/>
    <mergeCell ref="E201:F201"/>
    <mergeCell ref="G201:H201"/>
    <mergeCell ref="J201:K201"/>
    <mergeCell ref="M201:N201"/>
    <mergeCell ref="C198:D198"/>
    <mergeCell ref="E198:F198"/>
    <mergeCell ref="G198:H198"/>
    <mergeCell ref="J198:K198"/>
    <mergeCell ref="M198:N198"/>
    <mergeCell ref="C199:D199"/>
    <mergeCell ref="E199:F199"/>
    <mergeCell ref="G199:H199"/>
    <mergeCell ref="J199:K199"/>
    <mergeCell ref="M199:N199"/>
    <mergeCell ref="C196:D196"/>
    <mergeCell ref="E196:F196"/>
    <mergeCell ref="G196:H196"/>
    <mergeCell ref="J196:K196"/>
    <mergeCell ref="M196:N196"/>
    <mergeCell ref="C197:D197"/>
    <mergeCell ref="E197:F197"/>
    <mergeCell ref="G197:H197"/>
    <mergeCell ref="J197:K197"/>
    <mergeCell ref="M197:N197"/>
    <mergeCell ref="C194:D194"/>
    <mergeCell ref="E194:F194"/>
    <mergeCell ref="G194:H194"/>
    <mergeCell ref="J194:K194"/>
    <mergeCell ref="M194:N194"/>
    <mergeCell ref="C195:D195"/>
    <mergeCell ref="E195:F195"/>
    <mergeCell ref="G195:H195"/>
    <mergeCell ref="J195:K195"/>
    <mergeCell ref="M195:N195"/>
    <mergeCell ref="C192:D192"/>
    <mergeCell ref="E192:F192"/>
    <mergeCell ref="G192:H192"/>
    <mergeCell ref="J192:K192"/>
    <mergeCell ref="M192:N192"/>
    <mergeCell ref="C193:D193"/>
    <mergeCell ref="E193:F193"/>
    <mergeCell ref="G193:H193"/>
    <mergeCell ref="J193:K193"/>
    <mergeCell ref="M193:N193"/>
    <mergeCell ref="C190:D190"/>
    <mergeCell ref="E190:F190"/>
    <mergeCell ref="G190:H190"/>
    <mergeCell ref="I190:K190"/>
    <mergeCell ref="M190:N190"/>
    <mergeCell ref="O190:AC190"/>
    <mergeCell ref="C191:D191"/>
    <mergeCell ref="E191:F191"/>
    <mergeCell ref="G191:H191"/>
    <mergeCell ref="J191:K191"/>
    <mergeCell ref="M191:N191"/>
    <mergeCell ref="A188:B188"/>
    <mergeCell ref="C188:AC188"/>
    <mergeCell ref="C189:E189"/>
    <mergeCell ref="F189:H189"/>
    <mergeCell ref="I189:K189"/>
    <mergeCell ref="L189:N189"/>
    <mergeCell ref="O189:Q189"/>
    <mergeCell ref="R189:S189"/>
    <mergeCell ref="T189:V189"/>
    <mergeCell ref="W189:AC189"/>
    <mergeCell ref="C186:D186"/>
    <mergeCell ref="E186:F186"/>
    <mergeCell ref="G186:H186"/>
    <mergeCell ref="J186:K186"/>
    <mergeCell ref="M186:N186"/>
    <mergeCell ref="C187:D187"/>
    <mergeCell ref="E187:F187"/>
    <mergeCell ref="G187:H187"/>
    <mergeCell ref="J187:K187"/>
    <mergeCell ref="M187:N187"/>
    <mergeCell ref="C184:D184"/>
    <mergeCell ref="E184:F184"/>
    <mergeCell ref="G184:H184"/>
    <mergeCell ref="J184:K184"/>
    <mergeCell ref="M184:N184"/>
    <mergeCell ref="C185:D185"/>
    <mergeCell ref="E185:F185"/>
    <mergeCell ref="G185:H185"/>
    <mergeCell ref="J185:K185"/>
    <mergeCell ref="M185:N185"/>
    <mergeCell ref="C182:D182"/>
    <mergeCell ref="E182:F182"/>
    <mergeCell ref="G182:H182"/>
    <mergeCell ref="J182:K182"/>
    <mergeCell ref="M182:N182"/>
    <mergeCell ref="C183:D183"/>
    <mergeCell ref="E183:F183"/>
    <mergeCell ref="G183:H183"/>
    <mergeCell ref="J183:K183"/>
    <mergeCell ref="M183:N183"/>
    <mergeCell ref="C180:D180"/>
    <mergeCell ref="E180:F180"/>
    <mergeCell ref="G180:H180"/>
    <mergeCell ref="J180:K180"/>
    <mergeCell ref="M180:N180"/>
    <mergeCell ref="C181:D181"/>
    <mergeCell ref="E181:F181"/>
    <mergeCell ref="G181:H181"/>
    <mergeCell ref="J181:K181"/>
    <mergeCell ref="M181:N181"/>
    <mergeCell ref="C178:D178"/>
    <mergeCell ref="E178:F178"/>
    <mergeCell ref="G178:H178"/>
    <mergeCell ref="J178:K178"/>
    <mergeCell ref="M178:N178"/>
    <mergeCell ref="C179:D179"/>
    <mergeCell ref="E179:F179"/>
    <mergeCell ref="G179:H179"/>
    <mergeCell ref="J179:K179"/>
    <mergeCell ref="M179:N179"/>
    <mergeCell ref="C176:D176"/>
    <mergeCell ref="E176:F176"/>
    <mergeCell ref="G176:H176"/>
    <mergeCell ref="J176:K176"/>
    <mergeCell ref="M176:N176"/>
    <mergeCell ref="C177:D177"/>
    <mergeCell ref="E177:F177"/>
    <mergeCell ref="G177:H177"/>
    <mergeCell ref="J177:K177"/>
    <mergeCell ref="M177:N177"/>
    <mergeCell ref="C174:D174"/>
    <mergeCell ref="E174:F174"/>
    <mergeCell ref="G174:H174"/>
    <mergeCell ref="J174:K174"/>
    <mergeCell ref="M174:N174"/>
    <mergeCell ref="C175:D175"/>
    <mergeCell ref="E175:F175"/>
    <mergeCell ref="G175:H175"/>
    <mergeCell ref="J175:K175"/>
    <mergeCell ref="M175:N175"/>
    <mergeCell ref="C172:D172"/>
    <mergeCell ref="E172:F172"/>
    <mergeCell ref="G172:H172"/>
    <mergeCell ref="J172:K172"/>
    <mergeCell ref="M172:N172"/>
    <mergeCell ref="C173:D173"/>
    <mergeCell ref="E173:F173"/>
    <mergeCell ref="G173:H173"/>
    <mergeCell ref="J173:K173"/>
    <mergeCell ref="M173:N173"/>
    <mergeCell ref="C170:D170"/>
    <mergeCell ref="E170:F170"/>
    <mergeCell ref="G170:H170"/>
    <mergeCell ref="J170:K170"/>
    <mergeCell ref="M170:N170"/>
    <mergeCell ref="C171:D171"/>
    <mergeCell ref="E171:F171"/>
    <mergeCell ref="G171:H171"/>
    <mergeCell ref="J171:K171"/>
    <mergeCell ref="M171:N171"/>
    <mergeCell ref="C168:D168"/>
    <mergeCell ref="E168:F168"/>
    <mergeCell ref="G168:H168"/>
    <mergeCell ref="J168:K168"/>
    <mergeCell ref="M168:N168"/>
    <mergeCell ref="C169:D169"/>
    <mergeCell ref="E169:F169"/>
    <mergeCell ref="G169:H169"/>
    <mergeCell ref="J169:K169"/>
    <mergeCell ref="M169:N169"/>
    <mergeCell ref="C166:D166"/>
    <mergeCell ref="E166:F166"/>
    <mergeCell ref="G166:H166"/>
    <mergeCell ref="J166:K166"/>
    <mergeCell ref="M166:N166"/>
    <mergeCell ref="C167:D167"/>
    <mergeCell ref="E167:F167"/>
    <mergeCell ref="G167:H167"/>
    <mergeCell ref="J167:K167"/>
    <mergeCell ref="M167:N167"/>
    <mergeCell ref="C164:D164"/>
    <mergeCell ref="E164:F164"/>
    <mergeCell ref="G164:H164"/>
    <mergeCell ref="J164:K164"/>
    <mergeCell ref="M164:N164"/>
    <mergeCell ref="C165:D165"/>
    <mergeCell ref="E165:F165"/>
    <mergeCell ref="G165:H165"/>
    <mergeCell ref="J165:K165"/>
    <mergeCell ref="M165:N165"/>
    <mergeCell ref="C162:D162"/>
    <mergeCell ref="E162:F162"/>
    <mergeCell ref="G162:H162"/>
    <mergeCell ref="J162:K162"/>
    <mergeCell ref="M162:N162"/>
    <mergeCell ref="C163:D163"/>
    <mergeCell ref="E163:F163"/>
    <mergeCell ref="G163:H163"/>
    <mergeCell ref="J163:K163"/>
    <mergeCell ref="M163:N163"/>
    <mergeCell ref="C160:D160"/>
    <mergeCell ref="E160:F160"/>
    <mergeCell ref="G160:H160"/>
    <mergeCell ref="J160:K160"/>
    <mergeCell ref="M160:N160"/>
    <mergeCell ref="C161:D161"/>
    <mergeCell ref="E161:F161"/>
    <mergeCell ref="G161:H161"/>
    <mergeCell ref="J161:K161"/>
    <mergeCell ref="M161:N161"/>
    <mergeCell ref="O152:AC152"/>
    <mergeCell ref="C153:D153"/>
    <mergeCell ref="E153:F153"/>
    <mergeCell ref="G153:H153"/>
    <mergeCell ref="J153:K153"/>
    <mergeCell ref="M153:N153"/>
    <mergeCell ref="C158:D158"/>
    <mergeCell ref="E158:F158"/>
    <mergeCell ref="G158:H158"/>
    <mergeCell ref="J158:K158"/>
    <mergeCell ref="M158:N158"/>
    <mergeCell ref="C159:D159"/>
    <mergeCell ref="E159:F159"/>
    <mergeCell ref="G159:H159"/>
    <mergeCell ref="J159:K159"/>
    <mergeCell ref="M159:N159"/>
    <mergeCell ref="C156:D156"/>
    <mergeCell ref="E156:F156"/>
    <mergeCell ref="G156:H156"/>
    <mergeCell ref="J156:K156"/>
    <mergeCell ref="M156:N156"/>
    <mergeCell ref="C157:D157"/>
    <mergeCell ref="E157:F157"/>
    <mergeCell ref="G157:H157"/>
    <mergeCell ref="J157:K157"/>
    <mergeCell ref="M157:N157"/>
    <mergeCell ref="E26:F26"/>
    <mergeCell ref="F1:H1"/>
    <mergeCell ref="C1:E1"/>
    <mergeCell ref="C154:D154"/>
    <mergeCell ref="E154:F154"/>
    <mergeCell ref="G154:H154"/>
    <mergeCell ref="J154:K154"/>
    <mergeCell ref="M154:N154"/>
    <mergeCell ref="C155:D155"/>
    <mergeCell ref="E155:F155"/>
    <mergeCell ref="G155:H155"/>
    <mergeCell ref="J155:K155"/>
    <mergeCell ref="M155:N155"/>
    <mergeCell ref="C152:D152"/>
    <mergeCell ref="E152:F152"/>
    <mergeCell ref="G152:H152"/>
    <mergeCell ref="I152:K152"/>
    <mergeCell ref="M152:N152"/>
    <mergeCell ref="E5:F5"/>
    <mergeCell ref="E8:F8"/>
    <mergeCell ref="E9:F9"/>
    <mergeCell ref="E10:F10"/>
    <mergeCell ref="C3:D3"/>
    <mergeCell ref="C4:D4"/>
    <mergeCell ref="E3:F3"/>
    <mergeCell ref="E4:F4"/>
    <mergeCell ref="E6:F6"/>
    <mergeCell ref="C6:D6"/>
    <mergeCell ref="E7:F7"/>
    <mergeCell ref="C8:D8"/>
    <mergeCell ref="C9:D9"/>
    <mergeCell ref="C10:D10"/>
    <mergeCell ref="B7:B8"/>
    <mergeCell ref="B10:B11"/>
    <mergeCell ref="C30:D30"/>
    <mergeCell ref="E30:F30"/>
    <mergeCell ref="L1:N1"/>
    <mergeCell ref="R1:S1"/>
    <mergeCell ref="W1:AC1"/>
    <mergeCell ref="C24:D24"/>
    <mergeCell ref="E34:F34"/>
    <mergeCell ref="C151:E151"/>
    <mergeCell ref="F151:H151"/>
    <mergeCell ref="I151:K151"/>
    <mergeCell ref="L151:N151"/>
    <mergeCell ref="O151:Q151"/>
    <mergeCell ref="R151:S151"/>
    <mergeCell ref="T151:V151"/>
    <mergeCell ref="W151:AC151"/>
    <mergeCell ref="O2:AC2"/>
    <mergeCell ref="C37:AC37"/>
    <mergeCell ref="C5:D5"/>
    <mergeCell ref="C2:D2"/>
    <mergeCell ref="E2:F2"/>
    <mergeCell ref="G2:H2"/>
    <mergeCell ref="I2:K2"/>
    <mergeCell ref="M2:N2"/>
    <mergeCell ref="C29:D29"/>
    <mergeCell ref="C28:D28"/>
    <mergeCell ref="G25:H25"/>
    <mergeCell ref="E33:F33"/>
    <mergeCell ref="C36:D36"/>
    <mergeCell ref="C34:D34"/>
    <mergeCell ref="C35:D35"/>
    <mergeCell ref="C7:D7"/>
    <mergeCell ref="E14:F14"/>
    <mergeCell ref="E17:F17"/>
    <mergeCell ref="E16:F16"/>
    <mergeCell ref="E11:F11"/>
    <mergeCell ref="C11:D11"/>
    <mergeCell ref="M6:N6"/>
    <mergeCell ref="M7:N7"/>
    <mergeCell ref="G26:H26"/>
    <mergeCell ref="G27:H27"/>
    <mergeCell ref="G28:H28"/>
    <mergeCell ref="G29:H29"/>
    <mergeCell ref="G30:H30"/>
    <mergeCell ref="G31:H31"/>
    <mergeCell ref="G20:H20"/>
    <mergeCell ref="G24:H24"/>
    <mergeCell ref="G16:H16"/>
    <mergeCell ref="G12:H12"/>
    <mergeCell ref="J12:K12"/>
    <mergeCell ref="J15:K15"/>
    <mergeCell ref="J11:K11"/>
    <mergeCell ref="G11:H11"/>
    <mergeCell ref="G13:H13"/>
    <mergeCell ref="G17:H17"/>
    <mergeCell ref="G23:H23"/>
    <mergeCell ref="G8:H8"/>
    <mergeCell ref="G9:H9"/>
    <mergeCell ref="G10:H10"/>
    <mergeCell ref="G6:H6"/>
    <mergeCell ref="M29:N29"/>
    <mergeCell ref="M28:N28"/>
    <mergeCell ref="G7:H7"/>
    <mergeCell ref="M34:N34"/>
    <mergeCell ref="M31:N31"/>
    <mergeCell ref="M33:N33"/>
    <mergeCell ref="M23:N23"/>
    <mergeCell ref="M20:N20"/>
    <mergeCell ref="M11:N11"/>
    <mergeCell ref="M15:N15"/>
    <mergeCell ref="M12:N12"/>
    <mergeCell ref="J8:K8"/>
    <mergeCell ref="M3:N3"/>
    <mergeCell ref="M4:N4"/>
    <mergeCell ref="J3:K3"/>
    <mergeCell ref="J4:K4"/>
    <mergeCell ref="J5:K5"/>
    <mergeCell ref="J6:K6"/>
    <mergeCell ref="M5:N5"/>
    <mergeCell ref="G3:H3"/>
    <mergeCell ref="G4:H4"/>
    <mergeCell ref="G5:H5"/>
    <mergeCell ref="J34:K34"/>
    <mergeCell ref="M24:N24"/>
    <mergeCell ref="M25:N25"/>
    <mergeCell ref="M26:N26"/>
    <mergeCell ref="M27:N27"/>
    <mergeCell ref="J18:K18"/>
    <mergeCell ref="M18:N18"/>
    <mergeCell ref="M13:N13"/>
    <mergeCell ref="J33:K33"/>
    <mergeCell ref="G34:H34"/>
    <mergeCell ref="G33:H33"/>
    <mergeCell ref="J24:K24"/>
    <mergeCell ref="J25:K25"/>
    <mergeCell ref="J28:K28"/>
    <mergeCell ref="J29:K29"/>
    <mergeCell ref="J13:K13"/>
    <mergeCell ref="J7:K7"/>
    <mergeCell ref="J14:K14"/>
    <mergeCell ref="M14:N14"/>
    <mergeCell ref="J26:K26"/>
    <mergeCell ref="J27:K27"/>
    <mergeCell ref="M8:N8"/>
    <mergeCell ref="M10:N10"/>
    <mergeCell ref="M9:N9"/>
    <mergeCell ref="J20:K20"/>
    <mergeCell ref="J9:K9"/>
    <mergeCell ref="J10:K10"/>
    <mergeCell ref="J23:K23"/>
    <mergeCell ref="J16:K16"/>
    <mergeCell ref="M16:N16"/>
    <mergeCell ref="J21:K21"/>
    <mergeCell ref="M30:N30"/>
    <mergeCell ref="M32:N32"/>
    <mergeCell ref="O39:AC39"/>
    <mergeCell ref="M35:N35"/>
    <mergeCell ref="M36:N36"/>
    <mergeCell ref="C38:E38"/>
    <mergeCell ref="E35:F35"/>
    <mergeCell ref="E36:F36"/>
    <mergeCell ref="J42:K42"/>
    <mergeCell ref="M42:N42"/>
    <mergeCell ref="J45:K45"/>
    <mergeCell ref="M45:N45"/>
    <mergeCell ref="C40:D40"/>
    <mergeCell ref="E40:F40"/>
    <mergeCell ref="G40:H40"/>
    <mergeCell ref="J40:K40"/>
    <mergeCell ref="M40:N40"/>
    <mergeCell ref="C41:D41"/>
    <mergeCell ref="E41:F41"/>
    <mergeCell ref="G41:H41"/>
    <mergeCell ref="J41:K41"/>
    <mergeCell ref="M41:N41"/>
    <mergeCell ref="G42:H42"/>
    <mergeCell ref="E42:F42"/>
    <mergeCell ref="C42:D42"/>
    <mergeCell ref="C43:D43"/>
    <mergeCell ref="E43:F43"/>
    <mergeCell ref="G43:H43"/>
    <mergeCell ref="J43:K43"/>
    <mergeCell ref="J36:K36"/>
    <mergeCell ref="G36:H36"/>
    <mergeCell ref="J35:K35"/>
    <mergeCell ref="G35:H35"/>
    <mergeCell ref="G47:H47"/>
    <mergeCell ref="J47:K47"/>
    <mergeCell ref="M47:N47"/>
    <mergeCell ref="C44:D44"/>
    <mergeCell ref="E44:F44"/>
    <mergeCell ref="G44:H44"/>
    <mergeCell ref="J44:K44"/>
    <mergeCell ref="C46:D46"/>
    <mergeCell ref="E46:F46"/>
    <mergeCell ref="G46:H46"/>
    <mergeCell ref="J46:K46"/>
    <mergeCell ref="M46:N46"/>
    <mergeCell ref="M44:N44"/>
    <mergeCell ref="C45:D45"/>
    <mergeCell ref="E45:F45"/>
    <mergeCell ref="G45:H45"/>
    <mergeCell ref="C39:D39"/>
    <mergeCell ref="E39:F39"/>
    <mergeCell ref="G39:H39"/>
    <mergeCell ref="I39:K39"/>
    <mergeCell ref="M39:N39"/>
    <mergeCell ref="C50:D50"/>
    <mergeCell ref="E50:F50"/>
    <mergeCell ref="G50:H50"/>
    <mergeCell ref="J50:K50"/>
    <mergeCell ref="M50:N50"/>
    <mergeCell ref="C48:D48"/>
    <mergeCell ref="E48:F48"/>
    <mergeCell ref="G48:H48"/>
    <mergeCell ref="J48:K48"/>
    <mergeCell ref="M48:N48"/>
    <mergeCell ref="C49:D49"/>
    <mergeCell ref="E49:F49"/>
    <mergeCell ref="G49:H49"/>
    <mergeCell ref="J49:K49"/>
    <mergeCell ref="M49:N49"/>
    <mergeCell ref="C52:D52"/>
    <mergeCell ref="E52:F52"/>
    <mergeCell ref="G52:H52"/>
    <mergeCell ref="J52:K52"/>
    <mergeCell ref="M52:N52"/>
    <mergeCell ref="C53:D53"/>
    <mergeCell ref="E53:F53"/>
    <mergeCell ref="G53:H53"/>
    <mergeCell ref="J53:K53"/>
    <mergeCell ref="M53:N53"/>
    <mergeCell ref="C54:D54"/>
    <mergeCell ref="E54:F54"/>
    <mergeCell ref="G54:H54"/>
    <mergeCell ref="J54:K54"/>
    <mergeCell ref="M54:N54"/>
    <mergeCell ref="C55:D55"/>
    <mergeCell ref="E55:F55"/>
    <mergeCell ref="G55:H55"/>
    <mergeCell ref="J55:K55"/>
    <mergeCell ref="M55:N55"/>
    <mergeCell ref="C56:D56"/>
    <mergeCell ref="E56:F56"/>
    <mergeCell ref="G56:H56"/>
    <mergeCell ref="J56:K56"/>
    <mergeCell ref="M56:N56"/>
    <mergeCell ref="M64:N64"/>
    <mergeCell ref="C57:D57"/>
    <mergeCell ref="E57:F57"/>
    <mergeCell ref="G57:H57"/>
    <mergeCell ref="J57:K57"/>
    <mergeCell ref="M57:N57"/>
    <mergeCell ref="C58:D58"/>
    <mergeCell ref="E58:F58"/>
    <mergeCell ref="G58:H58"/>
    <mergeCell ref="J58:K58"/>
    <mergeCell ref="M58:N58"/>
    <mergeCell ref="C59:D59"/>
    <mergeCell ref="E59:F59"/>
    <mergeCell ref="G59:H59"/>
    <mergeCell ref="J59:K59"/>
    <mergeCell ref="M59:N59"/>
    <mergeCell ref="C60:D60"/>
    <mergeCell ref="E60:F60"/>
    <mergeCell ref="G60:H60"/>
    <mergeCell ref="J60:K60"/>
    <mergeCell ref="M60:N60"/>
    <mergeCell ref="G68:H68"/>
    <mergeCell ref="J68:K68"/>
    <mergeCell ref="M68:N68"/>
    <mergeCell ref="C69:D69"/>
    <mergeCell ref="E69:F69"/>
    <mergeCell ref="G69:H69"/>
    <mergeCell ref="J69:K69"/>
    <mergeCell ref="M69:N69"/>
    <mergeCell ref="C70:D70"/>
    <mergeCell ref="E70:F70"/>
    <mergeCell ref="G70:H70"/>
    <mergeCell ref="J70:K70"/>
    <mergeCell ref="M70:N70"/>
    <mergeCell ref="C61:D61"/>
    <mergeCell ref="E61:F61"/>
    <mergeCell ref="G61:H61"/>
    <mergeCell ref="J61:K61"/>
    <mergeCell ref="M61:N61"/>
    <mergeCell ref="C62:D62"/>
    <mergeCell ref="E62:F62"/>
    <mergeCell ref="G62:H62"/>
    <mergeCell ref="J62:K62"/>
    <mergeCell ref="M62:N62"/>
    <mergeCell ref="C63:D63"/>
    <mergeCell ref="E63:F63"/>
    <mergeCell ref="G63:H63"/>
    <mergeCell ref="J63:K63"/>
    <mergeCell ref="M63:N63"/>
    <mergeCell ref="C64:D64"/>
    <mergeCell ref="E64:F64"/>
    <mergeCell ref="G64:H64"/>
    <mergeCell ref="J64:K64"/>
    <mergeCell ref="A74:B74"/>
    <mergeCell ref="C74:AC74"/>
    <mergeCell ref="C72:D72"/>
    <mergeCell ref="E72:F72"/>
    <mergeCell ref="G72:H72"/>
    <mergeCell ref="J72:K72"/>
    <mergeCell ref="M72:N72"/>
    <mergeCell ref="C73:D73"/>
    <mergeCell ref="E73:F73"/>
    <mergeCell ref="G73:H73"/>
    <mergeCell ref="J73:K73"/>
    <mergeCell ref="M73:N73"/>
    <mergeCell ref="C71:D71"/>
    <mergeCell ref="E71:F71"/>
    <mergeCell ref="G71:H71"/>
    <mergeCell ref="J71:K71"/>
    <mergeCell ref="C65:D65"/>
    <mergeCell ref="E65:F65"/>
    <mergeCell ref="G65:H65"/>
    <mergeCell ref="J65:K65"/>
    <mergeCell ref="M65:N65"/>
    <mergeCell ref="C66:D66"/>
    <mergeCell ref="E66:F66"/>
    <mergeCell ref="G66:H66"/>
    <mergeCell ref="J66:K66"/>
    <mergeCell ref="M66:N66"/>
    <mergeCell ref="C67:D67"/>
    <mergeCell ref="E67:F67"/>
    <mergeCell ref="G67:H67"/>
    <mergeCell ref="J67:K67"/>
    <mergeCell ref="M67:N67"/>
    <mergeCell ref="M71:N71"/>
    <mergeCell ref="C75:E75"/>
    <mergeCell ref="M43:N43"/>
    <mergeCell ref="C15:D15"/>
    <mergeCell ref="E15:F15"/>
    <mergeCell ref="G15:H15"/>
    <mergeCell ref="E13:F13"/>
    <mergeCell ref="C51:D51"/>
    <mergeCell ref="E51:F51"/>
    <mergeCell ref="G51:H51"/>
    <mergeCell ref="J51:K51"/>
    <mergeCell ref="M51:N51"/>
    <mergeCell ref="G32:H32"/>
    <mergeCell ref="J32:K32"/>
    <mergeCell ref="J31:K31"/>
    <mergeCell ref="J30:K30"/>
    <mergeCell ref="M17:N17"/>
    <mergeCell ref="J17:K17"/>
    <mergeCell ref="M22:N22"/>
    <mergeCell ref="J22:K22"/>
    <mergeCell ref="G22:H22"/>
    <mergeCell ref="M21:N21"/>
    <mergeCell ref="G14:H14"/>
    <mergeCell ref="E18:F18"/>
    <mergeCell ref="G18:H18"/>
    <mergeCell ref="C17:D17"/>
    <mergeCell ref="M19:N19"/>
    <mergeCell ref="J19:K19"/>
    <mergeCell ref="G19:H19"/>
    <mergeCell ref="G21:H21"/>
    <mergeCell ref="C21:D21"/>
    <mergeCell ref="C68:D68"/>
    <mergeCell ref="E68:F68"/>
    <mergeCell ref="C76:D76"/>
    <mergeCell ref="E76:F76"/>
    <mergeCell ref="G76:H76"/>
    <mergeCell ref="I76:K76"/>
    <mergeCell ref="M76:N76"/>
    <mergeCell ref="O76:AC76"/>
    <mergeCell ref="C77:D77"/>
    <mergeCell ref="E77:F77"/>
    <mergeCell ref="G77:H77"/>
    <mergeCell ref="J77:K77"/>
    <mergeCell ref="M77:N77"/>
    <mergeCell ref="C78:D78"/>
    <mergeCell ref="E78:F78"/>
    <mergeCell ref="G78:H78"/>
    <mergeCell ref="J78:K78"/>
    <mergeCell ref="M78:N78"/>
    <mergeCell ref="C79:D79"/>
    <mergeCell ref="E79:F79"/>
    <mergeCell ref="G79:H79"/>
    <mergeCell ref="J79:K79"/>
    <mergeCell ref="M79:N79"/>
    <mergeCell ref="C80:D80"/>
    <mergeCell ref="E80:F80"/>
    <mergeCell ref="G80:H80"/>
    <mergeCell ref="J80:K80"/>
    <mergeCell ref="M80:N80"/>
    <mergeCell ref="C81:D81"/>
    <mergeCell ref="E81:F81"/>
    <mergeCell ref="G81:H81"/>
    <mergeCell ref="J81:K81"/>
    <mergeCell ref="M81:N81"/>
    <mergeCell ref="C82:D82"/>
    <mergeCell ref="E82:F82"/>
    <mergeCell ref="G82:H82"/>
    <mergeCell ref="J82:K82"/>
    <mergeCell ref="M82:N82"/>
    <mergeCell ref="C83:D83"/>
    <mergeCell ref="E83:F83"/>
    <mergeCell ref="G83:H83"/>
    <mergeCell ref="J83:K83"/>
    <mergeCell ref="M83:N83"/>
    <mergeCell ref="C84:D84"/>
    <mergeCell ref="E84:F84"/>
    <mergeCell ref="G84:H84"/>
    <mergeCell ref="J84:K84"/>
    <mergeCell ref="M84:N84"/>
    <mergeCell ref="C85:D85"/>
    <mergeCell ref="E85:F85"/>
    <mergeCell ref="G85:H85"/>
    <mergeCell ref="J85:K85"/>
    <mergeCell ref="M85:N85"/>
    <mergeCell ref="C86:D86"/>
    <mergeCell ref="E86:F86"/>
    <mergeCell ref="G86:H86"/>
    <mergeCell ref="J86:K86"/>
    <mergeCell ref="M86:N86"/>
    <mergeCell ref="C87:D87"/>
    <mergeCell ref="E87:F87"/>
    <mergeCell ref="G87:H87"/>
    <mergeCell ref="J87:K87"/>
    <mergeCell ref="M87:N87"/>
    <mergeCell ref="C88:D88"/>
    <mergeCell ref="E88:F88"/>
    <mergeCell ref="G88:H88"/>
    <mergeCell ref="J88:K88"/>
    <mergeCell ref="M88:N88"/>
    <mergeCell ref="C89:D89"/>
    <mergeCell ref="E89:F89"/>
    <mergeCell ref="G89:H89"/>
    <mergeCell ref="J89:K89"/>
    <mergeCell ref="M89:N89"/>
    <mergeCell ref="C90:D90"/>
    <mergeCell ref="E90:F90"/>
    <mergeCell ref="G90:H90"/>
    <mergeCell ref="J90:K90"/>
    <mergeCell ref="M90:N90"/>
    <mergeCell ref="C91:D91"/>
    <mergeCell ref="E91:F91"/>
    <mergeCell ref="G91:H91"/>
    <mergeCell ref="J91:K91"/>
    <mergeCell ref="M91:N91"/>
    <mergeCell ref="C92:D92"/>
    <mergeCell ref="E92:F92"/>
    <mergeCell ref="G92:H92"/>
    <mergeCell ref="J92:K92"/>
    <mergeCell ref="M92:N92"/>
    <mergeCell ref="C93:D93"/>
    <mergeCell ref="E93:F93"/>
    <mergeCell ref="G93:H93"/>
    <mergeCell ref="J93:K93"/>
    <mergeCell ref="M93:N93"/>
    <mergeCell ref="C94:D94"/>
    <mergeCell ref="E94:F94"/>
    <mergeCell ref="G94:H94"/>
    <mergeCell ref="J94:K94"/>
    <mergeCell ref="M94:N94"/>
    <mergeCell ref="C95:D95"/>
    <mergeCell ref="E95:F95"/>
    <mergeCell ref="G95:H95"/>
    <mergeCell ref="J95:K95"/>
    <mergeCell ref="M95:N95"/>
    <mergeCell ref="C96:D96"/>
    <mergeCell ref="E96:F96"/>
    <mergeCell ref="G96:H96"/>
    <mergeCell ref="J96:K96"/>
    <mergeCell ref="M96:N96"/>
    <mergeCell ref="C97:D97"/>
    <mergeCell ref="E97:F97"/>
    <mergeCell ref="G97:H97"/>
    <mergeCell ref="J97:K97"/>
    <mergeCell ref="M97:N97"/>
    <mergeCell ref="C98:D98"/>
    <mergeCell ref="E98:F98"/>
    <mergeCell ref="G98:H98"/>
    <mergeCell ref="J98:K98"/>
    <mergeCell ref="M98:N98"/>
    <mergeCell ref="C99:D99"/>
    <mergeCell ref="E99:F99"/>
    <mergeCell ref="G99:H99"/>
    <mergeCell ref="J99:K99"/>
    <mergeCell ref="M99:N99"/>
    <mergeCell ref="C100:D100"/>
    <mergeCell ref="E100:F100"/>
    <mergeCell ref="G100:H100"/>
    <mergeCell ref="J100:K100"/>
    <mergeCell ref="M100:N100"/>
    <mergeCell ref="C101:D101"/>
    <mergeCell ref="E101:F101"/>
    <mergeCell ref="G101:H101"/>
    <mergeCell ref="J101:K101"/>
    <mergeCell ref="M101:N101"/>
    <mergeCell ref="C102:D102"/>
    <mergeCell ref="E102:F102"/>
    <mergeCell ref="G102:H102"/>
    <mergeCell ref="J102:K102"/>
    <mergeCell ref="M102:N102"/>
    <mergeCell ref="C103:D103"/>
    <mergeCell ref="E103:F103"/>
    <mergeCell ref="G103:H103"/>
    <mergeCell ref="J103:K103"/>
    <mergeCell ref="M103:N103"/>
    <mergeCell ref="C104:D104"/>
    <mergeCell ref="E104:F104"/>
    <mergeCell ref="G104:H104"/>
    <mergeCell ref="J104:K104"/>
    <mergeCell ref="M104:N104"/>
    <mergeCell ref="C105:D105"/>
    <mergeCell ref="E105:F105"/>
    <mergeCell ref="G105:H105"/>
    <mergeCell ref="J105:K105"/>
    <mergeCell ref="M105:N105"/>
    <mergeCell ref="C106:D106"/>
    <mergeCell ref="E106:F106"/>
    <mergeCell ref="G106:H106"/>
    <mergeCell ref="J106:K106"/>
    <mergeCell ref="M106:N106"/>
    <mergeCell ref="C108:D108"/>
    <mergeCell ref="E108:F108"/>
    <mergeCell ref="G108:H108"/>
    <mergeCell ref="J108:K108"/>
    <mergeCell ref="M108:N108"/>
    <mergeCell ref="A112:B112"/>
    <mergeCell ref="C112:AC112"/>
    <mergeCell ref="O38:Q38"/>
    <mergeCell ref="R38:S38"/>
    <mergeCell ref="T38:V38"/>
    <mergeCell ref="W38:AC38"/>
    <mergeCell ref="I38:K38"/>
    <mergeCell ref="L38:N38"/>
    <mergeCell ref="F38:H38"/>
    <mergeCell ref="F75:H75"/>
    <mergeCell ref="I75:K75"/>
    <mergeCell ref="L75:N75"/>
    <mergeCell ref="O75:Q75"/>
    <mergeCell ref="R75:S75"/>
    <mergeCell ref="T75:V75"/>
    <mergeCell ref="W75:AC75"/>
    <mergeCell ref="I113:K113"/>
    <mergeCell ref="C109:D109"/>
    <mergeCell ref="E109:F109"/>
    <mergeCell ref="G109:H109"/>
    <mergeCell ref="J109:K109"/>
    <mergeCell ref="M109:N109"/>
    <mergeCell ref="C110:D110"/>
    <mergeCell ref="E110:F110"/>
    <mergeCell ref="G110:H110"/>
    <mergeCell ref="J110:K110"/>
    <mergeCell ref="M110:N110"/>
    <mergeCell ref="C111:D111"/>
    <mergeCell ref="E111:F111"/>
    <mergeCell ref="G111:H111"/>
    <mergeCell ref="J111:K111"/>
    <mergeCell ref="M111:N111"/>
    <mergeCell ref="B48:B49"/>
    <mergeCell ref="C14:D14"/>
    <mergeCell ref="E12:F12"/>
    <mergeCell ref="C12:D12"/>
    <mergeCell ref="C16:D16"/>
    <mergeCell ref="C27:D27"/>
    <mergeCell ref="C26:D26"/>
    <mergeCell ref="C25:D25"/>
    <mergeCell ref="C23:D23"/>
    <mergeCell ref="C20:D20"/>
    <mergeCell ref="C13:D13"/>
    <mergeCell ref="C32:D32"/>
    <mergeCell ref="C31:D31"/>
    <mergeCell ref="E32:F32"/>
    <mergeCell ref="E31:F31"/>
    <mergeCell ref="C18:D18"/>
    <mergeCell ref="E22:F22"/>
    <mergeCell ref="C22:D22"/>
    <mergeCell ref="C19:D19"/>
    <mergeCell ref="E19:F19"/>
    <mergeCell ref="C47:D47"/>
    <mergeCell ref="E47:F47"/>
    <mergeCell ref="E24:F24"/>
    <mergeCell ref="E25:F25"/>
    <mergeCell ref="E27:F27"/>
    <mergeCell ref="E28:F28"/>
    <mergeCell ref="A37:B37"/>
    <mergeCell ref="E21:F21"/>
    <mergeCell ref="E29:F29"/>
    <mergeCell ref="E20:F20"/>
    <mergeCell ref="E23:F23"/>
    <mergeCell ref="C33:D33"/>
    <mergeCell ref="C114:D114"/>
    <mergeCell ref="E114:F114"/>
    <mergeCell ref="G114:H114"/>
    <mergeCell ref="M114:N114"/>
    <mergeCell ref="C115:D115"/>
    <mergeCell ref="E115:F115"/>
    <mergeCell ref="G115:H115"/>
    <mergeCell ref="J115:K115"/>
    <mergeCell ref="M115:N115"/>
    <mergeCell ref="C116:D116"/>
    <mergeCell ref="E116:F116"/>
    <mergeCell ref="G116:H116"/>
    <mergeCell ref="J116:K116"/>
    <mergeCell ref="M116:N116"/>
    <mergeCell ref="C117:D117"/>
    <mergeCell ref="E117:F117"/>
    <mergeCell ref="G117:H117"/>
    <mergeCell ref="J117:K117"/>
    <mergeCell ref="M117:N117"/>
    <mergeCell ref="C118:D118"/>
    <mergeCell ref="E118:F118"/>
    <mergeCell ref="G118:H118"/>
    <mergeCell ref="J118:K118"/>
    <mergeCell ref="M118:N118"/>
    <mergeCell ref="C119:D119"/>
    <mergeCell ref="E119:F119"/>
    <mergeCell ref="G119:H119"/>
    <mergeCell ref="J119:K119"/>
    <mergeCell ref="M119:N119"/>
    <mergeCell ref="C120:D120"/>
    <mergeCell ref="E120:F120"/>
    <mergeCell ref="G120:H120"/>
    <mergeCell ref="J120:K120"/>
    <mergeCell ref="M120:N120"/>
    <mergeCell ref="C121:D121"/>
    <mergeCell ref="E121:F121"/>
    <mergeCell ref="G121:H121"/>
    <mergeCell ref="J121:K121"/>
    <mergeCell ref="M121:N121"/>
    <mergeCell ref="C122:D122"/>
    <mergeCell ref="E122:F122"/>
    <mergeCell ref="G122:H122"/>
    <mergeCell ref="J122:K122"/>
    <mergeCell ref="M122:N122"/>
    <mergeCell ref="C123:D123"/>
    <mergeCell ref="E123:F123"/>
    <mergeCell ref="G123:H123"/>
    <mergeCell ref="J123:K123"/>
    <mergeCell ref="M123:N123"/>
    <mergeCell ref="C124:D124"/>
    <mergeCell ref="E124:F124"/>
    <mergeCell ref="G124:H124"/>
    <mergeCell ref="J124:K124"/>
    <mergeCell ref="M124:N124"/>
    <mergeCell ref="C125:D125"/>
    <mergeCell ref="E125:F125"/>
    <mergeCell ref="G125:H125"/>
    <mergeCell ref="J125:K125"/>
    <mergeCell ref="M125:N125"/>
    <mergeCell ref="C126:D126"/>
    <mergeCell ref="E126:F126"/>
    <mergeCell ref="G126:H126"/>
    <mergeCell ref="J126:K126"/>
    <mergeCell ref="M126:N126"/>
    <mergeCell ref="C127:D127"/>
    <mergeCell ref="E127:F127"/>
    <mergeCell ref="G127:H127"/>
    <mergeCell ref="J127:K127"/>
    <mergeCell ref="M127:N127"/>
    <mergeCell ref="C128:D128"/>
    <mergeCell ref="E128:F128"/>
    <mergeCell ref="G128:H128"/>
    <mergeCell ref="J128:K128"/>
    <mergeCell ref="M128:N128"/>
    <mergeCell ref="C129:D129"/>
    <mergeCell ref="E129:F129"/>
    <mergeCell ref="G129:H129"/>
    <mergeCell ref="J129:K129"/>
    <mergeCell ref="M129:N129"/>
    <mergeCell ref="M140:N140"/>
    <mergeCell ref="C130:D130"/>
    <mergeCell ref="E130:F130"/>
    <mergeCell ref="G130:H130"/>
    <mergeCell ref="J130:K130"/>
    <mergeCell ref="M130:N130"/>
    <mergeCell ref="C131:D131"/>
    <mergeCell ref="E131:F131"/>
    <mergeCell ref="G131:H131"/>
    <mergeCell ref="J131:K131"/>
    <mergeCell ref="M131:N131"/>
    <mergeCell ref="C135:D135"/>
    <mergeCell ref="E135:F135"/>
    <mergeCell ref="C136:D136"/>
    <mergeCell ref="E136:F136"/>
    <mergeCell ref="C134:D134"/>
    <mergeCell ref="E134:F134"/>
    <mergeCell ref="G134:H134"/>
    <mergeCell ref="J134:K134"/>
    <mergeCell ref="M134:N134"/>
    <mergeCell ref="G142:H142"/>
    <mergeCell ref="J142:K142"/>
    <mergeCell ref="M142:N142"/>
    <mergeCell ref="C143:D143"/>
    <mergeCell ref="E143:F143"/>
    <mergeCell ref="G143:H143"/>
    <mergeCell ref="J143:K143"/>
    <mergeCell ref="M143:N143"/>
    <mergeCell ref="C144:D144"/>
    <mergeCell ref="E144:F144"/>
    <mergeCell ref="G144:H144"/>
    <mergeCell ref="J144:K144"/>
    <mergeCell ref="M144:N144"/>
    <mergeCell ref="C137:D137"/>
    <mergeCell ref="E137:F137"/>
    <mergeCell ref="G137:H137"/>
    <mergeCell ref="J137:K137"/>
    <mergeCell ref="M137:N137"/>
    <mergeCell ref="C138:D138"/>
    <mergeCell ref="E138:F138"/>
    <mergeCell ref="G138:H138"/>
    <mergeCell ref="J138:K138"/>
    <mergeCell ref="M138:N138"/>
    <mergeCell ref="C139:D139"/>
    <mergeCell ref="E139:F139"/>
    <mergeCell ref="G139:H139"/>
    <mergeCell ref="J139:K139"/>
    <mergeCell ref="M139:N139"/>
    <mergeCell ref="C140:D140"/>
    <mergeCell ref="E140:F140"/>
    <mergeCell ref="G140:H140"/>
    <mergeCell ref="J140:K140"/>
    <mergeCell ref="J146:K146"/>
    <mergeCell ref="M146:N146"/>
    <mergeCell ref="T113:V113"/>
    <mergeCell ref="W113:AC113"/>
    <mergeCell ref="I114:K114"/>
    <mergeCell ref="O114:AC114"/>
    <mergeCell ref="C149:D149"/>
    <mergeCell ref="E149:F149"/>
    <mergeCell ref="G149:H149"/>
    <mergeCell ref="J149:K149"/>
    <mergeCell ref="M149:N149"/>
    <mergeCell ref="J136:K136"/>
    <mergeCell ref="G135:H135"/>
    <mergeCell ref="G136:H136"/>
    <mergeCell ref="M136:N136"/>
    <mergeCell ref="C147:D147"/>
    <mergeCell ref="E147:F147"/>
    <mergeCell ref="G147:H147"/>
    <mergeCell ref="J147:K147"/>
    <mergeCell ref="M147:N147"/>
    <mergeCell ref="C148:D148"/>
    <mergeCell ref="E148:F148"/>
    <mergeCell ref="G148:H148"/>
    <mergeCell ref="J148:K148"/>
    <mergeCell ref="M148:N148"/>
    <mergeCell ref="C141:D141"/>
    <mergeCell ref="E141:F141"/>
    <mergeCell ref="G141:H141"/>
    <mergeCell ref="J141:K141"/>
    <mergeCell ref="M141:N141"/>
    <mergeCell ref="C142:D142"/>
    <mergeCell ref="E142:F142"/>
    <mergeCell ref="C145:D145"/>
    <mergeCell ref="A150:B150"/>
    <mergeCell ref="C150:AC150"/>
    <mergeCell ref="C107:D107"/>
    <mergeCell ref="E107:F107"/>
    <mergeCell ref="G107:H107"/>
    <mergeCell ref="J107:K107"/>
    <mergeCell ref="M107:N107"/>
    <mergeCell ref="C132:D132"/>
    <mergeCell ref="E132:F132"/>
    <mergeCell ref="G132:H132"/>
    <mergeCell ref="J132:K132"/>
    <mergeCell ref="M132:N132"/>
    <mergeCell ref="C133:D133"/>
    <mergeCell ref="E133:F133"/>
    <mergeCell ref="G133:H133"/>
    <mergeCell ref="J133:K133"/>
    <mergeCell ref="M133:N133"/>
    <mergeCell ref="M135:N135"/>
    <mergeCell ref="J135:K135"/>
    <mergeCell ref="C113:E113"/>
    <mergeCell ref="F113:H113"/>
    <mergeCell ref="L113:N113"/>
    <mergeCell ref="O113:Q113"/>
    <mergeCell ref="R113:S113"/>
    <mergeCell ref="E145:F145"/>
    <mergeCell ref="G145:H145"/>
    <mergeCell ref="J145:K145"/>
    <mergeCell ref="M145:N145"/>
    <mergeCell ref="C146:D146"/>
    <mergeCell ref="E146:F146"/>
    <mergeCell ref="G146:H146"/>
    <mergeCell ref="B204:B205"/>
    <mergeCell ref="C227:E227"/>
    <mergeCell ref="F227:H227"/>
    <mergeCell ref="I227:K227"/>
    <mergeCell ref="L227:N227"/>
    <mergeCell ref="O227:Q227"/>
    <mergeCell ref="R227:S227"/>
    <mergeCell ref="T227:V227"/>
    <mergeCell ref="W227:AC227"/>
    <mergeCell ref="C228:D228"/>
    <mergeCell ref="E228:F228"/>
    <mergeCell ref="G228:H228"/>
    <mergeCell ref="I228:K228"/>
    <mergeCell ref="M228:N228"/>
    <mergeCell ref="O228:AC228"/>
    <mergeCell ref="C229:D229"/>
    <mergeCell ref="E229:F229"/>
    <mergeCell ref="G229:H229"/>
    <mergeCell ref="J229:K229"/>
    <mergeCell ref="M229:N229"/>
    <mergeCell ref="C206:D206"/>
    <mergeCell ref="E206:F206"/>
    <mergeCell ref="G206:H206"/>
    <mergeCell ref="J206:K206"/>
    <mergeCell ref="M206:N206"/>
    <mergeCell ref="C207:D207"/>
    <mergeCell ref="E207:F207"/>
    <mergeCell ref="G207:H207"/>
    <mergeCell ref="J207:K207"/>
    <mergeCell ref="M207:N207"/>
    <mergeCell ref="C204:D204"/>
    <mergeCell ref="E204:F204"/>
    <mergeCell ref="C230:D230"/>
    <mergeCell ref="E230:F230"/>
    <mergeCell ref="G230:H230"/>
    <mergeCell ref="J230:K230"/>
    <mergeCell ref="M230:N230"/>
    <mergeCell ref="C231:D231"/>
    <mergeCell ref="E231:F231"/>
    <mergeCell ref="G231:H231"/>
    <mergeCell ref="J231:K231"/>
    <mergeCell ref="M231:N231"/>
    <mergeCell ref="C232:D232"/>
    <mergeCell ref="E232:F232"/>
    <mergeCell ref="G232:H232"/>
    <mergeCell ref="J232:K232"/>
    <mergeCell ref="M232:N232"/>
    <mergeCell ref="C233:D233"/>
    <mergeCell ref="E233:F233"/>
    <mergeCell ref="G233:H233"/>
    <mergeCell ref="J233:K233"/>
    <mergeCell ref="M233:N233"/>
    <mergeCell ref="C234:D234"/>
    <mergeCell ref="E234:F234"/>
    <mergeCell ref="G234:H234"/>
    <mergeCell ref="J234:K234"/>
    <mergeCell ref="M234:N234"/>
    <mergeCell ref="C235:D235"/>
    <mergeCell ref="E235:F235"/>
    <mergeCell ref="G235:H235"/>
    <mergeCell ref="J235:K235"/>
    <mergeCell ref="M235:N235"/>
    <mergeCell ref="C236:D236"/>
    <mergeCell ref="E236:F236"/>
    <mergeCell ref="G236:H236"/>
    <mergeCell ref="J236:K236"/>
    <mergeCell ref="M236:N236"/>
    <mergeCell ref="C237:D237"/>
    <mergeCell ref="E237:F237"/>
    <mergeCell ref="G237:H237"/>
    <mergeCell ref="J237:K237"/>
    <mergeCell ref="M237:N237"/>
    <mergeCell ref="C238:D238"/>
    <mergeCell ref="E238:F238"/>
    <mergeCell ref="G238:H238"/>
    <mergeCell ref="J238:K238"/>
    <mergeCell ref="M238:N238"/>
    <mergeCell ref="C239:D239"/>
    <mergeCell ref="E239:F239"/>
    <mergeCell ref="G239:H239"/>
    <mergeCell ref="J239:K239"/>
    <mergeCell ref="M239:N239"/>
    <mergeCell ref="C240:D240"/>
    <mergeCell ref="E240:F240"/>
    <mergeCell ref="G240:H240"/>
    <mergeCell ref="J240:K240"/>
    <mergeCell ref="M240:N240"/>
    <mergeCell ref="C241:D241"/>
    <mergeCell ref="E241:F241"/>
    <mergeCell ref="G241:H241"/>
    <mergeCell ref="J241:K241"/>
    <mergeCell ref="M241:N241"/>
    <mergeCell ref="C242:D242"/>
    <mergeCell ref="E242:F242"/>
    <mergeCell ref="G242:H242"/>
    <mergeCell ref="J242:K242"/>
    <mergeCell ref="M242:N242"/>
    <mergeCell ref="C243:D243"/>
    <mergeCell ref="E243:F243"/>
    <mergeCell ref="G243:H243"/>
    <mergeCell ref="J243:K243"/>
    <mergeCell ref="M243:N243"/>
    <mergeCell ref="C244:D244"/>
    <mergeCell ref="E244:F244"/>
    <mergeCell ref="G244:H244"/>
    <mergeCell ref="J244:K244"/>
    <mergeCell ref="M244:N244"/>
    <mergeCell ref="C245:D245"/>
    <mergeCell ref="E245:F245"/>
    <mergeCell ref="G245:H245"/>
    <mergeCell ref="J245:K245"/>
    <mergeCell ref="M245:N245"/>
    <mergeCell ref="C246:D246"/>
    <mergeCell ref="E246:F246"/>
    <mergeCell ref="G246:H246"/>
    <mergeCell ref="J246:K246"/>
    <mergeCell ref="M246:N246"/>
    <mergeCell ref="C247:D247"/>
    <mergeCell ref="E247:F247"/>
    <mergeCell ref="G247:H247"/>
    <mergeCell ref="J247:K247"/>
    <mergeCell ref="M247:N247"/>
    <mergeCell ref="C248:D248"/>
    <mergeCell ref="E248:F248"/>
    <mergeCell ref="G248:H248"/>
    <mergeCell ref="J248:K248"/>
    <mergeCell ref="M248:N248"/>
    <mergeCell ref="C249:D249"/>
    <mergeCell ref="E249:F249"/>
    <mergeCell ref="G249:H249"/>
    <mergeCell ref="J249:K249"/>
    <mergeCell ref="M249:N249"/>
    <mergeCell ref="C250:D250"/>
    <mergeCell ref="E250:F250"/>
    <mergeCell ref="G250:H250"/>
    <mergeCell ref="J250:K250"/>
    <mergeCell ref="M250:N250"/>
    <mergeCell ref="C251:D251"/>
    <mergeCell ref="E251:F251"/>
    <mergeCell ref="G251:H251"/>
    <mergeCell ref="J251:K251"/>
    <mergeCell ref="M251:N251"/>
    <mergeCell ref="C252:D252"/>
    <mergeCell ref="E252:F252"/>
    <mergeCell ref="G252:H252"/>
    <mergeCell ref="J252:K252"/>
    <mergeCell ref="M252:N252"/>
    <mergeCell ref="C253:D253"/>
    <mergeCell ref="E253:F253"/>
    <mergeCell ref="G253:H253"/>
    <mergeCell ref="J253:K253"/>
    <mergeCell ref="M253:N253"/>
    <mergeCell ref="E260:F260"/>
    <mergeCell ref="G260:H260"/>
    <mergeCell ref="J260:K260"/>
    <mergeCell ref="M260:N260"/>
    <mergeCell ref="C261:D261"/>
    <mergeCell ref="E261:F261"/>
    <mergeCell ref="G261:H261"/>
    <mergeCell ref="J261:K261"/>
    <mergeCell ref="M261:N261"/>
    <mergeCell ref="C254:D254"/>
    <mergeCell ref="E254:F254"/>
    <mergeCell ref="G254:H254"/>
    <mergeCell ref="J254:K254"/>
    <mergeCell ref="M254:N254"/>
    <mergeCell ref="C255:D255"/>
    <mergeCell ref="E255:F255"/>
    <mergeCell ref="G255:H255"/>
    <mergeCell ref="J255:K255"/>
    <mergeCell ref="M255:N255"/>
    <mergeCell ref="C256:D256"/>
    <mergeCell ref="E256:F256"/>
    <mergeCell ref="G256:H256"/>
    <mergeCell ref="J256:K256"/>
    <mergeCell ref="M256:N256"/>
    <mergeCell ref="C257:D257"/>
    <mergeCell ref="E257:F257"/>
    <mergeCell ref="G257:H257"/>
    <mergeCell ref="J257:K257"/>
    <mergeCell ref="M257:N257"/>
    <mergeCell ref="C262:D262"/>
    <mergeCell ref="E262:F262"/>
    <mergeCell ref="G262:H262"/>
    <mergeCell ref="J262:K262"/>
    <mergeCell ref="M262:N262"/>
    <mergeCell ref="C263:D263"/>
    <mergeCell ref="E263:F263"/>
    <mergeCell ref="G263:H263"/>
    <mergeCell ref="J263:K263"/>
    <mergeCell ref="M263:N263"/>
    <mergeCell ref="A264:B264"/>
    <mergeCell ref="C264:AC264"/>
    <mergeCell ref="B212:B213"/>
    <mergeCell ref="C265:E265"/>
    <mergeCell ref="F265:H265"/>
    <mergeCell ref="I265:K265"/>
    <mergeCell ref="L265:N265"/>
    <mergeCell ref="O265:Q265"/>
    <mergeCell ref="R265:S265"/>
    <mergeCell ref="T265:V265"/>
    <mergeCell ref="W265:AC265"/>
    <mergeCell ref="C258:D258"/>
    <mergeCell ref="E258:F258"/>
    <mergeCell ref="G258:H258"/>
    <mergeCell ref="J258:K258"/>
    <mergeCell ref="M258:N258"/>
    <mergeCell ref="C259:D259"/>
    <mergeCell ref="E259:F259"/>
    <mergeCell ref="G259:H259"/>
    <mergeCell ref="J259:K259"/>
    <mergeCell ref="M259:N259"/>
    <mergeCell ref="C260:D260"/>
    <mergeCell ref="C266:D266"/>
    <mergeCell ref="E266:F266"/>
    <mergeCell ref="G266:H266"/>
    <mergeCell ref="I266:K266"/>
    <mergeCell ref="M266:N266"/>
    <mergeCell ref="O266:AC266"/>
    <mergeCell ref="C267:D267"/>
    <mergeCell ref="E267:F267"/>
    <mergeCell ref="G267:H267"/>
    <mergeCell ref="J267:K267"/>
    <mergeCell ref="M267:N267"/>
    <mergeCell ref="C268:D268"/>
    <mergeCell ref="E268:F268"/>
    <mergeCell ref="G268:H268"/>
    <mergeCell ref="J268:K268"/>
    <mergeCell ref="M268:N268"/>
    <mergeCell ref="C269:D269"/>
    <mergeCell ref="E269:F269"/>
    <mergeCell ref="G269:H269"/>
    <mergeCell ref="J269:K269"/>
    <mergeCell ref="M269:N269"/>
    <mergeCell ref="C270:D270"/>
    <mergeCell ref="E270:F270"/>
    <mergeCell ref="G270:H270"/>
    <mergeCell ref="J270:K270"/>
    <mergeCell ref="M270:N270"/>
    <mergeCell ref="C271:D271"/>
    <mergeCell ref="E271:F271"/>
    <mergeCell ref="G271:H271"/>
    <mergeCell ref="J271:K271"/>
    <mergeCell ref="M271:N271"/>
    <mergeCell ref="C272:D272"/>
    <mergeCell ref="E272:F272"/>
    <mergeCell ref="G272:H272"/>
    <mergeCell ref="J272:K272"/>
    <mergeCell ref="M272:N272"/>
    <mergeCell ref="C273:D273"/>
    <mergeCell ref="E273:F273"/>
    <mergeCell ref="G273:H273"/>
    <mergeCell ref="J273:K273"/>
    <mergeCell ref="M273:N273"/>
    <mergeCell ref="C274:D274"/>
    <mergeCell ref="E274:F274"/>
    <mergeCell ref="G274:H274"/>
    <mergeCell ref="J274:K274"/>
    <mergeCell ref="M274:N274"/>
    <mergeCell ref="C275:D275"/>
    <mergeCell ref="E275:F275"/>
    <mergeCell ref="G275:H275"/>
    <mergeCell ref="J275:K275"/>
    <mergeCell ref="M275:N275"/>
    <mergeCell ref="C276:D276"/>
    <mergeCell ref="E276:F276"/>
    <mergeCell ref="G276:H276"/>
    <mergeCell ref="J276:K276"/>
    <mergeCell ref="M276:N276"/>
    <mergeCell ref="C277:D277"/>
    <mergeCell ref="E277:F277"/>
    <mergeCell ref="G277:H277"/>
    <mergeCell ref="J277:K277"/>
    <mergeCell ref="M277:N277"/>
    <mergeCell ref="C278:D278"/>
    <mergeCell ref="E278:F278"/>
    <mergeCell ref="G278:H278"/>
    <mergeCell ref="J278:K278"/>
    <mergeCell ref="M278:N278"/>
    <mergeCell ref="C279:D279"/>
    <mergeCell ref="E279:F279"/>
    <mergeCell ref="G279:H279"/>
    <mergeCell ref="J279:K279"/>
    <mergeCell ref="M279:N279"/>
    <mergeCell ref="C280:D280"/>
    <mergeCell ref="E280:F280"/>
    <mergeCell ref="G280:H280"/>
    <mergeCell ref="J280:K280"/>
    <mergeCell ref="M280:N280"/>
    <mergeCell ref="C281:D281"/>
    <mergeCell ref="E281:F281"/>
    <mergeCell ref="G281:H281"/>
    <mergeCell ref="J281:K281"/>
    <mergeCell ref="M281:N281"/>
    <mergeCell ref="C282:D282"/>
    <mergeCell ref="E282:F282"/>
    <mergeCell ref="G282:H282"/>
    <mergeCell ref="J282:K282"/>
    <mergeCell ref="M282:N282"/>
    <mergeCell ref="C283:D283"/>
    <mergeCell ref="E283:F283"/>
    <mergeCell ref="G283:H283"/>
    <mergeCell ref="J283:K283"/>
    <mergeCell ref="M283:N283"/>
    <mergeCell ref="C284:D284"/>
    <mergeCell ref="E284:F284"/>
    <mergeCell ref="G284:H284"/>
    <mergeCell ref="J284:K284"/>
    <mergeCell ref="M284:N284"/>
    <mergeCell ref="C285:D285"/>
    <mergeCell ref="E285:F285"/>
    <mergeCell ref="G285:H285"/>
    <mergeCell ref="J285:K285"/>
    <mergeCell ref="M285:N285"/>
    <mergeCell ref="C286:D286"/>
    <mergeCell ref="E286:F286"/>
    <mergeCell ref="G286:H286"/>
    <mergeCell ref="J286:K286"/>
    <mergeCell ref="M286:N286"/>
    <mergeCell ref="C287:D287"/>
    <mergeCell ref="E287:F287"/>
    <mergeCell ref="G287:H287"/>
    <mergeCell ref="J287:K287"/>
    <mergeCell ref="M287:N287"/>
    <mergeCell ref="C288:D288"/>
    <mergeCell ref="E288:F288"/>
    <mergeCell ref="G288:H288"/>
    <mergeCell ref="J288:K288"/>
    <mergeCell ref="M288:N288"/>
    <mergeCell ref="C289:D289"/>
    <mergeCell ref="E289:F289"/>
    <mergeCell ref="G289:H289"/>
    <mergeCell ref="J289:K289"/>
    <mergeCell ref="M289:N289"/>
    <mergeCell ref="C290:D290"/>
    <mergeCell ref="E290:F290"/>
    <mergeCell ref="G290:H290"/>
    <mergeCell ref="J290:K290"/>
    <mergeCell ref="M290:N290"/>
    <mergeCell ref="C291:D291"/>
    <mergeCell ref="E291:F291"/>
    <mergeCell ref="G291:H291"/>
    <mergeCell ref="J291:K291"/>
    <mergeCell ref="M291:N291"/>
    <mergeCell ref="C292:D292"/>
    <mergeCell ref="E292:F292"/>
    <mergeCell ref="G292:H292"/>
    <mergeCell ref="J292:K292"/>
    <mergeCell ref="M292:N292"/>
    <mergeCell ref="C293:D293"/>
    <mergeCell ref="E293:F293"/>
    <mergeCell ref="G293:H293"/>
    <mergeCell ref="J293:K293"/>
    <mergeCell ref="M293:N293"/>
    <mergeCell ref="C294:D294"/>
    <mergeCell ref="E294:F294"/>
    <mergeCell ref="G294:H294"/>
    <mergeCell ref="J294:K294"/>
    <mergeCell ref="M294:N294"/>
    <mergeCell ref="C295:D295"/>
    <mergeCell ref="E295:F295"/>
    <mergeCell ref="G295:H295"/>
    <mergeCell ref="J295:K295"/>
    <mergeCell ref="M295:N295"/>
    <mergeCell ref="C296:D296"/>
    <mergeCell ref="E296:F296"/>
    <mergeCell ref="G296:H296"/>
    <mergeCell ref="J296:K296"/>
    <mergeCell ref="M296:N296"/>
    <mergeCell ref="C297:D297"/>
    <mergeCell ref="E297:F297"/>
    <mergeCell ref="G297:H297"/>
    <mergeCell ref="J297:K297"/>
    <mergeCell ref="M297:N297"/>
    <mergeCell ref="A302:B302"/>
    <mergeCell ref="C302:AC302"/>
    <mergeCell ref="C298:D298"/>
    <mergeCell ref="E298:F298"/>
    <mergeCell ref="G298:H298"/>
    <mergeCell ref="J298:K298"/>
    <mergeCell ref="M298:N298"/>
    <mergeCell ref="C299:D299"/>
    <mergeCell ref="E299:F299"/>
    <mergeCell ref="G299:H299"/>
    <mergeCell ref="J299:K299"/>
    <mergeCell ref="M299:N299"/>
    <mergeCell ref="C300:D300"/>
    <mergeCell ref="E300:F300"/>
    <mergeCell ref="G300:H300"/>
    <mergeCell ref="J300:K300"/>
    <mergeCell ref="M300:N300"/>
    <mergeCell ref="C301:D301"/>
    <mergeCell ref="E301:F301"/>
    <mergeCell ref="G301:H301"/>
    <mergeCell ref="J301:K301"/>
    <mergeCell ref="M301:N301"/>
  </mergeCells>
  <pageMargins left="0.23622047244094491" right="0.23622047244094491" top="0.39370078740157483" bottom="0.19685039370078741" header="0.31496062992125984" footer="0.31496062992125984"/>
  <pageSetup paperSize="9" scale="99" orientation="landscape" horizontalDpi="300" verticalDpi="300" r:id="rId1"/>
  <rowBreaks count="2" manualBreakCount="2">
    <brk id="37" max="16383" man="1"/>
    <brk id="7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42"/>
  <sheetViews>
    <sheetView topLeftCell="A7" zoomScale="90" zoomScaleNormal="90" workbookViewId="0">
      <pane ySplit="1080" topLeftCell="A32" activePane="bottomLeft"/>
      <selection activeCell="A4" sqref="A4"/>
      <selection pane="bottomLeft" activeCell="A41" sqref="A41"/>
    </sheetView>
  </sheetViews>
  <sheetFormatPr baseColWidth="10" defaultRowHeight="15" x14ac:dyDescent="0.25"/>
  <cols>
    <col min="6" max="6" width="11.42578125" customWidth="1"/>
    <col min="10" max="10" width="12.7109375" bestFit="1" customWidth="1"/>
  </cols>
  <sheetData>
    <row r="1" spans="1:8" x14ac:dyDescent="0.25">
      <c r="A1" s="174" t="s">
        <v>21</v>
      </c>
      <c r="B1" s="175"/>
      <c r="C1" s="175"/>
      <c r="D1" s="175"/>
      <c r="E1" s="175"/>
      <c r="F1" s="23"/>
      <c r="G1" s="23"/>
      <c r="H1" s="24"/>
    </row>
    <row r="2" spans="1:8" x14ac:dyDescent="0.25">
      <c r="A2" s="176"/>
      <c r="B2" s="177"/>
      <c r="C2" s="177"/>
      <c r="D2" s="177"/>
      <c r="E2" s="177"/>
      <c r="F2" s="25" t="s">
        <v>22</v>
      </c>
      <c r="G2" s="178" t="s">
        <v>23</v>
      </c>
      <c r="H2" s="179"/>
    </row>
    <row r="3" spans="1:8" x14ac:dyDescent="0.25">
      <c r="A3" s="180" t="s">
        <v>13</v>
      </c>
      <c r="B3" s="181"/>
      <c r="C3" s="178" t="s">
        <v>29</v>
      </c>
      <c r="D3" s="178"/>
      <c r="E3" s="26"/>
      <c r="F3" s="26"/>
      <c r="G3" s="178"/>
      <c r="H3" s="179"/>
    </row>
    <row r="4" spans="1:8" x14ac:dyDescent="0.25">
      <c r="A4" s="27"/>
      <c r="B4" s="26"/>
      <c r="C4" s="178"/>
      <c r="D4" s="178"/>
      <c r="E4" s="26"/>
      <c r="F4" s="25" t="s">
        <v>24</v>
      </c>
      <c r="G4" s="178" t="s">
        <v>17</v>
      </c>
      <c r="H4" s="179"/>
    </row>
    <row r="5" spans="1:8" x14ac:dyDescent="0.25">
      <c r="A5" s="180" t="s">
        <v>25</v>
      </c>
      <c r="B5" s="181"/>
      <c r="C5" s="178" t="s">
        <v>18</v>
      </c>
      <c r="D5" s="178"/>
      <c r="E5" s="26"/>
      <c r="F5" s="26"/>
      <c r="G5" s="178"/>
      <c r="H5" s="179"/>
    </row>
    <row r="6" spans="1:8" ht="15.75" thickBot="1" x14ac:dyDescent="0.3">
      <c r="A6" s="27"/>
      <c r="B6" s="26"/>
      <c r="C6" s="182"/>
      <c r="D6" s="182"/>
      <c r="E6" s="26"/>
      <c r="F6" s="26"/>
      <c r="G6" s="26"/>
      <c r="H6" s="28"/>
    </row>
    <row r="7" spans="1:8" ht="49.5" customHeight="1" thickTop="1" thickBot="1" x14ac:dyDescent="0.3">
      <c r="A7" s="53" t="s">
        <v>0</v>
      </c>
      <c r="B7" s="168" t="s">
        <v>1</v>
      </c>
      <c r="C7" s="169"/>
      <c r="D7" s="170"/>
      <c r="E7" s="44" t="s">
        <v>161</v>
      </c>
      <c r="F7" s="44" t="s">
        <v>26</v>
      </c>
      <c r="G7" s="45" t="s">
        <v>27</v>
      </c>
      <c r="H7" s="43" t="s">
        <v>28</v>
      </c>
    </row>
    <row r="8" spans="1:8" ht="49.5" customHeight="1" thickTop="1" thickBot="1" x14ac:dyDescent="0.3">
      <c r="A8" s="54" t="s">
        <v>66</v>
      </c>
      <c r="B8" s="171" t="s">
        <v>98</v>
      </c>
      <c r="C8" s="172"/>
      <c r="D8" s="172"/>
      <c r="E8" s="172"/>
      <c r="F8" s="172"/>
      <c r="G8" s="172"/>
      <c r="H8" s="173"/>
    </row>
    <row r="9" spans="1:8" ht="32.25" customHeight="1" x14ac:dyDescent="0.25">
      <c r="A9" s="55" t="s">
        <v>31</v>
      </c>
      <c r="B9" s="165" t="s">
        <v>18</v>
      </c>
      <c r="C9" s="166"/>
      <c r="D9" s="166"/>
      <c r="E9" s="166"/>
      <c r="F9" s="166"/>
      <c r="G9" s="166"/>
      <c r="H9" s="167"/>
    </row>
    <row r="10" spans="1:8" ht="70.5" customHeight="1" x14ac:dyDescent="0.25">
      <c r="A10" s="73" t="s">
        <v>30</v>
      </c>
      <c r="B10" s="158" t="str">
        <f>IF($A10&gt;0,VLOOKUP($A10,Bordereaux!$A$5:$E$400,2),"")</f>
        <v>Fabrication et mise en place de béton de propreté épaisseur variable fabriqué sur chantier à la bétonnière (compris nettoyage des fouilles si nécessaire).</v>
      </c>
      <c r="C10" s="159"/>
      <c r="D10" s="160"/>
      <c r="E10" s="42" t="str">
        <f>IF($A10&gt;0,VLOOKUP($A10,Bordereaux!$A$5:$E$400,4),"")</f>
        <v>m³</v>
      </c>
      <c r="F10" s="51">
        <v>2.8933850000000003</v>
      </c>
      <c r="G10" s="57">
        <f>IF($A10&gt;0,VLOOKUP($A10,Bordereaux!$A$5:$E$400,5),"")</f>
        <v>244.63</v>
      </c>
      <c r="H10" s="50">
        <f>IF($A10&gt;0,$G10*$F10,"")</f>
        <v>707.80877255000007</v>
      </c>
    </row>
    <row r="11" spans="1:8" ht="78.75" customHeight="1" x14ac:dyDescent="0.25">
      <c r="A11" s="73" t="s">
        <v>42</v>
      </c>
      <c r="B11" s="158" t="str">
        <f>IF($A11&gt;0,VLOOKUP($A11,Bordereaux!$A$5:$E$400,2),"")</f>
        <v>Fourniture et mise en place de semelle de sections variables, béton XC2 C20/25 dosé à 300 kg prêt à l'emploi (compris nettoyage des fouilles, non compris armatures et béton de propreté).</v>
      </c>
      <c r="C11" s="159"/>
      <c r="D11" s="160"/>
      <c r="E11" s="42" t="str">
        <f>IF($A11&gt;0,VLOOKUP($A11,Bordereaux!$A$5:$E$400,4),"")</f>
        <v>m³</v>
      </c>
      <c r="F11" s="51">
        <v>7.9185000000000008</v>
      </c>
      <c r="G11" s="57">
        <f>IF($A11&gt;0,VLOOKUP($A11,Bordereaux!$A$5:$E$400,5),"")</f>
        <v>146.33000000000001</v>
      </c>
      <c r="H11" s="50">
        <f t="shared" ref="H11:H13" si="0">IF($A11&gt;0,$G11*$F11,"")</f>
        <v>1158.7141050000002</v>
      </c>
    </row>
    <row r="12" spans="1:8" ht="60" customHeight="1" x14ac:dyDescent="0.25">
      <c r="A12" s="73" t="s">
        <v>51</v>
      </c>
      <c r="B12" s="158" t="str">
        <f>IF($A12&gt;0,VLOOKUP($A12,Bordereaux!$A$5:$E$400,2),"")</f>
        <v>Fourniture et mise en place d'armature façonnée sur le chantier, compris coupes recouvrements calage, ligatures.</v>
      </c>
      <c r="C12" s="159"/>
      <c r="D12" s="160"/>
      <c r="E12" s="42" t="str">
        <f>IF($A12&gt;0,VLOOKUP($A12,Bordereaux!$A$5:$E$400,4),"")</f>
        <v>kg</v>
      </c>
      <c r="F12" s="52">
        <v>395.92500000000001</v>
      </c>
      <c r="G12" s="57">
        <f>IF($A12&gt;0,VLOOKUP($A12,Bordereaux!$A$5:$E$400,5),"")</f>
        <v>3.06</v>
      </c>
      <c r="H12" s="50">
        <f t="shared" si="0"/>
        <v>1211.5305000000001</v>
      </c>
    </row>
    <row r="13" spans="1:8" ht="37.5" customHeight="1" x14ac:dyDescent="0.25">
      <c r="A13" s="74" t="s">
        <v>54</v>
      </c>
      <c r="B13" s="158" t="str">
        <f>IF($A13&gt;0,VLOOKUP($A13,Bordereaux!$A$5:$E$400,2),"")</f>
        <v>Coffrage traditionnel en planches ou bastaings pour semelles compris mise en place, décoffrage et nettoyage.</v>
      </c>
      <c r="C13" s="159"/>
      <c r="D13" s="160"/>
      <c r="E13" s="56" t="str">
        <f>IF($A13&gt;0,VLOOKUP($A13,Bordereaux!$A$5:$E$400,4),"")</f>
        <v>m²</v>
      </c>
      <c r="F13" s="60">
        <v>2.8419999999999996</v>
      </c>
      <c r="G13" s="57">
        <f>IF($A13&gt;0,VLOOKUP($A13,Bordereaux!$A$5:$E$400,5),"")</f>
        <v>42.45</v>
      </c>
      <c r="H13" s="58">
        <f t="shared" si="0"/>
        <v>120.6429</v>
      </c>
    </row>
    <row r="14" spans="1:8" ht="22.9" customHeight="1" thickBot="1" x14ac:dyDescent="0.3">
      <c r="A14" s="29"/>
      <c r="B14" s="30"/>
      <c r="C14" s="30"/>
      <c r="D14" s="30"/>
      <c r="E14" s="31"/>
      <c r="F14" s="161" t="s">
        <v>97</v>
      </c>
      <c r="G14" s="162"/>
      <c r="H14" s="59">
        <f>SUM(H10:H13)</f>
        <v>3198.6962775500006</v>
      </c>
    </row>
    <row r="15" spans="1:8" ht="31.5" customHeight="1" x14ac:dyDescent="0.25">
      <c r="A15" s="55" t="s">
        <v>68</v>
      </c>
      <c r="B15" s="165" t="s">
        <v>102</v>
      </c>
      <c r="C15" s="166"/>
      <c r="D15" s="166"/>
      <c r="E15" s="166"/>
      <c r="F15" s="166"/>
      <c r="G15" s="166"/>
      <c r="H15" s="167"/>
    </row>
    <row r="16" spans="1:8" ht="52.5" customHeight="1" x14ac:dyDescent="0.25">
      <c r="A16" s="73" t="s">
        <v>69</v>
      </c>
      <c r="B16" s="158" t="str">
        <f>IF($A16&gt;0,VLOOKUP($A16,Bordereaux!$A$5:$E$400,2),"")</f>
        <v>Réalisation de voile périphérique ép. 0.20 m en  béton (BPS) XF1 C25/30 prêt à l'emploi, compris acier et coffrage</v>
      </c>
      <c r="C16" s="159"/>
      <c r="D16" s="160"/>
      <c r="E16" s="56" t="str">
        <f>IF($A16&gt;0,VLOOKUP($A16,Bordereaux!$A$5:$E$400,4),"")</f>
        <v>m²</v>
      </c>
      <c r="F16" s="49">
        <v>135.8246</v>
      </c>
      <c r="G16" s="57">
        <f>IF($A16&gt;0,VLOOKUP($A16,Bordereaux!$A$5:$E$400,5),"")</f>
        <v>153.82499999999999</v>
      </c>
      <c r="H16" s="58">
        <f t="shared" ref="H16:H24" si="1">IF($A16&gt;0,$G16*$F16,"")</f>
        <v>20893.219095</v>
      </c>
    </row>
    <row r="17" spans="1:10" ht="57.75" customHeight="1" x14ac:dyDescent="0.25">
      <c r="A17" s="73" t="s">
        <v>74</v>
      </c>
      <c r="B17" s="158" t="str">
        <f>IF($A17&gt;0,VLOOKUP($A17,Bordereaux!$A$5:$E$400,2),"")</f>
        <v>Réalisation de voile intérieur ép. 0.20 m en  béton (BPS) XF1 C25/30 prêt à l'emploi, compris acier et coffrage</v>
      </c>
      <c r="C17" s="159"/>
      <c r="D17" s="160"/>
      <c r="E17" s="56" t="str">
        <f>IF($A17&gt;0,VLOOKUP($A17,Bordereaux!$A$5:$E$400,4),"")</f>
        <v>m²</v>
      </c>
      <c r="F17" s="49">
        <v>18.447000000000003</v>
      </c>
      <c r="G17" s="57">
        <f>IF($A17&gt;0,VLOOKUP($A17,Bordereaux!$A$5:$E$400,5),"")</f>
        <v>149.262</v>
      </c>
      <c r="H17" s="58">
        <f t="shared" si="1"/>
        <v>2753.4361140000005</v>
      </c>
      <c r="J17" s="61"/>
    </row>
    <row r="18" spans="1:10" ht="88.5" customHeight="1" x14ac:dyDescent="0.25">
      <c r="A18" s="73" t="s">
        <v>79</v>
      </c>
      <c r="B18" s="158" t="str">
        <f>IF($A18&gt;0,VLOOKUP($A18,Bordereaux!$A$5:$E$400,2),"")</f>
        <v>Fourniture et mise en place de béton de gravillon (BCP) dosé à 350 kg de ciment fabriqué sur chantier à la bétonnière pour poutre et poteau section variable coulée sur place, compris armatures.</v>
      </c>
      <c r="C18" s="159"/>
      <c r="D18" s="160"/>
      <c r="E18" s="56" t="str">
        <f>IF($A18&gt;0,VLOOKUP($A18,Bordereaux!$A$5:$E$400,4),"")</f>
        <v>m³</v>
      </c>
      <c r="F18" s="51">
        <v>2.4643520000000003</v>
      </c>
      <c r="G18" s="57">
        <f>IF($A18&gt;0,VLOOKUP($A18,Bordereaux!$A$5:$E$400,5),"")</f>
        <v>572.74</v>
      </c>
      <c r="H18" s="58">
        <f t="shared" si="1"/>
        <v>1411.4329644800002</v>
      </c>
    </row>
    <row r="19" spans="1:10" ht="53.25" customHeight="1" x14ac:dyDescent="0.25">
      <c r="A19" s="74" t="s">
        <v>87</v>
      </c>
      <c r="B19" s="158" t="str">
        <f>IF($A19&gt;0,VLOOKUP($A19,Bordereaux!$A$5:$E$400,2),"")</f>
        <v>Fourniture et pose de coffrage bois ou contreplaqué de poutre en béton armé coulée sur place, compris décoffrage.</v>
      </c>
      <c r="C19" s="159"/>
      <c r="D19" s="160"/>
      <c r="E19" s="56" t="str">
        <f>IF($A19&gt;0,VLOOKUP($A19,Bordereaux!$A$5:$E$400,4),"")</f>
        <v>m²</v>
      </c>
      <c r="F19" s="60">
        <v>31.238799999999998</v>
      </c>
      <c r="G19" s="57">
        <f>IF($A19&gt;0,VLOOKUP($A19,Bordereaux!$A$5:$E$400,5),"")</f>
        <v>56.52</v>
      </c>
      <c r="H19" s="58">
        <f t="shared" si="1"/>
        <v>1765.616976</v>
      </c>
    </row>
    <row r="20" spans="1:10" ht="53.25" customHeight="1" x14ac:dyDescent="0.25">
      <c r="A20" s="74" t="s">
        <v>94</v>
      </c>
      <c r="B20" s="158" t="str">
        <f>IF($A20&gt;0,VLOOKUP($A20,Bordereaux!$A$5:$E$400,2),"")</f>
        <v>Réservation d'ouverture de 2.00 m² à 5.00 m².</v>
      </c>
      <c r="C20" s="159"/>
      <c r="D20" s="160"/>
      <c r="E20" s="56" t="str">
        <f>IF($A20&gt;0,VLOOKUP($A20,Bordereaux!$A$5:$E$400,4),"")</f>
        <v>U</v>
      </c>
      <c r="F20" s="62">
        <v>2</v>
      </c>
      <c r="G20" s="57">
        <f>IF($A20&gt;0,VLOOKUP($A20,Bordereaux!$A$5:$E$400,5),"")</f>
        <v>54.64</v>
      </c>
      <c r="H20" s="58">
        <f t="shared" si="1"/>
        <v>109.28</v>
      </c>
    </row>
    <row r="21" spans="1:10" ht="65.25" customHeight="1" x14ac:dyDescent="0.25">
      <c r="A21" s="74" t="s">
        <v>105</v>
      </c>
      <c r="B21" s="158" t="str">
        <f>IF($A21&gt;0,VLOOKUP($A21,Bordereaux!$A$5:$E$400,2),"")</f>
        <v>Fourniture et pose de barrière étanche sur paroi horizontale comprenant protection en plastique armé + enduit ciment et peinture bitumineuse.</v>
      </c>
      <c r="C21" s="159"/>
      <c r="D21" s="160"/>
      <c r="E21" s="56" t="str">
        <f>IF($A21&gt;0,VLOOKUP($A21,Bordereaux!$A$5:$E$400,4),"")</f>
        <v>ml</v>
      </c>
      <c r="F21" s="60">
        <v>36.85</v>
      </c>
      <c r="G21" s="57">
        <f>IF($A21&gt;0,VLOOKUP($A21,Bordereaux!$A$5:$E$400,5),"")</f>
        <v>9.7260000000000009</v>
      </c>
      <c r="H21" s="58">
        <f t="shared" si="1"/>
        <v>358.40310000000005</v>
      </c>
    </row>
    <row r="22" spans="1:10" ht="53.25" customHeight="1" x14ac:dyDescent="0.25">
      <c r="A22" s="74" t="s">
        <v>111</v>
      </c>
      <c r="B22" s="158" t="str">
        <f>IF($A22&gt;0,VLOOKUP($A22,Bordereaux!$A$5:$E$400,2),"")</f>
        <v>Fourniture et pose de porte métallique avec serrure et bâti métallique d'accès au vide sanitaire, dimensions 60 x 60 cm.</v>
      </c>
      <c r="C22" s="159"/>
      <c r="D22" s="160"/>
      <c r="E22" s="56" t="str">
        <f>IF($A22&gt;0,VLOOKUP($A22,Bordereaux!$A$5:$E$400,4),"")</f>
        <v>U</v>
      </c>
      <c r="F22" s="62">
        <v>1</v>
      </c>
      <c r="G22" s="57">
        <f>IF($A22&gt;0,VLOOKUP($A22,Bordereaux!$A$5:$E$400,5),"")</f>
        <v>110.38</v>
      </c>
      <c r="H22" s="58">
        <f t="shared" si="1"/>
        <v>110.38</v>
      </c>
    </row>
    <row r="23" spans="1:10" ht="53.25" customHeight="1" x14ac:dyDescent="0.25">
      <c r="A23" s="74" t="s">
        <v>113</v>
      </c>
      <c r="B23" s="158" t="str">
        <f>IF($A23&gt;0,VLOOKUP($A23,Bordereaux!$A$5:$E$400,2),"")</f>
        <v>Fourniture et pose de peinture bitumineuse passée au pinceau pour protection hydrofuge.</v>
      </c>
      <c r="C23" s="159"/>
      <c r="D23" s="160"/>
      <c r="E23" s="56" t="str">
        <f>IF($A23&gt;0,VLOOKUP($A23,Bordereaux!$A$5:$E$400,4),"")</f>
        <v>m²</v>
      </c>
      <c r="F23" s="60">
        <v>131.50657999999999</v>
      </c>
      <c r="G23" s="57">
        <f>IF($A23&gt;0,VLOOKUP($A23,Bordereaux!$A$5:$E$400,5),"")</f>
        <v>2.23</v>
      </c>
      <c r="H23" s="58">
        <f t="shared" si="1"/>
        <v>293.25967339999994</v>
      </c>
    </row>
    <row r="24" spans="1:10" ht="66.75" customHeight="1" x14ac:dyDescent="0.25">
      <c r="A24" s="74" t="s">
        <v>121</v>
      </c>
      <c r="B24" s="158" t="str">
        <f>IF($A24&gt;0,VLOOKUP($A24,Bordereaux!$A$5:$E$400,2),"")</f>
        <v>Fourniture et mise en oeuvre de revêtement plastique épais, application manuelle, ribbé rond (consommation 2,5 kg/m²).</v>
      </c>
      <c r="C24" s="159"/>
      <c r="D24" s="160"/>
      <c r="E24" s="56" t="str">
        <f>IF($A24&gt;0,VLOOKUP($A24,Bordereaux!$A$5:$E$400,4),"")</f>
        <v>m²</v>
      </c>
      <c r="F24" s="60">
        <v>18.561</v>
      </c>
      <c r="G24" s="57">
        <f>IF($A24&gt;0,VLOOKUP($A24,Bordereaux!$A$5:$E$400,5),"")</f>
        <v>23.2</v>
      </c>
      <c r="H24" s="58">
        <f t="shared" si="1"/>
        <v>430.61519999999996</v>
      </c>
    </row>
    <row r="25" spans="1:10" ht="22.9" customHeight="1" thickBot="1" x14ac:dyDescent="0.3">
      <c r="A25" s="66"/>
      <c r="B25" s="67"/>
      <c r="C25" s="67"/>
      <c r="D25" s="67"/>
      <c r="E25" s="68"/>
      <c r="F25" s="163" t="s">
        <v>97</v>
      </c>
      <c r="G25" s="164"/>
      <c r="H25" s="69">
        <f>SUM(H16:H24)</f>
        <v>28125.643122880003</v>
      </c>
    </row>
    <row r="26" spans="1:10" ht="23.25" x14ac:dyDescent="0.25">
      <c r="A26" s="55" t="s">
        <v>137</v>
      </c>
      <c r="B26" s="165" t="s">
        <v>138</v>
      </c>
      <c r="C26" s="166"/>
      <c r="D26" s="166"/>
      <c r="E26" s="166"/>
      <c r="F26" s="166"/>
      <c r="G26" s="166"/>
      <c r="H26" s="167"/>
    </row>
    <row r="27" spans="1:10" ht="66" customHeight="1" x14ac:dyDescent="0.25">
      <c r="A27" s="73" t="s">
        <v>139</v>
      </c>
      <c r="B27" s="158" t="str">
        <f>IF($A27&gt;0,VLOOKUP($A27,Bordereaux!$A$5:$E$400,2),"")</f>
        <v>Fourniture et pose d'un dallage, compris TV, sable, polyane, armature à 4kg/m³, béton dosé à 350 kg de ciment/m³, et talochage à l'hélicoptère</v>
      </c>
      <c r="C27" s="159"/>
      <c r="D27" s="160"/>
      <c r="E27" s="56" t="str">
        <f>IF($A27&gt;0,VLOOKUP($A27,Bordereaux!$A$5:$E$400,4),"")</f>
        <v>m²</v>
      </c>
      <c r="F27" s="49">
        <v>103.205</v>
      </c>
      <c r="G27" s="57">
        <f>IF($A27&gt;0,VLOOKUP($A27,Bordereaux!$A$5:$E$400,5),"")</f>
        <v>48.970999999999997</v>
      </c>
      <c r="H27" s="58">
        <f t="shared" ref="H27:H29" si="2">IF($A27&gt;0,$G27*$F27,"")</f>
        <v>5054.0520549999992</v>
      </c>
    </row>
    <row r="28" spans="1:10" ht="75" customHeight="1" x14ac:dyDescent="0.25">
      <c r="A28" s="73" t="s">
        <v>143</v>
      </c>
      <c r="B28" s="158" t="str">
        <f>IF($A28&gt;0,VLOOKUP($A28,Bordereaux!$A$5:$E$400,2),"")</f>
        <v>Fourniture et pose de polystyrène expansé (PSE) à bords droits (conductivité thermique 0.036 W/m.K), ép. 36 mm (R = 1.00) posé en périphérie hauteur 0,15 m.</v>
      </c>
      <c r="C28" s="159"/>
      <c r="D28" s="160"/>
      <c r="E28" s="56" t="str">
        <f>IF($A28&gt;0,VLOOKUP($A28,Bordereaux!$A$5:$E$400,4),"")</f>
        <v>ml</v>
      </c>
      <c r="F28" s="49">
        <v>50.161000000000008</v>
      </c>
      <c r="G28" s="57">
        <f>IF($A28&gt;0,VLOOKUP($A28,Bordereaux!$A$5:$E$400,5),"")</f>
        <v>1.04</v>
      </c>
      <c r="H28" s="58">
        <f t="shared" si="2"/>
        <v>52.167440000000013</v>
      </c>
    </row>
    <row r="29" spans="1:10" ht="42.75" customHeight="1" x14ac:dyDescent="0.25">
      <c r="A29" s="74" t="s">
        <v>149</v>
      </c>
      <c r="B29" s="158" t="str">
        <f>IF($A29&gt;0,VLOOKUP($A29,Bordereaux!$A$5:$E$400,2),"")</f>
        <v>Exécution de joint scié sur dalle existante ou finie.</v>
      </c>
      <c r="C29" s="159"/>
      <c r="D29" s="160"/>
      <c r="E29" s="56" t="str">
        <f>IF($A29&gt;0,VLOOKUP($A29,Bordereaux!$A$5:$E$400,4),"")</f>
        <v>ml</v>
      </c>
      <c r="F29" s="70">
        <v>21.380000000000003</v>
      </c>
      <c r="G29" s="57">
        <f>IF($A29&gt;0,VLOOKUP($A29,Bordereaux!$A$5:$E$400,5),"")</f>
        <v>10.9</v>
      </c>
      <c r="H29" s="58">
        <f t="shared" si="2"/>
        <v>233.04200000000003</v>
      </c>
    </row>
    <row r="30" spans="1:10" ht="22.9" customHeight="1" thickBot="1" x14ac:dyDescent="0.3">
      <c r="A30" s="71"/>
      <c r="B30" s="72"/>
      <c r="C30" s="72"/>
      <c r="D30" s="72"/>
      <c r="E30" s="72"/>
      <c r="F30" s="161" t="s">
        <v>97</v>
      </c>
      <c r="G30" s="162"/>
      <c r="H30" s="59">
        <f>SUM(H27:H29)</f>
        <v>5339.2614949999997</v>
      </c>
    </row>
    <row r="31" spans="1:10" ht="23.25" x14ac:dyDescent="0.25">
      <c r="A31" s="55" t="s">
        <v>152</v>
      </c>
      <c r="B31" s="165" t="s">
        <v>153</v>
      </c>
      <c r="C31" s="166"/>
      <c r="D31" s="166"/>
      <c r="E31" s="166"/>
      <c r="F31" s="166"/>
      <c r="G31" s="166"/>
      <c r="H31" s="167"/>
    </row>
    <row r="32" spans="1:10" ht="40.5" customHeight="1" x14ac:dyDescent="0.25">
      <c r="A32" s="73" t="s">
        <v>154</v>
      </c>
      <c r="B32" s="158" t="str">
        <f>IF($A32&gt;0,VLOOKUP($A32,Bordereaux!$A$5:$E$400,2),"")</f>
        <v>Fourniture et pose d'une marche droite d'escalier intérieur, largeur 90 cm, volée dégagée.</v>
      </c>
      <c r="C32" s="159"/>
      <c r="D32" s="160"/>
      <c r="E32" s="56" t="str">
        <f>IF($A32&gt;0,VLOOKUP($A32,Bordereaux!$A$5:$E$400,4),"")</f>
        <v>U</v>
      </c>
      <c r="F32" s="49">
        <v>8</v>
      </c>
      <c r="G32" s="57">
        <f>IF($A32&gt;0,VLOOKUP($A32,Bordereaux!$A$5:$E$400,5),"")</f>
        <v>102.99</v>
      </c>
      <c r="H32" s="58">
        <f t="shared" ref="H32:H33" si="3">IF($A32&gt;0,$G32*$F32,"")</f>
        <v>823.92</v>
      </c>
    </row>
    <row r="33" spans="1:8" ht="49.5" customHeight="1" x14ac:dyDescent="0.25">
      <c r="A33" s="74" t="s">
        <v>156</v>
      </c>
      <c r="B33" s="158" t="str">
        <f>IF($A33&gt;0,VLOOKUP($A33,Bordereaux!$A$5:$E$400,2),"")</f>
        <v>Fourniture et pose d'une marche balancée, d'escalier intérieur, largeur 90 cm, volée dégagée.</v>
      </c>
      <c r="C33" s="159"/>
      <c r="D33" s="160"/>
      <c r="E33" s="56" t="str">
        <f>IF($A33&gt;0,VLOOKUP($A33,Bordereaux!$A$5:$E$400,4),"")</f>
        <v>U</v>
      </c>
      <c r="F33" s="60">
        <v>4</v>
      </c>
      <c r="G33" s="57">
        <f>IF($A33&gt;0,VLOOKUP($A33,Bordereaux!$A$5:$E$400,5),"")</f>
        <v>146.19</v>
      </c>
      <c r="H33" s="58">
        <f t="shared" si="3"/>
        <v>584.76</v>
      </c>
    </row>
    <row r="34" spans="1:8" ht="22.9" customHeight="1" thickBot="1" x14ac:dyDescent="0.3">
      <c r="A34" s="71"/>
      <c r="B34" s="72"/>
      <c r="C34" s="72"/>
      <c r="D34" s="72"/>
      <c r="E34" s="72"/>
      <c r="F34" s="161" t="s">
        <v>97</v>
      </c>
      <c r="G34" s="162"/>
      <c r="H34" s="59">
        <f>SUM(H32:H33)</f>
        <v>1408.6799999999998</v>
      </c>
    </row>
    <row r="35" spans="1:8" ht="32.25" customHeight="1" x14ac:dyDescent="0.25">
      <c r="A35" s="55" t="s">
        <v>162</v>
      </c>
      <c r="B35" s="165" t="s">
        <v>163</v>
      </c>
      <c r="C35" s="166"/>
      <c r="D35" s="166"/>
      <c r="E35" s="166"/>
      <c r="F35" s="166"/>
      <c r="G35" s="166"/>
      <c r="H35" s="167"/>
    </row>
    <row r="36" spans="1:8" ht="66" customHeight="1" x14ac:dyDescent="0.25">
      <c r="A36" s="74" t="s">
        <v>164</v>
      </c>
      <c r="B36" s="158" t="str">
        <f>IF($A36&gt;0,VLOOKUP($A36,Bordereaux!$A$5:$E$400,2),"")</f>
        <v>Fourniture et pose de plancher à poutrelles précontraintes, avec entrevous polystyrène moulé 13 + 4 entraxe 0.60 m portée &gt; 3.80 et &lt; 4.15 m, R = 4.00.</v>
      </c>
      <c r="C36" s="159"/>
      <c r="D36" s="160"/>
      <c r="E36" s="56" t="str">
        <f>IF($A36&gt;0,VLOOKUP($A36,Bordereaux!$A$5:$E$400,4),"")</f>
        <v>m²</v>
      </c>
      <c r="F36" s="76">
        <v>132.31</v>
      </c>
      <c r="G36" s="57">
        <f>IF($A36&gt;0,VLOOKUP($A36,Bordereaux!$A$5:$E$400,5),"")</f>
        <v>85.7</v>
      </c>
      <c r="H36" s="58">
        <f t="shared" ref="H36:H38" si="4">IF($A36&gt;0,$G36*$F36,"")</f>
        <v>11338.967000000001</v>
      </c>
    </row>
    <row r="37" spans="1:8" ht="51" customHeight="1" x14ac:dyDescent="0.25">
      <c r="A37" s="74" t="s">
        <v>168</v>
      </c>
      <c r="B37" s="158" t="str">
        <f>IF($A37&gt;0,VLOOKUP($A37,Bordereaux!$A$5:$E$400,2),"")</f>
        <v>Exécution de chaînage plancher sur mur extérieur 0,20 x 0,20 m hauteur environ, compris planelles et armatures.</v>
      </c>
      <c r="C37" s="159"/>
      <c r="D37" s="160"/>
      <c r="E37" s="56" t="str">
        <f>IF($A37&gt;0,VLOOKUP($A37,Bordereaux!$A$5:$E$400,4),"")</f>
        <v>ml</v>
      </c>
      <c r="F37" s="76">
        <v>55.643000000000001</v>
      </c>
      <c r="G37" s="57">
        <f>IF($A37&gt;0,VLOOKUP($A37,Bordereaux!$A$5:$E$400,5),"")</f>
        <v>30.94</v>
      </c>
      <c r="H37" s="58">
        <f t="shared" si="4"/>
        <v>1721.5944200000001</v>
      </c>
    </row>
    <row r="38" spans="1:8" ht="51" customHeight="1" x14ac:dyDescent="0.25">
      <c r="A38" s="74" t="s">
        <v>171</v>
      </c>
      <c r="B38" s="158" t="str">
        <f>IF($A38&gt;0,VLOOKUP($A38,Bordereaux!$A$5:$E$400,2),"")</f>
        <v>Exécution de chaînage plancher sur mur intérieur 0,20 x 0,20 m hauteur environ, compris planelles et armatures.</v>
      </c>
      <c r="C38" s="159"/>
      <c r="D38" s="160"/>
      <c r="E38" s="56" t="str">
        <f>IF($A38&gt;0,VLOOKUP($A38,Bordereaux!$A$5:$E$400,4),"")</f>
        <v>ml</v>
      </c>
      <c r="F38" s="76">
        <v>7.1499999999999995</v>
      </c>
      <c r="G38" s="57">
        <f>IF($A38&gt;0,VLOOKUP($A38,Bordereaux!$A$5:$E$400,5),"")</f>
        <v>16.32</v>
      </c>
      <c r="H38" s="58">
        <f t="shared" si="4"/>
        <v>116.68799999999999</v>
      </c>
    </row>
    <row r="39" spans="1:8" ht="22.9" customHeight="1" thickBot="1" x14ac:dyDescent="0.3">
      <c r="A39" s="71"/>
      <c r="B39" s="72"/>
      <c r="C39" s="72"/>
      <c r="D39" s="72"/>
      <c r="E39" s="72"/>
      <c r="F39" s="161" t="s">
        <v>97</v>
      </c>
      <c r="G39" s="162"/>
      <c r="H39" s="59">
        <f>SUM(H36:H38)</f>
        <v>13177.24942</v>
      </c>
    </row>
    <row r="40" spans="1:8" ht="23.25" x14ac:dyDescent="0.25">
      <c r="A40" s="55" t="s">
        <v>66</v>
      </c>
      <c r="B40" s="165" t="s">
        <v>160</v>
      </c>
      <c r="C40" s="166"/>
      <c r="D40" s="166"/>
      <c r="E40" s="166"/>
      <c r="F40" s="166"/>
      <c r="G40" s="166"/>
      <c r="H40" s="167"/>
    </row>
    <row r="41" spans="1:8" ht="40.5" customHeight="1" x14ac:dyDescent="0.25">
      <c r="A41" s="74"/>
      <c r="B41" s="158" t="str">
        <f>IF($A41&gt;0,VLOOKUP($A41,Bordereaux!$A$5:$E$400,2),"")</f>
        <v/>
      </c>
      <c r="C41" s="159"/>
      <c r="D41" s="160"/>
      <c r="E41" s="56" t="str">
        <f>IF($A41&gt;0,VLOOKUP($A41,Bordereaux!$A$5:$E$400,4),"")</f>
        <v/>
      </c>
      <c r="F41" s="60"/>
      <c r="G41" s="57" t="str">
        <f>IF($A41&gt;0,VLOOKUP($A41,Bordereaux!$A$5:$E$400,5),"")</f>
        <v/>
      </c>
      <c r="H41" s="58" t="str">
        <f>IF($A41&gt;0,$G41*$F41,"")</f>
        <v/>
      </c>
    </row>
    <row r="42" spans="1:8" ht="22.9" customHeight="1" thickBot="1" x14ac:dyDescent="0.3">
      <c r="A42" s="71"/>
      <c r="B42" s="72"/>
      <c r="C42" s="72"/>
      <c r="D42" s="72"/>
      <c r="E42" s="72"/>
      <c r="F42" s="161" t="s">
        <v>97</v>
      </c>
      <c r="G42" s="162"/>
      <c r="H42" s="59">
        <f>SUM(H41:H41)</f>
        <v>0</v>
      </c>
    </row>
  </sheetData>
  <mergeCells count="43">
    <mergeCell ref="F39:G39"/>
    <mergeCell ref="B40:H40"/>
    <mergeCell ref="F42:G42"/>
    <mergeCell ref="B41:D41"/>
    <mergeCell ref="A1:E2"/>
    <mergeCell ref="G2:H3"/>
    <mergeCell ref="A3:B3"/>
    <mergeCell ref="C3:D4"/>
    <mergeCell ref="G4:H5"/>
    <mergeCell ref="A5:B5"/>
    <mergeCell ref="C5:D6"/>
    <mergeCell ref="B31:H31"/>
    <mergeCell ref="B32:D32"/>
    <mergeCell ref="B29:D29"/>
    <mergeCell ref="F30:G30"/>
    <mergeCell ref="B16:D16"/>
    <mergeCell ref="B26:H26"/>
    <mergeCell ref="B27:D27"/>
    <mergeCell ref="B28:D28"/>
    <mergeCell ref="B7:D7"/>
    <mergeCell ref="B8:H8"/>
    <mergeCell ref="B15:H15"/>
    <mergeCell ref="B12:D12"/>
    <mergeCell ref="F14:G14"/>
    <mergeCell ref="B10:D10"/>
    <mergeCell ref="B11:D11"/>
    <mergeCell ref="B9:H9"/>
    <mergeCell ref="B13:D13"/>
    <mergeCell ref="B17:D17"/>
    <mergeCell ref="B18:D18"/>
    <mergeCell ref="B19:D19"/>
    <mergeCell ref="F25:G25"/>
    <mergeCell ref="B24:D24"/>
    <mergeCell ref="B20:D20"/>
    <mergeCell ref="B21:D21"/>
    <mergeCell ref="B22:D22"/>
    <mergeCell ref="B23:D23"/>
    <mergeCell ref="B36:D36"/>
    <mergeCell ref="B37:D37"/>
    <mergeCell ref="B38:D38"/>
    <mergeCell ref="B33:D33"/>
    <mergeCell ref="F34:G34"/>
    <mergeCell ref="B35:H35"/>
  </mergeCells>
  <pageMargins left="0.7" right="0.7" top="0.75" bottom="0.75" header="0.3" footer="0.3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Button 11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41</xdr:row>
                    <xdr:rowOff>47625</xdr:rowOff>
                  </from>
                  <to>
                    <xdr:col>1</xdr:col>
                    <xdr:colOff>209550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5" name="Button 18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33</xdr:row>
                    <xdr:rowOff>47625</xdr:rowOff>
                  </from>
                  <to>
                    <xdr:col>1</xdr:col>
                    <xdr:colOff>209550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6" name="Button 19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29</xdr:row>
                    <xdr:rowOff>47625</xdr:rowOff>
                  </from>
                  <to>
                    <xdr:col>1</xdr:col>
                    <xdr:colOff>209550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7" name="Button 20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24</xdr:row>
                    <xdr:rowOff>47625</xdr:rowOff>
                  </from>
                  <to>
                    <xdr:col>1</xdr:col>
                    <xdr:colOff>209550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8" name="Button 21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13</xdr:row>
                    <xdr:rowOff>47625</xdr:rowOff>
                  </from>
                  <to>
                    <xdr:col>1</xdr:col>
                    <xdr:colOff>209550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9" name="Button 22">
              <controlPr defaultSize="0" print="0" autoFill="0" autoPict="0" macro="[0]!InsertRowsAndFillFormulas">
                <anchor moveWithCells="1" sizeWithCells="1">
                  <from>
                    <xdr:col>0</xdr:col>
                    <xdr:colOff>0</xdr:colOff>
                    <xdr:row>38</xdr:row>
                    <xdr:rowOff>47625</xdr:rowOff>
                  </from>
                  <to>
                    <xdr:col>1</xdr:col>
                    <xdr:colOff>209550</xdr:colOff>
                    <xdr:row>38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8"/>
  <sheetViews>
    <sheetView zoomScale="115" zoomScaleNormal="115" workbookViewId="0">
      <selection activeCell="B37" sqref="B37"/>
    </sheetView>
  </sheetViews>
  <sheetFormatPr baseColWidth="10" defaultRowHeight="15" outlineLevelRow="1" x14ac:dyDescent="0.25"/>
  <cols>
    <col min="2" max="2" width="39.28515625" customWidth="1"/>
    <col min="3" max="3" width="10.42578125" customWidth="1"/>
    <col min="4" max="4" width="10.5703125" customWidth="1"/>
    <col min="5" max="5" width="14.28515625" customWidth="1"/>
  </cols>
  <sheetData>
    <row r="1" spans="1:10" ht="23.25" x14ac:dyDescent="0.35">
      <c r="A1" s="183" t="s">
        <v>187</v>
      </c>
      <c r="B1" s="183"/>
      <c r="C1" s="183"/>
      <c r="D1" s="183"/>
      <c r="E1" s="183"/>
    </row>
    <row r="2" spans="1:10" x14ac:dyDescent="0.25">
      <c r="A2" s="77"/>
      <c r="B2" s="77"/>
      <c r="C2" s="77"/>
      <c r="D2" s="77"/>
      <c r="E2" s="77"/>
    </row>
    <row r="3" spans="1:10" x14ac:dyDescent="0.25">
      <c r="A3" s="77"/>
      <c r="B3" s="77"/>
      <c r="C3" s="77"/>
      <c r="D3" s="77"/>
      <c r="E3" s="77"/>
    </row>
    <row r="4" spans="1:10" x14ac:dyDescent="0.25">
      <c r="A4" s="78" t="s">
        <v>0</v>
      </c>
      <c r="B4" s="78" t="s">
        <v>176</v>
      </c>
      <c r="C4" s="78" t="s">
        <v>177</v>
      </c>
      <c r="D4" s="78" t="s">
        <v>19</v>
      </c>
      <c r="E4" s="78" t="s">
        <v>178</v>
      </c>
    </row>
    <row r="5" spans="1:10" x14ac:dyDescent="0.25">
      <c r="A5" s="83" t="s">
        <v>31</v>
      </c>
      <c r="B5" s="79" t="s">
        <v>18</v>
      </c>
      <c r="C5" s="77"/>
      <c r="D5" s="77"/>
      <c r="E5" s="77"/>
    </row>
    <row r="6" spans="1:10" hidden="1" outlineLevel="1" x14ac:dyDescent="0.25">
      <c r="A6" s="83" t="s">
        <v>30</v>
      </c>
      <c r="B6" s="80" t="s">
        <v>62</v>
      </c>
      <c r="C6" s="88">
        <v>1</v>
      </c>
      <c r="D6" s="81" t="s">
        <v>32</v>
      </c>
      <c r="E6" s="89">
        <v>244.63</v>
      </c>
    </row>
    <row r="7" spans="1:10" hidden="1" outlineLevel="1" x14ac:dyDescent="0.25">
      <c r="A7" s="83" t="s">
        <v>42</v>
      </c>
      <c r="B7" s="80" t="s">
        <v>50</v>
      </c>
      <c r="C7" s="87">
        <v>1</v>
      </c>
      <c r="D7" s="81" t="s">
        <v>32</v>
      </c>
      <c r="E7" s="89">
        <v>146.33000000000001</v>
      </c>
    </row>
    <row r="8" spans="1:10" hidden="1" outlineLevel="1" x14ac:dyDescent="0.25">
      <c r="A8" s="83" t="s">
        <v>51</v>
      </c>
      <c r="B8" s="80" t="s">
        <v>52</v>
      </c>
      <c r="C8" s="88">
        <v>1</v>
      </c>
      <c r="D8" s="81" t="s">
        <v>53</v>
      </c>
      <c r="E8" s="89">
        <v>3.06</v>
      </c>
    </row>
    <row r="9" spans="1:10" hidden="1" outlineLevel="1" x14ac:dyDescent="0.25">
      <c r="A9" s="83" t="s">
        <v>54</v>
      </c>
      <c r="B9" s="80" t="s">
        <v>59</v>
      </c>
      <c r="C9" s="88">
        <v>1</v>
      </c>
      <c r="D9" s="81" t="s">
        <v>3</v>
      </c>
      <c r="E9" s="89">
        <v>42.45</v>
      </c>
    </row>
    <row r="10" spans="1:10" collapsed="1" x14ac:dyDescent="0.25">
      <c r="A10" s="83"/>
      <c r="B10" s="82" t="s">
        <v>183</v>
      </c>
      <c r="C10" s="82"/>
      <c r="D10" s="82"/>
      <c r="E10" s="90"/>
      <c r="F10" s="83"/>
      <c r="G10" s="80"/>
      <c r="H10" s="88"/>
      <c r="I10" s="81"/>
      <c r="J10" s="85"/>
    </row>
    <row r="11" spans="1:10" x14ac:dyDescent="0.25">
      <c r="A11" s="83" t="s">
        <v>68</v>
      </c>
      <c r="B11" s="79" t="s">
        <v>179</v>
      </c>
      <c r="C11" s="77"/>
      <c r="D11" s="77"/>
      <c r="E11" s="84"/>
    </row>
    <row r="12" spans="1:10" s="96" customFormat="1" hidden="1" outlineLevel="1" x14ac:dyDescent="0.25">
      <c r="A12" s="93" t="s">
        <v>69</v>
      </c>
      <c r="B12" s="80" t="s">
        <v>103</v>
      </c>
      <c r="C12" s="94">
        <v>1</v>
      </c>
      <c r="D12" s="95" t="s">
        <v>3</v>
      </c>
      <c r="E12" s="85">
        <v>153.82499999999999</v>
      </c>
    </row>
    <row r="13" spans="1:10" s="96" customFormat="1" hidden="1" outlineLevel="1" x14ac:dyDescent="0.25">
      <c r="A13" s="93" t="s">
        <v>74</v>
      </c>
      <c r="B13" s="80" t="s">
        <v>99</v>
      </c>
      <c r="C13" s="94">
        <v>1</v>
      </c>
      <c r="D13" s="95" t="s">
        <v>3</v>
      </c>
      <c r="E13" s="85">
        <v>149.262</v>
      </c>
    </row>
    <row r="14" spans="1:10" s="96" customFormat="1" hidden="1" outlineLevel="1" x14ac:dyDescent="0.25">
      <c r="A14" s="93" t="s">
        <v>79</v>
      </c>
      <c r="B14" s="80" t="s">
        <v>100</v>
      </c>
      <c r="C14" s="94">
        <v>1</v>
      </c>
      <c r="D14" s="95" t="s">
        <v>32</v>
      </c>
      <c r="E14" s="85">
        <v>572.74</v>
      </c>
    </row>
    <row r="15" spans="1:10" s="96" customFormat="1" hidden="1" outlineLevel="1" x14ac:dyDescent="0.25">
      <c r="A15" s="93" t="s">
        <v>87</v>
      </c>
      <c r="B15" s="80" t="s">
        <v>101</v>
      </c>
      <c r="C15" s="94">
        <v>1</v>
      </c>
      <c r="D15" s="95" t="s">
        <v>3</v>
      </c>
      <c r="E15" s="85">
        <v>56.52</v>
      </c>
    </row>
    <row r="16" spans="1:10" s="96" customFormat="1" hidden="1" outlineLevel="1" x14ac:dyDescent="0.25">
      <c r="A16" s="93" t="s">
        <v>94</v>
      </c>
      <c r="B16" s="80" t="s">
        <v>104</v>
      </c>
      <c r="C16" s="94">
        <v>1</v>
      </c>
      <c r="D16" s="95" t="s">
        <v>19</v>
      </c>
      <c r="E16" s="85">
        <v>54.64</v>
      </c>
    </row>
    <row r="17" spans="1:5" s="96" customFormat="1" hidden="1" outlineLevel="1" x14ac:dyDescent="0.25">
      <c r="A17" s="93" t="s">
        <v>105</v>
      </c>
      <c r="B17" s="80" t="s">
        <v>107</v>
      </c>
      <c r="C17" s="94">
        <v>1</v>
      </c>
      <c r="D17" s="95" t="s">
        <v>2</v>
      </c>
      <c r="E17" s="85">
        <v>9.7260000000000009</v>
      </c>
    </row>
    <row r="18" spans="1:5" s="96" customFormat="1" hidden="1" outlineLevel="1" x14ac:dyDescent="0.25">
      <c r="A18" s="93" t="s">
        <v>111</v>
      </c>
      <c r="B18" s="80" t="s">
        <v>114</v>
      </c>
      <c r="C18" s="94">
        <v>1</v>
      </c>
      <c r="D18" s="95" t="s">
        <v>19</v>
      </c>
      <c r="E18" s="85">
        <v>110.38</v>
      </c>
    </row>
    <row r="19" spans="1:5" s="96" customFormat="1" hidden="1" outlineLevel="1" x14ac:dyDescent="0.25">
      <c r="A19" s="93" t="s">
        <v>113</v>
      </c>
      <c r="B19" s="80" t="s">
        <v>120</v>
      </c>
      <c r="C19" s="94">
        <v>1</v>
      </c>
      <c r="D19" s="95" t="s">
        <v>3</v>
      </c>
      <c r="E19" s="85">
        <v>2.23</v>
      </c>
    </row>
    <row r="20" spans="1:5" s="96" customFormat="1" hidden="1" outlineLevel="1" x14ac:dyDescent="0.25">
      <c r="A20" s="93" t="s">
        <v>121</v>
      </c>
      <c r="B20" s="80" t="s">
        <v>123</v>
      </c>
      <c r="C20" s="94">
        <v>1</v>
      </c>
      <c r="D20" s="95" t="s">
        <v>3</v>
      </c>
      <c r="E20" s="85">
        <v>23.2</v>
      </c>
    </row>
    <row r="21" spans="1:5" collapsed="1" x14ac:dyDescent="0.25">
      <c r="A21" s="83"/>
      <c r="B21" s="82" t="s">
        <v>184</v>
      </c>
      <c r="C21" s="82"/>
      <c r="D21" s="82"/>
      <c r="E21" s="91"/>
    </row>
    <row r="22" spans="1:5" x14ac:dyDescent="0.25">
      <c r="A22" s="83" t="s">
        <v>137</v>
      </c>
      <c r="B22" s="79" t="s">
        <v>138</v>
      </c>
      <c r="C22" s="77"/>
      <c r="D22" s="77"/>
      <c r="E22" s="84"/>
    </row>
    <row r="23" spans="1:5" hidden="1" outlineLevel="1" x14ac:dyDescent="0.25">
      <c r="A23" s="83" t="s">
        <v>139</v>
      </c>
      <c r="B23" s="80" t="s">
        <v>182</v>
      </c>
      <c r="C23" s="88">
        <v>1</v>
      </c>
      <c r="D23" s="81" t="s">
        <v>3</v>
      </c>
      <c r="E23" s="85">
        <v>48.970999999999997</v>
      </c>
    </row>
    <row r="24" spans="1:5" hidden="1" outlineLevel="1" x14ac:dyDescent="0.25">
      <c r="A24" s="83" t="s">
        <v>143</v>
      </c>
      <c r="B24" s="80" t="s">
        <v>148</v>
      </c>
      <c r="C24" s="88">
        <v>1</v>
      </c>
      <c r="D24" s="81" t="s">
        <v>2</v>
      </c>
      <c r="E24" s="85">
        <v>1.04</v>
      </c>
    </row>
    <row r="25" spans="1:5" hidden="1" outlineLevel="1" x14ac:dyDescent="0.25">
      <c r="A25" s="83" t="s">
        <v>149</v>
      </c>
      <c r="B25" s="80" t="s">
        <v>150</v>
      </c>
      <c r="C25" s="88">
        <v>1</v>
      </c>
      <c r="D25" s="81" t="s">
        <v>2</v>
      </c>
      <c r="E25" s="85">
        <v>10.9</v>
      </c>
    </row>
    <row r="26" spans="1:5" collapsed="1" x14ac:dyDescent="0.25">
      <c r="A26" s="83"/>
      <c r="B26" s="82" t="s">
        <v>185</v>
      </c>
      <c r="C26" s="82"/>
      <c r="D26" s="82"/>
      <c r="E26" s="91"/>
    </row>
    <row r="27" spans="1:5" x14ac:dyDescent="0.25">
      <c r="A27" s="83" t="s">
        <v>152</v>
      </c>
      <c r="B27" s="79" t="s">
        <v>153</v>
      </c>
      <c r="C27" s="77"/>
      <c r="D27" s="77"/>
      <c r="E27" s="84"/>
    </row>
    <row r="28" spans="1:5" hidden="1" outlineLevel="1" x14ac:dyDescent="0.25">
      <c r="A28" s="83" t="s">
        <v>154</v>
      </c>
      <c r="B28" s="80" t="s">
        <v>155</v>
      </c>
      <c r="C28" s="87">
        <v>1</v>
      </c>
      <c r="D28" s="81" t="s">
        <v>19</v>
      </c>
      <c r="E28" s="89">
        <v>102.99</v>
      </c>
    </row>
    <row r="29" spans="1:5" hidden="1" outlineLevel="1" x14ac:dyDescent="0.25">
      <c r="A29" s="83" t="s">
        <v>156</v>
      </c>
      <c r="B29" s="80" t="s">
        <v>180</v>
      </c>
      <c r="C29" s="88">
        <v>1</v>
      </c>
      <c r="D29" s="81" t="s">
        <v>19</v>
      </c>
      <c r="E29" s="89">
        <v>146.19</v>
      </c>
    </row>
    <row r="30" spans="1:5" collapsed="1" x14ac:dyDescent="0.25">
      <c r="A30" s="83"/>
      <c r="B30" s="82" t="s">
        <v>186</v>
      </c>
      <c r="C30" s="82"/>
      <c r="D30" s="82"/>
      <c r="E30" s="90"/>
    </row>
    <row r="31" spans="1:5" x14ac:dyDescent="0.25">
      <c r="A31" s="83" t="s">
        <v>162</v>
      </c>
      <c r="B31" s="79" t="s">
        <v>163</v>
      </c>
      <c r="C31" s="77"/>
      <c r="D31" s="77"/>
      <c r="E31" s="84"/>
    </row>
    <row r="32" spans="1:5" outlineLevel="1" x14ac:dyDescent="0.25">
      <c r="A32" s="83" t="s">
        <v>164</v>
      </c>
      <c r="B32" s="80" t="s">
        <v>173</v>
      </c>
      <c r="C32" s="88">
        <v>1</v>
      </c>
      <c r="D32" s="81" t="s">
        <v>3</v>
      </c>
      <c r="E32" s="86">
        <v>85.7</v>
      </c>
    </row>
    <row r="33" spans="1:6" outlineLevel="1" x14ac:dyDescent="0.25">
      <c r="A33" s="83" t="s">
        <v>168</v>
      </c>
      <c r="B33" s="80" t="s">
        <v>174</v>
      </c>
      <c r="C33" s="88">
        <v>1</v>
      </c>
      <c r="D33" s="81" t="s">
        <v>2</v>
      </c>
      <c r="E33" s="86">
        <v>30.94</v>
      </c>
    </row>
    <row r="34" spans="1:6" outlineLevel="1" x14ac:dyDescent="0.25">
      <c r="A34" s="83" t="s">
        <v>171</v>
      </c>
      <c r="B34" s="80" t="s">
        <v>175</v>
      </c>
      <c r="C34" s="88">
        <v>1</v>
      </c>
      <c r="D34" s="81" t="s">
        <v>2</v>
      </c>
      <c r="E34" s="86">
        <v>16.32</v>
      </c>
    </row>
    <row r="35" spans="1:6" x14ac:dyDescent="0.25">
      <c r="A35" s="77"/>
      <c r="B35" s="82" t="s">
        <v>181</v>
      </c>
      <c r="C35" s="82"/>
      <c r="D35" s="82"/>
      <c r="E35" s="92"/>
    </row>
    <row r="36" spans="1:6" x14ac:dyDescent="0.25">
      <c r="A36" s="83" t="s">
        <v>189</v>
      </c>
      <c r="B36" s="79" t="s">
        <v>190</v>
      </c>
    </row>
    <row r="37" spans="1:6" x14ac:dyDescent="0.25">
      <c r="A37" s="83" t="s">
        <v>191</v>
      </c>
      <c r="B37" s="80" t="s">
        <v>192</v>
      </c>
      <c r="C37" s="81" t="s">
        <v>193</v>
      </c>
      <c r="D37" s="81" t="s">
        <v>3</v>
      </c>
      <c r="E37" s="184" t="s">
        <v>194</v>
      </c>
    </row>
    <row r="38" spans="1:6" x14ac:dyDescent="0.25">
      <c r="A38" s="83" t="s">
        <v>195</v>
      </c>
      <c r="B38" s="80" t="s">
        <v>196</v>
      </c>
      <c r="C38" s="81" t="s">
        <v>193</v>
      </c>
      <c r="D38" s="81" t="s">
        <v>3</v>
      </c>
      <c r="E38" s="184" t="s">
        <v>197</v>
      </c>
      <c r="F38" s="184" t="s">
        <v>197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Minute</vt:lpstr>
      <vt:lpstr>DQE</vt:lpstr>
      <vt:lpstr>Bordereaux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cp:lastPrinted>2013-05-17T07:54:42Z</cp:lastPrinted>
  <dcterms:created xsi:type="dcterms:W3CDTF">2013-04-09T08:55:37Z</dcterms:created>
  <dcterms:modified xsi:type="dcterms:W3CDTF">2013-05-29T11:38:02Z</dcterms:modified>
</cp:coreProperties>
</file>