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1"/>
  <c r="B9"/>
  <c r="B10"/>
  <c r="B11"/>
  <c r="B7"/>
  <c r="D7"/>
  <c r="S6"/>
  <c r="B7" i="3"/>
  <c r="B8"/>
  <c r="B9"/>
  <c r="B10"/>
  <c r="B11"/>
  <c r="T17" i="4"/>
  <c r="A9" i="1" l="1"/>
  <c r="A8"/>
  <c r="A11"/>
  <c r="A7"/>
  <c r="A10"/>
  <c r="T15" i="4"/>
  <c r="T14"/>
  <c r="T13"/>
  <c r="P10"/>
  <c r="R7"/>
  <c r="V10"/>
  <c r="S6"/>
  <c r="Q8"/>
  <c r="O10"/>
  <c r="R6"/>
  <c r="Q7"/>
  <c r="P8"/>
  <c r="N10"/>
  <c r="Q6"/>
  <c r="P7"/>
  <c r="O8"/>
  <c r="U10"/>
  <c r="N8"/>
  <c r="T10"/>
  <c r="S10"/>
  <c r="P6"/>
  <c r="V8"/>
  <c r="N7"/>
  <c r="U8"/>
  <c r="N6"/>
  <c r="V6"/>
  <c r="U7"/>
  <c r="T8"/>
  <c r="R10"/>
  <c r="Q10"/>
  <c r="O7"/>
  <c r="O6"/>
  <c r="V7"/>
  <c r="U6"/>
  <c r="T7"/>
  <c r="S8"/>
  <c r="T6"/>
  <c r="S7"/>
  <c r="R8"/>
  <c r="K7" i="1" l="1"/>
  <c r="H7"/>
  <c r="I7"/>
  <c r="H8"/>
  <c r="I8"/>
  <c r="J8"/>
  <c r="J7"/>
  <c r="F7" l="1"/>
  <c r="G7"/>
  <c r="G8"/>
  <c r="F8"/>
  <c r="K8"/>
  <c r="H9"/>
  <c r="I9"/>
  <c r="J9"/>
  <c r="F9" l="1"/>
  <c r="G9"/>
  <c r="K9"/>
  <c r="H10"/>
  <c r="J10"/>
  <c r="I10"/>
  <c r="F10" l="1"/>
  <c r="G10"/>
  <c r="K10"/>
  <c r="I11"/>
  <c r="H11"/>
  <c r="J11"/>
  <c r="G11" l="1"/>
  <c r="F11"/>
  <c r="K11"/>
  <c r="D10" l="1"/>
  <c r="D8"/>
  <c r="D11"/>
  <c r="D9"/>
  <c r="Q5"/>
  <c r="S4"/>
  <c r="P16" i="3"/>
  <c r="P8"/>
  <c r="Q27" i="1"/>
  <c r="Q20"/>
  <c r="Q6"/>
  <c r="Q13"/>
  <c r="S11"/>
  <c r="Q12"/>
  <c r="V18" i="3"/>
  <c r="T18"/>
  <c r="R18"/>
  <c r="P18"/>
  <c r="X17"/>
  <c r="T17"/>
  <c r="R17"/>
  <c r="P17"/>
  <c r="X16"/>
  <c r="V16"/>
  <c r="R16"/>
  <c r="X15"/>
  <c r="V15"/>
  <c r="T15"/>
  <c r="P15"/>
  <c r="X14"/>
  <c r="V14"/>
  <c r="T14"/>
  <c r="R14"/>
  <c r="V10"/>
  <c r="T10"/>
  <c r="R10"/>
  <c r="P10"/>
  <c r="X9"/>
  <c r="T9"/>
  <c r="R9"/>
  <c r="P9"/>
  <c r="X8"/>
  <c r="V8"/>
  <c r="R8"/>
  <c r="X7"/>
  <c r="V7"/>
  <c r="T7"/>
  <c r="P7"/>
  <c r="X6"/>
  <c r="V6"/>
  <c r="T6"/>
  <c r="R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Y5"/>
  <c r="W5"/>
  <c r="U5"/>
  <c r="Q8"/>
  <c r="Q7"/>
  <c r="Y4"/>
  <c r="W4"/>
  <c r="U4"/>
  <c r="J18"/>
  <c r="H18"/>
  <c r="H19"/>
  <c r="I19"/>
  <c r="I18"/>
  <c r="J19"/>
  <c r="I17"/>
  <c r="H17"/>
  <c r="J17"/>
  <c r="I15"/>
  <c r="I16"/>
  <c r="H16"/>
  <c r="J16"/>
  <c r="H15"/>
  <c r="J15"/>
  <c r="D5" i="4" l="1"/>
  <c r="E8"/>
  <c r="I8"/>
  <c r="G8"/>
  <c r="D7"/>
  <c r="I7"/>
  <c r="G7"/>
  <c r="H7"/>
  <c r="F7"/>
  <c r="E7"/>
  <c r="C7"/>
  <c r="C5"/>
  <c r="D8"/>
  <c r="H8"/>
  <c r="F8"/>
  <c r="C8"/>
  <c r="I5"/>
  <c r="H9"/>
  <c r="D9"/>
  <c r="E9"/>
  <c r="G6"/>
  <c r="G5"/>
  <c r="E6"/>
  <c r="I9"/>
  <c r="C6"/>
  <c r="H5"/>
  <c r="G9"/>
  <c r="F6"/>
  <c r="C9"/>
  <c r="E5"/>
  <c r="H6"/>
  <c r="F5"/>
  <c r="D6"/>
  <c r="F9"/>
  <c r="I6"/>
  <c r="L11" i="1"/>
  <c r="M11" s="1"/>
  <c r="L10"/>
  <c r="M10" s="1"/>
  <c r="L9"/>
  <c r="M9" s="1"/>
  <c r="L7"/>
  <c r="M7" s="1"/>
  <c r="L8"/>
  <c r="M8" s="1"/>
  <c r="J19" i="3"/>
  <c r="J18"/>
  <c r="J17"/>
  <c r="J16"/>
  <c r="J15"/>
  <c r="I19"/>
  <c r="I18"/>
  <c r="I17"/>
  <c r="I16"/>
  <c r="I15"/>
  <c r="J11"/>
  <c r="J10"/>
  <c r="J9"/>
  <c r="J8"/>
  <c r="J7"/>
  <c r="I11"/>
  <c r="I10"/>
  <c r="K10" s="1"/>
  <c r="I9"/>
  <c r="I8"/>
  <c r="I7"/>
  <c r="H10"/>
  <c r="F9"/>
  <c r="F10"/>
  <c r="G11"/>
  <c r="G8"/>
  <c r="H7"/>
  <c r="F7"/>
  <c r="G10"/>
  <c r="H9"/>
  <c r="F11"/>
  <c r="G9"/>
  <c r="G7"/>
  <c r="H11"/>
  <c r="F8"/>
  <c r="H8"/>
  <c r="H17"/>
  <c r="G17"/>
  <c r="F17"/>
  <c r="H18"/>
  <c r="G18"/>
  <c r="F18"/>
  <c r="H15"/>
  <c r="F15"/>
  <c r="G15"/>
  <c r="G16"/>
  <c r="H16"/>
  <c r="H19"/>
  <c r="F19"/>
  <c r="F16"/>
  <c r="G19"/>
  <c r="J7" i="4" l="1"/>
  <c r="K9"/>
  <c r="K16" i="3"/>
  <c r="K18"/>
  <c r="J9" i="4"/>
  <c r="J8"/>
  <c r="K8"/>
  <c r="K5"/>
  <c r="J6"/>
  <c r="K6"/>
  <c r="K7"/>
  <c r="J5"/>
  <c r="K8" i="3"/>
  <c r="K11"/>
  <c r="K17"/>
  <c r="K9"/>
  <c r="K15"/>
  <c r="K19"/>
  <c r="D19"/>
  <c r="E19"/>
  <c r="D18"/>
  <c r="E18"/>
  <c r="E17"/>
  <c r="D17"/>
  <c r="B17" s="1"/>
  <c r="D16"/>
  <c r="E16"/>
  <c r="D11"/>
  <c r="E11"/>
  <c r="D10"/>
  <c r="E10"/>
  <c r="E9"/>
  <c r="D9"/>
  <c r="D8"/>
  <c r="E8"/>
  <c r="K7"/>
  <c r="D7"/>
  <c r="E7"/>
  <c r="D15"/>
  <c r="E15"/>
  <c r="L19" i="1"/>
  <c r="L18"/>
  <c r="L16"/>
  <c r="L17"/>
  <c r="L15"/>
  <c r="K19"/>
  <c r="K18"/>
  <c r="K17"/>
  <c r="K15"/>
  <c r="K16"/>
  <c r="F16"/>
  <c r="F17"/>
  <c r="F18"/>
  <c r="F19"/>
  <c r="F15"/>
  <c r="D15" s="1"/>
  <c r="G19"/>
  <c r="G18"/>
  <c r="G17"/>
  <c r="G16"/>
  <c r="G15"/>
  <c r="B15" i="3" l="1"/>
  <c r="B19"/>
  <c r="B16"/>
  <c r="B18"/>
  <c r="D19" i="1"/>
  <c r="D16"/>
  <c r="D17"/>
  <c r="D18"/>
  <c r="M17"/>
  <c r="M19"/>
  <c r="M18"/>
  <c r="M16"/>
  <c r="M15"/>
  <c r="T16" i="4" l="1"/>
  <c r="P9"/>
  <c r="T9"/>
  <c r="O9"/>
  <c r="V9"/>
  <c r="R9"/>
  <c r="N9"/>
  <c r="U9"/>
  <c r="S9"/>
  <c r="Q9"/>
  <c r="O17"/>
  <c r="P16"/>
  <c r="Q15"/>
  <c r="R14"/>
  <c r="S13"/>
  <c r="P17"/>
  <c r="Q16"/>
  <c r="R15"/>
  <c r="S14"/>
  <c r="P13"/>
  <c r="P14"/>
  <c r="Q17"/>
  <c r="R16"/>
  <c r="S15"/>
  <c r="U13"/>
  <c r="N14"/>
  <c r="U16"/>
  <c r="O14"/>
  <c r="N16"/>
  <c r="Q13"/>
  <c r="R17"/>
  <c r="S16"/>
  <c r="U14"/>
  <c r="V13"/>
  <c r="N13"/>
  <c r="S17"/>
  <c r="U15"/>
  <c r="V14"/>
  <c r="O13"/>
  <c r="V15"/>
  <c r="N15"/>
  <c r="V16"/>
  <c r="O15"/>
  <c r="U17"/>
  <c r="V17"/>
  <c r="N17"/>
  <c r="O16"/>
  <c r="P15"/>
  <c r="Q14"/>
  <c r="R13"/>
  <c r="J15"/>
  <c r="H15"/>
  <c r="I15"/>
  <c r="D15"/>
  <c r="C15"/>
  <c r="K15"/>
  <c r="F15"/>
  <c r="G15"/>
  <c r="E15"/>
  <c r="E14"/>
  <c r="J12"/>
  <c r="E16"/>
  <c r="I13"/>
  <c r="C13"/>
  <c r="J16"/>
  <c r="G13"/>
  <c r="G12"/>
  <c r="J13"/>
  <c r="I16"/>
  <c r="F16"/>
  <c r="G16"/>
  <c r="K13"/>
  <c r="E12"/>
  <c r="C16"/>
  <c r="F14"/>
  <c r="I12"/>
  <c r="H12"/>
  <c r="J14"/>
  <c r="D13"/>
  <c r="K16"/>
  <c r="G14"/>
  <c r="C14"/>
  <c r="D12"/>
  <c r="D16"/>
  <c r="H16"/>
  <c r="K14"/>
  <c r="E13"/>
  <c r="K12"/>
  <c r="H13"/>
  <c r="D14"/>
  <c r="C12"/>
  <c r="F13"/>
  <c r="H14"/>
  <c r="I14"/>
  <c r="F12"/>
</calcChain>
</file>

<file path=xl/sharedStrings.xml><?xml version="1.0" encoding="utf-8"?>
<sst xmlns="http://schemas.openxmlformats.org/spreadsheetml/2006/main" count="161" uniqueCount="66">
  <si>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</si>
  <si>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</si>
  <si>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</si>
  <si>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</si>
  <si>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</si>
  <si>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</si>
  <si>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</si>
  <si>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</si>
  <si>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</si>
  <si>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</si>
  <si>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</si>
  <si>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</si>
  <si>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</si>
  <si>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</si>
  <si>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</si>
  <si>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</si>
  <si>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</si>
  <si>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</si>
  <si>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</si>
  <si>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</si>
  <si>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</si>
  <si>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</si>
  <si>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</si>
  <si>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</si>
  <si>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</si>
  <si>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</si>
  <si>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</si>
  <si>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</si>
  <si>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</si>
  <si>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</si>
  <si>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</si>
  <si>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</si>
  <si>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</si>
  <si>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</si>
  <si>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</si>
  <si>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</si>
  <si>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</si>
  <si>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</si>
  <si>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</si>
  <si>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</si>
  <si>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</si>
  <si>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</si>
  <si>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</si>
  <si>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</si>
  <si>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</si>
  <si>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</si>
  <si>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</si>
  <si>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</si>
  <si>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</si>
  <si>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</si>
  <si>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</si>
  <si>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</si>
  <si>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</si>
  <si>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</si>
  <si>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</si>
  <si>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</si>
  <si>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</si>
  <si>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</si>
  <si>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</si>
  <si>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</si>
  <si>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</si>
  <si>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</si>
  <si>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</si>
  <si>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</si>
  <si>
    <t>Même méthode de calcule pour le Rang</t>
  </si>
  <si>
    <t>Colonne supplémentaire que tu pourrais masquer à la fin</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</si>
</sst>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6">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
      <b/>
      <sz val="14"/>
      <color rgb="FFFF0000"/>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60">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6">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5" borderId="44"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0" fillId="5" borderId="32" xfId="0" applyFill="1" applyBorder="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6" fillId="5" borderId="32" xfId="0" applyFont="1" applyFill="1" applyBorder="1" applyAlignment="1">
      <alignment horizontal="center" vertical="center"/>
    </xf>
    <xf numFmtId="0" fontId="7" fillId="5" borderId="37"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2" xfId="0" applyFill="1" applyBorder="1" applyAlignment="1">
      <alignment horizont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0" fillId="8" borderId="17" xfId="0" applyFill="1" applyBorder="1" applyAlignment="1">
      <alignment horizontal="center"/>
    </xf>
    <xf numFmtId="0" fontId="0" fillId="8" borderId="0" xfId="0" applyFill="1" applyBorder="1" applyAlignment="1">
      <alignment horizontal="center"/>
    </xf>
    <xf numFmtId="0" fontId="0" fillId="5" borderId="12" xfId="0"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0" fillId="8" borderId="20" xfId="0" applyFill="1" applyBorder="1" applyAlignment="1">
      <alignment horizontal="center"/>
    </xf>
    <xf numFmtId="0" fontId="0" fillId="5" borderId="15"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3" xfId="0" applyFill="1" applyBorder="1" applyAlignment="1">
      <alignment horizontal="center"/>
    </xf>
    <xf numFmtId="0" fontId="0" fillId="5" borderId="6" xfId="0" applyFill="1" applyBorder="1" applyAlignment="1">
      <alignment horizontal="center"/>
    </xf>
    <xf numFmtId="0" fontId="0" fillId="8" borderId="22" xfId="0"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xf numFmtId="0" fontId="0" fillId="12" borderId="13" xfId="0" applyNumberFormat="1" applyFill="1" applyBorder="1" applyAlignment="1">
      <alignment horizontal="center" vertical="center"/>
    </xf>
    <xf numFmtId="0" fontId="0" fillId="14" borderId="32" xfId="0" applyFill="1" applyBorder="1" applyAlignment="1">
      <alignment horizontal="center" vertical="center"/>
    </xf>
    <xf numFmtId="0" fontId="25" fillId="5" borderId="32" xfId="0" applyFont="1" applyFill="1" applyBorder="1" applyAlignment="1">
      <alignment horizontal="center" vertical="center"/>
    </xf>
    <xf numFmtId="0" fontId="25" fillId="0" borderId="32" xfId="0" applyFont="1" applyBorder="1" applyAlignment="1">
      <alignment horizontal="center"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F0000"/>
      <color rgb="FFFB7D7D"/>
      <color rgb="FFFFFF66"/>
      <color rgb="FFF49678"/>
      <color rgb="FFC69894"/>
      <color rgb="FFFDE0D7"/>
      <color rgb="FFF7D7B7"/>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26.png"/><Relationship Id="rId3" Type="http://schemas.openxmlformats.org/officeDocument/2006/relationships/image" Target="../media/image7.png"/><Relationship Id="rId7" Type="http://schemas.openxmlformats.org/officeDocument/2006/relationships/image" Target="../media/image25.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4.png"/><Relationship Id="rId10" Type="http://schemas.openxmlformats.org/officeDocument/2006/relationships/image" Target="../media/image27.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31.png"/><Relationship Id="rId3" Type="http://schemas.openxmlformats.org/officeDocument/2006/relationships/image" Target="../media/image4.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30.png"/><Relationship Id="rId20" Type="http://schemas.openxmlformats.org/officeDocument/2006/relationships/image" Target="../media/image33.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9.png"/><Relationship Id="rId10" Type="http://schemas.openxmlformats.org/officeDocument/2006/relationships/image" Target="../media/image14.png"/><Relationship Id="rId19" Type="http://schemas.openxmlformats.org/officeDocument/2006/relationships/image" Target="../media/image32.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8.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41.emf"/><Relationship Id="rId13" Type="http://schemas.openxmlformats.org/officeDocument/2006/relationships/image" Target="../media/image46.emf"/><Relationship Id="rId18" Type="http://schemas.openxmlformats.org/officeDocument/2006/relationships/image" Target="../media/image51.emf"/><Relationship Id="rId3" Type="http://schemas.openxmlformats.org/officeDocument/2006/relationships/image" Target="../media/image36.emf"/><Relationship Id="rId7" Type="http://schemas.openxmlformats.org/officeDocument/2006/relationships/image" Target="../media/image40.emf"/><Relationship Id="rId12" Type="http://schemas.openxmlformats.org/officeDocument/2006/relationships/image" Target="../media/image45.emf"/><Relationship Id="rId17" Type="http://schemas.openxmlformats.org/officeDocument/2006/relationships/image" Target="../media/image50.emf"/><Relationship Id="rId2" Type="http://schemas.openxmlformats.org/officeDocument/2006/relationships/image" Target="../media/image35.emf"/><Relationship Id="rId16" Type="http://schemas.openxmlformats.org/officeDocument/2006/relationships/image" Target="../media/image49.emf"/><Relationship Id="rId20" Type="http://schemas.openxmlformats.org/officeDocument/2006/relationships/image" Target="../media/image53.emf"/><Relationship Id="rId1" Type="http://schemas.openxmlformats.org/officeDocument/2006/relationships/image" Target="../media/image34.emf"/><Relationship Id="rId6" Type="http://schemas.openxmlformats.org/officeDocument/2006/relationships/image" Target="../media/image39.emf"/><Relationship Id="rId11" Type="http://schemas.openxmlformats.org/officeDocument/2006/relationships/image" Target="../media/image44.emf"/><Relationship Id="rId5" Type="http://schemas.openxmlformats.org/officeDocument/2006/relationships/image" Target="../media/image38.emf"/><Relationship Id="rId15" Type="http://schemas.openxmlformats.org/officeDocument/2006/relationships/image" Target="../media/image48.emf"/><Relationship Id="rId10" Type="http://schemas.openxmlformats.org/officeDocument/2006/relationships/image" Target="../media/image43.emf"/><Relationship Id="rId19" Type="http://schemas.openxmlformats.org/officeDocument/2006/relationships/image" Target="../media/image52.emf"/><Relationship Id="rId4" Type="http://schemas.openxmlformats.org/officeDocument/2006/relationships/image" Target="../media/image37.emf"/><Relationship Id="rId9" Type="http://schemas.openxmlformats.org/officeDocument/2006/relationships/image" Target="../media/image42.emf"/><Relationship Id="rId14" Type="http://schemas.openxmlformats.org/officeDocument/2006/relationships/image" Target="../media/image47.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3020637" y="6124930"/>
          <a:ext cx="324716" cy="322595"/>
        </a:xfrm>
        <a:prstGeom prst="rect">
          <a:avLst/>
        </a:prstGeom>
      </xdr:spPr>
    </xdr:pic>
    <xdr:clientData/>
  </xdr:twoCellAnchor>
  <xdr:twoCellAnchor editAs="oneCell">
    <xdr:from>
      <xdr:col>4</xdr:col>
      <xdr:colOff>205653</xdr:colOff>
      <xdr:row>6</xdr:row>
      <xdr:rowOff>10823</xdr:rowOff>
    </xdr:from>
    <xdr:to>
      <xdr:col>4</xdr:col>
      <xdr:colOff>562840</xdr:colOff>
      <xdr:row>6</xdr:row>
      <xdr:rowOff>363681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3236335" y="2586903"/>
          <a:ext cx="357187" cy="357187"/>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1375766" y="8096804"/>
          <a:ext cx="171649" cy="168788"/>
        </a:xfrm>
        <a:prstGeom prst="rect">
          <a:avLst/>
        </a:prstGeom>
      </xdr:spPr>
    </xdr:pic>
    <xdr:clientData/>
  </xdr:oneCellAnchor>
  <xdr:twoCellAnchor editAs="oneCell">
    <xdr:from>
      <xdr:col>15</xdr:col>
      <xdr:colOff>179586</xdr:colOff>
      <xdr:row>9</xdr:row>
      <xdr:rowOff>82171</xdr:rowOff>
    </xdr:from>
    <xdr:to>
      <xdr:col>16</xdr:col>
      <xdr:colOff>112049</xdr:colOff>
      <xdr:row>9</xdr:row>
      <xdr:rowOff>289560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927346" y="501993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8489460" y="4641943"/>
          <a:ext cx="194830" cy="193065"/>
        </a:xfrm>
        <a:prstGeom prst="rect">
          <a:avLst/>
        </a:prstGeom>
      </xdr:spPr>
    </xdr:pic>
    <xdr:clientData/>
  </xdr:twoCellAnchor>
  <xdr:twoCellAnchor editAs="oneCell">
    <xdr:from>
      <xdr:col>14</xdr:col>
      <xdr:colOff>65808</xdr:colOff>
      <xdr:row>10</xdr:row>
      <xdr:rowOff>98712</xdr:rowOff>
    </xdr:from>
    <xdr:to>
      <xdr:col>14</xdr:col>
      <xdr:colOff>228167</xdr:colOff>
      <xdr:row>10</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501148" y="3520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1342888" y="490884"/>
          <a:ext cx="194829" cy="197613"/>
        </a:xfrm>
        <a:prstGeom prst="rect">
          <a:avLst/>
        </a:prstGeom>
      </xdr:spPr>
    </xdr:pic>
    <xdr:clientData/>
  </xdr:twoCellAnchor>
  <xdr:twoCellAnchor editAs="oneCell">
    <xdr:from>
      <xdr:col>15</xdr:col>
      <xdr:colOff>212058</xdr:colOff>
      <xdr:row>2</xdr:row>
      <xdr:rowOff>114300</xdr:rowOff>
    </xdr:from>
    <xdr:to>
      <xdr:col>16</xdr:col>
      <xdr:colOff>98883</xdr:colOff>
      <xdr:row>2</xdr:row>
      <xdr:rowOff>298305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959818" y="48006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10133113" y="490883"/>
          <a:ext cx="180949" cy="183330"/>
        </a:xfrm>
        <a:prstGeom prst="rect">
          <a:avLst/>
        </a:prstGeom>
      </xdr:spPr>
    </xdr:pic>
    <xdr:clientData/>
  </xdr:twoCellAnchor>
  <xdr:oneCellAnchor>
    <xdr:from>
      <xdr:col>14</xdr:col>
      <xdr:colOff>65808</xdr:colOff>
      <xdr:row>3</xdr:row>
      <xdr:rowOff>98712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501148" y="85309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9567564" y="5048952"/>
          <a:ext cx="187073" cy="187073"/>
        </a:xfrm>
        <a:prstGeom prst="rect">
          <a:avLst/>
        </a:prstGeom>
      </xdr:spPr>
    </xdr:pic>
    <xdr:clientData/>
  </xdr:oneCellAnchor>
  <xdr:twoCellAnchor editAs="oneCell">
    <xdr:from>
      <xdr:col>18</xdr:col>
      <xdr:colOff>228600</xdr:colOff>
      <xdr:row>8</xdr:row>
      <xdr:rowOff>266700</xdr:rowOff>
    </xdr:from>
    <xdr:to>
      <xdr:col>30</xdr:col>
      <xdr:colOff>9979</xdr:colOff>
      <xdr:row>14</xdr:row>
      <xdr:rowOff>314651</xdr:rowOff>
    </xdr:to>
    <xdr:pic>
      <xdr:nvPicPr>
        <xdr:cNvPr id="54" name="Image 53" descr="Exemple%202.png"/>
        <xdr:cNvPicPr>
          <a:picLocks noChangeAspect="1"/>
        </xdr:cNvPicPr>
      </xdr:nvPicPr>
      <xdr:blipFill>
        <a:blip xmlns:r="http://schemas.openxmlformats.org/officeDocument/2006/relationships" r:embed="rId22" cstate="print"/>
        <a:stretch>
          <a:fillRect/>
        </a:stretch>
      </xdr:blipFill>
      <xdr:spPr>
        <a:xfrm>
          <a:off x="9532620" y="2926080"/>
          <a:ext cx="3248479" cy="2333951"/>
        </a:xfrm>
        <a:prstGeom prst="rect">
          <a:avLst/>
        </a:prstGeom>
      </xdr:spPr>
    </xdr:pic>
    <xdr:clientData/>
  </xdr:twoCellAnchor>
  <xdr:twoCellAnchor editAs="oneCell">
    <xdr:from>
      <xdr:col>1</xdr:col>
      <xdr:colOff>22860</xdr:colOff>
      <xdr:row>11</xdr:row>
      <xdr:rowOff>121920</xdr:rowOff>
    </xdr:from>
    <xdr:to>
      <xdr:col>9</xdr:col>
      <xdr:colOff>82526</xdr:colOff>
      <xdr:row>17</xdr:row>
      <xdr:rowOff>169871</xdr:rowOff>
    </xdr:to>
    <xdr:pic>
      <xdr:nvPicPr>
        <xdr:cNvPr id="56" name="Image 55" descr="Exemple.png"/>
        <xdr:cNvPicPr>
          <a:picLocks noChangeAspect="1"/>
        </xdr:cNvPicPr>
      </xdr:nvPicPr>
      <xdr:blipFill>
        <a:blip xmlns:r="http://schemas.openxmlformats.org/officeDocument/2006/relationships" r:embed="rId23" cstate="print"/>
        <a:stretch>
          <a:fillRect/>
        </a:stretch>
      </xdr:blipFill>
      <xdr:spPr>
        <a:xfrm>
          <a:off x="807720" y="3924300"/>
          <a:ext cx="4372586" cy="2333951"/>
        </a:xfrm>
        <a:prstGeom prst="rect">
          <a:avLst/>
        </a:prstGeom>
      </xdr:spPr>
    </xdr:pic>
    <xdr:clientData/>
  </xdr:twoCellAnchor>
  <xdr:twoCellAnchor>
    <xdr:from>
      <xdr:col>1</xdr:col>
      <xdr:colOff>358140</xdr:colOff>
      <xdr:row>3</xdr:row>
      <xdr:rowOff>320040</xdr:rowOff>
    </xdr:from>
    <xdr:to>
      <xdr:col>2</xdr:col>
      <xdr:colOff>419100</xdr:colOff>
      <xdr:row>5</xdr:row>
      <xdr:rowOff>272644</xdr:rowOff>
    </xdr:to>
    <xdr:cxnSp macro="">
      <xdr:nvCxnSpPr>
        <xdr:cNvPr id="62" name="Connecteur droit avec flèche 61"/>
        <xdr:cNvCxnSpPr/>
      </xdr:nvCxnSpPr>
      <xdr:spPr>
        <a:xfrm flipH="1">
          <a:off x="1143000" y="1074420"/>
          <a:ext cx="845820" cy="714604"/>
        </a:xfrm>
        <a:prstGeom prst="straightConnector1">
          <a:avLst/>
        </a:prstGeom>
        <a:ln w="412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464820</xdr:colOff>
      <xdr:row>2</xdr:row>
      <xdr:rowOff>289560</xdr:rowOff>
    </xdr:from>
    <xdr:to>
      <xdr:col>1</xdr:col>
      <xdr:colOff>670560</xdr:colOff>
      <xdr:row>5</xdr:row>
      <xdr:rowOff>105004</xdr:rowOff>
    </xdr:to>
    <xdr:cxnSp macro="">
      <xdr:nvCxnSpPr>
        <xdr:cNvPr id="69" name="Connecteur droit avec flèche 68"/>
        <xdr:cNvCxnSpPr/>
      </xdr:nvCxnSpPr>
      <xdr:spPr>
        <a:xfrm flipH="1">
          <a:off x="464820" y="662940"/>
          <a:ext cx="990600" cy="958444"/>
        </a:xfrm>
        <a:prstGeom prst="straightConnector1">
          <a:avLst/>
        </a:prstGeom>
        <a:ln w="412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93390" y="4344699"/>
          <a:ext cx="349250" cy="354239"/>
        </a:xfrm>
        <a:prstGeom prst="rect">
          <a:avLst/>
        </a:prstGeom>
      </xdr:spPr>
    </xdr:pic>
    <xdr:clientData/>
  </xdr:oneCellAnchor>
  <xdr:oneCellAnchor>
    <xdr:from>
      <xdr:col>2</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752292" y="2636520"/>
          <a:ext cx="382348" cy="413926"/>
        </a:xfrm>
        <a:prstGeom prst="rect">
          <a:avLst/>
        </a:prstGeom>
      </xdr:spPr>
    </xdr:pic>
    <xdr:clientData/>
  </xdr:oneCellAnchor>
  <xdr:oneCellAnchor>
    <xdr:from>
      <xdr:col>2</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972224" y="5136599"/>
          <a:ext cx="349370" cy="353966"/>
        </a:xfrm>
        <a:prstGeom prst="rect">
          <a:avLst/>
        </a:prstGeom>
      </xdr:spPr>
    </xdr:pic>
    <xdr:clientData/>
  </xdr:oneCellAnchor>
  <xdr:oneCellAnchor>
    <xdr:from>
      <xdr:col>2</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989951" y="4731978"/>
          <a:ext cx="352425" cy="352425"/>
        </a:xfrm>
        <a:prstGeom prst="rect">
          <a:avLst/>
        </a:prstGeom>
      </xdr:spPr>
    </xdr:pic>
    <xdr:clientData/>
  </xdr:oneCellAnchor>
  <xdr:twoCellAnchor editAs="oneCell">
    <xdr:from>
      <xdr:col>2</xdr:col>
      <xdr:colOff>222971</xdr:colOff>
      <xdr:row>9</xdr:row>
      <xdr:rowOff>24645</xdr:rowOff>
    </xdr:from>
    <xdr:to>
      <xdr:col>2</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984971" y="2586870"/>
          <a:ext cx="324716" cy="319304"/>
        </a:xfrm>
        <a:prstGeom prst="rect">
          <a:avLst/>
        </a:prstGeom>
      </xdr:spPr>
    </xdr:pic>
    <xdr:clientData/>
  </xdr:twoCellAnchor>
  <xdr:twoCellAnchor editAs="oneCell">
    <xdr:from>
      <xdr:col>2</xdr:col>
      <xdr:colOff>200241</xdr:colOff>
      <xdr:row>8</xdr:row>
      <xdr:rowOff>11907</xdr:rowOff>
    </xdr:from>
    <xdr:to>
      <xdr:col>2</xdr:col>
      <xdr:colOff>557428</xdr:colOff>
      <xdr:row>8</xdr:row>
      <xdr:rowOff>349568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1785201" y="2465547"/>
          <a:ext cx="357187" cy="337661"/>
        </a:xfrm>
        <a:prstGeom prst="rect">
          <a:avLst/>
        </a:prstGeom>
      </xdr:spPr>
    </xdr:pic>
    <xdr:clientData/>
  </xdr:twoCellAnchor>
  <xdr:twoCellAnchor editAs="oneCell">
    <xdr:from>
      <xdr:col>2</xdr:col>
      <xdr:colOff>190501</xdr:colOff>
      <xdr:row>7</xdr:row>
      <xdr:rowOff>2047</xdr:rowOff>
    </xdr:from>
    <xdr:to>
      <xdr:col>2</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952501" y="1773697"/>
          <a:ext cx="389659" cy="392405"/>
        </a:xfrm>
        <a:prstGeom prst="rect">
          <a:avLst/>
        </a:prstGeom>
      </xdr:spPr>
    </xdr:pic>
    <xdr:clientData/>
  </xdr:twoCellAnchor>
  <xdr:twoCellAnchor editAs="oneCell">
    <xdr:from>
      <xdr:col>2</xdr:col>
      <xdr:colOff>221439</xdr:colOff>
      <xdr:row>18</xdr:row>
      <xdr:rowOff>39566</xdr:rowOff>
    </xdr:from>
    <xdr:to>
      <xdr:col>2</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983439" y="5554541"/>
          <a:ext cx="337073" cy="341888"/>
        </a:xfrm>
        <a:prstGeom prst="rect">
          <a:avLst/>
        </a:prstGeom>
      </xdr:spPr>
    </xdr:pic>
    <xdr:clientData/>
  </xdr:twoCellAnchor>
  <xdr:twoCellAnchor editAs="oneCell">
    <xdr:from>
      <xdr:col>2</xdr:col>
      <xdr:colOff>242634</xdr:colOff>
      <xdr:row>14</xdr:row>
      <xdr:rowOff>23996</xdr:rowOff>
    </xdr:from>
    <xdr:to>
      <xdr:col>2</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1004634" y="3967346"/>
          <a:ext cx="327783" cy="327783"/>
        </a:xfrm>
        <a:prstGeom prst="rect">
          <a:avLst/>
        </a:prstGeom>
      </xdr:spPr>
    </xdr:pic>
    <xdr:clientData/>
  </xdr:twoCellAnchor>
  <xdr:twoCellAnchor editAs="oneCell">
    <xdr:from>
      <xdr:col>2</xdr:col>
      <xdr:colOff>218369</xdr:colOff>
      <xdr:row>6</xdr:row>
      <xdr:rowOff>29213</xdr:rowOff>
    </xdr:from>
    <xdr:to>
      <xdr:col>2</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803329" y="1720853"/>
          <a:ext cx="340142" cy="336998"/>
        </a:xfrm>
        <a:prstGeom prst="rect">
          <a:avLst/>
        </a:prstGeom>
      </xdr:spPr>
    </xdr:pic>
    <xdr:clientData/>
  </xdr:twoCellAnchor>
  <xdr:oneCellAnchor>
    <xdr:from>
      <xdr:col>14</xdr:col>
      <xdr:colOff>227298</xdr:colOff>
      <xdr:row>4</xdr:row>
      <xdr:rowOff>106680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7992078" y="1036320"/>
          <a:ext cx="184005" cy="184005"/>
        </a:xfrm>
        <a:prstGeom prst="rect">
          <a:avLst/>
        </a:prstGeom>
      </xdr:spPr>
    </xdr:pic>
    <xdr:clientData/>
  </xdr:oneCellAnchor>
  <xdr:oneCellAnchor>
    <xdr:from>
      <xdr:col>13</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7498860" y="2538823"/>
          <a:ext cx="194830" cy="197394"/>
        </a:xfrm>
        <a:prstGeom prst="rect">
          <a:avLst/>
        </a:prstGeom>
      </xdr:spPr>
    </xdr:pic>
    <xdr:clientData/>
  </xdr:oneCellAnchor>
  <xdr:oneCellAnchor>
    <xdr:from>
      <xdr:col>18</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9226333" y="1047143"/>
          <a:ext cx="180949" cy="183330"/>
        </a:xfrm>
        <a:prstGeom prst="rect">
          <a:avLst/>
        </a:prstGeom>
      </xdr:spPr>
    </xdr:pic>
    <xdr:clientData/>
  </xdr:oneCellAnchor>
  <xdr:oneCellAnchor>
    <xdr:from>
      <xdr:col>13</xdr:col>
      <xdr:colOff>50568</xdr:colOff>
      <xdr:row>5</xdr:row>
      <xdr:rowOff>106332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7510548" y="1416972"/>
          <a:ext cx="162359" cy="162359"/>
        </a:xfrm>
        <a:prstGeom prst="rect">
          <a:avLst/>
        </a:prstGeom>
      </xdr:spPr>
    </xdr:pic>
    <xdr:clientData/>
  </xdr:oneCellAnchor>
  <xdr:oneCellAnchor>
    <xdr:from>
      <xdr:col>13</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7505946" y="2168150"/>
          <a:ext cx="180949" cy="183330"/>
        </a:xfrm>
        <a:prstGeom prst="rect">
          <a:avLst/>
        </a:prstGeom>
      </xdr:spPr>
    </xdr:pic>
    <xdr:clientData/>
  </xdr:oneCellAnchor>
  <xdr:oneCellAnchor>
    <xdr:from>
      <xdr:col>20</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9856642" y="1039847"/>
          <a:ext cx="194830" cy="197394"/>
        </a:xfrm>
        <a:prstGeom prst="rect">
          <a:avLst/>
        </a:prstGeom>
      </xdr:spPr>
    </xdr:pic>
    <xdr:clientData/>
  </xdr:oneCellAnchor>
  <xdr:oneCellAnchor>
    <xdr:from>
      <xdr:col>22</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10464166" y="1036320"/>
          <a:ext cx="181616" cy="196616"/>
        </a:xfrm>
        <a:prstGeom prst="rect">
          <a:avLst/>
        </a:prstGeom>
      </xdr:spPr>
    </xdr:pic>
    <xdr:clientData/>
  </xdr:oneCellAnchor>
  <xdr:twoCellAnchor editAs="oneCell">
    <xdr:from>
      <xdr:col>13</xdr:col>
      <xdr:colOff>51435</xdr:colOff>
      <xdr:row>6</xdr:row>
      <xdr:rowOff>112395</xdr:rowOff>
    </xdr:from>
    <xdr:to>
      <xdr:col>13</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7511415" y="1804035"/>
          <a:ext cx="160046" cy="157379"/>
        </a:xfrm>
        <a:prstGeom prst="rect">
          <a:avLst/>
        </a:prstGeom>
      </xdr:spPr>
    </xdr:pic>
    <xdr:clientData/>
  </xdr:twoCellAnchor>
  <xdr:oneCellAnchor>
    <xdr:from>
      <xdr:col>13</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7501890" y="2918460"/>
          <a:ext cx="181616" cy="196616"/>
        </a:xfrm>
        <a:prstGeom prst="rect">
          <a:avLst/>
        </a:prstGeom>
      </xdr:spPr>
    </xdr:pic>
    <xdr:clientData/>
  </xdr:oneCellAnchor>
  <xdr:oneCellAnchor>
    <xdr:from>
      <xdr:col>18</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9235651" y="4092613"/>
          <a:ext cx="168442" cy="170849"/>
        </a:xfrm>
        <a:prstGeom prst="rect">
          <a:avLst/>
        </a:prstGeom>
      </xdr:spPr>
    </xdr:pic>
    <xdr:clientData/>
  </xdr:oneCellAnchor>
  <xdr:oneCellAnchor>
    <xdr:from>
      <xdr:col>20</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9858374" y="4103321"/>
          <a:ext cx="168501" cy="170717"/>
        </a:xfrm>
        <a:prstGeom prst="rect">
          <a:avLst/>
        </a:prstGeom>
      </xdr:spPr>
    </xdr:pic>
    <xdr:clientData/>
  </xdr:oneCellAnchor>
  <xdr:oneCellAnchor>
    <xdr:from>
      <xdr:col>14</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7982532" y="4097954"/>
          <a:ext cx="169974" cy="169974"/>
        </a:xfrm>
        <a:prstGeom prst="rect">
          <a:avLst/>
        </a:prstGeom>
      </xdr:spPr>
    </xdr:pic>
    <xdr:clientData/>
  </xdr:oneCellAnchor>
  <xdr:twoCellAnchor editAs="oneCell">
    <xdr:from>
      <xdr:col>22</xdr:col>
      <xdr:colOff>230290</xdr:colOff>
      <xdr:row>12</xdr:row>
      <xdr:rowOff>113677</xdr:rowOff>
    </xdr:from>
    <xdr:to>
      <xdr:col>23</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10494430" y="4091317"/>
          <a:ext cx="170190" cy="169486"/>
        </a:xfrm>
        <a:prstGeom prst="rect">
          <a:avLst/>
        </a:prstGeom>
      </xdr:spPr>
    </xdr:pic>
    <xdr:clientData/>
  </xdr:twoCellAnchor>
  <xdr:twoCellAnchor editAs="oneCell">
    <xdr:from>
      <xdr:col>16</xdr:col>
      <xdr:colOff>222910</xdr:colOff>
      <xdr:row>12</xdr:row>
      <xdr:rowOff>123974</xdr:rowOff>
    </xdr:from>
    <xdr:to>
      <xdr:col>17</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612530" y="4101614"/>
          <a:ext cx="165709" cy="158089"/>
        </a:xfrm>
        <a:prstGeom prst="rect">
          <a:avLst/>
        </a:prstGeom>
      </xdr:spPr>
    </xdr:pic>
    <xdr:clientData/>
  </xdr:twoCellAnchor>
  <xdr:oneCellAnchor>
    <xdr:from>
      <xdr:col>13</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7514854" y="5215281"/>
          <a:ext cx="168442" cy="170849"/>
        </a:xfrm>
        <a:prstGeom prst="rect">
          <a:avLst/>
        </a:prstGeom>
      </xdr:spPr>
    </xdr:pic>
    <xdr:clientData/>
  </xdr:oneCellAnchor>
  <xdr:oneCellAnchor>
    <xdr:from>
      <xdr:col>13</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7512737" y="5606989"/>
          <a:ext cx="168501" cy="170717"/>
        </a:xfrm>
        <a:prstGeom prst="rect">
          <a:avLst/>
        </a:prstGeom>
      </xdr:spPr>
    </xdr:pic>
    <xdr:clientData/>
  </xdr:oneCellAnchor>
  <xdr:oneCellAnchor>
    <xdr:from>
      <xdr:col>13</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7511415" y="4449097"/>
          <a:ext cx="169974" cy="169974"/>
        </a:xfrm>
        <a:prstGeom prst="rect">
          <a:avLst/>
        </a:prstGeom>
      </xdr:spPr>
    </xdr:pic>
    <xdr:clientData/>
  </xdr:oneCellAnchor>
  <xdr:twoCellAnchor editAs="oneCell">
    <xdr:from>
      <xdr:col>13</xdr:col>
      <xdr:colOff>63973</xdr:colOff>
      <xdr:row>17</xdr:row>
      <xdr:rowOff>102870</xdr:rowOff>
    </xdr:from>
    <xdr:to>
      <xdr:col>13</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7523953" y="5985510"/>
          <a:ext cx="162570" cy="161866"/>
        </a:xfrm>
        <a:prstGeom prst="rect">
          <a:avLst/>
        </a:prstGeom>
      </xdr:spPr>
    </xdr:pic>
    <xdr:clientData/>
  </xdr:twoCellAnchor>
  <xdr:twoCellAnchor editAs="oneCell">
    <xdr:from>
      <xdr:col>13</xdr:col>
      <xdr:colOff>56593</xdr:colOff>
      <xdr:row>14</xdr:row>
      <xdr:rowOff>103642</xdr:rowOff>
    </xdr:from>
    <xdr:to>
      <xdr:col>13</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7516573" y="4843282"/>
          <a:ext cx="158089" cy="158089"/>
        </a:xfrm>
        <a:prstGeom prst="rect">
          <a:avLst/>
        </a:prstGeom>
      </xdr:spPr>
    </xdr:pic>
    <xdr:clientData/>
  </xdr:twoCellAnchor>
  <xdr:twoCellAnchor editAs="oneCell">
    <xdr:from>
      <xdr:col>16</xdr:col>
      <xdr:colOff>228600</xdr:colOff>
      <xdr:row>4</xdr:row>
      <xdr:rowOff>125730</xdr:rowOff>
    </xdr:from>
    <xdr:to>
      <xdr:col>17</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618220" y="1055370"/>
          <a:ext cx="167666" cy="1573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041398" y="1803400"/>
          <a:ext cx="349250" cy="354239"/>
        </a:xfrm>
        <a:prstGeom prst="rect">
          <a:avLst/>
        </a:prstGeom>
      </xdr:spPr>
    </xdr:pic>
    <xdr:clientData/>
  </xdr:oneCellAnchor>
  <xdr:twoCellAnchor editAs="oneCell">
    <xdr:from>
      <xdr:col>2</xdr:col>
      <xdr:colOff>50800</xdr:colOff>
      <xdr:row>0</xdr:row>
      <xdr:rowOff>42333</xdr:rowOff>
    </xdr:from>
    <xdr:to>
      <xdr:col>2</xdr:col>
      <xdr:colOff>407987</xdr:colOff>
      <xdr:row>0</xdr:row>
      <xdr:rowOff>395191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032933" y="42333"/>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2680306" y="1409365"/>
          <a:ext cx="324716" cy="311684"/>
        </a:xfrm>
        <a:prstGeom prst="rect">
          <a:avLst/>
        </a:prstGeom>
      </xdr:spPr>
    </xdr:pic>
    <xdr:clientData/>
  </xdr:twoCellAnchor>
  <xdr:twoCellAnchor editAs="oneCell">
    <xdr:from>
      <xdr:col>6</xdr:col>
      <xdr:colOff>58308</xdr:colOff>
      <xdr:row>2</xdr:row>
      <xdr:rowOff>50428</xdr:rowOff>
    </xdr:from>
    <xdr:to>
      <xdr:col>6</xdr:col>
      <xdr:colOff>415495</xdr:colOff>
      <xdr:row>2</xdr:row>
      <xdr:rowOff>388089</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632175" y="930961"/>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2640143" y="2260600"/>
          <a:ext cx="327783" cy="32016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N44"/>
  <sheetViews>
    <sheetView tabSelected="1" zoomScaleNormal="100" workbookViewId="0">
      <selection activeCell="B7" sqref="B7:B11"/>
    </sheetView>
  </sheetViews>
  <sheetFormatPr baseColWidth="10" defaultColWidth="11.44140625" defaultRowHeight="14.4"/>
  <cols>
    <col min="1"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1:40">
      <c r="E1" s="56"/>
      <c r="F1" s="57"/>
      <c r="G1" s="58"/>
      <c r="H1" s="59"/>
      <c r="I1" s="60"/>
      <c r="J1" s="61"/>
    </row>
    <row r="2" spans="1:40" ht="15" thickBot="1">
      <c r="D2" s="151"/>
      <c r="O2" s="94"/>
      <c r="P2" s="94"/>
      <c r="Q2" s="94"/>
      <c r="R2" s="94"/>
      <c r="S2" s="94"/>
      <c r="T2" s="94"/>
      <c r="U2" s="94"/>
      <c r="V2" s="94"/>
      <c r="W2" s="94"/>
      <c r="X2" s="94"/>
      <c r="Y2" s="94"/>
    </row>
    <row r="3" spans="1:40" ht="30" customHeight="1" thickTop="1" thickBot="1">
      <c r="C3" s="265" t="s">
        <v>64</v>
      </c>
      <c r="D3" s="147"/>
      <c r="E3" s="61"/>
      <c r="F3" s="61"/>
      <c r="G3" s="61"/>
      <c r="H3" s="61"/>
      <c r="I3" s="61"/>
      <c r="J3" s="61"/>
      <c r="K3" s="61"/>
      <c r="L3" s="61"/>
      <c r="M3" s="61"/>
      <c r="N3" s="89"/>
      <c r="O3" s="99"/>
      <c r="P3" s="142"/>
      <c r="Q3" s="145"/>
      <c r="R3" s="142"/>
      <c r="S3" s="145"/>
      <c r="T3" s="142"/>
      <c r="U3" s="145"/>
      <c r="V3" s="142"/>
      <c r="W3" s="145"/>
      <c r="X3" s="143"/>
      <c r="Y3" s="144"/>
      <c r="Z3" s="90"/>
      <c r="AA3" s="61"/>
      <c r="AB3" s="61"/>
      <c r="AC3" s="61"/>
      <c r="AD3" s="61"/>
    </row>
    <row r="4" spans="1:40" ht="30" customHeight="1" thickBot="1">
      <c r="F4" s="264" t="s">
        <v>65</v>
      </c>
      <c r="G4" s="61"/>
      <c r="H4" s="61"/>
      <c r="I4" s="61"/>
      <c r="J4" s="61"/>
      <c r="K4" s="61"/>
      <c r="L4" s="61"/>
      <c r="M4" s="61"/>
      <c r="N4" s="89"/>
      <c r="O4" s="100"/>
      <c r="P4" s="101"/>
      <c r="Q4" s="101"/>
      <c r="R4" s="57">
        <v>1</v>
      </c>
      <c r="S4" s="102">
        <f>P5</f>
        <v>3</v>
      </c>
      <c r="T4" s="262">
        <v>2</v>
      </c>
      <c r="U4" s="103">
        <f>P6</f>
        <v>0</v>
      </c>
      <c r="V4" s="206"/>
      <c r="W4" s="103">
        <f>P7</f>
        <v>0</v>
      </c>
      <c r="X4" s="206"/>
      <c r="Y4" s="104">
        <f>P8</f>
        <v>0</v>
      </c>
      <c r="Z4" s="90"/>
      <c r="AA4" s="61"/>
      <c r="AB4" s="61"/>
      <c r="AC4" s="61"/>
      <c r="AD4" s="61"/>
    </row>
    <row r="5" spans="1:40" ht="30" customHeight="1" thickBot="1">
      <c r="D5" s="168"/>
      <c r="E5" s="150"/>
      <c r="F5" s="148"/>
      <c r="G5" s="148"/>
      <c r="H5" s="148"/>
      <c r="I5" s="148"/>
      <c r="J5" s="148"/>
      <c r="K5" s="148"/>
      <c r="L5" s="148"/>
      <c r="M5" s="149"/>
      <c r="N5" s="89"/>
      <c r="O5" s="100"/>
      <c r="P5" s="262">
        <v>3</v>
      </c>
      <c r="Q5" s="106">
        <f>R4</f>
        <v>1</v>
      </c>
      <c r="R5" s="101"/>
      <c r="S5" s="101"/>
      <c r="T5" s="206">
        <v>1</v>
      </c>
      <c r="U5" s="107">
        <f>R6</f>
        <v>3</v>
      </c>
      <c r="V5" s="206"/>
      <c r="W5" s="103">
        <f>R7</f>
        <v>0</v>
      </c>
      <c r="X5" s="206"/>
      <c r="Y5" s="108">
        <f>R8</f>
        <v>0</v>
      </c>
      <c r="Z5" s="90"/>
      <c r="AA5" s="61"/>
      <c r="AB5" s="61"/>
      <c r="AC5" s="61"/>
      <c r="AD5" s="61"/>
    </row>
    <row r="6" spans="1:40" ht="30" customHeight="1" thickTop="1" thickBot="1">
      <c r="A6" s="55" t="s">
        <v>33</v>
      </c>
      <c r="C6" s="216" t="s">
        <v>8</v>
      </c>
      <c r="D6" s="120" t="s">
        <v>33</v>
      </c>
      <c r="E6" s="162" t="s">
        <v>1</v>
      </c>
      <c r="F6" s="121" t="s">
        <v>0</v>
      </c>
      <c r="G6" s="121" t="s">
        <v>11</v>
      </c>
      <c r="H6" s="122" t="s">
        <v>2</v>
      </c>
      <c r="I6" s="121" t="s">
        <v>3</v>
      </c>
      <c r="J6" s="123" t="s">
        <v>4</v>
      </c>
      <c r="K6" s="121" t="s">
        <v>5</v>
      </c>
      <c r="L6" s="121" t="s">
        <v>6</v>
      </c>
      <c r="M6" s="124" t="s">
        <v>7</v>
      </c>
      <c r="N6" s="93"/>
      <c r="O6" s="100"/>
      <c r="P6" s="93"/>
      <c r="Q6" s="102">
        <f>T4</f>
        <v>2</v>
      </c>
      <c r="R6" s="262">
        <v>3</v>
      </c>
      <c r="S6" s="103">
        <f>T5</f>
        <v>1</v>
      </c>
      <c r="T6" s="109"/>
      <c r="U6" s="110"/>
      <c r="V6" s="93"/>
      <c r="W6" s="103">
        <f>T7</f>
        <v>0</v>
      </c>
      <c r="X6" s="93"/>
      <c r="Y6" s="108">
        <f>T8</f>
        <v>0</v>
      </c>
      <c r="Z6" s="90"/>
      <c r="AA6" s="61"/>
      <c r="AB6" s="61"/>
      <c r="AC6" s="61"/>
      <c r="AD6" s="61"/>
    </row>
    <row r="7" spans="1:40" ht="30" customHeight="1" thickBot="1">
      <c r="A7" s="263">
        <f>RANK(B7,$B$7:$B$11)+COUNTIF(B$6:B6,B7)</f>
        <v>2</v>
      </c>
      <c r="B7" s="263">
        <f>MAX(K7,L7,M7)</f>
        <v>3</v>
      </c>
      <c r="C7" s="217"/>
      <c r="D7" s="172">
        <f>RANK(F7,$F$7:$F$11)+COUNTIF(F$6:F6,F7)</f>
        <v>1</v>
      </c>
      <c r="E7" s="163" t="s">
        <v>24</v>
      </c>
      <c r="F7" s="125">
        <f>(H7*3)+(I7*1)+(J7*0)</f>
        <v>3</v>
      </c>
      <c r="G7" s="126">
        <f>H7+I7+J7</f>
        <v>2</v>
      </c>
      <c r="H7" s="126">
        <f>NbColorSameAs(P4:Y4,H1)+NbColorSameAs(P11:Y11,H1)</f>
        <v>1</v>
      </c>
      <c r="I7" s="126">
        <f>NbColorSameAs(P4:Y4,G1)+NbColorSameAs(P11:Y11,G1)</f>
        <v>0</v>
      </c>
      <c r="J7" s="126">
        <f>NbColorSameAs(P4:Y4,F1)+NbColorSameAs(P11:Y11,F1)</f>
        <v>1</v>
      </c>
      <c r="K7" s="126">
        <f>R4+T4+V4+X4+R11+T11+V11+X11</f>
        <v>3</v>
      </c>
      <c r="L7" s="126">
        <f>S4+U4+W4+Y4+S11+U11+W11+Y11</f>
        <v>3</v>
      </c>
      <c r="M7" s="127">
        <f>K7-L7</f>
        <v>0</v>
      </c>
      <c r="N7" s="93"/>
      <c r="O7" s="100"/>
      <c r="P7" s="106"/>
      <c r="Q7" s="106">
        <f>V4</f>
        <v>0</v>
      </c>
      <c r="R7" s="106"/>
      <c r="S7" s="103">
        <f>V5</f>
        <v>0</v>
      </c>
      <c r="T7" s="93"/>
      <c r="U7" s="103">
        <f>V6</f>
        <v>0</v>
      </c>
      <c r="V7" s="109"/>
      <c r="W7" s="110"/>
      <c r="X7" s="111"/>
      <c r="Y7" s="108">
        <f>V8</f>
        <v>0</v>
      </c>
      <c r="Z7" s="90"/>
      <c r="AA7" s="61"/>
      <c r="AB7" s="61"/>
      <c r="AC7" s="61"/>
      <c r="AD7" s="61"/>
    </row>
    <row r="8" spans="1:40" ht="30" customHeight="1" thickBot="1">
      <c r="A8" s="263">
        <f>RANK(B8,$B$7:$B$11)+COUNTIF(B$6:B7,B8)</f>
        <v>1</v>
      </c>
      <c r="B8" s="263">
        <f t="shared" ref="B8:B11" si="0">MAX(K8,L8,M8)</f>
        <v>4</v>
      </c>
      <c r="C8" s="217"/>
      <c r="D8" s="172">
        <f>RANK(F8,$F$7:$F$11)+COUNTIF(F$6:F7,F8)</f>
        <v>2</v>
      </c>
      <c r="E8" s="163" t="s">
        <v>25</v>
      </c>
      <c r="F8" s="125">
        <f>(H8*3)+(I8*1)+(J8*0)</f>
        <v>3</v>
      </c>
      <c r="G8" s="126">
        <f>H8+I8+J8</f>
        <v>1</v>
      </c>
      <c r="H8" s="126">
        <f>NbColorSameAs(P5:Y5,H1)+NbColorSameAs(P12:Y12,H1)</f>
        <v>1</v>
      </c>
      <c r="I8" s="126">
        <f>NbColorSameAs(P5:Y5,G1)+NbColorSameAs(P12:Y12,G1)</f>
        <v>0</v>
      </c>
      <c r="J8" s="126">
        <f>NbColorSameAs(P5:Y5,F1)+NbColorSameAs(P12:Y12,F1)</f>
        <v>0</v>
      </c>
      <c r="K8" s="126">
        <f>P5+T5+V5+X5+P12+T12+V12+X12</f>
        <v>4</v>
      </c>
      <c r="L8" s="126">
        <f>Q5+U5+W5+Y5+Q12+U12+W12+Y12</f>
        <v>4</v>
      </c>
      <c r="M8" s="127">
        <f>K8-L8</f>
        <v>0</v>
      </c>
      <c r="N8" s="93"/>
      <c r="O8" s="112"/>
      <c r="P8" s="93"/>
      <c r="Q8" s="114">
        <f>X4</f>
        <v>0</v>
      </c>
      <c r="R8" s="93"/>
      <c r="S8" s="115">
        <f>X5</f>
        <v>0</v>
      </c>
      <c r="T8" s="93"/>
      <c r="U8" s="115">
        <f>X6</f>
        <v>0</v>
      </c>
      <c r="V8" s="93"/>
      <c r="W8" s="115">
        <f>X7</f>
        <v>0</v>
      </c>
      <c r="X8" s="116"/>
      <c r="Y8" s="117"/>
      <c r="Z8" s="90"/>
      <c r="AA8" s="61"/>
      <c r="AB8" s="61"/>
      <c r="AC8" s="61"/>
      <c r="AD8" s="61"/>
    </row>
    <row r="9" spans="1:40" ht="30" customHeight="1" thickBot="1">
      <c r="A9" s="263">
        <f>RANK(B9,$B$7:$B$11)+COUNTIF(B$6:B8,B9)</f>
        <v>3</v>
      </c>
      <c r="B9" s="263">
        <f t="shared" si="0"/>
        <v>3</v>
      </c>
      <c r="C9" s="218"/>
      <c r="D9" s="172">
        <f>RANK(F9,$F$7:$F$11)+COUNTIF(F$6:F8,F9)</f>
        <v>3</v>
      </c>
      <c r="E9" s="164" t="s">
        <v>26</v>
      </c>
      <c r="F9" s="128">
        <f>(H9*3)+(I9*1)+(J9*0)</f>
        <v>3</v>
      </c>
      <c r="G9" s="111">
        <f>H9+I9+J9</f>
        <v>1</v>
      </c>
      <c r="H9" s="111">
        <f>NbColorSameAs(P6:Y6,H1)+NbColorSameAs(P13:Y13,H1)</f>
        <v>1</v>
      </c>
      <c r="I9" s="111">
        <f>NbColorSameAs(P6:Y6,G1)+NbColorSameAs(P13:Y13,G1)</f>
        <v>0</v>
      </c>
      <c r="J9" s="111">
        <f>NbColorSameAs(P6:Y6,F1)+NbColorSameAs(P13:Y13,F1)</f>
        <v>0</v>
      </c>
      <c r="K9" s="129">
        <f>P6+R6+V6+X6+P13+R13+V13+X13</f>
        <v>3</v>
      </c>
      <c r="L9" s="129">
        <f>Q6+S6+W6+Y6+Q13+S13+W13+Y13</f>
        <v>3</v>
      </c>
      <c r="M9" s="130">
        <f>K9-L9</f>
        <v>0</v>
      </c>
      <c r="N9" s="90"/>
      <c r="O9" s="95"/>
      <c r="P9" s="95"/>
      <c r="Q9" s="95"/>
      <c r="R9" s="95"/>
      <c r="S9" s="95"/>
      <c r="T9" s="95"/>
      <c r="U9" s="96"/>
      <c r="V9" s="96"/>
      <c r="W9" s="95"/>
      <c r="X9" s="95"/>
      <c r="Y9" s="95"/>
      <c r="Z9" s="61"/>
      <c r="AA9" s="61"/>
      <c r="AB9" s="61"/>
      <c r="AC9" s="61"/>
      <c r="AD9" s="61"/>
    </row>
    <row r="10" spans="1:40" ht="30" customHeight="1" thickTop="1" thickBot="1">
      <c r="A10" s="263">
        <f>RANK(B10,$B$7:$B$11)+COUNTIF(B$6:B9,B10)</f>
        <v>4</v>
      </c>
      <c r="B10" s="263">
        <f t="shared" si="0"/>
        <v>0</v>
      </c>
      <c r="C10" s="158"/>
      <c r="D10" s="172">
        <f>RANK(F10,$F$7:$F$11)+COUNTIF(F$6:F9,F10)</f>
        <v>4</v>
      </c>
      <c r="E10" s="165" t="s">
        <v>4</v>
      </c>
      <c r="F10" s="131">
        <f>(H10*3)+(I10*1)+(J10*0)</f>
        <v>0</v>
      </c>
      <c r="G10" s="132">
        <f>H10+I10+J10</f>
        <v>0</v>
      </c>
      <c r="H10" s="132">
        <f>NbColorSameAs(P7:Y7,H1)+NbColorSameAs(P14:Y14,H1)</f>
        <v>0</v>
      </c>
      <c r="I10" s="132">
        <f>NbColorSameAs(P7:Y7,G1)+NbColorSameAs(P14:Y14,G1)</f>
        <v>0</v>
      </c>
      <c r="J10" s="132">
        <f>NbColorSameAs(P7:Y7,F1)+NbColorSameAs(P14:Y14,F1)</f>
        <v>0</v>
      </c>
      <c r="K10" s="132">
        <f>P7+R7+T7+X7+P14+R14+T14+X14</f>
        <v>0</v>
      </c>
      <c r="L10" s="132">
        <f>Q7+S7+U7+Y7+Q14+S14+U14+Y14</f>
        <v>0</v>
      </c>
      <c r="M10" s="133">
        <f>K10-L10</f>
        <v>0</v>
      </c>
      <c r="N10" s="93"/>
      <c r="O10" s="99"/>
      <c r="P10" s="139"/>
      <c r="Q10" s="146"/>
      <c r="R10" s="139"/>
      <c r="S10" s="146"/>
      <c r="T10" s="139"/>
      <c r="U10" s="146"/>
      <c r="V10" s="139"/>
      <c r="W10" s="146"/>
      <c r="X10" s="140"/>
      <c r="Y10" s="141"/>
      <c r="Z10" s="90"/>
      <c r="AA10" s="61"/>
      <c r="AB10" s="61"/>
      <c r="AC10" s="62"/>
      <c r="AD10" s="62"/>
      <c r="AE10" s="62"/>
      <c r="AF10" s="62"/>
      <c r="AG10" s="62"/>
      <c r="AH10" s="62"/>
      <c r="AI10" s="62"/>
      <c r="AJ10" s="62"/>
      <c r="AK10" s="62"/>
      <c r="AL10" s="62"/>
      <c r="AM10" s="62"/>
      <c r="AN10" s="62"/>
    </row>
    <row r="11" spans="1:40" ht="30" customHeight="1" thickBot="1">
      <c r="A11" s="263">
        <f>RANK(B11,$B$7:$B$11)+COUNTIF(B$6:B10,B11)</f>
        <v>5</v>
      </c>
      <c r="B11" s="263">
        <f t="shared" si="0"/>
        <v>0</v>
      </c>
      <c r="C11" s="158"/>
      <c r="D11" s="173">
        <f>RANK(F11,$F$7:$F$11)+COUNTIF(F$6:F10,F11)</f>
        <v>5</v>
      </c>
      <c r="E11" s="166" t="s">
        <v>27</v>
      </c>
      <c r="F11" s="134">
        <f>(H11*3)+(I11*1)+(J11*0)</f>
        <v>0</v>
      </c>
      <c r="G11" s="135">
        <f>H11+I11+J11</f>
        <v>0</v>
      </c>
      <c r="H11" s="135">
        <f>NbColorSameAs(P8:Y8,H1)+NbColorSameAs(P15:Y15,H1)</f>
        <v>0</v>
      </c>
      <c r="I11" s="135">
        <f>NbColorSameAs(P8:Y8,G1)+NbColorSameAs(P15:Y15,G1)</f>
        <v>0</v>
      </c>
      <c r="J11" s="135">
        <f>NbColorSameAs(P8:Y8,F1)+NbColorSameAs(P15:Y15,F1)</f>
        <v>0</v>
      </c>
      <c r="K11" s="135">
        <f>P8+R8+T8+V8+P15+R15+T15+V15</f>
        <v>0</v>
      </c>
      <c r="L11" s="135">
        <f>Q8+S8+U8+W8+Q15+S15+U15+W15</f>
        <v>0</v>
      </c>
      <c r="M11" s="136">
        <f>K11-L11</f>
        <v>0</v>
      </c>
      <c r="N11" s="93"/>
      <c r="O11" s="100"/>
      <c r="P11" s="101"/>
      <c r="Q11" s="101"/>
      <c r="R11" s="102"/>
      <c r="S11" s="102">
        <f>P12</f>
        <v>0</v>
      </c>
      <c r="T11" s="118"/>
      <c r="U11" s="103">
        <f>P13</f>
        <v>0</v>
      </c>
      <c r="V11" s="103"/>
      <c r="W11" s="103">
        <f>P14</f>
        <v>0</v>
      </c>
      <c r="X11" s="103"/>
      <c r="Y11" s="104">
        <f>P15</f>
        <v>0</v>
      </c>
      <c r="Z11" s="90"/>
      <c r="AA11" s="61"/>
      <c r="AB11" s="61"/>
      <c r="AC11" s="62"/>
      <c r="AD11" s="62"/>
      <c r="AE11" s="62"/>
      <c r="AF11" s="62"/>
      <c r="AG11" s="62"/>
      <c r="AH11" s="62"/>
      <c r="AI11" s="62"/>
      <c r="AJ11" s="62"/>
      <c r="AK11" s="62"/>
      <c r="AL11" s="62"/>
      <c r="AM11" s="62"/>
      <c r="AN11" s="62"/>
    </row>
    <row r="12" spans="1:40" ht="30" customHeight="1" thickTop="1" thickBot="1">
      <c r="C12" s="213" t="s">
        <v>9</v>
      </c>
      <c r="D12" s="169"/>
      <c r="E12" s="80"/>
      <c r="F12" s="81"/>
      <c r="G12" s="82"/>
      <c r="H12" s="82"/>
      <c r="I12" s="82"/>
      <c r="J12" s="82"/>
      <c r="K12" s="82"/>
      <c r="L12" s="82"/>
      <c r="M12" s="83"/>
      <c r="N12" s="88"/>
      <c r="O12" s="100"/>
      <c r="P12" s="106"/>
      <c r="Q12" s="106">
        <f>R11</f>
        <v>0</v>
      </c>
      <c r="R12" s="101"/>
      <c r="S12" s="101"/>
      <c r="T12" s="106"/>
      <c r="U12" s="107">
        <f>R13</f>
        <v>0</v>
      </c>
      <c r="V12" s="103"/>
      <c r="W12" s="103">
        <f>R14</f>
        <v>0</v>
      </c>
      <c r="X12" s="103"/>
      <c r="Y12" s="108">
        <f>R15</f>
        <v>0</v>
      </c>
      <c r="Z12" s="90"/>
      <c r="AA12" s="61"/>
      <c r="AB12" s="61"/>
      <c r="AC12" s="62"/>
      <c r="AD12" s="62"/>
      <c r="AE12" s="62"/>
      <c r="AF12" s="62"/>
      <c r="AG12" s="62"/>
      <c r="AH12" s="62"/>
      <c r="AI12" s="62"/>
      <c r="AJ12" s="62"/>
      <c r="AK12" s="62"/>
      <c r="AL12" s="62"/>
      <c r="AM12" s="62"/>
      <c r="AN12" s="62"/>
    </row>
    <row r="13" spans="1:40" ht="30" customHeight="1" thickBot="1">
      <c r="C13" s="214"/>
      <c r="D13" s="168"/>
      <c r="E13" s="80"/>
      <c r="F13" s="81"/>
      <c r="G13" s="82"/>
      <c r="H13" s="82"/>
      <c r="I13" s="82"/>
      <c r="J13" s="82"/>
      <c r="K13" s="82"/>
      <c r="L13" s="82"/>
      <c r="M13" s="83"/>
      <c r="N13" s="88"/>
      <c r="O13" s="100"/>
      <c r="P13" s="106"/>
      <c r="Q13" s="102">
        <f>T11</f>
        <v>0</v>
      </c>
      <c r="R13" s="118"/>
      <c r="S13" s="103">
        <f>T12</f>
        <v>0</v>
      </c>
      <c r="T13" s="109"/>
      <c r="U13" s="110"/>
      <c r="V13" s="111"/>
      <c r="W13" s="103">
        <f>T14</f>
        <v>0</v>
      </c>
      <c r="X13" s="103"/>
      <c r="Y13" s="108">
        <f>T15</f>
        <v>0</v>
      </c>
      <c r="Z13" s="90"/>
      <c r="AA13" s="61"/>
      <c r="AB13" s="61"/>
      <c r="AC13" s="62"/>
      <c r="AD13" s="62"/>
      <c r="AE13" s="62"/>
      <c r="AF13" s="62"/>
      <c r="AG13" s="62"/>
      <c r="AH13" s="62"/>
      <c r="AI13" s="62"/>
      <c r="AJ13" s="62"/>
      <c r="AK13" s="62"/>
      <c r="AL13" s="62"/>
      <c r="AM13" s="62"/>
      <c r="AN13" s="62"/>
    </row>
    <row r="14" spans="1:40" ht="30" customHeight="1" thickTop="1" thickBot="1">
      <c r="C14" s="215"/>
      <c r="D14" s="120" t="s">
        <v>33</v>
      </c>
      <c r="E14" s="162" t="s">
        <v>1</v>
      </c>
      <c r="F14" s="121" t="s">
        <v>0</v>
      </c>
      <c r="G14" s="121" t="s">
        <v>11</v>
      </c>
      <c r="H14" s="122" t="s">
        <v>2</v>
      </c>
      <c r="I14" s="121" t="s">
        <v>3</v>
      </c>
      <c r="J14" s="123" t="s">
        <v>4</v>
      </c>
      <c r="K14" s="121" t="s">
        <v>5</v>
      </c>
      <c r="L14" s="121" t="s">
        <v>6</v>
      </c>
      <c r="M14" s="124" t="s">
        <v>7</v>
      </c>
      <c r="N14" s="93"/>
      <c r="O14" s="100"/>
      <c r="P14" s="106"/>
      <c r="Q14" s="106">
        <f>V11</f>
        <v>0</v>
      </c>
      <c r="R14" s="106"/>
      <c r="S14" s="103">
        <f>V12</f>
        <v>0</v>
      </c>
      <c r="T14" s="106"/>
      <c r="U14" s="103">
        <f>V13</f>
        <v>0</v>
      </c>
      <c r="V14" s="109"/>
      <c r="W14" s="110"/>
      <c r="X14" s="106"/>
      <c r="Y14" s="108">
        <f>V15</f>
        <v>0</v>
      </c>
      <c r="Z14" s="90"/>
      <c r="AA14" s="61"/>
      <c r="AB14" s="61"/>
      <c r="AC14" s="62"/>
      <c r="AD14" s="62"/>
      <c r="AE14" s="62"/>
      <c r="AF14" s="62"/>
      <c r="AG14" s="62"/>
      <c r="AH14" s="62"/>
      <c r="AI14" s="62"/>
      <c r="AJ14" s="62"/>
      <c r="AK14" s="62"/>
      <c r="AL14" s="62"/>
      <c r="AM14" s="62"/>
      <c r="AN14" s="62"/>
    </row>
    <row r="15" spans="1:40" ht="30" customHeight="1" thickBot="1">
      <c r="C15" s="215"/>
      <c r="D15" s="172">
        <f>RANK(F15,$F$15:$F$19)+COUNTIF(F$14:F14,F15)</f>
        <v>2</v>
      </c>
      <c r="E15" s="163" t="s">
        <v>28</v>
      </c>
      <c r="F15" s="125">
        <f>(H15*3)+(I15*1)+(J15*0)</f>
        <v>9</v>
      </c>
      <c r="G15" s="126">
        <f>H15+I15+J15</f>
        <v>3</v>
      </c>
      <c r="H15" s="126">
        <f>NbColorSameAs(P20:Y20,H1)+NbColorSameAs(P27:Y27,H1)</f>
        <v>3</v>
      </c>
      <c r="I15" s="126">
        <f>NbColorSameAs(P20:Y20,G1)+NbColorSameAs(P27:Y27,G1)</f>
        <v>0</v>
      </c>
      <c r="J15" s="126">
        <f>NbColorSameAs(P20:Y20,F1)+NbColorSameAs(P27:Y27,F1)</f>
        <v>0</v>
      </c>
      <c r="K15" s="126">
        <f>P20+R20+V20+X20+P27+R27+V27+X27</f>
        <v>0</v>
      </c>
      <c r="L15" s="126">
        <f>Q20+S20+W20+Y20+Q27+S27+W27+Y27</f>
        <v>0</v>
      </c>
      <c r="M15" s="127">
        <f>K15-L15</f>
        <v>0</v>
      </c>
      <c r="N15" s="93"/>
      <c r="O15" s="112"/>
      <c r="P15" s="114"/>
      <c r="Q15" s="114">
        <f>X11</f>
        <v>0</v>
      </c>
      <c r="R15" s="114"/>
      <c r="S15" s="115">
        <f>X12</f>
        <v>0</v>
      </c>
      <c r="T15" s="115"/>
      <c r="U15" s="115">
        <f>X13</f>
        <v>0</v>
      </c>
      <c r="V15" s="115"/>
      <c r="W15" s="115">
        <f>X14</f>
        <v>0</v>
      </c>
      <c r="X15" s="116"/>
      <c r="Y15" s="117"/>
      <c r="Z15" s="90"/>
      <c r="AA15" s="61"/>
      <c r="AB15" s="61"/>
      <c r="AC15" s="62"/>
      <c r="AD15" s="62"/>
      <c r="AE15" s="62"/>
      <c r="AF15" s="67"/>
      <c r="AG15" s="66"/>
      <c r="AH15" s="66"/>
      <c r="AI15" s="66"/>
      <c r="AJ15" s="66"/>
      <c r="AK15" s="66"/>
      <c r="AL15" s="66"/>
      <c r="AM15" s="66"/>
      <c r="AN15" s="62"/>
    </row>
    <row r="16" spans="1:40" ht="30" customHeight="1" thickBot="1">
      <c r="C16" s="159"/>
      <c r="D16" s="172">
        <f>RANK(F16,$F$15:$F$19)+COUNTIF(F$14:F15,F16)</f>
        <v>5</v>
      </c>
      <c r="E16" s="163" t="s">
        <v>29</v>
      </c>
      <c r="F16" s="125">
        <f t="shared" ref="F16" si="1">(H16*3)+(I16*1)+(J16*0)</f>
        <v>2</v>
      </c>
      <c r="G16" s="137">
        <f>H16+I16+J16</f>
        <v>2</v>
      </c>
      <c r="H16" s="126">
        <f>NbColorSameAs(P18:Y18,H1)+NbColorSameAs(P25:Y25,H1)</f>
        <v>0</v>
      </c>
      <c r="I16" s="126">
        <f>NbColorSameAs(P18:Y18,G1)+NbColorSameAs(P25:Y25,G1)</f>
        <v>2</v>
      </c>
      <c r="J16" s="126">
        <f>NbColorSameAs(P18:Y18,F1)+NbColorSameAs(P25:Y25,F1)</f>
        <v>0</v>
      </c>
      <c r="K16" s="126">
        <f>R18+T18+V18+X18+R25+T25+V25+X25</f>
        <v>0</v>
      </c>
      <c r="L16" s="126">
        <f>S18+U18+W18+Y18+S25+U25+W25+Y25</f>
        <v>0</v>
      </c>
      <c r="M16" s="127">
        <f t="shared" ref="M16" si="2">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3:40" ht="30" customHeight="1" thickTop="1" thickBot="1">
      <c r="C17" s="158"/>
      <c r="D17" s="172">
        <f>RANK(F17,$F$15:$F$19)+COUNTIF(F$14:F16,F17)</f>
        <v>1</v>
      </c>
      <c r="E17" s="164" t="s">
        <v>30</v>
      </c>
      <c r="F17" s="128">
        <f t="shared" ref="F17" si="3">(H17*3)+(I17*1)+(J17*0)</f>
        <v>16</v>
      </c>
      <c r="G17" s="111">
        <f>H17+I17+J17</f>
        <v>6</v>
      </c>
      <c r="H17" s="111">
        <f>NbColorSameAs(P21:Y21,H1)+NbColorSameAs(P28:Y28,H1)</f>
        <v>5</v>
      </c>
      <c r="I17" s="111">
        <f>NbColorSameAs(P21:Y21,G1)+NbColorSameAs(P28:Y28,G1)</f>
        <v>1</v>
      </c>
      <c r="J17" s="111">
        <f>NbColorSameAs(P21:Y21,F1)+NbColorSameAs(P28:Y28,F1)</f>
        <v>0</v>
      </c>
      <c r="K17" s="111">
        <f>P21+R21+T21+X21+P28+R28+T28+X28</f>
        <v>0</v>
      </c>
      <c r="L17" s="111">
        <f>Q21+S21+U21+Y21+Q28+S28+U28+Y28</f>
        <v>0</v>
      </c>
      <c r="M17" s="130">
        <f t="shared" ref="M17" si="4">K17-L17</f>
        <v>0</v>
      </c>
      <c r="N17" s="93"/>
      <c r="O17" s="99"/>
      <c r="P17" s="139"/>
      <c r="Q17" s="146"/>
      <c r="R17" s="139"/>
      <c r="S17" s="146"/>
      <c r="T17" s="139"/>
      <c r="U17" s="146"/>
      <c r="V17" s="139"/>
      <c r="W17" s="146"/>
      <c r="X17" s="140"/>
      <c r="Y17" s="141"/>
      <c r="Z17" s="91"/>
      <c r="AA17" s="61"/>
      <c r="AB17" s="61"/>
      <c r="AC17" s="62"/>
      <c r="AD17" s="62"/>
      <c r="AE17" s="62"/>
      <c r="AF17" s="67"/>
      <c r="AG17" s="66"/>
      <c r="AH17" s="66"/>
      <c r="AI17" s="66"/>
      <c r="AJ17" s="66"/>
      <c r="AK17" s="66"/>
      <c r="AL17" s="66"/>
      <c r="AM17" s="66"/>
      <c r="AN17" s="62"/>
    </row>
    <row r="18" spans="3:40" ht="30" customHeight="1" thickBot="1">
      <c r="C18" s="160" t="s">
        <v>10</v>
      </c>
      <c r="D18" s="172">
        <f>RANK(F18,$F$15:$F$19)+COUNTIF(F$14:F17,F18)</f>
        <v>3</v>
      </c>
      <c r="E18" s="167" t="s">
        <v>31</v>
      </c>
      <c r="F18" s="131">
        <f t="shared" ref="F18" si="5">(H18*3)+(I18*1)+(J18*0)</f>
        <v>9</v>
      </c>
      <c r="G18" s="138">
        <f>H18+I18+J18</f>
        <v>3</v>
      </c>
      <c r="H18" s="138">
        <f>NbColorSameAs(P22:Y22,H1)+NbColorSameAs(P29:Y29,H1)</f>
        <v>3</v>
      </c>
      <c r="I18" s="138">
        <f>NbColorSameAs(P22:Y22,G1)+NbColorSameAs(P29:Y29,G1)</f>
        <v>0</v>
      </c>
      <c r="J18" s="138">
        <f>NbColorSameAs(P22:Y22,F1)+NbColorSameAs(P29:Y29,F1)</f>
        <v>0</v>
      </c>
      <c r="K18" s="138">
        <f>P29+R29+T29+V29+P22+R22+T22+V22</f>
        <v>0</v>
      </c>
      <c r="L18" s="138">
        <f>Q22+S22+U22+W22+Q29+S29+U29+W29</f>
        <v>0</v>
      </c>
      <c r="M18" s="133">
        <f t="shared" ref="M18" si="6">K18-L18</f>
        <v>0</v>
      </c>
      <c r="N18" s="93"/>
      <c r="O18" s="100"/>
      <c r="P18" s="101"/>
      <c r="Q18" s="101"/>
      <c r="R18" s="105"/>
      <c r="S18" s="102">
        <f>P19</f>
        <v>0</v>
      </c>
      <c r="T18" s="105"/>
      <c r="U18" s="103">
        <f>P20</f>
        <v>0</v>
      </c>
      <c r="V18" s="103"/>
      <c r="W18" s="103">
        <f>P21</f>
        <v>0</v>
      </c>
      <c r="X18" s="103"/>
      <c r="Y18" s="104">
        <f>P22</f>
        <v>0</v>
      </c>
      <c r="Z18" s="90"/>
      <c r="AA18" s="61"/>
      <c r="AB18" s="61"/>
      <c r="AC18" s="62"/>
      <c r="AD18" s="62"/>
      <c r="AE18" s="62"/>
      <c r="AF18" s="67"/>
      <c r="AG18" s="66"/>
      <c r="AH18" s="66"/>
      <c r="AI18" s="66"/>
      <c r="AJ18" s="66"/>
      <c r="AK18" s="66"/>
      <c r="AL18" s="66"/>
      <c r="AM18" s="66"/>
      <c r="AN18" s="62"/>
    </row>
    <row r="19" spans="3:40" ht="30" customHeight="1" thickBot="1">
      <c r="C19" s="161"/>
      <c r="D19" s="173">
        <f>RANK(F19,$F$15:$F$19)+COUNTIF(F$14:F18,F19)</f>
        <v>4</v>
      </c>
      <c r="E19" s="166" t="s">
        <v>32</v>
      </c>
      <c r="F19" s="134">
        <f t="shared" ref="F19" si="7">(H19*3)+(I19*1)+(J19*0)</f>
        <v>8</v>
      </c>
      <c r="G19" s="135">
        <f>H19+I19+J19</f>
        <v>4</v>
      </c>
      <c r="H19" s="135">
        <f>NbColorSameAs(P19:Y19,H1)+NbColorSameAs(P26:Y26,H1)</f>
        <v>2</v>
      </c>
      <c r="I19" s="135">
        <f>NbColorSameAs(P19:Y19,G1)+NbColorSameAs(P26:Y26,G1)</f>
        <v>2</v>
      </c>
      <c r="J19" s="135">
        <f>NbColorSameAs(P19:Y19,F1)+NbColorSameAs(P26:Y26,F1)</f>
        <v>0</v>
      </c>
      <c r="K19" s="135">
        <f>P19+T19+V19+X19+P26+T26+V26+X26</f>
        <v>0</v>
      </c>
      <c r="L19" s="135">
        <f>Q19+U19+W19+Y19+Q26+U26+W26+Y26</f>
        <v>0</v>
      </c>
      <c r="M19" s="136">
        <f t="shared" ref="M19" si="8">K19-L19</f>
        <v>0</v>
      </c>
      <c r="N19" s="93"/>
      <c r="O19" s="100"/>
      <c r="P19" s="113"/>
      <c r="Q19" s="106">
        <f>R18</f>
        <v>0</v>
      </c>
      <c r="R19" s="101"/>
      <c r="S19" s="101"/>
      <c r="T19" s="105"/>
      <c r="U19" s="107">
        <f>R20</f>
        <v>0</v>
      </c>
      <c r="V19" s="105"/>
      <c r="W19" s="103">
        <f>R21</f>
        <v>0</v>
      </c>
      <c r="X19" s="113"/>
      <c r="Y19" s="108">
        <f>R22</f>
        <v>0</v>
      </c>
      <c r="Z19" s="92"/>
      <c r="AA19" s="63"/>
      <c r="AB19" s="66"/>
      <c r="AC19" s="66"/>
      <c r="AD19" s="66"/>
      <c r="AE19" s="62"/>
      <c r="AF19" s="67"/>
      <c r="AG19" s="69"/>
      <c r="AH19" s="66"/>
      <c r="AI19" s="66"/>
      <c r="AJ19" s="66"/>
      <c r="AK19" s="66"/>
      <c r="AL19" s="66"/>
      <c r="AM19" s="66"/>
      <c r="AN19" s="62"/>
    </row>
    <row r="20" spans="3:40" ht="30" customHeight="1" thickTop="1" thickBot="1">
      <c r="C20" s="152"/>
      <c r="D20" s="169"/>
      <c r="E20" s="98"/>
      <c r="F20" s="98"/>
      <c r="G20" s="98"/>
      <c r="H20" s="98"/>
      <c r="I20" s="98"/>
      <c r="J20" s="98"/>
      <c r="K20" s="98"/>
      <c r="L20" s="98"/>
      <c r="M20" s="98"/>
      <c r="N20" s="89"/>
      <c r="O20" s="100"/>
      <c r="P20" s="103"/>
      <c r="Q20" s="102">
        <f>T18</f>
        <v>0</v>
      </c>
      <c r="R20" s="119"/>
      <c r="S20" s="103">
        <f>T19</f>
        <v>0</v>
      </c>
      <c r="T20" s="109"/>
      <c r="U20" s="110"/>
      <c r="V20" s="119"/>
      <c r="W20" s="103">
        <f>T21</f>
        <v>0</v>
      </c>
      <c r="X20" s="119"/>
      <c r="Y20" s="108">
        <f>T22</f>
        <v>0</v>
      </c>
      <c r="Z20" s="220"/>
      <c r="AA20" s="221"/>
      <c r="AB20" s="219"/>
      <c r="AC20" s="66"/>
      <c r="AD20" s="66"/>
      <c r="AE20" s="62"/>
      <c r="AF20" s="62"/>
      <c r="AG20" s="62"/>
      <c r="AH20" s="62"/>
      <c r="AI20" s="62"/>
      <c r="AJ20" s="62"/>
      <c r="AK20" s="62"/>
      <c r="AL20" s="62"/>
      <c r="AM20" s="62"/>
      <c r="AN20" s="62"/>
    </row>
    <row r="21" spans="3:40" ht="30" customHeight="1" thickBot="1">
      <c r="C21" s="153"/>
      <c r="D21" s="61"/>
      <c r="N21" s="89"/>
      <c r="O21" s="100"/>
      <c r="P21" s="113"/>
      <c r="Q21" s="106">
        <f>V18</f>
        <v>0</v>
      </c>
      <c r="R21" s="113"/>
      <c r="S21" s="103">
        <f>V19</f>
        <v>0</v>
      </c>
      <c r="T21" s="105"/>
      <c r="U21" s="103">
        <f>V20</f>
        <v>0</v>
      </c>
      <c r="V21" s="109"/>
      <c r="W21" s="110"/>
      <c r="X21" s="113"/>
      <c r="Y21" s="108">
        <f>V22</f>
        <v>0</v>
      </c>
      <c r="Z21" s="220"/>
      <c r="AA21" s="221"/>
      <c r="AB21" s="219"/>
      <c r="AC21" s="66"/>
      <c r="AD21" s="66"/>
    </row>
    <row r="22" spans="3:40" ht="30" customHeight="1" thickBot="1">
      <c r="D22" s="61"/>
      <c r="N22" s="89"/>
      <c r="O22" s="112"/>
      <c r="P22" s="113"/>
      <c r="Q22" s="114">
        <f>X18</f>
        <v>0</v>
      </c>
      <c r="R22" s="114"/>
      <c r="S22" s="115">
        <f>X19</f>
        <v>0</v>
      </c>
      <c r="T22" s="113"/>
      <c r="U22" s="115">
        <f>X20</f>
        <v>0</v>
      </c>
      <c r="V22" s="113"/>
      <c r="W22" s="115">
        <f>X21</f>
        <v>0</v>
      </c>
      <c r="X22" s="116"/>
      <c r="Y22" s="117"/>
      <c r="Z22" s="92"/>
      <c r="AA22" s="63"/>
      <c r="AB22" s="66"/>
      <c r="AC22" s="66"/>
      <c r="AD22" s="66"/>
    </row>
    <row r="23" spans="3:40" ht="30" customHeight="1" thickTop="1" thickBot="1">
      <c r="D23" s="61"/>
      <c r="N23" s="61"/>
      <c r="O23" s="97"/>
      <c r="P23" s="97"/>
      <c r="Q23" s="97"/>
      <c r="R23" s="97"/>
      <c r="S23" s="97"/>
      <c r="T23" s="97"/>
      <c r="U23" s="97"/>
      <c r="V23" s="97"/>
      <c r="W23" s="97"/>
      <c r="X23" s="97"/>
      <c r="Y23" s="97"/>
      <c r="Z23" s="66"/>
      <c r="AA23" s="63"/>
      <c r="AB23" s="66"/>
      <c r="AC23" s="66"/>
      <c r="AD23" s="66"/>
    </row>
    <row r="24" spans="3:40" ht="30" customHeight="1" thickTop="1" thickBot="1">
      <c r="D24" s="61"/>
      <c r="N24" s="89"/>
      <c r="O24" s="99"/>
      <c r="P24" s="139"/>
      <c r="Q24" s="146"/>
      <c r="R24" s="139"/>
      <c r="S24" s="146"/>
      <c r="T24" s="139"/>
      <c r="U24" s="146"/>
      <c r="V24" s="140"/>
      <c r="W24" s="146"/>
      <c r="X24" s="140"/>
      <c r="Y24" s="141"/>
      <c r="Z24" s="154"/>
      <c r="AA24" s="63"/>
      <c r="AB24" s="66"/>
      <c r="AC24" s="66"/>
      <c r="AD24" s="66"/>
    </row>
    <row r="25" spans="3:40" ht="30" customHeight="1" thickBot="1">
      <c r="D25" s="61"/>
      <c r="N25" s="89"/>
      <c r="O25" s="100"/>
      <c r="P25" s="101"/>
      <c r="Q25" s="101"/>
      <c r="R25" s="9"/>
      <c r="S25" s="102">
        <f>P26</f>
        <v>0</v>
      </c>
      <c r="T25" s="103"/>
      <c r="U25" s="103">
        <f>P27</f>
        <v>0</v>
      </c>
      <c r="V25" s="103"/>
      <c r="W25" s="103">
        <f>P28</f>
        <v>0</v>
      </c>
      <c r="X25" s="103"/>
      <c r="Y25" s="104">
        <f>P29</f>
        <v>0</v>
      </c>
      <c r="Z25" s="91"/>
      <c r="AA25" s="63"/>
      <c r="AB25" s="64"/>
      <c r="AC25" s="64"/>
      <c r="AD25" s="64"/>
    </row>
    <row r="26" spans="3:40" ht="30" customHeight="1" thickBot="1">
      <c r="D26" s="61"/>
      <c r="N26" s="156"/>
      <c r="O26" s="100"/>
      <c r="P26" s="102"/>
      <c r="Q26" s="106">
        <f>R25</f>
        <v>0</v>
      </c>
      <c r="R26" s="101"/>
      <c r="S26" s="101"/>
      <c r="T26" s="106"/>
      <c r="U26" s="107">
        <f>R27</f>
        <v>0</v>
      </c>
      <c r="V26" s="103"/>
      <c r="W26" s="103">
        <f>R28</f>
        <v>0</v>
      </c>
      <c r="X26" s="103"/>
      <c r="Y26" s="108">
        <f>R29</f>
        <v>0</v>
      </c>
      <c r="Z26" s="90"/>
      <c r="AA26" s="61"/>
      <c r="AB26" s="61"/>
      <c r="AC26" s="61"/>
      <c r="AD26" s="61"/>
      <c r="AE26" s="62"/>
      <c r="AF26" s="62"/>
      <c r="AG26" s="62"/>
      <c r="AH26" s="62"/>
      <c r="AI26" s="62"/>
      <c r="AJ26" s="62"/>
      <c r="AK26" s="62"/>
      <c r="AL26" s="62"/>
      <c r="AM26" s="62"/>
      <c r="AN26" s="62"/>
    </row>
    <row r="27" spans="3:40" ht="30" customHeight="1" thickBot="1">
      <c r="D27" s="61"/>
      <c r="N27" s="157"/>
      <c r="O27" s="100"/>
      <c r="P27" s="113"/>
      <c r="Q27" s="102">
        <f>T25</f>
        <v>0</v>
      </c>
      <c r="R27" s="113"/>
      <c r="S27" s="103">
        <f>T26</f>
        <v>0</v>
      </c>
      <c r="T27" s="109"/>
      <c r="U27" s="110"/>
      <c r="V27" s="113"/>
      <c r="W27" s="103">
        <f>T28</f>
        <v>0</v>
      </c>
      <c r="X27" s="103"/>
      <c r="Y27" s="108">
        <f>T29</f>
        <v>0</v>
      </c>
      <c r="Z27" s="90"/>
      <c r="AA27" s="61"/>
      <c r="AB27" s="61"/>
      <c r="AC27" s="61"/>
      <c r="AD27" s="61"/>
      <c r="AE27" s="62"/>
      <c r="AF27" s="67"/>
      <c r="AG27" s="69"/>
      <c r="AH27" s="66"/>
      <c r="AI27" s="66"/>
      <c r="AJ27" s="66"/>
      <c r="AK27" s="66"/>
      <c r="AL27" s="66"/>
      <c r="AM27" s="66"/>
      <c r="AN27" s="62"/>
    </row>
    <row r="28" spans="3:40" ht="30" customHeight="1" thickBot="1">
      <c r="D28" s="61"/>
      <c r="E28" s="72"/>
      <c r="F28" s="73"/>
      <c r="G28" s="74"/>
      <c r="H28" s="74"/>
      <c r="I28" s="74"/>
      <c r="J28" s="74"/>
      <c r="K28" s="74"/>
      <c r="L28" s="74"/>
      <c r="M28" s="75"/>
      <c r="N28" s="89"/>
      <c r="O28" s="100"/>
      <c r="P28" s="113"/>
      <c r="Q28" s="106">
        <f>V25</f>
        <v>0</v>
      </c>
      <c r="R28" s="106"/>
      <c r="S28" s="103">
        <f>V26</f>
        <v>0</v>
      </c>
      <c r="T28" s="113"/>
      <c r="U28" s="103">
        <f>V27</f>
        <v>0</v>
      </c>
      <c r="V28" s="109"/>
      <c r="W28" s="110"/>
      <c r="X28" s="111"/>
      <c r="Y28" s="108">
        <f>V29</f>
        <v>0</v>
      </c>
      <c r="Z28" s="90"/>
      <c r="AA28" s="61"/>
      <c r="AB28" s="61"/>
      <c r="AC28" s="61"/>
      <c r="AD28" s="61"/>
      <c r="AE28" s="224"/>
      <c r="AF28" s="225"/>
      <c r="AG28" s="219"/>
      <c r="AH28" s="219"/>
      <c r="AI28" s="219"/>
      <c r="AJ28" s="219"/>
      <c r="AK28" s="219"/>
      <c r="AL28" s="219"/>
      <c r="AM28" s="219"/>
      <c r="AN28" s="62"/>
    </row>
    <row r="29" spans="3:40" ht="30" customHeight="1" thickBot="1">
      <c r="D29" s="61"/>
      <c r="E29" s="76"/>
      <c r="F29" s="77"/>
      <c r="G29" s="78"/>
      <c r="H29" s="78"/>
      <c r="I29" s="78"/>
      <c r="J29" s="78"/>
      <c r="K29" s="78"/>
      <c r="L29" s="78"/>
      <c r="M29" s="79"/>
      <c r="N29" s="89"/>
      <c r="O29" s="112"/>
      <c r="P29" s="114"/>
      <c r="Q29" s="114">
        <f>X25</f>
        <v>0</v>
      </c>
      <c r="R29" s="114"/>
      <c r="S29" s="115">
        <f>X26</f>
        <v>0</v>
      </c>
      <c r="T29" s="115"/>
      <c r="U29" s="115">
        <f>X27</f>
        <v>0</v>
      </c>
      <c r="V29" s="115"/>
      <c r="W29" s="115">
        <f>X28</f>
        <v>0</v>
      </c>
      <c r="X29" s="116"/>
      <c r="Y29" s="117"/>
      <c r="Z29" s="90"/>
      <c r="AA29" s="61"/>
      <c r="AB29" s="61"/>
      <c r="AC29" s="61"/>
      <c r="AD29" s="61"/>
      <c r="AE29" s="224"/>
      <c r="AF29" s="225"/>
      <c r="AG29" s="219"/>
      <c r="AH29" s="219"/>
      <c r="AI29" s="219"/>
      <c r="AJ29" s="219"/>
      <c r="AK29" s="219"/>
      <c r="AL29" s="219"/>
      <c r="AM29" s="219"/>
      <c r="AN29" s="62"/>
    </row>
    <row r="30" spans="3:40" ht="30" customHeight="1" thickTop="1">
      <c r="D30" s="61"/>
      <c r="E30" s="72"/>
      <c r="F30" s="73"/>
      <c r="G30" s="74"/>
      <c r="H30" s="74"/>
      <c r="I30" s="74"/>
      <c r="J30" s="74"/>
      <c r="K30" s="74"/>
      <c r="L30" s="74"/>
      <c r="M30" s="75"/>
      <c r="N30" s="61"/>
      <c r="O30" s="155"/>
      <c r="P30" s="155"/>
      <c r="Q30" s="155"/>
      <c r="R30" s="155"/>
      <c r="S30" s="155"/>
      <c r="T30" s="155"/>
      <c r="U30" s="155"/>
      <c r="V30" s="155"/>
      <c r="W30" s="155"/>
      <c r="X30" s="155"/>
      <c r="Y30" s="155"/>
      <c r="Z30" s="61"/>
      <c r="AA30" s="61"/>
      <c r="AB30" s="61"/>
      <c r="AC30" s="61"/>
      <c r="AD30" s="61"/>
      <c r="AE30" s="224"/>
      <c r="AF30" s="225"/>
      <c r="AG30" s="219"/>
      <c r="AH30" s="219"/>
      <c r="AI30" s="219"/>
      <c r="AJ30" s="219"/>
      <c r="AK30" s="219"/>
      <c r="AL30" s="219"/>
      <c r="AM30" s="219"/>
      <c r="AN30" s="62"/>
    </row>
    <row r="31" spans="3: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24"/>
      <c r="AF31" s="225"/>
      <c r="AG31" s="219"/>
      <c r="AH31" s="219"/>
      <c r="AI31" s="219"/>
      <c r="AJ31" s="219"/>
      <c r="AK31" s="219"/>
      <c r="AL31" s="219"/>
      <c r="AM31" s="219"/>
      <c r="AN31" s="62"/>
    </row>
    <row r="32" spans="3: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24"/>
      <c r="AF32" s="225"/>
      <c r="AG32" s="219"/>
      <c r="AH32" s="219"/>
      <c r="AI32" s="219"/>
      <c r="AJ32" s="219"/>
      <c r="AK32" s="219"/>
      <c r="AL32" s="219"/>
      <c r="AM32" s="219"/>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24"/>
      <c r="AF33" s="225"/>
      <c r="AG33" s="219"/>
      <c r="AH33" s="219"/>
      <c r="AI33" s="219"/>
      <c r="AJ33" s="219"/>
      <c r="AK33" s="219"/>
      <c r="AL33" s="219"/>
      <c r="AM33" s="219"/>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24"/>
      <c r="AF34" s="225"/>
      <c r="AG34" s="219"/>
      <c r="AH34" s="219"/>
      <c r="AI34" s="219"/>
      <c r="AJ34" s="219"/>
      <c r="AK34" s="219"/>
      <c r="AL34" s="219"/>
      <c r="AM34" s="219"/>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19"/>
      <c r="AA35" s="62"/>
      <c r="AB35" s="62"/>
      <c r="AC35" s="62"/>
      <c r="AD35" s="62"/>
      <c r="AE35" s="224"/>
      <c r="AF35" s="225"/>
      <c r="AG35" s="219"/>
      <c r="AH35" s="219"/>
      <c r="AI35" s="219"/>
      <c r="AJ35" s="219"/>
      <c r="AK35" s="219"/>
      <c r="AL35" s="219"/>
      <c r="AM35" s="219"/>
      <c r="AN35" s="62"/>
    </row>
    <row r="36" spans="4:40" ht="15.75" customHeight="1">
      <c r="D36" s="61"/>
      <c r="E36" s="86"/>
      <c r="F36" s="86"/>
      <c r="G36" s="87"/>
      <c r="H36" s="79"/>
      <c r="I36" s="79"/>
      <c r="J36" s="79"/>
      <c r="K36" s="79"/>
      <c r="L36" s="79"/>
      <c r="M36" s="79"/>
      <c r="N36" s="61"/>
      <c r="Z36" s="219"/>
      <c r="AA36" s="62"/>
      <c r="AB36" s="62"/>
      <c r="AC36" s="62"/>
      <c r="AD36" s="62"/>
      <c r="AE36" s="224"/>
      <c r="AF36" s="225"/>
      <c r="AG36" s="219"/>
      <c r="AH36" s="219"/>
      <c r="AI36" s="219"/>
      <c r="AJ36" s="219"/>
      <c r="AK36" s="219"/>
      <c r="AL36" s="219"/>
      <c r="AM36" s="219"/>
      <c r="AN36" s="62"/>
    </row>
    <row r="37" spans="4:40" ht="15" customHeight="1">
      <c r="D37" s="61"/>
      <c r="E37" s="62"/>
      <c r="F37" s="224"/>
      <c r="G37" s="225"/>
      <c r="H37" s="219"/>
      <c r="I37" s="219"/>
      <c r="J37" s="219"/>
      <c r="K37" s="219"/>
      <c r="L37" s="219"/>
      <c r="M37" s="219"/>
      <c r="N37" s="61"/>
      <c r="Z37" s="219"/>
      <c r="AA37" s="62"/>
      <c r="AB37" s="62"/>
      <c r="AC37" s="62"/>
      <c r="AD37" s="62"/>
      <c r="AE37" s="224"/>
      <c r="AF37" s="225"/>
      <c r="AG37" s="219"/>
      <c r="AH37" s="219"/>
      <c r="AI37" s="219"/>
      <c r="AJ37" s="219"/>
      <c r="AK37" s="219"/>
      <c r="AL37" s="219"/>
      <c r="AM37" s="219"/>
      <c r="AN37" s="62"/>
    </row>
    <row r="38" spans="4:40" ht="12.75" customHeight="1">
      <c r="D38" s="61"/>
      <c r="E38" s="224"/>
      <c r="F38" s="224"/>
      <c r="G38" s="225"/>
      <c r="H38" s="219"/>
      <c r="I38" s="219"/>
      <c r="J38" s="219"/>
      <c r="K38" s="219"/>
      <c r="L38" s="219"/>
      <c r="M38" s="219"/>
      <c r="N38" s="61"/>
      <c r="Z38" s="219"/>
      <c r="AA38" s="62"/>
      <c r="AB38" s="62"/>
      <c r="AC38" s="62"/>
      <c r="AD38" s="62"/>
      <c r="AE38" s="224"/>
      <c r="AF38" s="225"/>
      <c r="AG38" s="219"/>
      <c r="AH38" s="219"/>
      <c r="AI38" s="219"/>
      <c r="AJ38" s="219"/>
      <c r="AK38" s="219"/>
      <c r="AL38" s="219"/>
      <c r="AM38" s="219"/>
      <c r="AN38" s="62"/>
    </row>
    <row r="39" spans="4:40" ht="15.75" customHeight="1">
      <c r="D39" s="61"/>
      <c r="E39" s="224"/>
      <c r="F39" s="62"/>
      <c r="G39" s="67"/>
      <c r="H39" s="66"/>
      <c r="I39" s="66"/>
      <c r="J39" s="66"/>
      <c r="K39" s="66"/>
      <c r="L39" s="66"/>
      <c r="M39" s="66"/>
      <c r="N39" s="61"/>
      <c r="Z39" s="66"/>
      <c r="AA39" s="62"/>
      <c r="AB39" s="62"/>
      <c r="AC39" s="62"/>
      <c r="AD39" s="62"/>
      <c r="AE39" s="224"/>
      <c r="AF39" s="225"/>
      <c r="AG39" s="219"/>
      <c r="AH39" s="219"/>
      <c r="AI39" s="219"/>
      <c r="AJ39" s="219"/>
      <c r="AK39" s="219"/>
      <c r="AL39" s="219"/>
      <c r="AM39" s="219"/>
      <c r="AN39" s="62"/>
    </row>
    <row r="40" spans="4:40">
      <c r="D40" s="61"/>
      <c r="E40" s="61"/>
      <c r="F40" s="61"/>
      <c r="G40" s="61"/>
      <c r="H40" s="61"/>
      <c r="I40" s="61"/>
      <c r="J40" s="61"/>
      <c r="K40" s="61"/>
      <c r="L40" s="61"/>
      <c r="M40" s="61"/>
      <c r="N40" s="61"/>
      <c r="Z40" s="61"/>
      <c r="AA40" s="61"/>
      <c r="AB40" s="61"/>
      <c r="AC40" s="61"/>
      <c r="AD40" s="61"/>
    </row>
    <row r="41" spans="4:40" s="61" customFormat="1">
      <c r="E41" s="223"/>
      <c r="F41" s="226"/>
      <c r="G41" s="221"/>
      <c r="H41" s="221"/>
      <c r="I41" s="221"/>
      <c r="J41" s="221"/>
      <c r="K41" s="221"/>
      <c r="L41" s="221"/>
      <c r="M41" s="219"/>
    </row>
    <row r="42" spans="4:40" s="61" customFormat="1">
      <c r="E42" s="223"/>
      <c r="F42" s="226"/>
      <c r="G42" s="221"/>
      <c r="H42" s="221"/>
      <c r="I42" s="221"/>
      <c r="J42" s="221"/>
      <c r="K42" s="221"/>
      <c r="L42" s="221"/>
      <c r="M42" s="219"/>
      <c r="O42" s="223"/>
      <c r="Q42" s="223"/>
      <c r="S42" s="222"/>
      <c r="T42" s="70"/>
      <c r="U42" s="222"/>
      <c r="V42" s="70"/>
      <c r="W42" s="222"/>
      <c r="X42" s="70"/>
      <c r="Y42" s="222"/>
    </row>
    <row r="43" spans="4:40">
      <c r="D43" s="61"/>
      <c r="E43" s="61"/>
      <c r="F43" s="61"/>
      <c r="G43" s="61"/>
      <c r="H43" s="61"/>
      <c r="I43" s="61"/>
      <c r="J43" s="61"/>
      <c r="K43" s="61"/>
      <c r="L43" s="61"/>
      <c r="M43" s="61"/>
      <c r="N43" s="61"/>
      <c r="O43" s="223"/>
      <c r="P43" s="61"/>
      <c r="Q43" s="223"/>
      <c r="R43" s="61"/>
      <c r="S43" s="222"/>
      <c r="T43" s="70"/>
      <c r="U43" s="222"/>
      <c r="V43" s="70"/>
      <c r="W43" s="222"/>
      <c r="X43" s="70"/>
      <c r="Y43" s="222"/>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AH38:AH39"/>
    <mergeCell ref="AK34:AK35"/>
    <mergeCell ref="AL34:AL35"/>
    <mergeCell ref="AM34:AM35"/>
    <mergeCell ref="AK36:AK37"/>
    <mergeCell ref="AL36:AL37"/>
    <mergeCell ref="AM36:AM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G41:G42"/>
    <mergeCell ref="H41:H42"/>
    <mergeCell ref="I41:I42"/>
    <mergeCell ref="J41:J42"/>
    <mergeCell ref="K41:K42"/>
    <mergeCell ref="E38:E39"/>
    <mergeCell ref="F37:F38"/>
    <mergeCell ref="G37:G38"/>
    <mergeCell ref="K37:K38"/>
    <mergeCell ref="L37:L38"/>
    <mergeCell ref="J37:J38"/>
    <mergeCell ref="Y42:Y43"/>
    <mergeCell ref="Z37:Z38"/>
    <mergeCell ref="M37:M38"/>
    <mergeCell ref="O42:O43"/>
    <mergeCell ref="L41:L42"/>
    <mergeCell ref="M41:M42"/>
    <mergeCell ref="Q42:Q43"/>
    <mergeCell ref="S42:S43"/>
    <mergeCell ref="U42:U43"/>
    <mergeCell ref="W42:W43"/>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45"/>
      <c r="C5" s="246"/>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37"/>
      <c r="C6" s="238"/>
      <c r="D6" s="11"/>
      <c r="E6" s="11"/>
      <c r="F6" s="1"/>
      <c r="G6" s="1"/>
      <c r="H6" s="1"/>
      <c r="I6" s="1"/>
      <c r="J6" s="1"/>
      <c r="K6" s="1"/>
      <c r="L6" s="1"/>
      <c r="M6" s="1"/>
      <c r="N6" s="1"/>
      <c r="O6" s="1"/>
      <c r="P6" s="1"/>
      <c r="Q6" s="1"/>
      <c r="R6" s="1"/>
      <c r="S6" s="1"/>
      <c r="T6" s="1"/>
      <c r="U6" s="1"/>
      <c r="V6" s="1"/>
      <c r="W6" s="1"/>
      <c r="X6" s="1"/>
      <c r="Y6" s="1"/>
      <c r="Z6" s="1"/>
      <c r="AA6" s="18"/>
    </row>
    <row r="7" spans="2:27">
      <c r="B7" s="19"/>
      <c r="C7" s="233" t="s">
        <v>16</v>
      </c>
      <c r="D7" s="234"/>
      <c r="E7" s="22"/>
      <c r="F7" s="20"/>
      <c r="G7" s="1"/>
      <c r="H7" s="1"/>
      <c r="I7" s="1"/>
      <c r="J7" s="233" t="s">
        <v>12</v>
      </c>
      <c r="K7" s="234"/>
      <c r="L7" s="22"/>
      <c r="M7" s="20"/>
      <c r="N7" s="1"/>
      <c r="O7" s="1"/>
      <c r="P7" s="1"/>
      <c r="Q7" s="1"/>
      <c r="R7" s="1"/>
      <c r="S7" s="1"/>
      <c r="T7" s="1"/>
      <c r="U7" s="1"/>
      <c r="V7" s="1"/>
      <c r="W7" s="1"/>
      <c r="X7" s="1"/>
      <c r="Y7" s="1"/>
      <c r="Z7" s="1"/>
      <c r="AA7" s="18"/>
    </row>
    <row r="8" spans="2:27" ht="15" thickBot="1">
      <c r="B8" s="19"/>
      <c r="C8" s="235" t="s">
        <v>13</v>
      </c>
      <c r="D8" s="236"/>
      <c r="E8" s="24"/>
      <c r="F8" s="21"/>
      <c r="G8" s="1"/>
      <c r="H8" s="1"/>
      <c r="I8" s="1"/>
      <c r="J8" s="235"/>
      <c r="K8" s="236"/>
      <c r="L8" s="6"/>
      <c r="M8" s="21"/>
      <c r="N8" s="1"/>
      <c r="O8" s="1"/>
      <c r="P8" s="1"/>
      <c r="Q8" s="1"/>
      <c r="R8" s="1"/>
      <c r="S8" s="1"/>
      <c r="T8" s="1"/>
      <c r="U8" s="1"/>
      <c r="V8" s="1"/>
      <c r="W8" s="1"/>
      <c r="X8" s="1"/>
      <c r="Y8" s="1"/>
      <c r="Z8" s="1"/>
      <c r="AA8" s="18"/>
    </row>
    <row r="9" spans="2:27" ht="15" thickBot="1">
      <c r="B9" s="237"/>
      <c r="C9" s="238"/>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41"/>
      <c r="R10" s="242"/>
      <c r="S10" s="27"/>
      <c r="T10" s="28"/>
      <c r="U10" s="23"/>
      <c r="V10" s="23"/>
      <c r="W10" s="23"/>
      <c r="X10" s="1"/>
      <c r="Y10" s="1"/>
      <c r="Z10" s="1"/>
      <c r="AA10" s="18"/>
    </row>
    <row r="11" spans="2:27" ht="15" thickBot="1">
      <c r="B11" s="237"/>
      <c r="C11" s="238"/>
      <c r="D11" s="31"/>
      <c r="E11" s="2"/>
      <c r="F11" s="1"/>
      <c r="G11" s="1"/>
      <c r="H11" s="1"/>
      <c r="I11" s="1"/>
      <c r="J11" s="1"/>
      <c r="K11" s="1"/>
      <c r="L11" s="11"/>
      <c r="M11" s="11"/>
      <c r="N11" s="11"/>
      <c r="O11" s="11"/>
      <c r="P11" s="11"/>
      <c r="Q11" s="239"/>
      <c r="R11" s="240"/>
      <c r="S11" s="29"/>
      <c r="T11" s="7"/>
      <c r="U11" s="11"/>
      <c r="V11" s="11"/>
      <c r="W11" s="11"/>
      <c r="X11" s="1"/>
      <c r="Y11" s="1"/>
      <c r="Z11" s="1"/>
      <c r="AA11" s="18"/>
    </row>
    <row r="12" spans="2:27" ht="15" thickBot="1">
      <c r="B12" s="237"/>
      <c r="C12" s="238"/>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47" t="s">
        <v>19</v>
      </c>
      <c r="K13" s="248"/>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39" t="s">
        <v>15</v>
      </c>
      <c r="K14" s="244"/>
      <c r="L14" s="24"/>
      <c r="M14" s="21"/>
      <c r="N14" s="1"/>
      <c r="O14" s="1"/>
      <c r="P14" s="1"/>
      <c r="Q14" s="1"/>
      <c r="R14" s="1"/>
      <c r="S14" s="1"/>
      <c r="T14" s="1"/>
      <c r="U14" s="1"/>
      <c r="V14" s="1"/>
      <c r="W14" s="1"/>
      <c r="X14" s="1"/>
      <c r="Y14" s="1"/>
      <c r="Z14" s="1"/>
      <c r="AA14" s="18"/>
    </row>
    <row r="15" spans="2:27" ht="15" thickBot="1">
      <c r="B15" s="237"/>
      <c r="C15" s="238"/>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37"/>
      <c r="C16" s="238"/>
      <c r="D16" s="11"/>
      <c r="E16" s="2"/>
      <c r="F16" s="1"/>
      <c r="G16" s="1"/>
      <c r="H16" s="1"/>
      <c r="I16" s="1"/>
      <c r="J16" s="1"/>
      <c r="K16" s="1"/>
      <c r="L16" s="1"/>
      <c r="M16" s="1"/>
      <c r="N16" s="1"/>
      <c r="O16" s="1"/>
      <c r="P16" s="1"/>
      <c r="Q16" s="1"/>
      <c r="R16" s="1"/>
      <c r="S16" s="1"/>
      <c r="T16" s="1"/>
      <c r="U16" s="1"/>
      <c r="V16" s="1"/>
      <c r="W16" s="1"/>
      <c r="X16" s="227"/>
      <c r="Y16" s="228"/>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37"/>
      <c r="C18" s="238"/>
      <c r="D18" s="11"/>
      <c r="E18" s="11"/>
      <c r="F18" s="238"/>
      <c r="G18" s="238"/>
      <c r="H18" s="238"/>
      <c r="I18" s="238"/>
      <c r="J18" s="238"/>
      <c r="K18" s="238"/>
      <c r="L18" s="238"/>
      <c r="M18" s="238"/>
      <c r="N18" s="11"/>
      <c r="O18" s="11"/>
      <c r="P18" s="11"/>
      <c r="Q18" s="11"/>
      <c r="R18" s="11"/>
      <c r="S18" s="11"/>
      <c r="T18" s="11"/>
      <c r="U18" s="11"/>
      <c r="V18" s="11"/>
      <c r="W18" s="11"/>
      <c r="X18" s="227"/>
      <c r="Y18" s="228"/>
      <c r="Z18" s="9"/>
      <c r="AA18" s="12"/>
    </row>
    <row r="19" spans="2:27" ht="15" thickBot="1">
      <c r="B19" s="237"/>
      <c r="C19" s="238"/>
      <c r="D19" s="11"/>
      <c r="E19" s="11"/>
      <c r="F19" s="238"/>
      <c r="G19" s="238"/>
      <c r="H19" s="238"/>
      <c r="I19" s="238"/>
      <c r="J19" s="238"/>
      <c r="K19" s="238"/>
      <c r="L19" s="238"/>
      <c r="M19" s="238"/>
      <c r="N19" s="11"/>
      <c r="O19" s="11"/>
      <c r="P19" s="11"/>
      <c r="Q19" s="11"/>
      <c r="R19" s="11"/>
      <c r="S19" s="11"/>
      <c r="T19" s="11"/>
      <c r="U19" s="11"/>
      <c r="V19" s="11"/>
      <c r="W19" s="11"/>
      <c r="X19" s="238"/>
      <c r="Y19" s="11"/>
      <c r="Z19" s="11"/>
      <c r="AA19" s="12"/>
    </row>
    <row r="20" spans="2:27">
      <c r="B20" s="19"/>
      <c r="C20" s="233" t="s">
        <v>17</v>
      </c>
      <c r="D20" s="234"/>
      <c r="E20" s="22"/>
      <c r="F20" s="20"/>
      <c r="G20" s="11"/>
      <c r="H20" s="11"/>
      <c r="I20" s="11"/>
      <c r="J20" s="233" t="s">
        <v>20</v>
      </c>
      <c r="K20" s="249"/>
      <c r="L20" s="22"/>
      <c r="M20" s="20"/>
      <c r="N20" s="1"/>
      <c r="O20" s="1"/>
      <c r="P20" s="1"/>
      <c r="Q20" s="1"/>
      <c r="R20" s="1"/>
      <c r="S20" s="1"/>
      <c r="T20" s="1"/>
      <c r="U20" s="1"/>
      <c r="V20" s="1"/>
      <c r="W20" s="1"/>
      <c r="X20" s="238"/>
      <c r="Y20" s="11"/>
      <c r="Z20" s="11"/>
      <c r="AA20" s="12"/>
    </row>
    <row r="21" spans="2:27" ht="15" thickBot="1">
      <c r="B21" s="19"/>
      <c r="C21" s="235" t="s">
        <v>18</v>
      </c>
      <c r="D21" s="236"/>
      <c r="E21" s="24"/>
      <c r="F21" s="21"/>
      <c r="G21" s="11"/>
      <c r="H21" s="11"/>
      <c r="I21" s="11"/>
      <c r="J21" s="235"/>
      <c r="K21" s="250"/>
      <c r="L21" s="24"/>
      <c r="M21" s="21"/>
      <c r="N21" s="1"/>
      <c r="O21" s="1"/>
      <c r="P21" s="1"/>
      <c r="Q21" s="1"/>
      <c r="R21" s="1"/>
      <c r="S21" s="1"/>
      <c r="T21" s="1"/>
      <c r="U21" s="1"/>
      <c r="V21" s="1"/>
      <c r="W21" s="1"/>
      <c r="X21" s="238"/>
      <c r="Y21" s="11"/>
      <c r="Z21" s="11"/>
      <c r="AA21" s="12"/>
    </row>
    <row r="22" spans="2:27" ht="15" thickBot="1">
      <c r="B22" s="237"/>
      <c r="C22" s="238"/>
      <c r="D22" s="11"/>
      <c r="E22" s="2"/>
      <c r="F22" s="1"/>
      <c r="G22" s="1"/>
      <c r="H22" s="1"/>
      <c r="I22" s="1"/>
      <c r="J22" s="1"/>
      <c r="K22" s="1"/>
      <c r="L22" s="238"/>
      <c r="M22" s="238"/>
      <c r="N22" s="11"/>
      <c r="O22" s="11"/>
      <c r="P22" s="11"/>
      <c r="Q22" s="11"/>
      <c r="R22" s="11"/>
      <c r="S22" s="11"/>
      <c r="T22" s="11"/>
      <c r="U22" s="11"/>
      <c r="V22" s="11"/>
      <c r="W22" s="11"/>
      <c r="X22" s="238"/>
      <c r="Y22" s="11"/>
      <c r="Z22" s="11"/>
      <c r="AA22" s="12"/>
    </row>
    <row r="23" spans="2:27">
      <c r="B23" s="237"/>
      <c r="C23" s="238"/>
      <c r="D23" s="11"/>
      <c r="E23" s="2"/>
      <c r="F23" s="1"/>
      <c r="G23" s="1"/>
      <c r="H23" s="1"/>
      <c r="I23" s="1"/>
      <c r="J23" s="1"/>
      <c r="K23" s="1"/>
      <c r="L23" s="11"/>
      <c r="M23" s="11"/>
      <c r="N23" s="11"/>
      <c r="O23" s="11"/>
      <c r="P23" s="11"/>
      <c r="Q23" s="231"/>
      <c r="R23" s="232"/>
      <c r="S23" s="30"/>
      <c r="T23" s="5"/>
      <c r="U23" s="11"/>
      <c r="V23" s="11"/>
      <c r="W23" s="11"/>
      <c r="X23" s="238"/>
      <c r="Y23" s="11"/>
      <c r="Z23" s="11"/>
      <c r="AA23" s="12"/>
    </row>
    <row r="24" spans="2:27" ht="15" thickBot="1">
      <c r="B24" s="237"/>
      <c r="C24" s="238"/>
      <c r="D24" s="238"/>
      <c r="E24" s="238"/>
      <c r="F24" s="1"/>
      <c r="G24" s="1"/>
      <c r="H24" s="1"/>
      <c r="I24" s="1"/>
      <c r="J24" s="1"/>
      <c r="K24" s="1"/>
      <c r="L24" s="238"/>
      <c r="M24" s="238"/>
      <c r="N24" s="11"/>
      <c r="O24" s="11"/>
      <c r="P24" s="11"/>
      <c r="Q24" s="229"/>
      <c r="R24" s="230"/>
      <c r="S24" s="8"/>
      <c r="T24" s="7"/>
      <c r="U24" s="11"/>
      <c r="V24" s="11"/>
      <c r="W24" s="11"/>
      <c r="X24" s="238"/>
      <c r="Y24" s="11"/>
      <c r="Z24" s="11"/>
      <c r="AA24" s="12"/>
    </row>
    <row r="25" spans="2:27" ht="15" thickBot="1">
      <c r="B25" s="237"/>
      <c r="C25" s="238"/>
      <c r="D25" s="31"/>
      <c r="E25" s="2"/>
      <c r="F25" s="1"/>
      <c r="G25" s="1"/>
      <c r="H25" s="1"/>
      <c r="I25" s="1"/>
      <c r="J25" s="1"/>
      <c r="K25" s="1"/>
      <c r="L25" s="238"/>
      <c r="M25" s="238"/>
      <c r="N25" s="11"/>
      <c r="O25" s="11"/>
      <c r="P25" s="11"/>
      <c r="Q25" s="11"/>
      <c r="R25" s="11"/>
      <c r="S25" s="11"/>
      <c r="T25" s="11"/>
      <c r="U25" s="11"/>
      <c r="V25" s="11"/>
      <c r="W25" s="11"/>
      <c r="X25" s="238"/>
      <c r="Y25" s="11"/>
      <c r="Z25" s="11"/>
      <c r="AA25" s="12"/>
    </row>
    <row r="26" spans="2:27">
      <c r="B26" s="237"/>
      <c r="C26" s="238"/>
      <c r="D26" s="238"/>
      <c r="E26" s="238"/>
      <c r="F26" s="238"/>
      <c r="G26" s="11"/>
      <c r="H26" s="11"/>
      <c r="I26" s="11"/>
      <c r="J26" s="247" t="s">
        <v>21</v>
      </c>
      <c r="K26" s="248"/>
      <c r="L26" s="25"/>
      <c r="M26" s="20"/>
      <c r="N26" s="1"/>
      <c r="O26" s="1"/>
      <c r="P26" s="1"/>
      <c r="Q26" s="1"/>
      <c r="R26" s="1"/>
      <c r="S26" s="1"/>
      <c r="T26" s="1"/>
      <c r="U26" s="1"/>
      <c r="V26" s="1"/>
      <c r="W26" s="1"/>
      <c r="X26" s="238"/>
      <c r="Y26" s="11"/>
      <c r="Z26" s="11"/>
      <c r="AA26" s="12"/>
    </row>
    <row r="27" spans="2:27" ht="15" thickBot="1">
      <c r="B27" s="237"/>
      <c r="C27" s="238"/>
      <c r="D27" s="238"/>
      <c r="E27" s="238"/>
      <c r="F27" s="238"/>
      <c r="G27" s="11"/>
      <c r="H27" s="11"/>
      <c r="I27" s="11"/>
      <c r="J27" s="239" t="s">
        <v>14</v>
      </c>
      <c r="K27" s="244"/>
      <c r="L27" s="26"/>
      <c r="M27" s="21"/>
      <c r="N27" s="1"/>
      <c r="O27" s="1"/>
      <c r="P27" s="1"/>
      <c r="Q27" s="1"/>
      <c r="R27" s="1"/>
      <c r="S27" s="1"/>
      <c r="T27" s="1"/>
      <c r="U27" s="1"/>
      <c r="V27" s="1"/>
      <c r="W27" s="1"/>
      <c r="X27" s="238"/>
      <c r="Y27" s="11"/>
      <c r="Z27" s="11"/>
      <c r="AA27" s="12"/>
    </row>
    <row r="28" spans="2:27">
      <c r="B28" s="237"/>
      <c r="C28" s="238"/>
      <c r="D28" s="11"/>
      <c r="E28" s="2"/>
      <c r="F28" s="238"/>
      <c r="G28" s="238"/>
      <c r="H28" s="238"/>
      <c r="I28" s="238"/>
      <c r="J28" s="238"/>
      <c r="K28" s="238"/>
      <c r="L28" s="238"/>
      <c r="M28" s="238"/>
      <c r="N28" s="11"/>
      <c r="O28" s="11"/>
      <c r="P28" s="11"/>
      <c r="Q28" s="11"/>
      <c r="R28" s="11"/>
      <c r="S28" s="11"/>
      <c r="T28" s="11"/>
      <c r="U28" s="11"/>
      <c r="V28" s="11"/>
      <c r="W28" s="11"/>
      <c r="X28" s="238"/>
      <c r="Y28" s="11"/>
      <c r="Z28" s="11"/>
      <c r="AA28" s="12"/>
    </row>
    <row r="29" spans="2:27" ht="15" thickBot="1">
      <c r="B29" s="251"/>
      <c r="C29" s="243"/>
      <c r="D29" s="32"/>
      <c r="E29" s="4"/>
      <c r="F29" s="243"/>
      <c r="G29" s="243"/>
      <c r="H29" s="243"/>
      <c r="I29" s="243"/>
      <c r="J29" s="243"/>
      <c r="K29" s="243"/>
      <c r="L29" s="243"/>
      <c r="M29" s="243"/>
      <c r="N29" s="13"/>
      <c r="O29" s="13"/>
      <c r="P29" s="13"/>
      <c r="Q29" s="13"/>
      <c r="R29" s="13"/>
      <c r="S29" s="13"/>
      <c r="T29" s="13"/>
      <c r="U29" s="13"/>
      <c r="V29" s="13"/>
      <c r="W29" s="13"/>
      <c r="X29" s="243"/>
      <c r="Y29" s="13"/>
      <c r="Z29" s="13"/>
      <c r="AA29" s="14"/>
    </row>
  </sheetData>
  <mergeCells count="41">
    <mergeCell ref="B28:C28"/>
    <mergeCell ref="F28:K29"/>
    <mergeCell ref="L28:M29"/>
    <mergeCell ref="B29:C29"/>
    <mergeCell ref="B23:C23"/>
    <mergeCell ref="B24:E24"/>
    <mergeCell ref="L24:M24"/>
    <mergeCell ref="B25:C25"/>
    <mergeCell ref="L25:M25"/>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X19"/>
  <sheetViews>
    <sheetView topLeftCell="A4" workbookViewId="0">
      <selection activeCell="O16" sqref="O16"/>
    </sheetView>
  </sheetViews>
  <sheetFormatPr baseColWidth="10" defaultRowHeight="14.4"/>
  <cols>
    <col min="2" max="2" width="11.5546875" style="191"/>
    <col min="3" max="3" width="11.44140625" customWidth="1"/>
    <col min="4" max="4" width="8.5546875" customWidth="1"/>
    <col min="5" max="5" width="6.5546875" customWidth="1"/>
    <col min="6" max="8" width="5.109375" customWidth="1"/>
    <col min="9" max="11" width="6.88671875" customWidth="1"/>
    <col min="14" max="14" width="4.44140625" customWidth="1"/>
    <col min="15" max="24" width="4.5546875" customWidth="1"/>
  </cols>
  <sheetData>
    <row r="1" spans="2:24">
      <c r="E1" s="50"/>
      <c r="F1" s="49"/>
      <c r="G1" s="51"/>
      <c r="H1" s="48"/>
      <c r="I1" s="35"/>
    </row>
    <row r="4" spans="2:24" ht="30" customHeight="1" thickBot="1">
      <c r="B4" s="200"/>
      <c r="C4" s="212"/>
      <c r="D4" s="201"/>
      <c r="E4" s="201"/>
      <c r="F4" s="201"/>
      <c r="G4" s="201"/>
      <c r="H4" s="201"/>
      <c r="I4" s="201"/>
      <c r="J4" s="201"/>
      <c r="K4" s="201"/>
    </row>
    <row r="5" spans="2:24" ht="30" customHeight="1" thickTop="1" thickBot="1">
      <c r="B5" s="252" t="s">
        <v>22</v>
      </c>
      <c r="C5" s="253"/>
      <c r="D5" s="253"/>
      <c r="E5" s="253"/>
      <c r="F5" s="253"/>
      <c r="G5" s="253"/>
      <c r="H5" s="253"/>
      <c r="I5" s="253"/>
      <c r="J5" s="253"/>
      <c r="K5" s="254"/>
      <c r="N5" s="33"/>
      <c r="O5" s="185"/>
      <c r="P5" s="186"/>
      <c r="Q5" s="187"/>
      <c r="R5" s="188"/>
      <c r="S5" s="187"/>
      <c r="T5" s="188"/>
      <c r="U5" s="187"/>
      <c r="V5" s="188"/>
      <c r="W5" s="187"/>
      <c r="X5" s="188"/>
    </row>
    <row r="6" spans="2:24" ht="30" customHeight="1" thickBot="1">
      <c r="B6" s="174" t="s">
        <v>33</v>
      </c>
      <c r="C6" s="111" t="s">
        <v>1</v>
      </c>
      <c r="D6" s="111" t="s">
        <v>0</v>
      </c>
      <c r="E6" s="111" t="s">
        <v>11</v>
      </c>
      <c r="F6" s="192" t="s">
        <v>2</v>
      </c>
      <c r="G6" s="111" t="s">
        <v>3</v>
      </c>
      <c r="H6" s="193" t="s">
        <v>4</v>
      </c>
      <c r="I6" s="111" t="s">
        <v>5</v>
      </c>
      <c r="J6" s="111" t="s">
        <v>6</v>
      </c>
      <c r="K6" s="130" t="s">
        <v>7</v>
      </c>
      <c r="N6" s="187"/>
      <c r="O6" s="35"/>
      <c r="P6" s="36"/>
      <c r="Q6" s="48"/>
      <c r="R6" s="52">
        <f>O7</f>
        <v>0</v>
      </c>
      <c r="S6" s="38"/>
      <c r="T6" s="38">
        <f>O8</f>
        <v>0</v>
      </c>
      <c r="U6" s="48"/>
      <c r="V6" s="38">
        <f>O9</f>
        <v>0</v>
      </c>
      <c r="W6" s="51"/>
      <c r="X6" s="39">
        <f>O10</f>
        <v>0</v>
      </c>
    </row>
    <row r="7" spans="2:24" ht="30" customHeight="1" thickBot="1">
      <c r="B7" s="174">
        <f>RANK(D7,$D$7:$D$11)+COUNTIF(D$6:D7,D11)</f>
        <v>5</v>
      </c>
      <c r="C7" s="106" t="s">
        <v>44</v>
      </c>
      <c r="D7" s="128">
        <f>(F7*3)+(G7*1)+(H7*0)</f>
        <v>1</v>
      </c>
      <c r="E7" s="111">
        <f>F7+G7+H7</f>
        <v>1</v>
      </c>
      <c r="F7" s="111">
        <f>NbColorSameAs(O8:X8,H1)</f>
        <v>0</v>
      </c>
      <c r="G7" s="111">
        <f>NbColorSameAs(O8:X8,G1)</f>
        <v>1</v>
      </c>
      <c r="H7" s="111">
        <f>NbColorSameAs($O$8:$X$8,F1)</f>
        <v>0</v>
      </c>
      <c r="I7" s="129">
        <f>O8+Q8+U8+W8</f>
        <v>0</v>
      </c>
      <c r="J7" s="129">
        <f>P8+R8+V8+X8</f>
        <v>0</v>
      </c>
      <c r="K7" s="194">
        <f>I7-J7</f>
        <v>0</v>
      </c>
      <c r="N7" s="40"/>
      <c r="O7" s="48"/>
      <c r="P7" s="41">
        <f>Q6</f>
        <v>0</v>
      </c>
      <c r="Q7" s="35"/>
      <c r="R7" s="36"/>
      <c r="S7" s="186"/>
      <c r="T7" s="54">
        <f>Q8</f>
        <v>0</v>
      </c>
      <c r="U7" s="38"/>
      <c r="V7" s="38">
        <f>Q9</f>
        <v>0</v>
      </c>
      <c r="W7" s="38"/>
      <c r="X7" s="38">
        <f>Q10</f>
        <v>0</v>
      </c>
    </row>
    <row r="8" spans="2:24" ht="30" customHeight="1" thickBot="1">
      <c r="B8" s="174">
        <f>RANK(D8,$D$7:$D$11)+COUNTIF(D$6:D8,D12)</f>
        <v>2</v>
      </c>
      <c r="C8" s="118" t="s">
        <v>45</v>
      </c>
      <c r="D8" s="195">
        <f>(F8*3)+(G8*1)+(H8*0)</f>
        <v>3</v>
      </c>
      <c r="E8" s="196">
        <f>F8+G8+H8</f>
        <v>1</v>
      </c>
      <c r="F8" s="196">
        <f>NbColorSameAs(O9:X9,H1)</f>
        <v>1</v>
      </c>
      <c r="G8" s="196">
        <f>NbColorSameAs(O9:X9,G1)</f>
        <v>0</v>
      </c>
      <c r="H8" s="196">
        <f>NbColorSameAs(O9:X9,F1)</f>
        <v>0</v>
      </c>
      <c r="I8" s="196">
        <f>O9+Q9+S9+W9</f>
        <v>0</v>
      </c>
      <c r="J8" s="196">
        <f>P9+R9+T9+X9</f>
        <v>0</v>
      </c>
      <c r="K8" s="194">
        <f>I8-J8</f>
        <v>0</v>
      </c>
      <c r="N8" s="40"/>
      <c r="O8" s="51"/>
      <c r="P8" s="53">
        <f>S6</f>
        <v>0</v>
      </c>
      <c r="Q8" s="42"/>
      <c r="R8" s="43">
        <f>S7</f>
        <v>0</v>
      </c>
      <c r="S8" s="44"/>
      <c r="T8" s="45"/>
      <c r="U8" s="46"/>
      <c r="V8" s="37">
        <f>S9</f>
        <v>0</v>
      </c>
      <c r="W8" s="38"/>
      <c r="X8" s="38">
        <f>S10</f>
        <v>0</v>
      </c>
    </row>
    <row r="9" spans="2:24" ht="30" customHeight="1" thickBot="1">
      <c r="B9" s="174">
        <f>RANK(D9,$D$7:$D$11)+COUNTIF(D$6:D9,D13)</f>
        <v>1</v>
      </c>
      <c r="C9" s="118" t="s">
        <v>46</v>
      </c>
      <c r="D9" s="195">
        <f>(F9*3)+(G9*1)+(H9*0)</f>
        <v>7</v>
      </c>
      <c r="E9" s="196">
        <f>F9+G9+H9</f>
        <v>3</v>
      </c>
      <c r="F9" s="196">
        <f>NbColorSameAs(O6:X6,H1)</f>
        <v>2</v>
      </c>
      <c r="G9" s="196">
        <f>NbColorSameAs(O6:X6,G1)</f>
        <v>1</v>
      </c>
      <c r="H9" s="196">
        <f>NbColorSameAs(O6:X6,F1)</f>
        <v>0</v>
      </c>
      <c r="I9" s="196">
        <f>Q6+S6+U6+W6</f>
        <v>0</v>
      </c>
      <c r="J9" s="196">
        <f>R6+T6+V6+X6</f>
        <v>0</v>
      </c>
      <c r="K9" s="194">
        <f>I9-J9</f>
        <v>0</v>
      </c>
      <c r="N9" s="40"/>
      <c r="O9" s="48"/>
      <c r="P9" s="40">
        <f>U6</f>
        <v>0</v>
      </c>
      <c r="Q9" s="40"/>
      <c r="R9" s="38">
        <f>U7</f>
        <v>0</v>
      </c>
      <c r="S9" s="47"/>
      <c r="T9" s="43">
        <f>U8</f>
        <v>0</v>
      </c>
      <c r="U9" s="44"/>
      <c r="V9" s="45"/>
      <c r="W9" s="46"/>
      <c r="X9" s="37">
        <f>U10</f>
        <v>0</v>
      </c>
    </row>
    <row r="10" spans="2:24" ht="30" customHeight="1" thickBot="1">
      <c r="B10" s="174">
        <f>RANK(D10,$D$7:$D$11)+COUNTIF(D$6:D10,D14)</f>
        <v>3</v>
      </c>
      <c r="C10" s="106" t="s">
        <v>3</v>
      </c>
      <c r="D10" s="128">
        <f>(F10*3)+(G10*1)+(H10*0)</f>
        <v>3</v>
      </c>
      <c r="E10" s="111">
        <f>F10+G10+H10</f>
        <v>1</v>
      </c>
      <c r="F10" s="111">
        <f>NbColorSameAs(O7:X7,H1)</f>
        <v>1</v>
      </c>
      <c r="G10" s="111">
        <f>NbColorSameAs(O7:X7,G1)</f>
        <v>0</v>
      </c>
      <c r="H10" s="111">
        <f>NbColorSameAs(O7:X7,F1)</f>
        <v>0</v>
      </c>
      <c r="I10" s="111">
        <f>O7+S7+U7+W7</f>
        <v>0</v>
      </c>
      <c r="J10" s="111">
        <f>P7+T7+V7+X7</f>
        <v>0</v>
      </c>
      <c r="K10" s="194">
        <f>I10-J10</f>
        <v>0</v>
      </c>
      <c r="N10" s="40"/>
      <c r="O10" s="51"/>
      <c r="P10" s="40">
        <f>W6</f>
        <v>0</v>
      </c>
      <c r="Q10" s="40"/>
      <c r="R10" s="38">
        <f>W7</f>
        <v>0</v>
      </c>
      <c r="S10" s="38"/>
      <c r="T10" s="38">
        <f>W8</f>
        <v>0</v>
      </c>
      <c r="U10" s="47"/>
      <c r="V10" s="43">
        <f>W9</f>
        <v>0</v>
      </c>
      <c r="W10" s="44"/>
      <c r="X10" s="36"/>
    </row>
    <row r="11" spans="2:24" ht="30" customHeight="1" thickBot="1">
      <c r="B11" s="174">
        <f>RANK(D11,$D$7:$D$11)+COUNTIF(D$6:D11,D15)</f>
        <v>4</v>
      </c>
      <c r="C11" s="202" t="s">
        <v>47</v>
      </c>
      <c r="D11" s="203">
        <f>(F11*3)+(G11*1)+(H11*0)</f>
        <v>1</v>
      </c>
      <c r="E11" s="204">
        <f>F11+G11+H11</f>
        <v>1</v>
      </c>
      <c r="F11" s="204">
        <f>NbColorSameAs(O10:X10,H1)</f>
        <v>0</v>
      </c>
      <c r="G11" s="204">
        <f>NbColorSameAs(O10:X10,G1)</f>
        <v>1</v>
      </c>
      <c r="H11" s="204">
        <f>NbColorSameAs(O10:X10,F1)</f>
        <v>0</v>
      </c>
      <c r="I11" s="204">
        <f>O10+Q10+S10+U10</f>
        <v>0</v>
      </c>
      <c r="J11" s="204">
        <f>P10+R10+T10+V10</f>
        <v>0</v>
      </c>
      <c r="K11" s="199">
        <f>I11-J11</f>
        <v>0</v>
      </c>
    </row>
    <row r="12" spans="2:24" ht="30" customHeight="1" thickBot="1">
      <c r="C12" s="200"/>
      <c r="D12" s="201"/>
      <c r="E12" s="201"/>
      <c r="F12" s="201"/>
      <c r="G12" s="201"/>
      <c r="H12" s="201"/>
      <c r="I12" s="201"/>
      <c r="J12" s="201"/>
      <c r="K12" s="201"/>
    </row>
    <row r="13" spans="2:24" ht="30" customHeight="1" thickTop="1" thickBot="1">
      <c r="B13" s="255" t="s">
        <v>23</v>
      </c>
      <c r="C13" s="256"/>
      <c r="D13" s="256"/>
      <c r="E13" s="256"/>
      <c r="F13" s="256"/>
      <c r="G13" s="256"/>
      <c r="H13" s="256"/>
      <c r="I13" s="256"/>
      <c r="J13" s="256"/>
      <c r="K13" s="257"/>
      <c r="N13" s="33"/>
      <c r="O13" s="185"/>
      <c r="P13" s="186"/>
      <c r="Q13" s="187"/>
      <c r="R13" s="188"/>
      <c r="S13" s="187"/>
      <c r="T13" s="188"/>
      <c r="U13" s="187"/>
      <c r="V13" s="188"/>
      <c r="W13" s="187"/>
      <c r="X13" s="188"/>
    </row>
    <row r="14" spans="2:24" ht="30" customHeight="1" thickBot="1">
      <c r="B14" s="174" t="s">
        <v>33</v>
      </c>
      <c r="C14" s="111" t="s">
        <v>1</v>
      </c>
      <c r="D14" s="111" t="s">
        <v>0</v>
      </c>
      <c r="E14" s="111" t="s">
        <v>11</v>
      </c>
      <c r="F14" s="192" t="s">
        <v>2</v>
      </c>
      <c r="G14" s="111" t="s">
        <v>3</v>
      </c>
      <c r="H14" s="193" t="s">
        <v>4</v>
      </c>
      <c r="I14" s="111" t="s">
        <v>5</v>
      </c>
      <c r="J14" s="111" t="s">
        <v>6</v>
      </c>
      <c r="K14" s="130" t="s">
        <v>7</v>
      </c>
      <c r="N14" s="34"/>
      <c r="O14" s="35"/>
      <c r="P14" s="36"/>
      <c r="Q14" s="48"/>
      <c r="R14" s="52">
        <f>O15</f>
        <v>0</v>
      </c>
      <c r="S14" s="38"/>
      <c r="T14" s="38">
        <f>O16</f>
        <v>0</v>
      </c>
      <c r="U14" s="38"/>
      <c r="V14" s="38">
        <f>O17</f>
        <v>0</v>
      </c>
      <c r="W14" s="38"/>
      <c r="X14" s="39">
        <f>O18</f>
        <v>0</v>
      </c>
    </row>
    <row r="15" spans="2:24" ht="30" customHeight="1" thickBot="1">
      <c r="B15" s="174">
        <f>RANK(D15,$D$15:$D$19)+COUNTIF(D$14:D15,D16)</f>
        <v>2</v>
      </c>
      <c r="C15" s="106" t="s">
        <v>48</v>
      </c>
      <c r="D15" s="128">
        <f>(F15*3)+(G15*1)+(H15*0)</f>
        <v>6</v>
      </c>
      <c r="E15" s="111">
        <f>F15+G15+H15</f>
        <v>2</v>
      </c>
      <c r="F15" s="111">
        <f>NbColorSameAs(O15:X15,H1)</f>
        <v>2</v>
      </c>
      <c r="G15" s="111">
        <f>NbColorSameAs(O15:X15,G1)</f>
        <v>0</v>
      </c>
      <c r="H15" s="111">
        <f>NbColorSameAs(O15:X15,F1)</f>
        <v>0</v>
      </c>
      <c r="I15" s="111">
        <f>O15+S15+U15+W15</f>
        <v>0</v>
      </c>
      <c r="J15" s="111">
        <f>P15+T15+V15+X15</f>
        <v>0</v>
      </c>
      <c r="K15" s="194">
        <f>I15-J15</f>
        <v>0</v>
      </c>
      <c r="N15" s="40"/>
      <c r="O15" s="52"/>
      <c r="P15" s="41">
        <f>Q14</f>
        <v>0</v>
      </c>
      <c r="Q15" s="35"/>
      <c r="R15" s="36"/>
      <c r="S15" s="48"/>
      <c r="T15" s="54">
        <f>Q16</f>
        <v>0</v>
      </c>
      <c r="U15" s="48"/>
      <c r="V15" s="38">
        <f>Q17</f>
        <v>0</v>
      </c>
      <c r="W15" s="38"/>
      <c r="X15" s="38">
        <f>Q18</f>
        <v>0</v>
      </c>
    </row>
    <row r="16" spans="2:24" ht="30" customHeight="1" thickBot="1">
      <c r="B16" s="174">
        <f>RANK(D16,$D$15:$D$19)+COUNTIF(D$14:D16,D17)</f>
        <v>1</v>
      </c>
      <c r="C16" s="106" t="s">
        <v>49</v>
      </c>
      <c r="D16" s="128">
        <f>(F16*3)+(G16*1)+(H16*0)</f>
        <v>6</v>
      </c>
      <c r="E16" s="111">
        <f>F16+G16+H16</f>
        <v>2</v>
      </c>
      <c r="F16" s="111">
        <f>NbColorSameAs(O16:X16,H1)</f>
        <v>2</v>
      </c>
      <c r="G16" s="111">
        <f>NbColorSameAs(O16:X16,G1)</f>
        <v>0</v>
      </c>
      <c r="H16" s="111">
        <f>NbColorSameAs(O16:X16,F1)</f>
        <v>0</v>
      </c>
      <c r="I16" s="129">
        <f>O16+Q16+U16+W16</f>
        <v>0</v>
      </c>
      <c r="J16" s="129">
        <f>P16+R16+V16+X16</f>
        <v>0</v>
      </c>
      <c r="K16" s="194">
        <f>I16-J16</f>
        <v>0</v>
      </c>
      <c r="N16" s="40"/>
      <c r="O16" s="52"/>
      <c r="P16" s="53">
        <f>S14</f>
        <v>0</v>
      </c>
      <c r="Q16" s="48"/>
      <c r="R16" s="43">
        <f>S15</f>
        <v>0</v>
      </c>
      <c r="S16" s="44"/>
      <c r="T16" s="45"/>
      <c r="U16" s="48"/>
      <c r="V16" s="37">
        <f>S17</f>
        <v>0</v>
      </c>
      <c r="W16" s="38"/>
      <c r="X16" s="38">
        <f>S18</f>
        <v>0</v>
      </c>
    </row>
    <row r="17" spans="2:24" ht="30" customHeight="1" thickBot="1">
      <c r="B17" s="174">
        <f>RANK(D17,$D$15:$D$19)+COUNTIF(D$14:D17,D18)</f>
        <v>5</v>
      </c>
      <c r="C17" s="106" t="s">
        <v>50</v>
      </c>
      <c r="D17" s="128">
        <f>(F17*3)+(G17*1)+(H17*0)</f>
        <v>3</v>
      </c>
      <c r="E17" s="111">
        <f>F17+G17+H17</f>
        <v>1</v>
      </c>
      <c r="F17" s="111">
        <f>NbColorSameAs(O14:X14,H1)</f>
        <v>1</v>
      </c>
      <c r="G17" s="111">
        <f>NbColorSameAs(O14:X14,G1)</f>
        <v>0</v>
      </c>
      <c r="H17" s="111">
        <f>NbColorSameAs(O14:X14,F1)</f>
        <v>0</v>
      </c>
      <c r="I17" s="111">
        <f>Q14+S14+U14+W14</f>
        <v>0</v>
      </c>
      <c r="J17" s="111">
        <f>R14+T14+V14+X14</f>
        <v>0</v>
      </c>
      <c r="K17" s="194">
        <f>I17-J17</f>
        <v>0</v>
      </c>
      <c r="N17" s="40"/>
      <c r="O17" s="51"/>
      <c r="P17" s="40">
        <f>U14</f>
        <v>0</v>
      </c>
      <c r="Q17" s="51"/>
      <c r="R17" s="38">
        <f>U15</f>
        <v>0</v>
      </c>
      <c r="S17" s="48"/>
      <c r="T17" s="43">
        <f>U16</f>
        <v>0</v>
      </c>
      <c r="U17" s="44"/>
      <c r="V17" s="45"/>
      <c r="W17" s="46"/>
      <c r="X17" s="37">
        <f>U18</f>
        <v>0</v>
      </c>
    </row>
    <row r="18" spans="2:24" ht="30" customHeight="1" thickBot="1">
      <c r="B18" s="174">
        <f>RANK(D18,$D$15:$D$19)+COUNTIF(D$14:D18,D19)</f>
        <v>4</v>
      </c>
      <c r="C18" s="106" t="s">
        <v>51</v>
      </c>
      <c r="D18" s="128">
        <f>(F18*3)+(G18*1)+(H18*0)</f>
        <v>5</v>
      </c>
      <c r="E18" s="111">
        <f>F18+G18+H18</f>
        <v>3</v>
      </c>
      <c r="F18" s="111">
        <f>NbColorSameAs(O17:X17,H1)</f>
        <v>1</v>
      </c>
      <c r="G18" s="111">
        <f>NbColorSameAs(O17:X17,G1)</f>
        <v>2</v>
      </c>
      <c r="H18" s="111">
        <f>NbColorSameAs(O17:X17,F1)</f>
        <v>0</v>
      </c>
      <c r="I18" s="111">
        <f>O17+Q17+S17+W17</f>
        <v>0</v>
      </c>
      <c r="J18" s="111">
        <f>P17+R17+T17+X17</f>
        <v>0</v>
      </c>
      <c r="K18" s="194">
        <f>I18-J18</f>
        <v>0</v>
      </c>
      <c r="N18" s="40"/>
      <c r="O18" s="48"/>
      <c r="P18" s="40">
        <f>W14</f>
        <v>0</v>
      </c>
      <c r="Q18" s="51"/>
      <c r="R18" s="38">
        <f>W15</f>
        <v>0</v>
      </c>
      <c r="S18" s="51"/>
      <c r="T18" s="38">
        <f>W16</f>
        <v>0</v>
      </c>
      <c r="U18" s="47"/>
      <c r="V18" s="43">
        <f>W17</f>
        <v>0</v>
      </c>
      <c r="W18" s="44"/>
      <c r="X18" s="36"/>
    </row>
    <row r="19" spans="2:24" ht="30" customHeight="1" thickBot="1">
      <c r="B19" s="174">
        <f>RANK(D19,$D$15:$D$19)+COUNTIF(D$14:D19,D20)</f>
        <v>3</v>
      </c>
      <c r="C19" s="114" t="s">
        <v>52</v>
      </c>
      <c r="D19" s="197">
        <f>(F19*3)+(G19*1)+(H19*0)</f>
        <v>5</v>
      </c>
      <c r="E19" s="198">
        <f>F19+G19+H19</f>
        <v>3</v>
      </c>
      <c r="F19" s="198">
        <f>NbColorSameAs(O18:X18,H1)</f>
        <v>1</v>
      </c>
      <c r="G19" s="198">
        <f>NbColorSameAs(O18:X18,G1)</f>
        <v>2</v>
      </c>
      <c r="H19" s="198">
        <f>NbColorSameAs(O18:X18,F1)</f>
        <v>0</v>
      </c>
      <c r="I19" s="198">
        <f>O18+Q18+S18+U18</f>
        <v>0</v>
      </c>
      <c r="J19" s="198">
        <f>P18+R18+T18+V18</f>
        <v>0</v>
      </c>
      <c r="K19" s="199">
        <f>I19-J19</f>
        <v>0</v>
      </c>
    </row>
  </sheetData>
  <mergeCells count="2">
    <mergeCell ref="B5:K5"/>
    <mergeCell ref="B13:K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workbookViewId="0">
      <selection activeCell="Y14" sqref="Y14"/>
    </sheetView>
  </sheetViews>
  <sheetFormatPr baseColWidth="10" defaultRowHeight="14.4"/>
  <cols>
    <col min="1" max="1" width="5.77734375" style="170"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61" t="s">
        <v>63</v>
      </c>
      <c r="H1" s="261"/>
      <c r="I1" s="261"/>
      <c r="J1" s="261"/>
      <c r="K1" s="261"/>
      <c r="L1" s="261"/>
      <c r="M1" s="261"/>
      <c r="N1" s="261"/>
      <c r="O1" s="261"/>
      <c r="P1" s="261"/>
      <c r="Q1" s="261"/>
    </row>
    <row r="2" spans="2:22">
      <c r="G2" s="261"/>
      <c r="H2" s="261"/>
      <c r="I2" s="261"/>
      <c r="J2" s="261"/>
      <c r="K2" s="261"/>
      <c r="L2" s="261"/>
      <c r="M2" s="261"/>
      <c r="N2" s="261"/>
      <c r="O2" s="261"/>
      <c r="P2" s="261"/>
      <c r="Q2" s="261"/>
    </row>
    <row r="3" spans="2:22" ht="30" customHeight="1" thickBot="1"/>
    <row r="4" spans="2:22" ht="30" customHeight="1" thickTop="1" thickBot="1">
      <c r="B4" s="120" t="s">
        <v>33</v>
      </c>
      <c r="C4" s="162" t="s">
        <v>1</v>
      </c>
      <c r="D4" s="121" t="s">
        <v>0</v>
      </c>
      <c r="E4" s="121" t="s">
        <v>11</v>
      </c>
      <c r="F4" s="122" t="s">
        <v>2</v>
      </c>
      <c r="G4" s="121" t="s">
        <v>3</v>
      </c>
      <c r="H4" s="123" t="s">
        <v>4</v>
      </c>
      <c r="I4" s="121" t="s">
        <v>5</v>
      </c>
      <c r="J4" s="121" t="s">
        <v>6</v>
      </c>
      <c r="K4" s="124" t="s">
        <v>7</v>
      </c>
      <c r="M4" s="252" t="s">
        <v>22</v>
      </c>
      <c r="N4" s="253"/>
      <c r="O4" s="253"/>
      <c r="P4" s="253"/>
      <c r="Q4" s="253"/>
      <c r="R4" s="253"/>
      <c r="S4" s="253"/>
      <c r="T4" s="253"/>
      <c r="U4" s="253"/>
      <c r="V4" s="254"/>
    </row>
    <row r="5" spans="2:22" ht="30" customHeight="1" thickBot="1">
      <c r="B5" s="174">
        <v>1</v>
      </c>
      <c r="C5" s="171" t="str">
        <f>VLOOKUP($B5,Championnat!$D$7:$M$11,2,0)</f>
        <v>A</v>
      </c>
      <c r="D5" s="177">
        <f>VLOOKUP($B5,Championnat!$D$7:$M$11,3,0)</f>
        <v>3</v>
      </c>
      <c r="E5" s="177">
        <f>VLOOKUP($B5,Championnat!$D$7:$M$11,4,0)</f>
        <v>2</v>
      </c>
      <c r="F5" s="177">
        <f>VLOOKUP($B5,Championnat!$D$7:$M$11,5,0)</f>
        <v>1</v>
      </c>
      <c r="G5" s="177">
        <f>VLOOKUP($B5,Championnat!$D$7:$M$11,6,0)</f>
        <v>0</v>
      </c>
      <c r="H5" s="177">
        <f>VLOOKUP($B5,Championnat!$D$7:$M$11,7,0)</f>
        <v>1</v>
      </c>
      <c r="I5" s="177">
        <f>VLOOKUP($B5,Championnat!$D$7:$M$11,8,0)</f>
        <v>3</v>
      </c>
      <c r="J5" s="177">
        <f>VLOOKUP($B5,Championnat!$D$7:$M$11,9,0)</f>
        <v>3</v>
      </c>
      <c r="K5" s="178">
        <f>VLOOKUP($B5,Championnat!$D$7:$M$11,10,0)</f>
        <v>0</v>
      </c>
      <c r="M5" s="174" t="s">
        <v>33</v>
      </c>
      <c r="N5" s="111" t="s">
        <v>1</v>
      </c>
      <c r="O5" s="111" t="s">
        <v>0</v>
      </c>
      <c r="P5" s="111" t="s">
        <v>11</v>
      </c>
      <c r="Q5" s="192" t="s">
        <v>2</v>
      </c>
      <c r="R5" s="111" t="s">
        <v>3</v>
      </c>
      <c r="S5" s="193" t="s">
        <v>4</v>
      </c>
      <c r="T5" s="111" t="s">
        <v>5</v>
      </c>
      <c r="U5" s="111" t="s">
        <v>6</v>
      </c>
      <c r="V5" s="130" t="s">
        <v>7</v>
      </c>
    </row>
    <row r="6" spans="2:22" ht="30" customHeight="1" thickBot="1">
      <c r="B6" s="174">
        <v>2</v>
      </c>
      <c r="C6" s="171" t="str">
        <f>VLOOKUP($B6,Championnat!$D$7:$M$11,2,0)</f>
        <v>B</v>
      </c>
      <c r="D6" s="177">
        <f>VLOOKUP($B6,Championnat!$D$7:$M$11,3,0)</f>
        <v>3</v>
      </c>
      <c r="E6" s="177">
        <f>VLOOKUP($B6,Championnat!$D$7:$M$11,4,0)</f>
        <v>1</v>
      </c>
      <c r="F6" s="177">
        <f>VLOOKUP($B6,Championnat!$D$7:$M$11,5,0)</f>
        <v>1</v>
      </c>
      <c r="G6" s="177">
        <f>VLOOKUP($B6,Championnat!$D$7:$M$11,6,0)</f>
        <v>0</v>
      </c>
      <c r="H6" s="177">
        <f>VLOOKUP($B6,Championnat!$D$7:$M$11,7,0)</f>
        <v>0</v>
      </c>
      <c r="I6" s="177">
        <f>VLOOKUP($B6,Championnat!$D$7:$M$11,8,0)</f>
        <v>4</v>
      </c>
      <c r="J6" s="177">
        <f>VLOOKUP($B6,Championnat!$D$7:$M$11,9,0)</f>
        <v>4</v>
      </c>
      <c r="K6" s="178">
        <f>VLOOKUP($B6,Championnat!$D$7:$M$11,10,0)</f>
        <v>0</v>
      </c>
      <c r="M6" s="174">
        <v>1</v>
      </c>
      <c r="N6" s="106" t="str">
        <f>VLOOKUP($M6,'Interleague Poules'!$B$7:$K$11,2,0)</f>
        <v>M</v>
      </c>
      <c r="O6" s="207">
        <f>VLOOKUP($M6,'Interleague Poules'!$B$7:$K$11,3,0)</f>
        <v>7</v>
      </c>
      <c r="P6" s="111">
        <f>VLOOKUP($M6,'Interleague Poules'!$B$7:$K$11,4,0)</f>
        <v>3</v>
      </c>
      <c r="Q6" s="111">
        <f>VLOOKUP($M6,'Interleague Poules'!$B$7:$K$11,5,0)</f>
        <v>2</v>
      </c>
      <c r="R6" s="111">
        <f>VLOOKUP($M6,'Interleague Poules'!$B$7:$K$11,6,0)</f>
        <v>1</v>
      </c>
      <c r="S6" s="111">
        <f>VLOOKUP($M6,'Interleague Poules'!$B$7:$K$11,7,0)</f>
        <v>0</v>
      </c>
      <c r="T6" s="111">
        <f>VLOOKUP($M6,'Interleague Poules'!$B$7:$K$11,8,0)</f>
        <v>0</v>
      </c>
      <c r="U6" s="111">
        <f>VLOOKUP($M6,'Interleague Poules'!$B$7:$K$11,9,0)</f>
        <v>0</v>
      </c>
      <c r="V6" s="111">
        <f>VLOOKUP($M6,'Interleague Poules'!$B$7:$K$11,10,0)</f>
        <v>0</v>
      </c>
    </row>
    <row r="7" spans="2:22" ht="30" customHeight="1" thickBot="1">
      <c r="B7" s="174">
        <v>3</v>
      </c>
      <c r="C7" s="171" t="str">
        <f>VLOOKUP($B7,Championnat!$D$7:$M$11,2,0)</f>
        <v>C</v>
      </c>
      <c r="D7" s="177">
        <f>VLOOKUP($B7,Championnat!$D$7:$M$11,3,0)</f>
        <v>3</v>
      </c>
      <c r="E7" s="177">
        <f>VLOOKUP($B7,Championnat!$D$7:$M$11,4,0)</f>
        <v>1</v>
      </c>
      <c r="F7" s="177">
        <f>VLOOKUP($B7,Championnat!$D$7:$M$11,5,0)</f>
        <v>1</v>
      </c>
      <c r="G7" s="177">
        <f>VLOOKUP($B7,Championnat!$D$7:$M$11,6,0)</f>
        <v>0</v>
      </c>
      <c r="H7" s="177">
        <f>VLOOKUP($B7,Championnat!$D$7:$M$11,7,0)</f>
        <v>0</v>
      </c>
      <c r="I7" s="177">
        <f>VLOOKUP($B7,Championnat!$D$7:$M$11,8,0)</f>
        <v>3</v>
      </c>
      <c r="J7" s="177">
        <f>VLOOKUP($B7,Championnat!$D$7:$M$11,9,0)</f>
        <v>3</v>
      </c>
      <c r="K7" s="178">
        <f>VLOOKUP($B7,Championnat!$D$7:$M$11,10,0)</f>
        <v>0</v>
      </c>
      <c r="M7" s="174">
        <v>2</v>
      </c>
      <c r="N7" s="118" t="str">
        <f>VLOOKUP($M7,'Interleague Poules'!$B$7:$K$11,2,0)</f>
        <v>L</v>
      </c>
      <c r="O7" s="208">
        <f>VLOOKUP($M7,'Interleague Poules'!$B$7:$K$11,3,0)</f>
        <v>3</v>
      </c>
      <c r="P7" s="196">
        <f>VLOOKUP($M7,'Interleague Poules'!$B$7:$K$11,4,0)</f>
        <v>1</v>
      </c>
      <c r="Q7" s="196">
        <f>VLOOKUP($M7,'Interleague Poules'!$B$7:$K$11,5,0)</f>
        <v>1</v>
      </c>
      <c r="R7" s="196">
        <f>VLOOKUP($M7,'Interleague Poules'!$B$7:$K$11,6,0)</f>
        <v>0</v>
      </c>
      <c r="S7" s="196">
        <f>VLOOKUP($M7,'Interleague Poules'!$B$7:$K$11,7,0)</f>
        <v>0</v>
      </c>
      <c r="T7" s="196">
        <f>VLOOKUP($M7,'Interleague Poules'!$B$7:$K$11,8,0)</f>
        <v>0</v>
      </c>
      <c r="U7" s="196">
        <f>VLOOKUP($M7,'Interleague Poules'!$B$7:$K$11,9,0)</f>
        <v>0</v>
      </c>
      <c r="V7" s="194">
        <f>VLOOKUP($M7,'Interleague Poules'!$B$7:$K$11,10,0)</f>
        <v>0</v>
      </c>
    </row>
    <row r="8" spans="2:22" ht="30" customHeight="1" thickBot="1">
      <c r="B8" s="174">
        <v>4</v>
      </c>
      <c r="C8" s="171" t="str">
        <f>VLOOKUP($B8,Championnat!$D$7:$M$11,2,0)</f>
        <v>D</v>
      </c>
      <c r="D8" s="177">
        <f>VLOOKUP($B8,Championnat!$D$7:$M$11,3,0)</f>
        <v>0</v>
      </c>
      <c r="E8" s="177">
        <f>VLOOKUP($B8,Championnat!$D$7:$M$11,4,0)</f>
        <v>0</v>
      </c>
      <c r="F8" s="177">
        <f>VLOOKUP($B8,Championnat!$D$7:$M$11,5,0)</f>
        <v>0</v>
      </c>
      <c r="G8" s="177">
        <f>VLOOKUP($B8,Championnat!$D$7:$M$11,6,0)</f>
        <v>0</v>
      </c>
      <c r="H8" s="177">
        <f>VLOOKUP($B8,Championnat!$D$7:$M$11,7,0)</f>
        <v>0</v>
      </c>
      <c r="I8" s="177">
        <f>VLOOKUP($B8,Championnat!$D$7:$M$11,8,0)</f>
        <v>0</v>
      </c>
      <c r="J8" s="177">
        <f>VLOOKUP($B8,Championnat!$D$7:$M$11,9,0)</f>
        <v>0</v>
      </c>
      <c r="K8" s="178">
        <f>VLOOKUP($B8,Championnat!$D$7:$M$11,10,0)</f>
        <v>0</v>
      </c>
      <c r="M8" s="174">
        <v>3</v>
      </c>
      <c r="N8" s="118" t="str">
        <f>VLOOKUP($M8,'Interleague Poules'!$B$7:$K$11,2,0)</f>
        <v>N</v>
      </c>
      <c r="O8" s="208">
        <f>VLOOKUP($M8,'Interleague Poules'!$B$7:$K$11,3,0)</f>
        <v>3</v>
      </c>
      <c r="P8" s="196">
        <f>VLOOKUP($M8,'Interleague Poules'!$B$7:$K$11,4,0)</f>
        <v>1</v>
      </c>
      <c r="Q8" s="196">
        <f>VLOOKUP($M8,'Interleague Poules'!$B$7:$K$11,5,0)</f>
        <v>1</v>
      </c>
      <c r="R8" s="196">
        <f>VLOOKUP($M8,'Interleague Poules'!$B$7:$K$11,6,0)</f>
        <v>0</v>
      </c>
      <c r="S8" s="196">
        <f>VLOOKUP($M8,'Interleague Poules'!$B$7:$K$11,7,0)</f>
        <v>0</v>
      </c>
      <c r="T8" s="196">
        <f>VLOOKUP($M8,'Interleague Poules'!$B$7:$K$11,8,0)</f>
        <v>0</v>
      </c>
      <c r="U8" s="196">
        <f>VLOOKUP($M8,'Interleague Poules'!$B$7:$K$11,9,0)</f>
        <v>0</v>
      </c>
      <c r="V8" s="194">
        <f>VLOOKUP($M8,'Interleague Poules'!$B$7:$K$11,10,0)</f>
        <v>0</v>
      </c>
    </row>
    <row r="9" spans="2:22" ht="30" customHeight="1" thickBot="1">
      <c r="B9" s="175">
        <v>5</v>
      </c>
      <c r="C9" s="176" t="str">
        <f>VLOOKUP($B9,Championnat!$D$7:$M$11,2,0)</f>
        <v>E</v>
      </c>
      <c r="D9" s="179">
        <f>VLOOKUP($B9,Championnat!$D$7:$M$11,3,0)</f>
        <v>0</v>
      </c>
      <c r="E9" s="179">
        <f>VLOOKUP($B9,Championnat!$D$7:$M$11,4,0)</f>
        <v>0</v>
      </c>
      <c r="F9" s="179">
        <f>VLOOKUP($B9,Championnat!$D$7:$M$11,5,0)</f>
        <v>0</v>
      </c>
      <c r="G9" s="179">
        <f>VLOOKUP($B9,Championnat!$D$7:$M$11,6,0)</f>
        <v>0</v>
      </c>
      <c r="H9" s="179">
        <f>VLOOKUP($B9,Championnat!$D$7:$M$11,7,0)</f>
        <v>0</v>
      </c>
      <c r="I9" s="179">
        <f>VLOOKUP($B9,Championnat!$D$7:$M$11,8,0)</f>
        <v>0</v>
      </c>
      <c r="J9" s="179">
        <f>VLOOKUP($B9,Championnat!$D$7:$M$11,9,0)</f>
        <v>0</v>
      </c>
      <c r="K9" s="180">
        <f>VLOOKUP($B9,Championnat!$D$7:$M$11,10,0)</f>
        <v>0</v>
      </c>
      <c r="M9" s="174">
        <v>4</v>
      </c>
      <c r="N9" s="106" t="str">
        <f>VLOOKUP($M9,'Interleague Poules'!$B$7:$K$11,2,0)</f>
        <v>O</v>
      </c>
      <c r="O9" s="209">
        <f>VLOOKUP($M9,'Interleague Poules'!$B$7:$K$11,3,0)</f>
        <v>1</v>
      </c>
      <c r="P9" s="111">
        <f>VLOOKUP($M9,'Interleague Poules'!$B$7:$K$11,4,0)</f>
        <v>1</v>
      </c>
      <c r="Q9" s="111">
        <f>VLOOKUP($M9,'Interleague Poules'!$B$7:$K$11,5,0)</f>
        <v>0</v>
      </c>
      <c r="R9" s="111">
        <f>VLOOKUP($M9,'Interleague Poules'!$B$7:$K$11,6,0)</f>
        <v>1</v>
      </c>
      <c r="S9" s="111">
        <f>VLOOKUP($M9,'Interleague Poules'!$B$7:$K$11,7,0)</f>
        <v>0</v>
      </c>
      <c r="T9" s="111">
        <f>VLOOKUP($M9,'Interleague Poules'!$B$7:$K$11,8,0)</f>
        <v>0</v>
      </c>
      <c r="U9" s="111">
        <f>VLOOKUP($M9,'Interleague Poules'!$B$7:$K$11,9,0)</f>
        <v>0</v>
      </c>
      <c r="V9" s="194">
        <f>VLOOKUP($M9,'Interleague Poules'!$B$7:$K$11,10,0)</f>
        <v>0</v>
      </c>
    </row>
    <row r="10" spans="2:22" ht="30" customHeight="1" thickTop="1" thickBot="1">
      <c r="M10" s="175">
        <v>5</v>
      </c>
      <c r="N10" s="202" t="str">
        <f>VLOOKUP($M10,'Interleague Poules'!$B$7:$K$11,2,0)</f>
        <v>K</v>
      </c>
      <c r="O10" s="210">
        <f>VLOOKUP($M10,'Interleague Poules'!$B$7:$K$11,3,0)</f>
        <v>1</v>
      </c>
      <c r="P10" s="204">
        <f>VLOOKUP($M10,'Interleague Poules'!$B$7:$K$11,4,0)</f>
        <v>1</v>
      </c>
      <c r="Q10" s="204">
        <f>VLOOKUP($M10,'Interleague Poules'!$B$7:$K$11,5,0)</f>
        <v>0</v>
      </c>
      <c r="R10" s="204">
        <f>VLOOKUP($M10,'Interleague Poules'!$B$7:$K$11,6,0)</f>
        <v>1</v>
      </c>
      <c r="S10" s="204">
        <f>VLOOKUP($M10,'Interleague Poules'!$B$7:$K$11,7,0)</f>
        <v>0</v>
      </c>
      <c r="T10" s="204">
        <f>VLOOKUP($M10,'Interleague Poules'!$B$7:$K$11,8,0)</f>
        <v>0</v>
      </c>
      <c r="U10" s="204">
        <f>VLOOKUP($M10,'Interleague Poules'!$B$7:$K$11,9,0)</f>
        <v>0</v>
      </c>
      <c r="V10" s="199">
        <f>VLOOKUP($M10,'Interleague Poules'!$B$7:$K$11,10,0)</f>
        <v>0</v>
      </c>
    </row>
    <row r="11" spans="2:22" ht="30" customHeight="1" thickTop="1" thickBot="1">
      <c r="B11" s="120" t="s">
        <v>33</v>
      </c>
      <c r="C11" s="162" t="s">
        <v>1</v>
      </c>
      <c r="D11" s="121" t="s">
        <v>0</v>
      </c>
      <c r="E11" s="121" t="s">
        <v>11</v>
      </c>
      <c r="F11" s="122" t="s">
        <v>2</v>
      </c>
      <c r="G11" s="121" t="s">
        <v>3</v>
      </c>
      <c r="H11" s="123" t="s">
        <v>4</v>
      </c>
      <c r="I11" s="121" t="s">
        <v>5</v>
      </c>
      <c r="J11" s="121" t="s">
        <v>6</v>
      </c>
      <c r="K11" s="124" t="s">
        <v>7</v>
      </c>
      <c r="M11" s="258" t="s">
        <v>23</v>
      </c>
      <c r="N11" s="259"/>
      <c r="O11" s="259"/>
      <c r="P11" s="259"/>
      <c r="Q11" s="259"/>
      <c r="R11" s="259"/>
      <c r="S11" s="259"/>
      <c r="T11" s="259"/>
      <c r="U11" s="259"/>
      <c r="V11" s="260"/>
    </row>
    <row r="12" spans="2:22" ht="30" customHeight="1" thickBot="1">
      <c r="B12" s="174">
        <v>1</v>
      </c>
      <c r="C12" s="171" t="str">
        <f>VLOOKUP($B12,Championnat!$D$15:$M$19,2,0)</f>
        <v>H</v>
      </c>
      <c r="D12" s="181">
        <f>VLOOKUP($B12,Championnat!$D$15:$M$19,3,0)</f>
        <v>16</v>
      </c>
      <c r="E12" s="181">
        <f>VLOOKUP($B12,Championnat!$D$15:$M$19,4,0)</f>
        <v>6</v>
      </c>
      <c r="F12" s="181">
        <f>VLOOKUP($B12,Championnat!$D$15:$M$19,5,0)</f>
        <v>5</v>
      </c>
      <c r="G12" s="181">
        <f>VLOOKUP($B12,Championnat!$D$15:$M$19,6,0)</f>
        <v>1</v>
      </c>
      <c r="H12" s="181">
        <f>VLOOKUP($B12,Championnat!$D$15:$M$19,7,0)</f>
        <v>0</v>
      </c>
      <c r="I12" s="181">
        <f>VLOOKUP($B12,Championnat!$D$15:$M$19,8,0)</f>
        <v>0</v>
      </c>
      <c r="J12" s="181">
        <f>VLOOKUP($B12,Championnat!$D$15:$M$19,9,0)</f>
        <v>0</v>
      </c>
      <c r="K12" s="178">
        <f>VLOOKUP($B12,Championnat!$D$15:$M$19,10,0)</f>
        <v>0</v>
      </c>
      <c r="M12" s="174" t="s">
        <v>33</v>
      </c>
      <c r="N12" s="111" t="s">
        <v>1</v>
      </c>
      <c r="O12" s="111" t="s">
        <v>0</v>
      </c>
      <c r="P12" s="111" t="s">
        <v>11</v>
      </c>
      <c r="Q12" s="192" t="s">
        <v>2</v>
      </c>
      <c r="R12" s="111" t="s">
        <v>3</v>
      </c>
      <c r="S12" s="193" t="s">
        <v>4</v>
      </c>
      <c r="T12" s="111" t="s">
        <v>5</v>
      </c>
      <c r="U12" s="111" t="s">
        <v>6</v>
      </c>
      <c r="V12" s="130" t="s">
        <v>7</v>
      </c>
    </row>
    <row r="13" spans="2:22" ht="30" customHeight="1" thickBot="1">
      <c r="B13" s="174">
        <v>2</v>
      </c>
      <c r="C13" s="171" t="str">
        <f>VLOOKUP($B13,Championnat!$D$15:$M$19,2,0)</f>
        <v>F</v>
      </c>
      <c r="D13" s="181">
        <f>VLOOKUP($B13,Championnat!$D$15:$M$19,3,0)</f>
        <v>9</v>
      </c>
      <c r="E13" s="181">
        <f>VLOOKUP($B13,Championnat!$D$15:$M$19,4,0)</f>
        <v>3</v>
      </c>
      <c r="F13" s="181">
        <f>VLOOKUP($B13,Championnat!$D$15:$M$19,5,0)</f>
        <v>3</v>
      </c>
      <c r="G13" s="181">
        <f>VLOOKUP($B13,Championnat!$D$15:$M$19,6,0)</f>
        <v>0</v>
      </c>
      <c r="H13" s="181">
        <f>VLOOKUP($B13,Championnat!$D$15:$M$19,7,0)</f>
        <v>0</v>
      </c>
      <c r="I13" s="181">
        <f>VLOOKUP($B13,Championnat!$D$15:$M$19,8,0)</f>
        <v>0</v>
      </c>
      <c r="J13" s="181">
        <f>VLOOKUP($B13,Championnat!$D$15:$M$19,9,0)</f>
        <v>0</v>
      </c>
      <c r="K13" s="178">
        <f>VLOOKUP($B13,Championnat!$D$15:$M$19,10,0)</f>
        <v>0</v>
      </c>
      <c r="M13" s="174">
        <v>1</v>
      </c>
      <c r="N13" s="106" t="str">
        <f>VLOOKUP($M13,'Interleague Poules'!$B$15:$K$19,2,0)</f>
        <v>Q</v>
      </c>
      <c r="O13" s="209">
        <f>VLOOKUP($M13,'Interleague Poules'!$B$15:$K$19,3,0)</f>
        <v>6</v>
      </c>
      <c r="P13" s="111">
        <f>VLOOKUP($M13,'Interleague Poules'!$B$15:$K$19,4,0)</f>
        <v>2</v>
      </c>
      <c r="Q13" s="111">
        <f>VLOOKUP($M13,'Interleague Poules'!$B$15:$K$19,5,0)</f>
        <v>2</v>
      </c>
      <c r="R13" s="111">
        <f>VLOOKUP($M13,'Interleague Poules'!$B$15:$K$19,6,0)</f>
        <v>0</v>
      </c>
      <c r="S13" s="111">
        <f>VLOOKUP($M13,'Interleague Poules'!$B$15:$K$19,7,0)</f>
        <v>0</v>
      </c>
      <c r="T13" s="111">
        <f>VLOOKUP($M13,'Interleague Poules'!$B$5:$K$19,8,0)</f>
        <v>0</v>
      </c>
      <c r="U13" s="111">
        <f>VLOOKUP($M13,'Interleague Poules'!$B$15:$K$19,9,0)</f>
        <v>0</v>
      </c>
      <c r="V13" s="194">
        <f>VLOOKUP($M13,'Interleague Poules'!$B$15:$K$19,10,0)</f>
        <v>0</v>
      </c>
    </row>
    <row r="14" spans="2:22" ht="30" customHeight="1" thickBot="1">
      <c r="B14" s="174">
        <v>3</v>
      </c>
      <c r="C14" s="171" t="str">
        <f>VLOOKUP($B14,Championnat!$D$15:$M$19,2,0)</f>
        <v>I</v>
      </c>
      <c r="D14" s="181">
        <f>VLOOKUP($B14,Championnat!$D$15:$M$19,3,0)</f>
        <v>9</v>
      </c>
      <c r="E14" s="181">
        <f>VLOOKUP($B14,Championnat!$D$15:$M$19,4,0)</f>
        <v>3</v>
      </c>
      <c r="F14" s="181">
        <f>VLOOKUP($B14,Championnat!$D$15:$M$19,5,0)</f>
        <v>3</v>
      </c>
      <c r="G14" s="181">
        <f>VLOOKUP($B14,Championnat!$D$15:$M$19,6,0)</f>
        <v>0</v>
      </c>
      <c r="H14" s="181">
        <f>VLOOKUP($B14,Championnat!$D$15:$M$19,7,0)</f>
        <v>0</v>
      </c>
      <c r="I14" s="181">
        <f>VLOOKUP($B14,Championnat!$D$15:$M$19,8,0)</f>
        <v>0</v>
      </c>
      <c r="J14" s="181">
        <f>VLOOKUP($B14,Championnat!$D$15:$M$19,9,0)</f>
        <v>0</v>
      </c>
      <c r="K14" s="178">
        <f>VLOOKUP($B14,Championnat!$D$15:$M$19,10,0)</f>
        <v>0</v>
      </c>
      <c r="M14" s="174">
        <v>2</v>
      </c>
      <c r="N14" s="106" t="str">
        <f>VLOOKUP($M14,'Interleague Poules'!$B$15:$K$19,2,0)</f>
        <v>P</v>
      </c>
      <c r="O14" s="209">
        <f>VLOOKUP($M14,'Interleague Poules'!$B$15:$K$19,3,0)</f>
        <v>6</v>
      </c>
      <c r="P14" s="111">
        <f>VLOOKUP($M14,'Interleague Poules'!$B$15:$K$19,4,0)</f>
        <v>2</v>
      </c>
      <c r="Q14" s="111">
        <f>VLOOKUP($M14,'Interleague Poules'!$B$15:$K$19,5,0)</f>
        <v>2</v>
      </c>
      <c r="R14" s="111">
        <f>VLOOKUP($M14,'Interleague Poules'!$B$15:$K$19,6,0)</f>
        <v>0</v>
      </c>
      <c r="S14" s="111">
        <f>VLOOKUP($M14,'Interleague Poules'!$B$15:$K$19,7,0)</f>
        <v>0</v>
      </c>
      <c r="T14" s="129">
        <f>VLOOKUP($M14,'Interleague Poules'!$B$5:$K$19,8,0)</f>
        <v>0</v>
      </c>
      <c r="U14" s="129">
        <f>VLOOKUP($M14,'Interleague Poules'!$B$15:$K$19,9,0)</f>
        <v>0</v>
      </c>
      <c r="V14" s="194">
        <f>VLOOKUP($M14,'Interleague Poules'!$B$15:$K$19,10,0)</f>
        <v>0</v>
      </c>
    </row>
    <row r="15" spans="2:22" ht="30" customHeight="1" thickBot="1">
      <c r="B15" s="174">
        <v>4</v>
      </c>
      <c r="C15" s="171" t="str">
        <f>VLOOKUP($B15,Championnat!$D$15:$M$19,2,0)</f>
        <v>J</v>
      </c>
      <c r="D15" s="181">
        <f>VLOOKUP($B15,Championnat!$D$15:$M$19,3,0)</f>
        <v>8</v>
      </c>
      <c r="E15" s="181">
        <f>VLOOKUP($B15,Championnat!$D$15:$M$19,4,0)</f>
        <v>4</v>
      </c>
      <c r="F15" s="181">
        <f>VLOOKUP($B15,Championnat!$D$15:$M$19,5,0)</f>
        <v>2</v>
      </c>
      <c r="G15" s="181">
        <f>VLOOKUP($B15,Championnat!$D$15:$M$19,6,0)</f>
        <v>2</v>
      </c>
      <c r="H15" s="181">
        <f>VLOOKUP($B15,Championnat!$D$15:$M$19,7,0)</f>
        <v>0</v>
      </c>
      <c r="I15" s="181">
        <f>VLOOKUP($B15,Championnat!$D$15:$M$19,8,0)</f>
        <v>0</v>
      </c>
      <c r="J15" s="181">
        <f>VLOOKUP($B15,Championnat!$D$15:$M$19,9,0)</f>
        <v>0</v>
      </c>
      <c r="K15" s="178">
        <f>VLOOKUP($B15,Championnat!$D$15:$M$19,10,0)</f>
        <v>0</v>
      </c>
      <c r="M15" s="174">
        <v>3</v>
      </c>
      <c r="N15" s="106" t="str">
        <f>VLOOKUP($M15,'Interleague Poules'!$B$15:$K$19,2,0)</f>
        <v>T</v>
      </c>
      <c r="O15" s="209">
        <f>VLOOKUP($M15,'Interleague Poules'!$B$15:$K$19,3,0)</f>
        <v>5</v>
      </c>
      <c r="P15" s="111">
        <f>VLOOKUP($M15,'Interleague Poules'!$B$15:$K$19,4,0)</f>
        <v>3</v>
      </c>
      <c r="Q15" s="111">
        <f>VLOOKUP($M15,'Interleague Poules'!$B$15:$K$19,5,0)</f>
        <v>1</v>
      </c>
      <c r="R15" s="111">
        <f>VLOOKUP($M15,'Interleague Poules'!$B$15:$K$19,6,0)</f>
        <v>2</v>
      </c>
      <c r="S15" s="111">
        <f>VLOOKUP($M15,'Interleague Poules'!$B$15:$K$19,7,0)</f>
        <v>0</v>
      </c>
      <c r="T15" s="111">
        <f>VLOOKUP($M15,'Interleague Poules'!$B$5:$K$19,8,0)</f>
        <v>0</v>
      </c>
      <c r="U15" s="111">
        <f>VLOOKUP($M15,'Interleague Poules'!$B$15:$K$19,9,0)</f>
        <v>0</v>
      </c>
      <c r="V15" s="194">
        <f>VLOOKUP($M15,'Interleague Poules'!$B$15:$K$19,10,0)</f>
        <v>0</v>
      </c>
    </row>
    <row r="16" spans="2:22" ht="30" customHeight="1" thickBot="1">
      <c r="B16" s="175">
        <v>5</v>
      </c>
      <c r="C16" s="176" t="str">
        <f>VLOOKUP($B16,Championnat!$D$15:$M$19,2,0)</f>
        <v>G</v>
      </c>
      <c r="D16" s="182">
        <f>VLOOKUP($B16,Championnat!$D$15:$M$19,3,0)</f>
        <v>2</v>
      </c>
      <c r="E16" s="182">
        <f>VLOOKUP($B16,Championnat!$D$15:$M$19,4,0)</f>
        <v>2</v>
      </c>
      <c r="F16" s="182">
        <f>VLOOKUP($B16,Championnat!$D$15:$M$19,5,0)</f>
        <v>0</v>
      </c>
      <c r="G16" s="182">
        <f>VLOOKUP($B16,Championnat!$D$15:$M$19,6,0)</f>
        <v>2</v>
      </c>
      <c r="H16" s="182">
        <f>VLOOKUP($B16,Championnat!$D$15:$M$19,7,0)</f>
        <v>0</v>
      </c>
      <c r="I16" s="182">
        <f>VLOOKUP($B16,Championnat!$D$15:$M$19,8,0)</f>
        <v>0</v>
      </c>
      <c r="J16" s="182">
        <f>VLOOKUP($B16,Championnat!$D$15:$M$19,9,0)</f>
        <v>0</v>
      </c>
      <c r="K16" s="180">
        <f>VLOOKUP($B16,Championnat!$D$15:$M$19,10,0)</f>
        <v>0</v>
      </c>
      <c r="M16" s="174">
        <v>4</v>
      </c>
      <c r="N16" s="106" t="str">
        <f>VLOOKUP($M16,'Interleague Poules'!$B$15:$K$19,2,0)</f>
        <v>S</v>
      </c>
      <c r="O16" s="209">
        <f>VLOOKUP($M16,'Interleague Poules'!$B$15:$K$19,3,0)</f>
        <v>5</v>
      </c>
      <c r="P16" s="111">
        <f>VLOOKUP($M16,'Interleague Poules'!$B$15:$K$19,4,0)</f>
        <v>3</v>
      </c>
      <c r="Q16" s="111">
        <f>VLOOKUP($M16,'Interleague Poules'!$B$15:$K$19,5,0)</f>
        <v>1</v>
      </c>
      <c r="R16" s="111">
        <f>VLOOKUP($M16,'Interleague Poules'!$B$15:$K$19,6,0)</f>
        <v>2</v>
      </c>
      <c r="S16" s="111">
        <f>VLOOKUP($M16,'Interleague Poules'!$B$15:$K$19,7,0)</f>
        <v>0</v>
      </c>
      <c r="T16" s="111">
        <f>VLOOKUP($M16,'Interleague Poules'!$B$5:$K$19,8,0)</f>
        <v>0</v>
      </c>
      <c r="U16" s="111">
        <f>VLOOKUP($M16,'Interleague Poules'!$B$15:$K$19,9,0)</f>
        <v>0</v>
      </c>
      <c r="V16" s="194">
        <f>VLOOKUP($M16,'Interleague Poules'!$B$15:$K$19,10,0)</f>
        <v>0</v>
      </c>
    </row>
    <row r="17" spans="13:22" ht="30" customHeight="1" thickTop="1" thickBot="1">
      <c r="M17" s="175">
        <v>5</v>
      </c>
      <c r="N17" s="114" t="str">
        <f>VLOOKUP($M17,'Interleague Poules'!$B$15:$K$19,2,0)</f>
        <v>R</v>
      </c>
      <c r="O17" s="211">
        <f>VLOOKUP($M17,'Interleague Poules'!$B$15:$K$19,3,0)</f>
        <v>3</v>
      </c>
      <c r="P17" s="198">
        <f>VLOOKUP($M17,'Interleague Poules'!$B$15:$K$19,4,0)</f>
        <v>1</v>
      </c>
      <c r="Q17" s="198">
        <f>VLOOKUP($M17,'Interleague Poules'!$B$15:$K$19,5,0)</f>
        <v>1</v>
      </c>
      <c r="R17" s="198">
        <f>VLOOKUP($M17,'Interleague Poules'!$B$15:$K$19,6,0)</f>
        <v>0</v>
      </c>
      <c r="S17" s="198">
        <f>VLOOKUP($M17,'Interleague Poules'!$B$15:$K$19,7,0)</f>
        <v>0</v>
      </c>
      <c r="T17" s="198">
        <f>VLOOKUP($M17,'Interleague Poules'!$B$5:$K$19,8,0)</f>
        <v>0</v>
      </c>
      <c r="U17" s="198">
        <f>VLOOKUP($M17,'Interleague Poules'!$B$15:$K$19,9,0)</f>
        <v>0</v>
      </c>
      <c r="V17" s="199">
        <f>VLOOKUP($M17,'Interleague Poules'!$B$15:$K$19,10,0)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J12" sqref="J12"/>
    </sheetView>
  </sheetViews>
  <sheetFormatPr baseColWidth="10" defaultColWidth="13.44140625" defaultRowHeight="15.6"/>
  <cols>
    <col min="1" max="1" width="3.33203125" style="184" customWidth="1"/>
    <col min="2" max="2" width="11" style="189" bestFit="1" customWidth="1"/>
    <col min="3" max="3" width="7.6640625" style="189" customWidth="1"/>
    <col min="4" max="4" width="4.5546875" style="183" customWidth="1"/>
    <col min="5" max="5" width="3.33203125" style="205" customWidth="1"/>
    <col min="6" max="6" width="11" style="189" bestFit="1" customWidth="1"/>
    <col min="7" max="7" width="7.6640625" style="189" customWidth="1"/>
    <col min="8" max="245" width="13.44140625" style="183"/>
    <col min="246" max="247" width="12.77734375" style="183" customWidth="1"/>
    <col min="248" max="250" width="10.109375" style="183" customWidth="1"/>
    <col min="251" max="251" width="7" style="183" customWidth="1"/>
    <col min="252" max="253" width="4.109375" style="183" customWidth="1"/>
    <col min="254" max="254" width="8.21875" style="183" bestFit="1" customWidth="1"/>
    <col min="255" max="255" width="11.88671875" style="183" customWidth="1"/>
    <col min="256" max="256" width="5" style="183" bestFit="1" customWidth="1"/>
    <col min="257" max="501" width="13.44140625" style="183"/>
    <col min="502" max="503" width="12.77734375" style="183" customWidth="1"/>
    <col min="504" max="506" width="10.109375" style="183" customWidth="1"/>
    <col min="507" max="507" width="7" style="183" customWidth="1"/>
    <col min="508" max="509" width="4.109375" style="183" customWidth="1"/>
    <col min="510" max="510" width="8.21875" style="183" bestFit="1" customWidth="1"/>
    <col min="511" max="511" width="11.88671875" style="183" customWidth="1"/>
    <col min="512" max="512" width="5" style="183" bestFit="1" customWidth="1"/>
    <col min="513" max="757" width="13.44140625" style="183"/>
    <col min="758" max="759" width="12.77734375" style="183" customWidth="1"/>
    <col min="760" max="762" width="10.109375" style="183" customWidth="1"/>
    <col min="763" max="763" width="7" style="183" customWidth="1"/>
    <col min="764" max="765" width="4.109375" style="183" customWidth="1"/>
    <col min="766" max="766" width="8.21875" style="183" bestFit="1" customWidth="1"/>
    <col min="767" max="767" width="11.88671875" style="183" customWidth="1"/>
    <col min="768" max="768" width="5" style="183" bestFit="1" customWidth="1"/>
    <col min="769" max="1013" width="13.44140625" style="183"/>
    <col min="1014" max="1015" width="12.77734375" style="183" customWidth="1"/>
    <col min="1016" max="1018" width="10.109375" style="183" customWidth="1"/>
    <col min="1019" max="1019" width="7" style="183" customWidth="1"/>
    <col min="1020" max="1021" width="4.109375" style="183" customWidth="1"/>
    <col min="1022" max="1022" width="8.21875" style="183" bestFit="1" customWidth="1"/>
    <col min="1023" max="1023" width="11.88671875" style="183" customWidth="1"/>
    <col min="1024" max="1024" width="5" style="183" bestFit="1" customWidth="1"/>
    <col min="1025" max="1269" width="13.44140625" style="183"/>
    <col min="1270" max="1271" width="12.77734375" style="183" customWidth="1"/>
    <col min="1272" max="1274" width="10.109375" style="183" customWidth="1"/>
    <col min="1275" max="1275" width="7" style="183" customWidth="1"/>
    <col min="1276" max="1277" width="4.109375" style="183" customWidth="1"/>
    <col min="1278" max="1278" width="8.21875" style="183" bestFit="1" customWidth="1"/>
    <col min="1279" max="1279" width="11.88671875" style="183" customWidth="1"/>
    <col min="1280" max="1280" width="5" style="183" bestFit="1" customWidth="1"/>
    <col min="1281" max="1525" width="13.44140625" style="183"/>
    <col min="1526" max="1527" width="12.77734375" style="183" customWidth="1"/>
    <col min="1528" max="1530" width="10.109375" style="183" customWidth="1"/>
    <col min="1531" max="1531" width="7" style="183" customWidth="1"/>
    <col min="1532" max="1533" width="4.109375" style="183" customWidth="1"/>
    <col min="1534" max="1534" width="8.21875" style="183" bestFit="1" customWidth="1"/>
    <col min="1535" max="1535" width="11.88671875" style="183" customWidth="1"/>
    <col min="1536" max="1536" width="5" style="183" bestFit="1" customWidth="1"/>
    <col min="1537" max="1781" width="13.44140625" style="183"/>
    <col min="1782" max="1783" width="12.77734375" style="183" customWidth="1"/>
    <col min="1784" max="1786" width="10.109375" style="183" customWidth="1"/>
    <col min="1787" max="1787" width="7" style="183" customWidth="1"/>
    <col min="1788" max="1789" width="4.109375" style="183" customWidth="1"/>
    <col min="1790" max="1790" width="8.21875" style="183" bestFit="1" customWidth="1"/>
    <col min="1791" max="1791" width="11.88671875" style="183" customWidth="1"/>
    <col min="1792" max="1792" width="5" style="183" bestFit="1" customWidth="1"/>
    <col min="1793" max="2037" width="13.44140625" style="183"/>
    <col min="2038" max="2039" width="12.77734375" style="183" customWidth="1"/>
    <col min="2040" max="2042" width="10.109375" style="183" customWidth="1"/>
    <col min="2043" max="2043" width="7" style="183" customWidth="1"/>
    <col min="2044" max="2045" width="4.109375" style="183" customWidth="1"/>
    <col min="2046" max="2046" width="8.21875" style="183" bestFit="1" customWidth="1"/>
    <col min="2047" max="2047" width="11.88671875" style="183" customWidth="1"/>
    <col min="2048" max="2048" width="5" style="183" bestFit="1" customWidth="1"/>
    <col min="2049" max="2293" width="13.44140625" style="183"/>
    <col min="2294" max="2295" width="12.77734375" style="183" customWidth="1"/>
    <col min="2296" max="2298" width="10.109375" style="183" customWidth="1"/>
    <col min="2299" max="2299" width="7" style="183" customWidth="1"/>
    <col min="2300" max="2301" width="4.109375" style="183" customWidth="1"/>
    <col min="2302" max="2302" width="8.21875" style="183" bestFit="1" customWidth="1"/>
    <col min="2303" max="2303" width="11.88671875" style="183" customWidth="1"/>
    <col min="2304" max="2304" width="5" style="183" bestFit="1" customWidth="1"/>
    <col min="2305" max="2549" width="13.44140625" style="183"/>
    <col min="2550" max="2551" width="12.77734375" style="183" customWidth="1"/>
    <col min="2552" max="2554" width="10.109375" style="183" customWidth="1"/>
    <col min="2555" max="2555" width="7" style="183" customWidth="1"/>
    <col min="2556" max="2557" width="4.109375" style="183" customWidth="1"/>
    <col min="2558" max="2558" width="8.21875" style="183" bestFit="1" customWidth="1"/>
    <col min="2559" max="2559" width="11.88671875" style="183" customWidth="1"/>
    <col min="2560" max="2560" width="5" style="183" bestFit="1" customWidth="1"/>
    <col min="2561" max="2805" width="13.44140625" style="183"/>
    <col min="2806" max="2807" width="12.77734375" style="183" customWidth="1"/>
    <col min="2808" max="2810" width="10.109375" style="183" customWidth="1"/>
    <col min="2811" max="2811" width="7" style="183" customWidth="1"/>
    <col min="2812" max="2813" width="4.109375" style="183" customWidth="1"/>
    <col min="2814" max="2814" width="8.21875" style="183" bestFit="1" customWidth="1"/>
    <col min="2815" max="2815" width="11.88671875" style="183" customWidth="1"/>
    <col min="2816" max="2816" width="5" style="183" bestFit="1" customWidth="1"/>
    <col min="2817" max="3061" width="13.44140625" style="183"/>
    <col min="3062" max="3063" width="12.77734375" style="183" customWidth="1"/>
    <col min="3064" max="3066" width="10.109375" style="183" customWidth="1"/>
    <col min="3067" max="3067" width="7" style="183" customWidth="1"/>
    <col min="3068" max="3069" width="4.109375" style="183" customWidth="1"/>
    <col min="3070" max="3070" width="8.21875" style="183" bestFit="1" customWidth="1"/>
    <col min="3071" max="3071" width="11.88671875" style="183" customWidth="1"/>
    <col min="3072" max="3072" width="5" style="183" bestFit="1" customWidth="1"/>
    <col min="3073" max="3317" width="13.44140625" style="183"/>
    <col min="3318" max="3319" width="12.77734375" style="183" customWidth="1"/>
    <col min="3320" max="3322" width="10.109375" style="183" customWidth="1"/>
    <col min="3323" max="3323" width="7" style="183" customWidth="1"/>
    <col min="3324" max="3325" width="4.109375" style="183" customWidth="1"/>
    <col min="3326" max="3326" width="8.21875" style="183" bestFit="1" customWidth="1"/>
    <col min="3327" max="3327" width="11.88671875" style="183" customWidth="1"/>
    <col min="3328" max="3328" width="5" style="183" bestFit="1" customWidth="1"/>
    <col min="3329" max="3573" width="13.44140625" style="183"/>
    <col min="3574" max="3575" width="12.77734375" style="183" customWidth="1"/>
    <col min="3576" max="3578" width="10.109375" style="183" customWidth="1"/>
    <col min="3579" max="3579" width="7" style="183" customWidth="1"/>
    <col min="3580" max="3581" width="4.109375" style="183" customWidth="1"/>
    <col min="3582" max="3582" width="8.21875" style="183" bestFit="1" customWidth="1"/>
    <col min="3583" max="3583" width="11.88671875" style="183" customWidth="1"/>
    <col min="3584" max="3584" width="5" style="183" bestFit="1" customWidth="1"/>
    <col min="3585" max="3829" width="13.44140625" style="183"/>
    <col min="3830" max="3831" width="12.77734375" style="183" customWidth="1"/>
    <col min="3832" max="3834" width="10.109375" style="183" customWidth="1"/>
    <col min="3835" max="3835" width="7" style="183" customWidth="1"/>
    <col min="3836" max="3837" width="4.109375" style="183" customWidth="1"/>
    <col min="3838" max="3838" width="8.21875" style="183" bestFit="1" customWidth="1"/>
    <col min="3839" max="3839" width="11.88671875" style="183" customWidth="1"/>
    <col min="3840" max="3840" width="5" style="183" bestFit="1" customWidth="1"/>
    <col min="3841" max="4085" width="13.44140625" style="183"/>
    <col min="4086" max="4087" width="12.77734375" style="183" customWidth="1"/>
    <col min="4088" max="4090" width="10.109375" style="183" customWidth="1"/>
    <col min="4091" max="4091" width="7" style="183" customWidth="1"/>
    <col min="4092" max="4093" width="4.109375" style="183" customWidth="1"/>
    <col min="4094" max="4094" width="8.21875" style="183" bestFit="1" customWidth="1"/>
    <col min="4095" max="4095" width="11.88671875" style="183" customWidth="1"/>
    <col min="4096" max="4096" width="5" style="183" bestFit="1" customWidth="1"/>
    <col min="4097" max="4341" width="13.44140625" style="183"/>
    <col min="4342" max="4343" width="12.77734375" style="183" customWidth="1"/>
    <col min="4344" max="4346" width="10.109375" style="183" customWidth="1"/>
    <col min="4347" max="4347" width="7" style="183" customWidth="1"/>
    <col min="4348" max="4349" width="4.109375" style="183" customWidth="1"/>
    <col min="4350" max="4350" width="8.21875" style="183" bestFit="1" customWidth="1"/>
    <col min="4351" max="4351" width="11.88671875" style="183" customWidth="1"/>
    <col min="4352" max="4352" width="5" style="183" bestFit="1" customWidth="1"/>
    <col min="4353" max="4597" width="13.44140625" style="183"/>
    <col min="4598" max="4599" width="12.77734375" style="183" customWidth="1"/>
    <col min="4600" max="4602" width="10.109375" style="183" customWidth="1"/>
    <col min="4603" max="4603" width="7" style="183" customWidth="1"/>
    <col min="4604" max="4605" width="4.109375" style="183" customWidth="1"/>
    <col min="4606" max="4606" width="8.21875" style="183" bestFit="1" customWidth="1"/>
    <col min="4607" max="4607" width="11.88671875" style="183" customWidth="1"/>
    <col min="4608" max="4608" width="5" style="183" bestFit="1" customWidth="1"/>
    <col min="4609" max="4853" width="13.44140625" style="183"/>
    <col min="4854" max="4855" width="12.77734375" style="183" customWidth="1"/>
    <col min="4856" max="4858" width="10.109375" style="183" customWidth="1"/>
    <col min="4859" max="4859" width="7" style="183" customWidth="1"/>
    <col min="4860" max="4861" width="4.109375" style="183" customWidth="1"/>
    <col min="4862" max="4862" width="8.21875" style="183" bestFit="1" customWidth="1"/>
    <col min="4863" max="4863" width="11.88671875" style="183" customWidth="1"/>
    <col min="4864" max="4864" width="5" style="183" bestFit="1" customWidth="1"/>
    <col min="4865" max="5109" width="13.44140625" style="183"/>
    <col min="5110" max="5111" width="12.77734375" style="183" customWidth="1"/>
    <col min="5112" max="5114" width="10.109375" style="183" customWidth="1"/>
    <col min="5115" max="5115" width="7" style="183" customWidth="1"/>
    <col min="5116" max="5117" width="4.109375" style="183" customWidth="1"/>
    <col min="5118" max="5118" width="8.21875" style="183" bestFit="1" customWidth="1"/>
    <col min="5119" max="5119" width="11.88671875" style="183" customWidth="1"/>
    <col min="5120" max="5120" width="5" style="183" bestFit="1" customWidth="1"/>
    <col min="5121" max="5365" width="13.44140625" style="183"/>
    <col min="5366" max="5367" width="12.77734375" style="183" customWidth="1"/>
    <col min="5368" max="5370" width="10.109375" style="183" customWidth="1"/>
    <col min="5371" max="5371" width="7" style="183" customWidth="1"/>
    <col min="5372" max="5373" width="4.109375" style="183" customWidth="1"/>
    <col min="5374" max="5374" width="8.21875" style="183" bestFit="1" customWidth="1"/>
    <col min="5375" max="5375" width="11.88671875" style="183" customWidth="1"/>
    <col min="5376" max="5376" width="5" style="183" bestFit="1" customWidth="1"/>
    <col min="5377" max="5621" width="13.44140625" style="183"/>
    <col min="5622" max="5623" width="12.77734375" style="183" customWidth="1"/>
    <col min="5624" max="5626" width="10.109375" style="183" customWidth="1"/>
    <col min="5627" max="5627" width="7" style="183" customWidth="1"/>
    <col min="5628" max="5629" width="4.109375" style="183" customWidth="1"/>
    <col min="5630" max="5630" width="8.21875" style="183" bestFit="1" customWidth="1"/>
    <col min="5631" max="5631" width="11.88671875" style="183" customWidth="1"/>
    <col min="5632" max="5632" width="5" style="183" bestFit="1" customWidth="1"/>
    <col min="5633" max="5877" width="13.44140625" style="183"/>
    <col min="5878" max="5879" width="12.77734375" style="183" customWidth="1"/>
    <col min="5880" max="5882" width="10.109375" style="183" customWidth="1"/>
    <col min="5883" max="5883" width="7" style="183" customWidth="1"/>
    <col min="5884" max="5885" width="4.109375" style="183" customWidth="1"/>
    <col min="5886" max="5886" width="8.21875" style="183" bestFit="1" customWidth="1"/>
    <col min="5887" max="5887" width="11.88671875" style="183" customWidth="1"/>
    <col min="5888" max="5888" width="5" style="183" bestFit="1" customWidth="1"/>
    <col min="5889" max="6133" width="13.44140625" style="183"/>
    <col min="6134" max="6135" width="12.77734375" style="183" customWidth="1"/>
    <col min="6136" max="6138" width="10.109375" style="183" customWidth="1"/>
    <col min="6139" max="6139" width="7" style="183" customWidth="1"/>
    <col min="6140" max="6141" width="4.109375" style="183" customWidth="1"/>
    <col min="6142" max="6142" width="8.21875" style="183" bestFit="1" customWidth="1"/>
    <col min="6143" max="6143" width="11.88671875" style="183" customWidth="1"/>
    <col min="6144" max="6144" width="5" style="183" bestFit="1" customWidth="1"/>
    <col min="6145" max="6389" width="13.44140625" style="183"/>
    <col min="6390" max="6391" width="12.77734375" style="183" customWidth="1"/>
    <col min="6392" max="6394" width="10.109375" style="183" customWidth="1"/>
    <col min="6395" max="6395" width="7" style="183" customWidth="1"/>
    <col min="6396" max="6397" width="4.109375" style="183" customWidth="1"/>
    <col min="6398" max="6398" width="8.21875" style="183" bestFit="1" customWidth="1"/>
    <col min="6399" max="6399" width="11.88671875" style="183" customWidth="1"/>
    <col min="6400" max="6400" width="5" style="183" bestFit="1" customWidth="1"/>
    <col min="6401" max="6645" width="13.44140625" style="183"/>
    <col min="6646" max="6647" width="12.77734375" style="183" customWidth="1"/>
    <col min="6648" max="6650" width="10.109375" style="183" customWidth="1"/>
    <col min="6651" max="6651" width="7" style="183" customWidth="1"/>
    <col min="6652" max="6653" width="4.109375" style="183" customWidth="1"/>
    <col min="6654" max="6654" width="8.21875" style="183" bestFit="1" customWidth="1"/>
    <col min="6655" max="6655" width="11.88671875" style="183" customWidth="1"/>
    <col min="6656" max="6656" width="5" style="183" bestFit="1" customWidth="1"/>
    <col min="6657" max="6901" width="13.44140625" style="183"/>
    <col min="6902" max="6903" width="12.77734375" style="183" customWidth="1"/>
    <col min="6904" max="6906" width="10.109375" style="183" customWidth="1"/>
    <col min="6907" max="6907" width="7" style="183" customWidth="1"/>
    <col min="6908" max="6909" width="4.109375" style="183" customWidth="1"/>
    <col min="6910" max="6910" width="8.21875" style="183" bestFit="1" customWidth="1"/>
    <col min="6911" max="6911" width="11.88671875" style="183" customWidth="1"/>
    <col min="6912" max="6912" width="5" style="183" bestFit="1" customWidth="1"/>
    <col min="6913" max="7157" width="13.44140625" style="183"/>
    <col min="7158" max="7159" width="12.77734375" style="183" customWidth="1"/>
    <col min="7160" max="7162" width="10.109375" style="183" customWidth="1"/>
    <col min="7163" max="7163" width="7" style="183" customWidth="1"/>
    <col min="7164" max="7165" width="4.109375" style="183" customWidth="1"/>
    <col min="7166" max="7166" width="8.21875" style="183" bestFit="1" customWidth="1"/>
    <col min="7167" max="7167" width="11.88671875" style="183" customWidth="1"/>
    <col min="7168" max="7168" width="5" style="183" bestFit="1" customWidth="1"/>
    <col min="7169" max="7413" width="13.44140625" style="183"/>
    <col min="7414" max="7415" width="12.77734375" style="183" customWidth="1"/>
    <col min="7416" max="7418" width="10.109375" style="183" customWidth="1"/>
    <col min="7419" max="7419" width="7" style="183" customWidth="1"/>
    <col min="7420" max="7421" width="4.109375" style="183" customWidth="1"/>
    <col min="7422" max="7422" width="8.21875" style="183" bestFit="1" customWidth="1"/>
    <col min="7423" max="7423" width="11.88671875" style="183" customWidth="1"/>
    <col min="7424" max="7424" width="5" style="183" bestFit="1" customWidth="1"/>
    <col min="7425" max="7669" width="13.44140625" style="183"/>
    <col min="7670" max="7671" width="12.77734375" style="183" customWidth="1"/>
    <col min="7672" max="7674" width="10.109375" style="183" customWidth="1"/>
    <col min="7675" max="7675" width="7" style="183" customWidth="1"/>
    <col min="7676" max="7677" width="4.109375" style="183" customWidth="1"/>
    <col min="7678" max="7678" width="8.21875" style="183" bestFit="1" customWidth="1"/>
    <col min="7679" max="7679" width="11.88671875" style="183" customWidth="1"/>
    <col min="7680" max="7680" width="5" style="183" bestFit="1" customWidth="1"/>
    <col min="7681" max="7925" width="13.44140625" style="183"/>
    <col min="7926" max="7927" width="12.77734375" style="183" customWidth="1"/>
    <col min="7928" max="7930" width="10.109375" style="183" customWidth="1"/>
    <col min="7931" max="7931" width="7" style="183" customWidth="1"/>
    <col min="7932" max="7933" width="4.109375" style="183" customWidth="1"/>
    <col min="7934" max="7934" width="8.21875" style="183" bestFit="1" customWidth="1"/>
    <col min="7935" max="7935" width="11.88671875" style="183" customWidth="1"/>
    <col min="7936" max="7936" width="5" style="183" bestFit="1" customWidth="1"/>
    <col min="7937" max="8181" width="13.44140625" style="183"/>
    <col min="8182" max="8183" width="12.77734375" style="183" customWidth="1"/>
    <col min="8184" max="8186" width="10.109375" style="183" customWidth="1"/>
    <col min="8187" max="8187" width="7" style="183" customWidth="1"/>
    <col min="8188" max="8189" width="4.109375" style="183" customWidth="1"/>
    <col min="8190" max="8190" width="8.21875" style="183" bestFit="1" customWidth="1"/>
    <col min="8191" max="8191" width="11.88671875" style="183" customWidth="1"/>
    <col min="8192" max="8192" width="5" style="183" bestFit="1" customWidth="1"/>
    <col min="8193" max="8437" width="13.44140625" style="183"/>
    <col min="8438" max="8439" width="12.77734375" style="183" customWidth="1"/>
    <col min="8440" max="8442" width="10.109375" style="183" customWidth="1"/>
    <col min="8443" max="8443" width="7" style="183" customWidth="1"/>
    <col min="8444" max="8445" width="4.109375" style="183" customWidth="1"/>
    <col min="8446" max="8446" width="8.21875" style="183" bestFit="1" customWidth="1"/>
    <col min="8447" max="8447" width="11.88671875" style="183" customWidth="1"/>
    <col min="8448" max="8448" width="5" style="183" bestFit="1" customWidth="1"/>
    <col min="8449" max="8693" width="13.44140625" style="183"/>
    <col min="8694" max="8695" width="12.77734375" style="183" customWidth="1"/>
    <col min="8696" max="8698" width="10.109375" style="183" customWidth="1"/>
    <col min="8699" max="8699" width="7" style="183" customWidth="1"/>
    <col min="8700" max="8701" width="4.109375" style="183" customWidth="1"/>
    <col min="8702" max="8702" width="8.21875" style="183" bestFit="1" customWidth="1"/>
    <col min="8703" max="8703" width="11.88671875" style="183" customWidth="1"/>
    <col min="8704" max="8704" width="5" style="183" bestFit="1" customWidth="1"/>
    <col min="8705" max="8949" width="13.44140625" style="183"/>
    <col min="8950" max="8951" width="12.77734375" style="183" customWidth="1"/>
    <col min="8952" max="8954" width="10.109375" style="183" customWidth="1"/>
    <col min="8955" max="8955" width="7" style="183" customWidth="1"/>
    <col min="8956" max="8957" width="4.109375" style="183" customWidth="1"/>
    <col min="8958" max="8958" width="8.21875" style="183" bestFit="1" customWidth="1"/>
    <col min="8959" max="8959" width="11.88671875" style="183" customWidth="1"/>
    <col min="8960" max="8960" width="5" style="183" bestFit="1" customWidth="1"/>
    <col min="8961" max="9205" width="13.44140625" style="183"/>
    <col min="9206" max="9207" width="12.77734375" style="183" customWidth="1"/>
    <col min="9208" max="9210" width="10.109375" style="183" customWidth="1"/>
    <col min="9211" max="9211" width="7" style="183" customWidth="1"/>
    <col min="9212" max="9213" width="4.109375" style="183" customWidth="1"/>
    <col min="9214" max="9214" width="8.21875" style="183" bestFit="1" customWidth="1"/>
    <col min="9215" max="9215" width="11.88671875" style="183" customWidth="1"/>
    <col min="9216" max="9216" width="5" style="183" bestFit="1" customWidth="1"/>
    <col min="9217" max="9461" width="13.44140625" style="183"/>
    <col min="9462" max="9463" width="12.77734375" style="183" customWidth="1"/>
    <col min="9464" max="9466" width="10.109375" style="183" customWidth="1"/>
    <col min="9467" max="9467" width="7" style="183" customWidth="1"/>
    <col min="9468" max="9469" width="4.109375" style="183" customWidth="1"/>
    <col min="9470" max="9470" width="8.21875" style="183" bestFit="1" customWidth="1"/>
    <col min="9471" max="9471" width="11.88671875" style="183" customWidth="1"/>
    <col min="9472" max="9472" width="5" style="183" bestFit="1" customWidth="1"/>
    <col min="9473" max="9717" width="13.44140625" style="183"/>
    <col min="9718" max="9719" width="12.77734375" style="183" customWidth="1"/>
    <col min="9720" max="9722" width="10.109375" style="183" customWidth="1"/>
    <col min="9723" max="9723" width="7" style="183" customWidth="1"/>
    <col min="9724" max="9725" width="4.109375" style="183" customWidth="1"/>
    <col min="9726" max="9726" width="8.21875" style="183" bestFit="1" customWidth="1"/>
    <col min="9727" max="9727" width="11.88671875" style="183" customWidth="1"/>
    <col min="9728" max="9728" width="5" style="183" bestFit="1" customWidth="1"/>
    <col min="9729" max="9973" width="13.44140625" style="183"/>
    <col min="9974" max="9975" width="12.77734375" style="183" customWidth="1"/>
    <col min="9976" max="9978" width="10.109375" style="183" customWidth="1"/>
    <col min="9979" max="9979" width="7" style="183" customWidth="1"/>
    <col min="9980" max="9981" width="4.109375" style="183" customWidth="1"/>
    <col min="9982" max="9982" width="8.21875" style="183" bestFit="1" customWidth="1"/>
    <col min="9983" max="9983" width="11.88671875" style="183" customWidth="1"/>
    <col min="9984" max="9984" width="5" style="183" bestFit="1" customWidth="1"/>
    <col min="9985" max="10229" width="13.44140625" style="183"/>
    <col min="10230" max="10231" width="12.77734375" style="183" customWidth="1"/>
    <col min="10232" max="10234" width="10.109375" style="183" customWidth="1"/>
    <col min="10235" max="10235" width="7" style="183" customWidth="1"/>
    <col min="10236" max="10237" width="4.109375" style="183" customWidth="1"/>
    <col min="10238" max="10238" width="8.21875" style="183" bestFit="1" customWidth="1"/>
    <col min="10239" max="10239" width="11.88671875" style="183" customWidth="1"/>
    <col min="10240" max="10240" width="5" style="183" bestFit="1" customWidth="1"/>
    <col min="10241" max="10485" width="13.44140625" style="183"/>
    <col min="10486" max="10487" width="12.77734375" style="183" customWidth="1"/>
    <col min="10488" max="10490" width="10.109375" style="183" customWidth="1"/>
    <col min="10491" max="10491" width="7" style="183" customWidth="1"/>
    <col min="10492" max="10493" width="4.109375" style="183" customWidth="1"/>
    <col min="10494" max="10494" width="8.21875" style="183" bestFit="1" customWidth="1"/>
    <col min="10495" max="10495" width="11.88671875" style="183" customWidth="1"/>
    <col min="10496" max="10496" width="5" style="183" bestFit="1" customWidth="1"/>
    <col min="10497" max="10741" width="13.44140625" style="183"/>
    <col min="10742" max="10743" width="12.77734375" style="183" customWidth="1"/>
    <col min="10744" max="10746" width="10.109375" style="183" customWidth="1"/>
    <col min="10747" max="10747" width="7" style="183" customWidth="1"/>
    <col min="10748" max="10749" width="4.109375" style="183" customWidth="1"/>
    <col min="10750" max="10750" width="8.21875" style="183" bestFit="1" customWidth="1"/>
    <col min="10751" max="10751" width="11.88671875" style="183" customWidth="1"/>
    <col min="10752" max="10752" width="5" style="183" bestFit="1" customWidth="1"/>
    <col min="10753" max="10997" width="13.44140625" style="183"/>
    <col min="10998" max="10999" width="12.77734375" style="183" customWidth="1"/>
    <col min="11000" max="11002" width="10.109375" style="183" customWidth="1"/>
    <col min="11003" max="11003" width="7" style="183" customWidth="1"/>
    <col min="11004" max="11005" width="4.109375" style="183" customWidth="1"/>
    <col min="11006" max="11006" width="8.21875" style="183" bestFit="1" customWidth="1"/>
    <col min="11007" max="11007" width="11.88671875" style="183" customWidth="1"/>
    <col min="11008" max="11008" width="5" style="183" bestFit="1" customWidth="1"/>
    <col min="11009" max="11253" width="13.44140625" style="183"/>
    <col min="11254" max="11255" width="12.77734375" style="183" customWidth="1"/>
    <col min="11256" max="11258" width="10.109375" style="183" customWidth="1"/>
    <col min="11259" max="11259" width="7" style="183" customWidth="1"/>
    <col min="11260" max="11261" width="4.109375" style="183" customWidth="1"/>
    <col min="11262" max="11262" width="8.21875" style="183" bestFit="1" customWidth="1"/>
    <col min="11263" max="11263" width="11.88671875" style="183" customWidth="1"/>
    <col min="11264" max="11264" width="5" style="183" bestFit="1" customWidth="1"/>
    <col min="11265" max="11509" width="13.44140625" style="183"/>
    <col min="11510" max="11511" width="12.77734375" style="183" customWidth="1"/>
    <col min="11512" max="11514" width="10.109375" style="183" customWidth="1"/>
    <col min="11515" max="11515" width="7" style="183" customWidth="1"/>
    <col min="11516" max="11517" width="4.109375" style="183" customWidth="1"/>
    <col min="11518" max="11518" width="8.21875" style="183" bestFit="1" customWidth="1"/>
    <col min="11519" max="11519" width="11.88671875" style="183" customWidth="1"/>
    <col min="11520" max="11520" width="5" style="183" bestFit="1" customWidth="1"/>
    <col min="11521" max="11765" width="13.44140625" style="183"/>
    <col min="11766" max="11767" width="12.77734375" style="183" customWidth="1"/>
    <col min="11768" max="11770" width="10.109375" style="183" customWidth="1"/>
    <col min="11771" max="11771" width="7" style="183" customWidth="1"/>
    <col min="11772" max="11773" width="4.109375" style="183" customWidth="1"/>
    <col min="11774" max="11774" width="8.21875" style="183" bestFit="1" customWidth="1"/>
    <col min="11775" max="11775" width="11.88671875" style="183" customWidth="1"/>
    <col min="11776" max="11776" width="5" style="183" bestFit="1" customWidth="1"/>
    <col min="11777" max="12021" width="13.44140625" style="183"/>
    <col min="12022" max="12023" width="12.77734375" style="183" customWidth="1"/>
    <col min="12024" max="12026" width="10.109375" style="183" customWidth="1"/>
    <col min="12027" max="12027" width="7" style="183" customWidth="1"/>
    <col min="12028" max="12029" width="4.109375" style="183" customWidth="1"/>
    <col min="12030" max="12030" width="8.21875" style="183" bestFit="1" customWidth="1"/>
    <col min="12031" max="12031" width="11.88671875" style="183" customWidth="1"/>
    <col min="12032" max="12032" width="5" style="183" bestFit="1" customWidth="1"/>
    <col min="12033" max="12277" width="13.44140625" style="183"/>
    <col min="12278" max="12279" width="12.77734375" style="183" customWidth="1"/>
    <col min="12280" max="12282" width="10.109375" style="183" customWidth="1"/>
    <col min="12283" max="12283" width="7" style="183" customWidth="1"/>
    <col min="12284" max="12285" width="4.109375" style="183" customWidth="1"/>
    <col min="12286" max="12286" width="8.21875" style="183" bestFit="1" customWidth="1"/>
    <col min="12287" max="12287" width="11.88671875" style="183" customWidth="1"/>
    <col min="12288" max="12288" width="5" style="183" bestFit="1" customWidth="1"/>
    <col min="12289" max="12533" width="13.44140625" style="183"/>
    <col min="12534" max="12535" width="12.77734375" style="183" customWidth="1"/>
    <col min="12536" max="12538" width="10.109375" style="183" customWidth="1"/>
    <col min="12539" max="12539" width="7" style="183" customWidth="1"/>
    <col min="12540" max="12541" width="4.109375" style="183" customWidth="1"/>
    <col min="12542" max="12542" width="8.21875" style="183" bestFit="1" customWidth="1"/>
    <col min="12543" max="12543" width="11.88671875" style="183" customWidth="1"/>
    <col min="12544" max="12544" width="5" style="183" bestFit="1" customWidth="1"/>
    <col min="12545" max="12789" width="13.44140625" style="183"/>
    <col min="12790" max="12791" width="12.77734375" style="183" customWidth="1"/>
    <col min="12792" max="12794" width="10.109375" style="183" customWidth="1"/>
    <col min="12795" max="12795" width="7" style="183" customWidth="1"/>
    <col min="12796" max="12797" width="4.109375" style="183" customWidth="1"/>
    <col min="12798" max="12798" width="8.21875" style="183" bestFit="1" customWidth="1"/>
    <col min="12799" max="12799" width="11.88671875" style="183" customWidth="1"/>
    <col min="12800" max="12800" width="5" style="183" bestFit="1" customWidth="1"/>
    <col min="12801" max="13045" width="13.44140625" style="183"/>
    <col min="13046" max="13047" width="12.77734375" style="183" customWidth="1"/>
    <col min="13048" max="13050" width="10.109375" style="183" customWidth="1"/>
    <col min="13051" max="13051" width="7" style="183" customWidth="1"/>
    <col min="13052" max="13053" width="4.109375" style="183" customWidth="1"/>
    <col min="13054" max="13054" width="8.21875" style="183" bestFit="1" customWidth="1"/>
    <col min="13055" max="13055" width="11.88671875" style="183" customWidth="1"/>
    <col min="13056" max="13056" width="5" style="183" bestFit="1" customWidth="1"/>
    <col min="13057" max="13301" width="13.44140625" style="183"/>
    <col min="13302" max="13303" width="12.77734375" style="183" customWidth="1"/>
    <col min="13304" max="13306" width="10.109375" style="183" customWidth="1"/>
    <col min="13307" max="13307" width="7" style="183" customWidth="1"/>
    <col min="13308" max="13309" width="4.109375" style="183" customWidth="1"/>
    <col min="13310" max="13310" width="8.21875" style="183" bestFit="1" customWidth="1"/>
    <col min="13311" max="13311" width="11.88671875" style="183" customWidth="1"/>
    <col min="13312" max="13312" width="5" style="183" bestFit="1" customWidth="1"/>
    <col min="13313" max="13557" width="13.44140625" style="183"/>
    <col min="13558" max="13559" width="12.77734375" style="183" customWidth="1"/>
    <col min="13560" max="13562" width="10.109375" style="183" customWidth="1"/>
    <col min="13563" max="13563" width="7" style="183" customWidth="1"/>
    <col min="13564" max="13565" width="4.109375" style="183" customWidth="1"/>
    <col min="13566" max="13566" width="8.21875" style="183" bestFit="1" customWidth="1"/>
    <col min="13567" max="13567" width="11.88671875" style="183" customWidth="1"/>
    <col min="13568" max="13568" width="5" style="183" bestFit="1" customWidth="1"/>
    <col min="13569" max="13813" width="13.44140625" style="183"/>
    <col min="13814" max="13815" width="12.77734375" style="183" customWidth="1"/>
    <col min="13816" max="13818" width="10.109375" style="183" customWidth="1"/>
    <col min="13819" max="13819" width="7" style="183" customWidth="1"/>
    <col min="13820" max="13821" width="4.109375" style="183" customWidth="1"/>
    <col min="13822" max="13822" width="8.21875" style="183" bestFit="1" customWidth="1"/>
    <col min="13823" max="13823" width="11.88671875" style="183" customWidth="1"/>
    <col min="13824" max="13824" width="5" style="183" bestFit="1" customWidth="1"/>
    <col min="13825" max="14069" width="13.44140625" style="183"/>
    <col min="14070" max="14071" width="12.77734375" style="183" customWidth="1"/>
    <col min="14072" max="14074" width="10.109375" style="183" customWidth="1"/>
    <col min="14075" max="14075" width="7" style="183" customWidth="1"/>
    <col min="14076" max="14077" width="4.109375" style="183" customWidth="1"/>
    <col min="14078" max="14078" width="8.21875" style="183" bestFit="1" customWidth="1"/>
    <col min="14079" max="14079" width="11.88671875" style="183" customWidth="1"/>
    <col min="14080" max="14080" width="5" style="183" bestFit="1" customWidth="1"/>
    <col min="14081" max="14325" width="13.44140625" style="183"/>
    <col min="14326" max="14327" width="12.77734375" style="183" customWidth="1"/>
    <col min="14328" max="14330" width="10.109375" style="183" customWidth="1"/>
    <col min="14331" max="14331" width="7" style="183" customWidth="1"/>
    <col min="14332" max="14333" width="4.109375" style="183" customWidth="1"/>
    <col min="14334" max="14334" width="8.21875" style="183" bestFit="1" customWidth="1"/>
    <col min="14335" max="14335" width="11.88671875" style="183" customWidth="1"/>
    <col min="14336" max="14336" width="5" style="183" bestFit="1" customWidth="1"/>
    <col min="14337" max="14581" width="13.44140625" style="183"/>
    <col min="14582" max="14583" width="12.77734375" style="183" customWidth="1"/>
    <col min="14584" max="14586" width="10.109375" style="183" customWidth="1"/>
    <col min="14587" max="14587" width="7" style="183" customWidth="1"/>
    <col min="14588" max="14589" width="4.109375" style="183" customWidth="1"/>
    <col min="14590" max="14590" width="8.21875" style="183" bestFit="1" customWidth="1"/>
    <col min="14591" max="14591" width="11.88671875" style="183" customWidth="1"/>
    <col min="14592" max="14592" width="5" style="183" bestFit="1" customWidth="1"/>
    <col min="14593" max="14837" width="13.44140625" style="183"/>
    <col min="14838" max="14839" width="12.77734375" style="183" customWidth="1"/>
    <col min="14840" max="14842" width="10.109375" style="183" customWidth="1"/>
    <col min="14843" max="14843" width="7" style="183" customWidth="1"/>
    <col min="14844" max="14845" width="4.109375" style="183" customWidth="1"/>
    <col min="14846" max="14846" width="8.21875" style="183" bestFit="1" customWidth="1"/>
    <col min="14847" max="14847" width="11.88671875" style="183" customWidth="1"/>
    <col min="14848" max="14848" width="5" style="183" bestFit="1" customWidth="1"/>
    <col min="14849" max="15093" width="13.44140625" style="183"/>
    <col min="15094" max="15095" width="12.77734375" style="183" customWidth="1"/>
    <col min="15096" max="15098" width="10.109375" style="183" customWidth="1"/>
    <col min="15099" max="15099" width="7" style="183" customWidth="1"/>
    <col min="15100" max="15101" width="4.109375" style="183" customWidth="1"/>
    <col min="15102" max="15102" width="8.21875" style="183" bestFit="1" customWidth="1"/>
    <col min="15103" max="15103" width="11.88671875" style="183" customWidth="1"/>
    <col min="15104" max="15104" width="5" style="183" bestFit="1" customWidth="1"/>
    <col min="15105" max="15349" width="13.44140625" style="183"/>
    <col min="15350" max="15351" width="12.77734375" style="183" customWidth="1"/>
    <col min="15352" max="15354" width="10.109375" style="183" customWidth="1"/>
    <col min="15355" max="15355" width="7" style="183" customWidth="1"/>
    <col min="15356" max="15357" width="4.109375" style="183" customWidth="1"/>
    <col min="15358" max="15358" width="8.21875" style="183" bestFit="1" customWidth="1"/>
    <col min="15359" max="15359" width="11.88671875" style="183" customWidth="1"/>
    <col min="15360" max="15360" width="5" style="183" bestFit="1" customWidth="1"/>
    <col min="15361" max="15605" width="13.44140625" style="183"/>
    <col min="15606" max="15607" width="12.77734375" style="183" customWidth="1"/>
    <col min="15608" max="15610" width="10.109375" style="183" customWidth="1"/>
    <col min="15611" max="15611" width="7" style="183" customWidth="1"/>
    <col min="15612" max="15613" width="4.109375" style="183" customWidth="1"/>
    <col min="15614" max="15614" width="8.21875" style="183" bestFit="1" customWidth="1"/>
    <col min="15615" max="15615" width="11.88671875" style="183" customWidth="1"/>
    <col min="15616" max="15616" width="5" style="183" bestFit="1" customWidth="1"/>
    <col min="15617" max="15861" width="13.44140625" style="183"/>
    <col min="15862" max="15863" width="12.77734375" style="183" customWidth="1"/>
    <col min="15864" max="15866" width="10.109375" style="183" customWidth="1"/>
    <col min="15867" max="15867" width="7" style="183" customWidth="1"/>
    <col min="15868" max="15869" width="4.109375" style="183" customWidth="1"/>
    <col min="15870" max="15870" width="8.21875" style="183" bestFit="1" customWidth="1"/>
    <col min="15871" max="15871" width="11.88671875" style="183" customWidth="1"/>
    <col min="15872" max="15872" width="5" style="183" bestFit="1" customWidth="1"/>
    <col min="15873" max="16117" width="13.44140625" style="183"/>
    <col min="16118" max="16119" width="12.77734375" style="183" customWidth="1"/>
    <col min="16120" max="16122" width="10.109375" style="183" customWidth="1"/>
    <col min="16123" max="16123" width="7" style="183" customWidth="1"/>
    <col min="16124" max="16125" width="4.109375" style="183" customWidth="1"/>
    <col min="16126" max="16126" width="8.21875" style="183" bestFit="1" customWidth="1"/>
    <col min="16127" max="16127" width="11.88671875" style="183" customWidth="1"/>
    <col min="16128" max="16128" width="5" style="183" bestFit="1" customWidth="1"/>
    <col min="16129" max="16384" width="13.44140625" style="183"/>
  </cols>
  <sheetData>
    <row r="1" spans="1:6" ht="34.950000000000003" customHeight="1">
      <c r="A1" s="184" t="s">
        <v>24</v>
      </c>
      <c r="B1" s="189" t="s">
        <v>34</v>
      </c>
      <c r="E1" s="205" t="s">
        <v>44</v>
      </c>
      <c r="F1" s="189" t="s">
        <v>53</v>
      </c>
    </row>
    <row r="2" spans="1:6" ht="34.950000000000003" customHeight="1">
      <c r="A2" s="184" t="s">
        <v>25</v>
      </c>
      <c r="B2" s="189" t="s">
        <v>35</v>
      </c>
      <c r="E2" s="205" t="s">
        <v>45</v>
      </c>
      <c r="F2" s="189" t="s">
        <v>54</v>
      </c>
    </row>
    <row r="3" spans="1:6" ht="34.950000000000003" customHeight="1">
      <c r="A3" s="184" t="s">
        <v>26</v>
      </c>
      <c r="B3" s="189" t="s">
        <v>36</v>
      </c>
      <c r="E3" s="205" t="s">
        <v>46</v>
      </c>
      <c r="F3" s="189" t="s">
        <v>55</v>
      </c>
    </row>
    <row r="4" spans="1:6" ht="34.950000000000003" customHeight="1">
      <c r="A4" s="184" t="s">
        <v>4</v>
      </c>
      <c r="B4" s="189" t="s">
        <v>37</v>
      </c>
      <c r="E4" s="205" t="s">
        <v>3</v>
      </c>
      <c r="F4" s="189" t="s">
        <v>56</v>
      </c>
    </row>
    <row r="5" spans="1:6" ht="34.950000000000003" customHeight="1">
      <c r="A5" s="184" t="s">
        <v>27</v>
      </c>
      <c r="B5" s="189" t="s">
        <v>38</v>
      </c>
      <c r="E5" s="205" t="s">
        <v>47</v>
      </c>
      <c r="F5" s="189" t="s">
        <v>57</v>
      </c>
    </row>
    <row r="6" spans="1:6" ht="34.950000000000003" customHeight="1">
      <c r="A6" s="184" t="s">
        <v>28</v>
      </c>
      <c r="B6" s="189" t="s">
        <v>39</v>
      </c>
      <c r="E6" s="205" t="s">
        <v>48</v>
      </c>
      <c r="F6" s="189" t="s">
        <v>58</v>
      </c>
    </row>
    <row r="7" spans="1:6" ht="34.950000000000003" customHeight="1">
      <c r="A7" s="184" t="s">
        <v>29</v>
      </c>
      <c r="B7" s="189" t="s">
        <v>40</v>
      </c>
      <c r="E7" s="205" t="s">
        <v>49</v>
      </c>
      <c r="F7" s="189" t="s">
        <v>59</v>
      </c>
    </row>
    <row r="8" spans="1:6" ht="34.950000000000003" customHeight="1">
      <c r="A8" s="184" t="s">
        <v>30</v>
      </c>
      <c r="B8" s="189" t="s">
        <v>41</v>
      </c>
      <c r="E8" s="205" t="s">
        <v>50</v>
      </c>
      <c r="F8" s="189" t="s">
        <v>60</v>
      </c>
    </row>
    <row r="9" spans="1:6" ht="34.950000000000003" customHeight="1">
      <c r="A9" s="184" t="s">
        <v>31</v>
      </c>
      <c r="B9" s="189" t="s">
        <v>42</v>
      </c>
      <c r="E9" s="205" t="s">
        <v>51</v>
      </c>
      <c r="F9" s="189" t="s">
        <v>61</v>
      </c>
    </row>
    <row r="10" spans="1:6" ht="34.950000000000003" customHeight="1">
      <c r="A10" s="184" t="s">
        <v>32</v>
      </c>
      <c r="B10" s="189" t="s">
        <v>43</v>
      </c>
      <c r="E10" s="205" t="s">
        <v>52</v>
      </c>
      <c r="F10" s="189" t="s">
        <v>62</v>
      </c>
    </row>
    <row r="11" spans="1:6" ht="30" customHeight="1">
      <c r="B11" s="190"/>
    </row>
    <row r="12" spans="1:6" ht="30" customHeight="1">
      <c r="B12" s="190"/>
    </row>
    <row r="13" spans="1:6" ht="30" customHeight="1">
      <c r="B13" s="190"/>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2016-08-22T13:27:34Z</dcterms:modified>
</cp:coreProperties>
</file>