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752" tabRatio="366"/>
  </bookViews>
  <sheets>
    <sheet name="Question" sheetId="1" r:id="rId1"/>
    <sheet name="Données" sheetId="2" r:id="rId2"/>
    <sheet name="Hoja3" sheetId="3" r:id="rId3"/>
  </sheets>
  <calcPr calcId="125725" iterate="1"/>
</workbook>
</file>

<file path=xl/calcChain.xml><?xml version="1.0" encoding="utf-8"?>
<calcChain xmlns="http://schemas.openxmlformats.org/spreadsheetml/2006/main">
  <c r="AB41" i="2"/>
  <c r="AA41"/>
  <c r="AB40"/>
  <c r="AA40"/>
  <c r="AB39"/>
  <c r="AA39"/>
  <c r="AB38"/>
  <c r="AA38"/>
  <c r="AB37"/>
  <c r="AA37"/>
  <c r="AB36"/>
  <c r="AA36"/>
  <c r="AB35"/>
  <c r="AA35"/>
  <c r="AB34"/>
  <c r="AA34"/>
  <c r="AB33"/>
  <c r="AA33"/>
  <c r="AB32"/>
  <c r="AA32"/>
  <c r="AB31"/>
  <c r="AA31"/>
  <c r="AB30"/>
  <c r="AA30"/>
  <c r="AB29"/>
  <c r="AA29"/>
  <c r="AB28"/>
  <c r="AA28"/>
  <c r="AB27"/>
  <c r="AA27"/>
  <c r="AB26"/>
  <c r="AA26"/>
  <c r="AB25"/>
  <c r="AA25"/>
  <c r="AB24"/>
  <c r="AA24"/>
  <c r="AB23"/>
  <c r="AA23"/>
  <c r="AB22"/>
  <c r="AA22"/>
  <c r="AB21"/>
  <c r="AA21"/>
  <c r="AB20"/>
  <c r="AA20"/>
  <c r="AB19"/>
  <c r="AA19"/>
  <c r="AB18"/>
  <c r="AA18"/>
  <c r="AB17"/>
  <c r="AA17"/>
  <c r="AB16"/>
  <c r="AA16"/>
  <c r="AB15"/>
  <c r="AA15"/>
  <c r="AB14"/>
  <c r="AA14"/>
  <c r="AB13"/>
  <c r="AA13"/>
  <c r="AB12"/>
  <c r="AA12"/>
  <c r="AB11"/>
  <c r="AA11"/>
  <c r="AB10"/>
  <c r="AA10"/>
  <c r="AB9"/>
  <c r="AA9"/>
  <c r="AB8"/>
  <c r="AA8"/>
  <c r="AB7"/>
  <c r="AA7"/>
  <c r="AB6"/>
  <c r="AA6"/>
  <c r="AB5"/>
  <c r="AA5"/>
  <c r="AB4"/>
  <c r="AA4"/>
  <c r="AB3"/>
  <c r="AA3"/>
  <c r="AB2"/>
  <c r="AA2"/>
  <c r="Z1"/>
  <c r="Y1"/>
  <c r="X1"/>
  <c r="W1"/>
  <c r="V1"/>
  <c r="U1"/>
  <c r="T1"/>
  <c r="S1"/>
  <c r="R1"/>
  <c r="Q1"/>
  <c r="V18" l="1"/>
  <c r="P20"/>
  <c r="V22"/>
  <c r="R28"/>
  <c r="H38"/>
  <c r="V40"/>
  <c r="K3"/>
  <c r="T13"/>
  <c r="U17"/>
  <c r="E19"/>
  <c r="S21"/>
  <c r="S23"/>
  <c r="F29"/>
  <c r="K41"/>
  <c r="D2"/>
  <c r="V6"/>
  <c r="W8"/>
  <c r="F10"/>
  <c r="H4"/>
  <c r="H13"/>
  <c r="Z2"/>
  <c r="H18"/>
  <c r="P2"/>
  <c r="S17"/>
  <c r="X39"/>
  <c r="G41"/>
  <c r="Y5"/>
  <c r="Z36"/>
  <c r="N2"/>
  <c r="Q10"/>
  <c r="E17"/>
  <c r="X35"/>
  <c r="E2"/>
  <c r="T34"/>
  <c r="Z3"/>
  <c r="X10"/>
  <c r="P12"/>
  <c r="O17"/>
  <c r="S37"/>
  <c r="X13"/>
  <c r="P26"/>
  <c r="J36"/>
  <c r="C39"/>
  <c r="F40"/>
  <c r="C41"/>
  <c r="U2"/>
  <c r="U9"/>
  <c r="U13"/>
  <c r="O15"/>
  <c r="K33"/>
  <c r="S35"/>
  <c r="R36"/>
  <c r="P38"/>
  <c r="K39"/>
  <c r="N40"/>
  <c r="Y2"/>
  <c r="W3"/>
  <c r="X4"/>
  <c r="L13"/>
  <c r="P34"/>
  <c r="W14"/>
  <c r="K31"/>
  <c r="N36"/>
  <c r="T2"/>
  <c r="T24"/>
  <c r="H26"/>
  <c r="L34"/>
  <c r="C35"/>
  <c r="O35"/>
  <c r="V36"/>
  <c r="G37"/>
  <c r="F6"/>
  <c r="X16"/>
  <c r="Y25"/>
  <c r="I2"/>
  <c r="T4"/>
  <c r="P13"/>
  <c r="J2"/>
  <c r="G3"/>
  <c r="Z6"/>
  <c r="K11"/>
  <c r="D13"/>
  <c r="B14"/>
  <c r="K17"/>
  <c r="C25"/>
  <c r="O31"/>
  <c r="J32"/>
  <c r="G35"/>
  <c r="F36"/>
  <c r="L4"/>
  <c r="S7"/>
  <c r="M14"/>
  <c r="N18"/>
  <c r="D20"/>
  <c r="H24"/>
  <c r="O27"/>
  <c r="C31"/>
  <c r="S31"/>
  <c r="B32"/>
  <c r="O37"/>
  <c r="B2"/>
  <c r="F2"/>
  <c r="L2"/>
  <c r="Q2"/>
  <c r="V2"/>
  <c r="O3"/>
  <c r="P4"/>
  <c r="D5"/>
  <c r="L6"/>
  <c r="P8"/>
  <c r="X14"/>
  <c r="R18"/>
  <c r="L20"/>
  <c r="C21"/>
  <c r="G31"/>
  <c r="W31"/>
  <c r="K35"/>
  <c r="W37"/>
  <c r="C2"/>
  <c r="H2"/>
  <c r="M2"/>
  <c r="R2"/>
  <c r="X2"/>
  <c r="C3"/>
  <c r="S3"/>
  <c r="D4"/>
  <c r="Q6"/>
  <c r="K7"/>
  <c r="B18"/>
  <c r="X18"/>
  <c r="M19"/>
  <c r="T20"/>
  <c r="P24"/>
  <c r="N26"/>
  <c r="F30"/>
  <c r="U31"/>
  <c r="Z32"/>
  <c r="D34"/>
  <c r="B36"/>
  <c r="W36"/>
  <c r="L5"/>
  <c r="B6"/>
  <c r="H6"/>
  <c r="M6"/>
  <c r="R6"/>
  <c r="X6"/>
  <c r="W6"/>
  <c r="O7"/>
  <c r="D8"/>
  <c r="T8"/>
  <c r="E9"/>
  <c r="W9"/>
  <c r="V10"/>
  <c r="Z11"/>
  <c r="I13"/>
  <c r="Q13"/>
  <c r="Y13"/>
  <c r="H14"/>
  <c r="S15"/>
  <c r="Q16"/>
  <c r="C17"/>
  <c r="M17"/>
  <c r="W17"/>
  <c r="F18"/>
  <c r="P18"/>
  <c r="Z18"/>
  <c r="H20"/>
  <c r="X20"/>
  <c r="K21"/>
  <c r="F22"/>
  <c r="Y22"/>
  <c r="D24"/>
  <c r="X24"/>
  <c r="K25"/>
  <c r="B26"/>
  <c r="J26"/>
  <c r="T26"/>
  <c r="C27"/>
  <c r="D28"/>
  <c r="S29"/>
  <c r="N30"/>
  <c r="I31"/>
  <c r="Q31"/>
  <c r="Y31"/>
  <c r="D32"/>
  <c r="L32"/>
  <c r="T32"/>
  <c r="H34"/>
  <c r="X34"/>
  <c r="E35"/>
  <c r="M35"/>
  <c r="U35"/>
  <c r="D36"/>
  <c r="L36"/>
  <c r="T36"/>
  <c r="K37"/>
  <c r="X38"/>
  <c r="E39"/>
  <c r="M39"/>
  <c r="H40"/>
  <c r="P40"/>
  <c r="W40"/>
  <c r="O41"/>
  <c r="T5"/>
  <c r="D6"/>
  <c r="I6"/>
  <c r="N6"/>
  <c r="T6"/>
  <c r="Y6"/>
  <c r="C7"/>
  <c r="W7"/>
  <c r="H8"/>
  <c r="X8"/>
  <c r="M9"/>
  <c r="E16"/>
  <c r="V16"/>
  <c r="N22"/>
  <c r="O23"/>
  <c r="S25"/>
  <c r="D26"/>
  <c r="L26"/>
  <c r="X26"/>
  <c r="F32"/>
  <c r="N32"/>
  <c r="V32"/>
  <c r="G39"/>
  <c r="O39"/>
  <c r="B40"/>
  <c r="J40"/>
  <c r="R40"/>
  <c r="M16"/>
  <c r="R32"/>
  <c r="W2"/>
  <c r="W4"/>
  <c r="U5"/>
  <c r="E6"/>
  <c r="J6"/>
  <c r="P6"/>
  <c r="U6"/>
  <c r="G7"/>
  <c r="L8"/>
  <c r="L10"/>
  <c r="L12"/>
  <c r="E13"/>
  <c r="M13"/>
  <c r="W13"/>
  <c r="R14"/>
  <c r="I16"/>
  <c r="G17"/>
  <c r="J18"/>
  <c r="T18"/>
  <c r="X21"/>
  <c r="L24"/>
  <c r="X25"/>
  <c r="F26"/>
  <c r="V26"/>
  <c r="W27"/>
  <c r="E31"/>
  <c r="M31"/>
  <c r="Z31"/>
  <c r="H32"/>
  <c r="P32"/>
  <c r="X32"/>
  <c r="I35"/>
  <c r="Q35"/>
  <c r="H36"/>
  <c r="P36"/>
  <c r="X36"/>
  <c r="C37"/>
  <c r="L38"/>
  <c r="I39"/>
  <c r="S39"/>
  <c r="D40"/>
  <c r="L40"/>
  <c r="Z41"/>
  <c r="H5"/>
  <c r="P5"/>
  <c r="X5"/>
  <c r="I9"/>
  <c r="Q9"/>
  <c r="Y9"/>
  <c r="D10"/>
  <c r="I10"/>
  <c r="N10"/>
  <c r="T10"/>
  <c r="Y10"/>
  <c r="C11"/>
  <c r="S11"/>
  <c r="D12"/>
  <c r="T12"/>
  <c r="E14"/>
  <c r="J14"/>
  <c r="P14"/>
  <c r="U14"/>
  <c r="Z14"/>
  <c r="G15"/>
  <c r="W15"/>
  <c r="C16"/>
  <c r="G16"/>
  <c r="K16"/>
  <c r="O16"/>
  <c r="T16"/>
  <c r="Z16"/>
  <c r="Y17"/>
  <c r="G21"/>
  <c r="O21"/>
  <c r="W21"/>
  <c r="B22"/>
  <c r="J22"/>
  <c r="R22"/>
  <c r="Z22"/>
  <c r="G23"/>
  <c r="W23"/>
  <c r="G25"/>
  <c r="O25"/>
  <c r="W25"/>
  <c r="R26"/>
  <c r="Z26"/>
  <c r="K27"/>
  <c r="X28"/>
  <c r="K29"/>
  <c r="Y35"/>
  <c r="U39"/>
  <c r="Z39"/>
  <c r="X40"/>
  <c r="S41"/>
  <c r="I5"/>
  <c r="Q5"/>
  <c r="D9"/>
  <c r="L9"/>
  <c r="T9"/>
  <c r="E10"/>
  <c r="J10"/>
  <c r="P10"/>
  <c r="U10"/>
  <c r="Z10"/>
  <c r="G11"/>
  <c r="W11"/>
  <c r="H12"/>
  <c r="X12"/>
  <c r="F14"/>
  <c r="L14"/>
  <c r="Q14"/>
  <c r="V14"/>
  <c r="K15"/>
  <c r="Z15"/>
  <c r="D16"/>
  <c r="H16"/>
  <c r="L16"/>
  <c r="P16"/>
  <c r="U16"/>
  <c r="I21"/>
  <c r="Q21"/>
  <c r="Y21"/>
  <c r="D22"/>
  <c r="L22"/>
  <c r="T22"/>
  <c r="K23"/>
  <c r="I25"/>
  <c r="Q25"/>
  <c r="W39"/>
  <c r="Z40"/>
  <c r="W41"/>
  <c r="Y26"/>
  <c r="S27"/>
  <c r="M28"/>
  <c r="H28"/>
  <c r="W32"/>
  <c r="Z35"/>
  <c r="Q39"/>
  <c r="Y39"/>
  <c r="T40"/>
  <c r="X41"/>
  <c r="E5"/>
  <c r="M5"/>
  <c r="W5"/>
  <c r="Z7"/>
  <c r="H9"/>
  <c r="P9"/>
  <c r="X9"/>
  <c r="B10"/>
  <c r="H10"/>
  <c r="M10"/>
  <c r="R10"/>
  <c r="W10"/>
  <c r="O11"/>
  <c r="W12"/>
  <c r="D14"/>
  <c r="I14"/>
  <c r="N14"/>
  <c r="T14"/>
  <c r="Y14"/>
  <c r="C15"/>
  <c r="B16"/>
  <c r="F16"/>
  <c r="J16"/>
  <c r="N16"/>
  <c r="R16"/>
  <c r="E21"/>
  <c r="M21"/>
  <c r="U21"/>
  <c r="H22"/>
  <c r="P22"/>
  <c r="X22"/>
  <c r="C23"/>
  <c r="E25"/>
  <c r="M25"/>
  <c r="U25"/>
  <c r="Z25"/>
  <c r="W35"/>
  <c r="Z19"/>
  <c r="V19"/>
  <c r="R19"/>
  <c r="N19"/>
  <c r="J19"/>
  <c r="F19"/>
  <c r="B19"/>
  <c r="Y19"/>
  <c r="U19"/>
  <c r="Q19"/>
  <c r="X19"/>
  <c r="T19"/>
  <c r="P19"/>
  <c r="L19"/>
  <c r="H19"/>
  <c r="D19"/>
  <c r="G2"/>
  <c r="K2"/>
  <c r="O2"/>
  <c r="S2"/>
  <c r="D3"/>
  <c r="H3"/>
  <c r="L3"/>
  <c r="P3"/>
  <c r="T3"/>
  <c r="X3"/>
  <c r="E4"/>
  <c r="I4"/>
  <c r="M4"/>
  <c r="Q4"/>
  <c r="U4"/>
  <c r="Y4"/>
  <c r="B5"/>
  <c r="F5"/>
  <c r="J5"/>
  <c r="N5"/>
  <c r="R5"/>
  <c r="V5"/>
  <c r="Z5"/>
  <c r="C6"/>
  <c r="G6"/>
  <c r="K6"/>
  <c r="O6"/>
  <c r="S6"/>
  <c r="D7"/>
  <c r="H7"/>
  <c r="L7"/>
  <c r="P7"/>
  <c r="T7"/>
  <c r="X7"/>
  <c r="E8"/>
  <c r="I8"/>
  <c r="M8"/>
  <c r="Q8"/>
  <c r="U8"/>
  <c r="Y8"/>
  <c r="B9"/>
  <c r="F9"/>
  <c r="J9"/>
  <c r="N9"/>
  <c r="R9"/>
  <c r="V9"/>
  <c r="Z9"/>
  <c r="C10"/>
  <c r="G10"/>
  <c r="K10"/>
  <c r="O10"/>
  <c r="S10"/>
  <c r="D11"/>
  <c r="H11"/>
  <c r="L11"/>
  <c r="P11"/>
  <c r="T11"/>
  <c r="X11"/>
  <c r="E12"/>
  <c r="I12"/>
  <c r="M12"/>
  <c r="Q12"/>
  <c r="U12"/>
  <c r="Y12"/>
  <c r="B13"/>
  <c r="F13"/>
  <c r="J13"/>
  <c r="N13"/>
  <c r="R13"/>
  <c r="V13"/>
  <c r="Z13"/>
  <c r="C14"/>
  <c r="D20" i="1" s="1"/>
  <c r="G14" i="2"/>
  <c r="K14"/>
  <c r="O14"/>
  <c r="S14"/>
  <c r="D15"/>
  <c r="H15"/>
  <c r="L15"/>
  <c r="P15"/>
  <c r="T15"/>
  <c r="X15"/>
  <c r="W16"/>
  <c r="S16"/>
  <c r="Y16"/>
  <c r="I17"/>
  <c r="Q17"/>
  <c r="D18"/>
  <c r="L18"/>
  <c r="G19"/>
  <c r="O19"/>
  <c r="W20"/>
  <c r="S20"/>
  <c r="O20"/>
  <c r="K20"/>
  <c r="G20"/>
  <c r="C20"/>
  <c r="Z20"/>
  <c r="V20"/>
  <c r="R20"/>
  <c r="N20"/>
  <c r="J20"/>
  <c r="F20"/>
  <c r="B20"/>
  <c r="Y20"/>
  <c r="U20"/>
  <c r="Q20"/>
  <c r="M20"/>
  <c r="N26" i="1" s="1"/>
  <c r="I20" i="2"/>
  <c r="E20"/>
  <c r="Z23"/>
  <c r="V23"/>
  <c r="R23"/>
  <c r="N23"/>
  <c r="J23"/>
  <c r="F23"/>
  <c r="B23"/>
  <c r="Y23"/>
  <c r="U23"/>
  <c r="Q23"/>
  <c r="M23"/>
  <c r="I23"/>
  <c r="E23"/>
  <c r="X23"/>
  <c r="T23"/>
  <c r="P23"/>
  <c r="L23"/>
  <c r="H23"/>
  <c r="D23"/>
  <c r="G27"/>
  <c r="Y30"/>
  <c r="U30"/>
  <c r="Q30"/>
  <c r="M30"/>
  <c r="I30"/>
  <c r="E30"/>
  <c r="W30"/>
  <c r="S30"/>
  <c r="O30"/>
  <c r="K30"/>
  <c r="G30"/>
  <c r="C30"/>
  <c r="T30"/>
  <c r="L30"/>
  <c r="D30"/>
  <c r="Z30"/>
  <c r="R30"/>
  <c r="J30"/>
  <c r="B30"/>
  <c r="X30"/>
  <c r="P30"/>
  <c r="H30"/>
  <c r="E3"/>
  <c r="I3"/>
  <c r="M3"/>
  <c r="Q3"/>
  <c r="U3"/>
  <c r="Y3"/>
  <c r="B4"/>
  <c r="F4"/>
  <c r="J4"/>
  <c r="N4"/>
  <c r="R4"/>
  <c r="V4"/>
  <c r="Z4"/>
  <c r="C5"/>
  <c r="G5"/>
  <c r="K5"/>
  <c r="O5"/>
  <c r="S5"/>
  <c r="E7"/>
  <c r="I7"/>
  <c r="M7"/>
  <c r="Q7"/>
  <c r="U7"/>
  <c r="Y7"/>
  <c r="B8"/>
  <c r="F8"/>
  <c r="J8"/>
  <c r="N8"/>
  <c r="R8"/>
  <c r="V8"/>
  <c r="Z8"/>
  <c r="C9"/>
  <c r="G9"/>
  <c r="K9"/>
  <c r="O9"/>
  <c r="S9"/>
  <c r="E11"/>
  <c r="I11"/>
  <c r="M11"/>
  <c r="Q11"/>
  <c r="U11"/>
  <c r="Y11"/>
  <c r="B12"/>
  <c r="F12"/>
  <c r="J12"/>
  <c r="N12"/>
  <c r="R12"/>
  <c r="V12"/>
  <c r="Z12"/>
  <c r="C13"/>
  <c r="G13"/>
  <c r="K13"/>
  <c r="O13"/>
  <c r="S13"/>
  <c r="E15"/>
  <c r="I15"/>
  <c r="M15"/>
  <c r="Q15"/>
  <c r="U15"/>
  <c r="Y15"/>
  <c r="X17"/>
  <c r="T17"/>
  <c r="P17"/>
  <c r="L17"/>
  <c r="H17"/>
  <c r="D17"/>
  <c r="Z17"/>
  <c r="V17"/>
  <c r="R17"/>
  <c r="N17"/>
  <c r="J17"/>
  <c r="F17"/>
  <c r="B17"/>
  <c r="Y18"/>
  <c r="U18"/>
  <c r="Q18"/>
  <c r="M18"/>
  <c r="I18"/>
  <c r="E18"/>
  <c r="W18"/>
  <c r="S18"/>
  <c r="O18"/>
  <c r="K18"/>
  <c r="G18"/>
  <c r="C18"/>
  <c r="I19"/>
  <c r="S19"/>
  <c r="W24"/>
  <c r="S24"/>
  <c r="O24"/>
  <c r="K24"/>
  <c r="G24"/>
  <c r="C24"/>
  <c r="Z24"/>
  <c r="V24"/>
  <c r="R24"/>
  <c r="N24"/>
  <c r="J24"/>
  <c r="F24"/>
  <c r="B24"/>
  <c r="Y24"/>
  <c r="U24"/>
  <c r="Q24"/>
  <c r="M24"/>
  <c r="I24"/>
  <c r="E24"/>
  <c r="Z27"/>
  <c r="V27"/>
  <c r="R27"/>
  <c r="N27"/>
  <c r="J27"/>
  <c r="F27"/>
  <c r="B27"/>
  <c r="Y27"/>
  <c r="U27"/>
  <c r="Q27"/>
  <c r="M27"/>
  <c r="I27"/>
  <c r="E27"/>
  <c r="X27"/>
  <c r="T27"/>
  <c r="P27"/>
  <c r="L27"/>
  <c r="H27"/>
  <c r="D27"/>
  <c r="W28"/>
  <c r="S28"/>
  <c r="O28"/>
  <c r="K28"/>
  <c r="V28"/>
  <c r="Q28"/>
  <c r="L28"/>
  <c r="G28"/>
  <c r="C28"/>
  <c r="Z28"/>
  <c r="U28"/>
  <c r="P28"/>
  <c r="J28"/>
  <c r="F28"/>
  <c r="B28"/>
  <c r="Y28"/>
  <c r="T28"/>
  <c r="N28"/>
  <c r="I28"/>
  <c r="E28"/>
  <c r="X29"/>
  <c r="T29"/>
  <c r="P29"/>
  <c r="L29"/>
  <c r="H29"/>
  <c r="D29"/>
  <c r="Z29"/>
  <c r="V29"/>
  <c r="R29"/>
  <c r="N29"/>
  <c r="Y29"/>
  <c r="Q29"/>
  <c r="J29"/>
  <c r="E29"/>
  <c r="W29"/>
  <c r="O29"/>
  <c r="I29"/>
  <c r="C29"/>
  <c r="U29"/>
  <c r="M29"/>
  <c r="G29"/>
  <c r="B29"/>
  <c r="V30"/>
  <c r="B3"/>
  <c r="F3"/>
  <c r="J3"/>
  <c r="N3"/>
  <c r="R3"/>
  <c r="V3"/>
  <c r="C4"/>
  <c r="D10" i="1" s="1"/>
  <c r="G4" i="2"/>
  <c r="K4"/>
  <c r="O4"/>
  <c r="S4"/>
  <c r="B7"/>
  <c r="F7"/>
  <c r="J7"/>
  <c r="N7"/>
  <c r="R7"/>
  <c r="V7"/>
  <c r="C8"/>
  <c r="G8"/>
  <c r="K8"/>
  <c r="O8"/>
  <c r="S8"/>
  <c r="B11"/>
  <c r="F11"/>
  <c r="J11"/>
  <c r="N11"/>
  <c r="R11"/>
  <c r="V11"/>
  <c r="C12"/>
  <c r="G12"/>
  <c r="K12"/>
  <c r="O12"/>
  <c r="S12"/>
  <c r="B15"/>
  <c r="F15"/>
  <c r="J15"/>
  <c r="N15"/>
  <c r="R15"/>
  <c r="V15"/>
  <c r="C19"/>
  <c r="K19"/>
  <c r="W19"/>
  <c r="X33"/>
  <c r="T33"/>
  <c r="P33"/>
  <c r="L33"/>
  <c r="H33"/>
  <c r="D33"/>
  <c r="Z33"/>
  <c r="V33"/>
  <c r="R33"/>
  <c r="N33"/>
  <c r="J33"/>
  <c r="F33"/>
  <c r="B33"/>
  <c r="Y33"/>
  <c r="U33"/>
  <c r="Q33"/>
  <c r="M33"/>
  <c r="I33"/>
  <c r="E33"/>
  <c r="W33"/>
  <c r="G33"/>
  <c r="S33"/>
  <c r="C33"/>
  <c r="O33"/>
  <c r="B21"/>
  <c r="F21"/>
  <c r="J21"/>
  <c r="N21"/>
  <c r="R21"/>
  <c r="V21"/>
  <c r="Z21"/>
  <c r="C22"/>
  <c r="G22"/>
  <c r="K22"/>
  <c r="O22"/>
  <c r="S22"/>
  <c r="W22"/>
  <c r="B25"/>
  <c r="F25"/>
  <c r="J25"/>
  <c r="N25"/>
  <c r="R25"/>
  <c r="V25"/>
  <c r="C26"/>
  <c r="G26"/>
  <c r="K26"/>
  <c r="O26"/>
  <c r="S26"/>
  <c r="W26"/>
  <c r="X31"/>
  <c r="T31"/>
  <c r="P31"/>
  <c r="L31"/>
  <c r="H31"/>
  <c r="D31"/>
  <c r="Y34"/>
  <c r="U34"/>
  <c r="Q34"/>
  <c r="M34"/>
  <c r="I34"/>
  <c r="E34"/>
  <c r="W34"/>
  <c r="S34"/>
  <c r="O34"/>
  <c r="K34"/>
  <c r="G34"/>
  <c r="C34"/>
  <c r="Z34"/>
  <c r="V34"/>
  <c r="R34"/>
  <c r="N34"/>
  <c r="J34"/>
  <c r="F34"/>
  <c r="B34"/>
  <c r="X37"/>
  <c r="T37"/>
  <c r="P37"/>
  <c r="L37"/>
  <c r="H37"/>
  <c r="D37"/>
  <c r="Z37"/>
  <c r="V37"/>
  <c r="R37"/>
  <c r="N37"/>
  <c r="J37"/>
  <c r="F37"/>
  <c r="B37"/>
  <c r="Y37"/>
  <c r="U37"/>
  <c r="Q37"/>
  <c r="M37"/>
  <c r="I37"/>
  <c r="E37"/>
  <c r="Y38"/>
  <c r="U38"/>
  <c r="Q38"/>
  <c r="M38"/>
  <c r="I38"/>
  <c r="E38"/>
  <c r="W38"/>
  <c r="S38"/>
  <c r="O38"/>
  <c r="K38"/>
  <c r="G38"/>
  <c r="C38"/>
  <c r="Z38"/>
  <c r="V38"/>
  <c r="R38"/>
  <c r="N38"/>
  <c r="J38"/>
  <c r="F38"/>
  <c r="B38"/>
  <c r="D21"/>
  <c r="H21"/>
  <c r="L21"/>
  <c r="P21"/>
  <c r="T21"/>
  <c r="E22"/>
  <c r="I22"/>
  <c r="M22"/>
  <c r="Q22"/>
  <c r="U22"/>
  <c r="D25"/>
  <c r="H25"/>
  <c r="L25"/>
  <c r="P25"/>
  <c r="T25"/>
  <c r="E26"/>
  <c r="I26"/>
  <c r="M26"/>
  <c r="Q26"/>
  <c r="U26"/>
  <c r="D38"/>
  <c r="T38"/>
  <c r="E41"/>
  <c r="I41"/>
  <c r="M41"/>
  <c r="Q41"/>
  <c r="U41"/>
  <c r="Y41"/>
  <c r="E32"/>
  <c r="I32"/>
  <c r="M32"/>
  <c r="Q32"/>
  <c r="U32"/>
  <c r="Y32"/>
  <c r="D35"/>
  <c r="H35"/>
  <c r="L35"/>
  <c r="P35"/>
  <c r="T35"/>
  <c r="E36"/>
  <c r="I36"/>
  <c r="M36"/>
  <c r="Q36"/>
  <c r="U36"/>
  <c r="Y36"/>
  <c r="D39"/>
  <c r="H39"/>
  <c r="L39"/>
  <c r="P39"/>
  <c r="T39"/>
  <c r="E40"/>
  <c r="I40"/>
  <c r="M40"/>
  <c r="Q40"/>
  <c r="U40"/>
  <c r="Y40"/>
  <c r="B41"/>
  <c r="F41"/>
  <c r="J41"/>
  <c r="N41"/>
  <c r="R41"/>
  <c r="V41"/>
  <c r="B31"/>
  <c r="F31"/>
  <c r="J31"/>
  <c r="N31"/>
  <c r="R31"/>
  <c r="V31"/>
  <c r="C32"/>
  <c r="G32"/>
  <c r="K32"/>
  <c r="O32"/>
  <c r="S32"/>
  <c r="B35"/>
  <c r="F35"/>
  <c r="J35"/>
  <c r="N35"/>
  <c r="R35"/>
  <c r="V35"/>
  <c r="C36"/>
  <c r="G36"/>
  <c r="K36"/>
  <c r="O36"/>
  <c r="S36"/>
  <c r="B39"/>
  <c r="F39"/>
  <c r="J39"/>
  <c r="N39"/>
  <c r="R39"/>
  <c r="V39"/>
  <c r="C40"/>
  <c r="G40"/>
  <c r="K40"/>
  <c r="O40"/>
  <c r="S40"/>
  <c r="D41"/>
  <c r="H41"/>
  <c r="L41"/>
  <c r="P41"/>
  <c r="T41"/>
  <c r="D16" i="1" l="1"/>
  <c r="D15"/>
  <c r="D46"/>
  <c r="D38"/>
  <c r="N32"/>
  <c r="N46"/>
  <c r="N43"/>
  <c r="N40"/>
  <c r="D40"/>
  <c r="N35"/>
  <c r="N33"/>
  <c r="N24"/>
  <c r="D12"/>
  <c r="D18"/>
  <c r="N8"/>
  <c r="N16"/>
  <c r="D30"/>
  <c r="D24"/>
  <c r="N30"/>
  <c r="N39"/>
  <c r="N42"/>
  <c r="N13"/>
  <c r="N17"/>
  <c r="N18"/>
  <c r="N19"/>
  <c r="N14"/>
  <c r="N10"/>
  <c r="N11"/>
  <c r="N38"/>
  <c r="N21"/>
  <c r="N28"/>
  <c r="N47"/>
  <c r="N9"/>
  <c r="D22"/>
  <c r="D35"/>
  <c r="N22"/>
  <c r="D32"/>
  <c r="D21"/>
  <c r="D23"/>
  <c r="D37"/>
  <c r="D13"/>
  <c r="D33"/>
  <c r="D27"/>
  <c r="D29"/>
  <c r="D43"/>
  <c r="D17"/>
  <c r="D11"/>
  <c r="D36"/>
  <c r="D39"/>
  <c r="D26"/>
  <c r="D45"/>
  <c r="D25"/>
  <c r="D42"/>
  <c r="D28"/>
  <c r="D14"/>
  <c r="D19"/>
  <c r="D9"/>
  <c r="D41"/>
  <c r="D44"/>
  <c r="C8"/>
  <c r="D31"/>
  <c r="D47"/>
  <c r="D8"/>
  <c r="D34"/>
  <c r="N23"/>
  <c r="N29"/>
  <c r="N37"/>
  <c r="N25"/>
  <c r="N20"/>
  <c r="N44"/>
  <c r="N34"/>
  <c r="N15"/>
  <c r="N31"/>
  <c r="N45"/>
  <c r="N41"/>
  <c r="N36"/>
  <c r="N27"/>
  <c r="N12"/>
  <c r="K41"/>
  <c r="K31"/>
  <c r="K40"/>
  <c r="K13"/>
  <c r="O27"/>
  <c r="O18"/>
  <c r="O10"/>
  <c r="J35"/>
  <c r="K34"/>
  <c r="M45"/>
  <c r="Q27"/>
  <c r="H46"/>
  <c r="O17"/>
  <c r="O45"/>
  <c r="M39"/>
  <c r="P39"/>
  <c r="K30"/>
  <c r="Q33"/>
  <c r="Q29"/>
  <c r="K35"/>
  <c r="L15"/>
  <c r="L20"/>
  <c r="J40"/>
  <c r="J24"/>
  <c r="J29"/>
  <c r="F26"/>
  <c r="L12"/>
  <c r="J46"/>
  <c r="F32"/>
  <c r="J43"/>
  <c r="J47"/>
  <c r="Q47"/>
  <c r="H18"/>
  <c r="H25"/>
  <c r="G37"/>
  <c r="H44"/>
  <c r="K26"/>
  <c r="F12"/>
  <c r="Q26"/>
  <c r="Q16"/>
  <c r="K45"/>
  <c r="O9"/>
  <c r="O43"/>
  <c r="P40"/>
  <c r="P10"/>
  <c r="O33"/>
  <c r="O29"/>
  <c r="L10"/>
  <c r="O30"/>
  <c r="P38"/>
  <c r="J33"/>
  <c r="J25"/>
  <c r="P24"/>
  <c r="O23"/>
  <c r="L16"/>
  <c r="O16"/>
  <c r="M27"/>
  <c r="O40"/>
  <c r="J38"/>
  <c r="L28"/>
  <c r="P18"/>
  <c r="Q23"/>
  <c r="P26"/>
  <c r="M28"/>
  <c r="L22"/>
  <c r="L13"/>
  <c r="Q28"/>
  <c r="Q42"/>
  <c r="P30"/>
  <c r="Q37"/>
  <c r="Q39"/>
  <c r="Q34"/>
  <c r="Q25"/>
  <c r="Q15"/>
  <c r="Q10"/>
  <c r="Q31"/>
  <c r="Q35"/>
  <c r="Q17"/>
  <c r="Q9"/>
  <c r="Q12"/>
  <c r="M25"/>
  <c r="Q41"/>
  <c r="Q36"/>
  <c r="Q21"/>
  <c r="Q13"/>
  <c r="Q22"/>
  <c r="Q38"/>
  <c r="Q14"/>
  <c r="Q45"/>
  <c r="Q43"/>
  <c r="Q20"/>
  <c r="Q11"/>
  <c r="Q46"/>
  <c r="Q24"/>
  <c r="Q30"/>
  <c r="Q19"/>
  <c r="Q44"/>
  <c r="Q32"/>
  <c r="Q18"/>
  <c r="I41"/>
  <c r="I31"/>
  <c r="G9"/>
  <c r="I35"/>
  <c r="I22"/>
  <c r="Q40"/>
  <c r="O26"/>
  <c r="O47"/>
  <c r="O34"/>
  <c r="P14"/>
  <c r="P35"/>
  <c r="P19"/>
  <c r="P11"/>
  <c r="P42"/>
  <c r="P46"/>
  <c r="M41"/>
  <c r="E44"/>
  <c r="M31"/>
  <c r="P15"/>
  <c r="P36"/>
  <c r="P20"/>
  <c r="P16"/>
  <c r="P12"/>
  <c r="J17"/>
  <c r="J23"/>
  <c r="K22"/>
  <c r="J27"/>
  <c r="J41"/>
  <c r="J22"/>
  <c r="P13"/>
  <c r="P43"/>
  <c r="P33"/>
  <c r="P32"/>
  <c r="P28"/>
  <c r="K10"/>
  <c r="P31"/>
  <c r="P45"/>
  <c r="P47"/>
  <c r="P44"/>
  <c r="J44"/>
  <c r="M34"/>
  <c r="P34"/>
  <c r="P17"/>
  <c r="P27"/>
  <c r="P29"/>
  <c r="P9"/>
  <c r="P37"/>
  <c r="P23"/>
  <c r="K14"/>
  <c r="P25"/>
  <c r="P22"/>
  <c r="K12"/>
  <c r="P41"/>
  <c r="P21"/>
  <c r="O21"/>
  <c r="H16"/>
  <c r="G45"/>
  <c r="O37"/>
  <c r="I27"/>
  <c r="I13"/>
  <c r="O38"/>
  <c r="L38"/>
  <c r="O41"/>
  <c r="O44"/>
  <c r="O31"/>
  <c r="G21"/>
  <c r="L18"/>
  <c r="O13"/>
  <c r="E31"/>
  <c r="J28"/>
  <c r="J16"/>
  <c r="O12"/>
  <c r="O42"/>
  <c r="O46"/>
  <c r="L23"/>
  <c r="L42"/>
  <c r="O39"/>
  <c r="J21"/>
  <c r="O14"/>
  <c r="J13"/>
  <c r="O19"/>
  <c r="O15"/>
  <c r="O11"/>
  <c r="O25"/>
  <c r="O20"/>
  <c r="O32"/>
  <c r="L43"/>
  <c r="L46"/>
  <c r="J42"/>
  <c r="O35"/>
  <c r="L24"/>
  <c r="O22"/>
  <c r="O28"/>
  <c r="O36"/>
  <c r="O24"/>
  <c r="K27"/>
  <c r="M35"/>
  <c r="J30"/>
  <c r="K18"/>
  <c r="J26"/>
  <c r="M24"/>
  <c r="J31"/>
  <c r="J11"/>
  <c r="J15"/>
  <c r="J45"/>
  <c r="M18"/>
  <c r="J19"/>
  <c r="M40"/>
  <c r="M19"/>
  <c r="J39"/>
  <c r="K21"/>
  <c r="J34"/>
  <c r="M23"/>
  <c r="M36"/>
  <c r="J18"/>
  <c r="J14"/>
  <c r="J10"/>
  <c r="M20"/>
  <c r="M15"/>
  <c r="M46"/>
  <c r="M44"/>
  <c r="M16"/>
  <c r="J12"/>
  <c r="M42"/>
  <c r="M38"/>
  <c r="J37"/>
  <c r="M10"/>
  <c r="J9"/>
  <c r="F16"/>
  <c r="M47"/>
  <c r="M43"/>
  <c r="J32"/>
  <c r="M37"/>
  <c r="M33"/>
  <c r="J36"/>
  <c r="M29"/>
  <c r="M21"/>
  <c r="K19"/>
  <c r="M17"/>
  <c r="M13"/>
  <c r="M9"/>
  <c r="J20"/>
  <c r="M22"/>
  <c r="M30"/>
  <c r="M14"/>
  <c r="M32"/>
  <c r="M11"/>
  <c r="M26"/>
  <c r="M12"/>
  <c r="G40"/>
  <c r="E35"/>
  <c r="G20"/>
  <c r="K47"/>
  <c r="L44"/>
  <c r="K39"/>
  <c r="L25"/>
  <c r="K17"/>
  <c r="L34"/>
  <c r="E29"/>
  <c r="K25"/>
  <c r="L33"/>
  <c r="K38"/>
  <c r="L9"/>
  <c r="K32"/>
  <c r="K44"/>
  <c r="L32"/>
  <c r="L14"/>
  <c r="H24"/>
  <c r="L19"/>
  <c r="L11"/>
  <c r="K36"/>
  <c r="L36"/>
  <c r="L29"/>
  <c r="K24"/>
  <c r="L31"/>
  <c r="L37"/>
  <c r="L45"/>
  <c r="L39"/>
  <c r="K42"/>
  <c r="L47"/>
  <c r="I21"/>
  <c r="K20"/>
  <c r="K37"/>
  <c r="K43"/>
  <c r="L40"/>
  <c r="I39"/>
  <c r="K9"/>
  <c r="K33"/>
  <c r="L30"/>
  <c r="K23"/>
  <c r="K29"/>
  <c r="L26"/>
  <c r="K15"/>
  <c r="K11"/>
  <c r="L21"/>
  <c r="K16"/>
  <c r="L35"/>
  <c r="K28"/>
  <c r="K46"/>
  <c r="L27"/>
  <c r="L41"/>
  <c r="L17"/>
  <c r="H42"/>
  <c r="E27"/>
  <c r="E15"/>
  <c r="E18"/>
  <c r="E12"/>
  <c r="E42"/>
  <c r="F43"/>
  <c r="F33"/>
  <c r="F24"/>
  <c r="O8"/>
  <c r="I45"/>
  <c r="G44"/>
  <c r="H15"/>
  <c r="H20"/>
  <c r="G22"/>
  <c r="H22"/>
  <c r="I11"/>
  <c r="I14"/>
  <c r="I19"/>
  <c r="H38"/>
  <c r="G47"/>
  <c r="I44"/>
  <c r="H40"/>
  <c r="G17"/>
  <c r="I28"/>
  <c r="I16"/>
  <c r="I15"/>
  <c r="H32"/>
  <c r="H39"/>
  <c r="H14"/>
  <c r="G34"/>
  <c r="G30"/>
  <c r="G26"/>
  <c r="P8"/>
  <c r="G42"/>
  <c r="G35"/>
  <c r="F42"/>
  <c r="F19"/>
  <c r="I40"/>
  <c r="I43"/>
  <c r="F34"/>
  <c r="I23"/>
  <c r="F17"/>
  <c r="F9"/>
  <c r="H36"/>
  <c r="H12"/>
  <c r="F27"/>
  <c r="I34"/>
  <c r="I18"/>
  <c r="F20"/>
  <c r="I26"/>
  <c r="I12"/>
  <c r="I30"/>
  <c r="I10"/>
  <c r="I9"/>
  <c r="I46"/>
  <c r="F28"/>
  <c r="I37"/>
  <c r="H10"/>
  <c r="I33"/>
  <c r="I36"/>
  <c r="I29"/>
  <c r="F31"/>
  <c r="F11"/>
  <c r="I42"/>
  <c r="F41"/>
  <c r="I20"/>
  <c r="I32"/>
  <c r="I24"/>
  <c r="I17"/>
  <c r="I47"/>
  <c r="F38"/>
  <c r="F40"/>
  <c r="F35"/>
  <c r="F21"/>
  <c r="H19"/>
  <c r="F13"/>
  <c r="H11"/>
  <c r="F29"/>
  <c r="F18"/>
  <c r="F14"/>
  <c r="F10"/>
  <c r="I25"/>
  <c r="H17"/>
  <c r="I38"/>
  <c r="H23"/>
  <c r="H35"/>
  <c r="F30"/>
  <c r="H33"/>
  <c r="H29"/>
  <c r="H21"/>
  <c r="H13"/>
  <c r="H41"/>
  <c r="F46"/>
  <c r="F47"/>
  <c r="F44"/>
  <c r="F39"/>
  <c r="H34"/>
  <c r="F22"/>
  <c r="F15"/>
  <c r="H37"/>
  <c r="H9"/>
  <c r="H43"/>
  <c r="F23"/>
  <c r="H28"/>
  <c r="H27"/>
  <c r="H30"/>
  <c r="F36"/>
  <c r="H26"/>
  <c r="H31"/>
  <c r="F37"/>
  <c r="H45"/>
  <c r="F45"/>
  <c r="H47"/>
  <c r="F25"/>
  <c r="G39"/>
  <c r="G14"/>
  <c r="G19"/>
  <c r="G15"/>
  <c r="G11"/>
  <c r="G25"/>
  <c r="E20"/>
  <c r="G24"/>
  <c r="G12"/>
  <c r="G46"/>
  <c r="G41"/>
  <c r="G31"/>
  <c r="G13"/>
  <c r="E33"/>
  <c r="G32"/>
  <c r="G38"/>
  <c r="G36"/>
  <c r="G43"/>
  <c r="G27"/>
  <c r="G33"/>
  <c r="G23"/>
  <c r="G18"/>
  <c r="G10"/>
  <c r="G29"/>
  <c r="E24"/>
  <c r="G28"/>
  <c r="G16"/>
  <c r="E38"/>
  <c r="E41"/>
  <c r="E37"/>
  <c r="E36"/>
  <c r="E21"/>
  <c r="E17"/>
  <c r="E13"/>
  <c r="E9"/>
  <c r="E16"/>
  <c r="E10"/>
  <c r="E19"/>
  <c r="E47"/>
  <c r="E43"/>
  <c r="E23"/>
  <c r="E32"/>
  <c r="E30"/>
  <c r="E11"/>
  <c r="E28"/>
  <c r="E22"/>
  <c r="E34"/>
  <c r="E46"/>
  <c r="E14"/>
  <c r="E45"/>
  <c r="E39"/>
  <c r="E25"/>
  <c r="C12"/>
  <c r="E40"/>
  <c r="E26"/>
  <c r="Q8"/>
  <c r="L8"/>
  <c r="C40"/>
  <c r="C31"/>
  <c r="M8"/>
  <c r="K8"/>
  <c r="C41"/>
  <c r="C13"/>
  <c r="C34"/>
  <c r="C30"/>
  <c r="C26"/>
  <c r="C22"/>
  <c r="G8"/>
  <c r="C9"/>
  <c r="C15"/>
  <c r="J8"/>
  <c r="I8"/>
  <c r="H8"/>
  <c r="E8"/>
  <c r="F8"/>
  <c r="C16"/>
  <c r="C19"/>
  <c r="C45"/>
  <c r="C47"/>
  <c r="C27"/>
  <c r="C39"/>
  <c r="C17"/>
  <c r="C35"/>
  <c r="C18"/>
  <c r="C44"/>
  <c r="C21"/>
  <c r="C43"/>
  <c r="C23"/>
  <c r="C14"/>
  <c r="C36"/>
  <c r="C10"/>
  <c r="C25"/>
  <c r="C24"/>
  <c r="C28"/>
  <c r="C46"/>
  <c r="C37"/>
  <c r="C33"/>
  <c r="C29"/>
  <c r="C11"/>
  <c r="C32"/>
  <c r="C42"/>
  <c r="C38"/>
  <c r="C20"/>
  <c r="D48" l="1"/>
  <c r="N48"/>
  <c r="R8"/>
  <c r="R38"/>
  <c r="R10"/>
  <c r="R43"/>
  <c r="R13"/>
  <c r="R21"/>
  <c r="R45"/>
  <c r="R28"/>
  <c r="R47"/>
  <c r="R31"/>
  <c r="R29"/>
  <c r="R35"/>
  <c r="R22"/>
  <c r="R42"/>
  <c r="R33"/>
  <c r="R36"/>
  <c r="R17"/>
  <c r="R15"/>
  <c r="R26"/>
  <c r="R41"/>
  <c r="R40"/>
  <c r="R32"/>
  <c r="R37"/>
  <c r="R24"/>
  <c r="R14"/>
  <c r="R44"/>
  <c r="R39"/>
  <c r="R19"/>
  <c r="R9"/>
  <c r="R30"/>
  <c r="R12"/>
  <c r="R20"/>
  <c r="R11"/>
  <c r="R46"/>
  <c r="R25"/>
  <c r="R23"/>
  <c r="R18"/>
  <c r="R27"/>
  <c r="R16"/>
  <c r="R34"/>
  <c r="I48"/>
  <c r="G48"/>
  <c r="M48"/>
  <c r="Q48"/>
  <c r="F48"/>
  <c r="J48"/>
  <c r="P48"/>
  <c r="O48"/>
  <c r="H48"/>
  <c r="K48"/>
  <c r="L48"/>
  <c r="E48"/>
  <c r="C48"/>
  <c r="T47" l="1"/>
  <c r="U47" s="1"/>
  <c r="T46"/>
  <c r="U46" s="1"/>
  <c r="T45"/>
  <c r="U45" s="1"/>
  <c r="T44"/>
  <c r="U44" s="1"/>
  <c r="T43"/>
  <c r="T42"/>
  <c r="T41"/>
  <c r="T40"/>
  <c r="U40" s="1"/>
  <c r="T39"/>
  <c r="U39" s="1"/>
  <c r="T38"/>
  <c r="U38" s="1"/>
  <c r="T37"/>
  <c r="U37" s="1"/>
  <c r="T36"/>
  <c r="U36" s="1"/>
  <c r="T35"/>
  <c r="U35" s="1"/>
  <c r="T34"/>
  <c r="T33"/>
  <c r="U33" s="1"/>
  <c r="T32"/>
  <c r="U32" s="1"/>
  <c r="T31"/>
  <c r="U31" s="1"/>
  <c r="T30"/>
  <c r="U30" s="1"/>
  <c r="R48"/>
  <c r="T8"/>
  <c r="T9"/>
  <c r="U9" s="1"/>
  <c r="T10"/>
  <c r="U10" s="1"/>
  <c r="U43"/>
  <c r="U42"/>
  <c r="U41"/>
  <c r="U34"/>
  <c r="T29"/>
  <c r="U29" s="1"/>
  <c r="T28"/>
  <c r="U28" s="1"/>
  <c r="T27"/>
  <c r="U27" s="1"/>
  <c r="T26"/>
  <c r="U26" s="1"/>
  <c r="T25"/>
  <c r="U25" s="1"/>
  <c r="T24"/>
  <c r="U24" s="1"/>
  <c r="T23"/>
  <c r="U23" s="1"/>
  <c r="T22"/>
  <c r="U22" s="1"/>
  <c r="T21"/>
  <c r="U21" s="1"/>
  <c r="T20"/>
  <c r="U20" s="1"/>
  <c r="T19"/>
  <c r="U19" s="1"/>
  <c r="T18"/>
  <c r="U18" s="1"/>
  <c r="T17"/>
  <c r="U17" s="1"/>
  <c r="T16"/>
  <c r="U16" s="1"/>
  <c r="T15"/>
  <c r="U15" s="1"/>
  <c r="T14"/>
  <c r="U14" s="1"/>
  <c r="T13"/>
  <c r="U13" s="1"/>
  <c r="T12"/>
  <c r="U12" s="1"/>
  <c r="T11"/>
  <c r="U11" s="1"/>
  <c r="B54" l="1"/>
  <c r="R54" s="1"/>
  <c r="B53"/>
  <c r="R53" s="1"/>
  <c r="U8"/>
  <c r="B52" s="1"/>
  <c r="D52" s="1"/>
  <c r="F52" l="1"/>
  <c r="E52"/>
  <c r="H52"/>
  <c r="G52"/>
  <c r="J52"/>
  <c r="I52"/>
  <c r="L52"/>
  <c r="K52"/>
  <c r="N52"/>
  <c r="M52"/>
  <c r="P52"/>
  <c r="O52"/>
  <c r="R52"/>
  <c r="Q52"/>
  <c r="C52"/>
  <c r="H54"/>
  <c r="P54"/>
  <c r="G54"/>
  <c r="O54"/>
  <c r="F54"/>
  <c r="N54"/>
  <c r="E54"/>
  <c r="M54"/>
  <c r="D54"/>
  <c r="L54"/>
  <c r="C54"/>
  <c r="K54"/>
  <c r="J54"/>
  <c r="I54"/>
  <c r="Q54"/>
  <c r="G53"/>
  <c r="O53"/>
  <c r="F53"/>
  <c r="N53"/>
  <c r="E53"/>
  <c r="M53"/>
  <c r="D53"/>
  <c r="L53"/>
  <c r="C53"/>
  <c r="K53"/>
  <c r="J53"/>
  <c r="I53"/>
  <c r="Q53"/>
  <c r="H53"/>
  <c r="P53"/>
</calcChain>
</file>

<file path=xl/sharedStrings.xml><?xml version="1.0" encoding="utf-8"?>
<sst xmlns="http://schemas.openxmlformats.org/spreadsheetml/2006/main" count="94" uniqueCount="53">
  <si>
    <r>
      <t>Vous trouverez dans la feuille Données le nombre de Ayfons vendus par les différents vendeurs de</t>
    </r>
    <r>
      <rPr>
        <i/>
        <sz val="13"/>
        <rFont val="Comic Sans MS"/>
        <family val="4"/>
        <charset val="1"/>
      </rPr>
      <t>FonesForTous.</t>
    </r>
    <r>
      <rPr>
        <sz val="13"/>
        <rFont val="Comic Sans MS"/>
        <family val="4"/>
        <charset val="1"/>
      </rPr>
      <t>Il s'agit de remplir les tableaux recapitulatifs suivants.</t>
    </r>
  </si>
  <si>
    <t>`</t>
  </si>
  <si>
    <t>Moyenne Ayfons vendus</t>
  </si>
  <si>
    <t>Classement
Moyenne 
Ayfons vendus</t>
  </si>
  <si>
    <t>Nombre d'Ayfons vendus.</t>
  </si>
  <si>
    <t>Vendeurs</t>
  </si>
  <si>
    <t>Vendeur 1</t>
  </si>
  <si>
    <t>Vendeur 2</t>
  </si>
  <si>
    <t>Vendeur 3</t>
  </si>
  <si>
    <t>Vendeur 4</t>
  </si>
  <si>
    <t>Vendeur 5</t>
  </si>
  <si>
    <t>Vendeur 6</t>
  </si>
  <si>
    <t>Vendeur 7</t>
  </si>
  <si>
    <t>Vendeur 8</t>
  </si>
  <si>
    <t>Vendeur 9</t>
  </si>
  <si>
    <t>Vendeur 10</t>
  </si>
  <si>
    <t>Vendeur 11</t>
  </si>
  <si>
    <t>Vendeur 12</t>
  </si>
  <si>
    <t>Vendeur 13</t>
  </si>
  <si>
    <t>Vendeur 14</t>
  </si>
  <si>
    <t>Vendeur 15</t>
  </si>
  <si>
    <t>Vendeur 16</t>
  </si>
  <si>
    <t>Vendeur 17</t>
  </si>
  <si>
    <t>Vendeur 18</t>
  </si>
  <si>
    <t>Vendeur 19</t>
  </si>
  <si>
    <t>Vendeur 20</t>
  </si>
  <si>
    <t>Vendeur 21</t>
  </si>
  <si>
    <t>Vendeur 22</t>
  </si>
  <si>
    <t>Vendeur 23</t>
  </si>
  <si>
    <t>Vendeur 24</t>
  </si>
  <si>
    <t>Vendeur 25</t>
  </si>
  <si>
    <t>Vendeur 26</t>
  </si>
  <si>
    <t>Vendeur 27</t>
  </si>
  <si>
    <t>Vendeur 28</t>
  </si>
  <si>
    <t>Vendeur 29</t>
  </si>
  <si>
    <t>Vendeur 30</t>
  </si>
  <si>
    <t>Vendeur 31</t>
  </si>
  <si>
    <t>Vendeur 32</t>
  </si>
  <si>
    <t>Vendeur 33</t>
  </si>
  <si>
    <t>Vendeur 34</t>
  </si>
  <si>
    <t>Vendeur 35</t>
  </si>
  <si>
    <t>Vendeur 36</t>
  </si>
  <si>
    <t>Vendeur 37</t>
  </si>
  <si>
    <t>Vendeur 38</t>
  </si>
  <si>
    <t>Vendeur 39</t>
  </si>
  <si>
    <t>Vendeur 40</t>
  </si>
  <si>
    <t>Moyenne</t>
  </si>
  <si>
    <t>Tableau construit à partir des trois  vendeurs indiqués suivant la moyenne d'Ayfons vendus (colonne U).</t>
  </si>
  <si>
    <t>Vendeur</t>
  </si>
  <si>
    <t>Premier</t>
  </si>
  <si>
    <t>Vingtième</t>
  </si>
  <si>
    <t>Dernier</t>
  </si>
  <si>
    <t>Construire un graphique qui contienne les ventes des trois vendeurs indiqués  (lignes 52-53-54 avec  diagramme en bâtons)
 et la moyenne des ventes (ligne 48 avec des lignes polygonales, courbes ). L'axe des abcisses contiendra les années 2002, 2003, …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</si>
</sst>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0"/>
      <name val="Arial"/>
      <family val="2"/>
      <charset val="1"/>
    </font>
    <font>
      <sz val="13"/>
      <name val="Comic Sans MS"/>
      <family val="4"/>
      <charset val="1"/>
    </font>
    <font>
      <i/>
      <sz val="13"/>
      <name val="Comic Sans MS"/>
      <family val="4"/>
      <charset val="1"/>
    </font>
    <font>
      <sz val="13"/>
      <color rgb="FFFFFFFF"/>
      <name val="Comic Sans MS"/>
      <family val="4"/>
      <charset val="1"/>
    </font>
  </fonts>
  <fills count="4">
    <fill>
      <patternFill patternType="none"/>
    </fill>
    <fill>
      <patternFill patternType="gray125"/>
    </fill>
    <fill>
      <patternFill patternType="solid">
        <fgColor rgb="FF00FFFF"/>
        <bgColor rgb="FF00FFFF"/>
      </patternFill>
    </fill>
    <fill>
      <patternFill patternType="solid">
        <fgColor rgb="FFE6E6FF"/>
        <bgColor rgb="FFFFFFFF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E6E6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v>Premier</c:v>
          </c:tx>
          <c:cat>
            <c:strRef>
              <c:f>Question!$C$51:$R$51</c:f>
              <c:strCache>
                <c:ptCount val="16"/>
                <c:pt idx="0">
                  <c:v>2002</c:v>
                </c:pt>
                <c:pt idx="1">
                  <c:v>2003</c:v>
                </c:pt>
                <c:pt idx="2">
                  <c:v>2004</c:v>
                </c:pt>
                <c:pt idx="3">
                  <c:v>2005</c:v>
                </c:pt>
                <c:pt idx="4">
                  <c:v>2006</c:v>
                </c:pt>
                <c:pt idx="5">
                  <c:v>2007</c:v>
                </c:pt>
                <c:pt idx="6">
                  <c:v>2008</c:v>
                </c:pt>
                <c:pt idx="7">
                  <c:v>2009</c:v>
                </c:pt>
                <c:pt idx="8">
                  <c:v>2010</c:v>
                </c:pt>
                <c:pt idx="9">
                  <c:v>2011</c:v>
                </c:pt>
                <c:pt idx="10">
                  <c:v>2012</c:v>
                </c:pt>
                <c:pt idx="11">
                  <c:v>2013</c:v>
                </c:pt>
                <c:pt idx="12">
                  <c:v>2014</c:v>
                </c:pt>
                <c:pt idx="13">
                  <c:v>2015</c:v>
                </c:pt>
                <c:pt idx="14">
                  <c:v>2016</c:v>
                </c:pt>
                <c:pt idx="15">
                  <c:v>Moyenne</c:v>
                </c:pt>
              </c:strCache>
            </c:strRef>
          </c:cat>
          <c:val>
            <c:numRef>
              <c:f>Question!$C$52:$R$52</c:f>
              <c:numCache>
                <c:formatCode>0</c:formatCode>
                <c:ptCount val="16"/>
                <c:pt idx="0">
                  <c:v>65.000004000000004</c:v>
                </c:pt>
                <c:pt idx="1">
                  <c:v>69.000004000000004</c:v>
                </c:pt>
                <c:pt idx="2">
                  <c:v>191.000012</c:v>
                </c:pt>
                <c:pt idx="3">
                  <c:v>61.000003999999997</c:v>
                </c:pt>
                <c:pt idx="4">
                  <c:v>37.000003999999997</c:v>
                </c:pt>
                <c:pt idx="5">
                  <c:v>102.00000799999999</c:v>
                </c:pt>
                <c:pt idx="6">
                  <c:v>105.00000799999999</c:v>
                </c:pt>
                <c:pt idx="7">
                  <c:v>58.000003999999997</c:v>
                </c:pt>
                <c:pt idx="8">
                  <c:v>31.000004000000001</c:v>
                </c:pt>
                <c:pt idx="9">
                  <c:v>88.000007999999994</c:v>
                </c:pt>
                <c:pt idx="10">
                  <c:v>105.00000799999999</c:v>
                </c:pt>
                <c:pt idx="11">
                  <c:v>87.000007999999994</c:v>
                </c:pt>
                <c:pt idx="12">
                  <c:v>115.00000800000001</c:v>
                </c:pt>
                <c:pt idx="13">
                  <c:v>208.00001600000002</c:v>
                </c:pt>
                <c:pt idx="14">
                  <c:v>27.000004000000001</c:v>
                </c:pt>
                <c:pt idx="15">
                  <c:v>89.933340266666661</c:v>
                </c:pt>
              </c:numCache>
            </c:numRef>
          </c:val>
        </c:ser>
        <c:ser>
          <c:idx val="1"/>
          <c:order val="1"/>
          <c:tx>
            <c:v>Vingtième</c:v>
          </c:tx>
          <c:cat>
            <c:strRef>
              <c:f>Question!$C$51:$R$51</c:f>
              <c:strCache>
                <c:ptCount val="16"/>
                <c:pt idx="0">
                  <c:v>2002</c:v>
                </c:pt>
                <c:pt idx="1">
                  <c:v>2003</c:v>
                </c:pt>
                <c:pt idx="2">
                  <c:v>2004</c:v>
                </c:pt>
                <c:pt idx="3">
                  <c:v>2005</c:v>
                </c:pt>
                <c:pt idx="4">
                  <c:v>2006</c:v>
                </c:pt>
                <c:pt idx="5">
                  <c:v>2007</c:v>
                </c:pt>
                <c:pt idx="6">
                  <c:v>2008</c:v>
                </c:pt>
                <c:pt idx="7">
                  <c:v>2009</c:v>
                </c:pt>
                <c:pt idx="8">
                  <c:v>2010</c:v>
                </c:pt>
                <c:pt idx="9">
                  <c:v>2011</c:v>
                </c:pt>
                <c:pt idx="10">
                  <c:v>2012</c:v>
                </c:pt>
                <c:pt idx="11">
                  <c:v>2013</c:v>
                </c:pt>
                <c:pt idx="12">
                  <c:v>2014</c:v>
                </c:pt>
                <c:pt idx="13">
                  <c:v>2015</c:v>
                </c:pt>
                <c:pt idx="14">
                  <c:v>2016</c:v>
                </c:pt>
                <c:pt idx="15">
                  <c:v>Moyenne</c:v>
                </c:pt>
              </c:strCache>
            </c:strRef>
          </c:cat>
          <c:val>
            <c:numRef>
              <c:f>Question!$C$53:$R$53</c:f>
              <c:numCache>
                <c:formatCode>0</c:formatCode>
                <c:ptCount val="16"/>
                <c:pt idx="0">
                  <c:v>45.000003</c:v>
                </c:pt>
                <c:pt idx="1">
                  <c:v>40.000003</c:v>
                </c:pt>
                <c:pt idx="2">
                  <c:v>114.00000900000001</c:v>
                </c:pt>
                <c:pt idx="3">
                  <c:v>41.000003</c:v>
                </c:pt>
                <c:pt idx="4">
                  <c:v>36.000003</c:v>
                </c:pt>
                <c:pt idx="5">
                  <c:v>68.000005999999999</c:v>
                </c:pt>
                <c:pt idx="6">
                  <c:v>75.000005999999999</c:v>
                </c:pt>
                <c:pt idx="7">
                  <c:v>33.000003</c:v>
                </c:pt>
                <c:pt idx="8">
                  <c:v>32.000003</c:v>
                </c:pt>
                <c:pt idx="9">
                  <c:v>81.000005999999999</c:v>
                </c:pt>
                <c:pt idx="10">
                  <c:v>59.000005999999999</c:v>
                </c:pt>
                <c:pt idx="11">
                  <c:v>76.000005999999999</c:v>
                </c:pt>
                <c:pt idx="12">
                  <c:v>68.000005999999999</c:v>
                </c:pt>
                <c:pt idx="13">
                  <c:v>135.000012</c:v>
                </c:pt>
                <c:pt idx="14">
                  <c:v>38.000003</c:v>
                </c:pt>
                <c:pt idx="15">
                  <c:v>62.733338533333331</c:v>
                </c:pt>
              </c:numCache>
            </c:numRef>
          </c:val>
        </c:ser>
        <c:ser>
          <c:idx val="2"/>
          <c:order val="2"/>
          <c:tx>
            <c:v>Dernier</c:v>
          </c:tx>
          <c:cat>
            <c:strRef>
              <c:f>Question!$C$51:$R$51</c:f>
              <c:strCache>
                <c:ptCount val="16"/>
                <c:pt idx="0">
                  <c:v>2002</c:v>
                </c:pt>
                <c:pt idx="1">
                  <c:v>2003</c:v>
                </c:pt>
                <c:pt idx="2">
                  <c:v>2004</c:v>
                </c:pt>
                <c:pt idx="3">
                  <c:v>2005</c:v>
                </c:pt>
                <c:pt idx="4">
                  <c:v>2006</c:v>
                </c:pt>
                <c:pt idx="5">
                  <c:v>2007</c:v>
                </c:pt>
                <c:pt idx="6">
                  <c:v>2008</c:v>
                </c:pt>
                <c:pt idx="7">
                  <c:v>2009</c:v>
                </c:pt>
                <c:pt idx="8">
                  <c:v>2010</c:v>
                </c:pt>
                <c:pt idx="9">
                  <c:v>2011</c:v>
                </c:pt>
                <c:pt idx="10">
                  <c:v>2012</c:v>
                </c:pt>
                <c:pt idx="11">
                  <c:v>2013</c:v>
                </c:pt>
                <c:pt idx="12">
                  <c:v>2014</c:v>
                </c:pt>
                <c:pt idx="13">
                  <c:v>2015</c:v>
                </c:pt>
                <c:pt idx="14">
                  <c:v>2016</c:v>
                </c:pt>
                <c:pt idx="15">
                  <c:v>Moyenne</c:v>
                </c:pt>
              </c:strCache>
            </c:strRef>
          </c:cat>
          <c:val>
            <c:numRef>
              <c:f>Question!$C$54:$R$54</c:f>
              <c:numCache>
                <c:formatCode>0</c:formatCode>
                <c:ptCount val="16"/>
                <c:pt idx="0">
                  <c:v>25.000032999999998</c:v>
                </c:pt>
                <c:pt idx="1">
                  <c:v>6.0000330000000002</c:v>
                </c:pt>
                <c:pt idx="2">
                  <c:v>73.000099000000006</c:v>
                </c:pt>
                <c:pt idx="3">
                  <c:v>21.000032999999998</c:v>
                </c:pt>
                <c:pt idx="4">
                  <c:v>11.000033</c:v>
                </c:pt>
                <c:pt idx="5">
                  <c:v>51.000065999999997</c:v>
                </c:pt>
                <c:pt idx="6">
                  <c:v>59.000066000000004</c:v>
                </c:pt>
                <c:pt idx="7">
                  <c:v>20.000032999999998</c:v>
                </c:pt>
                <c:pt idx="8">
                  <c:v>4.0000330000000002</c:v>
                </c:pt>
                <c:pt idx="9">
                  <c:v>21.000065999999997</c:v>
                </c:pt>
                <c:pt idx="10">
                  <c:v>43.000066000000004</c:v>
                </c:pt>
                <c:pt idx="11">
                  <c:v>40.000066000000004</c:v>
                </c:pt>
                <c:pt idx="12">
                  <c:v>39.000065999999997</c:v>
                </c:pt>
                <c:pt idx="13">
                  <c:v>85.000132000000008</c:v>
                </c:pt>
                <c:pt idx="14">
                  <c:v>35.000033000000002</c:v>
                </c:pt>
                <c:pt idx="15">
                  <c:v>35.533390533333332</c:v>
                </c:pt>
              </c:numCache>
            </c:numRef>
          </c:val>
        </c:ser>
        <c:axId val="166797312"/>
        <c:axId val="166798848"/>
      </c:barChart>
      <c:catAx>
        <c:axId val="166797312"/>
        <c:scaling>
          <c:orientation val="minMax"/>
        </c:scaling>
        <c:axPos val="b"/>
        <c:tickLblPos val="nextTo"/>
        <c:crossAx val="166798848"/>
        <c:crosses val="autoZero"/>
        <c:auto val="1"/>
        <c:lblAlgn val="ctr"/>
        <c:lblOffset val="100"/>
      </c:catAx>
      <c:valAx>
        <c:axId val="166798848"/>
        <c:scaling>
          <c:orientation val="minMax"/>
        </c:scaling>
        <c:axPos val="l"/>
        <c:majorGridlines/>
        <c:numFmt formatCode="0" sourceLinked="1"/>
        <c:tickLblPos val="nextTo"/>
        <c:crossAx val="16679731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v>Moyenne des ventes</c:v>
          </c:tx>
          <c:marker>
            <c:symbol val="none"/>
          </c:marker>
          <c:cat>
            <c:numLit>
              <c:formatCode>General</c:formatCode>
              <c:ptCount val="15"/>
              <c:pt idx="0">
                <c:v>2002</c:v>
              </c:pt>
              <c:pt idx="1">
                <c:v>2003</c:v>
              </c:pt>
              <c:pt idx="2">
                <c:v>2004</c:v>
              </c:pt>
              <c:pt idx="3">
                <c:v>2005</c:v>
              </c:pt>
              <c:pt idx="4">
                <c:v>2006</c:v>
              </c:pt>
              <c:pt idx="5">
                <c:v>2007</c:v>
              </c:pt>
              <c:pt idx="6">
                <c:v>2008</c:v>
              </c:pt>
              <c:pt idx="7">
                <c:v>2009</c:v>
              </c:pt>
              <c:pt idx="8">
                <c:v>2010</c:v>
              </c:pt>
              <c:pt idx="9">
                <c:v>2011</c:v>
              </c:pt>
              <c:pt idx="10">
                <c:v>2012</c:v>
              </c:pt>
              <c:pt idx="11">
                <c:v>2013</c:v>
              </c:pt>
              <c:pt idx="12">
                <c:v>2014</c:v>
              </c:pt>
              <c:pt idx="13">
                <c:v>2015</c:v>
              </c:pt>
              <c:pt idx="14">
                <c:v>2016</c:v>
              </c:pt>
            </c:numLit>
          </c:cat>
          <c:val>
            <c:numRef>
              <c:f>Question!$C$48:$R$48</c:f>
              <c:numCache>
                <c:formatCode>0</c:formatCode>
                <c:ptCount val="16"/>
                <c:pt idx="0">
                  <c:v>35.95002049999998</c:v>
                </c:pt>
                <c:pt idx="1">
                  <c:v>35.700020499999987</c:v>
                </c:pt>
                <c:pt idx="2">
                  <c:v>109.6000615</c:v>
                </c:pt>
                <c:pt idx="3">
                  <c:v>38.700020499999987</c:v>
                </c:pt>
                <c:pt idx="4">
                  <c:v>37.225020499999985</c:v>
                </c:pt>
                <c:pt idx="5">
                  <c:v>67.225040999999976</c:v>
                </c:pt>
                <c:pt idx="6">
                  <c:v>73.425040999999965</c:v>
                </c:pt>
                <c:pt idx="7">
                  <c:v>33.775020499999997</c:v>
                </c:pt>
                <c:pt idx="8">
                  <c:v>35.475020499999992</c:v>
                </c:pt>
                <c:pt idx="9">
                  <c:v>71.850040999999976</c:v>
                </c:pt>
                <c:pt idx="10">
                  <c:v>67.050040999999993</c:v>
                </c:pt>
                <c:pt idx="11">
                  <c:v>71.375040999999982</c:v>
                </c:pt>
                <c:pt idx="12">
                  <c:v>69.375040999999982</c:v>
                </c:pt>
                <c:pt idx="13">
                  <c:v>149.25008199999994</c:v>
                </c:pt>
                <c:pt idx="14">
                  <c:v>38.375020499999991</c:v>
                </c:pt>
                <c:pt idx="15">
                  <c:v>62.290035533333366</c:v>
                </c:pt>
              </c:numCache>
            </c:numRef>
          </c:val>
        </c:ser>
        <c:marker val="1"/>
        <c:axId val="95251456"/>
        <c:axId val="95261440"/>
      </c:lineChart>
      <c:catAx>
        <c:axId val="95251456"/>
        <c:scaling>
          <c:orientation val="minMax"/>
        </c:scaling>
        <c:axPos val="b"/>
        <c:numFmt formatCode="General" sourceLinked="1"/>
        <c:tickLblPos val="nextTo"/>
        <c:crossAx val="95261440"/>
        <c:crosses val="autoZero"/>
        <c:auto val="1"/>
        <c:lblAlgn val="ctr"/>
        <c:lblOffset val="100"/>
      </c:catAx>
      <c:valAx>
        <c:axId val="95261440"/>
        <c:scaling>
          <c:orientation val="minMax"/>
        </c:scaling>
        <c:axPos val="l"/>
        <c:majorGridlines/>
        <c:numFmt formatCode="0" sourceLinked="1"/>
        <c:tickLblPos val="nextTo"/>
        <c:crossAx val="9525145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93786</xdr:colOff>
      <xdr:row>28</xdr:row>
      <xdr:rowOff>175847</xdr:rowOff>
    </xdr:from>
    <xdr:to>
      <xdr:col>28</xdr:col>
      <xdr:colOff>445478</xdr:colOff>
      <xdr:row>57</xdr:row>
      <xdr:rowOff>46893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21</xdr:col>
      <xdr:colOff>117231</xdr:colOff>
      <xdr:row>58</xdr:row>
      <xdr:rowOff>93783</xdr:rowOff>
    </xdr:from>
    <xdr:to>
      <xdr:col>28</xdr:col>
      <xdr:colOff>457200</xdr:colOff>
      <xdr:row>70</xdr:row>
      <xdr:rowOff>199291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K59"/>
  <sheetViews>
    <sheetView tabSelected="1" topLeftCell="A46" zoomScale="65" zoomScaleNormal="65" workbookViewId="0">
      <selection activeCell="W79" sqref="W79"/>
    </sheetView>
  </sheetViews>
  <sheetFormatPr baseColWidth="10" defaultColWidth="9.109375" defaultRowHeight="19.8"/>
  <cols>
    <col min="1" max="2" width="14.88671875" style="1"/>
    <col min="3" max="3" width="10.88671875" style="1" bestFit="1" customWidth="1"/>
    <col min="4" max="4" width="8.33203125" style="1" customWidth="1"/>
    <col min="5" max="11" width="7.6640625" style="1" bestFit="1" customWidth="1"/>
    <col min="12" max="12" width="7.109375" style="1"/>
    <col min="13" max="13" width="6.88671875" style="1"/>
    <col min="14" max="14" width="8" style="1" customWidth="1"/>
    <col min="15" max="16" width="6.88671875" style="1"/>
    <col min="17" max="17" width="8.6640625" style="1" bestFit="1" customWidth="1"/>
    <col min="18" max="18" width="11.109375" style="1"/>
    <col min="19" max="19" width="14.88671875" style="1"/>
    <col min="20" max="20" width="16.6640625" style="1"/>
    <col min="21" max="1025" width="14.88671875" style="1"/>
  </cols>
  <sheetData>
    <row r="1" spans="1:1024" ht="19.649999999999999" customHeight="1">
      <c r="A1"/>
      <c r="B1" s="12" t="s">
        <v>0</v>
      </c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AMJ1"/>
    </row>
    <row r="2" spans="1:1024" ht="19.649999999999999" customHeight="1">
      <c r="A2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AMJ2"/>
    </row>
    <row r="3" spans="1:1024" ht="19.649999999999999" customHeight="1">
      <c r="A3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AMJ3"/>
    </row>
    <row r="4" spans="1:1024" ht="19.649999999999999" customHeight="1">
      <c r="A4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AMJ4"/>
    </row>
    <row r="5" spans="1:1024" ht="19.649999999999999" customHeight="1">
      <c r="A5"/>
      <c r="B5" s="1" t="s">
        <v>1</v>
      </c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 s="12" t="s">
        <v>2</v>
      </c>
      <c r="S5"/>
      <c r="T5" s="12" t="s">
        <v>3</v>
      </c>
      <c r="U5"/>
      <c r="AMJ5"/>
    </row>
    <row r="6" spans="1:1024" ht="19.649999999999999" customHeight="1">
      <c r="A6"/>
      <c r="B6" s="13" t="s">
        <v>4</v>
      </c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2"/>
      <c r="S6"/>
      <c r="T6" s="12"/>
      <c r="U6"/>
      <c r="AMJ6"/>
    </row>
    <row r="7" spans="1:1024" ht="19.649999999999999" customHeight="1">
      <c r="A7"/>
      <c r="B7" s="2"/>
      <c r="C7" s="3">
        <v>2002</v>
      </c>
      <c r="D7" s="3">
        <v>2003</v>
      </c>
      <c r="E7" s="3">
        <v>2004</v>
      </c>
      <c r="F7" s="3">
        <v>2005</v>
      </c>
      <c r="G7" s="3">
        <v>2006</v>
      </c>
      <c r="H7" s="3">
        <v>2007</v>
      </c>
      <c r="I7" s="3">
        <v>2008</v>
      </c>
      <c r="J7" s="3">
        <v>2009</v>
      </c>
      <c r="K7" s="3">
        <v>2010</v>
      </c>
      <c r="L7" s="3">
        <v>2011</v>
      </c>
      <c r="M7" s="3">
        <v>2012</v>
      </c>
      <c r="N7" s="3">
        <v>2013</v>
      </c>
      <c r="O7" s="3">
        <v>2014</v>
      </c>
      <c r="P7" s="3">
        <v>2015</v>
      </c>
      <c r="Q7" s="3">
        <v>2016</v>
      </c>
      <c r="R7" s="12"/>
      <c r="S7"/>
      <c r="T7" s="12"/>
      <c r="U7" s="3" t="s">
        <v>5</v>
      </c>
      <c r="AMJ7"/>
    </row>
    <row r="8" spans="1:1024" ht="19.649999999999999" customHeight="1">
      <c r="A8"/>
      <c r="B8" s="3" t="s">
        <v>6</v>
      </c>
      <c r="C8" s="4">
        <f ca="1">SUMIF(Données!$B$1:$Z$1,$C$7,Données!B2:Z2)</f>
        <v>49.000000999999997</v>
      </c>
      <c r="D8" s="4">
        <f ca="1">SUMIF(Données!$B$1:$Z$1,$C$7,Données!C2:AA2)</f>
        <v>36.000000999999997</v>
      </c>
      <c r="E8" s="4">
        <f ca="1">SUMIF(Données!$B$1:$Z$1,$E$7,Données!B2:Z2)</f>
        <v>146.00000299999999</v>
      </c>
      <c r="F8" s="4">
        <f ca="1">SUMIF(Données!$B$1:$Z$1,$F$7,Données!B2:Z2)</f>
        <v>31.000001000000001</v>
      </c>
      <c r="G8" s="4">
        <f ca="1">SUMIF(Données!$B$1:$Z$1,$G$7,Données!B2:Z2)</f>
        <v>48.000000999999997</v>
      </c>
      <c r="H8" s="4">
        <f ca="1">SUMIF(Données!$B$1:$Z$1,$H$7,Données!B2:Z2)</f>
        <v>72.000001999999995</v>
      </c>
      <c r="I8" s="4">
        <f ca="1">SUMIF(Données!$B$1:$Z$1,$I$7,Données!B2:Z2)</f>
        <v>81.000001999999995</v>
      </c>
      <c r="J8" s="4">
        <f ca="1">SUMIF(Données!$B$1:$Z$1,$J$7,Données!B2:Z2)</f>
        <v>59.000000999999997</v>
      </c>
      <c r="K8" s="4">
        <f ca="1">SUMIF(Données!$B$1:$Z$1,$K$7,Données!B2:Z2)</f>
        <v>59.000000999999997</v>
      </c>
      <c r="L8" s="4">
        <f ca="1">SUMIF(Données!$B$1:$Z$1,$L$7,Données!B2:Z2)</f>
        <v>82.000001999999995</v>
      </c>
      <c r="M8" s="4">
        <f ca="1">SUMIF(Données!$B$1:$Z$1,$M$7,Données!B2:Z2)</f>
        <v>87.000001999999995</v>
      </c>
      <c r="N8" s="4">
        <f ca="1">SUMIF(Données!$B$1:$Z$1,$M$7,Données!C2:AA2)</f>
        <v>83.000001999999995</v>
      </c>
      <c r="O8" s="4">
        <f ca="1">SUMIF(Données!$B$1:$Z$1,$O$7,Données!B2:Z2)</f>
        <v>93.000001999999995</v>
      </c>
      <c r="P8" s="4">
        <f ca="1">SUMIF(Données!$B$1:$Z$1,$P$7,Données!B2:Z2)</f>
        <v>190.00000399999999</v>
      </c>
      <c r="Q8" s="4">
        <f ca="1">SUMIF(Données!$B$1:$Z$1,$Q$7,Données!B2:Z2)</f>
        <v>51.000000999999997</v>
      </c>
      <c r="R8" s="4">
        <f ca="1">AVERAGE(C8:Q8)</f>
        <v>77.800001733333318</v>
      </c>
      <c r="S8"/>
      <c r="T8" s="4">
        <f ca="1">LARGE(R8:R47,1)</f>
        <v>89.933340266666661</v>
      </c>
      <c r="U8" s="4" t="str">
        <f ca="1">INDEX($B$8:$B$47,MATCH($T8,$R$8:$R$47,0))</f>
        <v>Vendeur 4</v>
      </c>
      <c r="AMJ8"/>
    </row>
    <row r="9" spans="1:1024" ht="19.649999999999999" customHeight="1">
      <c r="A9"/>
      <c r="B9" s="3" t="s">
        <v>7</v>
      </c>
      <c r="C9" s="4">
        <f ca="1">SUMIF(Données!$B$1:$Z$1,$C$7,Données!B3:Z3)</f>
        <v>15.000002</v>
      </c>
      <c r="D9" s="4">
        <f ca="1">SUMIF(Données!$B$1:$Z$1,$C$7,Données!C3:AA3)</f>
        <v>11.000002</v>
      </c>
      <c r="E9" s="4">
        <f ca="1">SUMIF(Données!$B$1:$Z$1,$E$7,Données!B3:Z3)</f>
        <v>81.000005999999999</v>
      </c>
      <c r="F9" s="4">
        <f ca="1">SUMIF(Données!$B$1:$Z$1,$F$7,Données!B3:Z3)</f>
        <v>23.000001999999999</v>
      </c>
      <c r="G9" s="4">
        <f ca="1">SUMIF(Données!$B$1:$Z$1,$G$7,Données!B3:Z3)</f>
        <v>36.000002000000002</v>
      </c>
      <c r="H9" s="4">
        <f ca="1">SUMIF(Données!$B$1:$Z$1,$H$7,Données!B3:Z3)</f>
        <v>72.000004000000004</v>
      </c>
      <c r="I9" s="4">
        <f ca="1">SUMIF(Données!$B$1:$Z$1,$I$7,Données!B3:Z3)</f>
        <v>39.000003999999997</v>
      </c>
      <c r="J9" s="4">
        <f ca="1">SUMIF(Données!$B$1:$Z$1,$J$7,Données!B3:Z3)</f>
        <v>13.000002</v>
      </c>
      <c r="K9" s="4">
        <f ca="1">SUMIF(Données!$B$1:$Z$1,$K$7,Données!B3:Z3)</f>
        <v>15.000002</v>
      </c>
      <c r="L9" s="4">
        <f ca="1">SUMIF(Données!$B$1:$Z$1,$L$7,Données!B3:Z3)</f>
        <v>59.000004000000004</v>
      </c>
      <c r="M9" s="4">
        <f ca="1">SUMIF(Données!$B$1:$Z$1,$M$7,Données!B3:Z3)</f>
        <v>73.000004000000004</v>
      </c>
      <c r="N9" s="4">
        <f ca="1">SUMIF(Données!$B$1:$Z$1,$M$7,Données!C3:AA3)</f>
        <v>69.000004000000004</v>
      </c>
      <c r="O9" s="4">
        <f ca="1">SUMIF(Données!$B$1:$Z$1,$O$7,Données!B3:Z3)</f>
        <v>48.000004000000004</v>
      </c>
      <c r="P9" s="4">
        <f ca="1">SUMIF(Données!$B$1:$Z$1,$P$7,Données!B3:Z3)</f>
        <v>140.00000800000001</v>
      </c>
      <c r="Q9" s="4">
        <f ca="1">SUMIF(Données!$B$1:$Z$1,$Q$7,Données!B3:Z3)</f>
        <v>39.000002000000002</v>
      </c>
      <c r="R9" s="4">
        <f t="shared" ref="R9:R47" ca="1" si="0">AVERAGE(C9:Q9)</f>
        <v>48.866670133333329</v>
      </c>
      <c r="S9"/>
      <c r="T9" s="4">
        <f ca="1">LARGE(R8:R47,2)</f>
        <v>80.000039866666668</v>
      </c>
      <c r="U9" s="4" t="str">
        <f t="shared" ref="U9:U47" ca="1" si="1">INDEX($B$8:$B$47,MATCH($T9,$R$8:$R$47,0))</f>
        <v>Vendeur 23</v>
      </c>
      <c r="AMJ9"/>
    </row>
    <row r="10" spans="1:1024" ht="19.649999999999999" customHeight="1">
      <c r="A10"/>
      <c r="B10" s="3" t="s">
        <v>8</v>
      </c>
      <c r="C10" s="4">
        <f ca="1">SUMIF(Données!$B$1:$Z$1,$C$7,Données!B4:Z4)</f>
        <v>45.000003</v>
      </c>
      <c r="D10" s="4">
        <f ca="1">SUMIF(Données!$B$1:$Z$1,$C$7,Données!C4:AA4)</f>
        <v>40.000003</v>
      </c>
      <c r="E10" s="4">
        <f ca="1">SUMIF(Données!$B$1:$Z$1,$E$7,Données!B4:Z4)</f>
        <v>114.00000900000001</v>
      </c>
      <c r="F10" s="4">
        <f ca="1">SUMIF(Données!$B$1:$Z$1,$F$7,Données!B4:Z4)</f>
        <v>41.000003</v>
      </c>
      <c r="G10" s="4">
        <f ca="1">SUMIF(Données!$B$1:$Z$1,$G$7,Données!B4:Z4)</f>
        <v>36.000003</v>
      </c>
      <c r="H10" s="4">
        <f ca="1">SUMIF(Données!$B$1:$Z$1,$H$7,Données!B4:Z4)</f>
        <v>68.000005999999999</v>
      </c>
      <c r="I10" s="4">
        <f ca="1">SUMIF(Données!$B$1:$Z$1,$I$7,Données!B4:Z4)</f>
        <v>75.000005999999999</v>
      </c>
      <c r="J10" s="4">
        <f ca="1">SUMIF(Données!$B$1:$Z$1,$J$7,Données!B4:Z4)</f>
        <v>33.000003</v>
      </c>
      <c r="K10" s="4">
        <f ca="1">SUMIF(Données!$B$1:$Z$1,$K$7,Données!B4:Z4)</f>
        <v>32.000003</v>
      </c>
      <c r="L10" s="4">
        <f ca="1">SUMIF(Données!$B$1:$Z$1,$L$7,Données!B4:Z4)</f>
        <v>81.000005999999999</v>
      </c>
      <c r="M10" s="4">
        <f ca="1">SUMIF(Données!$B$1:$Z$1,$M$7,Données!B4:Z4)</f>
        <v>59.000005999999999</v>
      </c>
      <c r="N10" s="4">
        <f ca="1">SUMIF(Données!$B$1:$Z$1,$M$7,Données!C4:AA4)</f>
        <v>76.000005999999999</v>
      </c>
      <c r="O10" s="4">
        <f ca="1">SUMIF(Données!$B$1:$Z$1,$O$7,Données!B4:Z4)</f>
        <v>68.000005999999999</v>
      </c>
      <c r="P10" s="4">
        <f ca="1">SUMIF(Données!$B$1:$Z$1,$P$7,Données!B4:Z4)</f>
        <v>135.000012</v>
      </c>
      <c r="Q10" s="4">
        <f ca="1">SUMIF(Données!$B$1:$Z$1,$Q$7,Données!B4:Z4)</f>
        <v>38.000003</v>
      </c>
      <c r="R10" s="4">
        <f t="shared" ca="1" si="0"/>
        <v>62.733338533333331</v>
      </c>
      <c r="S10"/>
      <c r="T10" s="4">
        <f ca="1">LARGE(R8:R47,3)</f>
        <v>79.933394000000007</v>
      </c>
      <c r="U10" s="4" t="str">
        <f t="shared" ca="1" si="1"/>
        <v>Vendeur 35</v>
      </c>
      <c r="AMJ10"/>
    </row>
    <row r="11" spans="1:1024" ht="19.649999999999999" customHeight="1">
      <c r="A11"/>
      <c r="B11" s="3" t="s">
        <v>9</v>
      </c>
      <c r="C11" s="4">
        <f ca="1">SUMIF(Données!$B$1:$Z$1,$C$7,Données!B5:Z5)</f>
        <v>65.000004000000004</v>
      </c>
      <c r="D11" s="4">
        <f ca="1">SUMIF(Données!$B$1:$Z$1,$C$7,Données!C5:AA5)</f>
        <v>69.000004000000004</v>
      </c>
      <c r="E11" s="4">
        <f ca="1">SUMIF(Données!$B$1:$Z$1,$E$7,Données!B5:Z5)</f>
        <v>191.000012</v>
      </c>
      <c r="F11" s="4">
        <f ca="1">SUMIF(Données!$B$1:$Z$1,$F$7,Données!B5:Z5)</f>
        <v>61.000003999999997</v>
      </c>
      <c r="G11" s="4">
        <f ca="1">SUMIF(Données!$B$1:$Z$1,$G$7,Données!B5:Z5)</f>
        <v>37.000003999999997</v>
      </c>
      <c r="H11" s="4">
        <f ca="1">SUMIF(Données!$B$1:$Z$1,$H$7,Données!B5:Z5)</f>
        <v>102.00000799999999</v>
      </c>
      <c r="I11" s="4">
        <f ca="1">SUMIF(Données!$B$1:$Z$1,$I$7,Données!B5:Z5)</f>
        <v>105.00000799999999</v>
      </c>
      <c r="J11" s="4">
        <f ca="1">SUMIF(Données!$B$1:$Z$1,$J$7,Données!B5:Z5)</f>
        <v>58.000003999999997</v>
      </c>
      <c r="K11" s="4">
        <f ca="1">SUMIF(Données!$B$1:$Z$1,$K$7,Données!B5:Z5)</f>
        <v>31.000004000000001</v>
      </c>
      <c r="L11" s="4">
        <f ca="1">SUMIF(Données!$B$1:$Z$1,$L$7,Données!B5:Z5)</f>
        <v>88.000007999999994</v>
      </c>
      <c r="M11" s="4">
        <f ca="1">SUMIF(Données!$B$1:$Z$1,$M$7,Données!B5:Z5)</f>
        <v>105.00000799999999</v>
      </c>
      <c r="N11" s="4">
        <f ca="1">SUMIF(Données!$B$1:$Z$1,$M$7,Données!C5:AA5)</f>
        <v>87.000007999999994</v>
      </c>
      <c r="O11" s="4">
        <f ca="1">SUMIF(Données!$B$1:$Z$1,$O$7,Données!B5:Z5)</f>
        <v>115.00000800000001</v>
      </c>
      <c r="P11" s="4">
        <f ca="1">SUMIF(Données!$B$1:$Z$1,$P$7,Données!B5:Z5)</f>
        <v>208.00001600000002</v>
      </c>
      <c r="Q11" s="4">
        <f ca="1">SUMIF(Données!$B$1:$Z$1,$Q$7,Données!B5:Z5)</f>
        <v>27.000004000000001</v>
      </c>
      <c r="R11" s="4">
        <f t="shared" ca="1" si="0"/>
        <v>89.933340266666661</v>
      </c>
      <c r="S11"/>
      <c r="T11" s="4">
        <f ca="1">LARGE(R8:R47,4)</f>
        <v>78.533376666666683</v>
      </c>
      <c r="U11" s="4" t="str">
        <f t="shared" ca="1" si="1"/>
        <v>Vendeur 25</v>
      </c>
      <c r="AMJ11"/>
    </row>
    <row r="12" spans="1:1024" ht="19.649999999999999" customHeight="1">
      <c r="A12"/>
      <c r="B12" s="3" t="s">
        <v>10</v>
      </c>
      <c r="C12" s="4">
        <f ca="1">SUMIF(Données!$B$1:$Z$1,$C$7,Données!B6:Z6)</f>
        <v>56.000005000000002</v>
      </c>
      <c r="D12" s="4">
        <f ca="1">SUMIF(Données!$B$1:$Z$1,$C$7,Données!C6:AA6)</f>
        <v>23.000005000000002</v>
      </c>
      <c r="E12" s="4">
        <f ca="1">SUMIF(Données!$B$1:$Z$1,$E$7,Données!B6:Z6)</f>
        <v>102.000015</v>
      </c>
      <c r="F12" s="4">
        <f ca="1">SUMIF(Données!$B$1:$Z$1,$F$7,Données!B6:Z6)</f>
        <v>47.000005000000002</v>
      </c>
      <c r="G12" s="4">
        <f ca="1">SUMIF(Données!$B$1:$Z$1,$G$7,Données!B6:Z6)</f>
        <v>21.000005000000002</v>
      </c>
      <c r="H12" s="4">
        <f ca="1">SUMIF(Données!$B$1:$Z$1,$H$7,Données!B6:Z6)</f>
        <v>60.000010000000003</v>
      </c>
      <c r="I12" s="4">
        <f ca="1">SUMIF(Données!$B$1:$Z$1,$I$7,Données!B6:Z6)</f>
        <v>100.00001</v>
      </c>
      <c r="J12" s="4">
        <f ca="1">SUMIF(Données!$B$1:$Z$1,$J$7,Données!B6:Z6)</f>
        <v>56.000005000000002</v>
      </c>
      <c r="K12" s="4">
        <f ca="1">SUMIF(Données!$B$1:$Z$1,$K$7,Données!B6:Z6)</f>
        <v>28.000005000000002</v>
      </c>
      <c r="L12" s="4">
        <f ca="1">SUMIF(Données!$B$1:$Z$1,$L$7,Données!B6:Z6)</f>
        <v>80.000010000000003</v>
      </c>
      <c r="M12" s="4">
        <f ca="1">SUMIF(Données!$B$1:$Z$1,$M$7,Données!B6:Z6)</f>
        <v>65.000010000000003</v>
      </c>
      <c r="N12" s="4">
        <f ca="1">SUMIF(Données!$B$1:$Z$1,$M$7,Données!C6:AA6)</f>
        <v>52.000010000000003</v>
      </c>
      <c r="O12" s="4">
        <f ca="1">SUMIF(Données!$B$1:$Z$1,$O$7,Données!B6:Z6)</f>
        <v>84.000010000000003</v>
      </c>
      <c r="P12" s="4">
        <f ca="1">SUMIF(Données!$B$1:$Z$1,$P$7,Données!B6:Z6)</f>
        <v>161.00002000000001</v>
      </c>
      <c r="Q12" s="4">
        <f ca="1">SUMIF(Données!$B$1:$Z$1,$Q$7,Données!B6:Z6)</f>
        <v>49.000005000000002</v>
      </c>
      <c r="R12" s="4">
        <f t="shared" ca="1" si="0"/>
        <v>65.600008666666653</v>
      </c>
      <c r="S12"/>
      <c r="T12" s="4">
        <f ca="1">LARGE(R8:R47,5)</f>
        <v>78.200032933333347</v>
      </c>
      <c r="U12" s="4" t="str">
        <f t="shared" ca="1" si="1"/>
        <v>Vendeur 19</v>
      </c>
      <c r="AMJ12"/>
    </row>
    <row r="13" spans="1:1024" ht="19.649999999999999" customHeight="1">
      <c r="A13"/>
      <c r="B13" s="3" t="s">
        <v>11</v>
      </c>
      <c r="C13" s="4">
        <f ca="1">SUMIF(Données!$B$1:$Z$1,$C$7,Données!B7:Z7)</f>
        <v>44.000005999999999</v>
      </c>
      <c r="D13" s="4">
        <f ca="1">SUMIF(Données!$B$1:$Z$1,$C$7,Données!C7:AA7)</f>
        <v>39.000005999999999</v>
      </c>
      <c r="E13" s="4">
        <f ca="1">SUMIF(Données!$B$1:$Z$1,$E$7,Données!B7:Z7)</f>
        <v>87.000017999999997</v>
      </c>
      <c r="F13" s="4">
        <f ca="1">SUMIF(Données!$B$1:$Z$1,$F$7,Données!B7:Z7)</f>
        <v>23.000005999999999</v>
      </c>
      <c r="G13" s="4">
        <f ca="1">SUMIF(Données!$B$1:$Z$1,$G$7,Données!B7:Z7)</f>
        <v>45.000005999999999</v>
      </c>
      <c r="H13" s="4">
        <f ca="1">SUMIF(Données!$B$1:$Z$1,$H$7,Données!B7:Z7)</f>
        <v>56.000011999999998</v>
      </c>
      <c r="I13" s="4">
        <f ca="1">SUMIF(Données!$B$1:$Z$1,$I$7,Données!B7:Z7)</f>
        <v>83.000011999999998</v>
      </c>
      <c r="J13" s="4">
        <f ca="1">SUMIF(Données!$B$1:$Z$1,$J$7,Données!B7:Z7)</f>
        <v>26.000005999999999</v>
      </c>
      <c r="K13" s="4">
        <f ca="1">SUMIF(Données!$B$1:$Z$1,$K$7,Données!B7:Z7)</f>
        <v>28.000005999999999</v>
      </c>
      <c r="L13" s="4">
        <f ca="1">SUMIF(Données!$B$1:$Z$1,$L$7,Données!B7:Z7)</f>
        <v>55.000011999999998</v>
      </c>
      <c r="M13" s="4">
        <f ca="1">SUMIF(Données!$B$1:$Z$1,$M$7,Données!B7:Z7)</f>
        <v>61.000011999999998</v>
      </c>
      <c r="N13" s="4">
        <f ca="1">SUMIF(Données!$B$1:$Z$1,$M$7,Données!C7:AA7)</f>
        <v>52.000011999999998</v>
      </c>
      <c r="O13" s="4">
        <f ca="1">SUMIF(Données!$B$1:$Z$1,$O$7,Données!B7:Z7)</f>
        <v>62.000011999999998</v>
      </c>
      <c r="P13" s="4">
        <f ca="1">SUMIF(Données!$B$1:$Z$1,$P$7,Données!B7:Z7)</f>
        <v>98.000023999999996</v>
      </c>
      <c r="Q13" s="4">
        <f ca="1">SUMIF(Données!$B$1:$Z$1,$Q$7,Données!B7:Z7)</f>
        <v>44.000005999999999</v>
      </c>
      <c r="R13" s="4">
        <f t="shared" ca="1" si="0"/>
        <v>53.533343733333325</v>
      </c>
      <c r="S13"/>
      <c r="T13" s="4">
        <f ca="1">LARGE(R8:R47,6)</f>
        <v>77.800001733333318</v>
      </c>
      <c r="U13" s="4" t="str">
        <f t="shared" ca="1" si="1"/>
        <v>Vendeur 1</v>
      </c>
      <c r="AMJ13"/>
    </row>
    <row r="14" spans="1:1024" ht="19.649999999999999" customHeight="1">
      <c r="A14"/>
      <c r="B14" s="3" t="s">
        <v>12</v>
      </c>
      <c r="C14" s="4">
        <f ca="1">SUMIF(Données!$B$1:$Z$1,$C$7,Données!B8:Z8)</f>
        <v>9.0000070000000001</v>
      </c>
      <c r="D14" s="4">
        <f ca="1">SUMIF(Données!$B$1:$Z$1,$C$7,Données!C8:AA8)</f>
        <v>5.0000070000000001</v>
      </c>
      <c r="E14" s="4">
        <f ca="1">SUMIF(Données!$B$1:$Z$1,$E$7,Données!B8:Z8)</f>
        <v>101.00002099999999</v>
      </c>
      <c r="F14" s="4">
        <f ca="1">SUMIF(Données!$B$1:$Z$1,$F$7,Données!B8:Z8)</f>
        <v>20.000007</v>
      </c>
      <c r="G14" s="4">
        <f ca="1">SUMIF(Données!$B$1:$Z$1,$G$7,Données!B8:Z8)</f>
        <v>34.000006999999997</v>
      </c>
      <c r="H14" s="4">
        <f ca="1">SUMIF(Données!$B$1:$Z$1,$H$7,Données!B8:Z8)</f>
        <v>58.000013999999993</v>
      </c>
      <c r="I14" s="4">
        <f ca="1">SUMIF(Données!$B$1:$Z$1,$I$7,Données!B8:Z8)</f>
        <v>91.000013999999993</v>
      </c>
      <c r="J14" s="4">
        <f ca="1">SUMIF(Données!$B$1:$Z$1,$J$7,Données!B8:Z8)</f>
        <v>7.0000070000000001</v>
      </c>
      <c r="K14" s="4">
        <f ca="1">SUMIF(Données!$B$1:$Z$1,$K$7,Données!B8:Z8)</f>
        <v>40.000006999999997</v>
      </c>
      <c r="L14" s="4">
        <f ca="1">SUMIF(Données!$B$1:$Z$1,$L$7,Données!B8:Z8)</f>
        <v>44.000014</v>
      </c>
      <c r="M14" s="4">
        <f ca="1">SUMIF(Données!$B$1:$Z$1,$M$7,Données!B8:Z8)</f>
        <v>20.000014</v>
      </c>
      <c r="N14" s="4">
        <f ca="1">SUMIF(Données!$B$1:$Z$1,$M$7,Données!C8:AA8)</f>
        <v>38.000014</v>
      </c>
      <c r="O14" s="4">
        <f ca="1">SUMIF(Données!$B$1:$Z$1,$O$7,Données!B8:Z8)</f>
        <v>36.000014</v>
      </c>
      <c r="P14" s="4">
        <f ca="1">SUMIF(Données!$B$1:$Z$1,$P$7,Données!B8:Z8)</f>
        <v>123.00002799999999</v>
      </c>
      <c r="Q14" s="4">
        <f ca="1">SUMIF(Données!$B$1:$Z$1,$Q$7,Données!B8:Z8)</f>
        <v>7.0000070000000001</v>
      </c>
      <c r="R14" s="4">
        <f t="shared" ca="1" si="0"/>
        <v>42.200012133333331</v>
      </c>
      <c r="S14"/>
      <c r="T14" s="4">
        <f ca="1">LARGE(R8:R47,7)</f>
        <v>77.200020799999976</v>
      </c>
      <c r="U14" s="4" t="str">
        <f t="shared" ca="1" si="1"/>
        <v>Vendeur 12</v>
      </c>
      <c r="AMJ14"/>
    </row>
    <row r="15" spans="1:1024" ht="19.649999999999999" customHeight="1">
      <c r="A15"/>
      <c r="B15" s="3" t="s">
        <v>13</v>
      </c>
      <c r="C15" s="4">
        <f ca="1">SUMIF(Données!$B$1:$Z$1,$C$7,Données!B9:Z9)</f>
        <v>43.000008000000001</v>
      </c>
      <c r="D15" s="4">
        <f ca="1">SUMIF(Données!$B$1:$Z$1,$C$7,Données!C9:AA9)</f>
        <v>26.000008000000001</v>
      </c>
      <c r="E15" s="4">
        <f ca="1">SUMIF(Données!$B$1:$Z$1,$E$7,Données!B9:Z9)</f>
        <v>86.000023999999996</v>
      </c>
      <c r="F15" s="4">
        <f ca="1">SUMIF(Données!$B$1:$Z$1,$F$7,Données!B9:Z9)</f>
        <v>35.000008000000001</v>
      </c>
      <c r="G15" s="4">
        <f ca="1">SUMIF(Données!$B$1:$Z$1,$G$7,Données!B9:Z9)</f>
        <v>2.0000079999999998</v>
      </c>
      <c r="H15" s="4">
        <f ca="1">SUMIF(Données!$B$1:$Z$1,$H$7,Données!B9:Z9)</f>
        <v>39.000016000000002</v>
      </c>
      <c r="I15" s="4">
        <f ca="1">SUMIF(Données!$B$1:$Z$1,$I$7,Données!B9:Z9)</f>
        <v>57.000016000000002</v>
      </c>
      <c r="J15" s="4">
        <f ca="1">SUMIF(Données!$B$1:$Z$1,$J$7,Données!B9:Z9)</f>
        <v>12.000007999999999</v>
      </c>
      <c r="K15" s="4">
        <f ca="1">SUMIF(Données!$B$1:$Z$1,$K$7,Données!B9:Z9)</f>
        <v>21.000008000000001</v>
      </c>
      <c r="L15" s="4">
        <f ca="1">SUMIF(Données!$B$1:$Z$1,$L$7,Données!B9:Z9)</f>
        <v>55.000016000000002</v>
      </c>
      <c r="M15" s="4">
        <f ca="1">SUMIF(Données!$B$1:$Z$1,$M$7,Données!B9:Z9)</f>
        <v>39.000016000000002</v>
      </c>
      <c r="N15" s="4">
        <f ca="1">SUMIF(Données!$B$1:$Z$1,$M$7,Données!C9:AA9)</f>
        <v>52.000016000000002</v>
      </c>
      <c r="O15" s="4">
        <f ca="1">SUMIF(Données!$B$1:$Z$1,$O$7,Données!B9:Z9)</f>
        <v>41.000016000000002</v>
      </c>
      <c r="P15" s="4">
        <f ca="1">SUMIF(Données!$B$1:$Z$1,$P$7,Données!B9:Z9)</f>
        <v>124.000032</v>
      </c>
      <c r="Q15" s="4">
        <f ca="1">SUMIF(Données!$B$1:$Z$1,$Q$7,Données!B9:Z9)</f>
        <v>3.0000079999999998</v>
      </c>
      <c r="R15" s="4">
        <f t="shared" ca="1" si="0"/>
        <v>42.333347200000006</v>
      </c>
      <c r="S15"/>
      <c r="T15" s="4">
        <f ca="1">LARGE(R8:R47,8)</f>
        <v>74.933359333333343</v>
      </c>
      <c r="U15" s="4" t="str">
        <f t="shared" ca="1" si="1"/>
        <v>Vendeur 15</v>
      </c>
      <c r="AMJ15"/>
    </row>
    <row r="16" spans="1:1024" ht="19.649999999999999" customHeight="1">
      <c r="A16"/>
      <c r="B16" s="3" t="s">
        <v>14</v>
      </c>
      <c r="C16" s="4">
        <f ca="1">SUMIF(Données!$B$1:$Z$1,$C$7,Données!B10:Z10)</f>
        <v>42.000008999999999</v>
      </c>
      <c r="D16" s="4">
        <f ca="1">SUMIF(Données!$B$1:$Z$1,$C$7,Données!C10:AA10)</f>
        <v>52.000008999999999</v>
      </c>
      <c r="E16" s="4">
        <f ca="1">SUMIF(Données!$B$1:$Z$1,$E$7,Données!B10:Z10)</f>
        <v>106.00002699999999</v>
      </c>
      <c r="F16" s="4">
        <f ca="1">SUMIF(Données!$B$1:$Z$1,$F$7,Données!B10:Z10)</f>
        <v>35.000008999999999</v>
      </c>
      <c r="G16" s="4">
        <f ca="1">SUMIF(Données!$B$1:$Z$1,$G$7,Données!B10:Z10)</f>
        <v>52.000008999999999</v>
      </c>
      <c r="H16" s="4">
        <f ca="1">SUMIF(Données!$B$1:$Z$1,$H$7,Données!B10:Z10)</f>
        <v>59.000017999999997</v>
      </c>
      <c r="I16" s="4">
        <f ca="1">SUMIF(Données!$B$1:$Z$1,$I$7,Données!B10:Z10)</f>
        <v>57.000017999999997</v>
      </c>
      <c r="J16" s="4">
        <f ca="1">SUMIF(Données!$B$1:$Z$1,$J$7,Données!B10:Z10)</f>
        <v>34.000008999999999</v>
      </c>
      <c r="K16" s="4">
        <f ca="1">SUMIF(Données!$B$1:$Z$1,$K$7,Données!B10:Z10)</f>
        <v>20.000008999999999</v>
      </c>
      <c r="L16" s="4">
        <f ca="1">SUMIF(Données!$B$1:$Z$1,$L$7,Données!B10:Z10)</f>
        <v>98.000017999999997</v>
      </c>
      <c r="M16" s="4">
        <f ca="1">SUMIF(Données!$B$1:$Z$1,$M$7,Données!B10:Z10)</f>
        <v>83.000017999999997</v>
      </c>
      <c r="N16" s="4">
        <f ca="1">SUMIF(Données!$B$1:$Z$1,$M$7,Données!C10:AA10)</f>
        <v>98.000017999999997</v>
      </c>
      <c r="O16" s="4">
        <f ca="1">SUMIF(Données!$B$1:$Z$1,$O$7,Données!B10:Z10)</f>
        <v>65.000017999999997</v>
      </c>
      <c r="P16" s="4">
        <f ca="1">SUMIF(Données!$B$1:$Z$1,$P$7,Données!B10:Z10)</f>
        <v>162.00003599999999</v>
      </c>
      <c r="Q16" s="4">
        <f ca="1">SUMIF(Données!$B$1:$Z$1,$Q$7,Données!B10:Z10)</f>
        <v>49.000008999999999</v>
      </c>
      <c r="R16" s="4">
        <f t="shared" ca="1" si="0"/>
        <v>67.466682266666652</v>
      </c>
      <c r="S16"/>
      <c r="T16" s="4">
        <f ca="1">LARGE(R8:R47,9)</f>
        <v>74.600053733333326</v>
      </c>
      <c r="U16" s="4" t="str">
        <f t="shared" ca="1" si="1"/>
        <v>Vendeur 31</v>
      </c>
      <c r="AMJ16"/>
    </row>
    <row r="17" spans="1:1024" ht="19.649999999999999" customHeight="1">
      <c r="A17"/>
      <c r="B17" s="3" t="s">
        <v>15</v>
      </c>
      <c r="C17" s="4">
        <f ca="1">SUMIF(Données!$B$1:$Z$1,$C$7,Données!B11:Z11)</f>
        <v>28.00001</v>
      </c>
      <c r="D17" s="4">
        <f ca="1">SUMIF(Données!$B$1:$Z$1,$C$7,Données!C11:AA11)</f>
        <v>21.00001</v>
      </c>
      <c r="E17" s="4">
        <f ca="1">SUMIF(Données!$B$1:$Z$1,$E$7,Données!B11:Z11)</f>
        <v>95.00003000000001</v>
      </c>
      <c r="F17" s="4">
        <f ca="1">SUMIF(Données!$B$1:$Z$1,$F$7,Données!B11:Z11)</f>
        <v>37.000010000000003</v>
      </c>
      <c r="G17" s="4">
        <f ca="1">SUMIF(Données!$B$1:$Z$1,$G$7,Données!B11:Z11)</f>
        <v>55.000010000000003</v>
      </c>
      <c r="H17" s="4">
        <f ca="1">SUMIF(Données!$B$1:$Z$1,$H$7,Données!B11:Z11)</f>
        <v>82.000020000000006</v>
      </c>
      <c r="I17" s="4">
        <f ca="1">SUMIF(Données!$B$1:$Z$1,$I$7,Données!B11:Z11)</f>
        <v>73.000020000000006</v>
      </c>
      <c r="J17" s="4">
        <f ca="1">SUMIF(Données!$B$1:$Z$1,$J$7,Données!B11:Z11)</f>
        <v>38.000010000000003</v>
      </c>
      <c r="K17" s="4">
        <f ca="1">SUMIF(Données!$B$1:$Z$1,$K$7,Données!B11:Z11)</f>
        <v>46.000010000000003</v>
      </c>
      <c r="L17" s="4">
        <f ca="1">SUMIF(Données!$B$1:$Z$1,$L$7,Données!B11:Z11)</f>
        <v>56.000019999999999</v>
      </c>
      <c r="M17" s="4">
        <f ca="1">SUMIF(Données!$B$1:$Z$1,$M$7,Données!B11:Z11)</f>
        <v>62.000020000000006</v>
      </c>
      <c r="N17" s="4">
        <f ca="1">SUMIF(Données!$B$1:$Z$1,$M$7,Données!C11:AA11)</f>
        <v>73.000020000000006</v>
      </c>
      <c r="O17" s="4">
        <f ca="1">SUMIF(Données!$B$1:$Z$1,$O$7,Données!B11:Z11)</f>
        <v>67.000020000000006</v>
      </c>
      <c r="P17" s="4">
        <f ca="1">SUMIF(Données!$B$1:$Z$1,$P$7,Données!B11:Z11)</f>
        <v>165.00004000000001</v>
      </c>
      <c r="Q17" s="4">
        <f ca="1">SUMIF(Données!$B$1:$Z$1,$Q$7,Données!B11:Z11)</f>
        <v>33.000010000000003</v>
      </c>
      <c r="R17" s="4">
        <f t="shared" ca="1" si="0"/>
        <v>62.066683999999995</v>
      </c>
      <c r="S17"/>
      <c r="T17" s="4">
        <f ca="1">LARGE(R8:R47,10)</f>
        <v>74.200069333333346</v>
      </c>
      <c r="U17" s="4" t="str">
        <f t="shared" ca="1" si="1"/>
        <v>Vendeur 40</v>
      </c>
      <c r="AMJ17"/>
    </row>
    <row r="18" spans="1:1024" ht="19.649999999999999" customHeight="1">
      <c r="A18"/>
      <c r="B18" s="3" t="s">
        <v>16</v>
      </c>
      <c r="C18" s="4">
        <f ca="1">SUMIF(Données!$B$1:$Z$1,$C$7,Données!B12:Z12)</f>
        <v>18.000011000000001</v>
      </c>
      <c r="D18" s="4">
        <f ca="1">SUMIF(Données!$B$1:$Z$1,$C$7,Données!C12:AA12)</f>
        <v>41.000011000000001</v>
      </c>
      <c r="E18" s="4">
        <f ca="1">SUMIF(Données!$B$1:$Z$1,$E$7,Données!B12:Z12)</f>
        <v>76.000033000000002</v>
      </c>
      <c r="F18" s="4">
        <f ca="1">SUMIF(Données!$B$1:$Z$1,$F$7,Données!B12:Z12)</f>
        <v>49.000011000000001</v>
      </c>
      <c r="G18" s="4">
        <f ca="1">SUMIF(Données!$B$1:$Z$1,$G$7,Données!B12:Z12)</f>
        <v>19.000011000000001</v>
      </c>
      <c r="H18" s="4">
        <f ca="1">SUMIF(Données!$B$1:$Z$1,$H$7,Données!B12:Z12)</f>
        <v>57.000022000000001</v>
      </c>
      <c r="I18" s="4">
        <f ca="1">SUMIF(Données!$B$1:$Z$1,$I$7,Données!B12:Z12)</f>
        <v>44.000022000000001</v>
      </c>
      <c r="J18" s="4">
        <f ca="1">SUMIF(Données!$B$1:$Z$1,$J$7,Données!B12:Z12)</f>
        <v>32.000011000000001</v>
      </c>
      <c r="K18" s="4">
        <f ca="1">SUMIF(Données!$B$1:$Z$1,$K$7,Données!B12:Z12)</f>
        <v>17.000011000000001</v>
      </c>
      <c r="L18" s="4">
        <f ca="1">SUMIF(Données!$B$1:$Z$1,$L$7,Données!B12:Z12)</f>
        <v>49.000022000000001</v>
      </c>
      <c r="M18" s="4">
        <f ca="1">SUMIF(Données!$B$1:$Z$1,$M$7,Données!B12:Z12)</f>
        <v>28.000022000000001</v>
      </c>
      <c r="N18" s="4">
        <f ca="1">SUMIF(Données!$B$1:$Z$1,$M$7,Données!C12:AA12)</f>
        <v>51.000022000000001</v>
      </c>
      <c r="O18" s="4">
        <f ca="1">SUMIF(Données!$B$1:$Z$1,$O$7,Données!B12:Z12)</f>
        <v>65.000022000000001</v>
      </c>
      <c r="P18" s="4">
        <f ca="1">SUMIF(Données!$B$1:$Z$1,$P$7,Données!B12:Z12)</f>
        <v>96.000044000000003</v>
      </c>
      <c r="Q18" s="4">
        <f ca="1">SUMIF(Données!$B$1:$Z$1,$Q$7,Données!B12:Z12)</f>
        <v>24.000011000000001</v>
      </c>
      <c r="R18" s="4">
        <f t="shared" ca="1" si="0"/>
        <v>44.400019066666665</v>
      </c>
      <c r="S18"/>
      <c r="T18" s="4">
        <f ca="1">LARGE(R8:R47,11)</f>
        <v>69.800058933333347</v>
      </c>
      <c r="U18" s="4" t="str">
        <f t="shared" ca="1" si="1"/>
        <v>Vendeur 34</v>
      </c>
      <c r="AMJ18"/>
    </row>
    <row r="19" spans="1:1024" ht="19.649999999999999" customHeight="1">
      <c r="A19"/>
      <c r="B19" s="3" t="s">
        <v>17</v>
      </c>
      <c r="C19" s="4">
        <f ca="1">SUMIF(Données!$B$1:$Z$1,$C$7,Données!B13:Z13)</f>
        <v>33.000011999999998</v>
      </c>
      <c r="D19" s="4">
        <f ca="1">SUMIF(Données!$B$1:$Z$1,$C$7,Données!C13:AA13)</f>
        <v>49.000011999999998</v>
      </c>
      <c r="E19" s="4">
        <f ca="1">SUMIF(Données!$B$1:$Z$1,$E$7,Données!B13:Z13)</f>
        <v>153.00003599999999</v>
      </c>
      <c r="F19" s="4">
        <f ca="1">SUMIF(Données!$B$1:$Z$1,$F$7,Données!B13:Z13)</f>
        <v>54.000011999999998</v>
      </c>
      <c r="G19" s="4">
        <f ca="1">SUMIF(Données!$B$1:$Z$1,$G$7,Données!B13:Z13)</f>
        <v>43.000011999999998</v>
      </c>
      <c r="H19" s="4">
        <f ca="1">SUMIF(Données!$B$1:$Z$1,$H$7,Données!B13:Z13)</f>
        <v>121.000024</v>
      </c>
      <c r="I19" s="4">
        <f ca="1">SUMIF(Données!$B$1:$Z$1,$I$7,Données!B13:Z13)</f>
        <v>87.000023999999996</v>
      </c>
      <c r="J19" s="4">
        <f ca="1">SUMIF(Données!$B$1:$Z$1,$J$7,Données!B13:Z13)</f>
        <v>48.000011999999998</v>
      </c>
      <c r="K19" s="4">
        <f ca="1">SUMIF(Données!$B$1:$Z$1,$K$7,Données!B13:Z13)</f>
        <v>35.000011999999998</v>
      </c>
      <c r="L19" s="4">
        <f ca="1">SUMIF(Données!$B$1:$Z$1,$L$7,Données!B13:Z13)</f>
        <v>59.000023999999996</v>
      </c>
      <c r="M19" s="4">
        <f ca="1">SUMIF(Données!$B$1:$Z$1,$M$7,Données!B13:Z13)</f>
        <v>105.000024</v>
      </c>
      <c r="N19" s="4">
        <f ca="1">SUMIF(Données!$B$1:$Z$1,$M$7,Données!C13:AA13)</f>
        <v>63.000023999999996</v>
      </c>
      <c r="O19" s="4">
        <f ca="1">SUMIF(Données!$B$1:$Z$1,$O$7,Données!B13:Z13)</f>
        <v>86.000023999999996</v>
      </c>
      <c r="P19" s="4">
        <f ca="1">SUMIF(Données!$B$1:$Z$1,$P$7,Données!B13:Z13)</f>
        <v>197.00004799999999</v>
      </c>
      <c r="Q19" s="4">
        <f ca="1">SUMIF(Données!$B$1:$Z$1,$Q$7,Données!B13:Z13)</f>
        <v>25.000012000000002</v>
      </c>
      <c r="R19" s="4">
        <f t="shared" ca="1" si="0"/>
        <v>77.200020799999976</v>
      </c>
      <c r="S19"/>
      <c r="T19" s="4">
        <f ca="1">LARGE(R8:R47,12)</f>
        <v>69.466690933333354</v>
      </c>
      <c r="U19" s="4" t="str">
        <f t="shared" ca="1" si="1"/>
        <v>Vendeur 14</v>
      </c>
      <c r="AMJ19"/>
    </row>
    <row r="20" spans="1:1024" ht="19.649999999999999" customHeight="1">
      <c r="A20"/>
      <c r="B20" s="3" t="s">
        <v>18</v>
      </c>
      <c r="C20" s="4">
        <f ca="1">SUMIF(Données!$B$1:$Z$1,$C$7,Données!B14:Z14)</f>
        <v>16.000012999999999</v>
      </c>
      <c r="D20" s="4">
        <f ca="1">SUMIF(Données!$B$1:$Z$1,$C$7,Données!C14:AA14)</f>
        <v>28.000012999999999</v>
      </c>
      <c r="E20" s="4">
        <f ca="1">SUMIF(Données!$B$1:$Z$1,$E$7,Données!B14:Z14)</f>
        <v>102.000039</v>
      </c>
      <c r="F20" s="4">
        <f ca="1">SUMIF(Données!$B$1:$Z$1,$F$7,Données!B14:Z14)</f>
        <v>37.000013000000003</v>
      </c>
      <c r="G20" s="4">
        <f ca="1">SUMIF(Données!$B$1:$Z$1,$G$7,Données!B14:Z14)</f>
        <v>36.000013000000003</v>
      </c>
      <c r="H20" s="4">
        <f ca="1">SUMIF(Données!$B$1:$Z$1,$H$7,Données!B14:Z14)</f>
        <v>61.000026000000005</v>
      </c>
      <c r="I20" s="4">
        <f ca="1">SUMIF(Données!$B$1:$Z$1,$I$7,Données!B14:Z14)</f>
        <v>60.000026000000005</v>
      </c>
      <c r="J20" s="4">
        <f ca="1">SUMIF(Données!$B$1:$Z$1,$J$7,Données!B14:Z14)</f>
        <v>15.000012999999999</v>
      </c>
      <c r="K20" s="4">
        <f ca="1">SUMIF(Données!$B$1:$Z$1,$K$7,Données!B14:Z14)</f>
        <v>47.000013000000003</v>
      </c>
      <c r="L20" s="4">
        <f ca="1">SUMIF(Données!$B$1:$Z$1,$L$7,Données!B14:Z14)</f>
        <v>104.00002600000001</v>
      </c>
      <c r="M20" s="4">
        <f ca="1">SUMIF(Données!$B$1:$Z$1,$M$7,Données!B14:Z14)</f>
        <v>87.000026000000005</v>
      </c>
      <c r="N20" s="4">
        <f ca="1">SUMIF(Données!$B$1:$Z$1,$M$7,Données!C14:AA14)</f>
        <v>89.000026000000005</v>
      </c>
      <c r="O20" s="4">
        <f ca="1">SUMIF(Données!$B$1:$Z$1,$O$7,Données!B14:Z14)</f>
        <v>38.000025999999998</v>
      </c>
      <c r="P20" s="4">
        <f ca="1">SUMIF(Données!$B$1:$Z$1,$P$7,Données!B14:Z14)</f>
        <v>164.00005200000001</v>
      </c>
      <c r="Q20" s="4">
        <f ca="1">SUMIF(Données!$B$1:$Z$1,$Q$7,Données!B14:Z14)</f>
        <v>52.000013000000003</v>
      </c>
      <c r="R20" s="4">
        <f t="shared" ca="1" si="0"/>
        <v>62.400022533333335</v>
      </c>
      <c r="S20"/>
      <c r="T20" s="4">
        <f ca="1">LARGE(R8:R47,13)</f>
        <v>67.866715199999987</v>
      </c>
      <c r="U20" s="4" t="str">
        <f t="shared" ca="1" si="1"/>
        <v>Vendeur 28</v>
      </c>
      <c r="AMJ20"/>
    </row>
    <row r="21" spans="1:1024" ht="19.649999999999999" customHeight="1">
      <c r="A21"/>
      <c r="B21" s="3" t="s">
        <v>19</v>
      </c>
      <c r="C21" s="4">
        <f ca="1">SUMIF(Données!$B$1:$Z$1,$C$7,Données!B15:Z15)</f>
        <v>34.000014</v>
      </c>
      <c r="D21" s="4">
        <f ca="1">SUMIF(Données!$B$1:$Z$1,$C$7,Données!C15:AA15)</f>
        <v>36.000014</v>
      </c>
      <c r="E21" s="4">
        <f ca="1">SUMIF(Données!$B$1:$Z$1,$E$7,Données!B15:Z15)</f>
        <v>116.00004200000001</v>
      </c>
      <c r="F21" s="4">
        <f ca="1">SUMIF(Données!$B$1:$Z$1,$F$7,Données!B15:Z15)</f>
        <v>30.000014</v>
      </c>
      <c r="G21" s="4">
        <f ca="1">SUMIF(Données!$B$1:$Z$1,$G$7,Données!B15:Z15)</f>
        <v>37.000014</v>
      </c>
      <c r="H21" s="4">
        <f ca="1">SUMIF(Données!$B$1:$Z$1,$H$7,Données!B15:Z15)</f>
        <v>101.000028</v>
      </c>
      <c r="I21" s="4">
        <f ca="1">SUMIF(Données!$B$1:$Z$1,$I$7,Données!B15:Z15)</f>
        <v>81.000028</v>
      </c>
      <c r="J21" s="4">
        <f ca="1">SUMIF(Données!$B$1:$Z$1,$J$7,Données!B15:Z15)</f>
        <v>36.000014</v>
      </c>
      <c r="K21" s="4">
        <f ca="1">SUMIF(Données!$B$1:$Z$1,$K$7,Données!B15:Z15)</f>
        <v>44.000014</v>
      </c>
      <c r="L21" s="4">
        <f ca="1">SUMIF(Données!$B$1:$Z$1,$L$7,Données!B15:Z15)</f>
        <v>86.000028</v>
      </c>
      <c r="M21" s="4">
        <f ca="1">SUMIF(Données!$B$1:$Z$1,$M$7,Données!B15:Z15)</f>
        <v>51.000028</v>
      </c>
      <c r="N21" s="4">
        <f ca="1">SUMIF(Données!$B$1:$Z$1,$M$7,Données!C15:AA15)</f>
        <v>104.000028</v>
      </c>
      <c r="O21" s="4">
        <f ca="1">SUMIF(Données!$B$1:$Z$1,$O$7,Données!B15:Z15)</f>
        <v>90.000028</v>
      </c>
      <c r="P21" s="4">
        <f ca="1">SUMIF(Données!$B$1:$Z$1,$P$7,Données!B15:Z15)</f>
        <v>166.000056</v>
      </c>
      <c r="Q21" s="4">
        <f ca="1">SUMIF(Données!$B$1:$Z$1,$Q$7,Données!B15:Z15)</f>
        <v>30.000014</v>
      </c>
      <c r="R21" s="4">
        <f t="shared" ca="1" si="0"/>
        <v>69.466690933333354</v>
      </c>
      <c r="S21"/>
      <c r="T21" s="4">
        <f ca="1">LARGE(R8:R47,14)</f>
        <v>67.466682266666652</v>
      </c>
      <c r="U21" s="4" t="str">
        <f t="shared" ca="1" si="1"/>
        <v>Vendeur 9</v>
      </c>
      <c r="AMJ21"/>
    </row>
    <row r="22" spans="1:1024" ht="19.649999999999999" customHeight="1">
      <c r="A22"/>
      <c r="B22" s="3" t="s">
        <v>20</v>
      </c>
      <c r="C22" s="4">
        <f ca="1">SUMIF(Données!$B$1:$Z$1,$C$7,Données!B16:Z16)</f>
        <v>32.000014999999998</v>
      </c>
      <c r="D22" s="4">
        <f ca="1">SUMIF(Données!$B$1:$Z$1,$C$7,Données!C16:AA16)</f>
        <v>33.000014999999998</v>
      </c>
      <c r="E22" s="4">
        <f ca="1">SUMIF(Données!$B$1:$Z$1,$E$7,Données!B16:Z16)</f>
        <v>141.000045</v>
      </c>
      <c r="F22" s="4">
        <f ca="1">SUMIF(Données!$B$1:$Z$1,$F$7,Données!B16:Z16)</f>
        <v>67.000015000000005</v>
      </c>
      <c r="G22" s="4">
        <f ca="1">SUMIF(Données!$B$1:$Z$1,$G$7,Données!B16:Z16)</f>
        <v>27.000015000000001</v>
      </c>
      <c r="H22" s="4">
        <f ca="1">SUMIF(Données!$B$1:$Z$1,$H$7,Données!B16:Z16)</f>
        <v>67.000029999999995</v>
      </c>
      <c r="I22" s="4">
        <f ca="1">SUMIF(Données!$B$1:$Z$1,$I$7,Données!B16:Z16)</f>
        <v>128.00003000000001</v>
      </c>
      <c r="J22" s="4">
        <f ca="1">SUMIF(Données!$B$1:$Z$1,$J$7,Données!B16:Z16)</f>
        <v>26.000015000000001</v>
      </c>
      <c r="K22" s="4">
        <f ca="1">SUMIF(Données!$B$1:$Z$1,$K$7,Données!B16:Z16)</f>
        <v>30.000015000000001</v>
      </c>
      <c r="L22" s="4">
        <f ca="1">SUMIF(Données!$B$1:$Z$1,$L$7,Données!B16:Z16)</f>
        <v>97.000029999999995</v>
      </c>
      <c r="M22" s="4">
        <f ca="1">SUMIF(Données!$B$1:$Z$1,$M$7,Données!B16:Z16)</f>
        <v>77.000029999999995</v>
      </c>
      <c r="N22" s="4">
        <f ca="1">SUMIF(Données!$B$1:$Z$1,$M$7,Données!C16:AA16)</f>
        <v>93.000029999999995</v>
      </c>
      <c r="O22" s="4">
        <f ca="1">SUMIF(Données!$B$1:$Z$1,$O$7,Données!B16:Z16)</f>
        <v>98.000029999999995</v>
      </c>
      <c r="P22" s="4">
        <f ca="1">SUMIF(Données!$B$1:$Z$1,$P$7,Données!B16:Z16)</f>
        <v>158.00005999999999</v>
      </c>
      <c r="Q22" s="4">
        <f ca="1">SUMIF(Données!$B$1:$Z$1,$Q$7,Données!B16:Z16)</f>
        <v>50.000014999999998</v>
      </c>
      <c r="R22" s="4">
        <f t="shared" ca="1" si="0"/>
        <v>74.933359333333343</v>
      </c>
      <c r="S22"/>
      <c r="T22" s="4">
        <f ca="1">LARGE(R8:R47,15)</f>
        <v>65.600008666666653</v>
      </c>
      <c r="U22" s="4" t="str">
        <f t="shared" ca="1" si="1"/>
        <v>Vendeur 5</v>
      </c>
      <c r="AMJ22"/>
    </row>
    <row r="23" spans="1:1024" ht="19.649999999999999" customHeight="1">
      <c r="A23"/>
      <c r="B23" s="3" t="s">
        <v>21</v>
      </c>
      <c r="C23" s="4">
        <f ca="1">SUMIF(Données!$B$1:$Z$1,$C$7,Données!B17:Z17)</f>
        <v>32.000016000000002</v>
      </c>
      <c r="D23" s="4">
        <f ca="1">SUMIF(Données!$B$1:$Z$1,$C$7,Données!C17:AA17)</f>
        <v>37.000016000000002</v>
      </c>
      <c r="E23" s="4">
        <f ca="1">SUMIF(Données!$B$1:$Z$1,$E$7,Données!B17:Z17)</f>
        <v>111.00004800000001</v>
      </c>
      <c r="F23" s="4">
        <f ca="1">SUMIF(Données!$B$1:$Z$1,$F$7,Données!B17:Z17)</f>
        <v>37.000016000000002</v>
      </c>
      <c r="G23" s="4">
        <f ca="1">SUMIF(Données!$B$1:$Z$1,$G$7,Données!B17:Z17)</f>
        <v>40.000016000000002</v>
      </c>
      <c r="H23" s="4">
        <f ca="1">SUMIF(Données!$B$1:$Z$1,$H$7,Données!B17:Z17)</f>
        <v>86.000032000000004</v>
      </c>
      <c r="I23" s="4">
        <f ca="1">SUMIF(Données!$B$1:$Z$1,$I$7,Données!B17:Z17)</f>
        <v>64.000032000000004</v>
      </c>
      <c r="J23" s="4">
        <f ca="1">SUMIF(Données!$B$1:$Z$1,$J$7,Données!B17:Z17)</f>
        <v>36.000016000000002</v>
      </c>
      <c r="K23" s="4">
        <f ca="1">SUMIF(Données!$B$1:$Z$1,$K$7,Données!B17:Z17)</f>
        <v>29.000015999999999</v>
      </c>
      <c r="L23" s="4">
        <f ca="1">SUMIF(Données!$B$1:$Z$1,$L$7,Données!B17:Z17)</f>
        <v>66.000032000000004</v>
      </c>
      <c r="M23" s="4">
        <f ca="1">SUMIF(Données!$B$1:$Z$1,$M$7,Données!B17:Z17)</f>
        <v>72.000032000000004</v>
      </c>
      <c r="N23" s="4">
        <f ca="1">SUMIF(Données!$B$1:$Z$1,$M$7,Données!C17:AA17)</f>
        <v>70.000032000000004</v>
      </c>
      <c r="O23" s="4">
        <f ca="1">SUMIF(Données!$B$1:$Z$1,$O$7,Données!B17:Z17)</f>
        <v>72.000032000000004</v>
      </c>
      <c r="P23" s="4">
        <f ca="1">SUMIF(Données!$B$1:$Z$1,$P$7,Données!B17:Z17)</f>
        <v>156.00006400000001</v>
      </c>
      <c r="Q23" s="4">
        <f ca="1">SUMIF(Données!$B$1:$Z$1,$Q$7,Données!B17:Z17)</f>
        <v>41.000016000000002</v>
      </c>
      <c r="R23" s="4">
        <f t="shared" ca="1" si="0"/>
        <v>63.26669440000002</v>
      </c>
      <c r="S23"/>
      <c r="T23" s="4">
        <f ca="1">LARGE(R8:R47,16)</f>
        <v>65.333400933333351</v>
      </c>
      <c r="U23" s="4" t="str">
        <f t="shared" ca="1" si="1"/>
        <v>Vendeur 39</v>
      </c>
      <c r="AMJ23"/>
    </row>
    <row r="24" spans="1:1024" ht="19.649999999999999" customHeight="1">
      <c r="A24"/>
      <c r="B24" s="3" t="s">
        <v>22</v>
      </c>
      <c r="C24" s="4">
        <f ca="1">SUMIF(Données!$B$1:$Z$1,$C$7,Données!B18:Z18)</f>
        <v>29.000017</v>
      </c>
      <c r="D24" s="4">
        <f ca="1">SUMIF(Données!$B$1:$Z$1,$C$7,Données!C18:AA18)</f>
        <v>40.000017</v>
      </c>
      <c r="E24" s="4">
        <f ca="1">SUMIF(Données!$B$1:$Z$1,$E$7,Données!B18:Z18)</f>
        <v>80.000050999999999</v>
      </c>
      <c r="F24" s="4">
        <f ca="1">SUMIF(Données!$B$1:$Z$1,$F$7,Données!B18:Z18)</f>
        <v>28.000017</v>
      </c>
      <c r="G24" s="4">
        <f ca="1">SUMIF(Données!$B$1:$Z$1,$G$7,Données!B18:Z18)</f>
        <v>39.000017</v>
      </c>
      <c r="H24" s="4">
        <f ca="1">SUMIF(Données!$B$1:$Z$1,$H$7,Données!B18:Z18)</f>
        <v>58.000033999999999</v>
      </c>
      <c r="I24" s="4">
        <f ca="1">SUMIF(Données!$B$1:$Z$1,$I$7,Données!B18:Z18)</f>
        <v>50.000033999999999</v>
      </c>
      <c r="J24" s="4">
        <f ca="1">SUMIF(Données!$B$1:$Z$1,$J$7,Données!B18:Z18)</f>
        <v>40.000017</v>
      </c>
      <c r="K24" s="4">
        <f ca="1">SUMIF(Données!$B$1:$Z$1,$K$7,Données!B18:Z18)</f>
        <v>24.000017</v>
      </c>
      <c r="L24" s="4">
        <f ca="1">SUMIF(Données!$B$1:$Z$1,$L$7,Données!B18:Z18)</f>
        <v>70.000033999999999</v>
      </c>
      <c r="M24" s="4">
        <f ca="1">SUMIF(Données!$B$1:$Z$1,$M$7,Données!B18:Z18)</f>
        <v>49.000033999999999</v>
      </c>
      <c r="N24" s="4">
        <f ca="1">SUMIF(Données!$B$1:$Z$1,$M$7,Données!C18:AA18)</f>
        <v>70.000033999999999</v>
      </c>
      <c r="O24" s="4">
        <f ca="1">SUMIF(Données!$B$1:$Z$1,$O$7,Données!B18:Z18)</f>
        <v>68.000033999999999</v>
      </c>
      <c r="P24" s="4">
        <f ca="1">SUMIF(Données!$B$1:$Z$1,$P$7,Données!B18:Z18)</f>
        <v>139.000068</v>
      </c>
      <c r="Q24" s="4">
        <f ca="1">SUMIF(Données!$B$1:$Z$1,$Q$7,Données!B18:Z18)</f>
        <v>33.000017</v>
      </c>
      <c r="R24" s="4">
        <f t="shared" ca="1" si="0"/>
        <v>54.466696133333343</v>
      </c>
      <c r="S24"/>
      <c r="T24" s="4">
        <f ca="1">LARGE(R8:R47,17)</f>
        <v>64.733395733333339</v>
      </c>
      <c r="U24" s="4" t="str">
        <f t="shared" ca="1" si="1"/>
        <v>Vendeur 36</v>
      </c>
      <c r="AMJ24"/>
    </row>
    <row r="25" spans="1:1024" ht="19.649999999999999" customHeight="1">
      <c r="A25"/>
      <c r="B25" s="3" t="s">
        <v>23</v>
      </c>
      <c r="C25" s="4">
        <f ca="1">SUMIF(Données!$B$1:$Z$1,$C$7,Données!B19:Z19)</f>
        <v>50.000017999999997</v>
      </c>
      <c r="D25" s="4">
        <f ca="1">SUMIF(Données!$B$1:$Z$1,$C$7,Données!C19:AA19)</f>
        <v>54.000017999999997</v>
      </c>
      <c r="E25" s="4">
        <f ca="1">SUMIF(Données!$B$1:$Z$1,$E$7,Données!B19:Z19)</f>
        <v>82.000053999999992</v>
      </c>
      <c r="F25" s="4">
        <f ca="1">SUMIF(Données!$B$1:$Z$1,$F$7,Données!B19:Z19)</f>
        <v>18.000018000000001</v>
      </c>
      <c r="G25" s="4">
        <f ca="1">SUMIF(Données!$B$1:$Z$1,$G$7,Données!B19:Z19)</f>
        <v>40.000017999999997</v>
      </c>
      <c r="H25" s="4">
        <f ca="1">SUMIF(Données!$B$1:$Z$1,$H$7,Données!B19:Z19)</f>
        <v>43.000036000000001</v>
      </c>
      <c r="I25" s="4">
        <f ca="1">SUMIF(Données!$B$1:$Z$1,$I$7,Données!B19:Z19)</f>
        <v>69.000035999999994</v>
      </c>
      <c r="J25" s="4">
        <f ca="1">SUMIF(Données!$B$1:$Z$1,$J$7,Données!B19:Z19)</f>
        <v>15.000018000000001</v>
      </c>
      <c r="K25" s="4">
        <f ca="1">SUMIF(Données!$B$1:$Z$1,$K$7,Données!B19:Z19)</f>
        <v>49.000017999999997</v>
      </c>
      <c r="L25" s="4">
        <f ca="1">SUMIF(Données!$B$1:$Z$1,$L$7,Données!B19:Z19)</f>
        <v>86.000035999999994</v>
      </c>
      <c r="M25" s="4">
        <f ca="1">SUMIF(Données!$B$1:$Z$1,$M$7,Données!B19:Z19)</f>
        <v>36.000036000000001</v>
      </c>
      <c r="N25" s="4">
        <f ca="1">SUMIF(Données!$B$1:$Z$1,$M$7,Données!C19:AA19)</f>
        <v>68.000035999999994</v>
      </c>
      <c r="O25" s="4">
        <f ca="1">SUMIF(Données!$B$1:$Z$1,$O$7,Données!B19:Z19)</f>
        <v>42.000036000000001</v>
      </c>
      <c r="P25" s="4">
        <f ca="1">SUMIF(Données!$B$1:$Z$1,$P$7,Données!B19:Z19)</f>
        <v>143.00007199999999</v>
      </c>
      <c r="Q25" s="4">
        <f ca="1">SUMIF(Données!$B$1:$Z$1,$Q$7,Données!B19:Z19)</f>
        <v>44.000017999999997</v>
      </c>
      <c r="R25" s="4">
        <f t="shared" ca="1" si="0"/>
        <v>55.933364533333346</v>
      </c>
      <c r="S25"/>
      <c r="T25" s="4">
        <f ca="1">LARGE(R8:R47,18)</f>
        <v>63.26669440000002</v>
      </c>
      <c r="U25" s="4" t="str">
        <f t="shared" ca="1" si="1"/>
        <v>Vendeur 16</v>
      </c>
      <c r="AMJ25"/>
    </row>
    <row r="26" spans="1:1024" ht="19.649999999999999" customHeight="1">
      <c r="A26"/>
      <c r="B26" s="3" t="s">
        <v>24</v>
      </c>
      <c r="C26" s="4">
        <f ca="1">SUMIF(Données!$B$1:$Z$1,$C$7,Données!B20:Z20)</f>
        <v>48.000019000000002</v>
      </c>
      <c r="D26" s="4">
        <f ca="1">SUMIF(Données!$B$1:$Z$1,$C$7,Données!C20:AA20)</f>
        <v>35.000019000000002</v>
      </c>
      <c r="E26" s="4">
        <f ca="1">SUMIF(Données!$B$1:$Z$1,$E$7,Données!B20:Z20)</f>
        <v>129.000057</v>
      </c>
      <c r="F26" s="4">
        <f ca="1">SUMIF(Données!$B$1:$Z$1,$F$7,Données!B20:Z20)</f>
        <v>56.000019000000002</v>
      </c>
      <c r="G26" s="4">
        <f ca="1">SUMIF(Données!$B$1:$Z$1,$G$7,Données!B20:Z20)</f>
        <v>51.000019000000002</v>
      </c>
      <c r="H26" s="4">
        <f ca="1">SUMIF(Données!$B$1:$Z$1,$H$7,Données!B20:Z20)</f>
        <v>81.000038000000004</v>
      </c>
      <c r="I26" s="4">
        <f ca="1">SUMIF(Données!$B$1:$Z$1,$I$7,Données!B20:Z20)</f>
        <v>110.000038</v>
      </c>
      <c r="J26" s="4">
        <f ca="1">SUMIF(Données!$B$1:$Z$1,$J$7,Données!B20:Z20)</f>
        <v>34.000019000000002</v>
      </c>
      <c r="K26" s="4">
        <f ca="1">SUMIF(Données!$B$1:$Z$1,$K$7,Données!B20:Z20)</f>
        <v>63.000019000000002</v>
      </c>
      <c r="L26" s="4">
        <f ca="1">SUMIF(Données!$B$1:$Z$1,$L$7,Données!B20:Z20)</f>
        <v>81.000038000000004</v>
      </c>
      <c r="M26" s="4">
        <f ca="1">SUMIF(Données!$B$1:$Z$1,$M$7,Données!B20:Z20)</f>
        <v>103.000038</v>
      </c>
      <c r="N26" s="4">
        <f ca="1">SUMIF(Données!$B$1:$Z$1,$M$7,Données!C20:AA20)</f>
        <v>74.000038000000004</v>
      </c>
      <c r="O26" s="4">
        <f ca="1">SUMIF(Données!$B$1:$Z$1,$O$7,Données!B20:Z20)</f>
        <v>91.000038000000004</v>
      </c>
      <c r="P26" s="4">
        <f ca="1">SUMIF(Données!$B$1:$Z$1,$P$7,Données!B20:Z20)</f>
        <v>171.00007600000001</v>
      </c>
      <c r="Q26" s="4">
        <f ca="1">SUMIF(Données!$B$1:$Z$1,$Q$7,Données!B20:Z20)</f>
        <v>46.000019000000002</v>
      </c>
      <c r="R26" s="4">
        <f t="shared" ca="1" si="0"/>
        <v>78.200032933333347</v>
      </c>
      <c r="S26"/>
      <c r="T26" s="4">
        <f ca="1">LARGE(R8:R47,19)</f>
        <v>63.000038133333341</v>
      </c>
      <c r="U26" s="4" t="str">
        <f t="shared" ca="1" si="1"/>
        <v>Vendeur 22</v>
      </c>
      <c r="AMJ26"/>
    </row>
    <row r="27" spans="1:1024" ht="19.649999999999999" customHeight="1">
      <c r="A27"/>
      <c r="B27" s="3" t="s">
        <v>25</v>
      </c>
      <c r="C27" s="4">
        <f ca="1">SUMIF(Données!$B$1:$Z$1,$C$7,Données!B21:Z21)</f>
        <v>18.000019999999999</v>
      </c>
      <c r="D27" s="4">
        <f ca="1">SUMIF(Données!$B$1:$Z$1,$C$7,Données!C21:AA21)</f>
        <v>30.000019999999999</v>
      </c>
      <c r="E27" s="4">
        <f ca="1">SUMIF(Données!$B$1:$Z$1,$E$7,Données!B21:Z21)</f>
        <v>109.00005999999999</v>
      </c>
      <c r="F27" s="4">
        <f ca="1">SUMIF(Données!$B$1:$Z$1,$F$7,Données!B21:Z21)</f>
        <v>47.000019999999999</v>
      </c>
      <c r="G27" s="4">
        <f ca="1">SUMIF(Données!$B$1:$Z$1,$G$7,Données!B21:Z21)</f>
        <v>44.000019999999999</v>
      </c>
      <c r="H27" s="4">
        <f ca="1">SUMIF(Données!$B$1:$Z$1,$H$7,Données!B21:Z21)</f>
        <v>39.000039999999998</v>
      </c>
      <c r="I27" s="4">
        <f ca="1">SUMIF(Données!$B$1:$Z$1,$I$7,Données!B21:Z21)</f>
        <v>59.000039999999998</v>
      </c>
      <c r="J27" s="4">
        <f ca="1">SUMIF(Données!$B$1:$Z$1,$J$7,Données!B21:Z21)</f>
        <v>24.000019999999999</v>
      </c>
      <c r="K27" s="4">
        <f ca="1">SUMIF(Données!$B$1:$Z$1,$K$7,Données!B21:Z21)</f>
        <v>24.000019999999999</v>
      </c>
      <c r="L27" s="4">
        <f ca="1">SUMIF(Données!$B$1:$Z$1,$L$7,Données!B21:Z21)</f>
        <v>67.000039999999998</v>
      </c>
      <c r="M27" s="4">
        <f ca="1">SUMIF(Données!$B$1:$Z$1,$M$7,Données!B21:Z21)</f>
        <v>48.000039999999998</v>
      </c>
      <c r="N27" s="4">
        <f ca="1">SUMIF(Données!$B$1:$Z$1,$M$7,Données!C21:AA21)</f>
        <v>74.000039999999998</v>
      </c>
      <c r="O27" s="4">
        <f ca="1">SUMIF(Données!$B$1:$Z$1,$O$7,Données!B21:Z21)</f>
        <v>86.000039999999998</v>
      </c>
      <c r="P27" s="4">
        <f ca="1">SUMIF(Données!$B$1:$Z$1,$P$7,Données!B21:Z21)</f>
        <v>137.00008</v>
      </c>
      <c r="Q27" s="4">
        <f ca="1">SUMIF(Données!$B$1:$Z$1,$Q$7,Données!B21:Z21)</f>
        <v>41.000019999999999</v>
      </c>
      <c r="R27" s="4">
        <f t="shared" ca="1" si="0"/>
        <v>56.46670133333334</v>
      </c>
      <c r="S27"/>
      <c r="T27" s="4">
        <f ca="1">LARGE(R8:R47,20)</f>
        <v>62.733338533333331</v>
      </c>
      <c r="U27" s="4" t="str">
        <f t="shared" ca="1" si="1"/>
        <v>Vendeur 3</v>
      </c>
      <c r="AMJ27"/>
    </row>
    <row r="28" spans="1:1024" ht="19.649999999999999" customHeight="1">
      <c r="A28"/>
      <c r="B28" s="3" t="s">
        <v>26</v>
      </c>
      <c r="C28" s="4">
        <f ca="1">SUMIF(Données!$B$1:$Z$1,$C$7,Données!B22:Z22)</f>
        <v>33.000020999999997</v>
      </c>
      <c r="D28" s="4">
        <f ca="1">SUMIF(Données!$B$1:$Z$1,$C$7,Données!C22:AA22)</f>
        <v>29.000021</v>
      </c>
      <c r="E28" s="4">
        <f ca="1">SUMIF(Données!$B$1:$Z$1,$E$7,Données!B22:Z22)</f>
        <v>101.000063</v>
      </c>
      <c r="F28" s="4">
        <f ca="1">SUMIF(Données!$B$1:$Z$1,$F$7,Données!B22:Z22)</f>
        <v>21.000021</v>
      </c>
      <c r="G28" s="4">
        <f ca="1">SUMIF(Données!$B$1:$Z$1,$G$7,Données!B22:Z22)</f>
        <v>35.000020999999997</v>
      </c>
      <c r="H28" s="4">
        <f ca="1">SUMIF(Données!$B$1:$Z$1,$H$7,Données!B22:Z22)</f>
        <v>85.000041999999993</v>
      </c>
      <c r="I28" s="4">
        <f ca="1">SUMIF(Données!$B$1:$Z$1,$I$7,Données!B22:Z22)</f>
        <v>50.000041999999993</v>
      </c>
      <c r="J28" s="4">
        <f ca="1">SUMIF(Données!$B$1:$Z$1,$J$7,Données!B22:Z22)</f>
        <v>41.000020999999997</v>
      </c>
      <c r="K28" s="4">
        <f ca="1">SUMIF(Données!$B$1:$Z$1,$K$7,Données!B22:Z22)</f>
        <v>17.000021</v>
      </c>
      <c r="L28" s="4">
        <f ca="1">SUMIF(Données!$B$1:$Z$1,$L$7,Données!B22:Z22)</f>
        <v>71.000041999999993</v>
      </c>
      <c r="M28" s="4">
        <f ca="1">SUMIF(Données!$B$1:$Z$1,$M$7,Données!B22:Z22)</f>
        <v>38.000042000000001</v>
      </c>
      <c r="N28" s="4">
        <f ca="1">SUMIF(Données!$B$1:$Z$1,$M$7,Données!C22:AA22)</f>
        <v>75.000041999999993</v>
      </c>
      <c r="O28" s="4">
        <f ca="1">SUMIF(Données!$B$1:$Z$1,$O$7,Données!B22:Z22)</f>
        <v>46.000042000000001</v>
      </c>
      <c r="P28" s="4">
        <f ca="1">SUMIF(Données!$B$1:$Z$1,$P$7,Données!B22:Z22)</f>
        <v>122.000084</v>
      </c>
      <c r="Q28" s="4">
        <f ca="1">SUMIF(Données!$B$1:$Z$1,$Q$7,Données!B22:Z22)</f>
        <v>37.000020999999997</v>
      </c>
      <c r="R28" s="4">
        <f t="shared" ca="1" si="0"/>
        <v>53.400036399999998</v>
      </c>
      <c r="S28"/>
      <c r="T28" s="4">
        <f ca="1">LARGE(R8:R47,21)</f>
        <v>62.533385333333335</v>
      </c>
      <c r="U28" s="4" t="str">
        <f t="shared" ca="1" si="1"/>
        <v>Vendeur 30</v>
      </c>
      <c r="AMJ28"/>
    </row>
    <row r="29" spans="1:1024" ht="19.649999999999999" customHeight="1">
      <c r="A29"/>
      <c r="B29" s="3" t="s">
        <v>27</v>
      </c>
      <c r="C29" s="4">
        <f ca="1">SUMIF(Données!$B$1:$Z$1,$C$7,Données!B23:Z23)</f>
        <v>54.000022000000001</v>
      </c>
      <c r="D29" s="4">
        <f ca="1">SUMIF(Données!$B$1:$Z$1,$C$7,Données!C23:AA23)</f>
        <v>58.000022000000001</v>
      </c>
      <c r="E29" s="4">
        <f ca="1">SUMIF(Données!$B$1:$Z$1,$E$7,Données!B23:Z23)</f>
        <v>112.000066</v>
      </c>
      <c r="F29" s="4">
        <f ca="1">SUMIF(Données!$B$1:$Z$1,$F$7,Données!B23:Z23)</f>
        <v>44.000022000000001</v>
      </c>
      <c r="G29" s="4">
        <f ca="1">SUMIF(Données!$B$1:$Z$1,$G$7,Données!B23:Z23)</f>
        <v>47.000022000000001</v>
      </c>
      <c r="H29" s="4">
        <f ca="1">SUMIF(Données!$B$1:$Z$1,$H$7,Données!B23:Z23)</f>
        <v>38.000044000000003</v>
      </c>
      <c r="I29" s="4">
        <f ca="1">SUMIF(Données!$B$1:$Z$1,$I$7,Données!B23:Z23)</f>
        <v>71.000044000000003</v>
      </c>
      <c r="J29" s="4">
        <f ca="1">SUMIF(Données!$B$1:$Z$1,$J$7,Données!B23:Z23)</f>
        <v>44.000022000000001</v>
      </c>
      <c r="K29" s="4">
        <f ca="1">SUMIF(Données!$B$1:$Z$1,$K$7,Données!B23:Z23)</f>
        <v>22.000022000000001</v>
      </c>
      <c r="L29" s="4">
        <f ca="1">SUMIF(Données!$B$1:$Z$1,$L$7,Données!B23:Z23)</f>
        <v>35.000044000000003</v>
      </c>
      <c r="M29" s="4">
        <f ca="1">SUMIF(Données!$B$1:$Z$1,$M$7,Données!B23:Z23)</f>
        <v>78.000044000000003</v>
      </c>
      <c r="N29" s="4">
        <f ca="1">SUMIF(Données!$B$1:$Z$1,$M$7,Données!C23:AA23)</f>
        <v>63.000044000000003</v>
      </c>
      <c r="O29" s="4">
        <f ca="1">SUMIF(Données!$B$1:$Z$1,$O$7,Données!B23:Z23)</f>
        <v>91.000044000000003</v>
      </c>
      <c r="P29" s="4">
        <f ca="1">SUMIF(Données!$B$1:$Z$1,$P$7,Données!B23:Z23)</f>
        <v>138.00008800000001</v>
      </c>
      <c r="Q29" s="4">
        <f ca="1">SUMIF(Données!$B$1:$Z$1,$Q$7,Données!B23:Z23)</f>
        <v>50.000022000000001</v>
      </c>
      <c r="R29" s="4">
        <f t="shared" ca="1" si="0"/>
        <v>63.000038133333341</v>
      </c>
      <c r="S29"/>
      <c r="T29" s="4">
        <f ca="1">LARGE(R8:R47,22)</f>
        <v>62.400022533333335</v>
      </c>
      <c r="U29" s="4" t="str">
        <f t="shared" ca="1" si="1"/>
        <v>Vendeur 13</v>
      </c>
      <c r="AMJ29"/>
    </row>
    <row r="30" spans="1:1024" ht="19.649999999999999" customHeight="1">
      <c r="A30"/>
      <c r="B30" s="3" t="s">
        <v>28</v>
      </c>
      <c r="C30" s="4">
        <f ca="1">SUMIF(Données!$B$1:$Z$1,$C$7,Données!B24:Z24)</f>
        <v>51.000022999999999</v>
      </c>
      <c r="D30" s="4">
        <f ca="1">SUMIF(Données!$B$1:$Z$1,$C$7,Données!C24:AA24)</f>
        <v>34.000022999999999</v>
      </c>
      <c r="E30" s="4">
        <f ca="1">SUMIF(Données!$B$1:$Z$1,$E$7,Données!B24:Z24)</f>
        <v>169.000069</v>
      </c>
      <c r="F30" s="4">
        <f ca="1">SUMIF(Données!$B$1:$Z$1,$F$7,Données!B24:Z24)</f>
        <v>64.000022999999999</v>
      </c>
      <c r="G30" s="4">
        <f ca="1">SUMIF(Données!$B$1:$Z$1,$G$7,Données!B24:Z24)</f>
        <v>51.000022999999999</v>
      </c>
      <c r="H30" s="4">
        <f ca="1">SUMIF(Données!$B$1:$Z$1,$H$7,Données!B24:Z24)</f>
        <v>86.000045999999998</v>
      </c>
      <c r="I30" s="4">
        <f ca="1">SUMIF(Données!$B$1:$Z$1,$I$7,Données!B24:Z24)</f>
        <v>80.000045999999998</v>
      </c>
      <c r="J30" s="4">
        <f ca="1">SUMIF(Données!$B$1:$Z$1,$J$7,Données!B24:Z24)</f>
        <v>40.000022999999999</v>
      </c>
      <c r="K30" s="4">
        <f ca="1">SUMIF(Données!$B$1:$Z$1,$K$7,Données!B24:Z24)</f>
        <v>43.000022999999999</v>
      </c>
      <c r="L30" s="4">
        <f ca="1">SUMIF(Données!$B$1:$Z$1,$L$7,Données!B24:Z24)</f>
        <v>116.000046</v>
      </c>
      <c r="M30" s="4">
        <f ca="1">SUMIF(Données!$B$1:$Z$1,$M$7,Données!B24:Z24)</f>
        <v>122.000046</v>
      </c>
      <c r="N30" s="4">
        <f ca="1">SUMIF(Données!$B$1:$Z$1,$M$7,Données!C24:AA24)</f>
        <v>90.000045999999998</v>
      </c>
      <c r="O30" s="4">
        <f ca="1">SUMIF(Données!$B$1:$Z$1,$O$7,Données!B24:Z24)</f>
        <v>60.000045999999998</v>
      </c>
      <c r="P30" s="4">
        <f ca="1">SUMIF(Données!$B$1:$Z$1,$P$7,Données!B24:Z24)</f>
        <v>156.000092</v>
      </c>
      <c r="Q30" s="4">
        <f ca="1">SUMIF(Données!$B$1:$Z$1,$Q$7,Données!B24:Z24)</f>
        <v>38.000022999999999</v>
      </c>
      <c r="R30" s="4">
        <f t="shared" ca="1" si="0"/>
        <v>80.000039866666668</v>
      </c>
      <c r="S30"/>
      <c r="T30" s="4">
        <f ca="1">LARGE(R8:R47,23)</f>
        <v>62.066683999999995</v>
      </c>
      <c r="U30" s="4" t="str">
        <f t="shared" ca="1" si="1"/>
        <v>Vendeur 10</v>
      </c>
      <c r="AMJ30"/>
    </row>
    <row r="31" spans="1:1024" ht="19.649999999999999" customHeight="1">
      <c r="A31"/>
      <c r="B31" s="3" t="s">
        <v>29</v>
      </c>
      <c r="C31" s="4">
        <f ca="1">SUMIF(Données!$B$1:$Z$1,$C$7,Données!B25:Z25)</f>
        <v>31.000024</v>
      </c>
      <c r="D31" s="4">
        <f ca="1">SUMIF(Données!$B$1:$Z$1,$C$7,Données!C25:AA25)</f>
        <v>16.000024</v>
      </c>
      <c r="E31" s="4">
        <f ca="1">SUMIF(Données!$B$1:$Z$1,$E$7,Données!B25:Z25)</f>
        <v>64.000072000000003</v>
      </c>
      <c r="F31" s="4">
        <f ca="1">SUMIF(Données!$B$1:$Z$1,$F$7,Données!B25:Z25)</f>
        <v>29.000024</v>
      </c>
      <c r="G31" s="4">
        <f ca="1">SUMIF(Données!$B$1:$Z$1,$G$7,Données!B25:Z25)</f>
        <v>32.000024000000003</v>
      </c>
      <c r="H31" s="4">
        <f ca="1">SUMIF(Données!$B$1:$Z$1,$H$7,Données!B25:Z25)</f>
        <v>43.000048</v>
      </c>
      <c r="I31" s="4">
        <f ca="1">SUMIF(Données!$B$1:$Z$1,$I$7,Données!B25:Z25)</f>
        <v>71.000048000000007</v>
      </c>
      <c r="J31" s="4">
        <f ca="1">SUMIF(Données!$B$1:$Z$1,$J$7,Données!B25:Z25)</f>
        <v>21.000024</v>
      </c>
      <c r="K31" s="4">
        <f ca="1">SUMIF(Données!$B$1:$Z$1,$K$7,Données!B25:Z25)</f>
        <v>47.000024000000003</v>
      </c>
      <c r="L31" s="4">
        <f ca="1">SUMIF(Données!$B$1:$Z$1,$L$7,Données!B25:Z25)</f>
        <v>80.000048000000007</v>
      </c>
      <c r="M31" s="4">
        <f ca="1">SUMIF(Données!$B$1:$Z$1,$M$7,Données!B25:Z25)</f>
        <v>65.000048000000007</v>
      </c>
      <c r="N31" s="4">
        <f ca="1">SUMIF(Données!$B$1:$Z$1,$M$7,Données!C25:AA25)</f>
        <v>74.000048000000007</v>
      </c>
      <c r="O31" s="4">
        <f ca="1">SUMIF(Données!$B$1:$Z$1,$O$7,Données!B25:Z25)</f>
        <v>55.000048000000007</v>
      </c>
      <c r="P31" s="4">
        <f ca="1">SUMIF(Données!$B$1:$Z$1,$P$7,Données!B25:Z25)</f>
        <v>141.00009600000001</v>
      </c>
      <c r="Q31" s="4">
        <f ca="1">SUMIF(Données!$B$1:$Z$1,$Q$7,Données!B25:Z25)</f>
        <v>28.000024</v>
      </c>
      <c r="R31" s="4">
        <f t="shared" ca="1" si="0"/>
        <v>53.133374933333336</v>
      </c>
      <c r="S31"/>
      <c r="T31" s="4">
        <f ca="1">LARGE(R8:R47,24)</f>
        <v>61.266711733333324</v>
      </c>
      <c r="U31" s="4" t="str">
        <f t="shared" ca="1" si="1"/>
        <v>Vendeur 26</v>
      </c>
      <c r="AMJ31"/>
    </row>
    <row r="32" spans="1:1024" ht="19.649999999999999" customHeight="1">
      <c r="A32"/>
      <c r="B32" s="3" t="s">
        <v>30</v>
      </c>
      <c r="C32" s="4">
        <f ca="1">SUMIF(Données!$B$1:$Z$1,$C$7,Données!B26:Z26)</f>
        <v>57.000025000000001</v>
      </c>
      <c r="D32" s="4">
        <f ca="1">SUMIF(Données!$B$1:$Z$1,$C$7,Données!C26:AA26)</f>
        <v>39.000025000000001</v>
      </c>
      <c r="E32" s="4">
        <f ca="1">SUMIF(Données!$B$1:$Z$1,$E$7,Données!B26:Z26)</f>
        <v>128.00007500000001</v>
      </c>
      <c r="F32" s="4">
        <f ca="1">SUMIF(Données!$B$1:$Z$1,$F$7,Données!B26:Z26)</f>
        <v>61.000025000000001</v>
      </c>
      <c r="G32" s="4">
        <f ca="1">SUMIF(Données!$B$1:$Z$1,$G$7,Données!B26:Z26)</f>
        <v>29.000025000000001</v>
      </c>
      <c r="H32" s="4">
        <f ca="1">SUMIF(Données!$B$1:$Z$1,$H$7,Données!B26:Z26)</f>
        <v>89.000050000000002</v>
      </c>
      <c r="I32" s="4">
        <f ca="1">SUMIF(Données!$B$1:$Z$1,$I$7,Données!B26:Z26)</f>
        <v>103.00005</v>
      </c>
      <c r="J32" s="4">
        <f ca="1">SUMIF(Données!$B$1:$Z$1,$J$7,Données!B26:Z26)</f>
        <v>55.000025000000001</v>
      </c>
      <c r="K32" s="4">
        <f ca="1">SUMIF(Données!$B$1:$Z$1,$K$7,Données!B26:Z26)</f>
        <v>35.000025000000001</v>
      </c>
      <c r="L32" s="4">
        <f ca="1">SUMIF(Données!$B$1:$Z$1,$L$7,Données!B26:Z26)</f>
        <v>103.00005</v>
      </c>
      <c r="M32" s="4">
        <f ca="1">SUMIF(Données!$B$1:$Z$1,$M$7,Données!B26:Z26)</f>
        <v>78.000050000000002</v>
      </c>
      <c r="N32" s="4">
        <f ca="1">SUMIF(Données!$B$1:$Z$1,$M$7,Données!C26:AA26)</f>
        <v>103.00005</v>
      </c>
      <c r="O32" s="4">
        <f ca="1">SUMIF(Données!$B$1:$Z$1,$O$7,Données!B26:Z26)</f>
        <v>64.000050000000002</v>
      </c>
      <c r="P32" s="4">
        <f ca="1">SUMIF(Données!$B$1:$Z$1,$P$7,Données!B26:Z26)</f>
        <v>191.0001</v>
      </c>
      <c r="Q32" s="4">
        <f ca="1">SUMIF(Données!$B$1:$Z$1,$Q$7,Données!B26:Z26)</f>
        <v>43.000025000000001</v>
      </c>
      <c r="R32" s="4">
        <f t="shared" ca="1" si="0"/>
        <v>78.533376666666683</v>
      </c>
      <c r="S32"/>
      <c r="T32" s="4">
        <f ca="1">LARGE(R8:R47,25)</f>
        <v>58.266713466666651</v>
      </c>
      <c r="U32" s="4" t="str">
        <f t="shared" ca="1" si="1"/>
        <v>Vendeur 27</v>
      </c>
      <c r="AMJ32"/>
    </row>
    <row r="33" spans="1:1024" ht="19.649999999999999" customHeight="1">
      <c r="A33"/>
      <c r="B33" s="3" t="s">
        <v>31</v>
      </c>
      <c r="C33" s="4">
        <f ca="1">SUMIF(Données!$B$1:$Z$1,$C$7,Données!B27:Z27)</f>
        <v>30.000025999999998</v>
      </c>
      <c r="D33" s="4">
        <f ca="1">SUMIF(Données!$B$1:$Z$1,$C$7,Données!C27:AA27)</f>
        <v>34.000025999999998</v>
      </c>
      <c r="E33" s="4">
        <f ca="1">SUMIF(Données!$B$1:$Z$1,$E$7,Données!B27:Z27)</f>
        <v>105.000078</v>
      </c>
      <c r="F33" s="4">
        <f ca="1">SUMIF(Données!$B$1:$Z$1,$F$7,Données!B27:Z27)</f>
        <v>30.000025999999998</v>
      </c>
      <c r="G33" s="4">
        <f ca="1">SUMIF(Données!$B$1:$Z$1,$G$7,Données!B27:Z27)</f>
        <v>32.000025999999998</v>
      </c>
      <c r="H33" s="4">
        <f ca="1">SUMIF(Données!$B$1:$Z$1,$H$7,Données!B27:Z27)</f>
        <v>66.000051999999997</v>
      </c>
      <c r="I33" s="4">
        <f ca="1">SUMIF(Données!$B$1:$Z$1,$I$7,Données!B27:Z27)</f>
        <v>77.000051999999997</v>
      </c>
      <c r="J33" s="4">
        <f ca="1">SUMIF(Données!$B$1:$Z$1,$J$7,Données!B27:Z27)</f>
        <v>40.000025999999998</v>
      </c>
      <c r="K33" s="4">
        <f ca="1">SUMIF(Données!$B$1:$Z$1,$K$7,Données!B27:Z27)</f>
        <v>41.000025999999998</v>
      </c>
      <c r="L33" s="4">
        <f ca="1">SUMIF(Données!$B$1:$Z$1,$L$7,Données!B27:Z27)</f>
        <v>69.000051999999997</v>
      </c>
      <c r="M33" s="4">
        <f ca="1">SUMIF(Données!$B$1:$Z$1,$M$7,Données!B27:Z27)</f>
        <v>70.000051999999997</v>
      </c>
      <c r="N33" s="4">
        <f ca="1">SUMIF(Données!$B$1:$Z$1,$M$7,Données!C27:AA27)</f>
        <v>69.000051999999997</v>
      </c>
      <c r="O33" s="4">
        <f ca="1">SUMIF(Données!$B$1:$Z$1,$O$7,Données!B27:Z27)</f>
        <v>80.000051999999997</v>
      </c>
      <c r="P33" s="4">
        <f ca="1">SUMIF(Données!$B$1:$Z$1,$P$7,Données!B27:Z27)</f>
        <v>146.00010399999999</v>
      </c>
      <c r="Q33" s="4">
        <f ca="1">SUMIF(Données!$B$1:$Z$1,$Q$7,Données!B27:Z27)</f>
        <v>30.000025999999998</v>
      </c>
      <c r="R33" s="4">
        <f t="shared" ca="1" si="0"/>
        <v>61.266711733333324</v>
      </c>
      <c r="S33"/>
      <c r="T33" s="4">
        <f ca="1">LARGE(R8:R47,26)</f>
        <v>58.000050266666662</v>
      </c>
      <c r="U33" s="4" t="str">
        <f t="shared" ca="1" si="1"/>
        <v>Vendeur 29</v>
      </c>
      <c r="AMJ33"/>
    </row>
    <row r="34" spans="1:1024" ht="19.649999999999999" customHeight="1">
      <c r="A34"/>
      <c r="B34" s="3" t="s">
        <v>32</v>
      </c>
      <c r="C34" s="4">
        <f ca="1">SUMIF(Données!$B$1:$Z$1,$C$7,Données!B28:Z28)</f>
        <v>22.000026999999999</v>
      </c>
      <c r="D34" s="4">
        <f ca="1">SUMIF(Données!$B$1:$Z$1,$C$7,Données!C28:AA28)</f>
        <v>60.000027000000003</v>
      </c>
      <c r="E34" s="4">
        <f ca="1">SUMIF(Données!$B$1:$Z$1,$E$7,Données!B28:Z28)</f>
        <v>123.00008100000001</v>
      </c>
      <c r="F34" s="4">
        <f ca="1">SUMIF(Données!$B$1:$Z$1,$F$7,Données!B28:Z28)</f>
        <v>40.000027000000003</v>
      </c>
      <c r="G34" s="4">
        <f ca="1">SUMIF(Données!$B$1:$Z$1,$G$7,Données!B28:Z28)</f>
        <v>51.000027000000003</v>
      </c>
      <c r="H34" s="4">
        <f ca="1">SUMIF(Données!$B$1:$Z$1,$H$7,Données!B28:Z28)</f>
        <v>71.000054000000006</v>
      </c>
      <c r="I34" s="4">
        <f ca="1">SUMIF(Données!$B$1:$Z$1,$I$7,Données!B28:Z28)</f>
        <v>45.000053999999999</v>
      </c>
      <c r="J34" s="4">
        <f ca="1">SUMIF(Données!$B$1:$Z$1,$J$7,Données!B28:Z28)</f>
        <v>30.000026999999999</v>
      </c>
      <c r="K34" s="4">
        <f ca="1">SUMIF(Données!$B$1:$Z$1,$K$7,Données!B28:Z28)</f>
        <v>55.000027000000003</v>
      </c>
      <c r="L34" s="4">
        <f ca="1">SUMIF(Données!$B$1:$Z$1,$L$7,Données!B28:Z28)</f>
        <v>25.000053999999999</v>
      </c>
      <c r="M34" s="4">
        <f ca="1">SUMIF(Données!$B$1:$Z$1,$M$7,Données!B28:Z28)</f>
        <v>45.000053999999999</v>
      </c>
      <c r="N34" s="4">
        <f ca="1">SUMIF(Données!$B$1:$Z$1,$M$7,Données!C28:AA28)</f>
        <v>66.000054000000006</v>
      </c>
      <c r="O34" s="4">
        <f ca="1">SUMIF(Données!$B$1:$Z$1,$O$7,Données!B28:Z28)</f>
        <v>71.000054000000006</v>
      </c>
      <c r="P34" s="4">
        <f ca="1">SUMIF(Données!$B$1:$Z$1,$P$7,Données!B28:Z28)</f>
        <v>120.00010800000001</v>
      </c>
      <c r="Q34" s="4">
        <f ca="1">SUMIF(Données!$B$1:$Z$1,$Q$7,Données!B28:Z28)</f>
        <v>50.000027000000003</v>
      </c>
      <c r="R34" s="4">
        <f t="shared" ca="1" si="0"/>
        <v>58.266713466666651</v>
      </c>
      <c r="S34"/>
      <c r="T34" s="4">
        <f ca="1">LARGE(R8:R47,27)</f>
        <v>56.466732533333342</v>
      </c>
      <c r="U34" s="4" t="str">
        <f t="shared" ca="1" si="1"/>
        <v>Vendeur 38</v>
      </c>
      <c r="AMJ34"/>
    </row>
    <row r="35" spans="1:1024" ht="19.649999999999999" customHeight="1">
      <c r="A35"/>
      <c r="B35" s="3" t="s">
        <v>33</v>
      </c>
      <c r="C35" s="4">
        <f ca="1">SUMIF(Données!$B$1:$Z$1,$C$7,Données!B29:Z29)</f>
        <v>30.000028</v>
      </c>
      <c r="D35" s="4">
        <f ca="1">SUMIF(Données!$B$1:$Z$1,$C$7,Données!C29:AA29)</f>
        <v>33.000028</v>
      </c>
      <c r="E35" s="4">
        <f ca="1">SUMIF(Données!$B$1:$Z$1,$E$7,Données!B29:Z29)</f>
        <v>132.00008400000002</v>
      </c>
      <c r="F35" s="4">
        <f ca="1">SUMIF(Données!$B$1:$Z$1,$F$7,Données!B29:Z29)</f>
        <v>40.000028</v>
      </c>
      <c r="G35" s="4">
        <f ca="1">SUMIF(Données!$B$1:$Z$1,$G$7,Données!B29:Z29)</f>
        <v>37.000028</v>
      </c>
      <c r="H35" s="4">
        <f ca="1">SUMIF(Données!$B$1:$Z$1,$H$7,Données!B29:Z29)</f>
        <v>75.000056000000001</v>
      </c>
      <c r="I35" s="4">
        <f ca="1">SUMIF(Données!$B$1:$Z$1,$I$7,Données!B29:Z29)</f>
        <v>96.000056000000001</v>
      </c>
      <c r="J35" s="4">
        <f ca="1">SUMIF(Données!$B$1:$Z$1,$J$7,Données!B29:Z29)</f>
        <v>36.000028</v>
      </c>
      <c r="K35" s="4">
        <f ca="1">SUMIF(Données!$B$1:$Z$1,$K$7,Données!B29:Z29)</f>
        <v>35.000028</v>
      </c>
      <c r="L35" s="4">
        <f ca="1">SUMIF(Données!$B$1:$Z$1,$L$7,Données!B29:Z29)</f>
        <v>69.000056000000001</v>
      </c>
      <c r="M35" s="4">
        <f ca="1">SUMIF(Données!$B$1:$Z$1,$M$7,Données!B29:Z29)</f>
        <v>76.000056000000001</v>
      </c>
      <c r="N35" s="4">
        <f ca="1">SUMIF(Données!$B$1:$Z$1,$M$7,Données!C29:AA29)</f>
        <v>74.000056000000001</v>
      </c>
      <c r="O35" s="4">
        <f ca="1">SUMIF(Données!$B$1:$Z$1,$O$7,Données!B29:Z29)</f>
        <v>77.000056000000001</v>
      </c>
      <c r="P35" s="4">
        <f ca="1">SUMIF(Données!$B$1:$Z$1,$P$7,Données!B29:Z29)</f>
        <v>159.000112</v>
      </c>
      <c r="Q35" s="4">
        <f ca="1">SUMIF(Données!$B$1:$Z$1,$Q$7,Données!B29:Z29)</f>
        <v>49.000028</v>
      </c>
      <c r="R35" s="4">
        <f t="shared" ca="1" si="0"/>
        <v>67.866715199999987</v>
      </c>
      <c r="S35"/>
      <c r="T35" s="4">
        <f ca="1">LARGE(R8:R47,28)</f>
        <v>56.46670133333334</v>
      </c>
      <c r="U35" s="4" t="str">
        <f t="shared" ca="1" si="1"/>
        <v>Vendeur 20</v>
      </c>
      <c r="AMJ35"/>
    </row>
    <row r="36" spans="1:1024" ht="19.649999999999999" customHeight="1">
      <c r="A36"/>
      <c r="B36" s="3" t="s">
        <v>34</v>
      </c>
      <c r="C36" s="4">
        <f ca="1">SUMIF(Données!$B$1:$Z$1,$C$7,Données!B30:Z30)</f>
        <v>28.000029000000001</v>
      </c>
      <c r="D36" s="4">
        <f ca="1">SUMIF(Données!$B$1:$Z$1,$C$7,Données!C30:AA30)</f>
        <v>35.000028999999998</v>
      </c>
      <c r="E36" s="4">
        <f ca="1">SUMIF(Données!$B$1:$Z$1,$E$7,Données!B30:Z30)</f>
        <v>123.00008699999999</v>
      </c>
      <c r="F36" s="4">
        <f ca="1">SUMIF(Données!$B$1:$Z$1,$F$7,Données!B30:Z30)</f>
        <v>31.000029000000001</v>
      </c>
      <c r="G36" s="4">
        <f ca="1">SUMIF(Données!$B$1:$Z$1,$G$7,Données!B30:Z30)</f>
        <v>51.000028999999998</v>
      </c>
      <c r="H36" s="4">
        <f ca="1">SUMIF(Données!$B$1:$Z$1,$H$7,Données!B30:Z30)</f>
        <v>62.000057999999996</v>
      </c>
      <c r="I36" s="4">
        <f ca="1">SUMIF(Données!$B$1:$Z$1,$I$7,Données!B30:Z30)</f>
        <v>49.000058000000003</v>
      </c>
      <c r="J36" s="4">
        <f ca="1">SUMIF(Données!$B$1:$Z$1,$J$7,Données!B30:Z30)</f>
        <v>21.000029000000001</v>
      </c>
      <c r="K36" s="4">
        <f ca="1">SUMIF(Données!$B$1:$Z$1,$K$7,Données!B30:Z30)</f>
        <v>24.000029000000001</v>
      </c>
      <c r="L36" s="4">
        <f ca="1">SUMIF(Données!$B$1:$Z$1,$L$7,Données!B30:Z30)</f>
        <v>66.000057999999996</v>
      </c>
      <c r="M36" s="4">
        <f ca="1">SUMIF(Données!$B$1:$Z$1,$M$7,Données!B30:Z30)</f>
        <v>67.000057999999996</v>
      </c>
      <c r="N36" s="4">
        <f ca="1">SUMIF(Données!$B$1:$Z$1,$M$7,Données!C30:AA30)</f>
        <v>68.000057999999996</v>
      </c>
      <c r="O36" s="4">
        <f ca="1">SUMIF(Données!$B$1:$Z$1,$O$7,Données!B30:Z30)</f>
        <v>66.000057999999996</v>
      </c>
      <c r="P36" s="4">
        <f ca="1">SUMIF(Données!$B$1:$Z$1,$P$7,Données!B30:Z30)</f>
        <v>134.00011599999999</v>
      </c>
      <c r="Q36" s="4">
        <f ca="1">SUMIF(Données!$B$1:$Z$1,$Q$7,Données!B30:Z30)</f>
        <v>45.000028999999998</v>
      </c>
      <c r="R36" s="4">
        <f t="shared" ca="1" si="0"/>
        <v>58.000050266666662</v>
      </c>
      <c r="S36"/>
      <c r="T36" s="4">
        <f ca="1">LARGE(R8:R47,29)</f>
        <v>55.933364533333346</v>
      </c>
      <c r="U36" s="4" t="str">
        <f t="shared" ca="1" si="1"/>
        <v>Vendeur 18</v>
      </c>
      <c r="AMJ36"/>
    </row>
    <row r="37" spans="1:1024" ht="19.649999999999999" customHeight="1">
      <c r="A37"/>
      <c r="B37" s="3" t="s">
        <v>35</v>
      </c>
      <c r="C37" s="4">
        <f ca="1">SUMIF(Données!$B$1:$Z$1,$C$7,Données!B31:Z31)</f>
        <v>31.000029999999999</v>
      </c>
      <c r="D37" s="4">
        <f ca="1">SUMIF(Données!$B$1:$Z$1,$C$7,Données!C31:AA31)</f>
        <v>34.000030000000002</v>
      </c>
      <c r="E37" s="4">
        <f ca="1">SUMIF(Données!$B$1:$Z$1,$E$7,Données!B31:Z31)</f>
        <v>118.00009</v>
      </c>
      <c r="F37" s="4">
        <f ca="1">SUMIF(Données!$B$1:$Z$1,$F$7,Données!B31:Z31)</f>
        <v>26.000029999999999</v>
      </c>
      <c r="G37" s="4">
        <f ca="1">SUMIF(Données!$B$1:$Z$1,$G$7,Données!B31:Z31)</f>
        <v>28.000029999999999</v>
      </c>
      <c r="H37" s="4">
        <f ca="1">SUMIF(Données!$B$1:$Z$1,$H$7,Données!B31:Z31)</f>
        <v>56.000059999999998</v>
      </c>
      <c r="I37" s="4">
        <f ca="1">SUMIF(Données!$B$1:$Z$1,$I$7,Données!B31:Z31)</f>
        <v>70.000060000000005</v>
      </c>
      <c r="J37" s="4">
        <f ca="1">SUMIF(Données!$B$1:$Z$1,$J$7,Données!B31:Z31)</f>
        <v>39.000030000000002</v>
      </c>
      <c r="K37" s="4">
        <f ca="1">SUMIF(Données!$B$1:$Z$1,$K$7,Données!B31:Z31)</f>
        <v>37.000030000000002</v>
      </c>
      <c r="L37" s="4">
        <f ca="1">SUMIF(Données!$B$1:$Z$1,$L$7,Données!B31:Z31)</f>
        <v>71.000060000000005</v>
      </c>
      <c r="M37" s="4">
        <f ca="1">SUMIF(Données!$B$1:$Z$1,$M$7,Données!B31:Z31)</f>
        <v>79.000060000000005</v>
      </c>
      <c r="N37" s="4">
        <f ca="1">SUMIF(Données!$B$1:$Z$1,$M$7,Données!C31:AA31)</f>
        <v>84.000060000000005</v>
      </c>
      <c r="O37" s="4">
        <f ca="1">SUMIF(Données!$B$1:$Z$1,$O$7,Données!B31:Z31)</f>
        <v>66.000060000000005</v>
      </c>
      <c r="P37" s="4">
        <f ca="1">SUMIF(Données!$B$1:$Z$1,$P$7,Données!B31:Z31)</f>
        <v>156.00012000000001</v>
      </c>
      <c r="Q37" s="4">
        <f ca="1">SUMIF(Données!$B$1:$Z$1,$Q$7,Données!B31:Z31)</f>
        <v>43.000030000000002</v>
      </c>
      <c r="R37" s="4">
        <f t="shared" ca="1" si="0"/>
        <v>62.533385333333335</v>
      </c>
      <c r="S37"/>
      <c r="T37" s="4">
        <f ca="1">LARGE(R8:R47,30)</f>
        <v>54.466696133333343</v>
      </c>
      <c r="U37" s="4" t="str">
        <f t="shared" ca="1" si="1"/>
        <v>Vendeur 17</v>
      </c>
      <c r="AMJ37"/>
    </row>
    <row r="38" spans="1:1024" ht="19.649999999999999" customHeight="1">
      <c r="A38"/>
      <c r="B38" s="3" t="s">
        <v>36</v>
      </c>
      <c r="C38" s="4">
        <f ca="1">SUMIF(Données!$B$1:$Z$1,$C$7,Données!B32:Z32)</f>
        <v>40.000031</v>
      </c>
      <c r="D38" s="4">
        <f ca="1">SUMIF(Données!$B$1:$Z$1,$C$7,Données!C32:AA32)</f>
        <v>54.000031</v>
      </c>
      <c r="E38" s="4">
        <f ca="1">SUMIF(Données!$B$1:$Z$1,$E$7,Données!B32:Z32)</f>
        <v>108.00009299999999</v>
      </c>
      <c r="F38" s="4">
        <f ca="1">SUMIF(Données!$B$1:$Z$1,$F$7,Données!B32:Z32)</f>
        <v>45.000031</v>
      </c>
      <c r="G38" s="4">
        <f ca="1">SUMIF(Données!$B$1:$Z$1,$G$7,Données!B32:Z32)</f>
        <v>44.000031</v>
      </c>
      <c r="H38" s="4">
        <f ca="1">SUMIF(Données!$B$1:$Z$1,$H$7,Données!B32:Z32)</f>
        <v>66.000062</v>
      </c>
      <c r="I38" s="4">
        <f ca="1">SUMIF(Données!$B$1:$Z$1,$I$7,Données!B32:Z32)</f>
        <v>88.000062</v>
      </c>
      <c r="J38" s="4">
        <f ca="1">SUMIF(Données!$B$1:$Z$1,$J$7,Données!B32:Z32)</f>
        <v>32.000031</v>
      </c>
      <c r="K38" s="4">
        <f ca="1">SUMIF(Données!$B$1:$Z$1,$K$7,Données!B32:Z32)</f>
        <v>57.000031</v>
      </c>
      <c r="L38" s="4">
        <f ca="1">SUMIF(Données!$B$1:$Z$1,$L$7,Données!B32:Z32)</f>
        <v>104.000062</v>
      </c>
      <c r="M38" s="4">
        <f ca="1">SUMIF(Données!$B$1:$Z$1,$M$7,Données!B32:Z32)</f>
        <v>65.000062</v>
      </c>
      <c r="N38" s="4">
        <f ca="1">SUMIF(Données!$B$1:$Z$1,$M$7,Données!C32:AA32)</f>
        <v>96.000062</v>
      </c>
      <c r="O38" s="4">
        <f ca="1">SUMIF(Données!$B$1:$Z$1,$O$7,Données!B32:Z32)</f>
        <v>91.000062</v>
      </c>
      <c r="P38" s="4">
        <f ca="1">SUMIF(Données!$B$1:$Z$1,$P$7,Données!B32:Z32)</f>
        <v>189.000124</v>
      </c>
      <c r="Q38" s="4">
        <f ca="1">SUMIF(Données!$B$1:$Z$1,$Q$7,Données!B32:Z32)</f>
        <v>40.000031</v>
      </c>
      <c r="R38" s="4">
        <f t="shared" ca="1" si="0"/>
        <v>74.600053733333326</v>
      </c>
      <c r="S38"/>
      <c r="T38" s="4">
        <f ca="1">LARGE(R8:R47,31)</f>
        <v>53.533343733333325</v>
      </c>
      <c r="U38" s="4" t="str">
        <f t="shared" ca="1" si="1"/>
        <v>Vendeur 6</v>
      </c>
      <c r="AMJ38"/>
    </row>
    <row r="39" spans="1:1024" ht="19.649999999999999" customHeight="1">
      <c r="A39"/>
      <c r="B39" s="3" t="s">
        <v>37</v>
      </c>
      <c r="C39" s="4">
        <f ca="1">SUMIF(Données!$B$1:$Z$1,$C$7,Données!B33:Z33)</f>
        <v>44.000031999999997</v>
      </c>
      <c r="D39" s="4">
        <f ca="1">SUMIF(Données!$B$1:$Z$1,$C$7,Données!C33:AA33)</f>
        <v>23.000032000000001</v>
      </c>
      <c r="E39" s="4">
        <f ca="1">SUMIF(Données!$B$1:$Z$1,$E$7,Données!B33:Z33)</f>
        <v>47.000095999999999</v>
      </c>
      <c r="F39" s="4">
        <f ca="1">SUMIF(Données!$B$1:$Z$1,$F$7,Données!B33:Z33)</f>
        <v>12.000031999999999</v>
      </c>
      <c r="G39" s="4">
        <f ca="1">SUMIF(Données!$B$1:$Z$1,$G$7,Données!B33:Z33)</f>
        <v>43.000031999999997</v>
      </c>
      <c r="H39" s="4">
        <f ca="1">SUMIF(Données!$B$1:$Z$1,$H$7,Données!B33:Z33)</f>
        <v>12.000064</v>
      </c>
      <c r="I39" s="4">
        <f ca="1">SUMIF(Données!$B$1:$Z$1,$I$7,Données!B33:Z33)</f>
        <v>31.000064000000002</v>
      </c>
      <c r="J39" s="4">
        <f ca="1">SUMIF(Données!$B$1:$Z$1,$J$7,Données!B33:Z33)</f>
        <v>25.000032000000001</v>
      </c>
      <c r="K39" s="4">
        <f ca="1">SUMIF(Données!$B$1:$Z$1,$K$7,Données!B33:Z33)</f>
        <v>30.000032000000001</v>
      </c>
      <c r="L39" s="4">
        <f ca="1">SUMIF(Données!$B$1:$Z$1,$L$7,Données!B33:Z33)</f>
        <v>90.000063999999995</v>
      </c>
      <c r="M39" s="4">
        <f ca="1">SUMIF(Données!$B$1:$Z$1,$M$7,Données!B33:Z33)</f>
        <v>49.000063999999995</v>
      </c>
      <c r="N39" s="4">
        <f ca="1">SUMIF(Données!$B$1:$Z$1,$M$7,Données!C33:AA33)</f>
        <v>84.000063999999995</v>
      </c>
      <c r="O39" s="4">
        <f ca="1">SUMIF(Données!$B$1:$Z$1,$O$7,Données!B33:Z33)</f>
        <v>66.000063999999995</v>
      </c>
      <c r="P39" s="4">
        <f ca="1">SUMIF(Données!$B$1:$Z$1,$P$7,Données!B33:Z33)</f>
        <v>86.000128000000004</v>
      </c>
      <c r="Q39" s="4">
        <f ca="1">SUMIF(Données!$B$1:$Z$1,$Q$7,Données!B33:Z33)</f>
        <v>6.000032</v>
      </c>
      <c r="R39" s="4">
        <f t="shared" ca="1" si="0"/>
        <v>43.200055466666669</v>
      </c>
      <c r="S39"/>
      <c r="T39" s="4">
        <f ca="1">LARGE(R8:R47,32)</f>
        <v>53.400036399999998</v>
      </c>
      <c r="U39" s="4" t="str">
        <f t="shared" ca="1" si="1"/>
        <v>Vendeur 21</v>
      </c>
      <c r="AMJ39"/>
    </row>
    <row r="40" spans="1:1024" ht="19.649999999999999" customHeight="1">
      <c r="A40"/>
      <c r="B40" s="3" t="s">
        <v>38</v>
      </c>
      <c r="C40" s="4">
        <f ca="1">SUMIF(Données!$B$1:$Z$1,$C$7,Données!B34:Z34)</f>
        <v>25.000032999999998</v>
      </c>
      <c r="D40" s="4">
        <f ca="1">SUMIF(Données!$B$1:$Z$1,$C$7,Données!C34:AA34)</f>
        <v>6.0000330000000002</v>
      </c>
      <c r="E40" s="4">
        <f ca="1">SUMIF(Données!$B$1:$Z$1,$E$7,Données!B34:Z34)</f>
        <v>73.000099000000006</v>
      </c>
      <c r="F40" s="4">
        <f ca="1">SUMIF(Données!$B$1:$Z$1,$F$7,Données!B34:Z34)</f>
        <v>21.000032999999998</v>
      </c>
      <c r="G40" s="4">
        <f ca="1">SUMIF(Données!$B$1:$Z$1,$G$7,Données!B34:Z34)</f>
        <v>11.000033</v>
      </c>
      <c r="H40" s="4">
        <f ca="1">SUMIF(Données!$B$1:$Z$1,$H$7,Données!B34:Z34)</f>
        <v>51.000065999999997</v>
      </c>
      <c r="I40" s="4">
        <f ca="1">SUMIF(Données!$B$1:$Z$1,$I$7,Données!B34:Z34)</f>
        <v>59.000066000000004</v>
      </c>
      <c r="J40" s="4">
        <f ca="1">SUMIF(Données!$B$1:$Z$1,$J$7,Données!B34:Z34)</f>
        <v>20.000032999999998</v>
      </c>
      <c r="K40" s="4">
        <f ca="1">SUMIF(Données!$B$1:$Z$1,$K$7,Données!B34:Z34)</f>
        <v>4.0000330000000002</v>
      </c>
      <c r="L40" s="4">
        <f ca="1">SUMIF(Données!$B$1:$Z$1,$L$7,Données!B34:Z34)</f>
        <v>21.000065999999997</v>
      </c>
      <c r="M40" s="4">
        <f ca="1">SUMIF(Données!$B$1:$Z$1,$M$7,Données!B34:Z34)</f>
        <v>43.000066000000004</v>
      </c>
      <c r="N40" s="4">
        <f ca="1">SUMIF(Données!$B$1:$Z$1,$M$7,Données!C34:AA34)</f>
        <v>40.000066000000004</v>
      </c>
      <c r="O40" s="4">
        <f ca="1">SUMIF(Données!$B$1:$Z$1,$O$7,Données!B34:Z34)</f>
        <v>39.000065999999997</v>
      </c>
      <c r="P40" s="4">
        <f ca="1">SUMIF(Données!$B$1:$Z$1,$P$7,Données!B34:Z34)</f>
        <v>85.000132000000008</v>
      </c>
      <c r="Q40" s="4">
        <f ca="1">SUMIF(Données!$B$1:$Z$1,$Q$7,Données!B34:Z34)</f>
        <v>35.000033000000002</v>
      </c>
      <c r="R40" s="4">
        <f t="shared" ca="1" si="0"/>
        <v>35.533390533333332</v>
      </c>
      <c r="S40"/>
      <c r="T40" s="4">
        <f ca="1">LARGE(R8:R47,33)</f>
        <v>53.133374933333336</v>
      </c>
      <c r="U40" s="4" t="str">
        <f t="shared" ca="1" si="1"/>
        <v>Vendeur 24</v>
      </c>
      <c r="AMJ40"/>
    </row>
    <row r="41" spans="1:1024" ht="19.649999999999999" customHeight="1">
      <c r="A41"/>
      <c r="B41" s="3" t="s">
        <v>39</v>
      </c>
      <c r="C41" s="4">
        <f ca="1">SUMIF(Données!$B$1:$Z$1,$C$7,Données!B35:Z35)</f>
        <v>40.000033999999999</v>
      </c>
      <c r="D41" s="4">
        <f ca="1">SUMIF(Données!$B$1:$Z$1,$C$7,Données!C35:AA35)</f>
        <v>37.000033999999999</v>
      </c>
      <c r="E41" s="4">
        <f ca="1">SUMIF(Données!$B$1:$Z$1,$E$7,Données!B35:Z35)</f>
        <v>141.000102</v>
      </c>
      <c r="F41" s="4">
        <f ca="1">SUMIF(Données!$B$1:$Z$1,$F$7,Données!B35:Z35)</f>
        <v>41.000033999999999</v>
      </c>
      <c r="G41" s="4">
        <f ca="1">SUMIF(Données!$B$1:$Z$1,$G$7,Données!B35:Z35)</f>
        <v>57.000033999999999</v>
      </c>
      <c r="H41" s="4">
        <f ca="1">SUMIF(Données!$B$1:$Z$1,$H$7,Données!B35:Z35)</f>
        <v>72.000067999999999</v>
      </c>
      <c r="I41" s="4">
        <f ca="1">SUMIF(Données!$B$1:$Z$1,$I$7,Données!B35:Z35)</f>
        <v>56.000067999999999</v>
      </c>
      <c r="J41" s="4">
        <f ca="1">SUMIF(Données!$B$1:$Z$1,$J$7,Données!B35:Z35)</f>
        <v>51.000033999999999</v>
      </c>
      <c r="K41" s="4">
        <f ca="1">SUMIF(Données!$B$1:$Z$1,$K$7,Données!B35:Z35)</f>
        <v>48.000033999999999</v>
      </c>
      <c r="L41" s="4">
        <f ca="1">SUMIF(Données!$B$1:$Z$1,$L$7,Données!B35:Z35)</f>
        <v>70.000067999999999</v>
      </c>
      <c r="M41" s="4">
        <f ca="1">SUMIF(Données!$B$1:$Z$1,$M$7,Données!B35:Z35)</f>
        <v>87.000067999999999</v>
      </c>
      <c r="N41" s="4">
        <f ca="1">SUMIF(Données!$B$1:$Z$1,$M$7,Données!C35:AA35)</f>
        <v>70.000067999999999</v>
      </c>
      <c r="O41" s="4">
        <f ca="1">SUMIF(Données!$B$1:$Z$1,$O$7,Données!B35:Z35)</f>
        <v>51.000067999999999</v>
      </c>
      <c r="P41" s="4">
        <f ca="1">SUMIF(Données!$B$1:$Z$1,$P$7,Données!B35:Z35)</f>
        <v>171.000136</v>
      </c>
      <c r="Q41" s="4">
        <f ca="1">SUMIF(Données!$B$1:$Z$1,$Q$7,Données!B35:Z35)</f>
        <v>55.000033999999999</v>
      </c>
      <c r="R41" s="4">
        <f t="shared" ca="1" si="0"/>
        <v>69.800058933333347</v>
      </c>
      <c r="S41"/>
      <c r="T41" s="4">
        <f ca="1">LARGE(R8:R47,34)</f>
        <v>48.866670133333329</v>
      </c>
      <c r="U41" s="4" t="str">
        <f t="shared" ca="1" si="1"/>
        <v>Vendeur 2</v>
      </c>
      <c r="AMJ41"/>
    </row>
    <row r="42" spans="1:1024" ht="19.649999999999999" customHeight="1">
      <c r="A42"/>
      <c r="B42" s="3" t="s">
        <v>40</v>
      </c>
      <c r="C42" s="4">
        <f ca="1">SUMIF(Données!$B$1:$Z$1,$C$7,Données!B36:Z36)</f>
        <v>40.000034999999997</v>
      </c>
      <c r="D42" s="4">
        <f ca="1">SUMIF(Données!$B$1:$Z$1,$C$7,Données!C36:AA36)</f>
        <v>46.000034999999997</v>
      </c>
      <c r="E42" s="4">
        <f ca="1">SUMIF(Données!$B$1:$Z$1,$E$7,Données!B36:Z36)</f>
        <v>142.00010499999999</v>
      </c>
      <c r="F42" s="4">
        <f ca="1">SUMIF(Données!$B$1:$Z$1,$F$7,Données!B36:Z36)</f>
        <v>64.000034999999997</v>
      </c>
      <c r="G42" s="4">
        <f ca="1">SUMIF(Données!$B$1:$Z$1,$G$7,Données!B36:Z36)</f>
        <v>26.000035</v>
      </c>
      <c r="H42" s="4">
        <f ca="1">SUMIF(Données!$B$1:$Z$1,$H$7,Données!B36:Z36)</f>
        <v>84.000069999999994</v>
      </c>
      <c r="I42" s="4">
        <f ca="1">SUMIF(Données!$B$1:$Z$1,$I$7,Données!B36:Z36)</f>
        <v>106.00006999999999</v>
      </c>
      <c r="J42" s="4">
        <f ca="1">SUMIF(Données!$B$1:$Z$1,$J$7,Données!B36:Z36)</f>
        <v>38.000034999999997</v>
      </c>
      <c r="K42" s="4">
        <f ca="1">SUMIF(Données!$B$1:$Z$1,$K$7,Données!B36:Z36)</f>
        <v>66.000034999999997</v>
      </c>
      <c r="L42" s="4">
        <f ca="1">SUMIF(Données!$B$1:$Z$1,$L$7,Données!B36:Z36)</f>
        <v>89.000069999999994</v>
      </c>
      <c r="M42" s="4">
        <f ca="1">SUMIF(Données!$B$1:$Z$1,$M$7,Données!B36:Z36)</f>
        <v>105.00006999999999</v>
      </c>
      <c r="N42" s="4">
        <f ca="1">SUMIF(Données!$B$1:$Z$1,$M$7,Données!C36:AA36)</f>
        <v>75.000069999999994</v>
      </c>
      <c r="O42" s="4">
        <f ca="1">SUMIF(Données!$B$1:$Z$1,$O$7,Données!B36:Z36)</f>
        <v>73.000069999999994</v>
      </c>
      <c r="P42" s="4">
        <f ca="1">SUMIF(Données!$B$1:$Z$1,$P$7,Données!B36:Z36)</f>
        <v>181.00013999999999</v>
      </c>
      <c r="Q42" s="4">
        <f ca="1">SUMIF(Données!$B$1:$Z$1,$Q$7,Données!B36:Z36)</f>
        <v>64.000034999999997</v>
      </c>
      <c r="R42" s="4">
        <f t="shared" ca="1" si="0"/>
        <v>79.933394000000007</v>
      </c>
      <c r="S42"/>
      <c r="T42" s="4">
        <f ca="1">LARGE(R8:R47,35)</f>
        <v>44.400019066666665</v>
      </c>
      <c r="U42" s="4" t="str">
        <f t="shared" ca="1" si="1"/>
        <v>Vendeur 11</v>
      </c>
      <c r="AMJ42"/>
    </row>
    <row r="43" spans="1:1024" ht="19.649999999999999" customHeight="1">
      <c r="A43"/>
      <c r="B43" s="3" t="s">
        <v>41</v>
      </c>
      <c r="C43" s="4">
        <f ca="1">SUMIF(Données!$B$1:$Z$1,$C$7,Données!B37:Z37)</f>
        <v>32.000036000000001</v>
      </c>
      <c r="D43" s="4">
        <f ca="1">SUMIF(Données!$B$1:$Z$1,$C$7,Données!C37:AA37)</f>
        <v>30.000036000000001</v>
      </c>
      <c r="E43" s="4">
        <f ca="1">SUMIF(Données!$B$1:$Z$1,$E$7,Données!B37:Z37)</f>
        <v>108.00010800000001</v>
      </c>
      <c r="F43" s="4">
        <f ca="1">SUMIF(Données!$B$1:$Z$1,$F$7,Données!B37:Z37)</f>
        <v>37.000036000000001</v>
      </c>
      <c r="G43" s="4">
        <f ca="1">SUMIF(Données!$B$1:$Z$1,$G$7,Données!B37:Z37)</f>
        <v>25.000036000000001</v>
      </c>
      <c r="H43" s="4">
        <f ca="1">SUMIF(Données!$B$1:$Z$1,$H$7,Données!B37:Z37)</f>
        <v>67.000072000000003</v>
      </c>
      <c r="I43" s="4">
        <f ca="1">SUMIF(Données!$B$1:$Z$1,$I$7,Données!B37:Z37)</f>
        <v>76.000072000000003</v>
      </c>
      <c r="J43" s="4">
        <f ca="1">SUMIF(Données!$B$1:$Z$1,$J$7,Données!B37:Z37)</f>
        <v>45.000036000000001</v>
      </c>
      <c r="K43" s="4">
        <f ca="1">SUMIF(Données!$B$1:$Z$1,$K$7,Données!B37:Z37)</f>
        <v>31.000036000000001</v>
      </c>
      <c r="L43" s="4">
        <f ca="1">SUMIF(Données!$B$1:$Z$1,$L$7,Données!B37:Z37)</f>
        <v>80.000072000000003</v>
      </c>
      <c r="M43" s="4">
        <f ca="1">SUMIF(Données!$B$1:$Z$1,$M$7,Données!B37:Z37)</f>
        <v>72.000072000000003</v>
      </c>
      <c r="N43" s="4">
        <f ca="1">SUMIF(Données!$B$1:$Z$1,$M$7,Données!C37:AA37)</f>
        <v>81.000072000000003</v>
      </c>
      <c r="O43" s="4">
        <f ca="1">SUMIF(Données!$B$1:$Z$1,$O$7,Données!B37:Z37)</f>
        <v>85.000072000000003</v>
      </c>
      <c r="P43" s="4">
        <f ca="1">SUMIF(Données!$B$1:$Z$1,$P$7,Données!B37:Z37)</f>
        <v>160.00014400000001</v>
      </c>
      <c r="Q43" s="4">
        <f ca="1">SUMIF(Données!$B$1:$Z$1,$Q$7,Données!B37:Z37)</f>
        <v>42.000036000000001</v>
      </c>
      <c r="R43" s="4">
        <f t="shared" ca="1" si="0"/>
        <v>64.733395733333339</v>
      </c>
      <c r="S43"/>
      <c r="T43" s="4">
        <f ca="1">LARGE(R8:R47,36)</f>
        <v>43.200055466666669</v>
      </c>
      <c r="U43" s="4" t="str">
        <f t="shared" ca="1" si="1"/>
        <v>Vendeur 32</v>
      </c>
      <c r="AMJ43"/>
    </row>
    <row r="44" spans="1:1024" ht="19.649999999999999" customHeight="1">
      <c r="A44"/>
      <c r="B44" s="3" t="s">
        <v>42</v>
      </c>
      <c r="C44" s="4">
        <f ca="1">SUMIF(Données!$B$1:$Z$1,$C$7,Données!B38:Z38)</f>
        <v>35.000036999999999</v>
      </c>
      <c r="D44" s="4">
        <f ca="1">SUMIF(Données!$B$1:$Z$1,$C$7,Données!C38:AA38)</f>
        <v>10.000037000000001</v>
      </c>
      <c r="E44" s="4">
        <f ca="1">SUMIF(Données!$B$1:$Z$1,$E$7,Données!B38:Z38)</f>
        <v>76.000111000000004</v>
      </c>
      <c r="F44" s="4">
        <f ca="1">SUMIF(Données!$B$1:$Z$1,$F$7,Données!B38:Z38)</f>
        <v>37.000036999999999</v>
      </c>
      <c r="G44" s="4">
        <f ca="1">SUMIF(Données!$B$1:$Z$1,$G$7,Données!B38:Z38)</f>
        <v>23.000036999999999</v>
      </c>
      <c r="H44" s="4">
        <f ca="1">SUMIF(Données!$B$1:$Z$1,$H$7,Données!B38:Z38)</f>
        <v>39.000073999999998</v>
      </c>
      <c r="I44" s="4">
        <f ca="1">SUMIF(Données!$B$1:$Z$1,$I$7,Données!B38:Z38)</f>
        <v>85.000073999999998</v>
      </c>
      <c r="J44" s="4">
        <f ca="1">SUMIF(Données!$B$1:$Z$1,$J$7,Données!B38:Z38)</f>
        <v>17.000036999999999</v>
      </c>
      <c r="K44" s="4">
        <f ca="1">SUMIF(Données!$B$1:$Z$1,$K$7,Données!B38:Z38)</f>
        <v>26.000036999999999</v>
      </c>
      <c r="L44" s="4">
        <f ca="1">SUMIF(Données!$B$1:$Z$1,$L$7,Données!B38:Z38)</f>
        <v>47.000073999999998</v>
      </c>
      <c r="M44" s="4">
        <f ca="1">SUMIF(Données!$B$1:$Z$1,$M$7,Données!B38:Z38)</f>
        <v>44.000073999999998</v>
      </c>
      <c r="N44" s="4">
        <f ca="1">SUMIF(Données!$B$1:$Z$1,$M$7,Données!C38:AA38)</f>
        <v>11.000074000000001</v>
      </c>
      <c r="O44" s="4">
        <f ca="1">SUMIF(Données!$B$1:$Z$1,$O$7,Données!B38:Z38)</f>
        <v>62.000073999999998</v>
      </c>
      <c r="P44" s="4">
        <f ca="1">SUMIF(Données!$B$1:$Z$1,$P$7,Données!B38:Z38)</f>
        <v>106.000148</v>
      </c>
      <c r="Q44" s="4">
        <f ca="1">SUMIF(Données!$B$1:$Z$1,$Q$7,Données!B38:Z38)</f>
        <v>20.000036999999999</v>
      </c>
      <c r="R44" s="4">
        <f t="shared" ca="1" si="0"/>
        <v>42.533397466666663</v>
      </c>
      <c r="S44"/>
      <c r="T44" s="4">
        <f ca="1">LARGE(R8:R47,37)</f>
        <v>42.533397466666663</v>
      </c>
      <c r="U44" s="4" t="str">
        <f t="shared" ca="1" si="1"/>
        <v>Vendeur 37</v>
      </c>
      <c r="AMJ44"/>
    </row>
    <row r="45" spans="1:1024" ht="19.649999999999999" customHeight="1">
      <c r="A45"/>
      <c r="B45" s="3" t="s">
        <v>43</v>
      </c>
      <c r="C45" s="4">
        <f ca="1">SUMIF(Données!$B$1:$Z$1,$C$7,Données!B39:Z39)</f>
        <v>33.000038000000004</v>
      </c>
      <c r="D45" s="4">
        <f ca="1">SUMIF(Données!$B$1:$Z$1,$C$7,Données!C39:AA39)</f>
        <v>44.000038000000004</v>
      </c>
      <c r="E45" s="4">
        <f ca="1">SUMIF(Données!$B$1:$Z$1,$E$7,Données!B39:Z39)</f>
        <v>99.000114000000011</v>
      </c>
      <c r="F45" s="4">
        <f ca="1">SUMIF(Données!$B$1:$Z$1,$F$7,Données!B39:Z39)</f>
        <v>42.000038000000004</v>
      </c>
      <c r="G45" s="4">
        <f ca="1">SUMIF(Données!$B$1:$Z$1,$G$7,Données!B39:Z39)</f>
        <v>31.000038</v>
      </c>
      <c r="H45" s="4">
        <f ca="1">SUMIF(Données!$B$1:$Z$1,$H$7,Données!B39:Z39)</f>
        <v>68.000076000000007</v>
      </c>
      <c r="I45" s="4">
        <f ca="1">SUMIF(Données!$B$1:$Z$1,$I$7,Données!B39:Z39)</f>
        <v>65.000076000000007</v>
      </c>
      <c r="J45" s="4">
        <f ca="1">SUMIF(Données!$B$1:$Z$1,$J$7,Données!B39:Z39)</f>
        <v>39.000038000000004</v>
      </c>
      <c r="K45" s="4">
        <f ca="1">SUMIF(Données!$B$1:$Z$1,$K$7,Données!B39:Z39)</f>
        <v>29.000038</v>
      </c>
      <c r="L45" s="4">
        <f ca="1">SUMIF(Données!$B$1:$Z$1,$L$7,Données!B39:Z39)</f>
        <v>47.000076</v>
      </c>
      <c r="M45" s="4">
        <f ca="1">SUMIF(Données!$B$1:$Z$1,$M$7,Données!B39:Z39)</f>
        <v>48.000076</v>
      </c>
      <c r="N45" s="4">
        <f ca="1">SUMIF(Données!$B$1:$Z$1,$M$7,Données!C39:AA39)</f>
        <v>52.000076</v>
      </c>
      <c r="O45" s="4">
        <f ca="1">SUMIF(Données!$B$1:$Z$1,$O$7,Données!B39:Z39)</f>
        <v>71.000076000000007</v>
      </c>
      <c r="P45" s="4">
        <f ca="1">SUMIF(Données!$B$1:$Z$1,$P$7,Données!B39:Z39)</f>
        <v>141.00015200000001</v>
      </c>
      <c r="Q45" s="4">
        <f ca="1">SUMIF(Données!$B$1:$Z$1,$Q$7,Données!B39:Z39)</f>
        <v>38.000038000000004</v>
      </c>
      <c r="R45" s="4">
        <f t="shared" ca="1" si="0"/>
        <v>56.466732533333342</v>
      </c>
      <c r="S45"/>
      <c r="T45" s="4">
        <f ca="1">LARGE(R8:R47,38)</f>
        <v>42.333347200000006</v>
      </c>
      <c r="U45" s="4" t="str">
        <f t="shared" ca="1" si="1"/>
        <v>Vendeur 8</v>
      </c>
      <c r="AMJ45"/>
    </row>
    <row r="46" spans="1:1024" ht="19.649999999999999" customHeight="1">
      <c r="A46"/>
      <c r="B46" s="3" t="s">
        <v>44</v>
      </c>
      <c r="C46" s="4">
        <f ca="1">SUMIF(Données!$B$1:$Z$1,$C$7,Données!B40:Z40)</f>
        <v>39.000039000000001</v>
      </c>
      <c r="D46" s="4">
        <f ca="1">SUMIF(Données!$B$1:$Z$1,$C$7,Données!C40:AA40)</f>
        <v>49.000039000000001</v>
      </c>
      <c r="E46" s="4">
        <f ca="1">SUMIF(Données!$B$1:$Z$1,$E$7,Données!B40:Z40)</f>
        <v>109.000117</v>
      </c>
      <c r="F46" s="4">
        <f ca="1">SUMIF(Données!$B$1:$Z$1,$F$7,Données!B40:Z40)</f>
        <v>37.000039000000001</v>
      </c>
      <c r="G46" s="4">
        <f ca="1">SUMIF(Données!$B$1:$Z$1,$G$7,Données!B40:Z40)</f>
        <v>45.000039000000001</v>
      </c>
      <c r="H46" s="4">
        <f ca="1">SUMIF(Données!$B$1:$Z$1,$H$7,Données!B40:Z40)</f>
        <v>85.000078000000002</v>
      </c>
      <c r="I46" s="4">
        <f ca="1">SUMIF(Données!$B$1:$Z$1,$I$7,Données!B40:Z40)</f>
        <v>64.000078000000002</v>
      </c>
      <c r="J46" s="4">
        <f ca="1">SUMIF(Données!$B$1:$Z$1,$J$7,Données!B40:Z40)</f>
        <v>43.000039000000001</v>
      </c>
      <c r="K46" s="4">
        <f ca="1">SUMIF(Données!$B$1:$Z$1,$K$7,Données!B40:Z40)</f>
        <v>32.000039000000001</v>
      </c>
      <c r="L46" s="4">
        <f ca="1">SUMIF(Données!$B$1:$Z$1,$L$7,Données!B40:Z40)</f>
        <v>72.000078000000002</v>
      </c>
      <c r="M46" s="4">
        <f ca="1">SUMIF(Données!$B$1:$Z$1,$M$7,Données!B40:Z40)</f>
        <v>74.000078000000002</v>
      </c>
      <c r="N46" s="4">
        <f ca="1">SUMIF(Données!$B$1:$Z$1,$M$7,Données!C40:AA40)</f>
        <v>61.000078000000002</v>
      </c>
      <c r="O46" s="4">
        <f ca="1">SUMIF(Données!$B$1:$Z$1,$O$7,Données!B40:Z40)</f>
        <v>75.000078000000002</v>
      </c>
      <c r="P46" s="4">
        <f ca="1">SUMIF(Données!$B$1:$Z$1,$P$7,Données!B40:Z40)</f>
        <v>148.000156</v>
      </c>
      <c r="Q46" s="4">
        <f ca="1">SUMIF(Données!$B$1:$Z$1,$Q$7,Données!B40:Z40)</f>
        <v>47.000039000000001</v>
      </c>
      <c r="R46" s="4">
        <f t="shared" ca="1" si="0"/>
        <v>65.333400933333351</v>
      </c>
      <c r="S46"/>
      <c r="T46" s="4">
        <f ca="1">LARGE(R8:R47,39)</f>
        <v>42.200012133333331</v>
      </c>
      <c r="U46" s="4" t="str">
        <f t="shared" ca="1" si="1"/>
        <v>Vendeur 7</v>
      </c>
      <c r="AMJ46"/>
    </row>
    <row r="47" spans="1:1024" ht="19.649999999999999" customHeight="1">
      <c r="A47"/>
      <c r="B47" s="3" t="s">
        <v>45</v>
      </c>
      <c r="C47" s="4">
        <f ca="1">SUMIF(Données!$B$1:$Z$1,$C$7,Données!B41:Z41)</f>
        <v>37.000039999999998</v>
      </c>
      <c r="D47" s="4">
        <f ca="1">SUMIF(Données!$B$1:$Z$1,$C$7,Données!C41:AA41)</f>
        <v>52.000039999999998</v>
      </c>
      <c r="E47" s="4">
        <f ca="1">SUMIF(Données!$B$1:$Z$1,$E$7,Données!B41:Z41)</f>
        <v>98.000119999999995</v>
      </c>
      <c r="F47" s="4">
        <f ca="1">SUMIF(Données!$B$1:$Z$1,$F$7,Données!B41:Z41)</f>
        <v>50.000039999999998</v>
      </c>
      <c r="G47" s="4">
        <f ca="1">SUMIF(Données!$B$1:$Z$1,$G$7,Données!B41:Z41)</f>
        <v>49.000039999999998</v>
      </c>
      <c r="H47" s="4">
        <f ca="1">SUMIF(Données!$B$1:$Z$1,$H$7,Données!B41:Z41)</f>
        <v>92.000079999999997</v>
      </c>
      <c r="I47" s="4">
        <f ca="1">SUMIF(Données!$B$1:$Z$1,$I$7,Données!B41:Z41)</f>
        <v>82.000079999999997</v>
      </c>
      <c r="J47" s="4">
        <f ca="1">SUMIF(Données!$B$1:$Z$1,$J$7,Données!B41:Z41)</f>
        <v>32.000039999999998</v>
      </c>
      <c r="K47" s="4">
        <f ca="1">SUMIF(Données!$B$1:$Z$1,$K$7,Données!B41:Z41)</f>
        <v>58.000039999999998</v>
      </c>
      <c r="L47" s="4">
        <f ca="1">SUMIF(Données!$B$1:$Z$1,$L$7,Données!B41:Z41)</f>
        <v>86.000079999999997</v>
      </c>
      <c r="M47" s="4">
        <f ca="1">SUMIF(Données!$B$1:$Z$1,$M$7,Données!B41:Z41)</f>
        <v>67.000079999999997</v>
      </c>
      <c r="N47" s="4">
        <f ca="1">SUMIF(Données!$B$1:$Z$1,$M$7,Données!C41:AA41)</f>
        <v>83.000079999999997</v>
      </c>
      <c r="O47" s="4">
        <f ca="1">SUMIF(Données!$B$1:$Z$1,$O$7,Données!B41:Z41)</f>
        <v>71.000079999999997</v>
      </c>
      <c r="P47" s="4">
        <f ca="1">SUMIF(Données!$B$1:$Z$1,$P$7,Données!B41:Z41)</f>
        <v>207.00015999999999</v>
      </c>
      <c r="Q47" s="4">
        <f ca="1">SUMIF(Données!$B$1:$Z$1,$Q$7,Données!B41:Z41)</f>
        <v>49.000039999999998</v>
      </c>
      <c r="R47" s="4">
        <f t="shared" ca="1" si="0"/>
        <v>74.200069333333346</v>
      </c>
      <c r="S47"/>
      <c r="T47" s="4">
        <f ca="1">LARGE(R8:R47,40)</f>
        <v>35.533390533333332</v>
      </c>
      <c r="U47" s="4" t="str">
        <f t="shared" ca="1" si="1"/>
        <v>Vendeur 33</v>
      </c>
      <c r="AMJ47"/>
    </row>
    <row r="48" spans="1:1024" ht="19.649999999999999" customHeight="1">
      <c r="A48"/>
      <c r="B48" s="3" t="s">
        <v>46</v>
      </c>
      <c r="C48" s="4">
        <f t="shared" ref="C48:R48" ca="1" si="2">AVERAGE(C8:C47)</f>
        <v>35.95002049999998</v>
      </c>
      <c r="D48" s="4">
        <f t="shared" ca="1" si="2"/>
        <v>35.700020499999987</v>
      </c>
      <c r="E48" s="4">
        <f t="shared" ca="1" si="2"/>
        <v>109.6000615</v>
      </c>
      <c r="F48" s="4">
        <f t="shared" ca="1" si="2"/>
        <v>38.700020499999987</v>
      </c>
      <c r="G48" s="4">
        <f t="shared" ca="1" si="2"/>
        <v>37.225020499999985</v>
      </c>
      <c r="H48" s="4">
        <f t="shared" ca="1" si="2"/>
        <v>67.225040999999976</v>
      </c>
      <c r="I48" s="4">
        <f t="shared" ca="1" si="2"/>
        <v>73.425040999999965</v>
      </c>
      <c r="J48" s="4">
        <f t="shared" ca="1" si="2"/>
        <v>33.775020499999997</v>
      </c>
      <c r="K48" s="4">
        <f t="shared" ca="1" si="2"/>
        <v>35.475020499999992</v>
      </c>
      <c r="L48" s="4">
        <f t="shared" ca="1" si="2"/>
        <v>71.850040999999976</v>
      </c>
      <c r="M48" s="4">
        <f t="shared" ca="1" si="2"/>
        <v>67.050040999999993</v>
      </c>
      <c r="N48" s="4">
        <f t="shared" ca="1" si="2"/>
        <v>71.375040999999982</v>
      </c>
      <c r="O48" s="4">
        <f t="shared" ca="1" si="2"/>
        <v>69.375040999999982</v>
      </c>
      <c r="P48" s="4">
        <f t="shared" ca="1" si="2"/>
        <v>149.25008199999994</v>
      </c>
      <c r="Q48" s="4">
        <f t="shared" ca="1" si="2"/>
        <v>38.375020499999991</v>
      </c>
      <c r="R48" s="4">
        <f t="shared" ca="1" si="2"/>
        <v>62.290035533333366</v>
      </c>
      <c r="S48" s="5"/>
      <c r="T48"/>
      <c r="AMJ48"/>
    </row>
    <row r="49" spans="1:1024" ht="19.649999999999999" customHeight="1">
      <c r="A49"/>
      <c r="B49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6"/>
      <c r="S49"/>
      <c r="T49" s="6"/>
      <c r="AMJ49"/>
    </row>
    <row r="50" spans="1:1024" ht="19.649999999999999" customHeight="1">
      <c r="A50" s="14" t="s">
        <v>47</v>
      </c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/>
      <c r="T50"/>
      <c r="U50"/>
      <c r="AMJ50"/>
    </row>
    <row r="51" spans="1:1024" ht="19.649999999999999" customHeight="1">
      <c r="A51" s="2"/>
      <c r="B51" s="3" t="s">
        <v>48</v>
      </c>
      <c r="C51" s="3">
        <v>2002</v>
      </c>
      <c r="D51" s="3">
        <v>2003</v>
      </c>
      <c r="E51" s="3">
        <v>2004</v>
      </c>
      <c r="F51" s="3">
        <v>2005</v>
      </c>
      <c r="G51" s="3">
        <v>2006</v>
      </c>
      <c r="H51" s="3">
        <v>2007</v>
      </c>
      <c r="I51" s="3">
        <v>2008</v>
      </c>
      <c r="J51" s="3">
        <v>2009</v>
      </c>
      <c r="K51" s="3">
        <v>2010</v>
      </c>
      <c r="L51" s="3">
        <v>2011</v>
      </c>
      <c r="M51" s="3">
        <v>2012</v>
      </c>
      <c r="N51" s="3">
        <v>2013</v>
      </c>
      <c r="O51" s="3">
        <v>2014</v>
      </c>
      <c r="P51" s="3">
        <v>2015</v>
      </c>
      <c r="Q51" s="3">
        <v>2016</v>
      </c>
      <c r="R51" s="9" t="s">
        <v>46</v>
      </c>
      <c r="S51"/>
      <c r="T51"/>
      <c r="U51"/>
      <c r="AMJ51"/>
    </row>
    <row r="52" spans="1:1024" ht="19.649999999999999" customHeight="1">
      <c r="A52" s="3" t="s">
        <v>49</v>
      </c>
      <c r="B52" s="4" t="str">
        <f ca="1">INDEX($U$8:$U$47,MATCH(LARGE($T$8:$T$47,1),$T$8:$T$47,0))</f>
        <v>Vendeur 4</v>
      </c>
      <c r="C52" s="4">
        <f ca="1">VLOOKUP($B52,$B$8:$R$47,2,0)</f>
        <v>65.000004000000004</v>
      </c>
      <c r="D52" s="4">
        <f ca="1">VLOOKUP($B52,$B$8:$Q$47,3,0)</f>
        <v>69.000004000000004</v>
      </c>
      <c r="E52" s="4">
        <f ca="1">VLOOKUP($B52,$B$8:$Q$47,4,0)</f>
        <v>191.000012</v>
      </c>
      <c r="F52" s="4">
        <f ca="1">VLOOKUP($B52,$B$8:$Q$47,5,0)</f>
        <v>61.000003999999997</v>
      </c>
      <c r="G52" s="4">
        <f ca="1">VLOOKUP($B52,$B$8:$Q$47,6,0)</f>
        <v>37.000003999999997</v>
      </c>
      <c r="H52" s="4">
        <f ca="1">VLOOKUP($B52,$B$8:$Q$47,7,0)</f>
        <v>102.00000799999999</v>
      </c>
      <c r="I52" s="4">
        <f ca="1">VLOOKUP($B52,$B$8:$Q$47,8,0)</f>
        <v>105.00000799999999</v>
      </c>
      <c r="J52" s="4">
        <f ca="1">VLOOKUP($B52,$B$8:$Q$47,9,0)</f>
        <v>58.000003999999997</v>
      </c>
      <c r="K52" s="4">
        <f ca="1">VLOOKUP($B52,$B$8:$Q$47,10,0)</f>
        <v>31.000004000000001</v>
      </c>
      <c r="L52" s="4">
        <f ca="1">VLOOKUP($B52,$B$8:$Q$47,11,0)</f>
        <v>88.000007999999994</v>
      </c>
      <c r="M52" s="4">
        <f ca="1">VLOOKUP($B52,$B$8:$Q$47,12,0)</f>
        <v>105.00000799999999</v>
      </c>
      <c r="N52" s="4">
        <f ca="1">VLOOKUP($B52,$B$8:$Q$47,13,0)</f>
        <v>87.000007999999994</v>
      </c>
      <c r="O52" s="4">
        <f ca="1">VLOOKUP($B52,$B$8:$Q$47,14,0)</f>
        <v>115.00000800000001</v>
      </c>
      <c r="P52" s="4">
        <f ca="1">VLOOKUP($B52,$B$8:$Q$47,15,0)</f>
        <v>208.00001600000002</v>
      </c>
      <c r="Q52" s="4">
        <f ca="1">VLOOKUP($B52,$B$8:$Q$47,16,0)</f>
        <v>27.000004000000001</v>
      </c>
      <c r="R52" s="4">
        <f ca="1">VLOOKUP($B52,$B$8:$R$47,17,0)</f>
        <v>89.933340266666661</v>
      </c>
      <c r="S52"/>
      <c r="T52"/>
      <c r="U52"/>
      <c r="AMJ52"/>
    </row>
    <row r="53" spans="1:1024" ht="19.649999999999999" customHeight="1">
      <c r="A53" s="3" t="s">
        <v>50</v>
      </c>
      <c r="B53" s="4" t="str">
        <f ca="1">INDEX($U$8:$U$47,MATCH(LARGE($T$8:$T$47,20),$T$8:$T$47,0))</f>
        <v>Vendeur 3</v>
      </c>
      <c r="C53" s="4">
        <f t="shared" ref="C53:C54" ca="1" si="3">VLOOKUP($B53,$B$8:$Q$47,2,0)</f>
        <v>45.000003</v>
      </c>
      <c r="D53" s="4">
        <f t="shared" ref="D53:D54" ca="1" si="4">VLOOKUP($B53,$B$8:$Q$47,3,0)</f>
        <v>40.000003</v>
      </c>
      <c r="E53" s="4">
        <f t="shared" ref="E53:E54" ca="1" si="5">VLOOKUP($B53,$B$8:$Q$47,4,0)</f>
        <v>114.00000900000001</v>
      </c>
      <c r="F53" s="4">
        <f t="shared" ref="F53:F54" ca="1" si="6">VLOOKUP($B53,$B$8:$Q$47,5,0)</f>
        <v>41.000003</v>
      </c>
      <c r="G53" s="4">
        <f t="shared" ref="G53:G54" ca="1" si="7">VLOOKUP($B53,$B$8:$Q$47,6,0)</f>
        <v>36.000003</v>
      </c>
      <c r="H53" s="4">
        <f t="shared" ref="H53:H54" ca="1" si="8">VLOOKUP($B53,$B$8:$Q$47,7,0)</f>
        <v>68.000005999999999</v>
      </c>
      <c r="I53" s="4">
        <f t="shared" ref="I53:I54" ca="1" si="9">VLOOKUP($B53,$B$8:$Q$47,8,0)</f>
        <v>75.000005999999999</v>
      </c>
      <c r="J53" s="4">
        <f t="shared" ref="J53:J54" ca="1" si="10">VLOOKUP($B53,$B$8:$Q$47,9,0)</f>
        <v>33.000003</v>
      </c>
      <c r="K53" s="4">
        <f t="shared" ref="K53:K54" ca="1" si="11">VLOOKUP($B53,$B$8:$Q$47,10,0)</f>
        <v>32.000003</v>
      </c>
      <c r="L53" s="4">
        <f t="shared" ref="L53:L54" ca="1" si="12">VLOOKUP($B53,$B$8:$Q$47,11,0)</f>
        <v>81.000005999999999</v>
      </c>
      <c r="M53" s="4">
        <f t="shared" ref="M53:M54" ca="1" si="13">VLOOKUP($B53,$B$8:$Q$47,12,0)</f>
        <v>59.000005999999999</v>
      </c>
      <c r="N53" s="4">
        <f t="shared" ref="N53:N54" ca="1" si="14">VLOOKUP($B53,$B$8:$Q$47,13,0)</f>
        <v>76.000005999999999</v>
      </c>
      <c r="O53" s="4">
        <f t="shared" ref="O53:O54" ca="1" si="15">VLOOKUP($B53,$B$8:$Q$47,14,0)</f>
        <v>68.000005999999999</v>
      </c>
      <c r="P53" s="4">
        <f t="shared" ref="P53:P54" ca="1" si="16">VLOOKUP($B53,$B$8:$Q$47,15,0)</f>
        <v>135.000012</v>
      </c>
      <c r="Q53" s="4">
        <f t="shared" ref="Q53:Q54" ca="1" si="17">VLOOKUP($B53,$B$8:$Q$47,16,0)</f>
        <v>38.000003</v>
      </c>
      <c r="R53" s="4">
        <f t="shared" ref="R53:R54" ca="1" si="18">VLOOKUP($B53,$B$8:$R$47,17,0)</f>
        <v>62.733338533333331</v>
      </c>
      <c r="S53"/>
      <c r="T53"/>
      <c r="U53"/>
      <c r="AMJ53"/>
    </row>
    <row r="54" spans="1:1024" ht="19.649999999999999" customHeight="1">
      <c r="A54" s="3" t="s">
        <v>51</v>
      </c>
      <c r="B54" s="4" t="str">
        <f ca="1">INDEX($U$8:$U$47,MATCH(LARGE($T$8:$T$47,40),$T$8:$T$47,0))</f>
        <v>Vendeur 33</v>
      </c>
      <c r="C54" s="4">
        <f t="shared" ca="1" si="3"/>
        <v>25.000032999999998</v>
      </c>
      <c r="D54" s="4">
        <f t="shared" ca="1" si="4"/>
        <v>6.0000330000000002</v>
      </c>
      <c r="E54" s="4">
        <f t="shared" ca="1" si="5"/>
        <v>73.000099000000006</v>
      </c>
      <c r="F54" s="4">
        <f t="shared" ca="1" si="6"/>
        <v>21.000032999999998</v>
      </c>
      <c r="G54" s="4">
        <f t="shared" ca="1" si="7"/>
        <v>11.000033</v>
      </c>
      <c r="H54" s="4">
        <f t="shared" ca="1" si="8"/>
        <v>51.000065999999997</v>
      </c>
      <c r="I54" s="4">
        <f t="shared" ca="1" si="9"/>
        <v>59.000066000000004</v>
      </c>
      <c r="J54" s="4">
        <f t="shared" ca="1" si="10"/>
        <v>20.000032999999998</v>
      </c>
      <c r="K54" s="4">
        <f t="shared" ca="1" si="11"/>
        <v>4.0000330000000002</v>
      </c>
      <c r="L54" s="4">
        <f t="shared" ca="1" si="12"/>
        <v>21.000065999999997</v>
      </c>
      <c r="M54" s="4">
        <f t="shared" ca="1" si="13"/>
        <v>43.000066000000004</v>
      </c>
      <c r="N54" s="4">
        <f t="shared" ca="1" si="14"/>
        <v>40.000066000000004</v>
      </c>
      <c r="O54" s="4">
        <f t="shared" ca="1" si="15"/>
        <v>39.000065999999997</v>
      </c>
      <c r="P54" s="4">
        <f t="shared" ca="1" si="16"/>
        <v>85.000132000000008</v>
      </c>
      <c r="Q54" s="4">
        <f t="shared" ca="1" si="17"/>
        <v>35.000033000000002</v>
      </c>
      <c r="R54" s="4">
        <f t="shared" ca="1" si="18"/>
        <v>35.533390533333332</v>
      </c>
      <c r="S54"/>
      <c r="T54"/>
      <c r="U54"/>
      <c r="AMJ54"/>
    </row>
    <row r="55" spans="1:1024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</row>
    <row r="56" spans="1:1024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</row>
    <row r="57" spans="1:1024" ht="19.649999999999999" customHeight="1">
      <c r="A57" s="10" t="s">
        <v>52</v>
      </c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</row>
    <row r="58" spans="1:1024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</row>
    <row r="59" spans="1:1024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</row>
  </sheetData>
  <mergeCells count="6">
    <mergeCell ref="A57:U59"/>
    <mergeCell ref="B1:U4"/>
    <mergeCell ref="R5:R7"/>
    <mergeCell ref="T5:T7"/>
    <mergeCell ref="B6:Q6"/>
    <mergeCell ref="A50:R50"/>
  </mergeCells>
  <pageMargins left="0.78749999999999998" right="0.78749999999999998" top="1.05277777777778" bottom="1.05277777777778" header="0.78749999999999998" footer="0.78749999999999998"/>
  <pageSetup paperSize="0" scale="0" orientation="portrait" usePrinterDefaults="0" useFirstPageNumber="1" horizontalDpi="0" verticalDpi="0" copies="0"/>
  <headerFooter>
    <oddHeader>&amp;C&amp;"Times New Roman,Normal"&amp;12&amp;A</oddHeader>
    <oddFooter>&amp;C&amp;"Times New Roman,Normal"&amp;12Página &amp;P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MJ41"/>
  <sheetViews>
    <sheetView zoomScale="65" zoomScaleNormal="6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20" sqref="F20"/>
    </sheetView>
  </sheetViews>
  <sheetFormatPr baseColWidth="10" defaultColWidth="9.109375" defaultRowHeight="19.8"/>
  <cols>
    <col min="1" max="26" width="14.88671875" style="1"/>
    <col min="27" max="27" width="6" style="1"/>
    <col min="28" max="28" width="6.109375" style="1"/>
    <col min="29" max="1023" width="14.88671875" style="1"/>
    <col min="1024" max="1025" width="14.88671875"/>
  </cols>
  <sheetData>
    <row r="1" spans="1:1024" ht="19.649999999999999" customHeight="1">
      <c r="A1"/>
      <c r="B1" s="1">
        <v>2002</v>
      </c>
      <c r="C1" s="1">
        <v>2003</v>
      </c>
      <c r="D1" s="1">
        <v>2004</v>
      </c>
      <c r="E1" s="1">
        <v>2005</v>
      </c>
      <c r="F1" s="1">
        <v>2006</v>
      </c>
      <c r="G1" s="1">
        <v>2007</v>
      </c>
      <c r="H1" s="1">
        <v>2008</v>
      </c>
      <c r="I1" s="1">
        <v>2009</v>
      </c>
      <c r="J1" s="1">
        <v>2010</v>
      </c>
      <c r="K1" s="1">
        <v>2011</v>
      </c>
      <c r="L1" s="1">
        <v>2012</v>
      </c>
      <c r="M1" s="1">
        <v>2013</v>
      </c>
      <c r="N1" s="1">
        <v>2014</v>
      </c>
      <c r="O1" s="1">
        <v>2015</v>
      </c>
      <c r="P1" s="1">
        <v>2016</v>
      </c>
      <c r="Q1" s="1">
        <f t="shared" ref="Q1:Z1" ca="1" si="0">RANDBETWEEN(2002,2016)</f>
        <v>2004</v>
      </c>
      <c r="R1" s="1">
        <f t="shared" ca="1" si="0"/>
        <v>2008</v>
      </c>
      <c r="S1" s="1">
        <f t="shared" ca="1" si="0"/>
        <v>2014</v>
      </c>
      <c r="T1" s="1">
        <f t="shared" ca="1" si="0"/>
        <v>2015</v>
      </c>
      <c r="U1" s="1">
        <f t="shared" ca="1" si="0"/>
        <v>2012</v>
      </c>
      <c r="V1" s="1">
        <f t="shared" ca="1" si="0"/>
        <v>2011</v>
      </c>
      <c r="W1" s="1">
        <f t="shared" ca="1" si="0"/>
        <v>2015</v>
      </c>
      <c r="X1" s="1">
        <f t="shared" ca="1" si="0"/>
        <v>2007</v>
      </c>
      <c r="Y1" s="1">
        <f t="shared" ca="1" si="0"/>
        <v>2004</v>
      </c>
      <c r="Z1" s="1">
        <f t="shared" ca="1" si="0"/>
        <v>2015</v>
      </c>
      <c r="AA1"/>
      <c r="AB1"/>
    </row>
    <row r="2" spans="1:1024" ht="19.649999999999999" customHeight="1">
      <c r="A2" s="1" t="s">
        <v>6</v>
      </c>
      <c r="B2" s="5">
        <f t="shared" ref="B2:K11" ca="1" si="1">RANDBETWEEN($AA2,$AB2) + ROW(A1)*0.000001</f>
        <v>49.000000999999997</v>
      </c>
      <c r="C2" s="5">
        <f t="shared" ca="1" si="1"/>
        <v>36.000000999999997</v>
      </c>
      <c r="D2" s="5">
        <f t="shared" ca="1" si="1"/>
        <v>53.000000999999997</v>
      </c>
      <c r="E2" s="5">
        <f t="shared" ca="1" si="1"/>
        <v>31.000001000000001</v>
      </c>
      <c r="F2" s="5">
        <f t="shared" ca="1" si="1"/>
        <v>48.000000999999997</v>
      </c>
      <c r="G2" s="5">
        <f t="shared" ca="1" si="1"/>
        <v>40.000000999999997</v>
      </c>
      <c r="H2" s="5">
        <f t="shared" ca="1" si="1"/>
        <v>41.000000999999997</v>
      </c>
      <c r="I2" s="5">
        <f t="shared" ca="1" si="1"/>
        <v>59.000000999999997</v>
      </c>
      <c r="J2" s="5">
        <f t="shared" ca="1" si="1"/>
        <v>59.000000999999997</v>
      </c>
      <c r="K2" s="5">
        <f t="shared" ca="1" si="1"/>
        <v>28.000001000000001</v>
      </c>
      <c r="L2" s="5">
        <f t="shared" ref="L2:Z11" ca="1" si="2">RANDBETWEEN($AA2,$AB2) + ROW(K1)*0.000001</f>
        <v>32.000000999999997</v>
      </c>
      <c r="M2" s="5">
        <f t="shared" ca="1" si="2"/>
        <v>29.000001000000001</v>
      </c>
      <c r="N2" s="5">
        <f t="shared" ca="1" si="2"/>
        <v>37.000000999999997</v>
      </c>
      <c r="O2" s="5">
        <f t="shared" ca="1" si="2"/>
        <v>37.000000999999997</v>
      </c>
      <c r="P2" s="5">
        <f t="shared" ca="1" si="2"/>
        <v>51.000000999999997</v>
      </c>
      <c r="Q2" s="5">
        <f t="shared" ca="1" si="2"/>
        <v>58.000000999999997</v>
      </c>
      <c r="R2" s="5">
        <f t="shared" ca="1" si="2"/>
        <v>40.000000999999997</v>
      </c>
      <c r="S2" s="5">
        <f t="shared" ca="1" si="2"/>
        <v>56.000000999999997</v>
      </c>
      <c r="T2" s="5">
        <f t="shared" ca="1" si="2"/>
        <v>43.000000999999997</v>
      </c>
      <c r="U2" s="5">
        <f t="shared" ca="1" si="2"/>
        <v>55.000000999999997</v>
      </c>
      <c r="V2" s="5">
        <f t="shared" ca="1" si="2"/>
        <v>54.000000999999997</v>
      </c>
      <c r="W2" s="5">
        <f t="shared" ca="1" si="2"/>
        <v>48.000000999999997</v>
      </c>
      <c r="X2" s="5">
        <f t="shared" ca="1" si="2"/>
        <v>32.000000999999997</v>
      </c>
      <c r="Y2" s="5">
        <f t="shared" ca="1" si="2"/>
        <v>35.000000999999997</v>
      </c>
      <c r="Z2" s="5">
        <f t="shared" ca="1" si="2"/>
        <v>62.000000999999997</v>
      </c>
      <c r="AA2" s="7">
        <f ca="1">RANDBETWEEN(10,30)</f>
        <v>28</v>
      </c>
      <c r="AB2" s="7">
        <f t="shared" ref="AB2:AB41" ca="1" si="3">RANDBETWEEN(40,70)</f>
        <v>64</v>
      </c>
      <c r="AMJ2">
        <v>1</v>
      </c>
    </row>
    <row r="3" spans="1:1024" ht="19.649999999999999" customHeight="1">
      <c r="A3" s="1" t="s">
        <v>7</v>
      </c>
      <c r="B3" s="5">
        <f t="shared" ca="1" si="1"/>
        <v>15.000002</v>
      </c>
      <c r="C3" s="5">
        <f t="shared" ca="1" si="1"/>
        <v>11.000002</v>
      </c>
      <c r="D3" s="5">
        <f t="shared" ca="1" si="1"/>
        <v>33.000002000000002</v>
      </c>
      <c r="E3" s="5">
        <f t="shared" ca="1" si="1"/>
        <v>23.000001999999999</v>
      </c>
      <c r="F3" s="5">
        <f t="shared" ca="1" si="1"/>
        <v>36.000002000000002</v>
      </c>
      <c r="G3" s="5">
        <f t="shared" ca="1" si="1"/>
        <v>45.000002000000002</v>
      </c>
      <c r="H3" s="5">
        <f t="shared" ca="1" si="1"/>
        <v>14.000002</v>
      </c>
      <c r="I3" s="5">
        <f t="shared" ca="1" si="1"/>
        <v>13.000002</v>
      </c>
      <c r="J3" s="5">
        <f t="shared" ca="1" si="1"/>
        <v>15.000002</v>
      </c>
      <c r="K3" s="5">
        <f t="shared" ca="1" si="1"/>
        <v>32.000002000000002</v>
      </c>
      <c r="L3" s="5">
        <f t="shared" ca="1" si="2"/>
        <v>32.000002000000002</v>
      </c>
      <c r="M3" s="5">
        <f t="shared" ca="1" si="2"/>
        <v>42.000002000000002</v>
      </c>
      <c r="N3" s="5">
        <f t="shared" ca="1" si="2"/>
        <v>14.000002</v>
      </c>
      <c r="O3" s="5">
        <f t="shared" ca="1" si="2"/>
        <v>35.000002000000002</v>
      </c>
      <c r="P3" s="5">
        <f t="shared" ca="1" si="2"/>
        <v>39.000002000000002</v>
      </c>
      <c r="Q3" s="5">
        <f t="shared" ca="1" si="2"/>
        <v>37.000002000000002</v>
      </c>
      <c r="R3" s="5">
        <f t="shared" ca="1" si="2"/>
        <v>25.000001999999999</v>
      </c>
      <c r="S3" s="5">
        <f t="shared" ca="1" si="2"/>
        <v>34.000002000000002</v>
      </c>
      <c r="T3" s="5">
        <f t="shared" ca="1" si="2"/>
        <v>47.000002000000002</v>
      </c>
      <c r="U3" s="5">
        <f t="shared" ca="1" si="2"/>
        <v>41.000002000000002</v>
      </c>
      <c r="V3" s="5">
        <f t="shared" ca="1" si="2"/>
        <v>27.000001999999999</v>
      </c>
      <c r="W3" s="5">
        <f t="shared" ca="1" si="2"/>
        <v>41.000002000000002</v>
      </c>
      <c r="X3" s="5">
        <f t="shared" ca="1" si="2"/>
        <v>27.000001999999999</v>
      </c>
      <c r="Y3" s="5">
        <f t="shared" ca="1" si="2"/>
        <v>11.000002</v>
      </c>
      <c r="Z3" s="5">
        <f t="shared" ca="1" si="2"/>
        <v>17.000001999999999</v>
      </c>
      <c r="AA3" s="7">
        <f t="shared" ref="AA3:AA41" ca="1" si="4">RANDBETWEEN(1,30)</f>
        <v>10</v>
      </c>
      <c r="AB3" s="7">
        <f t="shared" ca="1" si="3"/>
        <v>49</v>
      </c>
      <c r="AMJ3">
        <v>2</v>
      </c>
    </row>
    <row r="4" spans="1:1024" ht="19.649999999999999" customHeight="1">
      <c r="A4" s="1" t="s">
        <v>8</v>
      </c>
      <c r="B4" s="5">
        <f t="shared" ca="1" si="1"/>
        <v>45.000003</v>
      </c>
      <c r="C4" s="5">
        <f t="shared" ca="1" si="1"/>
        <v>40.000003</v>
      </c>
      <c r="D4" s="5">
        <f t="shared" ca="1" si="1"/>
        <v>40.000003</v>
      </c>
      <c r="E4" s="5">
        <f t="shared" ca="1" si="1"/>
        <v>41.000003</v>
      </c>
      <c r="F4" s="5">
        <f t="shared" ca="1" si="1"/>
        <v>36.000003</v>
      </c>
      <c r="G4" s="5">
        <f t="shared" ca="1" si="1"/>
        <v>41.000003</v>
      </c>
      <c r="H4" s="5">
        <f t="shared" ca="1" si="1"/>
        <v>45.000003</v>
      </c>
      <c r="I4" s="5">
        <f t="shared" ca="1" si="1"/>
        <v>33.000003</v>
      </c>
      <c r="J4" s="5">
        <f t="shared" ca="1" si="1"/>
        <v>32.000003</v>
      </c>
      <c r="K4" s="5">
        <f t="shared" ca="1" si="1"/>
        <v>34.000003</v>
      </c>
      <c r="L4" s="5">
        <f t="shared" ca="1" si="2"/>
        <v>28.000003</v>
      </c>
      <c r="M4" s="5">
        <f t="shared" ca="1" si="2"/>
        <v>29.000003</v>
      </c>
      <c r="N4" s="5">
        <f t="shared" ca="1" si="2"/>
        <v>36.000003</v>
      </c>
      <c r="O4" s="5">
        <f t="shared" ca="1" si="2"/>
        <v>33.000003</v>
      </c>
      <c r="P4" s="5">
        <f t="shared" ca="1" si="2"/>
        <v>38.000003</v>
      </c>
      <c r="Q4" s="5">
        <f t="shared" ca="1" si="2"/>
        <v>40.000003</v>
      </c>
      <c r="R4" s="5">
        <f t="shared" ca="1" si="2"/>
        <v>30.000003</v>
      </c>
      <c r="S4" s="5">
        <f t="shared" ca="1" si="2"/>
        <v>32.000003</v>
      </c>
      <c r="T4" s="5">
        <f t="shared" ca="1" si="2"/>
        <v>27.000003</v>
      </c>
      <c r="U4" s="5">
        <f t="shared" ca="1" si="2"/>
        <v>31.000003</v>
      </c>
      <c r="V4" s="5">
        <f t="shared" ca="1" si="2"/>
        <v>47.000003</v>
      </c>
      <c r="W4" s="5">
        <f t="shared" ca="1" si="2"/>
        <v>42.000003</v>
      </c>
      <c r="X4" s="5">
        <f t="shared" ca="1" si="2"/>
        <v>27.000003</v>
      </c>
      <c r="Y4" s="5">
        <f t="shared" ca="1" si="2"/>
        <v>34.000003</v>
      </c>
      <c r="Z4" s="5">
        <f t="shared" ca="1" si="2"/>
        <v>33.000003</v>
      </c>
      <c r="AA4" s="7">
        <f t="shared" ca="1" si="4"/>
        <v>27</v>
      </c>
      <c r="AB4" s="7">
        <f t="shared" ca="1" si="3"/>
        <v>47</v>
      </c>
      <c r="AMJ4">
        <v>3</v>
      </c>
    </row>
    <row r="5" spans="1:1024" ht="19.649999999999999" customHeight="1">
      <c r="A5" s="1" t="s">
        <v>9</v>
      </c>
      <c r="B5" s="5">
        <f t="shared" ca="1" si="1"/>
        <v>65.000004000000004</v>
      </c>
      <c r="C5" s="5">
        <f t="shared" ca="1" si="1"/>
        <v>69.000004000000004</v>
      </c>
      <c r="D5" s="5">
        <f t="shared" ca="1" si="1"/>
        <v>61.000003999999997</v>
      </c>
      <c r="E5" s="5">
        <f t="shared" ca="1" si="1"/>
        <v>61.000003999999997</v>
      </c>
      <c r="F5" s="5">
        <f t="shared" ca="1" si="1"/>
        <v>37.000003999999997</v>
      </c>
      <c r="G5" s="5">
        <f t="shared" ca="1" si="1"/>
        <v>52.000003999999997</v>
      </c>
      <c r="H5" s="5">
        <f t="shared" ca="1" si="1"/>
        <v>55.000003999999997</v>
      </c>
      <c r="I5" s="5">
        <f t="shared" ca="1" si="1"/>
        <v>58.000003999999997</v>
      </c>
      <c r="J5" s="5">
        <f t="shared" ca="1" si="1"/>
        <v>31.000004000000001</v>
      </c>
      <c r="K5" s="5">
        <f t="shared" ca="1" si="1"/>
        <v>45.000003999999997</v>
      </c>
      <c r="L5" s="5">
        <f t="shared" ca="1" si="2"/>
        <v>53.000003999999997</v>
      </c>
      <c r="M5" s="5">
        <f t="shared" ca="1" si="2"/>
        <v>44.000003999999997</v>
      </c>
      <c r="N5" s="5">
        <f t="shared" ca="1" si="2"/>
        <v>67.000004000000004</v>
      </c>
      <c r="O5" s="5">
        <f t="shared" ca="1" si="2"/>
        <v>67.000004000000004</v>
      </c>
      <c r="P5" s="5">
        <f t="shared" ca="1" si="2"/>
        <v>27.000004000000001</v>
      </c>
      <c r="Q5" s="5">
        <f t="shared" ca="1" si="2"/>
        <v>67.000004000000004</v>
      </c>
      <c r="R5" s="5">
        <f t="shared" ca="1" si="2"/>
        <v>50.000003999999997</v>
      </c>
      <c r="S5" s="5">
        <f t="shared" ca="1" si="2"/>
        <v>48.000003999999997</v>
      </c>
      <c r="T5" s="5">
        <f t="shared" ca="1" si="2"/>
        <v>30.000004000000001</v>
      </c>
      <c r="U5" s="5">
        <f t="shared" ca="1" si="2"/>
        <v>52.000003999999997</v>
      </c>
      <c r="V5" s="5">
        <f t="shared" ca="1" si="2"/>
        <v>43.000003999999997</v>
      </c>
      <c r="W5" s="5">
        <f t="shared" ca="1" si="2"/>
        <v>70.000004000000004</v>
      </c>
      <c r="X5" s="5">
        <f t="shared" ca="1" si="2"/>
        <v>50.000003999999997</v>
      </c>
      <c r="Y5" s="5">
        <f t="shared" ca="1" si="2"/>
        <v>63.000003999999997</v>
      </c>
      <c r="Z5" s="5">
        <f t="shared" ca="1" si="2"/>
        <v>41.000003999999997</v>
      </c>
      <c r="AA5" s="7">
        <f t="shared" ca="1" si="4"/>
        <v>22</v>
      </c>
      <c r="AB5" s="7">
        <f t="shared" ca="1" si="3"/>
        <v>70</v>
      </c>
      <c r="AMJ5">
        <v>4</v>
      </c>
    </row>
    <row r="6" spans="1:1024" ht="19.649999999999999" customHeight="1">
      <c r="A6" s="1" t="s">
        <v>10</v>
      </c>
      <c r="B6" s="5">
        <f t="shared" ca="1" si="1"/>
        <v>56.000005000000002</v>
      </c>
      <c r="C6" s="5">
        <f t="shared" ca="1" si="1"/>
        <v>23.000005000000002</v>
      </c>
      <c r="D6" s="5">
        <f t="shared" ca="1" si="1"/>
        <v>52.000005000000002</v>
      </c>
      <c r="E6" s="5">
        <f t="shared" ca="1" si="1"/>
        <v>47.000005000000002</v>
      </c>
      <c r="F6" s="5">
        <f t="shared" ca="1" si="1"/>
        <v>21.000005000000002</v>
      </c>
      <c r="G6" s="5">
        <f t="shared" ca="1" si="1"/>
        <v>39.000005000000002</v>
      </c>
      <c r="H6" s="5">
        <f t="shared" ca="1" si="1"/>
        <v>48.000005000000002</v>
      </c>
      <c r="I6" s="5">
        <f t="shared" ca="1" si="1"/>
        <v>56.000005000000002</v>
      </c>
      <c r="J6" s="5">
        <f t="shared" ca="1" si="1"/>
        <v>28.000005000000002</v>
      </c>
      <c r="K6" s="5">
        <f t="shared" ca="1" si="1"/>
        <v>45.000005000000002</v>
      </c>
      <c r="L6" s="5">
        <f t="shared" ca="1" si="2"/>
        <v>42.000005000000002</v>
      </c>
      <c r="M6" s="5">
        <f t="shared" ca="1" si="2"/>
        <v>17.000005000000002</v>
      </c>
      <c r="N6" s="5">
        <f t="shared" ca="1" si="2"/>
        <v>55.000005000000002</v>
      </c>
      <c r="O6" s="5">
        <f t="shared" ca="1" si="2"/>
        <v>31.000005000000002</v>
      </c>
      <c r="P6" s="5">
        <f t="shared" ca="1" si="2"/>
        <v>49.000005000000002</v>
      </c>
      <c r="Q6" s="5">
        <f t="shared" ca="1" si="2"/>
        <v>34.000005000000002</v>
      </c>
      <c r="R6" s="5">
        <f t="shared" ca="1" si="2"/>
        <v>52.000005000000002</v>
      </c>
      <c r="S6" s="5">
        <f t="shared" ca="1" si="2"/>
        <v>29.000005000000002</v>
      </c>
      <c r="T6" s="5">
        <f t="shared" ca="1" si="2"/>
        <v>48.000005000000002</v>
      </c>
      <c r="U6" s="5">
        <f t="shared" ca="1" si="2"/>
        <v>23.000005000000002</v>
      </c>
      <c r="V6" s="5">
        <f t="shared" ca="1" si="2"/>
        <v>35.000005000000002</v>
      </c>
      <c r="W6" s="5">
        <f t="shared" ca="1" si="2"/>
        <v>38.000005000000002</v>
      </c>
      <c r="X6" s="5">
        <f t="shared" ca="1" si="2"/>
        <v>21.000005000000002</v>
      </c>
      <c r="Y6" s="5">
        <f t="shared" ca="1" si="2"/>
        <v>16.000005000000002</v>
      </c>
      <c r="Z6" s="5">
        <f t="shared" ca="1" si="2"/>
        <v>44.000005000000002</v>
      </c>
      <c r="AA6" s="7">
        <f t="shared" ca="1" si="4"/>
        <v>16</v>
      </c>
      <c r="AB6" s="7">
        <f t="shared" ca="1" si="3"/>
        <v>59</v>
      </c>
      <c r="AMJ6">
        <v>5</v>
      </c>
    </row>
    <row r="7" spans="1:1024" ht="19.649999999999999" customHeight="1">
      <c r="A7" s="1" t="s">
        <v>11</v>
      </c>
      <c r="B7" s="5">
        <f t="shared" ca="1" si="1"/>
        <v>44.000005999999999</v>
      </c>
      <c r="C7" s="5">
        <f t="shared" ca="1" si="1"/>
        <v>39.000005999999999</v>
      </c>
      <c r="D7" s="5">
        <f t="shared" ca="1" si="1"/>
        <v>35.000005999999999</v>
      </c>
      <c r="E7" s="5">
        <f t="shared" ca="1" si="1"/>
        <v>23.000005999999999</v>
      </c>
      <c r="F7" s="5">
        <f t="shared" ca="1" si="1"/>
        <v>45.000005999999999</v>
      </c>
      <c r="G7" s="5">
        <f t="shared" ca="1" si="1"/>
        <v>31.000005999999999</v>
      </c>
      <c r="H7" s="5">
        <f t="shared" ca="1" si="1"/>
        <v>40.000005999999999</v>
      </c>
      <c r="I7" s="5">
        <f t="shared" ca="1" si="1"/>
        <v>26.000005999999999</v>
      </c>
      <c r="J7" s="5">
        <f t="shared" ca="1" si="1"/>
        <v>28.000005999999999</v>
      </c>
      <c r="K7" s="5">
        <f t="shared" ca="1" si="1"/>
        <v>39.000005999999999</v>
      </c>
      <c r="L7" s="5">
        <f t="shared" ca="1" si="2"/>
        <v>21.000005999999999</v>
      </c>
      <c r="M7" s="5">
        <f t="shared" ca="1" si="2"/>
        <v>36.000005999999999</v>
      </c>
      <c r="N7" s="5">
        <f t="shared" ca="1" si="2"/>
        <v>38.000005999999999</v>
      </c>
      <c r="O7" s="5">
        <f t="shared" ca="1" si="2"/>
        <v>37.000005999999999</v>
      </c>
      <c r="P7" s="5">
        <f t="shared" ca="1" si="2"/>
        <v>44.000005999999999</v>
      </c>
      <c r="Q7" s="5">
        <f t="shared" ca="1" si="2"/>
        <v>31.000005999999999</v>
      </c>
      <c r="R7" s="5">
        <f t="shared" ca="1" si="2"/>
        <v>43.000005999999999</v>
      </c>
      <c r="S7" s="5">
        <f t="shared" ca="1" si="2"/>
        <v>24.000005999999999</v>
      </c>
      <c r="T7" s="5">
        <f t="shared" ca="1" si="2"/>
        <v>31.000005999999999</v>
      </c>
      <c r="U7" s="5">
        <f t="shared" ca="1" si="2"/>
        <v>40.000005999999999</v>
      </c>
      <c r="V7" s="5">
        <f t="shared" ca="1" si="2"/>
        <v>16.000005999999999</v>
      </c>
      <c r="W7" s="5">
        <f t="shared" ca="1" si="2"/>
        <v>14.000006000000001</v>
      </c>
      <c r="X7" s="5">
        <f t="shared" ca="1" si="2"/>
        <v>25.000005999999999</v>
      </c>
      <c r="Y7" s="5">
        <f t="shared" ca="1" si="2"/>
        <v>21.000005999999999</v>
      </c>
      <c r="Z7" s="5">
        <f t="shared" ca="1" si="2"/>
        <v>16.000005999999999</v>
      </c>
      <c r="AA7" s="7">
        <f t="shared" ca="1" si="4"/>
        <v>14</v>
      </c>
      <c r="AB7" s="7">
        <f t="shared" ca="1" si="3"/>
        <v>45</v>
      </c>
      <c r="AMJ7">
        <v>6</v>
      </c>
    </row>
    <row r="8" spans="1:1024" ht="19.649999999999999" customHeight="1">
      <c r="A8" s="1" t="s">
        <v>12</v>
      </c>
      <c r="B8" s="5">
        <f t="shared" ca="1" si="1"/>
        <v>9.0000070000000001</v>
      </c>
      <c r="C8" s="5">
        <f t="shared" ca="1" si="1"/>
        <v>5.0000070000000001</v>
      </c>
      <c r="D8" s="5">
        <f t="shared" ca="1" si="1"/>
        <v>43.000006999999997</v>
      </c>
      <c r="E8" s="5">
        <f t="shared" ca="1" si="1"/>
        <v>20.000007</v>
      </c>
      <c r="F8" s="5">
        <f t="shared" ca="1" si="1"/>
        <v>34.000006999999997</v>
      </c>
      <c r="G8" s="5">
        <f t="shared" ca="1" si="1"/>
        <v>17.000007</v>
      </c>
      <c r="H8" s="5">
        <f t="shared" ca="1" si="1"/>
        <v>45.000006999999997</v>
      </c>
      <c r="I8" s="5">
        <f t="shared" ca="1" si="1"/>
        <v>7.0000070000000001</v>
      </c>
      <c r="J8" s="5">
        <f t="shared" ca="1" si="1"/>
        <v>40.000006999999997</v>
      </c>
      <c r="K8" s="5">
        <f t="shared" ca="1" si="1"/>
        <v>27.000007</v>
      </c>
      <c r="L8" s="5">
        <f t="shared" ca="1" si="2"/>
        <v>3.0000070000000001</v>
      </c>
      <c r="M8" s="5">
        <f t="shared" ca="1" si="2"/>
        <v>21.000007</v>
      </c>
      <c r="N8" s="5">
        <f t="shared" ca="1" si="2"/>
        <v>13.000007</v>
      </c>
      <c r="O8" s="5">
        <f t="shared" ca="1" si="2"/>
        <v>41.000006999999997</v>
      </c>
      <c r="P8" s="5">
        <f t="shared" ca="1" si="2"/>
        <v>7.0000070000000001</v>
      </c>
      <c r="Q8" s="5">
        <f t="shared" ca="1" si="2"/>
        <v>41.000006999999997</v>
      </c>
      <c r="R8" s="5">
        <f t="shared" ca="1" si="2"/>
        <v>46.000006999999997</v>
      </c>
      <c r="S8" s="5">
        <f t="shared" ca="1" si="2"/>
        <v>23.000007</v>
      </c>
      <c r="T8" s="5">
        <f t="shared" ca="1" si="2"/>
        <v>44.000006999999997</v>
      </c>
      <c r="U8" s="5">
        <f t="shared" ca="1" si="2"/>
        <v>17.000007</v>
      </c>
      <c r="V8" s="5">
        <f t="shared" ca="1" si="2"/>
        <v>17.000007</v>
      </c>
      <c r="W8" s="5">
        <f t="shared" ca="1" si="2"/>
        <v>31.000007</v>
      </c>
      <c r="X8" s="5">
        <f t="shared" ca="1" si="2"/>
        <v>41.000006999999997</v>
      </c>
      <c r="Y8" s="5">
        <f t="shared" ca="1" si="2"/>
        <v>17.000007</v>
      </c>
      <c r="Z8" s="5">
        <f t="shared" ca="1" si="2"/>
        <v>7.0000070000000001</v>
      </c>
      <c r="AA8" s="7">
        <f t="shared" ca="1" si="4"/>
        <v>3</v>
      </c>
      <c r="AB8" s="7">
        <f t="shared" ca="1" si="3"/>
        <v>46</v>
      </c>
      <c r="AMJ8">
        <v>7</v>
      </c>
    </row>
    <row r="9" spans="1:1024" ht="19.649999999999999" customHeight="1">
      <c r="A9" s="1" t="s">
        <v>13</v>
      </c>
      <c r="B9" s="5">
        <f t="shared" ca="1" si="1"/>
        <v>43.000008000000001</v>
      </c>
      <c r="C9" s="5">
        <f t="shared" ca="1" si="1"/>
        <v>26.000008000000001</v>
      </c>
      <c r="D9" s="5">
        <f t="shared" ca="1" si="1"/>
        <v>11.000007999999999</v>
      </c>
      <c r="E9" s="5">
        <f t="shared" ca="1" si="1"/>
        <v>35.000008000000001</v>
      </c>
      <c r="F9" s="5">
        <f t="shared" ca="1" si="1"/>
        <v>2.0000079999999998</v>
      </c>
      <c r="G9" s="5">
        <f t="shared" ca="1" si="1"/>
        <v>13.000007999999999</v>
      </c>
      <c r="H9" s="5">
        <f t="shared" ca="1" si="1"/>
        <v>21.000008000000001</v>
      </c>
      <c r="I9" s="5">
        <f t="shared" ca="1" si="1"/>
        <v>12.000007999999999</v>
      </c>
      <c r="J9" s="5">
        <f t="shared" ca="1" si="1"/>
        <v>21.000008000000001</v>
      </c>
      <c r="K9" s="5">
        <f t="shared" ca="1" si="1"/>
        <v>31.000008000000001</v>
      </c>
      <c r="L9" s="5">
        <f t="shared" ca="1" si="2"/>
        <v>27.000008000000001</v>
      </c>
      <c r="M9" s="5">
        <f t="shared" ca="1" si="2"/>
        <v>28.000008000000001</v>
      </c>
      <c r="N9" s="5">
        <f t="shared" ca="1" si="2"/>
        <v>30.000008000000001</v>
      </c>
      <c r="O9" s="5">
        <f t="shared" ca="1" si="2"/>
        <v>42.000008000000001</v>
      </c>
      <c r="P9" s="5">
        <f t="shared" ca="1" si="2"/>
        <v>3.0000079999999998</v>
      </c>
      <c r="Q9" s="5">
        <f t="shared" ca="1" si="2"/>
        <v>28.000008000000001</v>
      </c>
      <c r="R9" s="5">
        <f t="shared" ca="1" si="2"/>
        <v>36.000008000000001</v>
      </c>
      <c r="S9" s="5">
        <f t="shared" ca="1" si="2"/>
        <v>11.000007999999999</v>
      </c>
      <c r="T9" s="5">
        <f t="shared" ca="1" si="2"/>
        <v>6.0000080000000002</v>
      </c>
      <c r="U9" s="5">
        <f t="shared" ca="1" si="2"/>
        <v>12.000007999999999</v>
      </c>
      <c r="V9" s="5">
        <f t="shared" ca="1" si="2"/>
        <v>24.000008000000001</v>
      </c>
      <c r="W9" s="5">
        <f t="shared" ca="1" si="2"/>
        <v>45.000008000000001</v>
      </c>
      <c r="X9" s="5">
        <f t="shared" ca="1" si="2"/>
        <v>26.000008000000001</v>
      </c>
      <c r="Y9" s="5">
        <f t="shared" ca="1" si="2"/>
        <v>47.000008000000001</v>
      </c>
      <c r="Z9" s="5">
        <f t="shared" ca="1" si="2"/>
        <v>31.000008000000001</v>
      </c>
      <c r="AA9" s="7">
        <f t="shared" ca="1" si="4"/>
        <v>2</v>
      </c>
      <c r="AB9" s="7">
        <f t="shared" ca="1" si="3"/>
        <v>47</v>
      </c>
      <c r="AMJ9">
        <v>8</v>
      </c>
    </row>
    <row r="10" spans="1:1024" ht="19.649999999999999" customHeight="1">
      <c r="A10" s="1" t="s">
        <v>14</v>
      </c>
      <c r="B10" s="5">
        <f t="shared" ca="1" si="1"/>
        <v>42.000008999999999</v>
      </c>
      <c r="C10" s="5">
        <f t="shared" ca="1" si="1"/>
        <v>52.000008999999999</v>
      </c>
      <c r="D10" s="5">
        <f t="shared" ca="1" si="1"/>
        <v>30.000008999999999</v>
      </c>
      <c r="E10" s="5">
        <f t="shared" ca="1" si="1"/>
        <v>35.000008999999999</v>
      </c>
      <c r="F10" s="5">
        <f t="shared" ca="1" si="1"/>
        <v>52.000008999999999</v>
      </c>
      <c r="G10" s="5">
        <f t="shared" ca="1" si="1"/>
        <v>23.000008999999999</v>
      </c>
      <c r="H10" s="5">
        <f t="shared" ca="1" si="1"/>
        <v>34.000008999999999</v>
      </c>
      <c r="I10" s="5">
        <f t="shared" ca="1" si="1"/>
        <v>34.000008999999999</v>
      </c>
      <c r="J10" s="5">
        <f t="shared" ca="1" si="1"/>
        <v>20.000008999999999</v>
      </c>
      <c r="K10" s="5">
        <f t="shared" ca="1" si="1"/>
        <v>54.000008999999999</v>
      </c>
      <c r="L10" s="5">
        <f t="shared" ca="1" si="2"/>
        <v>39.000008999999999</v>
      </c>
      <c r="M10" s="5">
        <f t="shared" ca="1" si="2"/>
        <v>54.000008999999999</v>
      </c>
      <c r="N10" s="5">
        <f t="shared" ca="1" si="2"/>
        <v>37.000008999999999</v>
      </c>
      <c r="O10" s="5">
        <f t="shared" ca="1" si="2"/>
        <v>38.000008999999999</v>
      </c>
      <c r="P10" s="5">
        <f t="shared" ca="1" si="2"/>
        <v>49.000008999999999</v>
      </c>
      <c r="Q10" s="5">
        <f t="shared" ca="1" si="2"/>
        <v>49.000008999999999</v>
      </c>
      <c r="R10" s="5">
        <f t="shared" ca="1" si="2"/>
        <v>23.000008999999999</v>
      </c>
      <c r="S10" s="5">
        <f t="shared" ca="1" si="2"/>
        <v>28.000008999999999</v>
      </c>
      <c r="T10" s="5">
        <f t="shared" ca="1" si="2"/>
        <v>39.000008999999999</v>
      </c>
      <c r="U10" s="5">
        <f t="shared" ca="1" si="2"/>
        <v>44.000008999999999</v>
      </c>
      <c r="V10" s="5">
        <f t="shared" ca="1" si="2"/>
        <v>44.000008999999999</v>
      </c>
      <c r="W10" s="5">
        <f t="shared" ca="1" si="2"/>
        <v>42.000008999999999</v>
      </c>
      <c r="X10" s="5">
        <f t="shared" ca="1" si="2"/>
        <v>36.000008999999999</v>
      </c>
      <c r="Y10" s="5">
        <f t="shared" ca="1" si="2"/>
        <v>27.000008999999999</v>
      </c>
      <c r="Z10" s="5">
        <f t="shared" ca="1" si="2"/>
        <v>43.000008999999999</v>
      </c>
      <c r="AA10" s="7">
        <f t="shared" ca="1" si="4"/>
        <v>20</v>
      </c>
      <c r="AB10" s="7">
        <f t="shared" ca="1" si="3"/>
        <v>54</v>
      </c>
      <c r="AMJ10">
        <v>9</v>
      </c>
    </row>
    <row r="11" spans="1:1024" ht="19.649999999999999" customHeight="1">
      <c r="A11" s="1" t="s">
        <v>15</v>
      </c>
      <c r="B11" s="5">
        <f t="shared" ca="1" si="1"/>
        <v>28.00001</v>
      </c>
      <c r="C11" s="5">
        <f t="shared" ca="1" si="1"/>
        <v>21.00001</v>
      </c>
      <c r="D11" s="5">
        <f t="shared" ca="1" si="1"/>
        <v>39.000010000000003</v>
      </c>
      <c r="E11" s="5">
        <f t="shared" ca="1" si="1"/>
        <v>37.000010000000003</v>
      </c>
      <c r="F11" s="5">
        <f t="shared" ca="1" si="1"/>
        <v>55.000010000000003</v>
      </c>
      <c r="G11" s="5">
        <f t="shared" ca="1" si="1"/>
        <v>38.000010000000003</v>
      </c>
      <c r="H11" s="5">
        <f t="shared" ca="1" si="1"/>
        <v>31.00001</v>
      </c>
      <c r="I11" s="5">
        <f t="shared" ca="1" si="1"/>
        <v>38.000010000000003</v>
      </c>
      <c r="J11" s="5">
        <f t="shared" ca="1" si="1"/>
        <v>46.000010000000003</v>
      </c>
      <c r="K11" s="5">
        <f t="shared" ca="1" si="1"/>
        <v>29.00001</v>
      </c>
      <c r="L11" s="5">
        <f t="shared" ca="1" si="2"/>
        <v>44.000010000000003</v>
      </c>
      <c r="M11" s="5">
        <f t="shared" ca="1" si="2"/>
        <v>46.000010000000003</v>
      </c>
      <c r="N11" s="5">
        <f t="shared" ca="1" si="2"/>
        <v>44.000010000000003</v>
      </c>
      <c r="O11" s="5">
        <f t="shared" ca="1" si="2"/>
        <v>43.000010000000003</v>
      </c>
      <c r="P11" s="5">
        <f t="shared" ca="1" si="2"/>
        <v>33.000010000000003</v>
      </c>
      <c r="Q11" s="5">
        <f t="shared" ca="1" si="2"/>
        <v>27.00001</v>
      </c>
      <c r="R11" s="5">
        <f t="shared" ca="1" si="2"/>
        <v>42.000010000000003</v>
      </c>
      <c r="S11" s="5">
        <f t="shared" ca="1" si="2"/>
        <v>23.00001</v>
      </c>
      <c r="T11" s="5">
        <f t="shared" ca="1" si="2"/>
        <v>36.000010000000003</v>
      </c>
      <c r="U11" s="5">
        <f t="shared" ca="1" si="2"/>
        <v>18.00001</v>
      </c>
      <c r="V11" s="5">
        <f t="shared" ca="1" si="2"/>
        <v>27.00001</v>
      </c>
      <c r="W11" s="5">
        <f t="shared" ca="1" si="2"/>
        <v>48.000010000000003</v>
      </c>
      <c r="X11" s="5">
        <f t="shared" ca="1" si="2"/>
        <v>44.000010000000003</v>
      </c>
      <c r="Y11" s="5">
        <f t="shared" ca="1" si="2"/>
        <v>29.00001</v>
      </c>
      <c r="Z11" s="5">
        <f t="shared" ca="1" si="2"/>
        <v>38.000010000000003</v>
      </c>
      <c r="AA11" s="7">
        <f t="shared" ca="1" si="4"/>
        <v>18</v>
      </c>
      <c r="AB11" s="7">
        <f t="shared" ca="1" si="3"/>
        <v>57</v>
      </c>
      <c r="AMJ11">
        <v>10</v>
      </c>
    </row>
    <row r="12" spans="1:1024" ht="19.649999999999999" customHeight="1">
      <c r="A12" s="1" t="s">
        <v>16</v>
      </c>
      <c r="B12" s="5">
        <f t="shared" ref="B12:K21" ca="1" si="5">RANDBETWEEN($AA12,$AB12) + ROW(A11)*0.000001</f>
        <v>18.000011000000001</v>
      </c>
      <c r="C12" s="5">
        <f t="shared" ca="1" si="5"/>
        <v>41.000011000000001</v>
      </c>
      <c r="D12" s="5">
        <f t="shared" ca="1" si="5"/>
        <v>26.000011000000001</v>
      </c>
      <c r="E12" s="5">
        <f t="shared" ca="1" si="5"/>
        <v>49.000011000000001</v>
      </c>
      <c r="F12" s="5">
        <f t="shared" ca="1" si="5"/>
        <v>19.000011000000001</v>
      </c>
      <c r="G12" s="5">
        <f t="shared" ca="1" si="5"/>
        <v>21.000011000000001</v>
      </c>
      <c r="H12" s="5">
        <f t="shared" ca="1" si="5"/>
        <v>25.000011000000001</v>
      </c>
      <c r="I12" s="5">
        <f t="shared" ca="1" si="5"/>
        <v>32.000011000000001</v>
      </c>
      <c r="J12" s="5">
        <f t="shared" ca="1" si="5"/>
        <v>17.000011000000001</v>
      </c>
      <c r="K12" s="5">
        <f t="shared" ca="1" si="5"/>
        <v>28.000011000000001</v>
      </c>
      <c r="L12" s="5">
        <f t="shared" ref="L12:Z21" ca="1" si="6">RANDBETWEEN($AA12,$AB12) + ROW(K11)*0.000001</f>
        <v>15.000011000000001</v>
      </c>
      <c r="M12" s="5">
        <f t="shared" ca="1" si="6"/>
        <v>30.000011000000001</v>
      </c>
      <c r="N12" s="5">
        <f t="shared" ca="1" si="6"/>
        <v>20.000011000000001</v>
      </c>
      <c r="O12" s="5">
        <f t="shared" ca="1" si="6"/>
        <v>11.000011000000001</v>
      </c>
      <c r="P12" s="5">
        <f t="shared" ca="1" si="6"/>
        <v>24.000011000000001</v>
      </c>
      <c r="Q12" s="5">
        <f t="shared" ca="1" si="6"/>
        <v>18.000011000000001</v>
      </c>
      <c r="R12" s="5">
        <f t="shared" ca="1" si="6"/>
        <v>19.000011000000001</v>
      </c>
      <c r="S12" s="5">
        <f t="shared" ca="1" si="6"/>
        <v>45.000011000000001</v>
      </c>
      <c r="T12" s="5">
        <f t="shared" ca="1" si="6"/>
        <v>17.000011000000001</v>
      </c>
      <c r="U12" s="5">
        <f t="shared" ca="1" si="6"/>
        <v>13.000011000000001</v>
      </c>
      <c r="V12" s="5">
        <f t="shared" ca="1" si="6"/>
        <v>21.000011000000001</v>
      </c>
      <c r="W12" s="5">
        <f t="shared" ca="1" si="6"/>
        <v>44.000011000000001</v>
      </c>
      <c r="X12" s="5">
        <f t="shared" ca="1" si="6"/>
        <v>36.000011000000001</v>
      </c>
      <c r="Y12" s="5">
        <f t="shared" ca="1" si="6"/>
        <v>32.000011000000001</v>
      </c>
      <c r="Z12" s="5">
        <f t="shared" ca="1" si="6"/>
        <v>24.000011000000001</v>
      </c>
      <c r="AA12" s="7">
        <f t="shared" ca="1" si="4"/>
        <v>11</v>
      </c>
      <c r="AB12" s="7">
        <f t="shared" ca="1" si="3"/>
        <v>49</v>
      </c>
      <c r="AMJ12">
        <v>11</v>
      </c>
    </row>
    <row r="13" spans="1:1024" ht="19.649999999999999" customHeight="1">
      <c r="A13" s="1" t="s">
        <v>17</v>
      </c>
      <c r="B13" s="5">
        <f t="shared" ca="1" si="5"/>
        <v>33.000011999999998</v>
      </c>
      <c r="C13" s="5">
        <f t="shared" ca="1" si="5"/>
        <v>49.000011999999998</v>
      </c>
      <c r="D13" s="5">
        <f t="shared" ca="1" si="5"/>
        <v>44.000011999999998</v>
      </c>
      <c r="E13" s="5">
        <f t="shared" ca="1" si="5"/>
        <v>54.000011999999998</v>
      </c>
      <c r="F13" s="5">
        <f t="shared" ca="1" si="5"/>
        <v>43.000011999999998</v>
      </c>
      <c r="G13" s="5">
        <f t="shared" ca="1" si="5"/>
        <v>63.000011999999998</v>
      </c>
      <c r="H13" s="5">
        <f t="shared" ca="1" si="5"/>
        <v>40.000011999999998</v>
      </c>
      <c r="I13" s="5">
        <f t="shared" ca="1" si="5"/>
        <v>48.000011999999998</v>
      </c>
      <c r="J13" s="5">
        <f t="shared" ca="1" si="5"/>
        <v>35.000011999999998</v>
      </c>
      <c r="K13" s="5">
        <f t="shared" ca="1" si="5"/>
        <v>38.000011999999998</v>
      </c>
      <c r="L13" s="5">
        <f t="shared" ca="1" si="6"/>
        <v>57.000011999999998</v>
      </c>
      <c r="M13" s="5">
        <f t="shared" ca="1" si="6"/>
        <v>42.000011999999998</v>
      </c>
      <c r="N13" s="5">
        <f t="shared" ca="1" si="6"/>
        <v>53.000011999999998</v>
      </c>
      <c r="O13" s="5">
        <f t="shared" ca="1" si="6"/>
        <v>49.000011999999998</v>
      </c>
      <c r="P13" s="5">
        <f t="shared" ca="1" si="6"/>
        <v>25.000012000000002</v>
      </c>
      <c r="Q13" s="5">
        <f t="shared" ca="1" si="6"/>
        <v>55.000011999999998</v>
      </c>
      <c r="R13" s="5">
        <f t="shared" ca="1" si="6"/>
        <v>47.000011999999998</v>
      </c>
      <c r="S13" s="5">
        <f t="shared" ca="1" si="6"/>
        <v>33.000011999999998</v>
      </c>
      <c r="T13" s="5">
        <f t="shared" ca="1" si="6"/>
        <v>53.000011999999998</v>
      </c>
      <c r="U13" s="5">
        <f t="shared" ca="1" si="6"/>
        <v>48.000011999999998</v>
      </c>
      <c r="V13" s="5">
        <f t="shared" ca="1" si="6"/>
        <v>21.000012000000002</v>
      </c>
      <c r="W13" s="5">
        <f t="shared" ca="1" si="6"/>
        <v>52.000011999999998</v>
      </c>
      <c r="X13" s="5">
        <f t="shared" ca="1" si="6"/>
        <v>58.000011999999998</v>
      </c>
      <c r="Y13" s="5">
        <f t="shared" ca="1" si="6"/>
        <v>54.000011999999998</v>
      </c>
      <c r="Z13" s="5">
        <f t="shared" ca="1" si="6"/>
        <v>43.000011999999998</v>
      </c>
      <c r="AA13" s="7">
        <f t="shared" ca="1" si="4"/>
        <v>20</v>
      </c>
      <c r="AB13" s="7">
        <f t="shared" ca="1" si="3"/>
        <v>63</v>
      </c>
      <c r="AMJ13">
        <v>12</v>
      </c>
    </row>
    <row r="14" spans="1:1024" ht="19.649999999999999" customHeight="1">
      <c r="A14" s="1" t="s">
        <v>18</v>
      </c>
      <c r="B14" s="5">
        <f t="shared" ca="1" si="5"/>
        <v>16.000012999999999</v>
      </c>
      <c r="C14" s="5">
        <f t="shared" ca="1" si="5"/>
        <v>28.000012999999999</v>
      </c>
      <c r="D14" s="5">
        <f t="shared" ca="1" si="5"/>
        <v>30.000012999999999</v>
      </c>
      <c r="E14" s="5">
        <f t="shared" ca="1" si="5"/>
        <v>37.000013000000003</v>
      </c>
      <c r="F14" s="5">
        <f t="shared" ca="1" si="5"/>
        <v>36.000013000000003</v>
      </c>
      <c r="G14" s="5">
        <f t="shared" ca="1" si="5"/>
        <v>20.000012999999999</v>
      </c>
      <c r="H14" s="5">
        <f t="shared" ca="1" si="5"/>
        <v>41.000013000000003</v>
      </c>
      <c r="I14" s="5">
        <f t="shared" ca="1" si="5"/>
        <v>15.000012999999999</v>
      </c>
      <c r="J14" s="5">
        <f t="shared" ca="1" si="5"/>
        <v>47.000013000000003</v>
      </c>
      <c r="K14" s="5">
        <f t="shared" ca="1" si="5"/>
        <v>55.000013000000003</v>
      </c>
      <c r="L14" s="5">
        <f t="shared" ca="1" si="6"/>
        <v>46.000013000000003</v>
      </c>
      <c r="M14" s="5">
        <f t="shared" ca="1" si="6"/>
        <v>40.000013000000003</v>
      </c>
      <c r="N14" s="5">
        <f t="shared" ca="1" si="6"/>
        <v>19.000012999999999</v>
      </c>
      <c r="O14" s="5">
        <f t="shared" ca="1" si="6"/>
        <v>43.000013000000003</v>
      </c>
      <c r="P14" s="5">
        <f t="shared" ca="1" si="6"/>
        <v>52.000013000000003</v>
      </c>
      <c r="Q14" s="5">
        <f t="shared" ca="1" si="6"/>
        <v>49.000013000000003</v>
      </c>
      <c r="R14" s="5">
        <f t="shared" ca="1" si="6"/>
        <v>19.000012999999999</v>
      </c>
      <c r="S14" s="5">
        <f t="shared" ca="1" si="6"/>
        <v>19.000012999999999</v>
      </c>
      <c r="T14" s="5">
        <f t="shared" ca="1" si="6"/>
        <v>29.000012999999999</v>
      </c>
      <c r="U14" s="5">
        <f t="shared" ca="1" si="6"/>
        <v>41.000013000000003</v>
      </c>
      <c r="V14" s="5">
        <f t="shared" ca="1" si="6"/>
        <v>49.000013000000003</v>
      </c>
      <c r="W14" s="5">
        <f t="shared" ca="1" si="6"/>
        <v>43.000013000000003</v>
      </c>
      <c r="X14" s="5">
        <f t="shared" ca="1" si="6"/>
        <v>41.000013000000003</v>
      </c>
      <c r="Y14" s="5">
        <f t="shared" ca="1" si="6"/>
        <v>23.000012999999999</v>
      </c>
      <c r="Z14" s="5">
        <f t="shared" ca="1" si="6"/>
        <v>49.000013000000003</v>
      </c>
      <c r="AA14" s="7">
        <f t="shared" ca="1" si="4"/>
        <v>15</v>
      </c>
      <c r="AB14" s="7">
        <f t="shared" ca="1" si="3"/>
        <v>57</v>
      </c>
      <c r="AMJ14">
        <v>13</v>
      </c>
    </row>
    <row r="15" spans="1:1024" ht="19.649999999999999" customHeight="1">
      <c r="A15" s="1" t="s">
        <v>19</v>
      </c>
      <c r="B15" s="5">
        <f t="shared" ca="1" si="5"/>
        <v>34.000014</v>
      </c>
      <c r="C15" s="5">
        <f t="shared" ca="1" si="5"/>
        <v>36.000014</v>
      </c>
      <c r="D15" s="5">
        <f t="shared" ca="1" si="5"/>
        <v>29.000014</v>
      </c>
      <c r="E15" s="5">
        <f t="shared" ca="1" si="5"/>
        <v>30.000014</v>
      </c>
      <c r="F15" s="5">
        <f t="shared" ca="1" si="5"/>
        <v>37.000014</v>
      </c>
      <c r="G15" s="5">
        <f t="shared" ca="1" si="5"/>
        <v>49.000014</v>
      </c>
      <c r="H15" s="5">
        <f t="shared" ca="1" si="5"/>
        <v>52.000014</v>
      </c>
      <c r="I15" s="5">
        <f t="shared" ca="1" si="5"/>
        <v>36.000014</v>
      </c>
      <c r="J15" s="5">
        <f t="shared" ca="1" si="5"/>
        <v>44.000014</v>
      </c>
      <c r="K15" s="5">
        <f t="shared" ca="1" si="5"/>
        <v>35.000014</v>
      </c>
      <c r="L15" s="5">
        <f t="shared" ca="1" si="6"/>
        <v>23.000014</v>
      </c>
      <c r="M15" s="5">
        <f t="shared" ca="1" si="6"/>
        <v>53.000014</v>
      </c>
      <c r="N15" s="5">
        <f t="shared" ca="1" si="6"/>
        <v>39.000014</v>
      </c>
      <c r="O15" s="5">
        <f t="shared" ca="1" si="6"/>
        <v>40.000014</v>
      </c>
      <c r="P15" s="5">
        <f t="shared" ca="1" si="6"/>
        <v>30.000014</v>
      </c>
      <c r="Q15" s="5">
        <f t="shared" ca="1" si="6"/>
        <v>35.000014</v>
      </c>
      <c r="R15" s="5">
        <f t="shared" ca="1" si="6"/>
        <v>29.000014</v>
      </c>
      <c r="S15" s="5">
        <f t="shared" ca="1" si="6"/>
        <v>51.000014</v>
      </c>
      <c r="T15" s="5">
        <f t="shared" ca="1" si="6"/>
        <v>48.000014</v>
      </c>
      <c r="U15" s="5">
        <f t="shared" ca="1" si="6"/>
        <v>28.000014</v>
      </c>
      <c r="V15" s="5">
        <f t="shared" ca="1" si="6"/>
        <v>51.000014</v>
      </c>
      <c r="W15" s="5">
        <f t="shared" ca="1" si="6"/>
        <v>43.000014</v>
      </c>
      <c r="X15" s="5">
        <f t="shared" ca="1" si="6"/>
        <v>52.000014</v>
      </c>
      <c r="Y15" s="5">
        <f t="shared" ca="1" si="6"/>
        <v>52.000014</v>
      </c>
      <c r="Z15" s="5">
        <f t="shared" ca="1" si="6"/>
        <v>35.000014</v>
      </c>
      <c r="AA15" s="7">
        <f t="shared" ca="1" si="4"/>
        <v>21</v>
      </c>
      <c r="AB15" s="7">
        <f t="shared" ca="1" si="3"/>
        <v>53</v>
      </c>
      <c r="AMJ15">
        <v>14</v>
      </c>
    </row>
    <row r="16" spans="1:1024" ht="19.649999999999999" customHeight="1">
      <c r="A16" s="1" t="s">
        <v>20</v>
      </c>
      <c r="B16" s="5">
        <f t="shared" ca="1" si="5"/>
        <v>32.000014999999998</v>
      </c>
      <c r="C16" s="5">
        <f t="shared" ca="1" si="5"/>
        <v>33.000014999999998</v>
      </c>
      <c r="D16" s="5">
        <f t="shared" ca="1" si="5"/>
        <v>67.000015000000005</v>
      </c>
      <c r="E16" s="5">
        <f t="shared" ca="1" si="5"/>
        <v>67.000015000000005</v>
      </c>
      <c r="F16" s="5">
        <f t="shared" ca="1" si="5"/>
        <v>27.000015000000001</v>
      </c>
      <c r="G16" s="5">
        <f t="shared" ca="1" si="5"/>
        <v>41.000014999999998</v>
      </c>
      <c r="H16" s="5">
        <f t="shared" ca="1" si="5"/>
        <v>58.000014999999998</v>
      </c>
      <c r="I16" s="5">
        <f t="shared" ca="1" si="5"/>
        <v>26.000015000000001</v>
      </c>
      <c r="J16" s="5">
        <f t="shared" ca="1" si="5"/>
        <v>30.000015000000001</v>
      </c>
      <c r="K16" s="5">
        <f t="shared" ca="1" si="5"/>
        <v>60.000014999999998</v>
      </c>
      <c r="L16" s="5">
        <f t="shared" ca="1" si="6"/>
        <v>45.000014999999998</v>
      </c>
      <c r="M16" s="5">
        <f t="shared" ca="1" si="6"/>
        <v>56.000014999999998</v>
      </c>
      <c r="N16" s="5">
        <f t="shared" ca="1" si="6"/>
        <v>57.000014999999998</v>
      </c>
      <c r="O16" s="5">
        <f t="shared" ca="1" si="6"/>
        <v>47.000014999999998</v>
      </c>
      <c r="P16" s="5">
        <f t="shared" ca="1" si="6"/>
        <v>50.000014999999998</v>
      </c>
      <c r="Q16" s="5">
        <f t="shared" ca="1" si="6"/>
        <v>40.000014999999998</v>
      </c>
      <c r="R16" s="5">
        <f t="shared" ca="1" si="6"/>
        <v>70.000015000000005</v>
      </c>
      <c r="S16" s="5">
        <f t="shared" ca="1" si="6"/>
        <v>41.000014999999998</v>
      </c>
      <c r="T16" s="5">
        <f t="shared" ca="1" si="6"/>
        <v>39.000014999999998</v>
      </c>
      <c r="U16" s="5">
        <f t="shared" ca="1" si="6"/>
        <v>32.000014999999998</v>
      </c>
      <c r="V16" s="5">
        <f t="shared" ca="1" si="6"/>
        <v>37.000014999999998</v>
      </c>
      <c r="W16" s="5">
        <f t="shared" ca="1" si="6"/>
        <v>48.000014999999998</v>
      </c>
      <c r="X16" s="5">
        <f t="shared" ca="1" si="6"/>
        <v>26.000015000000001</v>
      </c>
      <c r="Y16" s="5">
        <f t="shared" ca="1" si="6"/>
        <v>34.000014999999998</v>
      </c>
      <c r="Z16" s="5">
        <f t="shared" ca="1" si="6"/>
        <v>24.000015000000001</v>
      </c>
      <c r="AA16" s="7">
        <f t="shared" ca="1" si="4"/>
        <v>24</v>
      </c>
      <c r="AB16" s="7">
        <f t="shared" ca="1" si="3"/>
        <v>70</v>
      </c>
      <c r="AMJ16">
        <v>15</v>
      </c>
    </row>
    <row r="17" spans="1:1024" ht="19.649999999999999" customHeight="1">
      <c r="A17" s="1" t="s">
        <v>21</v>
      </c>
      <c r="B17" s="5">
        <f t="shared" ca="1" si="5"/>
        <v>32.000016000000002</v>
      </c>
      <c r="C17" s="5">
        <f t="shared" ca="1" si="5"/>
        <v>37.000016000000002</v>
      </c>
      <c r="D17" s="5">
        <f t="shared" ca="1" si="5"/>
        <v>41.000016000000002</v>
      </c>
      <c r="E17" s="5">
        <f t="shared" ca="1" si="5"/>
        <v>37.000016000000002</v>
      </c>
      <c r="F17" s="5">
        <f t="shared" ca="1" si="5"/>
        <v>40.000016000000002</v>
      </c>
      <c r="G17" s="5">
        <f t="shared" ca="1" si="5"/>
        <v>43.000016000000002</v>
      </c>
      <c r="H17" s="5">
        <f t="shared" ca="1" si="5"/>
        <v>32.000016000000002</v>
      </c>
      <c r="I17" s="5">
        <f t="shared" ca="1" si="5"/>
        <v>36.000016000000002</v>
      </c>
      <c r="J17" s="5">
        <f t="shared" ca="1" si="5"/>
        <v>29.000015999999999</v>
      </c>
      <c r="K17" s="5">
        <f t="shared" ca="1" si="5"/>
        <v>38.000016000000002</v>
      </c>
      <c r="L17" s="5">
        <f t="shared" ca="1" si="6"/>
        <v>29.000015999999999</v>
      </c>
      <c r="M17" s="5">
        <f t="shared" ca="1" si="6"/>
        <v>42.000016000000002</v>
      </c>
      <c r="N17" s="5">
        <f t="shared" ca="1" si="6"/>
        <v>29.000015999999999</v>
      </c>
      <c r="O17" s="5">
        <f t="shared" ca="1" si="6"/>
        <v>41.000016000000002</v>
      </c>
      <c r="P17" s="5">
        <f t="shared" ca="1" si="6"/>
        <v>41.000016000000002</v>
      </c>
      <c r="Q17" s="5">
        <f t="shared" ca="1" si="6"/>
        <v>41.000016000000002</v>
      </c>
      <c r="R17" s="5">
        <f t="shared" ca="1" si="6"/>
        <v>32.000016000000002</v>
      </c>
      <c r="S17" s="5">
        <f t="shared" ca="1" si="6"/>
        <v>43.000016000000002</v>
      </c>
      <c r="T17" s="5">
        <f t="shared" ca="1" si="6"/>
        <v>38.000016000000002</v>
      </c>
      <c r="U17" s="5">
        <f t="shared" ca="1" si="6"/>
        <v>43.000016000000002</v>
      </c>
      <c r="V17" s="5">
        <f t="shared" ca="1" si="6"/>
        <v>28.000015999999999</v>
      </c>
      <c r="W17" s="5">
        <f t="shared" ca="1" si="6"/>
        <v>37.000016000000002</v>
      </c>
      <c r="X17" s="5">
        <f t="shared" ca="1" si="6"/>
        <v>43.000016000000002</v>
      </c>
      <c r="Y17" s="5">
        <f t="shared" ca="1" si="6"/>
        <v>29.000015999999999</v>
      </c>
      <c r="Z17" s="5">
        <f t="shared" ca="1" si="6"/>
        <v>40.000016000000002</v>
      </c>
      <c r="AA17" s="7">
        <f t="shared" ca="1" si="4"/>
        <v>27</v>
      </c>
      <c r="AB17" s="7">
        <f t="shared" ca="1" si="3"/>
        <v>43</v>
      </c>
      <c r="AMJ17">
        <v>16</v>
      </c>
    </row>
    <row r="18" spans="1:1024" ht="19.649999999999999" customHeight="1">
      <c r="A18" s="1" t="s">
        <v>22</v>
      </c>
      <c r="B18" s="5">
        <f t="shared" ca="1" si="5"/>
        <v>29.000017</v>
      </c>
      <c r="C18" s="5">
        <f t="shared" ca="1" si="5"/>
        <v>40.000017</v>
      </c>
      <c r="D18" s="5">
        <f t="shared" ca="1" si="5"/>
        <v>32.000017</v>
      </c>
      <c r="E18" s="5">
        <f t="shared" ca="1" si="5"/>
        <v>28.000017</v>
      </c>
      <c r="F18" s="5">
        <f t="shared" ca="1" si="5"/>
        <v>39.000017</v>
      </c>
      <c r="G18" s="5">
        <f t="shared" ca="1" si="5"/>
        <v>25.000017</v>
      </c>
      <c r="H18" s="5">
        <f t="shared" ca="1" si="5"/>
        <v>27.000017</v>
      </c>
      <c r="I18" s="5">
        <f t="shared" ca="1" si="5"/>
        <v>40.000017</v>
      </c>
      <c r="J18" s="5">
        <f t="shared" ca="1" si="5"/>
        <v>24.000017</v>
      </c>
      <c r="K18" s="5">
        <f t="shared" ca="1" si="5"/>
        <v>42.000017</v>
      </c>
      <c r="L18" s="5">
        <f t="shared" ca="1" si="6"/>
        <v>26.000017</v>
      </c>
      <c r="M18" s="5">
        <f t="shared" ca="1" si="6"/>
        <v>42.000017</v>
      </c>
      <c r="N18" s="5">
        <f t="shared" ca="1" si="6"/>
        <v>25.000017</v>
      </c>
      <c r="O18" s="5">
        <f t="shared" ca="1" si="6"/>
        <v>35.000017</v>
      </c>
      <c r="P18" s="5">
        <f t="shared" ca="1" si="6"/>
        <v>33.000017</v>
      </c>
      <c r="Q18" s="5">
        <f t="shared" ca="1" si="6"/>
        <v>23.000017</v>
      </c>
      <c r="R18" s="5">
        <f t="shared" ca="1" si="6"/>
        <v>23.000017</v>
      </c>
      <c r="S18" s="5">
        <f t="shared" ca="1" si="6"/>
        <v>43.000017</v>
      </c>
      <c r="T18" s="5">
        <f t="shared" ca="1" si="6"/>
        <v>31.000017</v>
      </c>
      <c r="U18" s="5">
        <f t="shared" ca="1" si="6"/>
        <v>23.000017</v>
      </c>
      <c r="V18" s="5">
        <f t="shared" ca="1" si="6"/>
        <v>28.000017</v>
      </c>
      <c r="W18" s="5">
        <f t="shared" ca="1" si="6"/>
        <v>34.000017</v>
      </c>
      <c r="X18" s="5">
        <f t="shared" ca="1" si="6"/>
        <v>33.000017</v>
      </c>
      <c r="Y18" s="5">
        <f t="shared" ca="1" si="6"/>
        <v>25.000017</v>
      </c>
      <c r="Z18" s="5">
        <f t="shared" ca="1" si="6"/>
        <v>39.000017</v>
      </c>
      <c r="AA18" s="7">
        <f t="shared" ca="1" si="4"/>
        <v>23</v>
      </c>
      <c r="AB18" s="7">
        <f t="shared" ca="1" si="3"/>
        <v>46</v>
      </c>
      <c r="AMJ18">
        <v>17</v>
      </c>
    </row>
    <row r="19" spans="1:1024" ht="19.649999999999999" customHeight="1">
      <c r="A19" s="1" t="s">
        <v>23</v>
      </c>
      <c r="B19" s="5">
        <f t="shared" ca="1" si="5"/>
        <v>50.000017999999997</v>
      </c>
      <c r="C19" s="5">
        <f t="shared" ca="1" si="5"/>
        <v>54.000017999999997</v>
      </c>
      <c r="D19" s="5">
        <f t="shared" ca="1" si="5"/>
        <v>46.000017999999997</v>
      </c>
      <c r="E19" s="5">
        <f t="shared" ca="1" si="5"/>
        <v>18.000018000000001</v>
      </c>
      <c r="F19" s="5">
        <f t="shared" ca="1" si="5"/>
        <v>40.000017999999997</v>
      </c>
      <c r="G19" s="5">
        <f t="shared" ca="1" si="5"/>
        <v>13.000018000000001</v>
      </c>
      <c r="H19" s="5">
        <f t="shared" ca="1" si="5"/>
        <v>49.000017999999997</v>
      </c>
      <c r="I19" s="5">
        <f t="shared" ca="1" si="5"/>
        <v>15.000018000000001</v>
      </c>
      <c r="J19" s="5">
        <f t="shared" ca="1" si="5"/>
        <v>49.000017999999997</v>
      </c>
      <c r="K19" s="5">
        <f t="shared" ca="1" si="5"/>
        <v>28.000018000000001</v>
      </c>
      <c r="L19" s="5">
        <f t="shared" ca="1" si="6"/>
        <v>8.0000180000000007</v>
      </c>
      <c r="M19" s="5">
        <f t="shared" ca="1" si="6"/>
        <v>10.000018000000001</v>
      </c>
      <c r="N19" s="5">
        <f t="shared" ca="1" si="6"/>
        <v>30.000018000000001</v>
      </c>
      <c r="O19" s="5">
        <f t="shared" ca="1" si="6"/>
        <v>49.000017999999997</v>
      </c>
      <c r="P19" s="5">
        <f t="shared" ca="1" si="6"/>
        <v>44.000017999999997</v>
      </c>
      <c r="Q19" s="5">
        <f t="shared" ca="1" si="6"/>
        <v>20.000018000000001</v>
      </c>
      <c r="R19" s="5">
        <f t="shared" ca="1" si="6"/>
        <v>20.000018000000001</v>
      </c>
      <c r="S19" s="5">
        <f t="shared" ca="1" si="6"/>
        <v>12.000018000000001</v>
      </c>
      <c r="T19" s="5">
        <f t="shared" ca="1" si="6"/>
        <v>18.000018000000001</v>
      </c>
      <c r="U19" s="5">
        <f t="shared" ca="1" si="6"/>
        <v>28.000018000000001</v>
      </c>
      <c r="V19" s="5">
        <f t="shared" ca="1" si="6"/>
        <v>58.000017999999997</v>
      </c>
      <c r="W19" s="5">
        <f t="shared" ca="1" si="6"/>
        <v>27.000018000000001</v>
      </c>
      <c r="X19" s="5">
        <f t="shared" ca="1" si="6"/>
        <v>30.000018000000001</v>
      </c>
      <c r="Y19" s="5">
        <f t="shared" ca="1" si="6"/>
        <v>16.000018000000001</v>
      </c>
      <c r="Z19" s="5">
        <f t="shared" ca="1" si="6"/>
        <v>49.000017999999997</v>
      </c>
      <c r="AA19" s="7">
        <f t="shared" ca="1" si="4"/>
        <v>7</v>
      </c>
      <c r="AB19" s="7">
        <f t="shared" ca="1" si="3"/>
        <v>58</v>
      </c>
      <c r="AMJ19">
        <v>18</v>
      </c>
    </row>
    <row r="20" spans="1:1024" ht="19.649999999999999" customHeight="1">
      <c r="A20" s="1" t="s">
        <v>24</v>
      </c>
      <c r="B20" s="5">
        <f t="shared" ca="1" si="5"/>
        <v>48.000019000000002</v>
      </c>
      <c r="C20" s="5">
        <f t="shared" ca="1" si="5"/>
        <v>35.000019000000002</v>
      </c>
      <c r="D20" s="5">
        <f t="shared" ca="1" si="5"/>
        <v>41.000019000000002</v>
      </c>
      <c r="E20" s="5">
        <f t="shared" ca="1" si="5"/>
        <v>56.000019000000002</v>
      </c>
      <c r="F20" s="5">
        <f t="shared" ca="1" si="5"/>
        <v>51.000019000000002</v>
      </c>
      <c r="G20" s="5">
        <f t="shared" ca="1" si="5"/>
        <v>47.000019000000002</v>
      </c>
      <c r="H20" s="5">
        <f t="shared" ca="1" si="5"/>
        <v>51.000019000000002</v>
      </c>
      <c r="I20" s="5">
        <f t="shared" ca="1" si="5"/>
        <v>34.000019000000002</v>
      </c>
      <c r="J20" s="5">
        <f t="shared" ca="1" si="5"/>
        <v>63.000019000000002</v>
      </c>
      <c r="K20" s="5">
        <f t="shared" ca="1" si="5"/>
        <v>43.000019000000002</v>
      </c>
      <c r="L20" s="5">
        <f t="shared" ca="1" si="6"/>
        <v>53.000019000000002</v>
      </c>
      <c r="M20" s="5">
        <f t="shared" ca="1" si="6"/>
        <v>36.000019000000002</v>
      </c>
      <c r="N20" s="5">
        <f t="shared" ca="1" si="6"/>
        <v>31.000019000000002</v>
      </c>
      <c r="O20" s="5">
        <f t="shared" ca="1" si="6"/>
        <v>42.000019000000002</v>
      </c>
      <c r="P20" s="5">
        <f t="shared" ca="1" si="6"/>
        <v>46.000019000000002</v>
      </c>
      <c r="Q20" s="5">
        <f t="shared" ca="1" si="6"/>
        <v>43.000019000000002</v>
      </c>
      <c r="R20" s="5">
        <f t="shared" ca="1" si="6"/>
        <v>59.000019000000002</v>
      </c>
      <c r="S20" s="5">
        <f t="shared" ca="1" si="6"/>
        <v>60.000019000000002</v>
      </c>
      <c r="T20" s="5">
        <f t="shared" ca="1" si="6"/>
        <v>45.000019000000002</v>
      </c>
      <c r="U20" s="5">
        <f t="shared" ca="1" si="6"/>
        <v>50.000019000000002</v>
      </c>
      <c r="V20" s="5">
        <f t="shared" ca="1" si="6"/>
        <v>38.000019000000002</v>
      </c>
      <c r="W20" s="5">
        <f t="shared" ca="1" si="6"/>
        <v>35.000019000000002</v>
      </c>
      <c r="X20" s="5">
        <f t="shared" ca="1" si="6"/>
        <v>34.000019000000002</v>
      </c>
      <c r="Y20" s="5">
        <f t="shared" ca="1" si="6"/>
        <v>45.000019000000002</v>
      </c>
      <c r="Z20" s="5">
        <f t="shared" ca="1" si="6"/>
        <v>49.000019000000002</v>
      </c>
      <c r="AA20" s="7">
        <f t="shared" ca="1" si="4"/>
        <v>28</v>
      </c>
      <c r="AB20" s="7">
        <f t="shared" ca="1" si="3"/>
        <v>63</v>
      </c>
      <c r="AMJ20">
        <v>19</v>
      </c>
    </row>
    <row r="21" spans="1:1024" ht="19.649999999999999" customHeight="1">
      <c r="A21" s="1" t="s">
        <v>25</v>
      </c>
      <c r="B21" s="5">
        <f t="shared" ca="1" si="5"/>
        <v>18.000019999999999</v>
      </c>
      <c r="C21" s="5">
        <f t="shared" ca="1" si="5"/>
        <v>30.000019999999999</v>
      </c>
      <c r="D21" s="5">
        <f t="shared" ca="1" si="5"/>
        <v>35.000019999999999</v>
      </c>
      <c r="E21" s="5">
        <f t="shared" ca="1" si="5"/>
        <v>47.000019999999999</v>
      </c>
      <c r="F21" s="5">
        <f t="shared" ca="1" si="5"/>
        <v>44.000019999999999</v>
      </c>
      <c r="G21" s="5">
        <f t="shared" ca="1" si="5"/>
        <v>19.000019999999999</v>
      </c>
      <c r="H21" s="5">
        <f t="shared" ca="1" si="5"/>
        <v>35.000019999999999</v>
      </c>
      <c r="I21" s="5">
        <f t="shared" ca="1" si="5"/>
        <v>24.000019999999999</v>
      </c>
      <c r="J21" s="5">
        <f t="shared" ca="1" si="5"/>
        <v>24.000019999999999</v>
      </c>
      <c r="K21" s="5">
        <f t="shared" ca="1" si="5"/>
        <v>35.000019999999999</v>
      </c>
      <c r="L21" s="5">
        <f t="shared" ca="1" si="6"/>
        <v>17.000019999999999</v>
      </c>
      <c r="M21" s="5">
        <f t="shared" ca="1" si="6"/>
        <v>42.000019999999999</v>
      </c>
      <c r="N21" s="5">
        <f t="shared" ca="1" si="6"/>
        <v>44.000019999999999</v>
      </c>
      <c r="O21" s="5">
        <f t="shared" ca="1" si="6"/>
        <v>40.000019999999999</v>
      </c>
      <c r="P21" s="5">
        <f t="shared" ca="1" si="6"/>
        <v>41.000019999999999</v>
      </c>
      <c r="Q21" s="5">
        <f t="shared" ca="1" si="6"/>
        <v>29.000019999999999</v>
      </c>
      <c r="R21" s="5">
        <f t="shared" ca="1" si="6"/>
        <v>24.000019999999999</v>
      </c>
      <c r="S21" s="5">
        <f t="shared" ca="1" si="6"/>
        <v>42.000019999999999</v>
      </c>
      <c r="T21" s="5">
        <f t="shared" ca="1" si="6"/>
        <v>28.000019999999999</v>
      </c>
      <c r="U21" s="5">
        <f t="shared" ca="1" si="6"/>
        <v>31.000019999999999</v>
      </c>
      <c r="V21" s="5">
        <f t="shared" ca="1" si="6"/>
        <v>32.000019999999999</v>
      </c>
      <c r="W21" s="5">
        <f t="shared" ca="1" si="6"/>
        <v>28.000019999999999</v>
      </c>
      <c r="X21" s="5">
        <f t="shared" ca="1" si="6"/>
        <v>20.000019999999999</v>
      </c>
      <c r="Y21" s="5">
        <f t="shared" ca="1" si="6"/>
        <v>45.000019999999999</v>
      </c>
      <c r="Z21" s="5">
        <f t="shared" ca="1" si="6"/>
        <v>41.000019999999999</v>
      </c>
      <c r="AA21" s="7">
        <f t="shared" ca="1" si="4"/>
        <v>16</v>
      </c>
      <c r="AB21" s="7">
        <f t="shared" ca="1" si="3"/>
        <v>47</v>
      </c>
      <c r="AMJ21">
        <v>20</v>
      </c>
    </row>
    <row r="22" spans="1:1024" ht="19.649999999999999" customHeight="1">
      <c r="A22" s="1" t="s">
        <v>26</v>
      </c>
      <c r="B22" s="5">
        <f t="shared" ref="B22:K31" ca="1" si="7">RANDBETWEEN($AA22,$AB22) + ROW(A21)*0.000001</f>
        <v>33.000020999999997</v>
      </c>
      <c r="C22" s="5">
        <f t="shared" ca="1" si="7"/>
        <v>29.000021</v>
      </c>
      <c r="D22" s="5">
        <f t="shared" ca="1" si="7"/>
        <v>35.000020999999997</v>
      </c>
      <c r="E22" s="5">
        <f t="shared" ca="1" si="7"/>
        <v>21.000021</v>
      </c>
      <c r="F22" s="5">
        <f t="shared" ca="1" si="7"/>
        <v>35.000020999999997</v>
      </c>
      <c r="G22" s="5">
        <f t="shared" ca="1" si="7"/>
        <v>42.000020999999997</v>
      </c>
      <c r="H22" s="5">
        <f t="shared" ca="1" si="7"/>
        <v>18.000021</v>
      </c>
      <c r="I22" s="5">
        <f t="shared" ca="1" si="7"/>
        <v>41.000020999999997</v>
      </c>
      <c r="J22" s="5">
        <f t="shared" ca="1" si="7"/>
        <v>17.000021</v>
      </c>
      <c r="K22" s="5">
        <f t="shared" ca="1" si="7"/>
        <v>34.000020999999997</v>
      </c>
      <c r="L22" s="5">
        <f t="shared" ref="L22:Z31" ca="1" si="8">RANDBETWEEN($AA22,$AB22) + ROW(K21)*0.000001</f>
        <v>18.000021</v>
      </c>
      <c r="M22" s="5">
        <f t="shared" ca="1" si="8"/>
        <v>38.000020999999997</v>
      </c>
      <c r="N22" s="5">
        <f t="shared" ca="1" si="8"/>
        <v>25.000021</v>
      </c>
      <c r="O22" s="5">
        <f t="shared" ca="1" si="8"/>
        <v>33.000020999999997</v>
      </c>
      <c r="P22" s="5">
        <f t="shared" ca="1" si="8"/>
        <v>37.000020999999997</v>
      </c>
      <c r="Q22" s="5">
        <f t="shared" ca="1" si="8"/>
        <v>40.000020999999997</v>
      </c>
      <c r="R22" s="5">
        <f t="shared" ca="1" si="8"/>
        <v>32.000020999999997</v>
      </c>
      <c r="S22" s="5">
        <f t="shared" ca="1" si="8"/>
        <v>21.000021</v>
      </c>
      <c r="T22" s="5">
        <f t="shared" ca="1" si="8"/>
        <v>39.000020999999997</v>
      </c>
      <c r="U22" s="5">
        <f t="shared" ca="1" si="8"/>
        <v>20.000021</v>
      </c>
      <c r="V22" s="5">
        <f t="shared" ca="1" si="8"/>
        <v>37.000020999999997</v>
      </c>
      <c r="W22" s="5">
        <f t="shared" ca="1" si="8"/>
        <v>19.000021</v>
      </c>
      <c r="X22" s="5">
        <f t="shared" ca="1" si="8"/>
        <v>43.000020999999997</v>
      </c>
      <c r="Y22" s="5">
        <f t="shared" ca="1" si="8"/>
        <v>26.000021</v>
      </c>
      <c r="Z22" s="5">
        <f t="shared" ca="1" si="8"/>
        <v>31.000021</v>
      </c>
      <c r="AA22" s="7">
        <f t="shared" ca="1" si="4"/>
        <v>17</v>
      </c>
      <c r="AB22" s="7">
        <f t="shared" ca="1" si="3"/>
        <v>43</v>
      </c>
      <c r="AMJ22">
        <v>21</v>
      </c>
    </row>
    <row r="23" spans="1:1024" ht="19.649999999999999" customHeight="1">
      <c r="A23" s="1" t="s">
        <v>27</v>
      </c>
      <c r="B23" s="5">
        <f t="shared" ca="1" si="7"/>
        <v>54.000022000000001</v>
      </c>
      <c r="C23" s="5">
        <f t="shared" ca="1" si="7"/>
        <v>58.000022000000001</v>
      </c>
      <c r="D23" s="5">
        <f t="shared" ca="1" si="7"/>
        <v>35.000022000000001</v>
      </c>
      <c r="E23" s="5">
        <f t="shared" ca="1" si="7"/>
        <v>44.000022000000001</v>
      </c>
      <c r="F23" s="5">
        <f t="shared" ca="1" si="7"/>
        <v>47.000022000000001</v>
      </c>
      <c r="G23" s="5">
        <f t="shared" ca="1" si="7"/>
        <v>19.000022000000001</v>
      </c>
      <c r="H23" s="5">
        <f t="shared" ca="1" si="7"/>
        <v>27.000022000000001</v>
      </c>
      <c r="I23" s="5">
        <f t="shared" ca="1" si="7"/>
        <v>44.000022000000001</v>
      </c>
      <c r="J23" s="5">
        <f t="shared" ca="1" si="7"/>
        <v>22.000022000000001</v>
      </c>
      <c r="K23" s="5">
        <f t="shared" ca="1" si="7"/>
        <v>18.000022000000001</v>
      </c>
      <c r="L23" s="5">
        <f t="shared" ca="1" si="8"/>
        <v>31.000022000000001</v>
      </c>
      <c r="M23" s="5">
        <f t="shared" ca="1" si="8"/>
        <v>46.000022000000001</v>
      </c>
      <c r="N23" s="5">
        <f t="shared" ca="1" si="8"/>
        <v>58.000022000000001</v>
      </c>
      <c r="O23" s="5">
        <f t="shared" ca="1" si="8"/>
        <v>46.000022000000001</v>
      </c>
      <c r="P23" s="5">
        <f t="shared" ca="1" si="8"/>
        <v>50.000022000000001</v>
      </c>
      <c r="Q23" s="5">
        <f t="shared" ca="1" si="8"/>
        <v>43.000022000000001</v>
      </c>
      <c r="R23" s="5">
        <f t="shared" ca="1" si="8"/>
        <v>44.000022000000001</v>
      </c>
      <c r="S23" s="5">
        <f t="shared" ca="1" si="8"/>
        <v>33.000022000000001</v>
      </c>
      <c r="T23" s="5">
        <f t="shared" ca="1" si="8"/>
        <v>30.000022000000001</v>
      </c>
      <c r="U23" s="5">
        <f t="shared" ca="1" si="8"/>
        <v>47.000022000000001</v>
      </c>
      <c r="V23" s="5">
        <f t="shared" ca="1" si="8"/>
        <v>17.000022000000001</v>
      </c>
      <c r="W23" s="5">
        <f t="shared" ca="1" si="8"/>
        <v>33.000022000000001</v>
      </c>
      <c r="X23" s="5">
        <f t="shared" ca="1" si="8"/>
        <v>19.000022000000001</v>
      </c>
      <c r="Y23" s="5">
        <f t="shared" ca="1" si="8"/>
        <v>34.000022000000001</v>
      </c>
      <c r="Z23" s="5">
        <f t="shared" ca="1" si="8"/>
        <v>29.000022000000001</v>
      </c>
      <c r="AA23" s="7">
        <f t="shared" ca="1" si="4"/>
        <v>14</v>
      </c>
      <c r="AB23" s="7">
        <f t="shared" ca="1" si="3"/>
        <v>60</v>
      </c>
      <c r="AMJ23">
        <v>22</v>
      </c>
    </row>
    <row r="24" spans="1:1024" ht="19.649999999999999" customHeight="1">
      <c r="A24" s="1" t="s">
        <v>28</v>
      </c>
      <c r="B24" s="5">
        <f t="shared" ca="1" si="7"/>
        <v>51.000022999999999</v>
      </c>
      <c r="C24" s="5">
        <f t="shared" ca="1" si="7"/>
        <v>34.000022999999999</v>
      </c>
      <c r="D24" s="5">
        <f t="shared" ca="1" si="7"/>
        <v>50.000022999999999</v>
      </c>
      <c r="E24" s="5">
        <f t="shared" ca="1" si="7"/>
        <v>64.000022999999999</v>
      </c>
      <c r="F24" s="5">
        <f t="shared" ca="1" si="7"/>
        <v>51.000022999999999</v>
      </c>
      <c r="G24" s="5">
        <f t="shared" ca="1" si="7"/>
        <v>47.000022999999999</v>
      </c>
      <c r="H24" s="5">
        <f t="shared" ca="1" si="7"/>
        <v>30.000022999999999</v>
      </c>
      <c r="I24" s="5">
        <f t="shared" ca="1" si="7"/>
        <v>40.000022999999999</v>
      </c>
      <c r="J24" s="5">
        <f t="shared" ca="1" si="7"/>
        <v>43.000022999999999</v>
      </c>
      <c r="K24" s="5">
        <f t="shared" ca="1" si="7"/>
        <v>55.000022999999999</v>
      </c>
      <c r="L24" s="5">
        <f t="shared" ca="1" si="8"/>
        <v>62.000022999999999</v>
      </c>
      <c r="M24" s="5">
        <f t="shared" ca="1" si="8"/>
        <v>29.000022999999999</v>
      </c>
      <c r="N24" s="5">
        <f t="shared" ca="1" si="8"/>
        <v>28.000022999999999</v>
      </c>
      <c r="O24" s="5">
        <f t="shared" ca="1" si="8"/>
        <v>36.000022999999999</v>
      </c>
      <c r="P24" s="5">
        <f t="shared" ca="1" si="8"/>
        <v>38.000022999999999</v>
      </c>
      <c r="Q24" s="5">
        <f t="shared" ca="1" si="8"/>
        <v>60.000022999999999</v>
      </c>
      <c r="R24" s="5">
        <f t="shared" ca="1" si="8"/>
        <v>50.000022999999999</v>
      </c>
      <c r="S24" s="5">
        <f t="shared" ca="1" si="8"/>
        <v>32.000022999999999</v>
      </c>
      <c r="T24" s="5">
        <f t="shared" ca="1" si="8"/>
        <v>40.000022999999999</v>
      </c>
      <c r="U24" s="5">
        <f t="shared" ca="1" si="8"/>
        <v>60.000022999999999</v>
      </c>
      <c r="V24" s="5">
        <f t="shared" ca="1" si="8"/>
        <v>61.000022999999999</v>
      </c>
      <c r="W24" s="5">
        <f t="shared" ca="1" si="8"/>
        <v>50.000022999999999</v>
      </c>
      <c r="X24" s="5">
        <f t="shared" ca="1" si="8"/>
        <v>39.000022999999999</v>
      </c>
      <c r="Y24" s="5">
        <f t="shared" ca="1" si="8"/>
        <v>59.000022999999999</v>
      </c>
      <c r="Z24" s="5">
        <f t="shared" ca="1" si="8"/>
        <v>30.000022999999999</v>
      </c>
      <c r="AA24" s="7">
        <f t="shared" ca="1" si="4"/>
        <v>26</v>
      </c>
      <c r="AB24" s="7">
        <f t="shared" ca="1" si="3"/>
        <v>69</v>
      </c>
      <c r="AMJ24">
        <v>23</v>
      </c>
    </row>
    <row r="25" spans="1:1024" ht="19.649999999999999" customHeight="1">
      <c r="A25" s="1" t="s">
        <v>29</v>
      </c>
      <c r="B25" s="5">
        <f t="shared" ca="1" si="7"/>
        <v>31.000024</v>
      </c>
      <c r="C25" s="5">
        <f t="shared" ca="1" si="7"/>
        <v>16.000024</v>
      </c>
      <c r="D25" s="5">
        <f t="shared" ca="1" si="7"/>
        <v>23.000024</v>
      </c>
      <c r="E25" s="5">
        <f t="shared" ca="1" si="7"/>
        <v>29.000024</v>
      </c>
      <c r="F25" s="5">
        <f t="shared" ca="1" si="7"/>
        <v>32.000024000000003</v>
      </c>
      <c r="G25" s="5">
        <f t="shared" ca="1" si="7"/>
        <v>19.000024</v>
      </c>
      <c r="H25" s="5">
        <f t="shared" ca="1" si="7"/>
        <v>21.000024</v>
      </c>
      <c r="I25" s="5">
        <f t="shared" ca="1" si="7"/>
        <v>21.000024</v>
      </c>
      <c r="J25" s="5">
        <f t="shared" ca="1" si="7"/>
        <v>47.000024000000003</v>
      </c>
      <c r="K25" s="5">
        <f t="shared" ca="1" si="7"/>
        <v>46.000024000000003</v>
      </c>
      <c r="L25" s="5">
        <f t="shared" ca="1" si="8"/>
        <v>32.000024000000003</v>
      </c>
      <c r="M25" s="5">
        <f t="shared" ca="1" si="8"/>
        <v>40.000024000000003</v>
      </c>
      <c r="N25" s="5">
        <f t="shared" ca="1" si="8"/>
        <v>44.000024000000003</v>
      </c>
      <c r="O25" s="5">
        <f t="shared" ca="1" si="8"/>
        <v>38.000024000000003</v>
      </c>
      <c r="P25" s="5">
        <f t="shared" ca="1" si="8"/>
        <v>28.000024</v>
      </c>
      <c r="Q25" s="5">
        <f t="shared" ca="1" si="8"/>
        <v>37.000024000000003</v>
      </c>
      <c r="R25" s="5">
        <f t="shared" ca="1" si="8"/>
        <v>50.000024000000003</v>
      </c>
      <c r="S25" s="5">
        <f t="shared" ca="1" si="8"/>
        <v>11.000024</v>
      </c>
      <c r="T25" s="5">
        <f t="shared" ca="1" si="8"/>
        <v>31.000024</v>
      </c>
      <c r="U25" s="5">
        <f t="shared" ca="1" si="8"/>
        <v>33.000024000000003</v>
      </c>
      <c r="V25" s="5">
        <f t="shared" ca="1" si="8"/>
        <v>34.000024000000003</v>
      </c>
      <c r="W25" s="5">
        <f t="shared" ca="1" si="8"/>
        <v>25.000024</v>
      </c>
      <c r="X25" s="5">
        <f t="shared" ca="1" si="8"/>
        <v>24.000024</v>
      </c>
      <c r="Y25" s="5">
        <f t="shared" ca="1" si="8"/>
        <v>4.0000239999999998</v>
      </c>
      <c r="Z25" s="5">
        <f t="shared" ca="1" si="8"/>
        <v>47.000024000000003</v>
      </c>
      <c r="AA25" s="7">
        <f t="shared" ca="1" si="4"/>
        <v>3</v>
      </c>
      <c r="AB25" s="7">
        <f t="shared" ca="1" si="3"/>
        <v>51</v>
      </c>
      <c r="AMJ25">
        <v>24</v>
      </c>
    </row>
    <row r="26" spans="1:1024" ht="19.649999999999999" customHeight="1">
      <c r="A26" s="1" t="s">
        <v>30</v>
      </c>
      <c r="B26" s="5">
        <f t="shared" ca="1" si="7"/>
        <v>57.000025000000001</v>
      </c>
      <c r="C26" s="5">
        <f t="shared" ca="1" si="7"/>
        <v>39.000025000000001</v>
      </c>
      <c r="D26" s="5">
        <f t="shared" ca="1" si="7"/>
        <v>38.000025000000001</v>
      </c>
      <c r="E26" s="5">
        <f t="shared" ca="1" si="7"/>
        <v>61.000025000000001</v>
      </c>
      <c r="F26" s="5">
        <f t="shared" ca="1" si="7"/>
        <v>29.000025000000001</v>
      </c>
      <c r="G26" s="5">
        <f t="shared" ca="1" si="7"/>
        <v>34.000025000000001</v>
      </c>
      <c r="H26" s="5">
        <f t="shared" ca="1" si="7"/>
        <v>44.000025000000001</v>
      </c>
      <c r="I26" s="5">
        <f t="shared" ca="1" si="7"/>
        <v>55.000025000000001</v>
      </c>
      <c r="J26" s="5">
        <f t="shared" ca="1" si="7"/>
        <v>35.000025000000001</v>
      </c>
      <c r="K26" s="5">
        <f t="shared" ca="1" si="7"/>
        <v>50.000025000000001</v>
      </c>
      <c r="L26" s="5">
        <f t="shared" ca="1" si="8"/>
        <v>42.000025000000001</v>
      </c>
      <c r="M26" s="5">
        <f t="shared" ca="1" si="8"/>
        <v>50.000025000000001</v>
      </c>
      <c r="N26" s="5">
        <f t="shared" ca="1" si="8"/>
        <v>33.000025000000001</v>
      </c>
      <c r="O26" s="5">
        <f t="shared" ca="1" si="8"/>
        <v>38.000025000000001</v>
      </c>
      <c r="P26" s="5">
        <f t="shared" ca="1" si="8"/>
        <v>43.000025000000001</v>
      </c>
      <c r="Q26" s="5">
        <f t="shared" ca="1" si="8"/>
        <v>34.000025000000001</v>
      </c>
      <c r="R26" s="5">
        <f t="shared" ca="1" si="8"/>
        <v>59.000025000000001</v>
      </c>
      <c r="S26" s="5">
        <f t="shared" ca="1" si="8"/>
        <v>31.000025000000001</v>
      </c>
      <c r="T26" s="5">
        <f t="shared" ca="1" si="8"/>
        <v>61.000025000000001</v>
      </c>
      <c r="U26" s="5">
        <f t="shared" ca="1" si="8"/>
        <v>36.000025000000001</v>
      </c>
      <c r="V26" s="5">
        <f t="shared" ca="1" si="8"/>
        <v>53.000025000000001</v>
      </c>
      <c r="W26" s="5">
        <f t="shared" ca="1" si="8"/>
        <v>60.000025000000001</v>
      </c>
      <c r="X26" s="5">
        <f t="shared" ca="1" si="8"/>
        <v>55.000025000000001</v>
      </c>
      <c r="Y26" s="5">
        <f t="shared" ca="1" si="8"/>
        <v>56.000025000000001</v>
      </c>
      <c r="Z26" s="5">
        <f t="shared" ca="1" si="8"/>
        <v>32.000025000000001</v>
      </c>
      <c r="AA26" s="7">
        <f t="shared" ca="1" si="4"/>
        <v>27</v>
      </c>
      <c r="AB26" s="7">
        <f t="shared" ca="1" si="3"/>
        <v>63</v>
      </c>
      <c r="AMJ26">
        <v>25</v>
      </c>
    </row>
    <row r="27" spans="1:1024" ht="19.649999999999999" customHeight="1">
      <c r="A27" s="1" t="s">
        <v>31</v>
      </c>
      <c r="B27" s="5">
        <f t="shared" ca="1" si="7"/>
        <v>30.000025999999998</v>
      </c>
      <c r="C27" s="5">
        <f t="shared" ca="1" si="7"/>
        <v>34.000025999999998</v>
      </c>
      <c r="D27" s="5">
        <f t="shared" ca="1" si="7"/>
        <v>41.000025999999998</v>
      </c>
      <c r="E27" s="5">
        <f t="shared" ca="1" si="7"/>
        <v>30.000025999999998</v>
      </c>
      <c r="F27" s="5">
        <f t="shared" ca="1" si="7"/>
        <v>32.000025999999998</v>
      </c>
      <c r="G27" s="5">
        <f t="shared" ca="1" si="7"/>
        <v>32.000025999999998</v>
      </c>
      <c r="H27" s="5">
        <f t="shared" ca="1" si="7"/>
        <v>36.000025999999998</v>
      </c>
      <c r="I27" s="5">
        <f t="shared" ca="1" si="7"/>
        <v>40.000025999999998</v>
      </c>
      <c r="J27" s="5">
        <f t="shared" ca="1" si="7"/>
        <v>41.000025999999998</v>
      </c>
      <c r="K27" s="5">
        <f t="shared" ca="1" si="7"/>
        <v>33.000025999999998</v>
      </c>
      <c r="L27" s="5">
        <f t="shared" ca="1" si="8"/>
        <v>40.000025999999998</v>
      </c>
      <c r="M27" s="5">
        <f t="shared" ca="1" si="8"/>
        <v>33.000025999999998</v>
      </c>
      <c r="N27" s="5">
        <f t="shared" ca="1" si="8"/>
        <v>39.000025999999998</v>
      </c>
      <c r="O27" s="5">
        <f t="shared" ca="1" si="8"/>
        <v>34.000025999999998</v>
      </c>
      <c r="P27" s="5">
        <f t="shared" ca="1" si="8"/>
        <v>30.000025999999998</v>
      </c>
      <c r="Q27" s="5">
        <f t="shared" ca="1" si="8"/>
        <v>34.000025999999998</v>
      </c>
      <c r="R27" s="5">
        <f t="shared" ca="1" si="8"/>
        <v>41.000025999999998</v>
      </c>
      <c r="S27" s="5">
        <f t="shared" ca="1" si="8"/>
        <v>41.000025999999998</v>
      </c>
      <c r="T27" s="5">
        <f t="shared" ca="1" si="8"/>
        <v>38.000025999999998</v>
      </c>
      <c r="U27" s="5">
        <f t="shared" ca="1" si="8"/>
        <v>30.000025999999998</v>
      </c>
      <c r="V27" s="5">
        <f t="shared" ca="1" si="8"/>
        <v>36.000025999999998</v>
      </c>
      <c r="W27" s="5">
        <f t="shared" ca="1" si="8"/>
        <v>37.000025999999998</v>
      </c>
      <c r="X27" s="5">
        <f t="shared" ca="1" si="8"/>
        <v>34.000025999999998</v>
      </c>
      <c r="Y27" s="5">
        <f t="shared" ca="1" si="8"/>
        <v>30.000025999999998</v>
      </c>
      <c r="Z27" s="5">
        <f t="shared" ca="1" si="8"/>
        <v>37.000025999999998</v>
      </c>
      <c r="AA27" s="7">
        <f t="shared" ca="1" si="4"/>
        <v>30</v>
      </c>
      <c r="AB27" s="7">
        <f t="shared" ca="1" si="3"/>
        <v>41</v>
      </c>
      <c r="AMJ27">
        <v>26</v>
      </c>
    </row>
    <row r="28" spans="1:1024" ht="19.649999999999999" customHeight="1">
      <c r="A28" s="1" t="s">
        <v>32</v>
      </c>
      <c r="B28" s="5">
        <f t="shared" ca="1" si="7"/>
        <v>22.000026999999999</v>
      </c>
      <c r="C28" s="5">
        <f t="shared" ca="1" si="7"/>
        <v>60.000027000000003</v>
      </c>
      <c r="D28" s="5">
        <f t="shared" ca="1" si="7"/>
        <v>57.000027000000003</v>
      </c>
      <c r="E28" s="5">
        <f t="shared" ca="1" si="7"/>
        <v>40.000027000000003</v>
      </c>
      <c r="F28" s="5">
        <f t="shared" ca="1" si="7"/>
        <v>51.000027000000003</v>
      </c>
      <c r="G28" s="5">
        <f t="shared" ca="1" si="7"/>
        <v>46.000027000000003</v>
      </c>
      <c r="H28" s="5">
        <f t="shared" ca="1" si="7"/>
        <v>23.000026999999999</v>
      </c>
      <c r="I28" s="5">
        <f t="shared" ca="1" si="7"/>
        <v>30.000026999999999</v>
      </c>
      <c r="J28" s="5">
        <f t="shared" ca="1" si="7"/>
        <v>55.000027000000003</v>
      </c>
      <c r="K28" s="5">
        <f t="shared" ca="1" si="7"/>
        <v>13.000026999999999</v>
      </c>
      <c r="L28" s="5">
        <f t="shared" ca="1" si="8"/>
        <v>21.000026999999999</v>
      </c>
      <c r="M28" s="5">
        <f t="shared" ca="1" si="8"/>
        <v>54.000027000000003</v>
      </c>
      <c r="N28" s="5">
        <f t="shared" ca="1" si="8"/>
        <v>30.000026999999999</v>
      </c>
      <c r="O28" s="5">
        <f t="shared" ca="1" si="8"/>
        <v>27.000026999999999</v>
      </c>
      <c r="P28" s="5">
        <f t="shared" ca="1" si="8"/>
        <v>50.000027000000003</v>
      </c>
      <c r="Q28" s="5">
        <f t="shared" ca="1" si="8"/>
        <v>45.000027000000003</v>
      </c>
      <c r="R28" s="5">
        <f t="shared" ca="1" si="8"/>
        <v>22.000026999999999</v>
      </c>
      <c r="S28" s="5">
        <f t="shared" ca="1" si="8"/>
        <v>41.000027000000003</v>
      </c>
      <c r="T28" s="5">
        <f t="shared" ca="1" si="8"/>
        <v>41.000027000000003</v>
      </c>
      <c r="U28" s="5">
        <f t="shared" ca="1" si="8"/>
        <v>24.000026999999999</v>
      </c>
      <c r="V28" s="5">
        <f t="shared" ca="1" si="8"/>
        <v>12.000026999999999</v>
      </c>
      <c r="W28" s="5">
        <f t="shared" ca="1" si="8"/>
        <v>23.000026999999999</v>
      </c>
      <c r="X28" s="5">
        <f t="shared" ca="1" si="8"/>
        <v>25.000026999999999</v>
      </c>
      <c r="Y28" s="5">
        <f t="shared" ca="1" si="8"/>
        <v>21.000026999999999</v>
      </c>
      <c r="Z28" s="5">
        <f t="shared" ca="1" si="8"/>
        <v>29.000026999999999</v>
      </c>
      <c r="AA28" s="7">
        <f t="shared" ca="1" si="4"/>
        <v>8</v>
      </c>
      <c r="AB28" s="7">
        <f t="shared" ca="1" si="3"/>
        <v>62</v>
      </c>
      <c r="AMJ28">
        <v>27</v>
      </c>
    </row>
    <row r="29" spans="1:1024" ht="19.649999999999999" customHeight="1">
      <c r="A29" s="1" t="s">
        <v>33</v>
      </c>
      <c r="B29" s="5">
        <f t="shared" ca="1" si="7"/>
        <v>30.000028</v>
      </c>
      <c r="C29" s="5">
        <f t="shared" ca="1" si="7"/>
        <v>33.000028</v>
      </c>
      <c r="D29" s="5">
        <f t="shared" ca="1" si="7"/>
        <v>47.000028</v>
      </c>
      <c r="E29" s="5">
        <f t="shared" ca="1" si="7"/>
        <v>40.000028</v>
      </c>
      <c r="F29" s="5">
        <f t="shared" ca="1" si="7"/>
        <v>37.000028</v>
      </c>
      <c r="G29" s="5">
        <f t="shared" ca="1" si="7"/>
        <v>44.000028</v>
      </c>
      <c r="H29" s="5">
        <f t="shared" ca="1" si="7"/>
        <v>47.000028</v>
      </c>
      <c r="I29" s="5">
        <f t="shared" ca="1" si="7"/>
        <v>36.000028</v>
      </c>
      <c r="J29" s="5">
        <f t="shared" ca="1" si="7"/>
        <v>35.000028</v>
      </c>
      <c r="K29" s="5">
        <f t="shared" ca="1" si="7"/>
        <v>31.000028</v>
      </c>
      <c r="L29" s="5">
        <f t="shared" ca="1" si="8"/>
        <v>35.000028</v>
      </c>
      <c r="M29" s="5">
        <f t="shared" ca="1" si="8"/>
        <v>36.000028</v>
      </c>
      <c r="N29" s="5">
        <f t="shared" ca="1" si="8"/>
        <v>30.000028</v>
      </c>
      <c r="O29" s="5">
        <f t="shared" ca="1" si="8"/>
        <v>48.000028</v>
      </c>
      <c r="P29" s="5">
        <f t="shared" ca="1" si="8"/>
        <v>49.000028</v>
      </c>
      <c r="Q29" s="5">
        <f t="shared" ca="1" si="8"/>
        <v>40.000028</v>
      </c>
      <c r="R29" s="5">
        <f t="shared" ca="1" si="8"/>
        <v>49.000028</v>
      </c>
      <c r="S29" s="5">
        <f t="shared" ca="1" si="8"/>
        <v>47.000028</v>
      </c>
      <c r="T29" s="5">
        <f t="shared" ca="1" si="8"/>
        <v>48.000028</v>
      </c>
      <c r="U29" s="5">
        <f t="shared" ca="1" si="8"/>
        <v>41.000028</v>
      </c>
      <c r="V29" s="5">
        <f t="shared" ca="1" si="8"/>
        <v>38.000028</v>
      </c>
      <c r="W29" s="5">
        <f t="shared" ca="1" si="8"/>
        <v>31.000028</v>
      </c>
      <c r="X29" s="5">
        <f t="shared" ca="1" si="8"/>
        <v>31.000028</v>
      </c>
      <c r="Y29" s="5">
        <f t="shared" ca="1" si="8"/>
        <v>45.000028</v>
      </c>
      <c r="Z29" s="5">
        <f t="shared" ca="1" si="8"/>
        <v>32.000028</v>
      </c>
      <c r="AA29" s="7">
        <f t="shared" ca="1" si="4"/>
        <v>30</v>
      </c>
      <c r="AB29" s="7">
        <f t="shared" ca="1" si="3"/>
        <v>50</v>
      </c>
      <c r="AMJ29">
        <v>28</v>
      </c>
    </row>
    <row r="30" spans="1:1024" ht="19.649999999999999" customHeight="1">
      <c r="A30" s="1" t="s">
        <v>34</v>
      </c>
      <c r="B30" s="5">
        <f t="shared" ca="1" si="7"/>
        <v>28.000029000000001</v>
      </c>
      <c r="C30" s="5">
        <f t="shared" ca="1" si="7"/>
        <v>35.000028999999998</v>
      </c>
      <c r="D30" s="5">
        <f t="shared" ca="1" si="7"/>
        <v>29.000029000000001</v>
      </c>
      <c r="E30" s="5">
        <f t="shared" ca="1" si="7"/>
        <v>31.000029000000001</v>
      </c>
      <c r="F30" s="5">
        <f t="shared" ca="1" si="7"/>
        <v>51.000028999999998</v>
      </c>
      <c r="G30" s="5">
        <f t="shared" ca="1" si="7"/>
        <v>33.000028999999998</v>
      </c>
      <c r="H30" s="5">
        <f t="shared" ca="1" si="7"/>
        <v>24.000029000000001</v>
      </c>
      <c r="I30" s="5">
        <f t="shared" ca="1" si="7"/>
        <v>21.000029000000001</v>
      </c>
      <c r="J30" s="5">
        <f t="shared" ca="1" si="7"/>
        <v>24.000029000000001</v>
      </c>
      <c r="K30" s="5">
        <f t="shared" ca="1" si="7"/>
        <v>32.000028999999998</v>
      </c>
      <c r="L30" s="5">
        <f t="shared" ca="1" si="8"/>
        <v>20.000029000000001</v>
      </c>
      <c r="M30" s="5">
        <f t="shared" ca="1" si="8"/>
        <v>34.000028999999998</v>
      </c>
      <c r="N30" s="5">
        <f t="shared" ca="1" si="8"/>
        <v>29.000029000000001</v>
      </c>
      <c r="O30" s="5">
        <f t="shared" ca="1" si="8"/>
        <v>20.000029000000001</v>
      </c>
      <c r="P30" s="5">
        <f t="shared" ca="1" si="8"/>
        <v>45.000028999999998</v>
      </c>
      <c r="Q30" s="5">
        <f t="shared" ca="1" si="8"/>
        <v>50.000028999999998</v>
      </c>
      <c r="R30" s="5">
        <f t="shared" ca="1" si="8"/>
        <v>25.000029000000001</v>
      </c>
      <c r="S30" s="5">
        <f t="shared" ca="1" si="8"/>
        <v>37.000028999999998</v>
      </c>
      <c r="T30" s="5">
        <f t="shared" ca="1" si="8"/>
        <v>40.000028999999998</v>
      </c>
      <c r="U30" s="5">
        <f t="shared" ca="1" si="8"/>
        <v>47.000028999999998</v>
      </c>
      <c r="V30" s="5">
        <f t="shared" ca="1" si="8"/>
        <v>34.000028999999998</v>
      </c>
      <c r="W30" s="5">
        <f t="shared" ca="1" si="8"/>
        <v>41.000028999999998</v>
      </c>
      <c r="X30" s="5">
        <f t="shared" ca="1" si="8"/>
        <v>29.000029000000001</v>
      </c>
      <c r="Y30" s="5">
        <f t="shared" ca="1" si="8"/>
        <v>44.000028999999998</v>
      </c>
      <c r="Z30" s="5">
        <f t="shared" ca="1" si="8"/>
        <v>33.000028999999998</v>
      </c>
      <c r="AA30" s="7">
        <f t="shared" ca="1" si="4"/>
        <v>18</v>
      </c>
      <c r="AB30" s="7">
        <f t="shared" ca="1" si="3"/>
        <v>56</v>
      </c>
      <c r="AMJ30">
        <v>29</v>
      </c>
    </row>
    <row r="31" spans="1:1024" ht="19.649999999999999" customHeight="1">
      <c r="A31" s="1" t="s">
        <v>35</v>
      </c>
      <c r="B31" s="5">
        <f t="shared" ca="1" si="7"/>
        <v>31.000029999999999</v>
      </c>
      <c r="C31" s="5">
        <f t="shared" ca="1" si="7"/>
        <v>34.000030000000002</v>
      </c>
      <c r="D31" s="5">
        <f t="shared" ca="1" si="7"/>
        <v>30.000029999999999</v>
      </c>
      <c r="E31" s="5">
        <f t="shared" ca="1" si="7"/>
        <v>26.000029999999999</v>
      </c>
      <c r="F31" s="5">
        <f t="shared" ca="1" si="7"/>
        <v>28.000029999999999</v>
      </c>
      <c r="G31" s="5">
        <f t="shared" ca="1" si="7"/>
        <v>25.000029999999999</v>
      </c>
      <c r="H31" s="5">
        <f t="shared" ca="1" si="7"/>
        <v>37.000030000000002</v>
      </c>
      <c r="I31" s="5">
        <f t="shared" ca="1" si="7"/>
        <v>39.000030000000002</v>
      </c>
      <c r="J31" s="5">
        <f t="shared" ca="1" si="7"/>
        <v>37.000030000000002</v>
      </c>
      <c r="K31" s="5">
        <f t="shared" ca="1" si="7"/>
        <v>27.000029999999999</v>
      </c>
      <c r="L31" s="5">
        <f t="shared" ca="1" si="8"/>
        <v>34.000030000000002</v>
      </c>
      <c r="M31" s="5">
        <f t="shared" ca="1" si="8"/>
        <v>40.000030000000002</v>
      </c>
      <c r="N31" s="5">
        <f t="shared" ca="1" si="8"/>
        <v>20.000029999999999</v>
      </c>
      <c r="O31" s="5">
        <f t="shared" ca="1" si="8"/>
        <v>41.000030000000002</v>
      </c>
      <c r="P31" s="5">
        <f t="shared" ca="1" si="8"/>
        <v>43.000030000000002</v>
      </c>
      <c r="Q31" s="5">
        <f t="shared" ca="1" si="8"/>
        <v>42.000030000000002</v>
      </c>
      <c r="R31" s="5">
        <f t="shared" ca="1" si="8"/>
        <v>33.000030000000002</v>
      </c>
      <c r="S31" s="5">
        <f t="shared" ca="1" si="8"/>
        <v>46.000030000000002</v>
      </c>
      <c r="T31" s="5">
        <f t="shared" ca="1" si="8"/>
        <v>39.000030000000002</v>
      </c>
      <c r="U31" s="5">
        <f t="shared" ca="1" si="8"/>
        <v>45.000030000000002</v>
      </c>
      <c r="V31" s="5">
        <f t="shared" ca="1" si="8"/>
        <v>44.000030000000002</v>
      </c>
      <c r="W31" s="5">
        <f t="shared" ca="1" si="8"/>
        <v>36.000030000000002</v>
      </c>
      <c r="X31" s="5">
        <f t="shared" ca="1" si="8"/>
        <v>31.000029999999999</v>
      </c>
      <c r="Y31" s="5">
        <f t="shared" ca="1" si="8"/>
        <v>46.000030000000002</v>
      </c>
      <c r="Z31" s="5">
        <f t="shared" ca="1" si="8"/>
        <v>40.000030000000002</v>
      </c>
      <c r="AA31" s="7">
        <f t="shared" ca="1" si="4"/>
        <v>20</v>
      </c>
      <c r="AB31" s="7">
        <f t="shared" ca="1" si="3"/>
        <v>46</v>
      </c>
      <c r="AMJ31">
        <v>30</v>
      </c>
    </row>
    <row r="32" spans="1:1024" ht="19.649999999999999" customHeight="1">
      <c r="A32" s="1" t="s">
        <v>36</v>
      </c>
      <c r="B32" s="5">
        <f t="shared" ref="B32:K41" ca="1" si="9">RANDBETWEEN($AA32,$AB32) + ROW(A31)*0.000001</f>
        <v>40.000031</v>
      </c>
      <c r="C32" s="5">
        <f t="shared" ca="1" si="9"/>
        <v>54.000031</v>
      </c>
      <c r="D32" s="5">
        <f t="shared" ca="1" si="9"/>
        <v>27.000031</v>
      </c>
      <c r="E32" s="5">
        <f t="shared" ca="1" si="9"/>
        <v>45.000031</v>
      </c>
      <c r="F32" s="5">
        <f t="shared" ca="1" si="9"/>
        <v>44.000031</v>
      </c>
      <c r="G32" s="5">
        <f t="shared" ca="1" si="9"/>
        <v>39.000031</v>
      </c>
      <c r="H32" s="5">
        <f t="shared" ca="1" si="9"/>
        <v>27.000031</v>
      </c>
      <c r="I32" s="5">
        <f t="shared" ca="1" si="9"/>
        <v>32.000031</v>
      </c>
      <c r="J32" s="5">
        <f t="shared" ca="1" si="9"/>
        <v>57.000031</v>
      </c>
      <c r="K32" s="5">
        <f t="shared" ca="1" si="9"/>
        <v>47.000031</v>
      </c>
      <c r="L32" s="5">
        <f t="shared" ref="L32:Z41" ca="1" si="10">RANDBETWEEN($AA32,$AB32) + ROW(K31)*0.000001</f>
        <v>30.000031</v>
      </c>
      <c r="M32" s="5">
        <f t="shared" ca="1" si="10"/>
        <v>39.000031</v>
      </c>
      <c r="N32" s="5">
        <f t="shared" ca="1" si="10"/>
        <v>37.000031</v>
      </c>
      <c r="O32" s="5">
        <f t="shared" ca="1" si="10"/>
        <v>28.000031</v>
      </c>
      <c r="P32" s="5">
        <f t="shared" ca="1" si="10"/>
        <v>40.000031</v>
      </c>
      <c r="Q32" s="5">
        <f t="shared" ca="1" si="10"/>
        <v>54.000031</v>
      </c>
      <c r="R32" s="5">
        <f t="shared" ca="1" si="10"/>
        <v>61.000031</v>
      </c>
      <c r="S32" s="5">
        <f t="shared" ca="1" si="10"/>
        <v>54.000031</v>
      </c>
      <c r="T32" s="5">
        <f t="shared" ca="1" si="10"/>
        <v>51.000031</v>
      </c>
      <c r="U32" s="5">
        <f t="shared" ca="1" si="10"/>
        <v>35.000031</v>
      </c>
      <c r="V32" s="5">
        <f t="shared" ca="1" si="10"/>
        <v>57.000031</v>
      </c>
      <c r="W32" s="5">
        <f t="shared" ca="1" si="10"/>
        <v>57.000031</v>
      </c>
      <c r="X32" s="5">
        <f t="shared" ca="1" si="10"/>
        <v>27.000031</v>
      </c>
      <c r="Y32" s="5">
        <f t="shared" ca="1" si="10"/>
        <v>27.000031</v>
      </c>
      <c r="Z32" s="5">
        <f t="shared" ca="1" si="10"/>
        <v>53.000031</v>
      </c>
      <c r="AA32" s="7">
        <f t="shared" ca="1" si="4"/>
        <v>25</v>
      </c>
      <c r="AB32" s="7">
        <f t="shared" ca="1" si="3"/>
        <v>64</v>
      </c>
      <c r="AMJ32">
        <v>31</v>
      </c>
    </row>
    <row r="33" spans="1:1024" ht="19.649999999999999" customHeight="1">
      <c r="A33" s="1" t="s">
        <v>37</v>
      </c>
      <c r="B33" s="5">
        <f t="shared" ca="1" si="9"/>
        <v>44.000031999999997</v>
      </c>
      <c r="C33" s="5">
        <f t="shared" ca="1" si="9"/>
        <v>23.000032000000001</v>
      </c>
      <c r="D33" s="5">
        <f t="shared" ca="1" si="9"/>
        <v>23.000032000000001</v>
      </c>
      <c r="E33" s="5">
        <f t="shared" ca="1" si="9"/>
        <v>12.000031999999999</v>
      </c>
      <c r="F33" s="5">
        <f t="shared" ca="1" si="9"/>
        <v>43.000031999999997</v>
      </c>
      <c r="G33" s="5">
        <f t="shared" ca="1" si="9"/>
        <v>5.000032</v>
      </c>
      <c r="H33" s="5">
        <f t="shared" ca="1" si="9"/>
        <v>8.0000319999999991</v>
      </c>
      <c r="I33" s="5">
        <f t="shared" ca="1" si="9"/>
        <v>25.000032000000001</v>
      </c>
      <c r="J33" s="5">
        <f t="shared" ca="1" si="9"/>
        <v>30.000032000000001</v>
      </c>
      <c r="K33" s="5">
        <f t="shared" ca="1" si="9"/>
        <v>54.000031999999997</v>
      </c>
      <c r="L33" s="5">
        <f t="shared" ca="1" si="10"/>
        <v>10.000031999999999</v>
      </c>
      <c r="M33" s="5">
        <f t="shared" ca="1" si="10"/>
        <v>48.000031999999997</v>
      </c>
      <c r="N33" s="5">
        <f t="shared" ca="1" si="10"/>
        <v>45.000031999999997</v>
      </c>
      <c r="O33" s="5">
        <f t="shared" ca="1" si="10"/>
        <v>9.0000319999999991</v>
      </c>
      <c r="P33" s="5">
        <f t="shared" ca="1" si="10"/>
        <v>6.000032</v>
      </c>
      <c r="Q33" s="5">
        <f t="shared" ca="1" si="10"/>
        <v>21.000032000000001</v>
      </c>
      <c r="R33" s="5">
        <f t="shared" ca="1" si="10"/>
        <v>23.000032000000001</v>
      </c>
      <c r="S33" s="5">
        <f t="shared" ca="1" si="10"/>
        <v>21.000032000000001</v>
      </c>
      <c r="T33" s="5">
        <f t="shared" ca="1" si="10"/>
        <v>41.000031999999997</v>
      </c>
      <c r="U33" s="5">
        <f t="shared" ca="1" si="10"/>
        <v>39.000031999999997</v>
      </c>
      <c r="V33" s="5">
        <f t="shared" ca="1" si="10"/>
        <v>36.000031999999997</v>
      </c>
      <c r="W33" s="5">
        <f t="shared" ca="1" si="10"/>
        <v>28.000032000000001</v>
      </c>
      <c r="X33" s="5">
        <f t="shared" ca="1" si="10"/>
        <v>7.000032</v>
      </c>
      <c r="Y33" s="5">
        <f t="shared" ca="1" si="10"/>
        <v>3.000032</v>
      </c>
      <c r="Z33" s="5">
        <f t="shared" ca="1" si="10"/>
        <v>8.0000319999999991</v>
      </c>
      <c r="AA33" s="7">
        <f t="shared" ca="1" si="4"/>
        <v>1</v>
      </c>
      <c r="AB33" s="7">
        <f t="shared" ca="1" si="3"/>
        <v>57</v>
      </c>
      <c r="AMJ33">
        <v>32</v>
      </c>
    </row>
    <row r="34" spans="1:1024" ht="19.649999999999999" customHeight="1">
      <c r="A34" s="1" t="s">
        <v>38</v>
      </c>
      <c r="B34" s="5">
        <f t="shared" ca="1" si="9"/>
        <v>25.000032999999998</v>
      </c>
      <c r="C34" s="5">
        <f t="shared" ca="1" si="9"/>
        <v>6.0000330000000002</v>
      </c>
      <c r="D34" s="5">
        <f t="shared" ca="1" si="9"/>
        <v>9.0000330000000002</v>
      </c>
      <c r="E34" s="5">
        <f t="shared" ca="1" si="9"/>
        <v>21.000032999999998</v>
      </c>
      <c r="F34" s="5">
        <f t="shared" ca="1" si="9"/>
        <v>11.000033</v>
      </c>
      <c r="G34" s="5">
        <f t="shared" ca="1" si="9"/>
        <v>31.000032999999998</v>
      </c>
      <c r="H34" s="5">
        <f t="shared" ca="1" si="9"/>
        <v>34.000033000000002</v>
      </c>
      <c r="I34" s="5">
        <f t="shared" ca="1" si="9"/>
        <v>20.000032999999998</v>
      </c>
      <c r="J34" s="5">
        <f t="shared" ca="1" si="9"/>
        <v>4.0000330000000002</v>
      </c>
      <c r="K34" s="5">
        <f t="shared" ca="1" si="9"/>
        <v>17.000032999999998</v>
      </c>
      <c r="L34" s="5">
        <f t="shared" ca="1" si="10"/>
        <v>34.000033000000002</v>
      </c>
      <c r="M34" s="5">
        <f t="shared" ca="1" si="10"/>
        <v>36.000033000000002</v>
      </c>
      <c r="N34" s="5">
        <f t="shared" ca="1" si="10"/>
        <v>18.000032999999998</v>
      </c>
      <c r="O34" s="5">
        <f t="shared" ca="1" si="10"/>
        <v>23.000032999999998</v>
      </c>
      <c r="P34" s="5">
        <f t="shared" ca="1" si="10"/>
        <v>35.000033000000002</v>
      </c>
      <c r="Q34" s="5">
        <f t="shared" ca="1" si="10"/>
        <v>26.000032999999998</v>
      </c>
      <c r="R34" s="5">
        <f t="shared" ca="1" si="10"/>
        <v>25.000032999999998</v>
      </c>
      <c r="S34" s="5">
        <f t="shared" ca="1" si="10"/>
        <v>21.000032999999998</v>
      </c>
      <c r="T34" s="5">
        <f t="shared" ca="1" si="10"/>
        <v>35.000033000000002</v>
      </c>
      <c r="U34" s="5">
        <f t="shared" ca="1" si="10"/>
        <v>9.0000330000000002</v>
      </c>
      <c r="V34" s="5">
        <f t="shared" ca="1" si="10"/>
        <v>4.0000330000000002</v>
      </c>
      <c r="W34" s="5">
        <f t="shared" ca="1" si="10"/>
        <v>20.000032999999998</v>
      </c>
      <c r="X34" s="5">
        <f t="shared" ca="1" si="10"/>
        <v>20.000032999999998</v>
      </c>
      <c r="Y34" s="5">
        <f t="shared" ca="1" si="10"/>
        <v>38.000033000000002</v>
      </c>
      <c r="Z34" s="5">
        <f t="shared" ca="1" si="10"/>
        <v>7.0000330000000002</v>
      </c>
      <c r="AA34" s="7">
        <f t="shared" ca="1" si="4"/>
        <v>4</v>
      </c>
      <c r="AB34" s="7">
        <f t="shared" ca="1" si="3"/>
        <v>41</v>
      </c>
      <c r="AMJ34">
        <v>33</v>
      </c>
    </row>
    <row r="35" spans="1:1024" ht="19.649999999999999" customHeight="1">
      <c r="A35" s="1" t="s">
        <v>39</v>
      </c>
      <c r="B35" s="5">
        <f t="shared" ca="1" si="9"/>
        <v>40.000033999999999</v>
      </c>
      <c r="C35" s="5">
        <f t="shared" ca="1" si="9"/>
        <v>37.000033999999999</v>
      </c>
      <c r="D35" s="5">
        <f t="shared" ca="1" si="9"/>
        <v>45.000033999999999</v>
      </c>
      <c r="E35" s="5">
        <f t="shared" ca="1" si="9"/>
        <v>41.000033999999999</v>
      </c>
      <c r="F35" s="5">
        <f t="shared" ca="1" si="9"/>
        <v>57.000033999999999</v>
      </c>
      <c r="G35" s="5">
        <f t="shared" ca="1" si="9"/>
        <v>46.000033999999999</v>
      </c>
      <c r="H35" s="5">
        <f t="shared" ca="1" si="9"/>
        <v>35.000033999999999</v>
      </c>
      <c r="I35" s="5">
        <f t="shared" ca="1" si="9"/>
        <v>51.000033999999999</v>
      </c>
      <c r="J35" s="5">
        <f t="shared" ca="1" si="9"/>
        <v>48.000033999999999</v>
      </c>
      <c r="K35" s="5">
        <f t="shared" ca="1" si="9"/>
        <v>35.000033999999999</v>
      </c>
      <c r="L35" s="5">
        <f t="shared" ca="1" si="10"/>
        <v>63.000033999999999</v>
      </c>
      <c r="M35" s="5">
        <f t="shared" ca="1" si="10"/>
        <v>35.000033999999999</v>
      </c>
      <c r="N35" s="5">
        <f t="shared" ca="1" si="10"/>
        <v>25.000033999999999</v>
      </c>
      <c r="O35" s="5">
        <f t="shared" ca="1" si="10"/>
        <v>39.000033999999999</v>
      </c>
      <c r="P35" s="5">
        <f t="shared" ca="1" si="10"/>
        <v>55.000033999999999</v>
      </c>
      <c r="Q35" s="5">
        <f t="shared" ca="1" si="10"/>
        <v>29.000033999999999</v>
      </c>
      <c r="R35" s="5">
        <f t="shared" ca="1" si="10"/>
        <v>21.000033999999999</v>
      </c>
      <c r="S35" s="5">
        <f t="shared" ca="1" si="10"/>
        <v>26.000033999999999</v>
      </c>
      <c r="T35" s="5">
        <f t="shared" ca="1" si="10"/>
        <v>51.000033999999999</v>
      </c>
      <c r="U35" s="5">
        <f t="shared" ca="1" si="10"/>
        <v>24.000033999999999</v>
      </c>
      <c r="V35" s="5">
        <f t="shared" ca="1" si="10"/>
        <v>35.000033999999999</v>
      </c>
      <c r="W35" s="5">
        <f t="shared" ca="1" si="10"/>
        <v>21.000033999999999</v>
      </c>
      <c r="X35" s="5">
        <f t="shared" ca="1" si="10"/>
        <v>26.000033999999999</v>
      </c>
      <c r="Y35" s="5">
        <f t="shared" ca="1" si="10"/>
        <v>67.000033999999999</v>
      </c>
      <c r="Z35" s="5">
        <f t="shared" ca="1" si="10"/>
        <v>60.000033999999999</v>
      </c>
      <c r="AA35" s="7">
        <f t="shared" ca="1" si="4"/>
        <v>18</v>
      </c>
      <c r="AB35" s="7">
        <f t="shared" ca="1" si="3"/>
        <v>67</v>
      </c>
      <c r="AMJ35">
        <v>34</v>
      </c>
    </row>
    <row r="36" spans="1:1024" ht="19.649999999999999" customHeight="1">
      <c r="A36" s="1" t="s">
        <v>40</v>
      </c>
      <c r="B36" s="5">
        <f t="shared" ca="1" si="9"/>
        <v>40.000034999999997</v>
      </c>
      <c r="C36" s="5">
        <f t="shared" ca="1" si="9"/>
        <v>46.000034999999997</v>
      </c>
      <c r="D36" s="5">
        <f t="shared" ca="1" si="9"/>
        <v>29.000035</v>
      </c>
      <c r="E36" s="5">
        <f t="shared" ca="1" si="9"/>
        <v>64.000034999999997</v>
      </c>
      <c r="F36" s="5">
        <f t="shared" ca="1" si="9"/>
        <v>26.000035</v>
      </c>
      <c r="G36" s="5">
        <f t="shared" ca="1" si="9"/>
        <v>57.000034999999997</v>
      </c>
      <c r="H36" s="5">
        <f t="shared" ca="1" si="9"/>
        <v>50.000034999999997</v>
      </c>
      <c r="I36" s="5">
        <f t="shared" ca="1" si="9"/>
        <v>38.000034999999997</v>
      </c>
      <c r="J36" s="5">
        <f t="shared" ca="1" si="9"/>
        <v>66.000034999999997</v>
      </c>
      <c r="K36" s="5">
        <f t="shared" ca="1" si="9"/>
        <v>50.000034999999997</v>
      </c>
      <c r="L36" s="5">
        <f t="shared" ca="1" si="10"/>
        <v>56.000034999999997</v>
      </c>
      <c r="M36" s="5">
        <f t="shared" ca="1" si="10"/>
        <v>36.000034999999997</v>
      </c>
      <c r="N36" s="5">
        <f t="shared" ca="1" si="10"/>
        <v>39.000034999999997</v>
      </c>
      <c r="O36" s="5">
        <f t="shared" ca="1" si="10"/>
        <v>57.000034999999997</v>
      </c>
      <c r="P36" s="5">
        <f t="shared" ca="1" si="10"/>
        <v>64.000034999999997</v>
      </c>
      <c r="Q36" s="5">
        <f t="shared" ca="1" si="10"/>
        <v>58.000034999999997</v>
      </c>
      <c r="R36" s="5">
        <f t="shared" ca="1" si="10"/>
        <v>56.000034999999997</v>
      </c>
      <c r="S36" s="5">
        <f t="shared" ca="1" si="10"/>
        <v>34.000034999999997</v>
      </c>
      <c r="T36" s="5">
        <f t="shared" ca="1" si="10"/>
        <v>53.000034999999997</v>
      </c>
      <c r="U36" s="5">
        <f t="shared" ca="1" si="10"/>
        <v>49.000034999999997</v>
      </c>
      <c r="V36" s="5">
        <f t="shared" ca="1" si="10"/>
        <v>39.000034999999997</v>
      </c>
      <c r="W36" s="5">
        <f t="shared" ca="1" si="10"/>
        <v>36.000034999999997</v>
      </c>
      <c r="X36" s="5">
        <f t="shared" ca="1" si="10"/>
        <v>27.000035</v>
      </c>
      <c r="Y36" s="5">
        <f t="shared" ca="1" si="10"/>
        <v>55.000034999999997</v>
      </c>
      <c r="Z36" s="5">
        <f t="shared" ca="1" si="10"/>
        <v>35.000034999999997</v>
      </c>
      <c r="AA36" s="7">
        <f t="shared" ca="1" si="4"/>
        <v>26</v>
      </c>
      <c r="AB36" s="7">
        <f t="shared" ca="1" si="3"/>
        <v>67</v>
      </c>
      <c r="AMJ36">
        <v>35</v>
      </c>
    </row>
    <row r="37" spans="1:1024" ht="19.649999999999999" customHeight="1">
      <c r="A37" s="1" t="s">
        <v>41</v>
      </c>
      <c r="B37" s="5">
        <f t="shared" ca="1" si="9"/>
        <v>32.000036000000001</v>
      </c>
      <c r="C37" s="5">
        <f t="shared" ca="1" si="9"/>
        <v>30.000036000000001</v>
      </c>
      <c r="D37" s="5">
        <f t="shared" ca="1" si="9"/>
        <v>39.000036000000001</v>
      </c>
      <c r="E37" s="5">
        <f t="shared" ca="1" si="9"/>
        <v>37.000036000000001</v>
      </c>
      <c r="F37" s="5">
        <f t="shared" ca="1" si="9"/>
        <v>25.000036000000001</v>
      </c>
      <c r="G37" s="5">
        <f t="shared" ca="1" si="9"/>
        <v>35.000036000000001</v>
      </c>
      <c r="H37" s="5">
        <f t="shared" ca="1" si="9"/>
        <v>33.000036000000001</v>
      </c>
      <c r="I37" s="5">
        <f t="shared" ca="1" si="9"/>
        <v>45.000036000000001</v>
      </c>
      <c r="J37" s="5">
        <f t="shared" ca="1" si="9"/>
        <v>31.000036000000001</v>
      </c>
      <c r="K37" s="5">
        <f t="shared" ca="1" si="9"/>
        <v>44.000036000000001</v>
      </c>
      <c r="L37" s="5">
        <f t="shared" ca="1" si="10"/>
        <v>30.000036000000001</v>
      </c>
      <c r="M37" s="5">
        <f t="shared" ca="1" si="10"/>
        <v>45.000036000000001</v>
      </c>
      <c r="N37" s="5">
        <f t="shared" ca="1" si="10"/>
        <v>46.000036000000001</v>
      </c>
      <c r="O37" s="5">
        <f t="shared" ca="1" si="10"/>
        <v>45.000036000000001</v>
      </c>
      <c r="P37" s="5">
        <f t="shared" ca="1" si="10"/>
        <v>42.000036000000001</v>
      </c>
      <c r="Q37" s="5">
        <f t="shared" ca="1" si="10"/>
        <v>24.000036000000001</v>
      </c>
      <c r="R37" s="5">
        <f t="shared" ca="1" si="10"/>
        <v>43.000036000000001</v>
      </c>
      <c r="S37" s="5">
        <f t="shared" ca="1" si="10"/>
        <v>39.000036000000001</v>
      </c>
      <c r="T37" s="5">
        <f t="shared" ca="1" si="10"/>
        <v>40.000036000000001</v>
      </c>
      <c r="U37" s="5">
        <f t="shared" ca="1" si="10"/>
        <v>42.000036000000001</v>
      </c>
      <c r="V37" s="5">
        <f t="shared" ca="1" si="10"/>
        <v>36.000036000000001</v>
      </c>
      <c r="W37" s="5">
        <f t="shared" ca="1" si="10"/>
        <v>35.000036000000001</v>
      </c>
      <c r="X37" s="5">
        <f t="shared" ca="1" si="10"/>
        <v>32.000036000000001</v>
      </c>
      <c r="Y37" s="5">
        <f t="shared" ca="1" si="10"/>
        <v>45.000036000000001</v>
      </c>
      <c r="Z37" s="5">
        <f t="shared" ca="1" si="10"/>
        <v>40.000036000000001</v>
      </c>
      <c r="AA37" s="7">
        <f t="shared" ca="1" si="4"/>
        <v>24</v>
      </c>
      <c r="AB37" s="7">
        <f t="shared" ca="1" si="3"/>
        <v>47</v>
      </c>
      <c r="AMJ37">
        <v>36</v>
      </c>
    </row>
    <row r="38" spans="1:1024" ht="19.649999999999999" customHeight="1">
      <c r="A38" s="1" t="s">
        <v>42</v>
      </c>
      <c r="B38" s="5">
        <f t="shared" ca="1" si="9"/>
        <v>35.000036999999999</v>
      </c>
      <c r="C38" s="5">
        <f t="shared" ca="1" si="9"/>
        <v>10.000037000000001</v>
      </c>
      <c r="D38" s="5">
        <f t="shared" ca="1" si="9"/>
        <v>28.000036999999999</v>
      </c>
      <c r="E38" s="5">
        <f t="shared" ca="1" si="9"/>
        <v>37.000036999999999</v>
      </c>
      <c r="F38" s="5">
        <f t="shared" ca="1" si="9"/>
        <v>23.000036999999999</v>
      </c>
      <c r="G38" s="5">
        <f t="shared" ca="1" si="9"/>
        <v>29.000036999999999</v>
      </c>
      <c r="H38" s="5">
        <f t="shared" ca="1" si="9"/>
        <v>45.000036999999999</v>
      </c>
      <c r="I38" s="5">
        <f t="shared" ca="1" si="9"/>
        <v>17.000036999999999</v>
      </c>
      <c r="J38" s="5">
        <f t="shared" ca="1" si="9"/>
        <v>26.000036999999999</v>
      </c>
      <c r="K38" s="5">
        <f t="shared" ca="1" si="9"/>
        <v>39.000036999999999</v>
      </c>
      <c r="L38" s="5">
        <f t="shared" ca="1" si="10"/>
        <v>14.000037000000001</v>
      </c>
      <c r="M38" s="5">
        <f t="shared" ca="1" si="10"/>
        <v>3.0000369999999998</v>
      </c>
      <c r="N38" s="5">
        <f t="shared" ca="1" si="10"/>
        <v>18.000036999999999</v>
      </c>
      <c r="O38" s="5">
        <f t="shared" ca="1" si="10"/>
        <v>1.0000370000000001</v>
      </c>
      <c r="P38" s="5">
        <f t="shared" ca="1" si="10"/>
        <v>20.000036999999999</v>
      </c>
      <c r="Q38" s="5">
        <f t="shared" ca="1" si="10"/>
        <v>37.000036999999999</v>
      </c>
      <c r="R38" s="5">
        <f t="shared" ca="1" si="10"/>
        <v>40.000036999999999</v>
      </c>
      <c r="S38" s="5">
        <f t="shared" ca="1" si="10"/>
        <v>44.000036999999999</v>
      </c>
      <c r="T38" s="5">
        <f t="shared" ca="1" si="10"/>
        <v>30.000036999999999</v>
      </c>
      <c r="U38" s="5">
        <f t="shared" ca="1" si="10"/>
        <v>30.000036999999999</v>
      </c>
      <c r="V38" s="5">
        <f t="shared" ca="1" si="10"/>
        <v>8.0000370000000007</v>
      </c>
      <c r="W38" s="5">
        <f t="shared" ca="1" si="10"/>
        <v>39.000036999999999</v>
      </c>
      <c r="X38" s="5">
        <f t="shared" ca="1" si="10"/>
        <v>10.000037000000001</v>
      </c>
      <c r="Y38" s="5">
        <f t="shared" ca="1" si="10"/>
        <v>11.000037000000001</v>
      </c>
      <c r="Z38" s="5">
        <f t="shared" ca="1" si="10"/>
        <v>36.000036999999999</v>
      </c>
      <c r="AA38" s="7">
        <f t="shared" ca="1" si="4"/>
        <v>1</v>
      </c>
      <c r="AB38" s="7">
        <f t="shared" ca="1" si="3"/>
        <v>49</v>
      </c>
      <c r="AMJ38">
        <v>37</v>
      </c>
    </row>
    <row r="39" spans="1:1024" ht="19.649999999999999" customHeight="1">
      <c r="A39" s="1" t="s">
        <v>43</v>
      </c>
      <c r="B39" s="5">
        <f t="shared" ca="1" si="9"/>
        <v>33.000038000000004</v>
      </c>
      <c r="C39" s="5">
        <f t="shared" ca="1" si="9"/>
        <v>44.000038000000004</v>
      </c>
      <c r="D39" s="5">
        <f t="shared" ca="1" si="9"/>
        <v>28.000038</v>
      </c>
      <c r="E39" s="5">
        <f t="shared" ca="1" si="9"/>
        <v>42.000038000000004</v>
      </c>
      <c r="F39" s="5">
        <f t="shared" ca="1" si="9"/>
        <v>31.000038</v>
      </c>
      <c r="G39" s="5">
        <f t="shared" ca="1" si="9"/>
        <v>27.000038</v>
      </c>
      <c r="H39" s="5">
        <f t="shared" ca="1" si="9"/>
        <v>40.000038000000004</v>
      </c>
      <c r="I39" s="5">
        <f t="shared" ca="1" si="9"/>
        <v>39.000038000000004</v>
      </c>
      <c r="J39" s="5">
        <f t="shared" ca="1" si="9"/>
        <v>29.000038</v>
      </c>
      <c r="K39" s="5">
        <f t="shared" ca="1" si="9"/>
        <v>22.000038</v>
      </c>
      <c r="L39" s="5">
        <f t="shared" ca="1" si="10"/>
        <v>22.000038</v>
      </c>
      <c r="M39" s="5">
        <f t="shared" ca="1" si="10"/>
        <v>27.000038</v>
      </c>
      <c r="N39" s="5">
        <f t="shared" ca="1" si="10"/>
        <v>35.000038000000004</v>
      </c>
      <c r="O39" s="5">
        <f t="shared" ca="1" si="10"/>
        <v>25.000038</v>
      </c>
      <c r="P39" s="5">
        <f t="shared" ca="1" si="10"/>
        <v>38.000038000000004</v>
      </c>
      <c r="Q39" s="5">
        <f t="shared" ca="1" si="10"/>
        <v>37.000038000000004</v>
      </c>
      <c r="R39" s="5">
        <f t="shared" ca="1" si="10"/>
        <v>25.000038</v>
      </c>
      <c r="S39" s="5">
        <f t="shared" ca="1" si="10"/>
        <v>36.000038000000004</v>
      </c>
      <c r="T39" s="5">
        <f t="shared" ca="1" si="10"/>
        <v>38.000038000000004</v>
      </c>
      <c r="U39" s="5">
        <f t="shared" ca="1" si="10"/>
        <v>26.000038</v>
      </c>
      <c r="V39" s="5">
        <f t="shared" ca="1" si="10"/>
        <v>25.000038</v>
      </c>
      <c r="W39" s="5">
        <f t="shared" ca="1" si="10"/>
        <v>39.000038000000004</v>
      </c>
      <c r="X39" s="5">
        <f t="shared" ca="1" si="10"/>
        <v>41.000038000000004</v>
      </c>
      <c r="Y39" s="5">
        <f t="shared" ca="1" si="10"/>
        <v>34.000038000000004</v>
      </c>
      <c r="Z39" s="5">
        <f t="shared" ca="1" si="10"/>
        <v>39.000038000000004</v>
      </c>
      <c r="AA39" s="7">
        <f t="shared" ca="1" si="4"/>
        <v>21</v>
      </c>
      <c r="AB39" s="7">
        <f t="shared" ca="1" si="3"/>
        <v>45</v>
      </c>
      <c r="AMJ39">
        <v>38</v>
      </c>
    </row>
    <row r="40" spans="1:1024" ht="19.649999999999999" customHeight="1">
      <c r="A40" s="1" t="s">
        <v>44</v>
      </c>
      <c r="B40" s="5">
        <f t="shared" ca="1" si="9"/>
        <v>39.000039000000001</v>
      </c>
      <c r="C40" s="5">
        <f t="shared" ca="1" si="9"/>
        <v>49.000039000000001</v>
      </c>
      <c r="D40" s="5">
        <f t="shared" ca="1" si="9"/>
        <v>33.000039000000001</v>
      </c>
      <c r="E40" s="5">
        <f t="shared" ca="1" si="9"/>
        <v>37.000039000000001</v>
      </c>
      <c r="F40" s="5">
        <f t="shared" ca="1" si="9"/>
        <v>45.000039000000001</v>
      </c>
      <c r="G40" s="5">
        <f t="shared" ca="1" si="9"/>
        <v>40.000039000000001</v>
      </c>
      <c r="H40" s="5">
        <f t="shared" ca="1" si="9"/>
        <v>30.000039000000001</v>
      </c>
      <c r="I40" s="5">
        <f t="shared" ca="1" si="9"/>
        <v>43.000039000000001</v>
      </c>
      <c r="J40" s="5">
        <f t="shared" ca="1" si="9"/>
        <v>32.000039000000001</v>
      </c>
      <c r="K40" s="5">
        <f t="shared" ca="1" si="9"/>
        <v>43.000039000000001</v>
      </c>
      <c r="L40" s="5">
        <f t="shared" ca="1" si="10"/>
        <v>40.000039000000001</v>
      </c>
      <c r="M40" s="5">
        <f t="shared" ca="1" si="10"/>
        <v>32.000039000000001</v>
      </c>
      <c r="N40" s="5">
        <f t="shared" ca="1" si="10"/>
        <v>44.000039000000001</v>
      </c>
      <c r="O40" s="5">
        <f t="shared" ca="1" si="10"/>
        <v>31.000039000000001</v>
      </c>
      <c r="P40" s="5">
        <f t="shared" ca="1" si="10"/>
        <v>47.000039000000001</v>
      </c>
      <c r="Q40" s="5">
        <f t="shared" ca="1" si="10"/>
        <v>49.000039000000001</v>
      </c>
      <c r="R40" s="5">
        <f t="shared" ca="1" si="10"/>
        <v>34.000039000000001</v>
      </c>
      <c r="S40" s="5">
        <f t="shared" ca="1" si="10"/>
        <v>31.000039000000001</v>
      </c>
      <c r="T40" s="5">
        <f t="shared" ca="1" si="10"/>
        <v>32.000039000000001</v>
      </c>
      <c r="U40" s="5">
        <f t="shared" ca="1" si="10"/>
        <v>34.000039000000001</v>
      </c>
      <c r="V40" s="5">
        <f t="shared" ca="1" si="10"/>
        <v>29.000039000000001</v>
      </c>
      <c r="W40" s="5">
        <f t="shared" ca="1" si="10"/>
        <v>39.000039000000001</v>
      </c>
      <c r="X40" s="5">
        <f t="shared" ca="1" si="10"/>
        <v>45.000039000000001</v>
      </c>
      <c r="Y40" s="5">
        <f t="shared" ca="1" si="10"/>
        <v>27.000039000000001</v>
      </c>
      <c r="Z40" s="5">
        <f t="shared" ca="1" si="10"/>
        <v>46.000039000000001</v>
      </c>
      <c r="AA40" s="7">
        <f t="shared" ca="1" si="4"/>
        <v>27</v>
      </c>
      <c r="AB40" s="7">
        <f t="shared" ca="1" si="3"/>
        <v>49</v>
      </c>
      <c r="AMJ40">
        <v>39</v>
      </c>
    </row>
    <row r="41" spans="1:1024" ht="19.649999999999999" customHeight="1">
      <c r="A41" s="1" t="s">
        <v>45</v>
      </c>
      <c r="B41" s="5">
        <f t="shared" ca="1" si="9"/>
        <v>37.000039999999998</v>
      </c>
      <c r="C41" s="5">
        <f t="shared" ca="1" si="9"/>
        <v>52.000039999999998</v>
      </c>
      <c r="D41" s="5">
        <f t="shared" ca="1" si="9"/>
        <v>34.000039999999998</v>
      </c>
      <c r="E41" s="5">
        <f t="shared" ca="1" si="9"/>
        <v>50.000039999999998</v>
      </c>
      <c r="F41" s="5">
        <f t="shared" ca="1" si="9"/>
        <v>49.000039999999998</v>
      </c>
      <c r="G41" s="5">
        <f t="shared" ca="1" si="9"/>
        <v>38.000039999999998</v>
      </c>
      <c r="H41" s="5">
        <f t="shared" ca="1" si="9"/>
        <v>51.000039999999998</v>
      </c>
      <c r="I41" s="5">
        <f t="shared" ca="1" si="9"/>
        <v>32.000039999999998</v>
      </c>
      <c r="J41" s="5">
        <f t="shared" ca="1" si="9"/>
        <v>58.000039999999998</v>
      </c>
      <c r="K41" s="5">
        <f t="shared" ca="1" si="9"/>
        <v>40.000039999999998</v>
      </c>
      <c r="L41" s="5">
        <f t="shared" ca="1" si="10"/>
        <v>31.000039999999998</v>
      </c>
      <c r="M41" s="5">
        <f t="shared" ca="1" si="10"/>
        <v>37.000039999999998</v>
      </c>
      <c r="N41" s="5">
        <f t="shared" ca="1" si="10"/>
        <v>34.000039999999998</v>
      </c>
      <c r="O41" s="5">
        <f t="shared" ca="1" si="10"/>
        <v>52.000039999999998</v>
      </c>
      <c r="P41" s="5">
        <f t="shared" ca="1" si="10"/>
        <v>49.000039999999998</v>
      </c>
      <c r="Q41" s="5">
        <f t="shared" ca="1" si="10"/>
        <v>33.000039999999998</v>
      </c>
      <c r="R41" s="5">
        <f t="shared" ca="1" si="10"/>
        <v>31.000039999999998</v>
      </c>
      <c r="S41" s="5">
        <f t="shared" ca="1" si="10"/>
        <v>37.000039999999998</v>
      </c>
      <c r="T41" s="5">
        <f t="shared" ca="1" si="10"/>
        <v>47.000039999999998</v>
      </c>
      <c r="U41" s="5">
        <f t="shared" ca="1" si="10"/>
        <v>36.000039999999998</v>
      </c>
      <c r="V41" s="5">
        <f t="shared" ca="1" si="10"/>
        <v>46.000039999999998</v>
      </c>
      <c r="W41" s="5">
        <f t="shared" ca="1" si="10"/>
        <v>51.000039999999998</v>
      </c>
      <c r="X41" s="5">
        <f t="shared" ca="1" si="10"/>
        <v>54.000039999999998</v>
      </c>
      <c r="Y41" s="5">
        <f t="shared" ca="1" si="10"/>
        <v>31.000039999999998</v>
      </c>
      <c r="Z41" s="5">
        <f t="shared" ca="1" si="10"/>
        <v>57.000039999999998</v>
      </c>
      <c r="AA41" s="7">
        <f t="shared" ca="1" si="4"/>
        <v>30</v>
      </c>
      <c r="AB41" s="7">
        <f t="shared" ca="1" si="3"/>
        <v>58</v>
      </c>
      <c r="AMJ41">
        <v>40</v>
      </c>
    </row>
  </sheetData>
  <pageMargins left="0.78749999999999998" right="0.78749999999999998" top="1.05277777777778" bottom="1.05277777777778" header="0.78749999999999998" footer="0.78749999999999998"/>
  <pageSetup paperSize="0" scale="0" firstPageNumber="0" orientation="portrait" usePrinterDefaults="0" horizontalDpi="0" verticalDpi="0" copies="0"/>
  <headerFooter>
    <oddHeader>&amp;C&amp;"Times New Roman,Normal"&amp;12&amp;A</oddHeader>
    <oddFooter>&amp;C&amp;"Times New Roman,Normal"&amp;12Página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E1"/>
  <sheetViews>
    <sheetView zoomScale="65" zoomScaleNormal="65" workbookViewId="0">
      <selection activeCell="D40" sqref="D40"/>
    </sheetView>
  </sheetViews>
  <sheetFormatPr baseColWidth="10" defaultColWidth="9.109375" defaultRowHeight="13.2"/>
  <cols>
    <col min="1" max="4" width="11.5546875"/>
    <col min="5" max="5" width="11.5546875" style="8"/>
    <col min="6" max="1025" width="11.5546875"/>
  </cols>
  <sheetData/>
  <pageMargins left="0.78749999999999998" right="0.78749999999999998" top="1.05277777777778" bottom="1.05277777777778" header="0.78749999999999998" footer="0.78749999999999998"/>
  <pageSetup paperSize="0" scale="0" firstPageNumber="0" orientation="portrait" usePrinterDefaults="0" horizontalDpi="0" verticalDpi="0" copies="0"/>
  <headerFooter>
    <oddHeader>&amp;C&amp;"Times New Roman,Normal"&amp;12&amp;A</oddHeader>
    <oddFooter>&amp;C&amp;"Times New Roman,Normal"&amp;12Página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2089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Question</vt:lpstr>
      <vt:lpstr>Données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</dc:creator>
  <cp:lastModifiedBy>mdo100</cp:lastModifiedBy>
  <cp:revision>6</cp:revision>
  <dcterms:created xsi:type="dcterms:W3CDTF">2015-11-14T17:50:14Z</dcterms:created>
  <dcterms:modified xsi:type="dcterms:W3CDTF">2016-11-20T11:20:09Z</dcterms:modified>
  <dc:language>fr-FR</dc:language>
</cp:coreProperties>
</file>