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96" windowWidth="23256" windowHeight="11256"/>
  </bookViews>
  <sheets>
    <sheet name="Feuil1" sheetId="1" r:id="rId1"/>
    <sheet name="Feuil2" sheetId="2" r:id="rId2"/>
    <sheet name="Feuil3" sheetId="3" r:id="rId3"/>
  </sheets>
  <definedNames>
    <definedName name="Fériés">Feuil1!$K$2:$K$12</definedName>
    <definedName name="Hdéb">Feuil1!$G$1</definedName>
    <definedName name="Hfin">Feuil1!$G$2</definedName>
    <definedName name="HJour">Feuil1!$H$2</definedName>
  </definedNames>
  <calcPr calcId="145621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3" i="1"/>
  <c r="C4" i="1"/>
  <c r="C5" i="1"/>
  <c r="C6" i="1"/>
  <c r="C7" i="1"/>
  <c r="C8" i="1"/>
  <c r="C9" i="1"/>
  <c r="C2" i="1"/>
  <c r="H2" i="1" l="1"/>
  <c r="K12" i="1"/>
  <c r="K11" i="1"/>
  <c r="K10" i="1"/>
  <c r="K9" i="1"/>
  <c r="K8" i="1"/>
  <c r="K5" i="1"/>
  <c r="K4" i="1"/>
  <c r="K3" i="1"/>
  <c r="K7" i="1" s="1"/>
  <c r="K2" i="1"/>
  <c r="D6" i="1" l="1"/>
  <c r="D4" i="1"/>
  <c r="D17" i="1"/>
  <c r="D9" i="1"/>
  <c r="D15" i="1"/>
  <c r="K6" i="1"/>
  <c r="D11" i="1" s="1"/>
  <c r="D14" i="1" l="1"/>
  <c r="D10" i="1"/>
  <c r="D2" i="1"/>
  <c r="D7" i="1"/>
  <c r="D18" i="1"/>
  <c r="D3" i="1"/>
  <c r="D22" i="1"/>
  <c r="D19" i="1"/>
  <c r="D20" i="1"/>
  <c r="D21" i="1"/>
  <c r="D8" i="1"/>
  <c r="D16" i="1"/>
  <c r="D12" i="1"/>
  <c r="D5" i="1"/>
  <c r="D13" i="1"/>
</calcChain>
</file>

<file path=xl/sharedStrings.xml><?xml version="1.0" encoding="utf-8"?>
<sst xmlns="http://schemas.openxmlformats.org/spreadsheetml/2006/main" count="18" uniqueCount="18">
  <si>
    <t>Date Reception</t>
  </si>
  <si>
    <t>Date Expédition</t>
  </si>
  <si>
    <t>Délai en Heure</t>
  </si>
  <si>
    <t>Délai En Minutes</t>
  </si>
  <si>
    <t>Heure Ouverture</t>
  </si>
  <si>
    <t>Heure Fermeture</t>
  </si>
  <si>
    <t>Jour De L'An</t>
  </si>
  <si>
    <t>Lundi De Paques</t>
  </si>
  <si>
    <t>Fete Du Travail</t>
  </si>
  <si>
    <t>Victoire 1945</t>
  </si>
  <si>
    <t>Ascension</t>
  </si>
  <si>
    <t>Lundi De La Pentecote</t>
  </si>
  <si>
    <t>Fete Nationale</t>
  </si>
  <si>
    <t>Assomption</t>
  </si>
  <si>
    <t>Toussaint</t>
  </si>
  <si>
    <t>Armistice</t>
  </si>
  <si>
    <t>Noel</t>
  </si>
  <si>
    <t>Soit /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</si>
</sst>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:ss;@"/>
    <numFmt numFmtId="165" formatCode="[$-F800]dddd\,\ mmmm\ dd\,\ yyyy"/>
    <numFmt numFmtId="166" formatCode="h:mm;@"/>
    <numFmt numFmtId="167" formatCode="dddd\ dd/mm/yyyy\ hh:mm:ss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20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1" xfId="0" applyBorder="1"/>
    <xf numFmtId="165" fontId="0" fillId="0" borderId="1" xfId="0" applyNumberFormat="1" applyBorder="1"/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167" fontId="0" fillId="0" borderId="0" xfId="0" applyNumberFormat="1"/>
    <xf numFmtId="167" fontId="1" fillId="0" borderId="0" xfId="0" applyNumberFormat="1" applyFont="1" applyAlignment="1">
      <alignment horizontal="center" vertical="center"/>
    </xf>
    <xf numFmtId="21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workbookViewId="0">
      <selection activeCell="C2" sqref="C2"/>
    </sheetView>
  </sheetViews>
  <sheetFormatPr baseColWidth="10" defaultRowHeight="14.4" x14ac:dyDescent="0.3"/>
  <cols>
    <col min="1" max="1" width="20" style="13" bestFit="1" customWidth="1"/>
    <col min="2" max="2" width="22.109375" style="13" bestFit="1" customWidth="1"/>
    <col min="3" max="3" width="23.44140625" customWidth="1"/>
    <col min="4" max="4" width="20.6640625" customWidth="1"/>
    <col min="5" max="5" width="23.44140625" bestFit="1" customWidth="1"/>
    <col min="6" max="6" width="16.44140625" customWidth="1"/>
    <col min="10" max="10" width="19.21875" bestFit="1" customWidth="1"/>
    <col min="11" max="11" width="23" bestFit="1" customWidth="1"/>
  </cols>
  <sheetData>
    <row r="1" spans="1:11" ht="15.6" x14ac:dyDescent="0.3">
      <c r="A1" s="13" t="s">
        <v>0</v>
      </c>
      <c r="B1" s="13" t="s">
        <v>1</v>
      </c>
      <c r="C1" t="s">
        <v>2</v>
      </c>
      <c r="D1" t="s">
        <v>3</v>
      </c>
      <c r="F1" t="s">
        <v>4</v>
      </c>
      <c r="G1" s="8">
        <v>0.3125</v>
      </c>
      <c r="H1" s="6" t="s">
        <v>17</v>
      </c>
      <c r="I1" s="7"/>
      <c r="J1" s="16">
        <v>2017</v>
      </c>
      <c r="K1" s="17"/>
    </row>
    <row r="2" spans="1:11" x14ac:dyDescent="0.3">
      <c r="A2" s="14">
        <v>42745.636111111111</v>
      </c>
      <c r="B2" s="14">
        <v>42747.499386574076</v>
      </c>
      <c r="C2" s="10">
        <f>IF(NETWORKDAYS(A2,B2,Fériés)-2&gt;0,(NETWORKDAYS(A2,B2,Fériés)-2)*HJour+IF(OR(A2="",B2=""),"",IF(NETWORKDAYS(INT(A2),INT(B2),Fériés)=0,"",IF(NETWORKDAYS(INT(A2),INT(B2),Fériés)=1,MOD(IF(MOD(B2,1)&gt;Hfin,Hfin,MOD(B2,1))-IF(MOD(A2,1)&lt;Hdéb,Hdéb,MOD(A2,1)),1),Hfin-(A2-INT(A2))+B2-INT(B2)-Hdéb+IF(A2+1&gt;=B2-1,0,NETWORKDAYS(A2+1,B2-1,Fériés)*HJour)))),IF(OR(A2="",B2=""),"",IF(NETWORKDAYS(INT(A2),INT(B2),Fériés)=0,"",IF(NETWORKDAYS(INT(A2),INT(B2),Fériés)=1,MOD(IF(MOD(B2,1)&gt;Hfin,Hfin,MOD(B2,1))-IF(MOD(A2,1)&lt;Hdéb,Hdéb,MOD(A2,1)),1),Hfin-(A2-INT(A2))+B2-INT(B2)-Hdéb+IF(A2+1&gt;=B2-1,0,NETWORKDAYS(A2+1,B2-1,Fériés)*HJour)))))</f>
        <v>0.86327546296524815</v>
      </c>
      <c r="D2" s="12" t="str">
        <f>IF(SECOND(C2)&lt;10,HOUR(C2)*60+MINUTE(C2)&amp;":"&amp;0&amp;SECOND(C2),HOUR(C2)*60+MINUTE(C2)&amp;":"&amp;SECOND(C2))</f>
        <v>1243:07</v>
      </c>
      <c r="E2" s="2"/>
      <c r="F2" t="s">
        <v>5</v>
      </c>
      <c r="G2" s="9">
        <v>0.8125</v>
      </c>
      <c r="H2" s="9">
        <f>MOD(G2-G1,1)</f>
        <v>0.5</v>
      </c>
      <c r="J2" s="4" t="s">
        <v>6</v>
      </c>
      <c r="K2" s="5">
        <f>DATE(J1,1,1)</f>
        <v>42736</v>
      </c>
    </row>
    <row r="3" spans="1:11" x14ac:dyDescent="0.3">
      <c r="A3" s="14">
        <v>42824.573611111111</v>
      </c>
      <c r="B3" s="14">
        <v>42825.603321759256</v>
      </c>
      <c r="C3" s="10">
        <f>IF(NETWORKDAYS(A3,B3,Fériés)-2&gt;0,(NETWORKDAYS(A3,B3,Fériés)-2)*HJour+IF(OR(A3="",B3=""),"",IF(NETWORKDAYS(INT(A3),INT(B3),Fériés)=0,"",IF(NETWORKDAYS(INT(A3),INT(B3),Fériés)=1,MOD(IF(MOD(B3,1)&gt;Hfin,Hfin,MOD(B3,1))-IF(MOD(A3,1)&lt;Hdéb,Hdéb,MOD(A3,1)),1),Hfin-(A3-INT(A3))+B3-INT(B3)-Hdéb+IF(A3+1&gt;=B3-1,0,NETWORKDAYS(A3+1,B3-1,Fériés)*HJour)))),IF(OR(A3="",B3=""),"",IF(NETWORKDAYS(INT(A3),INT(B3),Fériés)=0,"",IF(NETWORKDAYS(INT(A3),INT(B3),Fériés)=1,MOD(IF(MOD(B3,1)&gt;Hfin,Hfin,MOD(B3,1))-IF(MOD(A3,1)&lt;Hdéb,Hdéb,MOD(A3,1)),1),Hfin-(A3-INT(A3))+B3-INT(B3)-Hdéb+IF(A3+1&gt;=B3-1,0,NETWORKDAYS(A3+1,B3-1,Fériés)*HJour)))))</f>
        <v>0.52971064814482816</v>
      </c>
      <c r="D3" s="12" t="str">
        <f>IF(SECOND(C3)&lt;10,HOUR(C3)*60+MINUTE(C3)&amp;":"&amp;0&amp;SECOND(C3),HOUR(C3)*60+MINUTE(C3)&amp;":"&amp;SECOND(C3))</f>
        <v>762:47</v>
      </c>
      <c r="E3" s="11"/>
      <c r="F3" s="13"/>
      <c r="J3" s="4" t="s">
        <v>7</v>
      </c>
      <c r="K3" s="5">
        <f>ROUND(DATE(J1,4,MOD(234-11*MOD(J1,19),30))/7,0)*7-6+1</f>
        <v>42842</v>
      </c>
    </row>
    <row r="4" spans="1:11" x14ac:dyDescent="0.3">
      <c r="A4" s="14">
        <v>42824.573611111111</v>
      </c>
      <c r="B4" s="14">
        <v>42825.603587962964</v>
      </c>
      <c r="C4" s="10">
        <f>IF(NETWORKDAYS(A4,B4,Fériés)-2&gt;0,(NETWORKDAYS(A4,B4,Fériés)-2)*HJour+IF(OR(A4="",B4=""),"",IF(NETWORKDAYS(INT(A4),INT(B4),Fériés)=0,"",IF(NETWORKDAYS(INT(A4),INT(B4),Fériés)=1,MOD(IF(MOD(B4,1)&gt;Hfin,Hfin,MOD(B4,1))-IF(MOD(A4,1)&lt;Hdéb,Hdéb,MOD(A4,1)),1),Hfin-(A4-INT(A4))+B4-INT(B4)-Hdéb+IF(A4+1&gt;=B4-1,0,NETWORKDAYS(A4+1,B4-1,Fériés)*HJour)))),IF(OR(A4="",B4=""),"",IF(NETWORKDAYS(INT(A4),INT(B4),Fériés)=0,"",IF(NETWORKDAYS(INT(A4),INT(B4),Fériés)=1,MOD(IF(MOD(B4,1)&gt;Hfin,Hfin,MOD(B4,1))-IF(MOD(A4,1)&lt;Hdéb,Hdéb,MOD(A4,1)),1),Hfin-(A4-INT(A4))+B4-INT(B4)-Hdéb+IF(A4+1&gt;=B4-1,0,NETWORKDAYS(A4+1,B4-1,Fériés)*HJour)))))</f>
        <v>0.5299768518525525</v>
      </c>
      <c r="D4" s="12" t="str">
        <f t="shared" ref="D4:D22" si="0">IF(SECOND(C4)&lt;10,HOUR(C4)*60+MINUTE(C4)&amp;":"&amp;0&amp;SECOND(C4),HOUR(C4)*60+MINUTE(C4)&amp;":"&amp;SECOND(C4))</f>
        <v>763:10</v>
      </c>
      <c r="E4" s="11"/>
      <c r="F4" s="11"/>
      <c r="G4" s="1"/>
      <c r="J4" s="4" t="s">
        <v>8</v>
      </c>
      <c r="K4" s="5">
        <f>DATE(J1,5,1)</f>
        <v>42856</v>
      </c>
    </row>
    <row r="5" spans="1:11" x14ac:dyDescent="0.3">
      <c r="A5" s="14">
        <v>42824.43472222222</v>
      </c>
      <c r="B5" s="14">
        <v>42825.450277777774</v>
      </c>
      <c r="C5" s="10">
        <f>IF(NETWORKDAYS(A5,B5,Fériés)-2&gt;0,(NETWORKDAYS(A5,B5,Fériés)-2)*HJour+IF(OR(A5="",B5=""),"",IF(NETWORKDAYS(INT(A5),INT(B5),Fériés)=0,"",IF(NETWORKDAYS(INT(A5),INT(B5),Fériés)=1,MOD(IF(MOD(B5,1)&gt;Hfin,Hfin,MOD(B5,1))-IF(MOD(A5,1)&lt;Hdéb,Hdéb,MOD(A5,1)),1),Hfin-(A5-INT(A5))+B5-INT(B5)-Hdéb+IF(A5+1&gt;=B5-1,0,NETWORKDAYS(A5+1,B5-1,Fériés)*HJour)))),IF(OR(A5="",B5=""),"",IF(NETWORKDAYS(INT(A5),INT(B5),Fériés)=0,"",IF(NETWORKDAYS(INT(A5),INT(B5),Fériés)=1,MOD(IF(MOD(B5,1)&gt;Hfin,Hfin,MOD(B5,1))-IF(MOD(A5,1)&lt;Hdéb,Hdéb,MOD(A5,1)),1),Hfin-(A5-INT(A5))+B5-INT(B5)-Hdéb+IF(A5+1&gt;=B5-1,0,NETWORKDAYS(A5+1,B5-1,Fériés)*HJour)))))</f>
        <v>0.515555555553874</v>
      </c>
      <c r="D5" s="12" t="str">
        <f t="shared" si="0"/>
        <v>742:24</v>
      </c>
      <c r="E5" s="11"/>
      <c r="F5" s="11"/>
      <c r="G5" s="1"/>
      <c r="J5" s="4" t="s">
        <v>9</v>
      </c>
      <c r="K5" s="5">
        <f>DATE(J1,5,8)</f>
        <v>42863</v>
      </c>
    </row>
    <row r="6" spans="1:11" x14ac:dyDescent="0.3">
      <c r="A6" s="14">
        <v>42795.412499999999</v>
      </c>
      <c r="B6" s="14">
        <v>42796.414097222223</v>
      </c>
      <c r="C6" s="10">
        <f>IF(NETWORKDAYS(A6,B6,Fériés)-2&gt;0,(NETWORKDAYS(A6,B6,Fériés)-2)*HJour+IF(OR(A6="",B6=""),"",IF(NETWORKDAYS(INT(A6),INT(B6),Fériés)=0,"",IF(NETWORKDAYS(INT(A6),INT(B6),Fériés)=1,MOD(IF(MOD(B6,1)&gt;Hfin,Hfin,MOD(B6,1))-IF(MOD(A6,1)&lt;Hdéb,Hdéb,MOD(A6,1)),1),Hfin-(A6-INT(A6))+B6-INT(B6)-Hdéb+IF(A6+1&gt;=B6-1,0,NETWORKDAYS(A6+1,B6-1,Fériés)*HJour)))),IF(OR(A6="",B6=""),"",IF(NETWORKDAYS(INT(A6),INT(B6),Fériés)=0,"",IF(NETWORKDAYS(INT(A6),INT(B6),Fériés)=1,MOD(IF(MOD(B6,1)&gt;Hfin,Hfin,MOD(B6,1))-IF(MOD(A6,1)&lt;Hdéb,Hdéb,MOD(A6,1)),1),Hfin-(A6-INT(A6))+B6-INT(B6)-Hdéb+IF(A6+1&gt;=B6-1,0,NETWORKDAYS(A6+1,B6-1,Fériés)*HJour)))))</f>
        <v>0.50159722222451819</v>
      </c>
      <c r="D6" s="12" t="str">
        <f t="shared" si="0"/>
        <v>722:18</v>
      </c>
      <c r="E6" s="11"/>
      <c r="F6" s="11"/>
      <c r="J6" s="4" t="s">
        <v>10</v>
      </c>
      <c r="K6" s="5">
        <f>K3+38</f>
        <v>42880</v>
      </c>
    </row>
    <row r="7" spans="1:11" x14ac:dyDescent="0.3">
      <c r="A7" s="14">
        <v>42849.704861111109</v>
      </c>
      <c r="B7" s="14">
        <v>42850.674027777779</v>
      </c>
      <c r="C7" s="10">
        <f>IF(NETWORKDAYS(A7,B7,Fériés)-2&gt;0,(NETWORKDAYS(A7,B7,Fériés)-2)*HJour+IF(OR(A7="",B7=""),"",IF(NETWORKDAYS(INT(A7),INT(B7),Fériés)=0,"",IF(NETWORKDAYS(INT(A7),INT(B7),Fériés)=1,MOD(IF(MOD(B7,1)&gt;Hfin,Hfin,MOD(B7,1))-IF(MOD(A7,1)&lt;Hdéb,Hdéb,MOD(A7,1)),1),Hfin-(A7-INT(A7))+B7-INT(B7)-Hdéb+IF(A7+1&gt;=B7-1,0,NETWORKDAYS(A7+1,B7-1,Fériés)*HJour)))),IF(OR(A7="",B7=""),"",IF(NETWORKDAYS(INT(A7),INT(B7),Fériés)=0,"",IF(NETWORKDAYS(INT(A7),INT(B7),Fériés)=1,MOD(IF(MOD(B7,1)&gt;Hfin,Hfin,MOD(B7,1))-IF(MOD(A7,1)&lt;Hdéb,Hdéb,MOD(A7,1)),1),Hfin-(A7-INT(A7))+B7-INT(B7)-Hdéb+IF(A7+1&gt;=B7-1,0,NETWORKDAYS(A7+1,B7-1,Fériés)*HJour)))))</f>
        <v>0.46916666666948004</v>
      </c>
      <c r="D7" s="12" t="str">
        <f t="shared" si="0"/>
        <v>675:36</v>
      </c>
      <c r="E7" s="11"/>
      <c r="F7" s="11"/>
      <c r="G7" s="2"/>
      <c r="H7" s="3"/>
      <c r="J7" s="4" t="s">
        <v>11</v>
      </c>
      <c r="K7" s="5">
        <f>K3+49</f>
        <v>42891</v>
      </c>
    </row>
    <row r="8" spans="1:11" x14ac:dyDescent="0.3">
      <c r="A8" s="14">
        <v>42816.405555555553</v>
      </c>
      <c r="B8" s="14">
        <v>42816.9065162037</v>
      </c>
      <c r="C8" s="10">
        <f>IF(NETWORKDAYS(A8,B8,Fériés)-2&gt;0,(NETWORKDAYS(A8,B8,Fériés)-2)*HJour+IF(OR(A8="",B8=""),"",IF(NETWORKDAYS(INT(A8),INT(B8),Fériés)=0,"",IF(NETWORKDAYS(INT(A8),INT(B8),Fériés)=1,MOD(IF(MOD(B8,1)&gt;Hfin,Hfin,MOD(B8,1))-IF(MOD(A8,1)&lt;Hdéb,Hdéb,MOD(A8,1)),1),Hfin-(A8-INT(A8))+B8-INT(B8)-Hdéb+IF(A8+1&gt;=B8-1,0,NETWORKDAYS(A8+1,B8-1,Fériés)*HJour)))),IF(OR(A8="",B8=""),"",IF(NETWORKDAYS(INT(A8),INT(B8),Fériés)=0,"",IF(NETWORKDAYS(INT(A8),INT(B8),Fériés)=1,MOD(IF(MOD(B8,1)&gt;Hfin,Hfin,MOD(B8,1))-IF(MOD(A8,1)&lt;Hdéb,Hdéb,MOD(A8,1)),1),Hfin-(A8-INT(A8))+B8-INT(B8)-Hdéb+IF(A8+1&gt;=B8-1,0,NETWORKDAYS(A8+1,B8-1,Fériés)*HJour)))))</f>
        <v>0.40694444444670808</v>
      </c>
      <c r="D8" s="12" t="str">
        <f t="shared" si="0"/>
        <v>586:00</v>
      </c>
      <c r="E8" s="11"/>
      <c r="F8" s="11"/>
      <c r="G8" s="1"/>
      <c r="H8" s="15"/>
      <c r="J8" s="4" t="s">
        <v>12</v>
      </c>
      <c r="K8" s="5">
        <f>DATE(J1,7,14)</f>
        <v>42930</v>
      </c>
    </row>
    <row r="9" spans="1:11" x14ac:dyDescent="0.3">
      <c r="A9" s="14">
        <v>42816.40625</v>
      </c>
      <c r="B9" s="14">
        <v>42816.907858796294</v>
      </c>
      <c r="C9" s="10">
        <f>IF(NETWORKDAYS(A9,B9,Fériés)-2&gt;0,(NETWORKDAYS(A9,B9,Fériés)-2)*HJour+IF(OR(A9="",B9=""),"",IF(NETWORKDAYS(INT(A9),INT(B9),Fériés)=0,"",IF(NETWORKDAYS(INT(A9),INT(B9),Fériés)=1,MOD(IF(MOD(B9,1)&gt;Hfin,Hfin,MOD(B9,1))-IF(MOD(A9,1)&lt;Hdéb,Hdéb,MOD(A9,1)),1),Hfin-(A9-INT(A9))+B9-INT(B9)-Hdéb+IF(A9+1&gt;=B9-1,0,NETWORKDAYS(A9+1,B9-1,Fériés)*HJour)))),IF(OR(A9="",B9=""),"",IF(NETWORKDAYS(INT(A9),INT(B9),Fériés)=0,"",IF(NETWORKDAYS(INT(A9),INT(B9),Fériés)=1,MOD(IF(MOD(B9,1)&gt;Hfin,Hfin,MOD(B9,1))-IF(MOD(A9,1)&lt;Hdéb,Hdéb,MOD(A9,1)),1),Hfin-(A9-INT(A9))+B9-INT(B9)-Hdéb+IF(A9+1&gt;=B9-1,0,NETWORKDAYS(A9+1,B9-1,Fériés)*HJour)))))</f>
        <v>0.40625</v>
      </c>
      <c r="D9" s="12" t="str">
        <f t="shared" si="0"/>
        <v>585:00</v>
      </c>
      <c r="E9" s="11"/>
      <c r="F9" s="11"/>
      <c r="J9" s="4" t="s">
        <v>13</v>
      </c>
      <c r="K9" s="5">
        <f>DATE(J1,8,15)</f>
        <v>42962</v>
      </c>
    </row>
    <row r="10" spans="1:11" x14ac:dyDescent="0.3">
      <c r="A10" s="14">
        <v>42816.40625</v>
      </c>
      <c r="B10" s="14">
        <v>42816.90452546296</v>
      </c>
      <c r="C10" s="10">
        <f>IF(NETWORKDAYS(A10,B10,Fériés)-2&gt;0,(NETWORKDAYS(A10,B10,Fériés)-2)*HJour+IF(OR(A10="",B10=""),"",IF(NETWORKDAYS(INT(A10),INT(B10),Fériés)=0,"",IF(NETWORKDAYS(INT(A10),INT(B10),Fériés)=1,MOD(IF(MOD(B10,1)&gt;Hfin,Hfin,MOD(B10,1))-IF(MOD(A10,1)&lt;Hdéb,Hdéb,MOD(A10,1)),1),Hfin-(A10-INT(A10))+B10-INT(B10)-Hdéb+IF(A10+1&gt;=B10-1,0,NETWORKDAYS(A10+1,B10-1,Fériés)*HJour)))),IF(OR(A10="",B10=""),"",IF(NETWORKDAYS(INT(A10),INT(B10),Fériés)=0,"",IF(NETWORKDAYS(INT(A10),INT(B10),Fériés)=1,MOD(IF(MOD(B10,1)&gt;Hfin,Hfin,MOD(B10,1))-IF(MOD(A10,1)&lt;Hdéb,Hdéb,MOD(A10,1)),1),Hfin-(A10-INT(A10))+B10-INT(B10)-Hdéb+IF(A10+1&gt;=B10-1,0,NETWORKDAYS(A10+1,B10-1,Fériés)*HJour)))))</f>
        <v>0.40625</v>
      </c>
      <c r="D10" s="12" t="str">
        <f t="shared" si="0"/>
        <v>585:00</v>
      </c>
      <c r="E10" s="11"/>
      <c r="F10" s="11"/>
      <c r="G10" s="1"/>
      <c r="H10" s="15"/>
      <c r="J10" s="4" t="s">
        <v>14</v>
      </c>
      <c r="K10" s="5">
        <f>DATE(J1,11,1)</f>
        <v>43040</v>
      </c>
    </row>
    <row r="11" spans="1:11" x14ac:dyDescent="0.3">
      <c r="A11" s="14">
        <v>42853.431250000001</v>
      </c>
      <c r="B11" s="14">
        <v>42853.710555555554</v>
      </c>
      <c r="C11" s="10">
        <f>IF(NETWORKDAYS(A11,B11,Fériés)-2&gt;0,(NETWORKDAYS(A11,B11,Fériés)-2)*HJour+IF(OR(A11="",B11=""),"",IF(NETWORKDAYS(INT(A11),INT(B11),Fériés)=0,"",IF(NETWORKDAYS(INT(A11),INT(B11),Fériés)=1,MOD(IF(MOD(B11,1)&gt;Hfin,Hfin,MOD(B11,1))-IF(MOD(A11,1)&lt;Hdéb,Hdéb,MOD(A11,1)),1),Hfin-(A11-INT(A11))+B11-INT(B11)-Hdéb+IF(A11+1&gt;=B11-1,0,NETWORKDAYS(A11+1,B11-1,Fériés)*HJour)))),IF(OR(A11="",B11=""),"",IF(NETWORKDAYS(INT(A11),INT(B11),Fériés)=0,"",IF(NETWORKDAYS(INT(A11),INT(B11),Fériés)=1,MOD(IF(MOD(B11,1)&gt;Hfin,Hfin,MOD(B11,1))-IF(MOD(A11,1)&lt;Hdéb,Hdéb,MOD(A11,1)),1),Hfin-(A11-INT(A11))+B11-INT(B11)-Hdéb+IF(A11+1&gt;=B11-1,0,NETWORKDAYS(A11+1,B11-1,Fériés)*HJour)))))</f>
        <v>0.27930555555212777</v>
      </c>
      <c r="D11" s="12" t="str">
        <f t="shared" si="0"/>
        <v>402:12</v>
      </c>
      <c r="E11" s="11"/>
      <c r="F11" s="11"/>
      <c r="H11" s="1"/>
      <c r="J11" s="4" t="s">
        <v>15</v>
      </c>
      <c r="K11" s="5">
        <f>DATE(J1,11,11)</f>
        <v>43050</v>
      </c>
    </row>
    <row r="12" spans="1:11" x14ac:dyDescent="0.3">
      <c r="A12" s="14">
        <v>42824.771527777775</v>
      </c>
      <c r="B12" s="14">
        <v>42825.631944444445</v>
      </c>
      <c r="C12" s="10">
        <f>IF(NETWORKDAYS(A12,B12,Fériés)-2&gt;0,(NETWORKDAYS(A12,B12,Fériés)-2)*HJour+IF(OR(A12="",B12=""),"",IF(NETWORKDAYS(INT(A12),INT(B12),Fériés)=0,"",IF(NETWORKDAYS(INT(A12),INT(B12),Fériés)=1,MOD(IF(MOD(B12,1)&gt;Hfin,Hfin,MOD(B12,1))-IF(MOD(A12,1)&lt;Hdéb,Hdéb,MOD(A12,1)),1),Hfin-(A12-INT(A12))+B12-INT(B12)-Hdéb+IF(A12+1&gt;=B12-1,0,NETWORKDAYS(A12+1,B12-1,Fériés)*HJour)))),IF(OR(A12="",B12=""),"",IF(NETWORKDAYS(INT(A12),INT(B12),Fériés)=0,"",IF(NETWORKDAYS(INT(A12),INT(B12),Fériés)=1,MOD(IF(MOD(B12,1)&gt;Hfin,Hfin,MOD(B12,1))-IF(MOD(A12,1)&lt;Hdéb,Hdéb,MOD(A12,1)),1),Hfin-(A12-INT(A12))+B12-INT(B12)-Hdéb+IF(A12+1&gt;=B12-1,0,NETWORKDAYS(A12+1,B12-1,Fériés)*HJour)))))</f>
        <v>0.36041666667006211</v>
      </c>
      <c r="D12" s="12" t="str">
        <f t="shared" si="0"/>
        <v>519:00</v>
      </c>
      <c r="E12" s="11"/>
      <c r="F12" s="11"/>
      <c r="J12" s="4" t="s">
        <v>16</v>
      </c>
      <c r="K12" s="5">
        <f>DATE(J1,12,25)</f>
        <v>43094</v>
      </c>
    </row>
    <row r="13" spans="1:11" x14ac:dyDescent="0.3">
      <c r="A13" s="14">
        <v>42844.472916666666</v>
      </c>
      <c r="B13" s="14">
        <v>42844.904456018521</v>
      </c>
      <c r="C13" s="10">
        <f>IF(NETWORKDAYS(A13,B13,Fériés)-2&gt;0,(NETWORKDAYS(A13,B13,Fériés)-2)*HJour+IF(OR(A13="",B13=""),"",IF(NETWORKDAYS(INT(A13),INT(B13),Fériés)=0,"",IF(NETWORKDAYS(INT(A13),INT(B13),Fériés)=1,MOD(IF(MOD(B13,1)&gt;Hfin,Hfin,MOD(B13,1))-IF(MOD(A13,1)&lt;Hdéb,Hdéb,MOD(A13,1)),1),Hfin-(A13-INT(A13))+B13-INT(B13)-Hdéb+IF(A13+1&gt;=B13-1,0,NETWORKDAYS(A13+1,B13-1,Fériés)*HJour)))),IF(OR(A13="",B13=""),"",IF(NETWORKDAYS(INT(A13),INT(B13),Fériés)=0,"",IF(NETWORKDAYS(INT(A13),INT(B13),Fériés)=1,MOD(IF(MOD(B13,1)&gt;Hfin,Hfin,MOD(B13,1))-IF(MOD(A13,1)&lt;Hdéb,Hdéb,MOD(A13,1)),1),Hfin-(A13-INT(A13))+B13-INT(B13)-Hdéb+IF(A13+1&gt;=B13-1,0,NETWORKDAYS(A13+1,B13-1,Fériés)*HJour)))))</f>
        <v>0.33958333333430346</v>
      </c>
      <c r="D13" s="12" t="str">
        <f t="shared" si="0"/>
        <v>489:00</v>
      </c>
      <c r="E13" s="11"/>
      <c r="F13" s="11"/>
    </row>
    <row r="14" spans="1:11" x14ac:dyDescent="0.3">
      <c r="A14" s="14">
        <v>42859.372916666667</v>
      </c>
      <c r="B14" s="14">
        <v>42859.645127314812</v>
      </c>
      <c r="C14" s="10">
        <f>IF(NETWORKDAYS(A14,B14,Fériés)-2&gt;0,(NETWORKDAYS(A14,B14,Fériés)-2)*HJour+IF(OR(A14="",B14=""),"",IF(NETWORKDAYS(INT(A14),INT(B14),Fériés)=0,"",IF(NETWORKDAYS(INT(A14),INT(B14),Fériés)=1,MOD(IF(MOD(B14,1)&gt;Hfin,Hfin,MOD(B14,1))-IF(MOD(A14,1)&lt;Hdéb,Hdéb,MOD(A14,1)),1),Hfin-(A14-INT(A14))+B14-INT(B14)-Hdéb+IF(A14+1&gt;=B14-1,0,NETWORKDAYS(A14+1,B14-1,Fériés)*HJour)))),IF(OR(A14="",B14=""),"",IF(NETWORKDAYS(INT(A14),INT(B14),Fériés)=0,"",IF(NETWORKDAYS(INT(A14),INT(B14),Fériés)=1,MOD(IF(MOD(B14,1)&gt;Hfin,Hfin,MOD(B14,1))-IF(MOD(A14,1)&lt;Hdéb,Hdéb,MOD(A14,1)),1),Hfin-(A14-INT(A14))+B14-INT(B14)-Hdéb+IF(A14+1&gt;=B14-1,0,NETWORKDAYS(A14+1,B14-1,Fériés)*HJour)))))</f>
        <v>0.27221064814511919</v>
      </c>
      <c r="D14" s="12" t="str">
        <f t="shared" si="0"/>
        <v>391:59</v>
      </c>
      <c r="E14" s="11"/>
      <c r="F14" s="11"/>
    </row>
    <row r="15" spans="1:11" x14ac:dyDescent="0.3">
      <c r="A15" s="14">
        <v>42844.479166666664</v>
      </c>
      <c r="B15" s="14">
        <v>42844.905347222222</v>
      </c>
      <c r="C15" s="10">
        <f>IF(NETWORKDAYS(A15,B15,Fériés)-2&gt;0,(NETWORKDAYS(A15,B15,Fériés)-2)*HJour+IF(OR(A15="",B15=""),"",IF(NETWORKDAYS(INT(A15),INT(B15),Fériés)=0,"",IF(NETWORKDAYS(INT(A15),INT(B15),Fériés)=1,MOD(IF(MOD(B15,1)&gt;Hfin,Hfin,MOD(B15,1))-IF(MOD(A15,1)&lt;Hdéb,Hdéb,MOD(A15,1)),1),Hfin-(A15-INT(A15))+B15-INT(B15)-Hdéb+IF(A15+1&gt;=B15-1,0,NETWORKDAYS(A15+1,B15-1,Fériés)*HJour)))),IF(OR(A15="",B15=""),"",IF(NETWORKDAYS(INT(A15),INT(B15),Fériés)=0,"",IF(NETWORKDAYS(INT(A15),INT(B15),Fériés)=1,MOD(IF(MOD(B15,1)&gt;Hfin,Hfin,MOD(B15,1))-IF(MOD(A15,1)&lt;Hdéb,Hdéb,MOD(A15,1)),1),Hfin-(A15-INT(A15))+B15-INT(B15)-Hdéb+IF(A15+1&gt;=B15-1,0,NETWORKDAYS(A15+1,B15-1,Fériés)*HJour)))))</f>
        <v>0.33333333333575865</v>
      </c>
      <c r="D15" s="12" t="str">
        <f t="shared" si="0"/>
        <v>480:00</v>
      </c>
      <c r="E15" s="11"/>
      <c r="F15" s="11"/>
    </row>
    <row r="16" spans="1:11" x14ac:dyDescent="0.3">
      <c r="A16" s="14">
        <v>42844.479166666664</v>
      </c>
      <c r="B16" s="14">
        <v>42844.904641203706</v>
      </c>
      <c r="C16" s="10">
        <f>IF(NETWORKDAYS(A16,B16,Fériés)-2&gt;0,(NETWORKDAYS(A16,B16,Fériés)-2)*HJour+IF(OR(A16="",B16=""),"",IF(NETWORKDAYS(INT(A16),INT(B16),Fériés)=0,"",IF(NETWORKDAYS(INT(A16),INT(B16),Fériés)=1,MOD(IF(MOD(B16,1)&gt;Hfin,Hfin,MOD(B16,1))-IF(MOD(A16,1)&lt;Hdéb,Hdéb,MOD(A16,1)),1),Hfin-(A16-INT(A16))+B16-INT(B16)-Hdéb+IF(A16+1&gt;=B16-1,0,NETWORKDAYS(A16+1,B16-1,Fériés)*HJour)))),IF(OR(A16="",B16=""),"",IF(NETWORKDAYS(INT(A16),INT(B16),Fériés)=0,"",IF(NETWORKDAYS(INT(A16),INT(B16),Fériés)=1,MOD(IF(MOD(B16,1)&gt;Hfin,Hfin,MOD(B16,1))-IF(MOD(A16,1)&lt;Hdéb,Hdéb,MOD(A16,1)),1),Hfin-(A16-INT(A16))+B16-INT(B16)-Hdéb+IF(A16+1&gt;=B16-1,0,NETWORKDAYS(A16+1,B16-1,Fériés)*HJour)))))</f>
        <v>0.33333333333575865</v>
      </c>
      <c r="D16" s="12" t="str">
        <f t="shared" si="0"/>
        <v>480:00</v>
      </c>
      <c r="E16" s="11"/>
      <c r="F16" s="11"/>
    </row>
    <row r="17" spans="1:6" x14ac:dyDescent="0.3">
      <c r="A17" s="14">
        <v>42824.740277777775</v>
      </c>
      <c r="B17" s="14">
        <v>42825.610543981478</v>
      </c>
      <c r="C17" s="10">
        <f>IF(NETWORKDAYS(A17,B17,Fériés)-2&gt;0,(NETWORKDAYS(A17,B17,Fériés)-2)*HJour+IF(OR(A17="",B17=""),"",IF(NETWORKDAYS(INT(A17),INT(B17),Fériés)=0,"",IF(NETWORKDAYS(INT(A17),INT(B17),Fériés)=1,MOD(IF(MOD(B17,1)&gt;Hfin,Hfin,MOD(B17,1))-IF(MOD(A17,1)&lt;Hdéb,Hdéb,MOD(A17,1)),1),Hfin-(A17-INT(A17))+B17-INT(B17)-Hdéb+IF(A17+1&gt;=B17-1,0,NETWORKDAYS(A17+1,B17-1,Fériés)*HJour)))),IF(OR(A17="",B17=""),"",IF(NETWORKDAYS(INT(A17),INT(B17),Fériés)=0,"",IF(NETWORKDAYS(INT(A17),INT(B17),Fériés)=1,MOD(IF(MOD(B17,1)&gt;Hfin,Hfin,MOD(B17,1))-IF(MOD(A17,1)&lt;Hdéb,Hdéb,MOD(A17,1)),1),Hfin-(A17-INT(A17))+B17-INT(B17)-Hdéb+IF(A17+1&gt;=B17-1,0,NETWORKDAYS(A17+1,B17-1,Fériés)*HJour)))))</f>
        <v>0.37026620370306773</v>
      </c>
      <c r="D17" s="12" t="str">
        <f t="shared" si="0"/>
        <v>533:11</v>
      </c>
      <c r="E17" s="11"/>
      <c r="F17" s="11"/>
    </row>
    <row r="18" spans="1:6" x14ac:dyDescent="0.3">
      <c r="A18" s="14">
        <v>42829.624305555553</v>
      </c>
      <c r="B18" s="14">
        <v>42830.482928240737</v>
      </c>
      <c r="C18" s="10">
        <f>IF(NETWORKDAYS(A18,B18,Fériés)-2&gt;0,(NETWORKDAYS(A18,B18,Fériés)-2)*HJour+IF(OR(A18="",B18=""),"",IF(NETWORKDAYS(INT(A18),INT(B18),Fériés)=0,"",IF(NETWORKDAYS(INT(A18),INT(B18),Fériés)=1,MOD(IF(MOD(B18,1)&gt;Hfin,Hfin,MOD(B18,1))-IF(MOD(A18,1)&lt;Hdéb,Hdéb,MOD(A18,1)),1),Hfin-(A18-INT(A18))+B18-INT(B18)-Hdéb+IF(A18+1&gt;=B18-1,0,NETWORKDAYS(A18+1,B18-1,Fériés)*HJour)))),IF(OR(A18="",B18=""),"",IF(NETWORKDAYS(INT(A18),INT(B18),Fériés)=0,"",IF(NETWORKDAYS(INT(A18),INT(B18),Fériés)=1,MOD(IF(MOD(B18,1)&gt;Hfin,Hfin,MOD(B18,1))-IF(MOD(A18,1)&lt;Hdéb,Hdéb,MOD(A18,1)),1),Hfin-(A18-INT(A18))+B18-INT(B18)-Hdéb+IF(A18+1&gt;=B18-1,0,NETWORKDAYS(A18+1,B18-1,Fériés)*HJour)))))</f>
        <v>0.35862268518394558</v>
      </c>
      <c r="D18" s="12" t="str">
        <f t="shared" si="0"/>
        <v>516:25</v>
      </c>
      <c r="E18" s="11"/>
      <c r="F18" s="11"/>
    </row>
    <row r="19" spans="1:6" x14ac:dyDescent="0.3">
      <c r="A19" s="14">
        <v>42867.509722222225</v>
      </c>
      <c r="B19" s="14">
        <v>42870.364351851851</v>
      </c>
      <c r="C19" s="10">
        <f>IF(NETWORKDAYS(A19,B19,Fériés)-2&gt;0,(NETWORKDAYS(A19,B19,Fériés)-2)*HJour+IF(OR(A19="",B19=""),"",IF(NETWORKDAYS(INT(A19),INT(B19),Fériés)=0,"",IF(NETWORKDAYS(INT(A19),INT(B19),Fériés)=1,MOD(IF(MOD(B19,1)&gt;Hfin,Hfin,MOD(B19,1))-IF(MOD(A19,1)&lt;Hdéb,Hdéb,MOD(A19,1)),1),Hfin-(A19-INT(A19))+B19-INT(B19)-Hdéb+IF(A19+1&gt;=B19-1,0,NETWORKDAYS(A19+1,B19-1,Fériés)*HJour)))),IF(OR(A19="",B19=""),"",IF(NETWORKDAYS(INT(A19),INT(B19),Fériés)=0,"",IF(NETWORKDAYS(INT(A19),INT(B19),Fériés)=1,MOD(IF(MOD(B19,1)&gt;Hfin,Hfin,MOD(B19,1))-IF(MOD(A19,1)&lt;Hdéb,Hdéb,MOD(A19,1)),1),Hfin-(A19-INT(A19))+B19-INT(B19)-Hdéb+IF(A19+1&gt;=B19-1,0,NETWORKDAYS(A19+1,B19-1,Fériés)*HJour)))))</f>
        <v>0.35462962962628808</v>
      </c>
      <c r="D19" s="12" t="str">
        <f t="shared" si="0"/>
        <v>510:40</v>
      </c>
      <c r="E19" s="11"/>
      <c r="F19" s="11"/>
    </row>
    <row r="20" spans="1:6" x14ac:dyDescent="0.3">
      <c r="A20" s="14">
        <v>42845.46597222222</v>
      </c>
      <c r="B20" s="14">
        <v>42845.714560185188</v>
      </c>
      <c r="C20" s="10">
        <f>IF(NETWORKDAYS(A20,B20,Fériés)-2&gt;0,(NETWORKDAYS(A20,B20,Fériés)-2)*HJour+IF(OR(A20="",B20=""),"",IF(NETWORKDAYS(INT(A20),INT(B20),Fériés)=0,"",IF(NETWORKDAYS(INT(A20),INT(B20),Fériés)=1,MOD(IF(MOD(B20,1)&gt;Hfin,Hfin,MOD(B20,1))-IF(MOD(A20,1)&lt;Hdéb,Hdéb,MOD(A20,1)),1),Hfin-(A20-INT(A20))+B20-INT(B20)-Hdéb+IF(A20+1&gt;=B20-1,0,NETWORKDAYS(A20+1,B20-1,Fériés)*HJour)))),IF(OR(A20="",B20=""),"",IF(NETWORKDAYS(INT(A20),INT(B20),Fériés)=0,"",IF(NETWORKDAYS(INT(A20),INT(B20),Fériés)=1,MOD(IF(MOD(B20,1)&gt;Hfin,Hfin,MOD(B20,1))-IF(MOD(A20,1)&lt;Hdéb,Hdéb,MOD(A20,1)),1),Hfin-(A20-INT(A20))+B20-INT(B20)-Hdéb+IF(A20+1&gt;=B20-1,0,NETWORKDAYS(A20+1,B20-1,Fériés)*HJour)))))</f>
        <v>0.24858796296757646</v>
      </c>
      <c r="D20" s="12" t="str">
        <f t="shared" si="0"/>
        <v>357:58</v>
      </c>
      <c r="E20" s="11"/>
      <c r="F20" s="11"/>
    </row>
    <row r="21" spans="1:6" x14ac:dyDescent="0.3">
      <c r="A21" s="14">
        <v>42752.613194444442</v>
      </c>
      <c r="B21" s="14">
        <v>42753.461550925924</v>
      </c>
      <c r="C21" s="10">
        <f>IF(NETWORKDAYS(A21,B21,Fériés)-2&gt;0,(NETWORKDAYS(A21,B21,Fériés)-2)*HJour+IF(OR(A21="",B21=""),"",IF(NETWORKDAYS(INT(A21),INT(B21),Fériés)=0,"",IF(NETWORKDAYS(INT(A21),INT(B21),Fériés)=1,MOD(IF(MOD(B21,1)&gt;Hfin,Hfin,MOD(B21,1))-IF(MOD(A21,1)&lt;Hdéb,Hdéb,MOD(A21,1)),1),Hfin-(A21-INT(A21))+B21-INT(B21)-Hdéb+IF(A21+1&gt;=B21-1,0,NETWORKDAYS(A21+1,B21-1,Fériés)*HJour)))),IF(OR(A21="",B21=""),"",IF(NETWORKDAYS(INT(A21),INT(B21),Fériés)=0,"",IF(NETWORKDAYS(INT(A21),INT(B21),Fériés)=1,MOD(IF(MOD(B21,1)&gt;Hfin,Hfin,MOD(B21,1))-IF(MOD(A21,1)&lt;Hdéb,Hdéb,MOD(A21,1)),1),Hfin-(A21-INT(A21))+B21-INT(B21)-Hdéb+IF(A21+1&gt;=B21-1,0,NETWORKDAYS(A21+1,B21-1,Fériés)*HJour)))))</f>
        <v>0.34835648148145992</v>
      </c>
      <c r="D21" s="12" t="str">
        <f t="shared" si="0"/>
        <v>501:38</v>
      </c>
      <c r="E21" s="11"/>
      <c r="F21" s="11"/>
    </row>
    <row r="22" spans="1:6" x14ac:dyDescent="0.3">
      <c r="A22" s="14">
        <v>42822.593055555553</v>
      </c>
      <c r="B22" s="14">
        <v>42823.437175925923</v>
      </c>
      <c r="C22" s="10">
        <f>IF(NETWORKDAYS(A22,B22,Fériés)-2&gt;0,(NETWORKDAYS(A22,B22,Fériés)-2)*HJour+IF(OR(A22="",B22=""),"",IF(NETWORKDAYS(INT(A22),INT(B22),Fériés)=0,"",IF(NETWORKDAYS(INT(A22),INT(B22),Fériés)=1,MOD(IF(MOD(B22,1)&gt;Hfin,Hfin,MOD(B22,1))-IF(MOD(A22,1)&lt;Hdéb,Hdéb,MOD(A22,1)),1),Hfin-(A22-INT(A22))+B22-INT(B22)-Hdéb+IF(A22+1&gt;=B22-1,0,NETWORKDAYS(A22+1,B22-1,Fériés)*HJour)))),IF(OR(A22="",B22=""),"",IF(NETWORKDAYS(INT(A22),INT(B22),Fériés)=0,"",IF(NETWORKDAYS(INT(A22),INT(B22),Fériés)=1,MOD(IF(MOD(B22,1)&gt;Hfin,Hfin,MOD(B22,1))-IF(MOD(A22,1)&lt;Hdéb,Hdéb,MOD(A22,1)),1),Hfin-(A22-INT(A22))+B22-INT(B22)-Hdéb+IF(A22+1&gt;=B22-1,0,NETWORKDAYS(A22+1,B22-1,Fériés)*HJour)))))</f>
        <v>0.34412037036963739</v>
      </c>
      <c r="D22" s="12" t="str">
        <f t="shared" si="0"/>
        <v>495:32</v>
      </c>
      <c r="E22" s="11"/>
      <c r="F22" s="11"/>
    </row>
    <row r="24" spans="1:6" x14ac:dyDescent="0.3">
      <c r="E24" s="13"/>
    </row>
  </sheetData>
  <mergeCells count="1">
    <mergeCell ref="J1:K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Fériés</vt:lpstr>
      <vt:lpstr>Hdéb</vt:lpstr>
      <vt:lpstr>Hfin</vt:lpstr>
      <vt:lpstr>HJour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mdo100</cp:lastModifiedBy>
  <dcterms:created xsi:type="dcterms:W3CDTF">2017-12-05T09:12:34Z</dcterms:created>
  <dcterms:modified xsi:type="dcterms:W3CDTF">2017-12-05T13:16:16Z</dcterms:modified>
</cp:coreProperties>
</file>