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2" windowWidth="20112" windowHeight="8520"/>
  </bookViews>
  <sheets>
    <sheet name="Feuil1" sheetId="1" r:id="rId1"/>
    <sheet name="Feuil2" sheetId="2" r:id="rId2"/>
    <sheet name="Feuil3" sheetId="3" r:id="rId3"/>
  </sheets>
  <definedNames>
    <definedName name="IK">Feuil1!$F$1:$F$15</definedName>
    <definedName name="inter">Feuil2!$D$1:$D$14</definedName>
    <definedName name="Lieu_intervention">Feuil1!$E$1:$E$15</definedName>
    <definedName name="lieux">Feuil2!$A$2:$A$50</definedName>
    <definedName name="modedepaie">Feuil2!$G$1:$G$4</definedName>
    <definedName name="Nom">Feuil1!$B$1:$B$15</definedName>
  </definedNames>
  <calcPr calcId="125725"/>
</workbook>
</file>

<file path=xl/calcChain.xml><?xml version="1.0" encoding="utf-8"?>
<calcChain xmlns="http://schemas.openxmlformats.org/spreadsheetml/2006/main">
  <c r="F3" i="1"/>
  <c r="F4"/>
  <c r="F5"/>
  <c r="F6"/>
  <c r="F7"/>
  <c r="F8"/>
  <c r="F9"/>
  <c r="F10"/>
  <c r="F11"/>
  <c r="F12"/>
  <c r="F13"/>
  <c r="F14"/>
  <c r="F15"/>
  <c r="F2"/>
  <c r="D3"/>
  <c r="D4"/>
  <c r="D5"/>
  <c r="D6"/>
  <c r="D7"/>
  <c r="D8"/>
  <c r="D9"/>
  <c r="D10"/>
  <c r="D11"/>
  <c r="D12"/>
  <c r="D13"/>
  <c r="D14"/>
  <c r="D15"/>
  <c r="D2"/>
  <c r="L8" a="1"/>
  <c r="K15" a="1"/>
  <c r="K7" a="1"/>
  <c r="L12" a="1"/>
  <c r="K14" a="1"/>
  <c r="K5" a="1"/>
  <c r="L10" a="1"/>
  <c r="K10" a="1"/>
  <c r="K13" a="1"/>
  <c r="L6" a="1"/>
  <c r="K6" a="1"/>
  <c r="L11" a="1"/>
  <c r="L13" a="1"/>
  <c r="L7" a="1"/>
  <c r="L4" a="1"/>
  <c r="K12" a="1"/>
  <c r="L5" a="1"/>
  <c r="K4" a="1"/>
  <c r="K8" a="1"/>
  <c r="L15" a="1"/>
  <c r="K11" a="1"/>
  <c r="L14" a="1"/>
  <c r="L9" a="1"/>
  <c r="K9" a="1"/>
  <c r="K11" l="1"/>
  <c r="K9"/>
  <c r="K7"/>
  <c r="K5"/>
  <c r="K13"/>
  <c r="L11"/>
  <c r="L7"/>
  <c r="L5"/>
  <c r="L15"/>
  <c r="L9"/>
  <c r="K15"/>
  <c r="K14"/>
  <c r="K10"/>
  <c r="K6"/>
  <c r="L13"/>
  <c r="K12"/>
  <c r="K8"/>
  <c r="L14"/>
  <c r="L8"/>
  <c r="L12"/>
  <c r="L10"/>
  <c r="L6"/>
  <c r="K4"/>
  <c r="L4"/>
  <c r="E14" i="2" l="1"/>
  <c r="E18" i="1"/>
  <c r="D18" l="1"/>
  <c r="C18"/>
  <c r="G18" l="1"/>
</calcChain>
</file>

<file path=xl/sharedStrings.xml><?xml version="1.0" encoding="utf-8"?>
<sst xmlns="http://schemas.openxmlformats.org/spreadsheetml/2006/main" count="57" uniqueCount="44">
  <si>
    <t>Date</t>
  </si>
  <si>
    <t xml:space="preserve">Nom </t>
  </si>
  <si>
    <t>Intervention</t>
  </si>
  <si>
    <t>Tarif théorique</t>
  </si>
  <si>
    <t>IK</t>
  </si>
  <si>
    <t>Moyen de paiement</t>
  </si>
  <si>
    <t>Paiement réel</t>
  </si>
  <si>
    <t>QZLA004</t>
  </si>
  <si>
    <t>SF7</t>
  </si>
  <si>
    <t>Non payé</t>
  </si>
  <si>
    <t>C</t>
  </si>
  <si>
    <t>Espèce</t>
  </si>
  <si>
    <t>C+JKHD001</t>
  </si>
  <si>
    <t>Chèque</t>
  </si>
  <si>
    <t>SF12</t>
  </si>
  <si>
    <t>CMU</t>
  </si>
  <si>
    <t>SF11,6</t>
  </si>
  <si>
    <t>JKLD001</t>
  </si>
  <si>
    <t>JKKD001</t>
  </si>
  <si>
    <t>QZGA002</t>
  </si>
  <si>
    <t>SF15</t>
  </si>
  <si>
    <t>SF15+IF</t>
  </si>
  <si>
    <t>SF16,5</t>
  </si>
  <si>
    <t>SF16,5+IF</t>
  </si>
  <si>
    <t>SF22</t>
  </si>
  <si>
    <t>Total IK</t>
  </si>
  <si>
    <t>Total théorique</t>
  </si>
  <si>
    <t>Différentiel</t>
  </si>
  <si>
    <t>00/00/2016</t>
  </si>
  <si>
    <t>Lieu intervention</t>
  </si>
  <si>
    <t>proche</t>
  </si>
  <si>
    <t>tres loin</t>
  </si>
  <si>
    <t>aller retour</t>
  </si>
  <si>
    <t>loin</t>
  </si>
  <si>
    <t>Total paiement réel</t>
  </si>
  <si>
    <t>cabinet</t>
  </si>
  <si>
    <t>Recherche</t>
  </si>
  <si>
    <t>Lieu</t>
  </si>
  <si>
    <t>Résultat Km</t>
  </si>
  <si>
    <t>Nom :</t>
  </si>
  <si>
    <t>la bas</t>
  </si>
  <si>
    <t>oui</t>
  </si>
  <si>
    <t>ok</t>
  </si>
  <si>
    <t>non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</si>
</sst>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4"/>
      <color rgb="FF303030"/>
      <name val="Consolas"/>
      <family val="3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4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0" xfId="0" applyFont="1" applyFill="1"/>
    <xf numFmtId="0" fontId="0" fillId="0" borderId="15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0" fontId="5" fillId="0" borderId="0" xfId="0" applyFont="1"/>
  </cellXfs>
  <cellStyles count="1">
    <cellStyle name="Normal" xfId="0" builtinId="0"/>
  </cellStyles>
  <dxfs count="18">
    <dxf>
      <fill>
        <patternFill>
          <bgColor rgb="FF68FA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rgb="FF68FA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1DF751"/>
        </patternFill>
      </fill>
    </dxf>
    <dxf>
      <fill>
        <patternFill>
          <bgColor rgb="FFFF4747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66FF66"/>
        </patternFill>
      </fill>
    </dxf>
    <dxf>
      <fill>
        <patternFill>
          <bgColor rgb="FFFFDA3B"/>
        </patternFill>
      </fill>
    </dxf>
    <dxf>
      <fill>
        <patternFill>
          <bgColor rgb="FFE9F824"/>
        </patternFill>
      </fill>
    </dxf>
  </dxfs>
  <tableStyles count="0" defaultTableStyle="TableStyleMedium9" defaultPivotStyle="PivotStyleLight16"/>
  <colors>
    <mruColors>
      <color rgb="FF68FA50"/>
      <color rgb="FFFF4747"/>
      <color rgb="FF1DF751"/>
      <color rgb="FFE9F824"/>
      <color rgb="FFFFDA3B"/>
      <color rgb="FF66FF66"/>
      <color rgb="FFFF0000"/>
      <color rgb="FFFF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0"/>
  <sheetViews>
    <sheetView tabSelected="1" zoomScale="90" zoomScaleNormal="90" workbookViewId="0">
      <selection activeCell="J27" sqref="J27"/>
    </sheetView>
  </sheetViews>
  <sheetFormatPr baseColWidth="10" defaultRowHeight="14.4"/>
  <cols>
    <col min="1" max="1" width="14.44140625" customWidth="1"/>
    <col min="2" max="2" width="24.6640625" customWidth="1"/>
    <col min="3" max="3" width="14.88671875" customWidth="1"/>
    <col min="4" max="4" width="16.44140625" customWidth="1"/>
    <col min="5" max="5" width="18.33203125" customWidth="1"/>
    <col min="6" max="6" width="9.88671875" customWidth="1"/>
    <col min="7" max="7" width="13.5546875" customWidth="1"/>
    <col min="8" max="8" width="18" customWidth="1"/>
    <col min="10" max="10" width="15.44140625" customWidth="1"/>
    <col min="11" max="11" width="13" customWidth="1"/>
  </cols>
  <sheetData>
    <row r="1" spans="1:12" ht="16.2" thickBot="1">
      <c r="A1" s="14" t="s">
        <v>0</v>
      </c>
      <c r="B1" s="15" t="s">
        <v>1</v>
      </c>
      <c r="C1" s="21" t="s">
        <v>2</v>
      </c>
      <c r="D1" s="21" t="s">
        <v>3</v>
      </c>
      <c r="E1" s="21" t="s">
        <v>29</v>
      </c>
      <c r="F1" s="21" t="s">
        <v>4</v>
      </c>
      <c r="G1" s="21" t="s">
        <v>6</v>
      </c>
      <c r="H1" s="8" t="s">
        <v>5</v>
      </c>
      <c r="J1" s="20" t="s">
        <v>36</v>
      </c>
    </row>
    <row r="2" spans="1:12" ht="15" thickBot="1">
      <c r="A2" s="13" t="s">
        <v>28</v>
      </c>
      <c r="B2" s="10" t="s">
        <v>43</v>
      </c>
      <c r="C2" s="2" t="s">
        <v>18</v>
      </c>
      <c r="D2" s="2">
        <f>IF(C2="","",VLOOKUP(C2,Feuil2!$D$1:$E$14,2,FALSE))</f>
        <v>38.4</v>
      </c>
      <c r="E2" s="2" t="s">
        <v>30</v>
      </c>
      <c r="F2" s="2">
        <f>IF(E2="","",VLOOKUP(E2,Feuil2!$A$2:$B$6,2,FALSE)*0.4)</f>
        <v>14</v>
      </c>
      <c r="G2" s="2"/>
      <c r="H2" s="7"/>
    </row>
    <row r="3" spans="1:12">
      <c r="A3" s="1"/>
      <c r="B3" s="11" t="s">
        <v>41</v>
      </c>
      <c r="C3" s="2" t="s">
        <v>8</v>
      </c>
      <c r="D3" s="2">
        <f>IF(C3="","",VLOOKUP(C3,Feuil2!$D$1:$E$14,2,FALSE))</f>
        <v>19.600000000000001</v>
      </c>
      <c r="E3" s="2" t="s">
        <v>35</v>
      </c>
      <c r="F3" s="2">
        <f>IF(E3="","",VLOOKUP(E3,Feuil2!$A$2:$B$6,2,FALSE)*0.4)</f>
        <v>0</v>
      </c>
      <c r="G3" s="2"/>
      <c r="H3" s="9"/>
      <c r="I3" s="19"/>
      <c r="J3" s="23" t="s">
        <v>39</v>
      </c>
      <c r="K3" s="23" t="s">
        <v>37</v>
      </c>
      <c r="L3" s="23" t="s">
        <v>38</v>
      </c>
    </row>
    <row r="4" spans="1:12">
      <c r="A4" s="1"/>
      <c r="B4" s="11" t="s">
        <v>42</v>
      </c>
      <c r="C4" s="2" t="s">
        <v>8</v>
      </c>
      <c r="D4" s="2">
        <f>IF(C4="","",VLOOKUP(C4,Feuil2!$D$1:$E$14,2,FALSE))</f>
        <v>19.600000000000001</v>
      </c>
      <c r="E4" s="2" t="s">
        <v>30</v>
      </c>
      <c r="F4" s="2">
        <f>IF(E4="","",VLOOKUP(E4,Feuil2!$A$2:$B$6,2,FALSE)*0.4)</f>
        <v>14</v>
      </c>
      <c r="G4" s="2"/>
      <c r="H4" s="9"/>
      <c r="J4" s="24" t="s">
        <v>43</v>
      </c>
      <c r="K4" s="24" t="str">
        <f t="array" aca="1" ref="K4" ca="1">IF(ISERROR(INDEX(Lieu_intervention,SMALL(IF(Nom=$J$4,ROW(INDIRECT("1:"&amp;ROWS(Nom)))),ROWS($1:1)))),"",INDEX(Lieu_intervention,SMALL(IF(Nom=$J$4,ROW(INDIRECT("1:"&amp;ROWS(Lieu_intervention)))),ROWS($1:1))))</f>
        <v>proche</v>
      </c>
      <c r="L4" s="24">
        <f t="array" aca="1" ref="L4" ca="1">IF(ISERROR(INDEX(IK,SMALL(IF(Nom=$J$4,ROW(INDIRECT("1:"&amp;ROWS(Nom)))),ROWS($1:1)))),"",INDEX(IK,SMALL(IF(Nom=$J$4,ROW(INDIRECT("1:"&amp;ROWS(IK)))),ROWS($1:1))))</f>
        <v>14</v>
      </c>
    </row>
    <row r="5" spans="1:12">
      <c r="A5" s="1"/>
      <c r="B5" s="11" t="s">
        <v>43</v>
      </c>
      <c r="C5" s="2" t="s">
        <v>16</v>
      </c>
      <c r="D5" s="2">
        <f>IF(C5="","",VLOOKUP(C5,Feuil2!$D$1:$E$14,2,FALSE))</f>
        <v>37.479999999999997</v>
      </c>
      <c r="E5" s="2" t="s">
        <v>33</v>
      </c>
      <c r="F5" s="2">
        <f>IF(E5="","",VLOOKUP(E5,Feuil2!$A$2:$B$6,2,FALSE)*0.4)</f>
        <v>16</v>
      </c>
      <c r="G5" s="2"/>
      <c r="H5" s="9"/>
      <c r="J5" s="24"/>
      <c r="K5" s="24" t="str">
        <f t="array" aca="1" ref="K5" ca="1">IF(ISERROR(INDEX(Lieu_intervention,SMALL(IF(Nom=$J$4,ROW(INDIRECT("1:"&amp;ROWS(Nom)))),ROWS($1:2)))),"",INDEX(Lieu_intervention,SMALL(IF(Nom=$J$4,ROW(INDIRECT("1:"&amp;ROWS(Lieu_intervention)))),ROWS($1:2))))</f>
        <v>loin</v>
      </c>
      <c r="L5" s="24">
        <f t="array" aca="1" ref="L5" ca="1">IF(ISERROR(INDEX(IK,SMALL(IF(Nom=$J$4,ROW(INDIRECT("1:"&amp;ROWS(Nom)))),ROWS($1:2)))),"",INDEX(IK,SMALL(IF(Nom=$J$4,ROW(INDIRECT("1:"&amp;ROWS(IK)))),ROWS($1:2))))</f>
        <v>16</v>
      </c>
    </row>
    <row r="6" spans="1:12">
      <c r="A6" s="1"/>
      <c r="B6" s="11" t="s">
        <v>41</v>
      </c>
      <c r="C6" s="2" t="s">
        <v>20</v>
      </c>
      <c r="D6" s="2">
        <f>IF(C6="","",VLOOKUP(C6,Feuil2!$D$1:$E$14,2,FALSE))</f>
        <v>42</v>
      </c>
      <c r="E6" s="2" t="s">
        <v>40</v>
      </c>
      <c r="F6" s="2">
        <f>IF(E6="","",VLOOKUP(E6,Feuil2!$A$2:$B$6,2,FALSE)*0.4)</f>
        <v>6</v>
      </c>
      <c r="G6" s="2"/>
      <c r="H6" s="9"/>
      <c r="J6" s="24"/>
      <c r="K6" s="24" t="str">
        <f t="array" aca="1" ref="K6" ca="1">IF(ISERROR(INDEX(Lieu_intervention,SMALL(IF(Nom=$J$4,ROW(INDIRECT("1:"&amp;ROWS(Nom)))),ROWS($1:3)))),"",INDEX(Lieu_intervention,SMALL(IF(Nom=$J$4,ROW(INDIRECT("1:"&amp;ROWS(Lieu_intervention)))),ROWS($1:3))))</f>
        <v/>
      </c>
      <c r="L6" s="24" t="str">
        <f t="array" aca="1" ref="L6" ca="1">IF(ISERROR(INDEX(IK,SMALL(IF(Nom=$J$4,ROW(INDIRECT("1:"&amp;ROWS(Nom)))),ROWS($1:3)))),"",INDEX(IK,SMALL(IF(Nom=$J$4,ROW(INDIRECT("1:"&amp;ROWS(IK)))),ROWS($1:3))))</f>
        <v/>
      </c>
    </row>
    <row r="7" spans="1:12">
      <c r="A7" s="1"/>
      <c r="B7" s="11"/>
      <c r="C7" s="2"/>
      <c r="D7" s="2" t="str">
        <f>IF(C7="","",VLOOKUP(C7,Feuil2!$D$1:$E$14,2,FALSE))</f>
        <v/>
      </c>
      <c r="E7" s="2"/>
      <c r="F7" s="2" t="str">
        <f>IF(E7="","",VLOOKUP(E7,Feuil2!$A$2:$B$6,2,FALSE)*0.4)</f>
        <v/>
      </c>
      <c r="G7" s="2"/>
      <c r="H7" s="9"/>
      <c r="J7" s="24"/>
      <c r="K7" s="24" t="str">
        <f t="array" aca="1" ref="K7" ca="1">IF(ISERROR(INDEX(Lieu_intervention,SMALL(IF(Nom=$J$4,ROW(INDIRECT("1:"&amp;ROWS(Nom)))),ROWS($1:4)))),"",INDEX(Lieu_intervention,SMALL(IF(Nom=$J$4,ROW(INDIRECT("1:"&amp;ROWS(Lieu_intervention)))),ROWS($1:4))))</f>
        <v/>
      </c>
      <c r="L7" s="24" t="str">
        <f t="array" aca="1" ref="L7" ca="1">IF(ISERROR(INDEX(IK,SMALL(IF(Nom=$J$4,ROW(INDIRECT("1:"&amp;ROWS(Nom)))),ROWS($1:4)))),"",INDEX(IK,SMALL(IF(Nom=$J$4,ROW(INDIRECT("1:"&amp;ROWS(IK)))),ROWS($1:4))))</f>
        <v/>
      </c>
    </row>
    <row r="8" spans="1:12">
      <c r="A8" s="1"/>
      <c r="B8" s="11"/>
      <c r="C8" s="2"/>
      <c r="D8" s="2" t="str">
        <f>IF(C8="","",VLOOKUP(C8,Feuil2!$D$1:$E$14,2,FALSE))</f>
        <v/>
      </c>
      <c r="E8" s="2"/>
      <c r="F8" s="2" t="str">
        <f>IF(E8="","",VLOOKUP(E8,Feuil2!$A$2:$B$6,2,FALSE)*0.4)</f>
        <v/>
      </c>
      <c r="G8" s="2"/>
      <c r="H8" s="9"/>
      <c r="J8" s="24"/>
      <c r="K8" s="24" t="str">
        <f t="array" aca="1" ref="K8" ca="1">IF(ISERROR(INDEX(Lieu_intervention,SMALL(IF(Nom=$J$4,ROW(INDIRECT("1:"&amp;ROWS(Nom)))),ROWS($1:5)))),"",INDEX(Lieu_intervention,SMALL(IF(Nom=$J$4,ROW(INDIRECT("1:"&amp;ROWS(Lieu_intervention)))),ROWS($1:5))))</f>
        <v/>
      </c>
      <c r="L8" s="24" t="str">
        <f t="array" aca="1" ref="L8" ca="1">IF(ISERROR(INDEX(IK,SMALL(IF(Nom=$J$4,ROW(INDIRECT("1:"&amp;ROWS(Nom)))),ROWS($1:5)))),"",INDEX(IK,SMALL(IF(Nom=$J$4,ROW(INDIRECT("1:"&amp;ROWS(IK)))),ROWS($1:5))))</f>
        <v/>
      </c>
    </row>
    <row r="9" spans="1:12">
      <c r="A9" s="1"/>
      <c r="B9" s="11"/>
      <c r="C9" s="2"/>
      <c r="D9" s="2" t="str">
        <f>IF(C9="","",VLOOKUP(C9,Feuil2!$D$1:$E$14,2,FALSE))</f>
        <v/>
      </c>
      <c r="E9" s="2"/>
      <c r="F9" s="2" t="str">
        <f>IF(E9="","",VLOOKUP(E9,Feuil2!$A$2:$B$6,2,FALSE)*0.4)</f>
        <v/>
      </c>
      <c r="G9" s="2"/>
      <c r="H9" s="9"/>
      <c r="J9" s="24"/>
      <c r="K9" s="24" t="str">
        <f t="array" aca="1" ref="K9" ca="1">IF(ISERROR(INDEX(Lieu_intervention,SMALL(IF(Nom=$J$4,ROW(INDIRECT("1:"&amp;ROWS(Nom)))),ROWS($1:6)))),"",INDEX(Lieu_intervention,SMALL(IF(Nom=$J$4,ROW(INDIRECT("1:"&amp;ROWS(Lieu_intervention)))),ROWS($1:6))))</f>
        <v/>
      </c>
      <c r="L9" s="24" t="str">
        <f t="array" aca="1" ref="L9" ca="1">IF(ISERROR(INDEX(IK,SMALL(IF(Nom=$J$4,ROW(INDIRECT("1:"&amp;ROWS(Nom)))),ROWS($1:6)))),"",INDEX(IK,SMALL(IF(Nom=$J$4,ROW(INDIRECT("1:"&amp;ROWS(IK)))),ROWS($1:6))))</f>
        <v/>
      </c>
    </row>
    <row r="10" spans="1:12">
      <c r="A10" s="1"/>
      <c r="B10" s="11"/>
      <c r="C10" s="2"/>
      <c r="D10" s="2" t="str">
        <f>IF(C10="","",VLOOKUP(C10,Feuil2!$D$1:$E$14,2,FALSE))</f>
        <v/>
      </c>
      <c r="E10" s="2"/>
      <c r="F10" s="2" t="str">
        <f>IF(E10="","",VLOOKUP(E10,Feuil2!$A$2:$B$6,2,FALSE)*0.4)</f>
        <v/>
      </c>
      <c r="G10" s="2"/>
      <c r="H10" s="9"/>
      <c r="J10" s="24"/>
      <c r="K10" s="24" t="str">
        <f t="array" aca="1" ref="K10" ca="1">IF(ISERROR(INDEX(Lieu_intervention,SMALL(IF(Nom=$J$4,ROW(INDIRECT("1:"&amp;ROWS(Nom)))),ROWS($1:7)))),"",INDEX(Lieu_intervention,SMALL(IF(Nom=$J$4,ROW(INDIRECT("1:"&amp;ROWS(Lieu_intervention)))),ROWS($1:7))))</f>
        <v/>
      </c>
      <c r="L10" s="24" t="str">
        <f t="array" aca="1" ref="L10" ca="1">IF(ISERROR(INDEX(IK,SMALL(IF(Nom=$J$4,ROW(INDIRECT("1:"&amp;ROWS(Nom)))),ROWS($1:7)))),"",INDEX(IK,SMALL(IF(Nom=$J$4,ROW(INDIRECT("1:"&amp;ROWS(IK)))),ROWS($1:7))))</f>
        <v/>
      </c>
    </row>
    <row r="11" spans="1:12">
      <c r="A11" s="1"/>
      <c r="B11" s="11"/>
      <c r="C11" s="2"/>
      <c r="D11" s="2" t="str">
        <f>IF(C11="","",VLOOKUP(C11,Feuil2!$D$1:$E$14,2,FALSE))</f>
        <v/>
      </c>
      <c r="E11" s="2"/>
      <c r="F11" s="2" t="str">
        <f>IF(E11="","",VLOOKUP(E11,Feuil2!$A$2:$B$6,2,FALSE)*0.4)</f>
        <v/>
      </c>
      <c r="G11" s="2"/>
      <c r="H11" s="9"/>
      <c r="J11" s="24"/>
      <c r="K11" s="24" t="str">
        <f t="array" aca="1" ref="K11" ca="1">IF(ISERROR(INDEX(Lieu_intervention,SMALL(IF(Nom=$J$4,ROW(INDIRECT("1:"&amp;ROWS(Nom)))),ROWS($1:8)))),"",INDEX(Lieu_intervention,SMALL(IF(Nom=$J$4,ROW(INDIRECT("1:"&amp;ROWS(Lieu_intervention)))),ROWS($1:8))))</f>
        <v/>
      </c>
      <c r="L11" s="24" t="str">
        <f t="array" aca="1" ref="L11" ca="1">IF(ISERROR(INDEX(IK,SMALL(IF(Nom=$J$4,ROW(INDIRECT("1:"&amp;ROWS(Nom)))),ROWS($1:8)))),"",INDEX(IK,SMALL(IF(Nom=$J$4,ROW(INDIRECT("1:"&amp;ROWS(IK)))),ROWS($1:8))))</f>
        <v/>
      </c>
    </row>
    <row r="12" spans="1:12">
      <c r="A12" s="1"/>
      <c r="B12" s="12"/>
      <c r="C12" s="2"/>
      <c r="D12" s="2" t="str">
        <f>IF(C12="","",VLOOKUP(C12,Feuil2!$D$1:$E$14,2,FALSE))</f>
        <v/>
      </c>
      <c r="E12" s="2"/>
      <c r="F12" s="2" t="str">
        <f>IF(E12="","",VLOOKUP(E12,Feuil2!$A$2:$B$6,2,FALSE)*0.4)</f>
        <v/>
      </c>
      <c r="G12" s="2"/>
      <c r="H12" s="7"/>
      <c r="J12" s="24"/>
      <c r="K12" s="24" t="str">
        <f t="array" aca="1" ref="K12" ca="1">IF(ISERROR(INDEX(Lieu_intervention,SMALL(IF(Nom=$J$4,ROW(INDIRECT("1:"&amp;ROWS(Nom)))),ROWS($1:9)))),"",INDEX(Lieu_intervention,SMALL(IF(Nom=$J$4,ROW(INDIRECT("1:"&amp;ROWS(Lieu_intervention)))),ROWS($1:9))))</f>
        <v/>
      </c>
      <c r="L12" s="24" t="str">
        <f t="array" aca="1" ref="L12" ca="1">IF(ISERROR(INDEX(IK,SMALL(IF(Nom=$J$4,ROW(INDIRECT("1:"&amp;ROWS(Nom)))),ROWS($1:9)))),"",INDEX(IK,SMALL(IF(Nom=$J$4,ROW(INDIRECT("1:"&amp;ROWS(IK)))),ROWS($1:9))))</f>
        <v/>
      </c>
    </row>
    <row r="13" spans="1:12">
      <c r="A13" s="1"/>
      <c r="B13" s="11"/>
      <c r="C13" s="2"/>
      <c r="D13" s="2" t="str">
        <f>IF(C13="","",VLOOKUP(C13,Feuil2!$D$1:$E$14,2,FALSE))</f>
        <v/>
      </c>
      <c r="E13" s="2"/>
      <c r="F13" s="2" t="str">
        <f>IF(E13="","",VLOOKUP(E13,Feuil2!$A$2:$B$6,2,FALSE)*0.4)</f>
        <v/>
      </c>
      <c r="G13" s="2"/>
      <c r="H13" s="9"/>
      <c r="J13" s="24"/>
      <c r="K13" s="24" t="str">
        <f t="array" aca="1" ref="K13" ca="1">IF(ISERROR(INDEX(Lieu_intervention,SMALL(IF(Nom=$J$4,ROW(INDIRECT("1:"&amp;ROWS(Nom)))),ROWS($1:10)))),"",INDEX(Lieu_intervention,SMALL(IF(Nom=$J$4,ROW(INDIRECT("1:"&amp;ROWS(Lieu_intervention)))),ROWS($1:10))))</f>
        <v/>
      </c>
      <c r="L13" s="24" t="str">
        <f t="array" aca="1" ref="L13" ca="1">IF(ISERROR(INDEX(IK,SMALL(IF(Nom=$J$4,ROW(INDIRECT("1:"&amp;ROWS(Nom)))),ROWS($1:10)))),"",INDEX(IK,SMALL(IF(Nom=$J$4,ROW(INDIRECT("1:"&amp;ROWS(IK)))),ROWS($1:10))))</f>
        <v/>
      </c>
    </row>
    <row r="14" spans="1:12">
      <c r="A14" s="1"/>
      <c r="B14" s="11"/>
      <c r="C14" s="2"/>
      <c r="D14" s="2" t="str">
        <f>IF(C14="","",VLOOKUP(C14,Feuil2!$D$1:$E$14,2,FALSE))</f>
        <v/>
      </c>
      <c r="E14" s="2"/>
      <c r="F14" s="2" t="str">
        <f>IF(E14="","",VLOOKUP(E14,Feuil2!$A$2:$B$6,2,FALSE)*0.4)</f>
        <v/>
      </c>
      <c r="G14" s="2"/>
      <c r="H14" s="9"/>
      <c r="J14" s="24"/>
      <c r="K14" s="24" t="str">
        <f t="array" aca="1" ref="K14" ca="1">IF(ISERROR(INDEX(Lieu_intervention,SMALL(IF(Nom=$J$4,ROW(INDIRECT("1:"&amp;ROWS(Nom)))),ROWS($1:11)))),"",INDEX(Lieu_intervention,SMALL(IF(Nom=$J$4,ROW(INDIRECT("1:"&amp;ROWS(Lieu_intervention)))),ROWS($1:11))))</f>
        <v/>
      </c>
      <c r="L14" s="24" t="str">
        <f t="array" aca="1" ref="L14" ca="1">IF(ISERROR(INDEX(IK,SMALL(IF(Nom=$J$4,ROW(INDIRECT("1:"&amp;ROWS(Nom)))),ROWS($1:11)))),"",INDEX(IK,SMALL(IF(Nom=$J$4,ROW(INDIRECT("1:"&amp;ROWS(IK)))),ROWS($1:11))))</f>
        <v/>
      </c>
    </row>
    <row r="15" spans="1:12" ht="15" thickBot="1">
      <c r="B15" s="18"/>
      <c r="C15" s="22"/>
      <c r="D15" s="22" t="str">
        <f>IF(C15="","",VLOOKUP(C15,Feuil2!$D$1:$E$14,2,FALSE))</f>
        <v/>
      </c>
      <c r="E15" s="22"/>
      <c r="F15" s="22" t="str">
        <f>IF(E15="","",VLOOKUP(E15,Feuil2!$A$2:$B$6,2,FALSE)*0.4)</f>
        <v/>
      </c>
      <c r="G15" s="22"/>
      <c r="H15" s="6"/>
      <c r="J15" s="24"/>
      <c r="K15" s="24" t="str">
        <f t="array" aca="1" ref="K15" ca="1">IF(ISERROR(INDEX(Lieu_intervention,SMALL(IF(Nom=$J$4,ROW(INDIRECT("1:"&amp;ROWS(Nom)))),ROWS($1:12)))),"",INDEX(Lieu_intervention,SMALL(IF(Nom=$J$4,ROW(INDIRECT("1:"&amp;ROWS(Lieu_intervention)))),ROWS($1:12))))</f>
        <v/>
      </c>
      <c r="L15" s="24" t="str">
        <f t="array" aca="1" ref="L15" ca="1">IF(ISERROR(INDEX(IK,SMALL(IF(Nom=$J$4,ROW(INDIRECT("1:"&amp;ROWS(Nom)))),ROWS($1:12)))),"",INDEX(IK,SMALL(IF(Nom=$J$4,ROW(INDIRECT("1:"&amp;ROWS(IK)))),ROWS($1:12))))</f>
        <v/>
      </c>
    </row>
    <row r="16" spans="1:12" ht="15" thickBot="1">
      <c r="B16" s="3"/>
      <c r="C16" s="3"/>
      <c r="D16" s="3"/>
      <c r="E16" s="3"/>
      <c r="F16" s="3"/>
      <c r="G16" s="3"/>
      <c r="H16" s="3"/>
    </row>
    <row r="17" spans="3:11">
      <c r="C17" s="17" t="s">
        <v>26</v>
      </c>
      <c r="D17" s="4" t="s">
        <v>25</v>
      </c>
      <c r="E17" s="4" t="s">
        <v>34</v>
      </c>
      <c r="G17" s="4" t="s">
        <v>27</v>
      </c>
    </row>
    <row r="18" spans="3:11" ht="15" thickBot="1">
      <c r="C18" s="5">
        <f>SUM(D2:D14)</f>
        <v>157.07999999999998</v>
      </c>
      <c r="D18" s="5">
        <f>SUM(F2:F14)</f>
        <v>50</v>
      </c>
      <c r="E18" s="5">
        <f>SUM(G2:G14)</f>
        <v>0</v>
      </c>
      <c r="G18" s="5">
        <f>C18+D18-E18</f>
        <v>207.07999999999998</v>
      </c>
    </row>
    <row r="22" spans="3:11" ht="18">
      <c r="C22" s="26"/>
    </row>
    <row r="28" spans="3:11">
      <c r="K28" s="3"/>
    </row>
    <row r="29" spans="3:11">
      <c r="K29" s="3"/>
    </row>
    <row r="30" spans="3:11">
      <c r="K30" s="25"/>
    </row>
  </sheetData>
  <conditionalFormatting sqref="H2:H15">
    <cfRule type="containsText" dxfId="17" priority="12" operator="containsText" text="Espèce">
      <formula>NOT(ISERROR(SEARCH("Espèce",H2)))</formula>
    </cfRule>
    <cfRule type="containsText" dxfId="16" priority="13" operator="containsText" text="Espère">
      <formula>NOT(ISERROR(SEARCH("Espère",H2)))</formula>
    </cfRule>
    <cfRule type="containsText" dxfId="15" priority="14" operator="containsText" text="Chèque">
      <formula>NOT(ISERROR(SEARCH("Chèque",H2)))</formula>
    </cfRule>
    <cfRule type="containsText" dxfId="14" priority="15" operator="containsText" text="CMU">
      <formula>NOT(ISERROR(SEARCH("CMU",H2)))</formula>
    </cfRule>
    <cfRule type="containsText" dxfId="13" priority="16" operator="containsText" text="Non payé">
      <formula>NOT(ISERROR(SEARCH("Non payé",H2)))</formula>
    </cfRule>
  </conditionalFormatting>
  <conditionalFormatting sqref="G18">
    <cfRule type="cellIs" dxfId="12" priority="10" operator="notEqual">
      <formula>0</formula>
    </cfRule>
    <cfRule type="cellIs" dxfId="11" priority="11" operator="equal">
      <formula>0</formula>
    </cfRule>
  </conditionalFormatting>
  <conditionalFormatting sqref="G3:G15">
    <cfRule type="cellIs" dxfId="10" priority="9" operator="equal">
      <formula>D3+F3</formula>
    </cfRule>
  </conditionalFormatting>
  <conditionalFormatting sqref="F3:F15">
    <cfRule type="cellIs" dxfId="9" priority="6" operator="equal">
      <formula>G3-D3</formula>
    </cfRule>
  </conditionalFormatting>
  <conditionalFormatting sqref="D2:D15">
    <cfRule type="cellIs" dxfId="8" priority="5" operator="equal">
      <formula>G2-F2</formula>
    </cfRule>
  </conditionalFormatting>
  <conditionalFormatting sqref="G2:G15">
    <cfRule type="cellIs" dxfId="7" priority="1" operator="equal">
      <formula>F2+D2</formula>
    </cfRule>
    <cfRule type="cellIs" dxfId="6" priority="4" operator="equal">
      <formula>D2-F2</formula>
    </cfRule>
  </conditionalFormatting>
  <conditionalFormatting sqref="F2:F15">
    <cfRule type="cellIs" dxfId="5" priority="3" operator="equal">
      <formula>G2-D2</formula>
    </cfRule>
  </conditionalFormatting>
  <conditionalFormatting sqref="D2:D15">
    <cfRule type="cellIs" dxfId="4" priority="2" operator="equal">
      <formula>G2-F2</formula>
    </cfRule>
  </conditionalFormatting>
  <dataValidations count="4">
    <dataValidation type="list" allowBlank="1" showInputMessage="1" showErrorMessage="1" sqref="C2:C15">
      <formula1>inter</formula1>
    </dataValidation>
    <dataValidation type="list" allowBlank="1" showInputMessage="1" showErrorMessage="1" sqref="H2:H15">
      <formula1>modedepaie</formula1>
    </dataValidation>
    <dataValidation type="list" allowBlank="1" showInputMessage="1" showErrorMessage="1" sqref="E2:E15">
      <formula1>lieux</formula1>
    </dataValidation>
    <dataValidation type="list" allowBlank="1" showInputMessage="1" showErrorMessage="1" sqref="J4">
      <formula1>$B$2:$B$15</formula1>
    </dataValidation>
  </dataValidation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4"/>
  <sheetViews>
    <sheetView workbookViewId="0">
      <selection activeCell="F10" sqref="F10"/>
    </sheetView>
  </sheetViews>
  <sheetFormatPr baseColWidth="10" defaultRowHeight="14.4"/>
  <sheetData>
    <row r="1" spans="1:7">
      <c r="B1" t="s">
        <v>32</v>
      </c>
      <c r="D1" s="1" t="s">
        <v>7</v>
      </c>
      <c r="E1" s="1">
        <v>18</v>
      </c>
      <c r="G1" s="16" t="s">
        <v>9</v>
      </c>
    </row>
    <row r="2" spans="1:7">
      <c r="A2" t="s">
        <v>35</v>
      </c>
      <c r="B2">
        <v>0</v>
      </c>
      <c r="D2" s="1" t="s">
        <v>8</v>
      </c>
      <c r="E2" s="1">
        <v>19.600000000000001</v>
      </c>
      <c r="G2" t="s">
        <v>11</v>
      </c>
    </row>
    <row r="3" spans="1:7">
      <c r="A3" t="s">
        <v>40</v>
      </c>
      <c r="B3">
        <v>15</v>
      </c>
      <c r="D3" s="1" t="s">
        <v>10</v>
      </c>
      <c r="E3" s="1">
        <v>23</v>
      </c>
      <c r="G3" t="s">
        <v>13</v>
      </c>
    </row>
    <row r="4" spans="1:7">
      <c r="A4" t="s">
        <v>30</v>
      </c>
      <c r="B4">
        <v>35</v>
      </c>
      <c r="D4" s="1" t="s">
        <v>12</v>
      </c>
      <c r="E4" s="1">
        <v>29.23</v>
      </c>
      <c r="G4" t="s">
        <v>15</v>
      </c>
    </row>
    <row r="5" spans="1:7">
      <c r="A5" t="s">
        <v>33</v>
      </c>
      <c r="B5">
        <v>40</v>
      </c>
      <c r="D5" s="1" t="s">
        <v>14</v>
      </c>
      <c r="E5" s="1">
        <v>33.6</v>
      </c>
    </row>
    <row r="6" spans="1:7">
      <c r="A6" t="s">
        <v>31</v>
      </c>
      <c r="B6">
        <v>70</v>
      </c>
      <c r="D6" s="1" t="s">
        <v>16</v>
      </c>
      <c r="E6" s="1">
        <v>37.479999999999997</v>
      </c>
    </row>
    <row r="7" spans="1:7">
      <c r="D7" s="1" t="s">
        <v>17</v>
      </c>
      <c r="E7" s="1">
        <v>38.4</v>
      </c>
    </row>
    <row r="8" spans="1:7">
      <c r="D8" s="1" t="s">
        <v>18</v>
      </c>
      <c r="E8" s="1">
        <v>38.4</v>
      </c>
    </row>
    <row r="9" spans="1:7">
      <c r="D9" s="1" t="s">
        <v>19</v>
      </c>
      <c r="E9" s="1">
        <v>41.8</v>
      </c>
    </row>
    <row r="10" spans="1:7">
      <c r="D10" s="1" t="s">
        <v>20</v>
      </c>
      <c r="E10" s="1">
        <v>42</v>
      </c>
    </row>
    <row r="11" spans="1:7">
      <c r="D11" s="1" t="s">
        <v>21</v>
      </c>
      <c r="E11" s="1">
        <v>46</v>
      </c>
    </row>
    <row r="12" spans="1:7">
      <c r="D12" s="1" t="s">
        <v>22</v>
      </c>
      <c r="E12" s="1">
        <v>46.2</v>
      </c>
    </row>
    <row r="13" spans="1:7">
      <c r="D13" s="1" t="s">
        <v>23</v>
      </c>
      <c r="E13" s="1">
        <v>50.2</v>
      </c>
    </row>
    <row r="14" spans="1:7">
      <c r="D14" s="1" t="s">
        <v>24</v>
      </c>
      <c r="E14" s="1">
        <f>22*2.8</f>
        <v>61.599999999999994</v>
      </c>
    </row>
  </sheetData>
  <dataValidations count="1">
    <dataValidation type="list" allowBlank="1" showInputMessage="1" showErrorMessage="1" sqref="D1:D14">
      <formula1>$I$1:$I$14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IK</vt:lpstr>
      <vt:lpstr>inter</vt:lpstr>
      <vt:lpstr>Lieu_intervention</vt:lpstr>
      <vt:lpstr>lieux</vt:lpstr>
      <vt:lpstr>modedepaie</vt:lpstr>
      <vt:lpstr>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Nougarède</dc:creator>
  <cp:lastModifiedBy>mdo100</cp:lastModifiedBy>
  <cp:lastPrinted>2016-09-26T22:32:23Z</cp:lastPrinted>
  <dcterms:created xsi:type="dcterms:W3CDTF">2016-09-01T14:16:20Z</dcterms:created>
  <dcterms:modified xsi:type="dcterms:W3CDTF">2016-09-28T04:40:53Z</dcterms:modified>
</cp:coreProperties>
</file>