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6" windowWidth="20112" windowHeight="8016" activeTab="2"/>
  </bookViews>
  <sheets>
    <sheet name="Introduction" sheetId="4" r:id="rId1"/>
    <sheet name="formules utilisées" sheetId="2" r:id="rId2"/>
    <sheet name="tableau" sheetId="1" r:id="rId3"/>
    <sheet name="graphique" sheetId="3" r:id="rId4"/>
  </sheets>
  <calcPr calcId="145621"/>
</workbook>
</file>

<file path=xl/calcChain.xml><?xml version="1.0" encoding="utf-8"?>
<calcChain xmlns="http://schemas.openxmlformats.org/spreadsheetml/2006/main">
  <c r="J4" i="1" l="1"/>
  <c r="A1" i="1"/>
  <c r="D4" i="1" s="1"/>
  <c r="G29" i="1"/>
  <c r="G28" i="1"/>
  <c r="G31" i="1" s="1"/>
  <c r="H28" i="1" s="1"/>
  <c r="F33" i="1"/>
  <c r="H29" i="1" l="1"/>
  <c r="B31" i="1"/>
  <c r="B30" i="1"/>
  <c r="B28" i="1" l="1"/>
  <c r="C30" i="1" s="1"/>
  <c r="C31" i="1" l="1"/>
</calcChain>
</file>

<file path=xl/sharedStrings.xml><?xml version="1.0" encoding="utf-8"?>
<sst xmlns="http://schemas.openxmlformats.org/spreadsheetml/2006/main" count="165" uniqueCount="74">
  <si>
    <t>Nom et Prénom</t>
  </si>
  <si>
    <t>Famille d'accueil</t>
  </si>
  <si>
    <t>Vael Alexandro</t>
  </si>
  <si>
    <t xml:space="preserve">Helu Théo </t>
  </si>
  <si>
    <t>Helu Jim</t>
  </si>
  <si>
    <t xml:space="preserve"> Baguette Charlie </t>
  </si>
  <si>
    <t>Baguette Léo</t>
  </si>
  <si>
    <t>Duchamps Mathieu</t>
  </si>
  <si>
    <t>Arnould Brandon</t>
  </si>
  <si>
    <t>Peretti Giuseppe</t>
  </si>
  <si>
    <t>Peretti Loredana</t>
  </si>
  <si>
    <t>Michotte Ashton</t>
  </si>
  <si>
    <t>Michotte Donovan</t>
  </si>
  <si>
    <t>Michotte Jason</t>
  </si>
  <si>
    <t>Michotte Ryan</t>
  </si>
  <si>
    <t>Renard Maeva</t>
  </si>
  <si>
    <t>Renard Timéo</t>
  </si>
  <si>
    <t>Dumont Alexandre</t>
  </si>
  <si>
    <t>Bail Rudy</t>
  </si>
  <si>
    <t>Frere Amory</t>
  </si>
  <si>
    <t>Kocken Chrystal</t>
  </si>
  <si>
    <t>Pellizari Amélie</t>
  </si>
  <si>
    <t>Pellizari Maeva</t>
  </si>
  <si>
    <t>Robin Alessia</t>
  </si>
  <si>
    <t>Verbeke Mallaurie</t>
  </si>
  <si>
    <t>Mr et Mme Roulant</t>
  </si>
  <si>
    <t>Mr et Mme Dubois</t>
  </si>
  <si>
    <t>Mr et Mme Baguette</t>
  </si>
  <si>
    <t>Mr et Mme Cornil</t>
  </si>
  <si>
    <t>Arnould Valérie</t>
  </si>
  <si>
    <t>Mr et Mme De Morre</t>
  </si>
  <si>
    <t>Michotte Yvan</t>
  </si>
  <si>
    <t>Mr et Mme Lekeux</t>
  </si>
  <si>
    <t>Dumont Monique</t>
  </si>
  <si>
    <t>Mr et Mme Depas</t>
  </si>
  <si>
    <t>Mr et Mme Frere</t>
  </si>
  <si>
    <t>Mr et Mme Pasteleur</t>
  </si>
  <si>
    <t>Bourgeois Annick</t>
  </si>
  <si>
    <t>Mr et Mme De Loose</t>
  </si>
  <si>
    <t>Mr et Mme De Bruyker</t>
  </si>
  <si>
    <t>Désert Bernadette</t>
  </si>
  <si>
    <t xml:space="preserve">Frère et sœurs? </t>
  </si>
  <si>
    <t>OUI</t>
  </si>
  <si>
    <t>NON</t>
  </si>
  <si>
    <t xml:space="preserve">OUI </t>
  </si>
  <si>
    <t>/</t>
  </si>
  <si>
    <t>Mr et Mme Maertens</t>
  </si>
  <si>
    <t>Vit sous le même toit (frère/sœur)?</t>
  </si>
  <si>
    <t>En dehors de la famille</t>
  </si>
  <si>
    <t>Intrafamiliale</t>
  </si>
  <si>
    <t>Sexe</t>
  </si>
  <si>
    <t>G</t>
  </si>
  <si>
    <t>F</t>
  </si>
  <si>
    <t>Nombre de Garçon</t>
  </si>
  <si>
    <t>Nombre de Fille</t>
  </si>
  <si>
    <t>Nombre d'enfants placés</t>
  </si>
  <si>
    <t>Nombre d'enfants vivant sous le même toit</t>
  </si>
  <si>
    <t>que leur frère ou sœur</t>
  </si>
  <si>
    <t>placement intrafamiliale</t>
  </si>
  <si>
    <t>placement en dehors de la famille</t>
  </si>
  <si>
    <t>Total placement</t>
  </si>
  <si>
    <t>SOMME</t>
  </si>
  <si>
    <t>NB.SI</t>
  </si>
  <si>
    <t>%</t>
  </si>
  <si>
    <t>Référence absolue</t>
  </si>
  <si>
    <t>mise en forme de nombre</t>
  </si>
  <si>
    <t>Age</t>
  </si>
  <si>
    <t>naissance</t>
  </si>
  <si>
    <t>ARRONDI.SUP</t>
  </si>
  <si>
    <t>FRACTION.ANNEE</t>
  </si>
  <si>
    <t>AUJOURDHUI</t>
  </si>
  <si>
    <t>Distance avec les parents biologiques</t>
  </si>
  <si>
    <t>si l'enfant vit sans ses frères et sœurs et habitent à plus de 40 km de ses parents biologiques</t>
  </si>
  <si>
    <t>le cellule devient rouge sinon elle est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</si>
</sst>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1"/>
    <xf numFmtId="10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2">
    <cellStyle name="Excel Built-in Normal" xfId="1"/>
    <cellStyle name="Normal" xfId="0" builtinId="0"/>
  </cellStyles>
  <dxfs count="5"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cat>
            <c:strRef>
              <c:f>tableau!$A$30:$A$31</c:f>
              <c:strCache>
                <c:ptCount val="2"/>
                <c:pt idx="0">
                  <c:v>Nombre de Garçon</c:v>
                </c:pt>
                <c:pt idx="1">
                  <c:v>Nombre de Fille</c:v>
                </c:pt>
              </c:strCache>
            </c:strRef>
          </c:cat>
          <c:val>
            <c:numRef>
              <c:f>tableau!$B$30:$B$31</c:f>
              <c:numCache>
                <c:formatCode>General</c:formatCode>
                <c:ptCount val="2"/>
                <c:pt idx="0">
                  <c:v>15</c:v>
                </c:pt>
                <c:pt idx="1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tableau!$F$28:$F$29</c:f>
              <c:strCache>
                <c:ptCount val="2"/>
                <c:pt idx="0">
                  <c:v>placement intrafamiliale</c:v>
                </c:pt>
                <c:pt idx="1">
                  <c:v>placement en dehors de la famille</c:v>
                </c:pt>
              </c:strCache>
            </c:strRef>
          </c:cat>
          <c:val>
            <c:numRef>
              <c:f>tableau!$G$28:$G$29</c:f>
              <c:numCache>
                <c:formatCode>General</c:formatCode>
                <c:ptCount val="2"/>
                <c:pt idx="0">
                  <c:v>18</c:v>
                </c:pt>
                <c:pt idx="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1348096"/>
        <c:axId val="191353984"/>
      </c:barChart>
      <c:catAx>
        <c:axId val="191348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91353984"/>
        <c:crosses val="autoZero"/>
        <c:auto val="1"/>
        <c:lblAlgn val="ctr"/>
        <c:lblOffset val="100"/>
        <c:noMultiLvlLbl val="0"/>
      </c:catAx>
      <c:valAx>
        <c:axId val="191353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13480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19</xdr:row>
      <xdr:rowOff>9525</xdr:rowOff>
    </xdr:from>
    <xdr:to>
      <xdr:col>5</xdr:col>
      <xdr:colOff>638175</xdr:colOff>
      <xdr:row>24</xdr:row>
      <xdr:rowOff>95250</xdr:rowOff>
    </xdr:to>
    <xdr:pic>
      <xdr:nvPicPr>
        <xdr:cNvPr id="2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76650" y="3629025"/>
          <a:ext cx="533400" cy="103822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</xdr:col>
      <xdr:colOff>0</xdr:colOff>
      <xdr:row>6</xdr:row>
      <xdr:rowOff>0</xdr:rowOff>
    </xdr:from>
    <xdr:to>
      <xdr:col>6</xdr:col>
      <xdr:colOff>19050</xdr:colOff>
      <xdr:row>29</xdr:row>
      <xdr:rowOff>142875</xdr:rowOff>
    </xdr:to>
    <xdr:sp macro="" textlink="" fLocksText="0">
      <xdr:nvSpPr>
        <xdr:cNvPr id="3" name="ZoneTexte 1"/>
        <xdr:cNvSpPr>
          <a:spLocks noChangeArrowheads="1"/>
        </xdr:cNvSpPr>
      </xdr:nvSpPr>
      <xdr:spPr bwMode="auto">
        <a:xfrm>
          <a:off x="714375" y="1143000"/>
          <a:ext cx="3590925" cy="4524375"/>
        </a:xfrm>
        <a:prstGeom prst="rect">
          <a:avLst/>
        </a:prstGeom>
        <a:gradFill rotWithShape="0">
          <a:gsLst>
            <a:gs pos="0">
              <a:srgbClr val="999999"/>
            </a:gs>
            <a:gs pos="100000">
              <a:srgbClr val="EEEEEE"/>
            </a:gs>
          </a:gsLst>
          <a:lin ang="13500000" scaled="1"/>
        </a:gradFill>
        <a:ln w="9360" cap="flat">
          <a:solidFill>
            <a:srgbClr val="BCBCBC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t" upright="1"/>
        <a:lstStyle/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r>
            <a:rPr lang="fr-BE" sz="1500" b="0" i="0" strike="noStrike">
              <a:solidFill>
                <a:srgbClr val="000000"/>
              </a:solidFill>
              <a:latin typeface="Calibri Light"/>
            </a:rPr>
            <a:t>L'espoir</a:t>
          </a:r>
          <a:r>
            <a:rPr lang="fr-BE" sz="1500" b="0" i="0" strike="noStrike" baseline="0">
              <a:solidFill>
                <a:srgbClr val="000000"/>
              </a:solidFill>
              <a:latin typeface="Calibri Light"/>
            </a:rPr>
            <a:t> - service de placement familiale à Montignies-sur-Sambre</a:t>
          </a: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Calibri Light"/>
          </a:endParaRPr>
        </a:p>
        <a:p>
          <a:pPr algn="ctr" rtl="0">
            <a:defRPr sz="1000"/>
          </a:pPr>
          <a:r>
            <a:rPr lang="fr-BE" sz="1100" b="0" i="0" strike="noStrike">
              <a:solidFill>
                <a:srgbClr val="000000"/>
              </a:solidFill>
              <a:latin typeface="Calibri Light"/>
            </a:rPr>
            <a:t>L'objectif de la réalisation de ce travail est, d'une part, de comparer</a:t>
          </a:r>
          <a:r>
            <a:rPr lang="fr-BE" sz="1100" b="0" i="0" strike="noStrike" baseline="0">
              <a:solidFill>
                <a:srgbClr val="000000"/>
              </a:solidFill>
              <a:latin typeface="Calibri Light"/>
            </a:rPr>
            <a:t> la proportion de garçons et de filles placés en famille d'acceuil ainsi que leur âge</a:t>
          </a:r>
          <a:r>
            <a:rPr lang="fr-BE" sz="1100" b="0" i="0" strike="noStrike">
              <a:solidFill>
                <a:srgbClr val="000000"/>
              </a:solidFill>
              <a:latin typeface="Calibri Light"/>
            </a:rPr>
            <a:t>. </a:t>
          </a:r>
        </a:p>
        <a:p>
          <a:pPr algn="ctr" rtl="0">
            <a:defRPr sz="1000"/>
          </a:pPr>
          <a:endParaRPr lang="fr-BE" sz="15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BE" sz="1100" b="0" i="0" strike="noStrike">
              <a:solidFill>
                <a:srgbClr val="000000"/>
              </a:solidFill>
              <a:latin typeface="Calibri Light"/>
            </a:rPr>
            <a:t>D'une autre part, on analysera également si les frères</a:t>
          </a:r>
          <a:r>
            <a:rPr lang="fr-BE" sz="1100" b="0" i="0" strike="noStrike" baseline="0">
              <a:solidFill>
                <a:srgbClr val="000000"/>
              </a:solidFill>
              <a:latin typeface="Calibri Light"/>
            </a:rPr>
            <a:t> et soeurs sont placés ensemble ou séparémment</a:t>
          </a:r>
          <a:r>
            <a:rPr lang="fr-BE" sz="1100" b="0" i="0" strike="noStrike">
              <a:solidFill>
                <a:srgbClr val="000000"/>
              </a:solidFill>
              <a:latin typeface="Calibri Light"/>
            </a:rPr>
            <a:t>.</a:t>
          </a:r>
          <a:r>
            <a:rPr lang="fr-BE" sz="1500" b="0" i="0" strike="noStrike">
              <a:solidFill>
                <a:srgbClr val="000000"/>
              </a:solidFill>
              <a:latin typeface="Calibri Light"/>
            </a:rPr>
            <a:t> </a:t>
          </a:r>
        </a:p>
        <a:p>
          <a:pPr algn="ctr" rtl="0">
            <a:defRPr sz="1000"/>
          </a:pPr>
          <a:r>
            <a:rPr lang="fr-BE" sz="1800" b="0" i="0" strike="noStrike">
              <a:solidFill>
                <a:srgbClr val="000000"/>
              </a:solidFill>
              <a:latin typeface="Times New Roman"/>
              <a:cs typeface="Times New Roman"/>
            </a:rPr>
            <a:t> </a:t>
          </a:r>
          <a:r>
            <a:rPr lang="fr-BE" sz="1100" b="0" i="0">
              <a:latin typeface="+mn-lt"/>
              <a:ea typeface="+mn-ea"/>
              <a:cs typeface="+mn-cs"/>
            </a:rPr>
            <a:t>Et  finalement on vérifira aussi si les enfants sont placés dans des familles</a:t>
          </a:r>
          <a:r>
            <a:rPr lang="fr-BE" sz="1100" b="0" i="0" baseline="0">
              <a:latin typeface="+mn-lt"/>
              <a:ea typeface="+mn-ea"/>
              <a:cs typeface="+mn-cs"/>
            </a:rPr>
            <a:t> intrafamiliales ou non.</a:t>
          </a:r>
          <a:endParaRPr lang="fr-BE" sz="11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 editAs="oneCell">
    <xdr:from>
      <xdr:col>2</xdr:col>
      <xdr:colOff>228599</xdr:colOff>
      <xdr:row>21</xdr:row>
      <xdr:rowOff>9524</xdr:rowOff>
    </xdr:from>
    <xdr:to>
      <xdr:col>4</xdr:col>
      <xdr:colOff>419100</xdr:colOff>
      <xdr:row>29</xdr:row>
      <xdr:rowOff>104775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57349" y="4010024"/>
          <a:ext cx="1619251" cy="161925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6</xdr:col>
      <xdr:colOff>0</xdr:colOff>
      <xdr:row>16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19</xdr:row>
      <xdr:rowOff>0</xdr:rowOff>
    </xdr:from>
    <xdr:to>
      <xdr:col>6</xdr:col>
      <xdr:colOff>0</xdr:colOff>
      <xdr:row>33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activeCell="D40" sqref="D40"/>
    </sheetView>
  </sheetViews>
  <sheetFormatPr baseColWidth="10" defaultColWidth="10.6640625" defaultRowHeight="14.4" x14ac:dyDescent="0.3"/>
  <cols>
    <col min="1" max="16384" width="10.6640625" style="6"/>
  </cols>
  <sheetData/>
  <sheetProtection selectLockedCells="1" selectUnlockedCells="1"/>
  <printOptions horizontalCentered="1" verticalCentered="1"/>
  <pageMargins left="0.70833333333333337" right="0.70833333333333337" top="0.74791666666666667" bottom="0.74791666666666667" header="0.74791666666666667" footer="0.74791666666666667"/>
  <pageSetup paperSize="9" firstPageNumber="0" orientation="portrait" horizontalDpi="300" verticalDpi="300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9"/>
  <sheetViews>
    <sheetView workbookViewId="0">
      <selection activeCell="A10" sqref="A10"/>
    </sheetView>
  </sheetViews>
  <sheetFormatPr baseColWidth="10" defaultRowHeight="14.4" x14ac:dyDescent="0.3"/>
  <sheetData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B1" workbookViewId="0">
      <selection activeCell="J4" sqref="J4"/>
    </sheetView>
  </sheetViews>
  <sheetFormatPr baseColWidth="10" defaultRowHeight="14.4" x14ac:dyDescent="0.3"/>
  <cols>
    <col min="1" max="1" width="18.88671875" customWidth="1"/>
    <col min="2" max="2" width="5" customWidth="1"/>
    <col min="3" max="3" width="10.6640625" customWidth="1"/>
    <col min="4" max="4" width="5.5546875" bestFit="1" customWidth="1"/>
    <col min="5" max="5" width="21" bestFit="1" customWidth="1"/>
    <col min="6" max="6" width="15.88671875" customWidth="1"/>
    <col min="7" max="7" width="18.109375" customWidth="1"/>
    <col min="8" max="8" width="22.6640625" customWidth="1"/>
  </cols>
  <sheetData>
    <row r="1" spans="1:13" x14ac:dyDescent="0.3">
      <c r="A1" s="9">
        <f ca="1">TODAY()</f>
        <v>42720</v>
      </c>
    </row>
    <row r="3" spans="1:13" ht="57.6" x14ac:dyDescent="0.3">
      <c r="A3" s="3" t="s">
        <v>0</v>
      </c>
      <c r="B3" s="3" t="s">
        <v>50</v>
      </c>
      <c r="C3" t="s">
        <v>67</v>
      </c>
      <c r="D3" t="s">
        <v>66</v>
      </c>
      <c r="E3" s="3" t="s">
        <v>1</v>
      </c>
      <c r="F3" s="3" t="s">
        <v>41</v>
      </c>
      <c r="G3" s="2" t="s">
        <v>47</v>
      </c>
      <c r="H3" s="3" t="s">
        <v>1</v>
      </c>
      <c r="I3" s="12" t="s">
        <v>71</v>
      </c>
      <c r="J3" s="10"/>
    </row>
    <row r="4" spans="1:13" x14ac:dyDescent="0.3">
      <c r="A4" t="s">
        <v>4</v>
      </c>
      <c r="B4" t="s">
        <v>51</v>
      </c>
      <c r="C4" s="9">
        <v>36899</v>
      </c>
      <c r="D4" s="11">
        <f ca="1">ROUNDUP(YEARFRAC(C4,A1),0)</f>
        <v>16</v>
      </c>
      <c r="E4" t="s">
        <v>25</v>
      </c>
      <c r="F4" s="1" t="s">
        <v>42</v>
      </c>
      <c r="G4" s="1" t="s">
        <v>43</v>
      </c>
      <c r="H4" t="s">
        <v>48</v>
      </c>
      <c r="I4">
        <v>20</v>
      </c>
      <c r="J4" t="str">
        <f>IF(AND(G4="NON",I4 &gt; 40),"e","p")</f>
        <v>p</v>
      </c>
      <c r="K4" t="s">
        <v>72</v>
      </c>
    </row>
    <row r="5" spans="1:13" x14ac:dyDescent="0.3">
      <c r="A5" t="s">
        <v>3</v>
      </c>
      <c r="B5" t="s">
        <v>51</v>
      </c>
      <c r="E5" t="s">
        <v>26</v>
      </c>
      <c r="F5" s="1" t="s">
        <v>42</v>
      </c>
      <c r="G5" s="1" t="s">
        <v>43</v>
      </c>
      <c r="H5" t="s">
        <v>49</v>
      </c>
      <c r="K5" t="s">
        <v>73</v>
      </c>
    </row>
    <row r="6" spans="1:13" x14ac:dyDescent="0.3">
      <c r="A6" t="s">
        <v>2</v>
      </c>
      <c r="B6" t="s">
        <v>51</v>
      </c>
      <c r="E6" t="s">
        <v>37</v>
      </c>
      <c r="F6" s="1" t="s">
        <v>43</v>
      </c>
      <c r="G6" s="1" t="s">
        <v>45</v>
      </c>
      <c r="H6" t="s">
        <v>49</v>
      </c>
      <c r="M6" s="13"/>
    </row>
    <row r="7" spans="1:13" x14ac:dyDescent="0.3">
      <c r="A7" t="s">
        <v>5</v>
      </c>
      <c r="B7" t="s">
        <v>51</v>
      </c>
      <c r="E7" t="s">
        <v>27</v>
      </c>
      <c r="F7" s="1" t="s">
        <v>42</v>
      </c>
      <c r="G7" s="1" t="s">
        <v>42</v>
      </c>
      <c r="H7" t="s">
        <v>49</v>
      </c>
    </row>
    <row r="8" spans="1:13" x14ac:dyDescent="0.3">
      <c r="A8" t="s">
        <v>6</v>
      </c>
      <c r="B8" t="s">
        <v>51</v>
      </c>
      <c r="E8" t="s">
        <v>27</v>
      </c>
      <c r="F8" s="1" t="s">
        <v>42</v>
      </c>
      <c r="G8" s="1" t="s">
        <v>42</v>
      </c>
      <c r="H8" t="s">
        <v>49</v>
      </c>
    </row>
    <row r="9" spans="1:13" x14ac:dyDescent="0.3">
      <c r="A9" t="s">
        <v>7</v>
      </c>
      <c r="B9" t="s">
        <v>51</v>
      </c>
      <c r="E9" t="s">
        <v>28</v>
      </c>
      <c r="F9" s="1" t="s">
        <v>42</v>
      </c>
      <c r="G9" s="1" t="s">
        <v>43</v>
      </c>
      <c r="H9" t="s">
        <v>49</v>
      </c>
    </row>
    <row r="10" spans="1:13" x14ac:dyDescent="0.3">
      <c r="A10" t="s">
        <v>8</v>
      </c>
      <c r="B10" t="s">
        <v>51</v>
      </c>
      <c r="E10" t="s">
        <v>29</v>
      </c>
      <c r="F10" s="1" t="s">
        <v>43</v>
      </c>
      <c r="G10" s="1" t="s">
        <v>45</v>
      </c>
      <c r="H10" t="s">
        <v>49</v>
      </c>
    </row>
    <row r="11" spans="1:13" x14ac:dyDescent="0.3">
      <c r="A11" t="s">
        <v>9</v>
      </c>
      <c r="B11" t="s">
        <v>51</v>
      </c>
      <c r="E11" t="s">
        <v>30</v>
      </c>
      <c r="F11" s="1" t="s">
        <v>42</v>
      </c>
      <c r="G11" s="1" t="s">
        <v>42</v>
      </c>
      <c r="H11" t="s">
        <v>49</v>
      </c>
    </row>
    <row r="12" spans="1:13" x14ac:dyDescent="0.3">
      <c r="A12" t="s">
        <v>10</v>
      </c>
      <c r="B12" t="s">
        <v>52</v>
      </c>
      <c r="E12" t="s">
        <v>30</v>
      </c>
      <c r="F12" s="1" t="s">
        <v>42</v>
      </c>
      <c r="G12" s="1" t="s">
        <v>42</v>
      </c>
      <c r="H12" t="s">
        <v>49</v>
      </c>
    </row>
    <row r="13" spans="1:13" x14ac:dyDescent="0.3">
      <c r="A13" t="s">
        <v>11</v>
      </c>
      <c r="B13" t="s">
        <v>52</v>
      </c>
      <c r="E13" t="s">
        <v>31</v>
      </c>
      <c r="F13" s="1" t="s">
        <v>42</v>
      </c>
      <c r="G13" s="1" t="s">
        <v>42</v>
      </c>
      <c r="H13" t="s">
        <v>49</v>
      </c>
    </row>
    <row r="14" spans="1:13" x14ac:dyDescent="0.3">
      <c r="A14" t="s">
        <v>12</v>
      </c>
      <c r="B14" t="s">
        <v>51</v>
      </c>
      <c r="E14" t="s">
        <v>31</v>
      </c>
      <c r="F14" s="1" t="s">
        <v>42</v>
      </c>
      <c r="G14" s="1" t="s">
        <v>42</v>
      </c>
      <c r="H14" t="s">
        <v>49</v>
      </c>
    </row>
    <row r="15" spans="1:13" x14ac:dyDescent="0.3">
      <c r="A15" t="s">
        <v>13</v>
      </c>
      <c r="B15" t="s">
        <v>51</v>
      </c>
      <c r="E15" t="s">
        <v>31</v>
      </c>
      <c r="F15" s="1" t="s">
        <v>42</v>
      </c>
      <c r="G15" s="1" t="s">
        <v>42</v>
      </c>
      <c r="H15" t="s">
        <v>49</v>
      </c>
    </row>
    <row r="16" spans="1:13" x14ac:dyDescent="0.3">
      <c r="A16" s="4" t="s">
        <v>14</v>
      </c>
      <c r="B16" s="4" t="s">
        <v>51</v>
      </c>
      <c r="E16" s="5" t="s">
        <v>31</v>
      </c>
      <c r="F16" s="3" t="s">
        <v>42</v>
      </c>
      <c r="G16" s="3" t="s">
        <v>42</v>
      </c>
      <c r="H16" t="s">
        <v>49</v>
      </c>
    </row>
    <row r="17" spans="1:8" x14ac:dyDescent="0.3">
      <c r="A17" t="s">
        <v>15</v>
      </c>
      <c r="B17" t="s">
        <v>52</v>
      </c>
      <c r="E17" t="s">
        <v>32</v>
      </c>
      <c r="F17" s="1" t="s">
        <v>42</v>
      </c>
      <c r="G17" s="1" t="s">
        <v>43</v>
      </c>
      <c r="H17" t="s">
        <v>48</v>
      </c>
    </row>
    <row r="18" spans="1:8" x14ac:dyDescent="0.3">
      <c r="A18" t="s">
        <v>16</v>
      </c>
      <c r="B18" t="s">
        <v>51</v>
      </c>
      <c r="E18" t="s">
        <v>46</v>
      </c>
      <c r="F18" s="1" t="s">
        <v>42</v>
      </c>
      <c r="G18" s="1" t="s">
        <v>43</v>
      </c>
      <c r="H18" t="s">
        <v>49</v>
      </c>
    </row>
    <row r="19" spans="1:8" x14ac:dyDescent="0.3">
      <c r="A19" t="s">
        <v>17</v>
      </c>
      <c r="B19" t="s">
        <v>51</v>
      </c>
      <c r="E19" t="s">
        <v>33</v>
      </c>
      <c r="F19" s="1" t="s">
        <v>43</v>
      </c>
      <c r="G19" s="1" t="s">
        <v>45</v>
      </c>
      <c r="H19" t="s">
        <v>49</v>
      </c>
    </row>
    <row r="20" spans="1:8" x14ac:dyDescent="0.3">
      <c r="A20" t="s">
        <v>18</v>
      </c>
      <c r="B20" t="s">
        <v>51</v>
      </c>
      <c r="E20" t="s">
        <v>34</v>
      </c>
      <c r="F20" s="1" t="s">
        <v>43</v>
      </c>
      <c r="G20" s="1" t="s">
        <v>45</v>
      </c>
      <c r="H20" t="s">
        <v>48</v>
      </c>
    </row>
    <row r="21" spans="1:8" x14ac:dyDescent="0.3">
      <c r="A21" t="s">
        <v>19</v>
      </c>
      <c r="B21" t="s">
        <v>51</v>
      </c>
      <c r="E21" t="s">
        <v>35</v>
      </c>
      <c r="F21" s="1" t="s">
        <v>42</v>
      </c>
      <c r="G21" s="1" t="s">
        <v>43</v>
      </c>
      <c r="H21" t="s">
        <v>49</v>
      </c>
    </row>
    <row r="22" spans="1:8" x14ac:dyDescent="0.3">
      <c r="A22" s="4" t="s">
        <v>20</v>
      </c>
      <c r="B22" s="4" t="s">
        <v>52</v>
      </c>
      <c r="E22" s="3" t="s">
        <v>36</v>
      </c>
      <c r="F22" s="3" t="s">
        <v>43</v>
      </c>
      <c r="G22" s="3" t="s">
        <v>45</v>
      </c>
      <c r="H22" t="s">
        <v>49</v>
      </c>
    </row>
    <row r="23" spans="1:8" x14ac:dyDescent="0.3">
      <c r="A23" t="s">
        <v>21</v>
      </c>
      <c r="B23" t="s">
        <v>52</v>
      </c>
      <c r="E23" t="s">
        <v>38</v>
      </c>
      <c r="F23" s="1" t="s">
        <v>42</v>
      </c>
      <c r="G23" s="1" t="s">
        <v>42</v>
      </c>
      <c r="H23" t="s">
        <v>48</v>
      </c>
    </row>
    <row r="24" spans="1:8" x14ac:dyDescent="0.3">
      <c r="A24" t="s">
        <v>22</v>
      </c>
      <c r="B24" t="s">
        <v>52</v>
      </c>
      <c r="E24" t="s">
        <v>38</v>
      </c>
      <c r="F24" s="1" t="s">
        <v>42</v>
      </c>
      <c r="G24" s="1" t="s">
        <v>42</v>
      </c>
      <c r="H24" t="s">
        <v>48</v>
      </c>
    </row>
    <row r="25" spans="1:8" x14ac:dyDescent="0.3">
      <c r="A25" t="s">
        <v>23</v>
      </c>
      <c r="B25" t="s">
        <v>52</v>
      </c>
      <c r="E25" t="s">
        <v>39</v>
      </c>
      <c r="F25" s="1" t="s">
        <v>42</v>
      </c>
      <c r="G25" s="1" t="s">
        <v>43</v>
      </c>
      <c r="H25" t="s">
        <v>49</v>
      </c>
    </row>
    <row r="26" spans="1:8" x14ac:dyDescent="0.3">
      <c r="A26" t="s">
        <v>24</v>
      </c>
      <c r="B26" t="s">
        <v>52</v>
      </c>
      <c r="E26" t="s">
        <v>40</v>
      </c>
      <c r="F26" s="1" t="s">
        <v>44</v>
      </c>
      <c r="G26" s="1" t="s">
        <v>43</v>
      </c>
      <c r="H26" t="s">
        <v>49</v>
      </c>
    </row>
    <row r="27" spans="1:8" x14ac:dyDescent="0.3">
      <c r="E27" s="1"/>
      <c r="F27" s="1"/>
      <c r="G27" s="1"/>
      <c r="H27" t="s">
        <v>63</v>
      </c>
    </row>
    <row r="28" spans="1:8" x14ac:dyDescent="0.3">
      <c r="A28" t="s">
        <v>55</v>
      </c>
      <c r="B28">
        <f>SUM(B30:B31)</f>
        <v>23</v>
      </c>
      <c r="F28" s="8" t="s">
        <v>58</v>
      </c>
      <c r="G28">
        <f>COUNTIF(H4:H26,"Intrafamiliale")</f>
        <v>18</v>
      </c>
      <c r="H28" s="7">
        <f>+G28/$G$31</f>
        <v>0.78260869565217395</v>
      </c>
    </row>
    <row r="29" spans="1:8" x14ac:dyDescent="0.3">
      <c r="F29" s="8" t="s">
        <v>59</v>
      </c>
      <c r="G29">
        <f>COUNTIF(H4:H26,"En dehors de la famille")</f>
        <v>5</v>
      </c>
      <c r="H29" s="7">
        <f>+G29/$G$31</f>
        <v>0.21739130434782608</v>
      </c>
    </row>
    <row r="30" spans="1:8" x14ac:dyDescent="0.3">
      <c r="A30" t="s">
        <v>53</v>
      </c>
      <c r="B30">
        <f>COUNTIF(B4:B26,"G")</f>
        <v>15</v>
      </c>
      <c r="C30" s="7">
        <f>+B30/$B$28</f>
        <v>0.65217391304347827</v>
      </c>
      <c r="D30" s="7"/>
    </row>
    <row r="31" spans="1:8" x14ac:dyDescent="0.3">
      <c r="A31" t="s">
        <v>54</v>
      </c>
      <c r="B31">
        <f>COUNTIF(B5:B26,"F")</f>
        <v>8</v>
      </c>
      <c r="C31" s="7">
        <f>+B31/$B$28</f>
        <v>0.34782608695652173</v>
      </c>
      <c r="D31" s="7"/>
      <c r="F31" s="1" t="s">
        <v>60</v>
      </c>
      <c r="G31">
        <f>SUM(G28:G30)</f>
        <v>23</v>
      </c>
    </row>
    <row r="33" spans="1:6" x14ac:dyDescent="0.3">
      <c r="A33" s="14"/>
      <c r="B33" s="15"/>
      <c r="C33" s="16" t="s">
        <v>56</v>
      </c>
      <c r="D33" s="15"/>
      <c r="E33" s="15"/>
      <c r="F33" s="17">
        <f>COUNTIF(G4:G26,"OUI")</f>
        <v>10</v>
      </c>
    </row>
    <row r="34" spans="1:6" x14ac:dyDescent="0.3">
      <c r="A34" s="18"/>
      <c r="B34" s="19"/>
      <c r="C34" s="19" t="s">
        <v>57</v>
      </c>
      <c r="D34" s="19"/>
      <c r="E34" s="19"/>
      <c r="F34" s="20"/>
    </row>
  </sheetData>
  <conditionalFormatting sqref="J4:J26">
    <cfRule type="expression" dxfId="1" priority="2">
      <formula>$J4="e"</formula>
    </cfRule>
    <cfRule type="expression" dxfId="0" priority="1">
      <formula>$J4="p"</formula>
    </cfRule>
  </conditionalFormatting>
  <pageMargins left="0.51181102362204722" right="0.51181102362204722" top="0.35433070866141736" bottom="0.35433070866141736" header="0.31496062992125984" footer="0.31496062992125984"/>
  <pageSetup paperSize="9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4" sqref="L1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Introduction</vt:lpstr>
      <vt:lpstr>formules utilisées</vt:lpstr>
      <vt:lpstr>tableau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Colle</dc:creator>
  <cp:lastModifiedBy>mdo100</cp:lastModifiedBy>
  <cp:lastPrinted>2016-12-16T12:58:24Z</cp:lastPrinted>
  <dcterms:created xsi:type="dcterms:W3CDTF">2016-12-15T20:03:35Z</dcterms:created>
  <dcterms:modified xsi:type="dcterms:W3CDTF">2016-12-16T14:52:24Z</dcterms:modified>
</cp:coreProperties>
</file>