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60" windowWidth="20496" windowHeight="8052"/>
  </bookViews>
  <sheets>
    <sheet name="abonnements" sheetId="1" r:id="rId1"/>
    <sheet name="xxx" sheetId="3" r:id="rId2"/>
  </sheets>
  <definedNames>
    <definedName name="_xlnm._FilterDatabase" localSheetId="0" hidden="1">abonnements!$A$5:$X$17</definedName>
  </definedNames>
  <calcPr calcId="125725"/>
</workbook>
</file>

<file path=xl/calcChain.xml><?xml version="1.0" encoding="utf-8"?>
<calcChain xmlns="http://schemas.openxmlformats.org/spreadsheetml/2006/main">
  <c r="U17" i="1"/>
  <c r="U16"/>
  <c r="U15"/>
  <c r="U13"/>
  <c r="U12"/>
  <c r="U11"/>
  <c r="U10"/>
  <c r="U9"/>
  <c r="U8"/>
  <c r="U7"/>
  <c r="S13"/>
  <c r="S12"/>
  <c r="S11"/>
  <c r="S10"/>
  <c r="S9"/>
  <c r="S8"/>
  <c r="S7"/>
  <c r="S17"/>
  <c r="S16"/>
  <c r="S15"/>
  <c r="K17"/>
  <c r="K13"/>
  <c r="L12"/>
  <c r="M12" s="1"/>
  <c r="N12" s="1"/>
  <c r="O12" s="1"/>
  <c r="P12" s="1"/>
  <c r="Q12" s="1"/>
  <c r="Q14" l="1"/>
  <c r="N17"/>
  <c r="N16"/>
  <c r="N15"/>
  <c r="Q10"/>
  <c r="Q6" s="1"/>
  <c r="O6"/>
  <c r="O14"/>
  <c r="N8"/>
  <c r="N9"/>
  <c r="N10"/>
  <c r="N11"/>
  <c r="N13"/>
  <c r="N7"/>
  <c r="H17"/>
  <c r="H16"/>
  <c r="H15"/>
  <c r="H13"/>
  <c r="H12"/>
  <c r="H11"/>
  <c r="H10"/>
  <c r="H9"/>
  <c r="H8"/>
  <c r="H7"/>
  <c r="K12"/>
  <c r="K11"/>
  <c r="K10"/>
  <c r="K9"/>
  <c r="K8"/>
  <c r="K7"/>
  <c r="K16"/>
  <c r="K15"/>
  <c r="T16" l="1"/>
  <c r="T8"/>
  <c r="T10"/>
  <c r="T12"/>
  <c r="T9"/>
  <c r="T11"/>
  <c r="T7"/>
  <c r="T13"/>
  <c r="T15" l="1"/>
  <c r="S6"/>
  <c r="T6" s="1"/>
  <c r="S14" l="1"/>
  <c r="T17" l="1"/>
  <c r="T14"/>
  <c r="A2" l="1"/>
</calcChain>
</file>

<file path=xl/comments1.xml><?xml version="1.0" encoding="utf-8"?>
<comments xmlns="http://schemas.openxmlformats.org/spreadsheetml/2006/main">
  <authors>
    <author>Jessie Languille</author>
  </authors>
  <commentList>
    <comment ref="Q11" authorId="0">
      <text>
        <r>
          <rPr>
            <b/>
            <sz val="9"/>
            <color indexed="81"/>
            <rFont val="Tahoma"/>
            <family val="2"/>
          </rPr>
          <t>Jessie Languille:</t>
        </r>
        <r>
          <rPr>
            <sz val="9"/>
            <color indexed="81"/>
            <rFont val="Tahoma"/>
            <family val="2"/>
          </rPr>
          <t xml:space="preserve">
 à verifier</t>
        </r>
      </text>
    </comment>
  </commentList>
</comments>
</file>

<file path=xl/sharedStrings.xml><?xml version="1.0" encoding="utf-8"?>
<sst xmlns="http://schemas.openxmlformats.org/spreadsheetml/2006/main" count="70" uniqueCount="48">
  <si>
    <t>Année :</t>
  </si>
  <si>
    <t>Année 2016</t>
  </si>
  <si>
    <t>Année 2017</t>
  </si>
  <si>
    <t>N° contrat</t>
  </si>
  <si>
    <t>Période facturation</t>
  </si>
  <si>
    <t>N° compte</t>
  </si>
  <si>
    <t>Type de contrat</t>
  </si>
  <si>
    <t>mensuel</t>
  </si>
  <si>
    <t xml:space="preserve">cumulé </t>
  </si>
  <si>
    <t>Année 2015</t>
  </si>
  <si>
    <t>Cotisation facturée</t>
  </si>
  <si>
    <t>Type Abonnements</t>
  </si>
  <si>
    <t>Cotisation Annuelle</t>
  </si>
  <si>
    <t>cumulé  09-16</t>
  </si>
  <si>
    <t>6122100000</t>
  </si>
  <si>
    <t>CREDIT BAIL LOGICIEL &amp; MAT INFORMATIQUE</t>
  </si>
  <si>
    <t>EQUIP INFO - 01/10/17</t>
  </si>
  <si>
    <t>MICRO ORDI PORTABLE 24/11/17</t>
  </si>
  <si>
    <t>MATERIEL TELEPHONIE 01/03/18</t>
  </si>
  <si>
    <t>BANC TEST GENERIQUE 16/05/19</t>
  </si>
  <si>
    <t>MICRO ORDI PORTABLE 30/06/18</t>
  </si>
  <si>
    <t>TOSHIBA 30/10/20</t>
  </si>
  <si>
    <t>MICRO ORDI PORTABLE 18/11/20</t>
  </si>
  <si>
    <t>MICRO ORDI PORTABLE 25/02/21</t>
  </si>
  <si>
    <t>Période contrat</t>
  </si>
  <si>
    <t>BNP LEASING</t>
  </si>
  <si>
    <t>NBRE MOIS</t>
  </si>
  <si>
    <t>MOIS</t>
  </si>
  <si>
    <t>DATE PLVT</t>
  </si>
  <si>
    <t>LE 30</t>
  </si>
  <si>
    <t>LE 1ER</t>
  </si>
  <si>
    <t>LE 25</t>
  </si>
  <si>
    <t xml:space="preserve">LE 30 </t>
  </si>
  <si>
    <t>LE 24</t>
  </si>
  <si>
    <t>LE 16</t>
  </si>
  <si>
    <t>date début</t>
  </si>
  <si>
    <t>date fin</t>
  </si>
  <si>
    <t>nbre mois  facturé</t>
  </si>
  <si>
    <t>à vérifier avec la compta</t>
  </si>
  <si>
    <t>cumulé  08-16</t>
  </si>
  <si>
    <t>CREDIT BAIL BANC DE TEST + BAIE DEVERM</t>
  </si>
  <si>
    <t>durée du contrat</t>
  </si>
  <si>
    <t>contrôle cpta</t>
  </si>
  <si>
    <t>périodicité</t>
  </si>
  <si>
    <t>Qui a le contrat</t>
  </si>
  <si>
    <t>mois</t>
  </si>
  <si>
    <t>vérifier la compta</t>
  </si>
  <si>
    <t xml:space="preserve"> ABONNEMENTS</t>
  </si>
</sst>
</file>

<file path=xl/styles.xml><?xml version="1.0" encoding="utf-8"?>
<styleSheet xmlns="http://schemas.openxmlformats.org/spreadsheetml/2006/main">
  <fonts count="27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indexed="6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indexed="56"/>
      <name val="Cambria"/>
      <family val="2"/>
      <scheme val="major"/>
    </font>
    <font>
      <b/>
      <sz val="15"/>
      <color indexed="56"/>
      <name val="Calibri"/>
      <family val="2"/>
      <scheme val="minor"/>
    </font>
    <font>
      <b/>
      <sz val="13"/>
      <color indexed="56"/>
      <name val="Calibri"/>
      <family val="2"/>
      <scheme val="minor"/>
    </font>
    <font>
      <b/>
      <sz val="11"/>
      <color indexed="5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b/>
      <sz val="11"/>
      <color theme="0"/>
      <name val="Calibri"/>
      <family val="2"/>
    </font>
  </fonts>
  <fills count="4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2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7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8"/>
      </patternFill>
    </fill>
    <fill>
      <patternFill patternType="solid">
        <fgColor rgb="FFFFFFCC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9"/>
      </patternFill>
    </fill>
    <fill>
      <patternFill patternType="solid">
        <fgColor rgb="FFFFC7CE"/>
      </patternFill>
    </fill>
    <fill>
      <patternFill patternType="solid">
        <fgColor rgb="FF1246EE"/>
        <bgColor indexed="64"/>
      </patternFill>
    </fill>
    <fill>
      <patternFill patternType="solid">
        <fgColor rgb="FFFF6600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</borders>
  <cellStyleXfs count="92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23" borderId="0" applyNumberFormat="0" applyBorder="0" applyAlignment="0" applyProtection="0"/>
    <xf numFmtId="0" fontId="5" fillId="9" borderId="0" applyNumberFormat="0" applyBorder="0" applyAlignment="0" applyProtection="0"/>
    <xf numFmtId="0" fontId="5" fillId="5" borderId="0" applyNumberFormat="0" applyBorder="0" applyAlignment="0" applyProtection="0"/>
    <xf numFmtId="0" fontId="5" fillId="7" borderId="0" applyNumberFormat="0" applyBorder="0" applyAlignment="0" applyProtection="0"/>
    <xf numFmtId="0" fontId="5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2" borderId="0" applyNumberFormat="0" applyBorder="0" applyAlignment="0" applyProtection="0"/>
    <xf numFmtId="0" fontId="6" fillId="24" borderId="0" applyNumberFormat="0" applyBorder="0" applyAlignment="0" applyProtection="0"/>
    <xf numFmtId="0" fontId="6" fillId="18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6" borderId="13" applyNumberFormat="0" applyAlignment="0" applyProtection="0"/>
    <xf numFmtId="0" fontId="9" fillId="0" borderId="1" applyNumberFormat="0" applyFill="0" applyAlignment="0" applyProtection="0"/>
    <xf numFmtId="0" fontId="1" fillId="25" borderId="14" applyNumberFormat="0" applyFont="0" applyAlignment="0" applyProtection="0"/>
    <xf numFmtId="0" fontId="10" fillId="6" borderId="13" applyNumberFormat="0" applyAlignment="0" applyProtection="0"/>
    <xf numFmtId="0" fontId="11" fillId="3" borderId="0" applyNumberFormat="0" applyBorder="0" applyAlignment="0" applyProtection="0"/>
    <xf numFmtId="0" fontId="12" fillId="26" borderId="0" applyNumberFormat="0" applyBorder="0" applyAlignment="0" applyProtection="0"/>
    <xf numFmtId="9" fontId="1" fillId="0" borderId="0" applyFont="0" applyFill="0" applyBorder="0" applyAlignment="0" applyProtection="0"/>
    <xf numFmtId="0" fontId="13" fillId="4" borderId="0" applyNumberFormat="0" applyBorder="0" applyAlignment="0" applyProtection="0"/>
    <xf numFmtId="0" fontId="14" fillId="6" borderId="15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2" applyNumberFormat="0" applyFill="0" applyAlignment="0" applyProtection="0"/>
    <xf numFmtId="0" fontId="18" fillId="0" borderId="3" applyNumberFormat="0" applyFill="0" applyAlignment="0" applyProtection="0"/>
    <xf numFmtId="0" fontId="19" fillId="0" borderId="4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5" applyNumberFormat="0" applyFill="0" applyAlignment="0" applyProtection="0"/>
    <xf numFmtId="0" fontId="21" fillId="27" borderId="16" applyNumberFormat="0" applyAlignment="0" applyProtection="0"/>
    <xf numFmtId="0" fontId="4" fillId="0" borderId="0"/>
    <xf numFmtId="0" fontId="6" fillId="32" borderId="0" applyNumberFormat="0" applyBorder="0" applyAlignment="0" applyProtection="0"/>
    <xf numFmtId="0" fontId="6" fillId="33" borderId="0" applyNumberFormat="0" applyBorder="0" applyAlignment="0" applyProtection="0"/>
    <xf numFmtId="0" fontId="6" fillId="34" borderId="0" applyNumberFormat="0" applyBorder="0" applyAlignment="0" applyProtection="0"/>
    <xf numFmtId="0" fontId="6" fillId="35" borderId="0" applyNumberFormat="0" applyBorder="0" applyAlignment="0" applyProtection="0"/>
    <xf numFmtId="0" fontId="6" fillId="36" borderId="0" applyNumberFormat="0" applyBorder="0" applyAlignment="0" applyProtection="0"/>
    <xf numFmtId="0" fontId="11" fillId="37" borderId="0" applyNumberFormat="0" applyBorder="0" applyAlignment="0" applyProtection="0"/>
    <xf numFmtId="0" fontId="4" fillId="0" borderId="0"/>
    <xf numFmtId="0" fontId="5" fillId="0" borderId="0"/>
    <xf numFmtId="0" fontId="4" fillId="0" borderId="0"/>
    <xf numFmtId="0" fontId="4" fillId="0" borderId="0"/>
    <xf numFmtId="0" fontId="25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9" borderId="0" applyNumberFormat="0" applyBorder="0" applyAlignment="0" applyProtection="0"/>
    <xf numFmtId="0" fontId="5" fillId="5" borderId="0" applyNumberFormat="0" applyBorder="0" applyAlignment="0" applyProtection="0"/>
    <xf numFmtId="0" fontId="5" fillId="7" borderId="0" applyNumberFormat="0" applyBorder="0" applyAlignment="0" applyProtection="0"/>
    <xf numFmtId="0" fontId="5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2" borderId="0" applyNumberFormat="0" applyBorder="0" applyAlignment="0" applyProtection="0"/>
    <xf numFmtId="0" fontId="6" fillId="18" borderId="0" applyNumberFormat="0" applyBorder="0" applyAlignment="0" applyProtection="0"/>
    <xf numFmtId="0" fontId="8" fillId="6" borderId="13" applyNumberFormat="0" applyAlignment="0" applyProtection="0"/>
    <xf numFmtId="0" fontId="9" fillId="0" borderId="1" applyNumberFormat="0" applyFill="0" applyAlignment="0" applyProtection="0"/>
    <xf numFmtId="0" fontId="1" fillId="25" borderId="14" applyNumberFormat="0" applyFont="0" applyAlignment="0" applyProtection="0"/>
    <xf numFmtId="0" fontId="10" fillId="6" borderId="13" applyNumberFormat="0" applyAlignment="0" applyProtection="0"/>
    <xf numFmtId="0" fontId="11" fillId="3" borderId="0" applyNumberFormat="0" applyBorder="0" applyAlignment="0" applyProtection="0"/>
    <xf numFmtId="0" fontId="12" fillId="26" borderId="0" applyNumberFormat="0" applyBorder="0" applyAlignment="0" applyProtection="0"/>
    <xf numFmtId="0" fontId="5" fillId="0" borderId="0"/>
    <xf numFmtId="9" fontId="1" fillId="0" borderId="0" applyFont="0" applyFill="0" applyBorder="0" applyAlignment="0" applyProtection="0"/>
    <xf numFmtId="0" fontId="13" fillId="4" borderId="0" applyNumberFormat="0" applyBorder="0" applyAlignment="0" applyProtection="0"/>
    <xf numFmtId="0" fontId="14" fillId="6" borderId="15" applyNumberFormat="0" applyAlignment="0" applyProtection="0"/>
    <xf numFmtId="0" fontId="16" fillId="0" borderId="0" applyNumberFormat="0" applyFill="0" applyBorder="0" applyAlignment="0" applyProtection="0"/>
    <xf numFmtId="0" fontId="17" fillId="0" borderId="2" applyNumberFormat="0" applyFill="0" applyAlignment="0" applyProtection="0"/>
    <xf numFmtId="0" fontId="18" fillId="0" borderId="3" applyNumberFormat="0" applyFill="0" applyAlignment="0" applyProtection="0"/>
    <xf numFmtId="0" fontId="19" fillId="0" borderId="4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5" applyNumberFormat="0" applyFill="0" applyAlignment="0" applyProtection="0"/>
  </cellStyleXfs>
  <cellXfs count="93">
    <xf numFmtId="0" fontId="0" fillId="0" borderId="0" xfId="0"/>
    <xf numFmtId="0" fontId="2" fillId="0" borderId="0" xfId="0" applyFont="1" applyFill="1" applyBorder="1" applyAlignment="1">
      <alignment horizontal="center"/>
    </xf>
    <xf numFmtId="0" fontId="0" fillId="0" borderId="0" xfId="0" applyFill="1" applyBorder="1"/>
    <xf numFmtId="9" fontId="0" fillId="0" borderId="0" xfId="32" applyFont="1" applyFill="1" applyBorder="1"/>
    <xf numFmtId="0" fontId="2" fillId="19" borderId="6" xfId="0" applyFont="1" applyFill="1" applyBorder="1" applyAlignment="1">
      <alignment horizontal="centerContinuous"/>
    </xf>
    <xf numFmtId="0" fontId="0" fillId="0" borderId="9" xfId="0" applyBorder="1" applyAlignment="1">
      <alignment horizontal="right"/>
    </xf>
    <xf numFmtId="0" fontId="0" fillId="0" borderId="10" xfId="0" applyBorder="1" applyAlignment="1">
      <alignment horizontal="right"/>
    </xf>
    <xf numFmtId="0" fontId="3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2" fillId="0" borderId="0" xfId="0" applyFont="1" applyAlignment="1"/>
    <xf numFmtId="0" fontId="2" fillId="0" borderId="0" xfId="0" applyFont="1" applyBorder="1"/>
    <xf numFmtId="0" fontId="0" fillId="0" borderId="12" xfId="0" applyBorder="1" applyAlignment="1">
      <alignment horizontal="right"/>
    </xf>
    <xf numFmtId="0" fontId="20" fillId="0" borderId="0" xfId="0" quotePrefix="1" applyFont="1" applyBorder="1" applyAlignment="1">
      <alignment horizontal="right"/>
    </xf>
    <xf numFmtId="0" fontId="2" fillId="30" borderId="8" xfId="0" applyFont="1" applyFill="1" applyBorder="1" applyAlignment="1">
      <alignment horizontal="center"/>
    </xf>
    <xf numFmtId="4" fontId="0" fillId="0" borderId="12" xfId="0" applyNumberFormat="1" applyBorder="1" applyAlignment="1">
      <alignment horizontal="right"/>
    </xf>
    <xf numFmtId="4" fontId="0" fillId="0" borderId="9" xfId="0" applyNumberFormat="1" applyBorder="1" applyAlignment="1">
      <alignment horizontal="right"/>
    </xf>
    <xf numFmtId="0" fontId="2" fillId="20" borderId="6" xfId="0" applyFont="1" applyFill="1" applyBorder="1" applyAlignment="1">
      <alignment horizontal="centerContinuous"/>
    </xf>
    <xf numFmtId="0" fontId="2" fillId="21" borderId="24" xfId="0" applyFont="1" applyFill="1" applyBorder="1" applyAlignment="1">
      <alignment horizontal="center"/>
    </xf>
    <xf numFmtId="0" fontId="2" fillId="21" borderId="19" xfId="0" applyFont="1" applyFill="1" applyBorder="1" applyAlignment="1">
      <alignment horizontal="center"/>
    </xf>
    <xf numFmtId="0" fontId="2" fillId="30" borderId="18" xfId="0" applyFont="1" applyFill="1" applyBorder="1" applyAlignment="1">
      <alignment horizontal="centerContinuous"/>
    </xf>
    <xf numFmtId="14" fontId="0" fillId="0" borderId="11" xfId="0" applyNumberFormat="1" applyBorder="1"/>
    <xf numFmtId="0" fontId="0" fillId="0" borderId="0" xfId="0"/>
    <xf numFmtId="0" fontId="0" fillId="0" borderId="0" xfId="0"/>
    <xf numFmtId="0" fontId="2" fillId="19" borderId="7" xfId="0" applyFont="1" applyFill="1" applyBorder="1" applyAlignment="1">
      <alignment horizontal="centerContinuous"/>
    </xf>
    <xf numFmtId="0" fontId="0" fillId="0" borderId="12" xfId="0" applyBorder="1" applyAlignment="1">
      <alignment horizontal="left"/>
    </xf>
    <xf numFmtId="0" fontId="0" fillId="0" borderId="17" xfId="0" applyBorder="1" applyAlignment="1">
      <alignment horizontal="left"/>
    </xf>
    <xf numFmtId="0" fontId="0" fillId="0" borderId="17" xfId="0" applyBorder="1"/>
    <xf numFmtId="0" fontId="0" fillId="0" borderId="11" xfId="0" applyBorder="1"/>
    <xf numFmtId="0" fontId="2" fillId="19" borderId="18" xfId="0" applyFont="1" applyFill="1" applyBorder="1" applyAlignment="1">
      <alignment horizontal="center"/>
    </xf>
    <xf numFmtId="0" fontId="20" fillId="28" borderId="12" xfId="0" applyFont="1" applyFill="1" applyBorder="1" applyAlignment="1">
      <alignment horizontal="left"/>
    </xf>
    <xf numFmtId="0" fontId="2" fillId="29" borderId="7" xfId="0" applyFont="1" applyFill="1" applyBorder="1" applyAlignment="1">
      <alignment horizontal="centerContinuous"/>
    </xf>
    <xf numFmtId="0" fontId="2" fillId="29" borderId="8" xfId="0" applyFont="1" applyFill="1" applyBorder="1" applyAlignment="1">
      <alignment horizontal="centerContinuous"/>
    </xf>
    <xf numFmtId="0" fontId="2" fillId="29" borderId="18" xfId="0" applyFont="1" applyFill="1" applyBorder="1" applyAlignment="1">
      <alignment horizontal="center"/>
    </xf>
    <xf numFmtId="4" fontId="0" fillId="0" borderId="10" xfId="0" applyNumberFormat="1" applyBorder="1" applyAlignment="1">
      <alignment horizontal="right"/>
    </xf>
    <xf numFmtId="0" fontId="20" fillId="28" borderId="17" xfId="0" applyFont="1" applyFill="1" applyBorder="1" applyAlignment="1">
      <alignment horizontal="left"/>
    </xf>
    <xf numFmtId="0" fontId="20" fillId="28" borderId="17" xfId="0" applyFont="1" applyFill="1" applyBorder="1"/>
    <xf numFmtId="0" fontId="20" fillId="28" borderId="11" xfId="0" applyFont="1" applyFill="1" applyBorder="1"/>
    <xf numFmtId="4" fontId="20" fillId="28" borderId="11" xfId="0" applyNumberFormat="1" applyFont="1" applyFill="1" applyBorder="1"/>
    <xf numFmtId="0" fontId="20" fillId="0" borderId="0" xfId="0" applyFont="1"/>
    <xf numFmtId="0" fontId="20" fillId="0" borderId="0" xfId="0" applyFont="1" applyFill="1" applyBorder="1"/>
    <xf numFmtId="0" fontId="20" fillId="0" borderId="0" xfId="0" applyFont="1" applyFill="1" applyBorder="1" applyAlignment="1">
      <alignment horizontal="right"/>
    </xf>
    <xf numFmtId="0" fontId="22" fillId="0" borderId="11" xfId="0" applyFont="1" applyBorder="1"/>
    <xf numFmtId="0" fontId="2" fillId="21" borderId="25" xfId="0" applyFont="1" applyFill="1" applyBorder="1" applyAlignment="1">
      <alignment horizontal="center"/>
    </xf>
    <xf numFmtId="0" fontId="2" fillId="21" borderId="19" xfId="0" applyFont="1" applyFill="1" applyBorder="1" applyAlignment="1">
      <alignment horizontal="center"/>
    </xf>
    <xf numFmtId="0" fontId="0" fillId="31" borderId="17" xfId="0" applyFill="1" applyBorder="1"/>
    <xf numFmtId="0" fontId="2" fillId="19" borderId="28" xfId="0" applyFont="1" applyFill="1" applyBorder="1" applyAlignment="1">
      <alignment horizontal="centerContinuous"/>
    </xf>
    <xf numFmtId="4" fontId="0" fillId="0" borderId="11" xfId="0" applyNumberFormat="1" applyBorder="1" applyAlignment="1">
      <alignment horizontal="right"/>
    </xf>
    <xf numFmtId="0" fontId="0" fillId="0" borderId="11" xfId="0" applyBorder="1" applyAlignment="1">
      <alignment horizontal="right"/>
    </xf>
    <xf numFmtId="14" fontId="0" fillId="0" borderId="0" xfId="0" applyNumberFormat="1" applyAlignment="1">
      <alignment horizontal="left"/>
    </xf>
    <xf numFmtId="4" fontId="20" fillId="28" borderId="12" xfId="0" applyNumberFormat="1" applyFont="1" applyFill="1" applyBorder="1" applyAlignment="1">
      <alignment horizontal="right"/>
    </xf>
    <xf numFmtId="4" fontId="20" fillId="28" borderId="10" xfId="0" applyNumberFormat="1" applyFont="1" applyFill="1" applyBorder="1" applyAlignment="1">
      <alignment horizontal="right"/>
    </xf>
    <xf numFmtId="4" fontId="20" fillId="28" borderId="11" xfId="0" applyNumberFormat="1" applyFont="1" applyFill="1" applyBorder="1" applyAlignment="1">
      <alignment horizontal="right"/>
    </xf>
    <xf numFmtId="4" fontId="20" fillId="28" borderId="9" xfId="0" applyNumberFormat="1" applyFont="1" applyFill="1" applyBorder="1" applyAlignment="1">
      <alignment horizontal="right"/>
    </xf>
    <xf numFmtId="4" fontId="0" fillId="29" borderId="11" xfId="0" applyNumberFormat="1" applyFill="1" applyBorder="1"/>
    <xf numFmtId="4" fontId="0" fillId="29" borderId="11" xfId="0" applyNumberFormat="1" applyFill="1" applyBorder="1" applyAlignment="1">
      <alignment horizontal="right"/>
    </xf>
    <xf numFmtId="0" fontId="0" fillId="29" borderId="9" xfId="0" applyFont="1" applyFill="1" applyBorder="1" applyAlignment="1">
      <alignment horizontal="right"/>
    </xf>
    <xf numFmtId="0" fontId="0" fillId="0" borderId="17" xfId="0" applyFont="1" applyBorder="1"/>
    <xf numFmtId="0" fontId="2" fillId="19" borderId="29" xfId="0" applyFont="1" applyFill="1" applyBorder="1" applyAlignment="1">
      <alignment horizontal="centerContinuous"/>
    </xf>
    <xf numFmtId="0" fontId="0" fillId="31" borderId="11" xfId="0" applyFill="1" applyBorder="1"/>
    <xf numFmtId="0" fontId="0" fillId="31" borderId="17" xfId="0" applyFill="1" applyBorder="1" applyAlignment="1">
      <alignment horizontal="left"/>
    </xf>
    <xf numFmtId="14" fontId="0" fillId="31" borderId="11" xfId="0" quotePrefix="1" applyNumberFormat="1" applyFill="1" applyBorder="1"/>
    <xf numFmtId="0" fontId="2" fillId="21" borderId="30" xfId="0" applyFont="1" applyFill="1" applyBorder="1" applyAlignment="1">
      <alignment horizontal="center"/>
    </xf>
    <xf numFmtId="14" fontId="7" fillId="0" borderId="11" xfId="0" applyNumberFormat="1" applyFont="1" applyBorder="1"/>
    <xf numFmtId="1" fontId="0" fillId="0" borderId="11" xfId="0" applyNumberFormat="1" applyBorder="1" applyAlignment="1">
      <alignment horizontal="center"/>
    </xf>
    <xf numFmtId="0" fontId="20" fillId="0" borderId="17" xfId="0" applyFont="1" applyBorder="1" applyAlignment="1">
      <alignment horizontal="center"/>
    </xf>
    <xf numFmtId="0" fontId="26" fillId="38" borderId="19" xfId="0" applyFont="1" applyFill="1" applyBorder="1" applyAlignment="1">
      <alignment horizontal="center"/>
    </xf>
    <xf numFmtId="0" fontId="26" fillId="39" borderId="19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4" fontId="0" fillId="29" borderId="17" xfId="0" applyNumberFormat="1" applyFill="1" applyBorder="1"/>
    <xf numFmtId="0" fontId="0" fillId="29" borderId="11" xfId="0" applyFill="1" applyBorder="1" applyAlignment="1">
      <alignment horizontal="right"/>
    </xf>
    <xf numFmtId="4" fontId="22" fillId="29" borderId="11" xfId="0" applyNumberFormat="1" applyFont="1" applyFill="1" applyBorder="1" applyAlignment="1">
      <alignment horizontal="right"/>
    </xf>
    <xf numFmtId="0" fontId="0" fillId="31" borderId="11" xfId="0" applyFill="1" applyBorder="1" applyAlignment="1">
      <alignment horizontal="right"/>
    </xf>
    <xf numFmtId="0" fontId="0" fillId="29" borderId="0" xfId="0" applyFill="1"/>
    <xf numFmtId="4" fontId="20" fillId="29" borderId="11" xfId="0" applyNumberFormat="1" applyFont="1" applyFill="1" applyBorder="1" applyAlignment="1">
      <alignment horizontal="right"/>
    </xf>
    <xf numFmtId="4" fontId="7" fillId="29" borderId="11" xfId="0" applyNumberFormat="1" applyFont="1" applyFill="1" applyBorder="1" applyAlignment="1">
      <alignment horizontal="right"/>
    </xf>
    <xf numFmtId="0" fontId="2" fillId="0" borderId="0" xfId="0" applyNumberFormat="1" applyFont="1" applyBorder="1"/>
    <xf numFmtId="0" fontId="0" fillId="0" borderId="0" xfId="0" applyNumberFormat="1"/>
    <xf numFmtId="0" fontId="0" fillId="31" borderId="17" xfId="0" applyFill="1" applyBorder="1" applyAlignment="1">
      <alignment horizontal="center"/>
    </xf>
    <xf numFmtId="0" fontId="2" fillId="30" borderId="6" xfId="0" applyFont="1" applyFill="1" applyBorder="1" applyAlignment="1">
      <alignment horizontal="center"/>
    </xf>
    <xf numFmtId="0" fontId="2" fillId="30" borderId="7" xfId="0" applyFont="1" applyFill="1" applyBorder="1" applyAlignment="1">
      <alignment horizontal="center"/>
    </xf>
    <xf numFmtId="0" fontId="2" fillId="21" borderId="21" xfId="0" applyFont="1" applyFill="1" applyBorder="1" applyAlignment="1">
      <alignment horizontal="center"/>
    </xf>
    <xf numFmtId="0" fontId="2" fillId="21" borderId="20" xfId="0" applyFont="1" applyFill="1" applyBorder="1" applyAlignment="1">
      <alignment horizontal="center"/>
    </xf>
    <xf numFmtId="0" fontId="2" fillId="21" borderId="22" xfId="0" applyFont="1" applyFill="1" applyBorder="1" applyAlignment="1">
      <alignment horizontal="center"/>
    </xf>
    <xf numFmtId="0" fontId="2" fillId="21" borderId="23" xfId="0" applyFont="1" applyFill="1" applyBorder="1" applyAlignment="1">
      <alignment horizontal="center"/>
    </xf>
    <xf numFmtId="0" fontId="2" fillId="21" borderId="24" xfId="0" applyFont="1" applyFill="1" applyBorder="1" applyAlignment="1">
      <alignment horizontal="center"/>
    </xf>
    <xf numFmtId="0" fontId="2" fillId="21" borderId="19" xfId="0" applyFont="1" applyFill="1" applyBorder="1" applyAlignment="1">
      <alignment horizontal="center"/>
    </xf>
    <xf numFmtId="0" fontId="26" fillId="38" borderId="26" xfId="0" applyFont="1" applyFill="1" applyBorder="1" applyAlignment="1">
      <alignment horizontal="center"/>
    </xf>
    <xf numFmtId="0" fontId="26" fillId="38" borderId="28" xfId="0" applyFont="1" applyFill="1" applyBorder="1" applyAlignment="1">
      <alignment horizontal="center"/>
    </xf>
    <xf numFmtId="0" fontId="26" fillId="38" borderId="27" xfId="0" applyFont="1" applyFill="1" applyBorder="1" applyAlignment="1">
      <alignment horizontal="center"/>
    </xf>
    <xf numFmtId="0" fontId="26" fillId="39" borderId="26" xfId="0" applyFont="1" applyFill="1" applyBorder="1" applyAlignment="1">
      <alignment horizontal="center"/>
    </xf>
    <xf numFmtId="0" fontId="26" fillId="39" borderId="28" xfId="0" applyFont="1" applyFill="1" applyBorder="1" applyAlignment="1">
      <alignment horizontal="center"/>
    </xf>
    <xf numFmtId="0" fontId="26" fillId="39" borderId="27" xfId="0" applyFont="1" applyFill="1" applyBorder="1" applyAlignment="1">
      <alignment horizontal="center"/>
    </xf>
  </cellXfs>
  <cellStyles count="92">
    <cellStyle name="20 % - Accent1" xfId="1" builtinId="30" customBuiltin="1"/>
    <cellStyle name="20 % - Accent1 2" xfId="55"/>
    <cellStyle name="20 % - Accent2" xfId="2" builtinId="34" customBuiltin="1"/>
    <cellStyle name="20 % - Accent2 2" xfId="56"/>
    <cellStyle name="20 % - Accent3" xfId="3" builtinId="38" customBuiltin="1"/>
    <cellStyle name="20 % - Accent3 2" xfId="57"/>
    <cellStyle name="20 % - Accent4" xfId="4" builtinId="42" customBuiltin="1"/>
    <cellStyle name="20 % - Accent4 2" xfId="58"/>
    <cellStyle name="20 % - Accent5" xfId="5" builtinId="46" customBuiltin="1"/>
    <cellStyle name="20 % - Accent6" xfId="6" builtinId="50" customBuiltin="1"/>
    <cellStyle name="20 % - Accent6 2" xfId="59"/>
    <cellStyle name="40 % - Accent1" xfId="7" builtinId="31" customBuiltin="1"/>
    <cellStyle name="40 % - Accent1 2" xfId="60"/>
    <cellStyle name="40 % - Accent2" xfId="8" builtinId="35" customBuiltin="1"/>
    <cellStyle name="40 % - Accent3" xfId="9" builtinId="39" customBuiltin="1"/>
    <cellStyle name="40 % - Accent3 2" xfId="61"/>
    <cellStyle name="40 % - Accent4" xfId="10" builtinId="43" customBuiltin="1"/>
    <cellStyle name="40 % - Accent4 2" xfId="62"/>
    <cellStyle name="40 % - Accent5" xfId="11" builtinId="47" customBuiltin="1"/>
    <cellStyle name="40 % - Accent5 2" xfId="63"/>
    <cellStyle name="40 % - Accent6" xfId="12" builtinId="51" customBuiltin="1"/>
    <cellStyle name="40 % - Accent6 2" xfId="64"/>
    <cellStyle name="60 % - Accent1" xfId="13" builtinId="32" customBuiltin="1"/>
    <cellStyle name="60 % - Accent1 2" xfId="65"/>
    <cellStyle name="60 % - Accent2" xfId="14" builtinId="36" customBuiltin="1"/>
    <cellStyle name="60 % - Accent2 2" xfId="66"/>
    <cellStyle name="60 % - Accent3" xfId="15" builtinId="40" customBuiltin="1"/>
    <cellStyle name="60 % - Accent3 2" xfId="67"/>
    <cellStyle name="60 % - Accent4" xfId="16" builtinId="44" customBuiltin="1"/>
    <cellStyle name="60 % - Accent4 2" xfId="68"/>
    <cellStyle name="60 % - Accent5" xfId="17" builtinId="48" customBuiltin="1"/>
    <cellStyle name="60 % - Accent5 2" xfId="44"/>
    <cellStyle name="60 % - Accent5 3" xfId="69"/>
    <cellStyle name="60 % - Accent6" xfId="18" builtinId="52" customBuiltin="1"/>
    <cellStyle name="60 % - Accent6 2" xfId="70"/>
    <cellStyle name="Accent1" xfId="19" builtinId="29" customBuiltin="1"/>
    <cellStyle name="Accent1 2" xfId="71"/>
    <cellStyle name="Accent2" xfId="20" builtinId="33" customBuiltin="1"/>
    <cellStyle name="Accent2 2" xfId="45"/>
    <cellStyle name="Accent2 3" xfId="72"/>
    <cellStyle name="Accent3" xfId="21" builtinId="37" customBuiltin="1"/>
    <cellStyle name="Accent3 2" xfId="46"/>
    <cellStyle name="Accent3 3" xfId="73"/>
    <cellStyle name="Accent4" xfId="22" builtinId="41" customBuiltin="1"/>
    <cellStyle name="Accent4 2" xfId="47"/>
    <cellStyle name="Accent4 3" xfId="74"/>
    <cellStyle name="Accent5" xfId="23" builtinId="45" customBuiltin="1"/>
    <cellStyle name="Accent6" xfId="24" builtinId="49" customBuiltin="1"/>
    <cellStyle name="Accent6 2" xfId="48"/>
    <cellStyle name="Accent6 3" xfId="75"/>
    <cellStyle name="Avertissement" xfId="25" builtinId="11" customBuiltin="1"/>
    <cellStyle name="Calcul" xfId="26" builtinId="22" customBuiltin="1"/>
    <cellStyle name="Calcul 2" xfId="76"/>
    <cellStyle name="Cellule liée" xfId="27" builtinId="24" customBuiltin="1"/>
    <cellStyle name="Cellule liée 2" xfId="77"/>
    <cellStyle name="Commentaire" xfId="28" builtinId="10" customBuiltin="1"/>
    <cellStyle name="Commentaire 2" xfId="78"/>
    <cellStyle name="Entrée" xfId="29" builtinId="20" customBuiltin="1"/>
    <cellStyle name="Entrée 2" xfId="79"/>
    <cellStyle name="Insatisfaisant" xfId="30" builtinId="27" customBuiltin="1"/>
    <cellStyle name="Insatisfaisant 2" xfId="49"/>
    <cellStyle name="Insatisfaisant 3" xfId="80"/>
    <cellStyle name="Milliers 2" xfId="50"/>
    <cellStyle name="Neutre" xfId="31" builtinId="28" customBuiltin="1"/>
    <cellStyle name="Neutre 2" xfId="81"/>
    <cellStyle name="Normal" xfId="0" builtinId="0"/>
    <cellStyle name="Normal 2" xfId="51"/>
    <cellStyle name="Normal 3" xfId="52"/>
    <cellStyle name="Normal 4" xfId="53"/>
    <cellStyle name="Normal 5" xfId="43"/>
    <cellStyle name="Normal 6" xfId="82"/>
    <cellStyle name="Normal 7" xfId="54"/>
    <cellStyle name="Pourcentage" xfId="32" builtinId="5"/>
    <cellStyle name="Pourcentage 2" xfId="83"/>
    <cellStyle name="Satisfaisant" xfId="33" builtinId="26" customBuiltin="1"/>
    <cellStyle name="Satisfaisant 2" xfId="84"/>
    <cellStyle name="Sortie" xfId="34" builtinId="21" customBuiltin="1"/>
    <cellStyle name="Sortie 2" xfId="85"/>
    <cellStyle name="Texte explicatif" xfId="35" builtinId="53" customBuiltin="1"/>
    <cellStyle name="Titre" xfId="36" builtinId="15" customBuiltin="1"/>
    <cellStyle name="Titre 2" xfId="86"/>
    <cellStyle name="Titre 1" xfId="37" builtinId="16" customBuiltin="1"/>
    <cellStyle name="Titre 1 2" xfId="87"/>
    <cellStyle name="Titre 2" xfId="38" builtinId="17" customBuiltin="1"/>
    <cellStyle name="Titre 2 2" xfId="88"/>
    <cellStyle name="Titre 3" xfId="39" builtinId="18" customBuiltin="1"/>
    <cellStyle name="Titre 3 2" xfId="89"/>
    <cellStyle name="Titre 4" xfId="40" builtinId="19" customBuiltin="1"/>
    <cellStyle name="Titre 4 2" xfId="90"/>
    <cellStyle name="Total" xfId="41" builtinId="25" customBuiltin="1"/>
    <cellStyle name="Total 2" xfId="91"/>
    <cellStyle name="Vérification" xfId="42" builtinId="23" customBuiltin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CC"/>
      <color rgb="FFFF6600"/>
      <color rgb="FF1246EE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34"/>
  <sheetViews>
    <sheetView showGridLines="0" tabSelected="1" zoomScale="80" zoomScaleNormal="80" workbookViewId="0">
      <pane xSplit="4" ySplit="5" topLeftCell="H6" activePane="bottomRight" state="frozen"/>
      <selection pane="topRight" activeCell="E1" sqref="E1"/>
      <selection pane="bottomLeft" activeCell="A6" sqref="A6"/>
      <selection pane="bottomRight" activeCell="S13" sqref="S13"/>
    </sheetView>
  </sheetViews>
  <sheetFormatPr baseColWidth="10" defaultRowHeight="14.4"/>
  <cols>
    <col min="1" max="1" width="15" style="8" customWidth="1"/>
    <col min="2" max="2" width="26.109375" style="8" customWidth="1"/>
    <col min="3" max="3" width="41.6640625" style="8" customWidth="1"/>
    <col min="4" max="4" width="18.6640625" customWidth="1"/>
    <col min="5" max="5" width="19.5546875" style="23" bestFit="1" customWidth="1"/>
    <col min="6" max="6" width="16.88671875" style="23" customWidth="1"/>
    <col min="7" max="7" width="17.6640625" bestFit="1" customWidth="1"/>
    <col min="8" max="11" width="17.6640625" style="23" customWidth="1"/>
    <col min="12" max="13" width="17.6640625" style="23" hidden="1" customWidth="1"/>
    <col min="14" max="14" width="17.6640625" style="22" hidden="1" customWidth="1"/>
    <col min="15" max="15" width="22.109375" hidden="1" customWidth="1"/>
    <col min="16" max="16" width="11.5546875" hidden="1" customWidth="1"/>
    <col min="17" max="17" width="17.88671875" hidden="1" customWidth="1"/>
    <col min="19" max="19" width="18.33203125" style="23" bestFit="1" customWidth="1"/>
    <col min="20" max="20" width="21.88671875" style="23" bestFit="1" customWidth="1"/>
    <col min="21" max="21" width="18.33203125" bestFit="1" customWidth="1"/>
    <col min="23" max="23" width="13" customWidth="1" collapsed="1"/>
  </cols>
  <sheetData>
    <row r="1" spans="1:24" ht="18">
      <c r="A1" s="7" t="s">
        <v>47</v>
      </c>
      <c r="B1" s="7"/>
      <c r="C1" s="7"/>
      <c r="Q1" s="11" t="s">
        <v>0</v>
      </c>
      <c r="R1" s="11">
        <v>2016</v>
      </c>
      <c r="S1" s="76">
        <v>8</v>
      </c>
      <c r="T1" s="11" t="s">
        <v>45</v>
      </c>
      <c r="U1" s="13">
        <v>9</v>
      </c>
      <c r="V1" s="13" t="s">
        <v>27</v>
      </c>
    </row>
    <row r="2" spans="1:24">
      <c r="A2" s="49">
        <f ca="1">TODAY()</f>
        <v>42663</v>
      </c>
      <c r="P2" s="2"/>
      <c r="Q2" s="2"/>
      <c r="R2" s="2"/>
      <c r="S2" s="2"/>
      <c r="T2" s="2"/>
      <c r="U2" s="40">
        <v>12</v>
      </c>
      <c r="V2" s="41" t="s">
        <v>26</v>
      </c>
      <c r="W2" s="2"/>
    </row>
    <row r="3" spans="1:24" ht="15" thickBot="1">
      <c r="A3" s="9"/>
      <c r="B3" s="9"/>
      <c r="C3" s="9"/>
      <c r="O3" t="s">
        <v>38</v>
      </c>
      <c r="P3" s="3"/>
      <c r="Q3" s="3"/>
      <c r="R3" s="3"/>
      <c r="S3" s="3"/>
      <c r="T3" s="3"/>
      <c r="U3" s="3"/>
      <c r="V3" s="1"/>
      <c r="W3" s="1"/>
      <c r="X3" s="10"/>
    </row>
    <row r="4" spans="1:24" ht="15" thickTop="1">
      <c r="A4" s="81" t="s">
        <v>5</v>
      </c>
      <c r="B4" s="83" t="s">
        <v>11</v>
      </c>
      <c r="C4" s="85" t="s">
        <v>6</v>
      </c>
      <c r="D4" s="85" t="s">
        <v>3</v>
      </c>
      <c r="E4" s="62"/>
      <c r="F4" s="90" t="s">
        <v>24</v>
      </c>
      <c r="G4" s="91"/>
      <c r="H4" s="92"/>
      <c r="I4" s="87" t="s">
        <v>4</v>
      </c>
      <c r="J4" s="88"/>
      <c r="K4" s="89"/>
      <c r="L4" s="43" t="s">
        <v>43</v>
      </c>
      <c r="M4" s="18"/>
      <c r="N4" s="85" t="s">
        <v>12</v>
      </c>
      <c r="O4" s="81" t="s">
        <v>10</v>
      </c>
      <c r="P4" s="17" t="s">
        <v>9</v>
      </c>
      <c r="Q4" s="31"/>
      <c r="R4" s="4" t="s">
        <v>1</v>
      </c>
      <c r="S4" s="46"/>
      <c r="T4" s="46"/>
      <c r="U4" s="24"/>
      <c r="V4" s="79" t="s">
        <v>2</v>
      </c>
      <c r="W4" s="80"/>
    </row>
    <row r="5" spans="1:24">
      <c r="A5" s="82"/>
      <c r="B5" s="84"/>
      <c r="C5" s="86"/>
      <c r="D5" s="86"/>
      <c r="E5" s="44" t="s">
        <v>44</v>
      </c>
      <c r="F5" s="67" t="s">
        <v>35</v>
      </c>
      <c r="G5" s="67" t="s">
        <v>36</v>
      </c>
      <c r="H5" s="67" t="s">
        <v>41</v>
      </c>
      <c r="I5" s="66" t="s">
        <v>35</v>
      </c>
      <c r="J5" s="66" t="s">
        <v>36</v>
      </c>
      <c r="K5" s="66" t="s">
        <v>37</v>
      </c>
      <c r="L5" s="44"/>
      <c r="M5" s="19" t="s">
        <v>28</v>
      </c>
      <c r="N5" s="86"/>
      <c r="O5" s="82"/>
      <c r="P5" s="32" t="s">
        <v>7</v>
      </c>
      <c r="Q5" s="33" t="s">
        <v>8</v>
      </c>
      <c r="R5" s="58" t="s">
        <v>7</v>
      </c>
      <c r="S5" s="29" t="s">
        <v>39</v>
      </c>
      <c r="T5" s="29" t="s">
        <v>42</v>
      </c>
      <c r="U5" s="29" t="s">
        <v>13</v>
      </c>
      <c r="V5" s="14" t="s">
        <v>7</v>
      </c>
      <c r="W5" s="20" t="s">
        <v>8</v>
      </c>
    </row>
    <row r="6" spans="1:24" s="39" customFormat="1">
      <c r="A6" s="35" t="s">
        <v>14</v>
      </c>
      <c r="B6" s="30" t="s">
        <v>15</v>
      </c>
      <c r="C6" s="35"/>
      <c r="D6" s="36"/>
      <c r="E6" s="37"/>
      <c r="F6" s="37"/>
      <c r="G6" s="37"/>
      <c r="H6" s="37"/>
      <c r="I6" s="37"/>
      <c r="J6" s="37"/>
      <c r="K6" s="37"/>
      <c r="L6" s="37"/>
      <c r="M6" s="37"/>
      <c r="N6" s="38"/>
      <c r="O6" s="38">
        <f>SUM(O7:O13)</f>
        <v>20779.22</v>
      </c>
      <c r="P6" s="50"/>
      <c r="Q6" s="51">
        <f>SUM(Q7:Q13)</f>
        <v>4551.7599999999993</v>
      </c>
      <c r="R6" s="53"/>
      <c r="S6" s="52">
        <f>SUM(S7:S13)</f>
        <v>23566.059999999998</v>
      </c>
      <c r="T6" s="52">
        <f>+O6-S6</f>
        <v>-2786.8399999999965</v>
      </c>
      <c r="U6" s="51"/>
      <c r="V6" s="53"/>
      <c r="W6" s="51"/>
    </row>
    <row r="7" spans="1:24" s="23" customFormat="1">
      <c r="A7" s="26" t="s">
        <v>14</v>
      </c>
      <c r="B7" s="25"/>
      <c r="C7" s="26" t="s">
        <v>16</v>
      </c>
      <c r="D7" s="57"/>
      <c r="E7" s="65"/>
      <c r="F7" s="21">
        <v>41884</v>
      </c>
      <c r="G7" s="21">
        <v>43009</v>
      </c>
      <c r="H7" s="64">
        <f t="shared" ref="H7:H13" si="0">ROUND((G7-F7)/30,0)</f>
        <v>38</v>
      </c>
      <c r="I7" s="21">
        <v>42370</v>
      </c>
      <c r="J7" s="21">
        <v>42735</v>
      </c>
      <c r="K7" s="64">
        <f t="shared" ref="K7:K13" si="1">ROUND((J7-I7)/30,0)</f>
        <v>12</v>
      </c>
      <c r="L7" s="28" t="s">
        <v>7</v>
      </c>
      <c r="M7" s="28" t="s">
        <v>30</v>
      </c>
      <c r="N7" s="54">
        <f>R7*$U$2</f>
        <v>7476.9600000000009</v>
      </c>
      <c r="O7" s="69">
        <v>4984.6400000000003</v>
      </c>
      <c r="P7" s="12"/>
      <c r="Q7" s="48"/>
      <c r="R7" s="56">
        <v>623.08000000000004</v>
      </c>
      <c r="S7" s="55">
        <f t="shared" ref="S7:S13" si="2">IF(DAY($I7)&gt;1,($S$1-MONTH($I7)+IF(MONTH($J7)-$S$1&gt;0,0,MONTH($J7)-$S$1))*$R7,IF(DAY($J7)=1,(($S$1-MONTH($I7))+IF(MONTH($J7)-$S$1&gt;0,0,MONTH($J7)-$S$1))*$R7,(($S$1-MONTH($I7)+1)+IF(MONTH($J7)-$S$1&gt;0,0,MONTH($J7)-$S$1))*$R7))</f>
        <v>4984.6400000000003</v>
      </c>
      <c r="T7" s="55">
        <f>O7-S7</f>
        <v>0</v>
      </c>
      <c r="U7" s="74">
        <f>IF(DAY($I7)&gt;1,($U$1-MONTH($I7)+IF(MONTH($J7)-$U$1&gt;0,0,MONTH($J7)-$U$1))*$R7,IF(DAY($J7)=1,(($U$1-MONTH($I7))+IF(MONTH($J7)-$U$1&gt;0,0,MONTH($J7)-$U$1))*$R7,(($U$1-MONTH($I7)+1)+IF(MONTH($J7)-$U$1&gt;0,0,MONTH($J7)-$U$1))*$R7))</f>
        <v>5607.72</v>
      </c>
      <c r="V7" s="5"/>
      <c r="W7" s="6"/>
    </row>
    <row r="8" spans="1:24" s="23" customFormat="1">
      <c r="A8" s="26" t="s">
        <v>14</v>
      </c>
      <c r="B8" s="25"/>
      <c r="C8" s="68" t="s">
        <v>17</v>
      </c>
      <c r="D8" s="57"/>
      <c r="E8" s="65"/>
      <c r="F8" s="21">
        <v>41967</v>
      </c>
      <c r="G8" s="21">
        <v>43063</v>
      </c>
      <c r="H8" s="64">
        <f t="shared" si="0"/>
        <v>37</v>
      </c>
      <c r="I8" s="21">
        <v>42370</v>
      </c>
      <c r="J8" s="21">
        <v>42735</v>
      </c>
      <c r="K8" s="64">
        <f t="shared" si="1"/>
        <v>12</v>
      </c>
      <c r="L8" s="28" t="s">
        <v>7</v>
      </c>
      <c r="M8" s="28" t="s">
        <v>33</v>
      </c>
      <c r="N8" s="54">
        <f t="shared" ref="N8:N17" si="3">R8*$U$2</f>
        <v>622.55999999999995</v>
      </c>
      <c r="O8" s="69">
        <v>415.03999999999996</v>
      </c>
      <c r="P8" s="12"/>
      <c r="Q8" s="48"/>
      <c r="R8" s="56">
        <v>51.879999999999995</v>
      </c>
      <c r="S8" s="55">
        <f t="shared" si="2"/>
        <v>415.03999999999996</v>
      </c>
      <c r="T8" s="55">
        <f t="shared" ref="T8:T17" si="4">O8-S8</f>
        <v>0</v>
      </c>
      <c r="U8" s="74">
        <f t="shared" ref="U8:U13" si="5">IF(DAY($I8)&gt;1,($U$1-MONTH($I8)+IF(MONTH($J8)-$U$1&gt;0,0,MONTH($J8)-$U$1))*$R8,IF(DAY($J8)=1,(($U$1-MONTH($I8))+IF(MONTH($J8)-$U$1&gt;0,0,MONTH($J8)-$U$1))*$R8,(($U$1-MONTH($I8)+1)+IF(MONTH($J8)-$U$1&gt;0,0,MONTH($J8)-$U$1))*$R8))</f>
        <v>466.91999999999996</v>
      </c>
      <c r="V8" s="5"/>
      <c r="W8" s="6"/>
    </row>
    <row r="9" spans="1:24" s="23" customFormat="1">
      <c r="A9" s="26" t="s">
        <v>14</v>
      </c>
      <c r="B9" s="25"/>
      <c r="C9" s="68" t="s">
        <v>18</v>
      </c>
      <c r="D9" s="57"/>
      <c r="E9" s="65"/>
      <c r="F9" s="21">
        <v>42064</v>
      </c>
      <c r="G9" s="21">
        <v>43160</v>
      </c>
      <c r="H9" s="64">
        <f t="shared" si="0"/>
        <v>37</v>
      </c>
      <c r="I9" s="21">
        <v>42370</v>
      </c>
      <c r="J9" s="21">
        <v>42735</v>
      </c>
      <c r="K9" s="64">
        <f t="shared" si="1"/>
        <v>12</v>
      </c>
      <c r="L9" s="28" t="s">
        <v>7</v>
      </c>
      <c r="M9" s="28" t="s">
        <v>30</v>
      </c>
      <c r="N9" s="54">
        <f t="shared" si="3"/>
        <v>5373.96</v>
      </c>
      <c r="O9" s="69">
        <v>3582.64</v>
      </c>
      <c r="P9" s="12"/>
      <c r="Q9" s="70">
        <v>4478.3</v>
      </c>
      <c r="R9" s="56">
        <v>447.83</v>
      </c>
      <c r="S9" s="55">
        <f t="shared" si="2"/>
        <v>3582.64</v>
      </c>
      <c r="T9" s="55">
        <f t="shared" si="4"/>
        <v>0</v>
      </c>
      <c r="U9" s="75">
        <f t="shared" si="5"/>
        <v>4030.47</v>
      </c>
      <c r="V9" s="5"/>
      <c r="W9" s="6"/>
    </row>
    <row r="10" spans="1:24" s="23" customFormat="1">
      <c r="A10" s="26" t="s">
        <v>14</v>
      </c>
      <c r="B10" s="25"/>
      <c r="C10" s="68" t="s">
        <v>20</v>
      </c>
      <c r="D10" s="57"/>
      <c r="E10" s="65"/>
      <c r="F10" s="21">
        <v>42185</v>
      </c>
      <c r="G10" s="21">
        <v>43281</v>
      </c>
      <c r="H10" s="64">
        <f t="shared" si="0"/>
        <v>37</v>
      </c>
      <c r="I10" s="21">
        <v>42370</v>
      </c>
      <c r="J10" s="21">
        <v>42735</v>
      </c>
      <c r="K10" s="64">
        <f t="shared" si="1"/>
        <v>12</v>
      </c>
      <c r="L10" s="28" t="s">
        <v>7</v>
      </c>
      <c r="M10" s="28" t="s">
        <v>29</v>
      </c>
      <c r="N10" s="54">
        <f t="shared" si="3"/>
        <v>7266.24</v>
      </c>
      <c r="O10" s="69">
        <v>4844.16</v>
      </c>
      <c r="P10" s="12"/>
      <c r="Q10" s="70">
        <f>-624+605.52</f>
        <v>-18.480000000000018</v>
      </c>
      <c r="R10" s="56">
        <v>605.52</v>
      </c>
      <c r="S10" s="55">
        <f t="shared" si="2"/>
        <v>4844.16</v>
      </c>
      <c r="T10" s="55">
        <f t="shared" si="4"/>
        <v>0</v>
      </c>
      <c r="U10" s="75">
        <f t="shared" si="5"/>
        <v>5449.68</v>
      </c>
      <c r="V10" s="5"/>
      <c r="W10" s="6"/>
    </row>
    <row r="11" spans="1:24" s="23" customFormat="1">
      <c r="A11" s="26" t="s">
        <v>14</v>
      </c>
      <c r="B11" s="25"/>
      <c r="C11" s="68" t="s">
        <v>21</v>
      </c>
      <c r="D11" s="57"/>
      <c r="E11" s="65"/>
      <c r="F11" s="21">
        <v>42307</v>
      </c>
      <c r="G11" s="21">
        <v>44134</v>
      </c>
      <c r="H11" s="64">
        <f t="shared" si="0"/>
        <v>61</v>
      </c>
      <c r="I11" s="21">
        <v>42370</v>
      </c>
      <c r="J11" s="21">
        <v>42735</v>
      </c>
      <c r="K11" s="64">
        <f t="shared" si="1"/>
        <v>12</v>
      </c>
      <c r="L11" s="28" t="s">
        <v>7</v>
      </c>
      <c r="M11" s="28" t="s">
        <v>32</v>
      </c>
      <c r="N11" s="54">
        <f t="shared" si="3"/>
        <v>1536.48</v>
      </c>
      <c r="O11" s="69">
        <v>1024.32</v>
      </c>
      <c r="P11" s="12"/>
      <c r="Q11" s="72">
        <v>91.94</v>
      </c>
      <c r="R11" s="56">
        <v>128.04</v>
      </c>
      <c r="S11" s="55">
        <f t="shared" si="2"/>
        <v>1024.32</v>
      </c>
      <c r="T11" s="55">
        <f t="shared" si="4"/>
        <v>0</v>
      </c>
      <c r="U11" s="75">
        <f t="shared" si="5"/>
        <v>1152.3599999999999</v>
      </c>
      <c r="V11" s="5"/>
      <c r="W11" s="6"/>
    </row>
    <row r="12" spans="1:24" s="23" customFormat="1">
      <c r="A12" s="26" t="s">
        <v>14</v>
      </c>
      <c r="B12" s="25"/>
      <c r="C12" s="68" t="s">
        <v>22</v>
      </c>
      <c r="D12" s="57"/>
      <c r="E12" s="65"/>
      <c r="F12" s="21">
        <v>42326</v>
      </c>
      <c r="G12" s="21">
        <v>44153</v>
      </c>
      <c r="H12" s="64">
        <f t="shared" si="0"/>
        <v>61</v>
      </c>
      <c r="I12" s="21">
        <v>42370</v>
      </c>
      <c r="J12" s="21">
        <v>42735</v>
      </c>
      <c r="K12" s="64">
        <f t="shared" si="1"/>
        <v>12</v>
      </c>
      <c r="L12" s="64">
        <f t="shared" ref="L12" si="6">ROUND((K12-J12)/30,0)</f>
        <v>-1424</v>
      </c>
      <c r="M12" s="64">
        <f t="shared" ref="M12" si="7">ROUND((L12-K12)/30,0)</f>
        <v>-48</v>
      </c>
      <c r="N12" s="64">
        <f t="shared" ref="N12" si="8">ROUND((M12-L12)/30,0)</f>
        <v>46</v>
      </c>
      <c r="O12" s="64">
        <f t="shared" ref="O12" si="9">ROUND((N12-M12)/30,0)</f>
        <v>3</v>
      </c>
      <c r="P12" s="64">
        <f t="shared" ref="P12" si="10">ROUND((O12-N12)/30,0)</f>
        <v>-1</v>
      </c>
      <c r="Q12" s="64">
        <f t="shared" ref="Q12" si="11">ROUND((P12-O12)/30,0)</f>
        <v>0</v>
      </c>
      <c r="R12" s="56">
        <v>348.73</v>
      </c>
      <c r="S12" s="55">
        <f t="shared" si="2"/>
        <v>2789.84</v>
      </c>
      <c r="T12" s="55">
        <f t="shared" si="4"/>
        <v>-2786.84</v>
      </c>
      <c r="U12" s="75">
        <f t="shared" si="5"/>
        <v>3138.57</v>
      </c>
      <c r="V12" s="5"/>
      <c r="W12" s="6"/>
    </row>
    <row r="13" spans="1:24" s="23" customFormat="1">
      <c r="A13" s="26" t="s">
        <v>14</v>
      </c>
      <c r="B13" s="25" t="s">
        <v>25</v>
      </c>
      <c r="C13" s="68" t="s">
        <v>23</v>
      </c>
      <c r="D13" s="57"/>
      <c r="E13" s="65"/>
      <c r="F13" s="21">
        <v>42425</v>
      </c>
      <c r="G13" s="21">
        <v>44252</v>
      </c>
      <c r="H13" s="64">
        <f t="shared" si="0"/>
        <v>61</v>
      </c>
      <c r="I13" s="63">
        <v>42425</v>
      </c>
      <c r="J13" s="63">
        <v>42735</v>
      </c>
      <c r="K13" s="64">
        <f t="shared" si="1"/>
        <v>10</v>
      </c>
      <c r="L13" s="28" t="s">
        <v>7</v>
      </c>
      <c r="M13" s="42" t="s">
        <v>31</v>
      </c>
      <c r="N13" s="54">
        <f t="shared" si="3"/>
        <v>11850.84</v>
      </c>
      <c r="O13" s="69">
        <v>5925.42</v>
      </c>
      <c r="P13" s="12"/>
      <c r="Q13" s="48"/>
      <c r="R13" s="56">
        <v>987.57</v>
      </c>
      <c r="S13" s="55">
        <f t="shared" si="2"/>
        <v>5925.42</v>
      </c>
      <c r="T13" s="55">
        <f t="shared" si="4"/>
        <v>0</v>
      </c>
      <c r="U13" s="75">
        <f t="shared" si="5"/>
        <v>6912.9900000000007</v>
      </c>
      <c r="V13" s="5"/>
      <c r="W13" s="6"/>
    </row>
    <row r="14" spans="1:24" s="39" customFormat="1">
      <c r="A14" s="35">
        <v>6122200000</v>
      </c>
      <c r="B14" s="30" t="s">
        <v>40</v>
      </c>
      <c r="C14" s="35"/>
      <c r="D14" s="36"/>
      <c r="E14" s="37"/>
      <c r="F14" s="37"/>
      <c r="G14" s="37"/>
      <c r="H14" s="37"/>
      <c r="I14" s="37"/>
      <c r="J14" s="37"/>
      <c r="K14" s="37"/>
      <c r="L14" s="37"/>
      <c r="M14" s="37"/>
      <c r="N14" s="38"/>
      <c r="O14" s="38">
        <f>SUM(O15:O17)</f>
        <v>53876.619999999995</v>
      </c>
      <c r="P14" s="50"/>
      <c r="Q14" s="52">
        <f>SUM(Q15:Q17)</f>
        <v>0</v>
      </c>
      <c r="R14" s="53"/>
      <c r="S14" s="52">
        <f>SUM(S15:S17)</f>
        <v>52300.61</v>
      </c>
      <c r="T14" s="52">
        <f>+O14-S14</f>
        <v>1576.0099999999948</v>
      </c>
      <c r="U14" s="51"/>
      <c r="V14" s="53"/>
      <c r="W14" s="51"/>
    </row>
    <row r="15" spans="1:24" s="23" customFormat="1">
      <c r="A15" s="26">
        <v>6122200000</v>
      </c>
      <c r="B15" s="25"/>
      <c r="C15" s="68" t="s">
        <v>19</v>
      </c>
      <c r="D15" s="27"/>
      <c r="E15" s="65"/>
      <c r="F15" s="21">
        <v>42506</v>
      </c>
      <c r="G15" s="21">
        <v>43571</v>
      </c>
      <c r="H15" s="64">
        <f>ROUND((G15-F15)/30,0)</f>
        <v>36</v>
      </c>
      <c r="I15" s="21">
        <v>42370</v>
      </c>
      <c r="J15" s="21">
        <v>42735</v>
      </c>
      <c r="K15" s="64">
        <f t="shared" ref="K15:K17" si="12">ROUND((J15-I15)/30,0)</f>
        <v>12</v>
      </c>
      <c r="L15" s="28" t="s">
        <v>7</v>
      </c>
      <c r="M15" s="28" t="s">
        <v>34</v>
      </c>
      <c r="N15" s="54">
        <f t="shared" si="3"/>
        <v>62222.879999999997</v>
      </c>
      <c r="O15" s="69">
        <v>41481.919999999998</v>
      </c>
      <c r="P15" s="12"/>
      <c r="Q15" s="48"/>
      <c r="R15" s="56">
        <v>5185.24</v>
      </c>
      <c r="S15" s="55">
        <f>IF(DAY($I15)&gt;1,($S$1-MONTH($I15)+IF(MONTH($J15)-$S$1&gt;0,0,MONTH($J15)-$S$1))*$R15,IF(DAY($J15)=1,(($S$1-MONTH($I15))+IF(MONTH($J15)-$S$1&gt;0,0,MONTH($J15)-$S$1))*$R15,(($S$1-MONTH($I15)+1)+IF(MONTH($J15)-$S$1&gt;0,0,MONTH($J15)-$S$1))*$R15))</f>
        <v>41481.919999999998</v>
      </c>
      <c r="T15" s="55">
        <f t="shared" si="4"/>
        <v>0</v>
      </c>
      <c r="U15" s="75">
        <f t="shared" ref="U15:U17" si="13">IF(DAY($I15)&gt;1,($U$1-MONTH($I15)+IF(MONTH($J15)-$U$1&gt;0,0,MONTH($J15)-$U$1))*$R15,IF(DAY($J15)=1,(($U$1-MONTH($I15))+IF(MONTH($J15)-$U$1&gt;0,0,MONTH($J15)-$U$1))*$R15,(($U$1-MONTH($I15)+1)+IF(MONTH($J15)-$U$1&gt;0,0,MONTH($J15)-$U$1))*$R15))</f>
        <v>46667.159999999996</v>
      </c>
      <c r="V15" s="5"/>
      <c r="W15" s="6"/>
    </row>
    <row r="16" spans="1:24" s="23" customFormat="1">
      <c r="A16" s="26">
        <v>6122200000</v>
      </c>
      <c r="B16" s="25"/>
      <c r="C16" s="60"/>
      <c r="D16" s="45"/>
      <c r="E16" s="78"/>
      <c r="F16" s="59"/>
      <c r="G16" s="59"/>
      <c r="H16" s="64">
        <f t="shared" ref="H16:H17" si="14">ROUND((G16-F16)/30,0)</f>
        <v>0</v>
      </c>
      <c r="I16" s="21">
        <v>42370</v>
      </c>
      <c r="J16" s="21">
        <v>42735</v>
      </c>
      <c r="K16" s="64">
        <f t="shared" si="12"/>
        <v>12</v>
      </c>
      <c r="L16" s="28" t="s">
        <v>7</v>
      </c>
      <c r="M16" s="28"/>
      <c r="N16" s="54">
        <f t="shared" si="3"/>
        <v>4407.96</v>
      </c>
      <c r="O16" s="54">
        <v>2938.64</v>
      </c>
      <c r="P16" s="12"/>
      <c r="Q16" s="48"/>
      <c r="R16" s="56">
        <v>367.33</v>
      </c>
      <c r="S16" s="71">
        <f t="shared" ref="S16:S17" si="15">IF(DAY($I16)&gt;1,($S$1-MONTH($I16)+IF(MONTH($J16)-$S$1&gt;0,0,MONTH($J16)-$S$1))*$R16,IF(DAY($J16)=1,(($S$1-MONTH($I16))+IF(MONTH($J16)-$S$1&gt;0,0,MONTH($J16)-$S$1))*$R16,(($S$1-MONTH($I16)+1)+IF(MONTH($J16)-$S$1&gt;0,0,MONTH($J16)-$S$1))*$R16))</f>
        <v>2938.64</v>
      </c>
      <c r="T16" s="55">
        <f t="shared" si="4"/>
        <v>0</v>
      </c>
      <c r="U16" s="75">
        <f t="shared" si="13"/>
        <v>3305.97</v>
      </c>
      <c r="V16" s="5"/>
      <c r="W16" s="6"/>
    </row>
    <row r="17" spans="1:23" s="23" customFormat="1">
      <c r="A17" s="26">
        <v>6122200000</v>
      </c>
      <c r="B17" s="25"/>
      <c r="C17" s="60"/>
      <c r="D17" s="45"/>
      <c r="E17" s="78"/>
      <c r="F17" s="61">
        <v>42370</v>
      </c>
      <c r="G17" s="61">
        <v>42522</v>
      </c>
      <c r="H17" s="64">
        <f t="shared" si="14"/>
        <v>5</v>
      </c>
      <c r="I17" s="63">
        <v>42370</v>
      </c>
      <c r="J17" s="63">
        <v>42522</v>
      </c>
      <c r="K17" s="64">
        <f t="shared" si="12"/>
        <v>5</v>
      </c>
      <c r="L17" s="28" t="s">
        <v>7</v>
      </c>
      <c r="M17" s="28"/>
      <c r="N17" s="54">
        <f t="shared" si="3"/>
        <v>18912.12</v>
      </c>
      <c r="O17" s="54">
        <v>9456.06</v>
      </c>
      <c r="P17" s="15"/>
      <c r="Q17" s="47"/>
      <c r="R17" s="56">
        <v>1576.01</v>
      </c>
      <c r="S17" s="71">
        <f t="shared" si="15"/>
        <v>7880.05</v>
      </c>
      <c r="T17" s="55">
        <f t="shared" si="4"/>
        <v>1576.0099999999993</v>
      </c>
      <c r="U17" s="75">
        <f t="shared" si="13"/>
        <v>7880.05</v>
      </c>
      <c r="V17" s="16"/>
      <c r="W17" s="34"/>
    </row>
    <row r="19" spans="1:23">
      <c r="G19" s="73" t="s">
        <v>46</v>
      </c>
    </row>
    <row r="20" spans="1:23">
      <c r="K20" s="77"/>
      <c r="L20" s="77"/>
      <c r="M20" s="77"/>
      <c r="N20" s="77"/>
      <c r="O20" s="77"/>
      <c r="P20" s="77"/>
      <c r="Q20" s="77"/>
      <c r="R20" s="77"/>
      <c r="S20" s="77"/>
    </row>
    <row r="21" spans="1:23">
      <c r="K21" s="77"/>
      <c r="R21" s="77"/>
      <c r="S21" s="77"/>
    </row>
    <row r="22" spans="1:23">
      <c r="K22" s="77"/>
      <c r="R22" s="77"/>
      <c r="S22" s="77"/>
    </row>
    <row r="23" spans="1:23">
      <c r="K23" s="77"/>
      <c r="R23" s="77"/>
      <c r="S23" s="77"/>
    </row>
    <row r="24" spans="1:23">
      <c r="K24" s="77"/>
      <c r="R24" s="77"/>
      <c r="S24" s="77"/>
    </row>
    <row r="25" spans="1:23">
      <c r="K25" s="77"/>
      <c r="R25" s="77"/>
      <c r="S25" s="77"/>
    </row>
    <row r="26" spans="1:23">
      <c r="K26" s="77"/>
      <c r="R26" s="77"/>
      <c r="S26" s="77"/>
    </row>
    <row r="27" spans="1:23">
      <c r="K27" s="77"/>
      <c r="R27" s="77"/>
      <c r="S27" s="77"/>
    </row>
    <row r="28" spans="1:23">
      <c r="K28" s="77"/>
      <c r="R28" s="77"/>
      <c r="S28" s="77"/>
    </row>
    <row r="29" spans="1:23">
      <c r="K29" s="77"/>
      <c r="R29" s="77"/>
      <c r="S29" s="77"/>
    </row>
    <row r="30" spans="1:23">
      <c r="K30" s="77"/>
      <c r="R30" s="77"/>
      <c r="S30" s="77"/>
    </row>
    <row r="31" spans="1:23">
      <c r="K31" s="77"/>
      <c r="R31" s="77"/>
      <c r="S31" s="77"/>
    </row>
    <row r="32" spans="1:23">
      <c r="K32" s="77"/>
      <c r="R32" s="77"/>
      <c r="S32" s="77"/>
    </row>
    <row r="33" spans="19:19">
      <c r="S33" s="77"/>
    </row>
    <row r="34" spans="19:19">
      <c r="S34" s="77"/>
    </row>
  </sheetData>
  <autoFilter ref="A5:X17"/>
  <mergeCells count="10">
    <mergeCell ref="E16:E17"/>
    <mergeCell ref="V4:W4"/>
    <mergeCell ref="A4:A5"/>
    <mergeCell ref="B4:B5"/>
    <mergeCell ref="C4:C5"/>
    <mergeCell ref="D4:D5"/>
    <mergeCell ref="N4:N5"/>
    <mergeCell ref="O4:O5"/>
    <mergeCell ref="I4:K4"/>
    <mergeCell ref="F4:H4"/>
  </mergeCells>
  <pageMargins left="0.7" right="0.7" top="0.75" bottom="0.75" header="0.3" footer="0.3"/>
  <pageSetup paperSize="8" orientation="landscape" r:id="rId1"/>
  <headerFooter alignWithMargins="0">
    <oddFooter>&amp;L&amp;D    &amp;T&amp;C&amp;Z
&amp;F&amp;R&amp;P / &amp;N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B050"/>
  </sheetPr>
  <dimension ref="A1:W1"/>
  <sheetViews>
    <sheetView workbookViewId="0">
      <selection activeCell="B27" sqref="B27"/>
    </sheetView>
  </sheetViews>
  <sheetFormatPr baseColWidth="10" defaultRowHeight="14.4"/>
  <cols>
    <col min="1" max="3" width="11.5546875" style="8"/>
    <col min="4" max="22" width="11.5546875" style="23"/>
    <col min="23" max="23" width="11.5546875" style="23" collapsed="1"/>
    <col min="24" max="16384" width="11.5546875" style="23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abonnements</vt:lpstr>
      <vt:lpstr>xxx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Jessie Languille</dc:creator>
  <cp:lastModifiedBy>mdo100</cp:lastModifiedBy>
  <cp:lastPrinted>2016-09-12T11:26:33Z</cp:lastPrinted>
  <dcterms:created xsi:type="dcterms:W3CDTF">2016-09-12T11:15:32Z</dcterms:created>
  <dcterms:modified xsi:type="dcterms:W3CDTF">2016-10-20T09:19:16Z</dcterms:modified>
</cp:coreProperties>
</file>