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6" windowWidth="15720" windowHeight="6648"/>
  </bookViews>
  <sheets>
    <sheet name="Feuil1" sheetId="3" r:id="rId1"/>
    <sheet name="Feuil2" sheetId="5" r:id="rId2"/>
    <sheet name="Feuil3" sheetId="6" r:id="rId3"/>
  </sheets>
  <functionGroups/>
  <calcPr calcId="125725" iterate="1"/>
</workbook>
</file>

<file path=xl/calcChain.xml><?xml version="1.0" encoding="utf-8"?>
<calcChain xmlns="http://schemas.openxmlformats.org/spreadsheetml/2006/main">
  <c r="K21" i="3"/>
  <c r="J13"/>
  <c r="K19"/>
  <c r="K18"/>
  <c r="K14"/>
  <c r="K15"/>
  <c r="K16"/>
  <c r="K17"/>
  <c r="K13"/>
  <c r="J19" l="1"/>
  <c r="J18"/>
  <c r="J17"/>
  <c r="J16"/>
  <c r="J15"/>
  <c r="J14"/>
  <c r="J21" l="1"/>
  <c r="H4"/>
  <c r="I8" l="1"/>
  <c r="I4"/>
  <c r="H8"/>
  <c r="D8"/>
  <c r="E8"/>
  <c r="F8"/>
  <c r="G8"/>
  <c r="C8"/>
  <c r="D6"/>
  <c r="E6"/>
  <c r="F6"/>
  <c r="G6"/>
  <c r="C6"/>
  <c r="D4"/>
  <c r="E4"/>
  <c r="F4"/>
  <c r="G4"/>
  <c r="C4"/>
</calcChain>
</file>

<file path=xl/sharedStrings.xml><?xml version="1.0" encoding="utf-8"?>
<sst xmlns="http://schemas.openxmlformats.org/spreadsheetml/2006/main" count="42" uniqueCount="26">
  <si>
    <t>Lundi</t>
  </si>
  <si>
    <t>Mardi</t>
  </si>
  <si>
    <t>Mercredi</t>
  </si>
  <si>
    <t>Jeudi</t>
  </si>
  <si>
    <t>Vendredi</t>
  </si>
  <si>
    <t>Samedi</t>
  </si>
  <si>
    <t>Dimanche</t>
  </si>
  <si>
    <t>Collègue 1</t>
  </si>
  <si>
    <t>Matin</t>
  </si>
  <si>
    <t>Soir</t>
  </si>
  <si>
    <t>Nuit</t>
  </si>
  <si>
    <t>Samedi journée</t>
  </si>
  <si>
    <t>Samedi Nuit</t>
  </si>
  <si>
    <t>Dimanche journée</t>
  </si>
  <si>
    <t>Dimanche Nuit</t>
  </si>
  <si>
    <t>M</t>
  </si>
  <si>
    <t>S</t>
  </si>
  <si>
    <t>N</t>
  </si>
  <si>
    <t>Sj</t>
  </si>
  <si>
    <t>Sn</t>
  </si>
  <si>
    <t>Dj</t>
  </si>
  <si>
    <t>Dn</t>
  </si>
  <si>
    <t>Lègende</t>
  </si>
  <si>
    <t>Totaux min</t>
  </si>
  <si>
    <t>Jour Congé</t>
  </si>
  <si>
    <t>Somme des minutes travaillées dans la semaine pour Collègue 1 et jours de congés</t>
  </si>
</sst>
</file>

<file path=xl/styles.xml><?xml version="1.0" encoding="utf-8"?>
<styleSheet xmlns="http://schemas.openxmlformats.org/spreadsheetml/2006/main">
  <numFmts count="1">
    <numFmt numFmtId="164" formatCode="h:mm;@"/>
  </numFmts>
  <fonts count="5"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b/>
      <sz val="12"/>
      <color theme="0"/>
      <name val="Times New Roman"/>
      <family val="2"/>
    </font>
    <font>
      <sz val="16"/>
      <color theme="1"/>
      <name val="Times New Roman"/>
      <family val="2"/>
    </font>
    <font>
      <b/>
      <sz val="12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6" tint="0.59996337778862885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2" fontId="0" fillId="12" borderId="6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2" fontId="0" fillId="12" borderId="9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FF00"/>
      <color rgb="FFFF66FF"/>
      <color rgb="FF00FF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X42"/>
  <sheetViews>
    <sheetView tabSelected="1" workbookViewId="0">
      <selection activeCell="L24" sqref="L24"/>
    </sheetView>
  </sheetViews>
  <sheetFormatPr baseColWidth="10" defaultRowHeight="15.6"/>
  <cols>
    <col min="1" max="1" width="11.19921875" style="1"/>
    <col min="2" max="2" width="8.19921875" style="1" customWidth="1"/>
    <col min="3" max="9" width="9.69921875" style="1" customWidth="1"/>
    <col min="10" max="10" width="11.19921875" style="1" customWidth="1"/>
    <col min="11" max="16384" width="11.19921875" style="1"/>
  </cols>
  <sheetData>
    <row r="2" spans="1:24" ht="16.2" thickBot="1"/>
    <row r="3" spans="1:24" ht="16.2" thickBot="1">
      <c r="B3" s="5"/>
      <c r="C3" s="5" t="s">
        <v>0</v>
      </c>
      <c r="D3" s="5" t="s">
        <v>1</v>
      </c>
      <c r="E3" s="5" t="s">
        <v>2</v>
      </c>
      <c r="F3" s="5" t="s">
        <v>3</v>
      </c>
      <c r="G3" s="5" t="s">
        <v>4</v>
      </c>
      <c r="H3" s="5" t="s">
        <v>5</v>
      </c>
      <c r="I3" s="5" t="s">
        <v>6</v>
      </c>
      <c r="R3" s="8"/>
      <c r="S3" s="8"/>
      <c r="T3" s="8"/>
      <c r="U3" s="8"/>
      <c r="V3" s="8"/>
      <c r="W3" s="8"/>
      <c r="X3" s="8"/>
    </row>
    <row r="4" spans="1:24" ht="16.2" thickBot="1">
      <c r="B4" s="6">
        <v>0.29166666666666669</v>
      </c>
      <c r="C4" s="27">
        <f>VALUE(MOD($B5-$B4,1))*1440-30</f>
        <v>630</v>
      </c>
      <c r="D4" s="27">
        <f t="shared" ref="D4:G4" si="0">VALUE(MOD($B5-$B4,1))*1440-30</f>
        <v>630</v>
      </c>
      <c r="E4" s="27">
        <f t="shared" si="0"/>
        <v>630</v>
      </c>
      <c r="F4" s="27">
        <f t="shared" si="0"/>
        <v>630</v>
      </c>
      <c r="G4" s="27">
        <f t="shared" si="0"/>
        <v>630</v>
      </c>
      <c r="H4" s="27">
        <f>(VALUE(MOD($B7-$B4,1))*1440)*125%-60</f>
        <v>1065</v>
      </c>
      <c r="I4" s="30">
        <f>(VALUE(MOD($B7-$B4,1))*1440)*200%-60</f>
        <v>1740</v>
      </c>
      <c r="R4" s="9"/>
      <c r="S4" s="9"/>
      <c r="T4" s="9"/>
      <c r="U4" s="9"/>
      <c r="V4" s="9"/>
      <c r="W4" s="9"/>
      <c r="X4" s="9"/>
    </row>
    <row r="5" spans="1:24" ht="16.2" thickBot="1">
      <c r="B5" s="6">
        <v>0.75</v>
      </c>
      <c r="C5" s="27"/>
      <c r="D5" s="27"/>
      <c r="E5" s="27"/>
      <c r="F5" s="27"/>
      <c r="G5" s="27"/>
      <c r="H5" s="27"/>
      <c r="I5" s="30"/>
      <c r="R5" s="8"/>
      <c r="S5" s="8"/>
      <c r="T5" s="8"/>
      <c r="U5" s="8"/>
      <c r="V5" s="8"/>
      <c r="W5" s="8"/>
      <c r="X5" s="8"/>
    </row>
    <row r="6" spans="1:24" ht="16.2" thickBot="1">
      <c r="B6" s="6">
        <v>0.75</v>
      </c>
      <c r="C6" s="27">
        <f>(VALUE(MOD($B7-$B6,1))*1440)*125%</f>
        <v>299.99999999999994</v>
      </c>
      <c r="D6" s="27">
        <f t="shared" ref="D6:G6" si="1">(VALUE(MOD($B7-$B6,1))*1440)*125%</f>
        <v>299.99999999999994</v>
      </c>
      <c r="E6" s="27">
        <f t="shared" si="1"/>
        <v>299.99999999999994</v>
      </c>
      <c r="F6" s="27">
        <f t="shared" si="1"/>
        <v>299.99999999999994</v>
      </c>
      <c r="G6" s="27">
        <f t="shared" si="1"/>
        <v>299.99999999999994</v>
      </c>
      <c r="H6" s="27"/>
      <c r="I6" s="30"/>
      <c r="R6" s="9"/>
      <c r="S6" s="9"/>
      <c r="T6" s="9"/>
      <c r="U6" s="9"/>
      <c r="V6" s="9"/>
      <c r="W6" s="9"/>
      <c r="X6" s="9"/>
    </row>
    <row r="7" spans="1:24" ht="16.2" thickBot="1">
      <c r="B7" s="6">
        <v>0.91666666666666663</v>
      </c>
      <c r="C7" s="27"/>
      <c r="D7" s="27"/>
      <c r="E7" s="27"/>
      <c r="F7" s="27"/>
      <c r="G7" s="27"/>
      <c r="H7" s="27"/>
      <c r="I7" s="30"/>
    </row>
    <row r="8" spans="1:24" ht="16.2" thickBot="1">
      <c r="B8" s="6">
        <v>0.91666666666666663</v>
      </c>
      <c r="C8" s="27">
        <f>(VALUE(MOD($B9-$B8,1))*1440) *150%-30</f>
        <v>780</v>
      </c>
      <c r="D8" s="27">
        <f t="shared" ref="D8:G8" si="2">(VALUE(MOD($B9-$B8,1))*1440) *150%-30</f>
        <v>780</v>
      </c>
      <c r="E8" s="27">
        <f t="shared" si="2"/>
        <v>780</v>
      </c>
      <c r="F8" s="27">
        <f t="shared" si="2"/>
        <v>780</v>
      </c>
      <c r="G8" s="27">
        <f t="shared" si="2"/>
        <v>780</v>
      </c>
      <c r="H8" s="27">
        <f>(VALUE(MOD($B9-$B8,1))*1440)*150%-30</f>
        <v>780</v>
      </c>
      <c r="I8" s="30">
        <f>(VALUE(MOD($B9-$B8,1))*1440)*250%-30</f>
        <v>1320</v>
      </c>
    </row>
    <row r="9" spans="1:24" ht="16.2" thickBot="1">
      <c r="B9" s="6">
        <v>0.29166666666666669</v>
      </c>
      <c r="C9" s="27"/>
      <c r="D9" s="27"/>
      <c r="E9" s="27"/>
      <c r="F9" s="27"/>
      <c r="G9" s="27"/>
      <c r="H9" s="27"/>
      <c r="I9" s="30"/>
    </row>
    <row r="11" spans="1:24" ht="15.6" customHeight="1" thickBot="1"/>
    <row r="12" spans="1:24" ht="15.6" customHeight="1" thickTop="1" thickBot="1">
      <c r="A12" s="10" t="s">
        <v>7</v>
      </c>
      <c r="B12" s="11" t="s">
        <v>22</v>
      </c>
      <c r="C12" s="11" t="s">
        <v>0</v>
      </c>
      <c r="D12" s="11" t="s">
        <v>1</v>
      </c>
      <c r="E12" s="11" t="s">
        <v>2</v>
      </c>
      <c r="F12" s="11" t="s">
        <v>3</v>
      </c>
      <c r="G12" s="11" t="s">
        <v>4</v>
      </c>
      <c r="H12" s="11" t="s">
        <v>5</v>
      </c>
      <c r="I12" s="11" t="s">
        <v>6</v>
      </c>
      <c r="J12" s="12" t="s">
        <v>23</v>
      </c>
      <c r="K12" s="13" t="s">
        <v>24</v>
      </c>
    </row>
    <row r="13" spans="1:24" ht="16.2" thickBot="1">
      <c r="A13" s="14" t="s">
        <v>8</v>
      </c>
      <c r="B13" s="15" t="s">
        <v>15</v>
      </c>
      <c r="C13" s="7" t="s">
        <v>15</v>
      </c>
      <c r="D13" s="7"/>
      <c r="E13" s="7"/>
      <c r="F13" s="7" t="s">
        <v>15</v>
      </c>
      <c r="G13" s="7"/>
      <c r="H13" s="7"/>
      <c r="I13" s="7"/>
      <c r="J13" s="16">
        <f>SUMPRODUCT((C13:G13="M")*(C4:G5))</f>
        <v>1260</v>
      </c>
      <c r="K13" s="17">
        <f>J13/jourcong(B13)</f>
        <v>5.5263157894736841</v>
      </c>
    </row>
    <row r="14" spans="1:24" ht="16.2" thickBot="1">
      <c r="A14" s="14" t="s">
        <v>9</v>
      </c>
      <c r="B14" s="18" t="s">
        <v>16</v>
      </c>
      <c r="C14" s="7"/>
      <c r="D14" s="7" t="s">
        <v>16</v>
      </c>
      <c r="E14" s="7"/>
      <c r="F14" s="7"/>
      <c r="G14" s="7"/>
      <c r="H14" s="7"/>
      <c r="I14" s="7"/>
      <c r="J14" s="16">
        <f>SUMPRODUCT((C14:G14="S")*(C6:G7))</f>
        <v>299.99999999999994</v>
      </c>
      <c r="K14" s="17">
        <f t="shared" ref="K14:K17" si="3">J14/jourcong(B14)</f>
        <v>1.3157894736842102</v>
      </c>
    </row>
    <row r="15" spans="1:24" ht="16.2" thickBot="1">
      <c r="A15" s="14" t="s">
        <v>10</v>
      </c>
      <c r="B15" s="19" t="s">
        <v>17</v>
      </c>
      <c r="C15" s="7"/>
      <c r="D15" s="7"/>
      <c r="E15" s="7" t="s">
        <v>17</v>
      </c>
      <c r="F15" s="7"/>
      <c r="G15" s="7" t="s">
        <v>16</v>
      </c>
      <c r="H15" s="7"/>
      <c r="I15" s="7"/>
      <c r="J15" s="16">
        <f>SUMPRODUCT((C15:G15="N")*(C8:G9))</f>
        <v>780</v>
      </c>
      <c r="K15" s="17">
        <f t="shared" si="3"/>
        <v>3.4210526315789473</v>
      </c>
    </row>
    <row r="16" spans="1:24" ht="31.8" thickBot="1">
      <c r="A16" s="20" t="s">
        <v>11</v>
      </c>
      <c r="B16" s="21" t="s">
        <v>18</v>
      </c>
      <c r="C16" s="7"/>
      <c r="D16" s="7"/>
      <c r="E16" s="7"/>
      <c r="F16" s="7"/>
      <c r="G16" s="7"/>
      <c r="H16" s="7" t="s">
        <v>18</v>
      </c>
      <c r="I16" s="7"/>
      <c r="J16" s="16">
        <f>IF(H16="Sj",H4,0)</f>
        <v>1065</v>
      </c>
      <c r="K16" s="17">
        <f t="shared" si="3"/>
        <v>4.6710526315789478</v>
      </c>
    </row>
    <row r="17" spans="1:13" ht="16.2" thickBot="1">
      <c r="A17" s="20" t="s">
        <v>12</v>
      </c>
      <c r="B17" s="22" t="s">
        <v>19</v>
      </c>
      <c r="C17" s="7"/>
      <c r="D17" s="7"/>
      <c r="E17" s="7"/>
      <c r="F17" s="7"/>
      <c r="G17" s="7"/>
      <c r="H17" s="7" t="s">
        <v>19</v>
      </c>
      <c r="I17" s="7"/>
      <c r="J17" s="16">
        <f>IF(H17="Sn",H8,0)</f>
        <v>780</v>
      </c>
      <c r="K17" s="17">
        <f t="shared" si="3"/>
        <v>3.4210526315789473</v>
      </c>
    </row>
    <row r="18" spans="1:13" ht="31.8" thickBot="1">
      <c r="A18" s="20" t="s">
        <v>13</v>
      </c>
      <c r="B18" s="23" t="s">
        <v>20</v>
      </c>
      <c r="C18" s="7"/>
      <c r="D18" s="7"/>
      <c r="E18" s="7"/>
      <c r="F18" s="7"/>
      <c r="G18" s="7"/>
      <c r="H18" s="7"/>
      <c r="I18" s="7" t="s">
        <v>20</v>
      </c>
      <c r="J18" s="16">
        <f>IF(I18="Dj",I4,0)</f>
        <v>1740</v>
      </c>
      <c r="K18" s="17">
        <f>(J18/jourcong(B18))/24</f>
        <v>1.2083333333333333</v>
      </c>
    </row>
    <row r="19" spans="1:13" ht="31.8" thickBot="1">
      <c r="A19" s="20" t="s">
        <v>14</v>
      </c>
      <c r="B19" s="24" t="s">
        <v>21</v>
      </c>
      <c r="C19" s="7"/>
      <c r="D19" s="7"/>
      <c r="E19" s="7"/>
      <c r="F19" s="7"/>
      <c r="G19" s="7"/>
      <c r="H19" s="7"/>
      <c r="I19" s="7" t="s">
        <v>21</v>
      </c>
      <c r="J19" s="16">
        <f>IF(I19="Dn",I8,0)</f>
        <v>1320</v>
      </c>
      <c r="K19" s="17">
        <f>jourcong(B19)+0.24</f>
        <v>1.24</v>
      </c>
      <c r="L19" s="2"/>
      <c r="M19" s="4"/>
    </row>
    <row r="20" spans="1:13" ht="16.2" thickBot="1">
      <c r="A20" s="31"/>
      <c r="B20" s="32"/>
      <c r="C20" s="32"/>
      <c r="D20" s="32"/>
      <c r="E20" s="32"/>
      <c r="F20" s="32"/>
      <c r="G20" s="32"/>
      <c r="H20" s="32"/>
      <c r="I20" s="32"/>
      <c r="J20" s="33"/>
      <c r="K20" s="34"/>
    </row>
    <row r="21" spans="1:13" ht="16.2" thickBot="1">
      <c r="A21" s="28" t="s">
        <v>25</v>
      </c>
      <c r="B21" s="29"/>
      <c r="C21" s="29"/>
      <c r="D21" s="29"/>
      <c r="E21" s="29"/>
      <c r="F21" s="29"/>
      <c r="G21" s="29"/>
      <c r="H21" s="29"/>
      <c r="I21" s="29"/>
      <c r="J21" s="25">
        <f>SUM(J13:J19)</f>
        <v>7245</v>
      </c>
      <c r="K21" s="26">
        <f>SUM(K13:K19)</f>
        <v>20.803596491228067</v>
      </c>
    </row>
    <row r="22" spans="1:13" ht="21.6" thickTop="1">
      <c r="F22" s="3"/>
    </row>
    <row r="23" spans="1:13" ht="21">
      <c r="F23" s="3"/>
    </row>
    <row r="24" spans="1:13" ht="21">
      <c r="F24" s="3"/>
    </row>
    <row r="25" spans="1:13" ht="21">
      <c r="F25" s="3"/>
    </row>
    <row r="26" spans="1:13" ht="21">
      <c r="F26" s="3"/>
    </row>
    <row r="27" spans="1:13" ht="21">
      <c r="F27" s="3"/>
    </row>
    <row r="29" spans="1:13">
      <c r="E29" s="2"/>
      <c r="F29" s="4"/>
    </row>
    <row r="35" spans="8:8" ht="21">
      <c r="H35" s="3"/>
    </row>
    <row r="36" spans="8:8" ht="21">
      <c r="H36" s="3"/>
    </row>
    <row r="37" spans="8:8" ht="21">
      <c r="H37" s="3"/>
    </row>
    <row r="38" spans="8:8" ht="21">
      <c r="H38" s="3"/>
    </row>
    <row r="39" spans="8:8" ht="21">
      <c r="H39" s="3"/>
    </row>
    <row r="40" spans="8:8" ht="21">
      <c r="H40" s="3"/>
    </row>
    <row r="41" spans="8:8" ht="21">
      <c r="H41" s="3"/>
    </row>
    <row r="42" spans="8:8" ht="21">
      <c r="H42" s="3"/>
    </row>
  </sheetData>
  <mergeCells count="20">
    <mergeCell ref="E6:E7"/>
    <mergeCell ref="F6:F7"/>
    <mergeCell ref="G6:G7"/>
    <mergeCell ref="C4:C5"/>
    <mergeCell ref="D4:D5"/>
    <mergeCell ref="E4:E5"/>
    <mergeCell ref="F4:F5"/>
    <mergeCell ref="G4:G5"/>
    <mergeCell ref="A21:I21"/>
    <mergeCell ref="I8:I9"/>
    <mergeCell ref="H4:H7"/>
    <mergeCell ref="I4:I7"/>
    <mergeCell ref="C8:C9"/>
    <mergeCell ref="D8:D9"/>
    <mergeCell ref="E8:E9"/>
    <mergeCell ref="F8:F9"/>
    <mergeCell ref="G8:G9"/>
    <mergeCell ref="H8:H9"/>
    <mergeCell ref="C6:C7"/>
    <mergeCell ref="D6:D7"/>
  </mergeCells>
  <conditionalFormatting sqref="C13:I13">
    <cfRule type="expression" dxfId="6" priority="7">
      <formula>C13="M"</formula>
    </cfRule>
  </conditionalFormatting>
  <conditionalFormatting sqref="C13:I19">
    <cfRule type="expression" dxfId="5" priority="1">
      <formula>C13="Dn"</formula>
    </cfRule>
    <cfRule type="expression" dxfId="4" priority="2">
      <formula>C13="Dj"</formula>
    </cfRule>
    <cfRule type="expression" dxfId="3" priority="3">
      <formula>C13="Sn"</formula>
    </cfRule>
    <cfRule type="expression" dxfId="2" priority="4">
      <formula>C13="Sj"</formula>
    </cfRule>
    <cfRule type="expression" dxfId="1" priority="5">
      <formula>C13="N"</formula>
    </cfRule>
    <cfRule type="expression" dxfId="0" priority="6">
      <formula>C13="S"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2016-07-29T20:28:38Z</dcterms:created>
  <dcterms:modified xsi:type="dcterms:W3CDTF">2016-07-31T19:23:04Z</dcterms:modified>
</cp:coreProperties>
</file>