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2" windowWidth="20112" windowHeight="8520"/>
  </bookViews>
  <sheets>
    <sheet name="Feuil1" sheetId="1" r:id="rId1"/>
    <sheet name="Feuil2" sheetId="2" r:id="rId2"/>
    <sheet name="Feuil3" sheetId="3" r:id="rId3"/>
  </sheets>
  <definedNames>
    <definedName name="IK">Feuil1!$G$1:$G$1001</definedName>
    <definedName name="inter">Feuil2!$D$1:$D$14</definedName>
    <definedName name="Lieu_intervention">Feuil1!$F$1:$F$1001</definedName>
    <definedName name="lieux">Feuil2!$A$2:$A$50</definedName>
    <definedName name="modedepaie">Feuil2!$G$1:$G$4</definedName>
    <definedName name="Nom">Feuil1!$C$1:$C$1001</definedName>
  </definedNames>
  <calcPr calcId="125725"/>
</workbook>
</file>

<file path=xl/calcChain.xml><?xml version="1.0" encoding="utf-8"?>
<calcChain xmlns="http://schemas.openxmlformats.org/spreadsheetml/2006/main">
  <c r="F58" i="1"/>
  <c r="G55"/>
  <c r="E55"/>
  <c r="G54"/>
  <c r="E54"/>
  <c r="G53"/>
  <c r="E53"/>
  <c r="G52"/>
  <c r="E52"/>
  <c r="G51"/>
  <c r="E51"/>
  <c r="G50"/>
  <c r="E50"/>
  <c r="G49"/>
  <c r="E49"/>
  <c r="G48"/>
  <c r="E48"/>
  <c r="G47"/>
  <c r="E47"/>
  <c r="G46"/>
  <c r="E46"/>
  <c r="G45"/>
  <c r="E45"/>
  <c r="G44"/>
  <c r="E44"/>
  <c r="G43"/>
  <c r="E43"/>
  <c r="G42"/>
  <c r="E42"/>
  <c r="F38"/>
  <c r="G35"/>
  <c r="E35"/>
  <c r="G34"/>
  <c r="E34"/>
  <c r="G33"/>
  <c r="E33"/>
  <c r="G32"/>
  <c r="E32"/>
  <c r="G31"/>
  <c r="E31"/>
  <c r="G30"/>
  <c r="E30"/>
  <c r="G29"/>
  <c r="E29"/>
  <c r="G28"/>
  <c r="E28"/>
  <c r="G27"/>
  <c r="E27"/>
  <c r="G26"/>
  <c r="E26"/>
  <c r="G25"/>
  <c r="E25"/>
  <c r="G24"/>
  <c r="E24"/>
  <c r="G23"/>
  <c r="E23"/>
  <c r="G22"/>
  <c r="E22"/>
  <c r="G3"/>
  <c r="G4"/>
  <c r="G5"/>
  <c r="G6"/>
  <c r="G7"/>
  <c r="G8"/>
  <c r="G9"/>
  <c r="G10"/>
  <c r="G11"/>
  <c r="G12"/>
  <c r="G13"/>
  <c r="G14"/>
  <c r="G15"/>
  <c r="G2"/>
  <c r="E3"/>
  <c r="E4"/>
  <c r="E5"/>
  <c r="E6"/>
  <c r="E7"/>
  <c r="E8"/>
  <c r="E9"/>
  <c r="E10"/>
  <c r="E11"/>
  <c r="E12"/>
  <c r="E13"/>
  <c r="E14"/>
  <c r="E15"/>
  <c r="E2"/>
  <c r="M4" a="1"/>
  <c r="L14" a="1"/>
  <c r="M8" a="1"/>
  <c r="L5" a="1"/>
  <c r="M11" a="1"/>
  <c r="L4" a="1"/>
  <c r="M9" a="1"/>
  <c r="M12" a="1"/>
  <c r="L13" a="1"/>
  <c r="L12" a="1"/>
  <c r="L11" a="1"/>
  <c r="L15" a="1"/>
  <c r="M10" a="1"/>
  <c r="M13" a="1"/>
  <c r="L8" a="1"/>
  <c r="L9" a="1"/>
  <c r="M15" a="1"/>
  <c r="M6" a="1"/>
  <c r="M7" a="1"/>
  <c r="L10" a="1"/>
  <c r="M14" a="1"/>
  <c r="L7" a="1"/>
  <c r="M5" a="1"/>
  <c r="L6" a="1"/>
  <c r="E38" l="1"/>
  <c r="D38"/>
  <c r="H38" s="1"/>
  <c r="E58"/>
  <c r="D58"/>
  <c r="L11"/>
  <c r="L9"/>
  <c r="L7"/>
  <c r="L5"/>
  <c r="L13"/>
  <c r="M11"/>
  <c r="M7"/>
  <c r="M5"/>
  <c r="M15"/>
  <c r="M9"/>
  <c r="L15"/>
  <c r="L14"/>
  <c r="L10"/>
  <c r="L6"/>
  <c r="M13"/>
  <c r="L12"/>
  <c r="L8"/>
  <c r="M14"/>
  <c r="M8"/>
  <c r="M12"/>
  <c r="M10"/>
  <c r="M6"/>
  <c r="L4"/>
  <c r="M4"/>
  <c r="H58" l="1"/>
  <c r="E14" i="2"/>
  <c r="F18" i="1"/>
  <c r="E18" l="1"/>
  <c r="D18"/>
  <c r="H18" l="1"/>
</calcChain>
</file>

<file path=xl/sharedStrings.xml><?xml version="1.0" encoding="utf-8"?>
<sst xmlns="http://schemas.openxmlformats.org/spreadsheetml/2006/main" count="113" uniqueCount="48">
  <si>
    <t>Date</t>
  </si>
  <si>
    <t>Intervention</t>
  </si>
  <si>
    <t>Tarif théorique</t>
  </si>
  <si>
    <t>IK</t>
  </si>
  <si>
    <t>Moyen de paiement</t>
  </si>
  <si>
    <t>Paiement réel</t>
  </si>
  <si>
    <t>QZLA004</t>
  </si>
  <si>
    <t>SF7</t>
  </si>
  <si>
    <t>Non payé</t>
  </si>
  <si>
    <t>C</t>
  </si>
  <si>
    <t>Espèce</t>
  </si>
  <si>
    <t>C+JKHD001</t>
  </si>
  <si>
    <t>Chèque</t>
  </si>
  <si>
    <t>SF12</t>
  </si>
  <si>
    <t>CMU</t>
  </si>
  <si>
    <t>SF11,6</t>
  </si>
  <si>
    <t>JKLD001</t>
  </si>
  <si>
    <t>JKKD001</t>
  </si>
  <si>
    <t>QZGA002</t>
  </si>
  <si>
    <t>SF15</t>
  </si>
  <si>
    <t>SF15+IF</t>
  </si>
  <si>
    <t>SF16,5</t>
  </si>
  <si>
    <t>SF16,5+IF</t>
  </si>
  <si>
    <t>SF22</t>
  </si>
  <si>
    <t>Total IK</t>
  </si>
  <si>
    <t>Total théorique</t>
  </si>
  <si>
    <t>Différentiel</t>
  </si>
  <si>
    <t>00/00/2016</t>
  </si>
  <si>
    <t>Lieu intervention</t>
  </si>
  <si>
    <t>proche</t>
  </si>
  <si>
    <t>tres loin</t>
  </si>
  <si>
    <t>aller retour</t>
  </si>
  <si>
    <t>loin</t>
  </si>
  <si>
    <t>Total paiement réel</t>
  </si>
  <si>
    <t>cabinet</t>
  </si>
  <si>
    <t>Recherche</t>
  </si>
  <si>
    <t>Lieu</t>
  </si>
  <si>
    <t>Résultat Km</t>
  </si>
  <si>
    <t>Nom :</t>
  </si>
  <si>
    <t>la bas</t>
  </si>
  <si>
    <t>oui</t>
  </si>
  <si>
    <t>ok</t>
  </si>
  <si>
    <t>non</t>
  </si>
  <si>
    <t>Truc</t>
  </si>
  <si>
    <t>Machin</t>
  </si>
  <si>
    <t>Bidule</t>
  </si>
  <si>
    <t>Sinom</t>
  </si>
  <si>
    <t>NOM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</si>
</sst>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0" xfId="0" applyFont="1" applyFill="1"/>
    <xf numFmtId="0" fontId="0" fillId="0" borderId="15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</cellXfs>
  <cellStyles count="1">
    <cellStyle name="Normal" xfId="0" builtinId="0"/>
  </cellStyles>
  <dxfs count="49"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1DF751"/>
        </patternFill>
      </fill>
    </dxf>
    <dxf>
      <font>
        <b/>
        <i val="0"/>
        <color theme="0"/>
      </font>
      <fill>
        <patternFill>
          <bgColor rgb="FFFF4747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66"/>
        </patternFill>
      </fill>
    </dxf>
    <dxf>
      <fill>
        <patternFill>
          <bgColor rgb="FFFFDA3B"/>
        </patternFill>
      </fill>
    </dxf>
    <dxf>
      <fill>
        <patternFill>
          <bgColor rgb="FFE9F824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1DF751"/>
        </patternFill>
      </fill>
    </dxf>
    <dxf>
      <font>
        <b/>
        <i val="0"/>
        <color theme="0"/>
      </font>
      <fill>
        <patternFill>
          <bgColor rgb="FFFF4747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66"/>
        </patternFill>
      </fill>
    </dxf>
    <dxf>
      <fill>
        <patternFill>
          <bgColor rgb="FFFFDA3B"/>
        </patternFill>
      </fill>
    </dxf>
    <dxf>
      <fill>
        <patternFill>
          <bgColor rgb="FFE9F824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1DF751"/>
        </patternFill>
      </fill>
    </dxf>
    <dxf>
      <font>
        <b/>
        <i val="0"/>
        <color theme="0"/>
      </font>
      <fill>
        <patternFill>
          <bgColor rgb="FFFF4747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66"/>
        </patternFill>
      </fill>
    </dxf>
    <dxf>
      <fill>
        <patternFill>
          <bgColor rgb="FFFFDA3B"/>
        </patternFill>
      </fill>
    </dxf>
    <dxf>
      <fill>
        <patternFill>
          <bgColor rgb="FFE9F824"/>
        </patternFill>
      </fill>
    </dxf>
  </dxfs>
  <tableStyles count="0" defaultTableStyle="TableStyleMedium9" defaultPivotStyle="PivotStyleLight16"/>
  <colors>
    <mruColors>
      <color rgb="FF68FA50"/>
      <color rgb="FFFF4747"/>
      <color rgb="FF1DF751"/>
      <color rgb="FFE9F824"/>
      <color rgb="FFFFDA3B"/>
      <color rgb="FF66FF66"/>
      <color rgb="FFFF0000"/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8"/>
  <sheetViews>
    <sheetView tabSelected="1" zoomScaleNormal="100" workbookViewId="0">
      <selection activeCell="K4" sqref="K4"/>
    </sheetView>
  </sheetViews>
  <sheetFormatPr baseColWidth="10" defaultRowHeight="14.4"/>
  <cols>
    <col min="1" max="1" width="14.44140625" customWidth="1"/>
    <col min="3" max="3" width="24.6640625" customWidth="1"/>
    <col min="4" max="4" width="14.88671875" customWidth="1"/>
    <col min="5" max="5" width="16.44140625" customWidth="1"/>
    <col min="6" max="6" width="18.33203125" customWidth="1"/>
    <col min="7" max="7" width="9.88671875" customWidth="1"/>
    <col min="8" max="8" width="13.5546875" customWidth="1"/>
    <col min="9" max="9" width="18" customWidth="1"/>
    <col min="11" max="11" width="15.44140625" customWidth="1"/>
    <col min="12" max="12" width="13" customWidth="1"/>
  </cols>
  <sheetData>
    <row r="1" spans="1:13" ht="16.2" thickBot="1">
      <c r="A1" s="14" t="s">
        <v>0</v>
      </c>
      <c r="B1" s="27" t="s">
        <v>47</v>
      </c>
      <c r="C1" s="15"/>
      <c r="D1" s="21" t="s">
        <v>1</v>
      </c>
      <c r="E1" s="21" t="s">
        <v>2</v>
      </c>
      <c r="F1" s="21" t="s">
        <v>28</v>
      </c>
      <c r="G1" s="21" t="s">
        <v>3</v>
      </c>
      <c r="H1" s="21" t="s">
        <v>5</v>
      </c>
      <c r="I1" s="8" t="s">
        <v>4</v>
      </c>
      <c r="K1" s="20" t="s">
        <v>35</v>
      </c>
    </row>
    <row r="2" spans="1:13" ht="15" thickBot="1">
      <c r="A2" s="13" t="s">
        <v>27</v>
      </c>
      <c r="C2" s="10" t="s">
        <v>42</v>
      </c>
      <c r="D2" s="2" t="s">
        <v>17</v>
      </c>
      <c r="E2" s="2">
        <f>IF(D2="","",VLOOKUP(D2,Feuil2!$D$1:$E$14,2,FALSE))</f>
        <v>38.4</v>
      </c>
      <c r="F2" s="2" t="s">
        <v>29</v>
      </c>
      <c r="G2" s="2">
        <f>IF(F2="","",VLOOKUP(F2,Feuil2!$A$2:$B$6,2,FALSE)*0.4)</f>
        <v>14</v>
      </c>
      <c r="H2" s="2"/>
      <c r="I2" s="7"/>
    </row>
    <row r="3" spans="1:13">
      <c r="A3" s="1"/>
      <c r="C3" s="11" t="s">
        <v>40</v>
      </c>
      <c r="D3" s="2" t="s">
        <v>7</v>
      </c>
      <c r="E3" s="2">
        <f>IF(D3="","",VLOOKUP(D3,Feuil2!$D$1:$E$14,2,FALSE))</f>
        <v>19.600000000000001</v>
      </c>
      <c r="F3" s="2" t="s">
        <v>34</v>
      </c>
      <c r="G3" s="2">
        <f>IF(F3="","",VLOOKUP(F3,Feuil2!$A$2:$B$6,2,FALSE)*0.4)</f>
        <v>0</v>
      </c>
      <c r="H3" s="2"/>
      <c r="I3" s="9"/>
      <c r="J3" s="19"/>
      <c r="K3" s="23" t="s">
        <v>38</v>
      </c>
      <c r="L3" s="23" t="s">
        <v>36</v>
      </c>
      <c r="M3" s="23" t="s">
        <v>37</v>
      </c>
    </row>
    <row r="4" spans="1:13">
      <c r="A4" s="1"/>
      <c r="C4" s="11" t="s">
        <v>41</v>
      </c>
      <c r="D4" s="2" t="s">
        <v>7</v>
      </c>
      <c r="E4" s="2">
        <f>IF(D4="","",VLOOKUP(D4,Feuil2!$D$1:$E$14,2,FALSE))</f>
        <v>19.600000000000001</v>
      </c>
      <c r="F4" s="2" t="s">
        <v>29</v>
      </c>
      <c r="G4" s="2">
        <f>IF(F4="","",VLOOKUP(F4,Feuil2!$A$2:$B$6,2,FALSE)*0.4)</f>
        <v>14</v>
      </c>
      <c r="H4" s="2"/>
      <c r="I4" s="9"/>
      <c r="K4" s="26">
        <v>12</v>
      </c>
      <c r="L4" s="24" t="str">
        <f t="array" aca="1" ref="L4" ca="1">IF(ISERROR(INDEX(Lieu_intervention,SMALL(IF(Nom=$K$4,ROW(INDIRECT("1:"&amp;ROWS(Nom)))),ROWS($1:1)))),"",INDEX(Lieu_intervention,SMALL(IF(Nom=$K$4,ROW(INDIRECT("1:"&amp;ROWS(Lieu_intervention)))),ROWS($1:1))))</f>
        <v>cabinet</v>
      </c>
      <c r="M4" s="24">
        <f t="array" aca="1" ref="M4" ca="1">IF(ISERROR(INDEX(IK,SMALL(IF(Nom=$K$4,ROW(INDIRECT("1:"&amp;ROWS(Nom)))),ROWS($1:1)))),"",INDEX(IK,SMALL(IF(Nom=$K$4,ROW(INDIRECT("1:"&amp;ROWS(IK)))),ROWS($1:1))))</f>
        <v>0</v>
      </c>
    </row>
    <row r="5" spans="1:13">
      <c r="A5" s="1"/>
      <c r="C5" s="11" t="s">
        <v>42</v>
      </c>
      <c r="D5" s="2" t="s">
        <v>15</v>
      </c>
      <c r="E5" s="2">
        <f>IF(D5="","",VLOOKUP(D5,Feuil2!$D$1:$E$14,2,FALSE))</f>
        <v>37.479999999999997</v>
      </c>
      <c r="F5" s="2" t="s">
        <v>32</v>
      </c>
      <c r="G5" s="2">
        <f>IF(F5="","",VLOOKUP(F5,Feuil2!$A$2:$B$6,2,FALSE)*0.4)</f>
        <v>16</v>
      </c>
      <c r="H5" s="2"/>
      <c r="I5" s="9"/>
      <c r="K5" s="24"/>
      <c r="L5" s="24" t="str">
        <f t="array" aca="1" ref="L5" ca="1">IF(ISERROR(INDEX(Lieu_intervention,SMALL(IF(Nom=$K$4,ROW(INDIRECT("1:"&amp;ROWS(Nom)))),ROWS($1:2)))),"",INDEX(Lieu_intervention,SMALL(IF(Nom=$K$4,ROW(INDIRECT("1:"&amp;ROWS(Lieu_intervention)))),ROWS($1:2))))</f>
        <v>tres loin</v>
      </c>
      <c r="M5" s="24">
        <f t="array" aca="1" ref="M5" ca="1">IF(ISERROR(INDEX(IK,SMALL(IF(Nom=$K$4,ROW(INDIRECT("1:"&amp;ROWS(Nom)))),ROWS($1:2)))),"",INDEX(IK,SMALL(IF(Nom=$K$4,ROW(INDIRECT("1:"&amp;ROWS(IK)))),ROWS($1:2))))</f>
        <v>28</v>
      </c>
    </row>
    <row r="6" spans="1:13">
      <c r="A6" s="1"/>
      <c r="C6" s="11" t="s">
        <v>40</v>
      </c>
      <c r="D6" s="2" t="s">
        <v>19</v>
      </c>
      <c r="E6" s="2">
        <f>IF(D6="","",VLOOKUP(D6,Feuil2!$D$1:$E$14,2,FALSE))</f>
        <v>42</v>
      </c>
      <c r="F6" s="2" t="s">
        <v>39</v>
      </c>
      <c r="G6" s="2">
        <f>IF(F6="","",VLOOKUP(F6,Feuil2!$A$2:$B$6,2,FALSE)*0.4)</f>
        <v>6</v>
      </c>
      <c r="H6" s="2"/>
      <c r="I6" s="9"/>
      <c r="K6" s="24"/>
      <c r="L6" s="24" t="str">
        <f t="array" aca="1" ref="L6" ca="1">IF(ISERROR(INDEX(Lieu_intervention,SMALL(IF(Nom=$K$4,ROW(INDIRECT("1:"&amp;ROWS(Nom)))),ROWS($1:3)))),"",INDEX(Lieu_intervention,SMALL(IF(Nom=$K$4,ROW(INDIRECT("1:"&amp;ROWS(Lieu_intervention)))),ROWS($1:3))))</f>
        <v>loin</v>
      </c>
      <c r="M6" s="24">
        <f t="array" aca="1" ref="M6" ca="1">IF(ISERROR(INDEX(IK,SMALL(IF(Nom=$K$4,ROW(INDIRECT("1:"&amp;ROWS(Nom)))),ROWS($1:3)))),"",INDEX(IK,SMALL(IF(Nom=$K$4,ROW(INDIRECT("1:"&amp;ROWS(IK)))),ROWS($1:3))))</f>
        <v>16</v>
      </c>
    </row>
    <row r="7" spans="1:13">
      <c r="A7" s="1"/>
      <c r="C7" s="11"/>
      <c r="D7" s="2"/>
      <c r="E7" s="2" t="str">
        <f>IF(D7="","",VLOOKUP(D7,Feuil2!$D$1:$E$14,2,FALSE))</f>
        <v/>
      </c>
      <c r="F7" s="2"/>
      <c r="G7" s="2" t="str">
        <f>IF(F7="","",VLOOKUP(F7,Feuil2!$A$2:$B$6,2,FALSE)*0.4)</f>
        <v/>
      </c>
      <c r="H7" s="2"/>
      <c r="I7" s="9"/>
      <c r="K7" s="24"/>
      <c r="L7" s="24" t="str">
        <f t="array" aca="1" ref="L7" ca="1">IF(ISERROR(INDEX(Lieu_intervention,SMALL(IF(Nom=$K$4,ROW(INDIRECT("1:"&amp;ROWS(Nom)))),ROWS($1:4)))),"",INDEX(Lieu_intervention,SMALL(IF(Nom=$K$4,ROW(INDIRECT("1:"&amp;ROWS(Lieu_intervention)))),ROWS($1:4))))</f>
        <v/>
      </c>
      <c r="M7" s="24" t="str">
        <f t="array" aca="1" ref="M7" ca="1">IF(ISERROR(INDEX(IK,SMALL(IF(Nom=$K$4,ROW(INDIRECT("1:"&amp;ROWS(Nom)))),ROWS($1:4)))),"",INDEX(IK,SMALL(IF(Nom=$K$4,ROW(INDIRECT("1:"&amp;ROWS(IK)))),ROWS($1:4))))</f>
        <v/>
      </c>
    </row>
    <row r="8" spans="1:13">
      <c r="A8" s="1"/>
      <c r="C8" s="11" t="s">
        <v>44</v>
      </c>
      <c r="D8" s="2"/>
      <c r="E8" s="2" t="str">
        <f>IF(D8="","",VLOOKUP(D8,Feuil2!$D$1:$E$14,2,FALSE))</f>
        <v/>
      </c>
      <c r="F8" s="2"/>
      <c r="G8" s="2" t="str">
        <f>IF(F8="","",VLOOKUP(F8,Feuil2!$A$2:$B$6,2,FALSE)*0.4)</f>
        <v/>
      </c>
      <c r="H8" s="2"/>
      <c r="I8" s="9"/>
      <c r="K8" s="24"/>
      <c r="L8" s="24" t="str">
        <f t="array" aca="1" ref="L8" ca="1">IF(ISERROR(INDEX(Lieu_intervention,SMALL(IF(Nom=$K$4,ROW(INDIRECT("1:"&amp;ROWS(Nom)))),ROWS($1:5)))),"",INDEX(Lieu_intervention,SMALL(IF(Nom=$K$4,ROW(INDIRECT("1:"&amp;ROWS(Lieu_intervention)))),ROWS($1:5))))</f>
        <v/>
      </c>
      <c r="M8" s="24" t="str">
        <f t="array" aca="1" ref="M8" ca="1">IF(ISERROR(INDEX(IK,SMALL(IF(Nom=$K$4,ROW(INDIRECT("1:"&amp;ROWS(Nom)))),ROWS($1:5)))),"",INDEX(IK,SMALL(IF(Nom=$K$4,ROW(INDIRECT("1:"&amp;ROWS(IK)))),ROWS($1:5))))</f>
        <v/>
      </c>
    </row>
    <row r="9" spans="1:13">
      <c r="A9" s="1"/>
      <c r="C9" s="11" t="s">
        <v>45</v>
      </c>
      <c r="D9" s="2"/>
      <c r="E9" s="2" t="str">
        <f>IF(D9="","",VLOOKUP(D9,Feuil2!$D$1:$E$14,2,FALSE))</f>
        <v/>
      </c>
      <c r="F9" s="2"/>
      <c r="G9" s="2" t="str">
        <f>IF(F9="","",VLOOKUP(F9,Feuil2!$A$2:$B$6,2,FALSE)*0.4)</f>
        <v/>
      </c>
      <c r="H9" s="2"/>
      <c r="I9" s="9"/>
      <c r="K9" s="24"/>
      <c r="L9" s="24" t="str">
        <f t="array" aca="1" ref="L9" ca="1">IF(ISERROR(INDEX(Lieu_intervention,SMALL(IF(Nom=$K$4,ROW(INDIRECT("1:"&amp;ROWS(Nom)))),ROWS($1:6)))),"",INDEX(Lieu_intervention,SMALL(IF(Nom=$K$4,ROW(INDIRECT("1:"&amp;ROWS(Lieu_intervention)))),ROWS($1:6))))</f>
        <v/>
      </c>
      <c r="M9" s="24" t="str">
        <f t="array" aca="1" ref="M9" ca="1">IF(ISERROR(INDEX(IK,SMALL(IF(Nom=$K$4,ROW(INDIRECT("1:"&amp;ROWS(Nom)))),ROWS($1:6)))),"",INDEX(IK,SMALL(IF(Nom=$K$4,ROW(INDIRECT("1:"&amp;ROWS(IK)))),ROWS($1:6))))</f>
        <v/>
      </c>
    </row>
    <row r="10" spans="1:13">
      <c r="A10" s="1"/>
      <c r="C10" s="11"/>
      <c r="D10" s="2"/>
      <c r="E10" s="2" t="str">
        <f>IF(D10="","",VLOOKUP(D10,Feuil2!$D$1:$E$14,2,FALSE))</f>
        <v/>
      </c>
      <c r="F10" s="2"/>
      <c r="G10" s="2" t="str">
        <f>IF(F10="","",VLOOKUP(F10,Feuil2!$A$2:$B$6,2,FALSE)*0.4)</f>
        <v/>
      </c>
      <c r="H10" s="2"/>
      <c r="I10" s="9"/>
      <c r="K10" s="24"/>
      <c r="L10" s="24" t="str">
        <f t="array" aca="1" ref="L10" ca="1">IF(ISERROR(INDEX(Lieu_intervention,SMALL(IF(Nom=$K$4,ROW(INDIRECT("1:"&amp;ROWS(Nom)))),ROWS($1:7)))),"",INDEX(Lieu_intervention,SMALL(IF(Nom=$K$4,ROW(INDIRECT("1:"&amp;ROWS(Lieu_intervention)))),ROWS($1:7))))</f>
        <v/>
      </c>
      <c r="M10" s="24" t="str">
        <f t="array" aca="1" ref="M10" ca="1">IF(ISERROR(INDEX(IK,SMALL(IF(Nom=$K$4,ROW(INDIRECT("1:"&amp;ROWS(Nom)))),ROWS($1:7)))),"",INDEX(IK,SMALL(IF(Nom=$K$4,ROW(INDIRECT("1:"&amp;ROWS(IK)))),ROWS($1:7))))</f>
        <v/>
      </c>
    </row>
    <row r="11" spans="1:13">
      <c r="A11" s="1"/>
      <c r="C11" s="11"/>
      <c r="D11" s="2"/>
      <c r="E11" s="2" t="str">
        <f>IF(D11="","",VLOOKUP(D11,Feuil2!$D$1:$E$14,2,FALSE))</f>
        <v/>
      </c>
      <c r="F11" s="2"/>
      <c r="G11" s="2" t="str">
        <f>IF(F11="","",VLOOKUP(F11,Feuil2!$A$2:$B$6,2,FALSE)*0.4)</f>
        <v/>
      </c>
      <c r="H11" s="2"/>
      <c r="I11" s="9"/>
      <c r="K11" s="24"/>
      <c r="L11" s="24" t="str">
        <f t="array" aca="1" ref="L11" ca="1">IF(ISERROR(INDEX(Lieu_intervention,SMALL(IF(Nom=$K$4,ROW(INDIRECT("1:"&amp;ROWS(Nom)))),ROWS($1:8)))),"",INDEX(Lieu_intervention,SMALL(IF(Nom=$K$4,ROW(INDIRECT("1:"&amp;ROWS(Lieu_intervention)))),ROWS($1:8))))</f>
        <v/>
      </c>
      <c r="M11" s="24" t="str">
        <f t="array" aca="1" ref="M11" ca="1">IF(ISERROR(INDEX(IK,SMALL(IF(Nom=$K$4,ROW(INDIRECT("1:"&amp;ROWS(Nom)))),ROWS($1:8)))),"",INDEX(IK,SMALL(IF(Nom=$K$4,ROW(INDIRECT("1:"&amp;ROWS(IK)))),ROWS($1:8))))</f>
        <v/>
      </c>
    </row>
    <row r="12" spans="1:13">
      <c r="A12" s="1"/>
      <c r="C12" s="12"/>
      <c r="D12" s="2"/>
      <c r="E12" s="2" t="str">
        <f>IF(D12="","",VLOOKUP(D12,Feuil2!$D$1:$E$14,2,FALSE))</f>
        <v/>
      </c>
      <c r="F12" s="2"/>
      <c r="G12" s="2" t="str">
        <f>IF(F12="","",VLOOKUP(F12,Feuil2!$A$2:$B$6,2,FALSE)*0.4)</f>
        <v/>
      </c>
      <c r="H12" s="2"/>
      <c r="I12" s="7"/>
      <c r="K12" s="24"/>
      <c r="L12" s="24" t="str">
        <f t="array" aca="1" ref="L12" ca="1">IF(ISERROR(INDEX(Lieu_intervention,SMALL(IF(Nom=$K$4,ROW(INDIRECT("1:"&amp;ROWS(Nom)))),ROWS($1:9)))),"",INDEX(Lieu_intervention,SMALL(IF(Nom=$K$4,ROW(INDIRECT("1:"&amp;ROWS(Lieu_intervention)))),ROWS($1:9))))</f>
        <v/>
      </c>
      <c r="M12" s="24" t="str">
        <f t="array" aca="1" ref="M12" ca="1">IF(ISERROR(INDEX(IK,SMALL(IF(Nom=$K$4,ROW(INDIRECT("1:"&amp;ROWS(Nom)))),ROWS($1:9)))),"",INDEX(IK,SMALL(IF(Nom=$K$4,ROW(INDIRECT("1:"&amp;ROWS(IK)))),ROWS($1:9))))</f>
        <v/>
      </c>
    </row>
    <row r="13" spans="1:13">
      <c r="A13" s="1"/>
      <c r="C13" s="11"/>
      <c r="D13" s="2"/>
      <c r="E13" s="2" t="str">
        <f>IF(D13="","",VLOOKUP(D13,Feuil2!$D$1:$E$14,2,FALSE))</f>
        <v/>
      </c>
      <c r="F13" s="2"/>
      <c r="G13" s="2" t="str">
        <f>IF(F13="","",VLOOKUP(F13,Feuil2!$A$2:$B$6,2,FALSE)*0.4)</f>
        <v/>
      </c>
      <c r="H13" s="2"/>
      <c r="I13" s="9"/>
      <c r="K13" s="24"/>
      <c r="L13" s="24" t="str">
        <f t="array" aca="1" ref="L13" ca="1">IF(ISERROR(INDEX(Lieu_intervention,SMALL(IF(Nom=$K$4,ROW(INDIRECT("1:"&amp;ROWS(Nom)))),ROWS($1:10)))),"",INDEX(Lieu_intervention,SMALL(IF(Nom=$K$4,ROW(INDIRECT("1:"&amp;ROWS(Lieu_intervention)))),ROWS($1:10))))</f>
        <v/>
      </c>
      <c r="M13" s="24" t="str">
        <f t="array" aca="1" ref="M13" ca="1">IF(ISERROR(INDEX(IK,SMALL(IF(Nom=$K$4,ROW(INDIRECT("1:"&amp;ROWS(Nom)))),ROWS($1:10)))),"",INDEX(IK,SMALL(IF(Nom=$K$4,ROW(INDIRECT("1:"&amp;ROWS(IK)))),ROWS($1:10))))</f>
        <v/>
      </c>
    </row>
    <row r="14" spans="1:13">
      <c r="A14" s="1"/>
      <c r="C14" s="11"/>
      <c r="D14" s="2"/>
      <c r="E14" s="2" t="str">
        <f>IF(D14="","",VLOOKUP(D14,Feuil2!$D$1:$E$14,2,FALSE))</f>
        <v/>
      </c>
      <c r="F14" s="2"/>
      <c r="G14" s="2" t="str">
        <f>IF(F14="","",VLOOKUP(F14,Feuil2!$A$2:$B$6,2,FALSE)*0.4)</f>
        <v/>
      </c>
      <c r="H14" s="2"/>
      <c r="I14" s="9"/>
      <c r="K14" s="24"/>
      <c r="L14" s="24" t="str">
        <f t="array" aca="1" ref="L14" ca="1">IF(ISERROR(INDEX(Lieu_intervention,SMALL(IF(Nom=$K$4,ROW(INDIRECT("1:"&amp;ROWS(Nom)))),ROWS($1:11)))),"",INDEX(Lieu_intervention,SMALL(IF(Nom=$K$4,ROW(INDIRECT("1:"&amp;ROWS(Lieu_intervention)))),ROWS($1:11))))</f>
        <v/>
      </c>
      <c r="M14" s="24" t="str">
        <f t="array" aca="1" ref="M14" ca="1">IF(ISERROR(INDEX(IK,SMALL(IF(Nom=$K$4,ROW(INDIRECT("1:"&amp;ROWS(Nom)))),ROWS($1:11)))),"",INDEX(IK,SMALL(IF(Nom=$K$4,ROW(INDIRECT("1:"&amp;ROWS(IK)))),ROWS($1:11))))</f>
        <v/>
      </c>
    </row>
    <row r="15" spans="1:13" ht="15" thickBot="1">
      <c r="C15" s="18"/>
      <c r="D15" s="22"/>
      <c r="E15" s="22" t="str">
        <f>IF(D15="","",VLOOKUP(D15,Feuil2!$D$1:$E$14,2,FALSE))</f>
        <v/>
      </c>
      <c r="F15" s="22"/>
      <c r="G15" s="22" t="str">
        <f>IF(F15="","",VLOOKUP(F15,Feuil2!$A$2:$B$6,2,FALSE)*0.4)</f>
        <v/>
      </c>
      <c r="H15" s="22"/>
      <c r="I15" s="6"/>
      <c r="K15" s="24"/>
      <c r="L15" s="24" t="str">
        <f t="array" aca="1" ref="L15" ca="1">IF(ISERROR(INDEX(Lieu_intervention,SMALL(IF(Nom=$K$4,ROW(INDIRECT("1:"&amp;ROWS(Nom)))),ROWS($1:12)))),"",INDEX(Lieu_intervention,SMALL(IF(Nom=$K$4,ROW(INDIRECT("1:"&amp;ROWS(Lieu_intervention)))),ROWS($1:12))))</f>
        <v/>
      </c>
      <c r="M15" s="24" t="str">
        <f t="array" aca="1" ref="M15" ca="1">IF(ISERROR(INDEX(IK,SMALL(IF(Nom=$K$4,ROW(INDIRECT("1:"&amp;ROWS(Nom)))),ROWS($1:12)))),"",INDEX(IK,SMALL(IF(Nom=$K$4,ROW(INDIRECT("1:"&amp;ROWS(IK)))),ROWS($1:12))))</f>
        <v/>
      </c>
    </row>
    <row r="16" spans="1:13" ht="15" thickBot="1">
      <c r="D16" s="3"/>
      <c r="E16" s="3"/>
      <c r="F16" s="3"/>
      <c r="G16" s="3"/>
      <c r="H16" s="3"/>
      <c r="I16" s="3"/>
    </row>
    <row r="17" spans="1:12">
      <c r="C17" s="3"/>
      <c r="D17" s="17" t="s">
        <v>25</v>
      </c>
      <c r="E17" s="4" t="s">
        <v>24</v>
      </c>
      <c r="F17" s="4" t="s">
        <v>33</v>
      </c>
      <c r="H17" s="4" t="s">
        <v>26</v>
      </c>
    </row>
    <row r="18" spans="1:12" ht="15" thickBot="1">
      <c r="C18" s="1"/>
      <c r="D18" s="5">
        <f>SUM(E2:E14)</f>
        <v>157.07999999999998</v>
      </c>
      <c r="E18" s="5">
        <f>SUM(G2:G14)</f>
        <v>50</v>
      </c>
      <c r="F18" s="5">
        <f>SUM(H2:H14)</f>
        <v>0</v>
      </c>
      <c r="H18" s="5">
        <f>D18+E18-F18</f>
        <v>207.07999999999998</v>
      </c>
    </row>
    <row r="19" spans="1:12">
      <c r="C19" s="1"/>
    </row>
    <row r="20" spans="1:12" ht="15" thickBot="1">
      <c r="C20" s="1"/>
    </row>
    <row r="21" spans="1:12" ht="15" thickBot="1">
      <c r="A21" s="14" t="s">
        <v>0</v>
      </c>
      <c r="B21" s="27" t="s">
        <v>47</v>
      </c>
      <c r="C21" s="15"/>
      <c r="D21" s="21" t="s">
        <v>1</v>
      </c>
      <c r="E21" s="21" t="s">
        <v>2</v>
      </c>
      <c r="F21" s="21" t="s">
        <v>28</v>
      </c>
      <c r="G21" s="21" t="s">
        <v>3</v>
      </c>
      <c r="H21" s="21" t="s">
        <v>5</v>
      </c>
      <c r="I21" s="8" t="s">
        <v>4</v>
      </c>
    </row>
    <row r="22" spans="1:12" ht="15" thickBot="1">
      <c r="A22" s="13" t="s">
        <v>27</v>
      </c>
      <c r="C22" s="10" t="s">
        <v>43</v>
      </c>
      <c r="D22" s="2" t="s">
        <v>6</v>
      </c>
      <c r="E22" s="2">
        <f>IF(D22="","",VLOOKUP(D22,Feuil2!$D$1:$E$14,2,FALSE))</f>
        <v>18</v>
      </c>
      <c r="F22" s="2" t="s">
        <v>29</v>
      </c>
      <c r="G22" s="2">
        <f>IF(F22="","",VLOOKUP(F22,Feuil2!$A$2:$B$6,2,FALSE)*0.4)</f>
        <v>14</v>
      </c>
      <c r="H22" s="2"/>
      <c r="I22" s="7"/>
    </row>
    <row r="23" spans="1:12">
      <c r="A23" s="1"/>
      <c r="C23" s="11" t="s">
        <v>40</v>
      </c>
      <c r="D23" s="2" t="s">
        <v>7</v>
      </c>
      <c r="E23" s="2">
        <f>IF(D23="","",VLOOKUP(D23,Feuil2!$D$1:$E$14,2,FALSE))</f>
        <v>19.600000000000001</v>
      </c>
      <c r="F23" s="2" t="s">
        <v>34</v>
      </c>
      <c r="G23" s="2">
        <f>IF(F23="","",VLOOKUP(F23,Feuil2!$A$2:$B$6,2,FALSE)*0.4)</f>
        <v>0</v>
      </c>
      <c r="H23" s="2"/>
      <c r="I23" s="9"/>
    </row>
    <row r="24" spans="1:12">
      <c r="A24" s="1"/>
      <c r="C24" s="11" t="s">
        <v>41</v>
      </c>
      <c r="D24" s="2" t="s">
        <v>7</v>
      </c>
      <c r="E24" s="2">
        <f>IF(D24="","",VLOOKUP(D24,Feuil2!$D$1:$E$14,2,FALSE))</f>
        <v>19.600000000000001</v>
      </c>
      <c r="F24" s="2" t="s">
        <v>29</v>
      </c>
      <c r="G24" s="2">
        <f>IF(F24="","",VLOOKUP(F24,Feuil2!$A$2:$B$6,2,FALSE)*0.4)</f>
        <v>14</v>
      </c>
      <c r="H24" s="2"/>
      <c r="I24" s="9"/>
    </row>
    <row r="25" spans="1:12">
      <c r="A25" s="1"/>
      <c r="C25" s="11" t="s">
        <v>42</v>
      </c>
      <c r="D25" s="2" t="s">
        <v>15</v>
      </c>
      <c r="E25" s="2">
        <f>IF(D25="","",VLOOKUP(D25,Feuil2!$D$1:$E$14,2,FALSE))</f>
        <v>37.479999999999997</v>
      </c>
      <c r="F25" s="2" t="s">
        <v>32</v>
      </c>
      <c r="G25" s="2">
        <f>IF(F25="","",VLOOKUP(F25,Feuil2!$A$2:$B$6,2,FALSE)*0.4)</f>
        <v>16</v>
      </c>
      <c r="H25" s="2"/>
      <c r="I25" s="9"/>
    </row>
    <row r="26" spans="1:12">
      <c r="A26" s="1"/>
      <c r="C26" s="11" t="s">
        <v>40</v>
      </c>
      <c r="D26" s="2" t="s">
        <v>19</v>
      </c>
      <c r="E26" s="2">
        <f>IF(D26="","",VLOOKUP(D26,Feuil2!$D$1:$E$14,2,FALSE))</f>
        <v>42</v>
      </c>
      <c r="F26" s="2" t="s">
        <v>39</v>
      </c>
      <c r="G26" s="2">
        <f>IF(F26="","",VLOOKUP(F26,Feuil2!$A$2:$B$6,2,FALSE)*0.4)</f>
        <v>6</v>
      </c>
      <c r="H26" s="2"/>
      <c r="I26" s="9"/>
    </row>
    <row r="27" spans="1:12">
      <c r="A27" s="1"/>
      <c r="C27" s="11" t="s">
        <v>43</v>
      </c>
      <c r="D27" s="2"/>
      <c r="E27" s="2" t="str">
        <f>IF(D27="","",VLOOKUP(D27,Feuil2!$D$1:$E$14,2,FALSE))</f>
        <v/>
      </c>
      <c r="F27" s="2"/>
      <c r="G27" s="2" t="str">
        <f>IF(F27="","",VLOOKUP(F27,Feuil2!$A$2:$B$6,2,FALSE)*0.4)</f>
        <v/>
      </c>
      <c r="H27" s="2"/>
      <c r="I27" s="9"/>
    </row>
    <row r="28" spans="1:12">
      <c r="A28" s="1"/>
      <c r="C28" s="11" t="s">
        <v>44</v>
      </c>
      <c r="D28" s="2"/>
      <c r="E28" s="2" t="str">
        <f>IF(D28="","",VLOOKUP(D28,Feuil2!$D$1:$E$14,2,FALSE))</f>
        <v/>
      </c>
      <c r="F28" s="2"/>
      <c r="G28" s="2" t="str">
        <f>IF(F28="","",VLOOKUP(F28,Feuil2!$A$2:$B$6,2,FALSE)*0.4)</f>
        <v/>
      </c>
      <c r="H28" s="2"/>
      <c r="I28" s="9"/>
      <c r="L28" s="3"/>
    </row>
    <row r="29" spans="1:12">
      <c r="A29" s="1"/>
      <c r="C29" s="11" t="s">
        <v>45</v>
      </c>
      <c r="D29" s="2"/>
      <c r="E29" s="2" t="str">
        <f>IF(D29="","",VLOOKUP(D29,Feuil2!$D$1:$E$14,2,FALSE))</f>
        <v/>
      </c>
      <c r="F29" s="2"/>
      <c r="G29" s="2" t="str">
        <f>IF(F29="","",VLOOKUP(F29,Feuil2!$A$2:$B$6,2,FALSE)*0.4)</f>
        <v/>
      </c>
      <c r="H29" s="2"/>
      <c r="I29" s="9"/>
      <c r="L29" s="3"/>
    </row>
    <row r="30" spans="1:12">
      <c r="A30" s="1"/>
      <c r="C30" s="11" t="s">
        <v>46</v>
      </c>
      <c r="D30" s="2"/>
      <c r="E30" s="2" t="str">
        <f>IF(D30="","",VLOOKUP(D30,Feuil2!$D$1:$E$14,2,FALSE))</f>
        <v/>
      </c>
      <c r="F30" s="2"/>
      <c r="G30" s="2" t="str">
        <f>IF(F30="","",VLOOKUP(F30,Feuil2!$A$2:$B$6,2,FALSE)*0.4)</f>
        <v/>
      </c>
      <c r="H30" s="2"/>
      <c r="I30" s="9"/>
      <c r="L30" s="25"/>
    </row>
    <row r="31" spans="1:12">
      <c r="A31" s="1"/>
      <c r="C31" s="11"/>
      <c r="D31" s="2"/>
      <c r="E31" s="2" t="str">
        <f>IF(D31="","",VLOOKUP(D31,Feuil2!$D$1:$E$14,2,FALSE))</f>
        <v/>
      </c>
      <c r="F31" s="2"/>
      <c r="G31" s="2" t="str">
        <f>IF(F31="","",VLOOKUP(F31,Feuil2!$A$2:$B$6,2,FALSE)*0.4)</f>
        <v/>
      </c>
      <c r="H31" s="2"/>
      <c r="I31" s="9"/>
    </row>
    <row r="32" spans="1:12">
      <c r="A32" s="1"/>
      <c r="C32" s="12"/>
      <c r="D32" s="2"/>
      <c r="E32" s="2" t="str">
        <f>IF(D32="","",VLOOKUP(D32,Feuil2!$D$1:$E$14,2,FALSE))</f>
        <v/>
      </c>
      <c r="F32" s="2"/>
      <c r="G32" s="2" t="str">
        <f>IF(F32="","",VLOOKUP(F32,Feuil2!$A$2:$B$6,2,FALSE)*0.4)</f>
        <v/>
      </c>
      <c r="H32" s="2"/>
      <c r="I32" s="7"/>
    </row>
    <row r="33" spans="1:9">
      <c r="A33" s="1"/>
      <c r="C33" s="11"/>
      <c r="D33" s="2"/>
      <c r="E33" s="2" t="str">
        <f>IF(D33="","",VLOOKUP(D33,Feuil2!$D$1:$E$14,2,FALSE))</f>
        <v/>
      </c>
      <c r="F33" s="2"/>
      <c r="G33" s="2" t="str">
        <f>IF(F33="","",VLOOKUP(F33,Feuil2!$A$2:$B$6,2,FALSE)*0.4)</f>
        <v/>
      </c>
      <c r="H33" s="2"/>
      <c r="I33" s="9"/>
    </row>
    <row r="34" spans="1:9">
      <c r="A34" s="1"/>
      <c r="C34" s="11"/>
      <c r="D34" s="2"/>
      <c r="E34" s="2" t="str">
        <f>IF(D34="","",VLOOKUP(D34,Feuil2!$D$1:$E$14,2,FALSE))</f>
        <v/>
      </c>
      <c r="F34" s="2"/>
      <c r="G34" s="2" t="str">
        <f>IF(F34="","",VLOOKUP(F34,Feuil2!$A$2:$B$6,2,FALSE)*0.4)</f>
        <v/>
      </c>
      <c r="H34" s="2"/>
      <c r="I34" s="9"/>
    </row>
    <row r="35" spans="1:9" ht="15" thickBot="1">
      <c r="C35" s="18"/>
      <c r="D35" s="22"/>
      <c r="E35" s="22" t="str">
        <f>IF(D35="","",VLOOKUP(D35,Feuil2!$D$1:$E$14,2,FALSE))</f>
        <v/>
      </c>
      <c r="F35" s="22"/>
      <c r="G35" s="22" t="str">
        <f>IF(F35="","",VLOOKUP(F35,Feuil2!$A$2:$B$6,2,FALSE)*0.4)</f>
        <v/>
      </c>
      <c r="H35" s="22"/>
      <c r="I35" s="6"/>
    </row>
    <row r="36" spans="1:9" ht="15" thickBot="1">
      <c r="C36" s="3"/>
      <c r="D36" s="3"/>
      <c r="E36" s="3"/>
      <c r="F36" s="3"/>
      <c r="G36" s="3"/>
      <c r="H36" s="3"/>
      <c r="I36" s="3"/>
    </row>
    <row r="37" spans="1:9">
      <c r="D37" s="17" t="s">
        <v>25</v>
      </c>
      <c r="E37" s="4" t="s">
        <v>24</v>
      </c>
      <c r="F37" s="4" t="s">
        <v>33</v>
      </c>
      <c r="H37" s="4" t="s">
        <v>26</v>
      </c>
    </row>
    <row r="38" spans="1:9" ht="15" thickBot="1">
      <c r="D38" s="5">
        <f>SUM(E22:E34)</f>
        <v>136.68</v>
      </c>
      <c r="E38" s="5">
        <f>SUM(G22:G34)</f>
        <v>50</v>
      </c>
      <c r="F38" s="5">
        <f>SUM(H22:H34)</f>
        <v>0</v>
      </c>
      <c r="H38" s="5">
        <f>D38+E38-F38</f>
        <v>186.68</v>
      </c>
    </row>
    <row r="40" spans="1:9" ht="15" thickBot="1"/>
    <row r="41" spans="1:9" ht="15" thickBot="1">
      <c r="A41" s="14" t="s">
        <v>0</v>
      </c>
      <c r="B41" s="27" t="s">
        <v>47</v>
      </c>
      <c r="C41" s="15"/>
      <c r="D41" s="21" t="s">
        <v>1</v>
      </c>
      <c r="E41" s="21" t="s">
        <v>2</v>
      </c>
      <c r="F41" s="21" t="s">
        <v>28</v>
      </c>
      <c r="G41" s="21" t="s">
        <v>3</v>
      </c>
      <c r="H41" s="21" t="s">
        <v>5</v>
      </c>
      <c r="I41" s="8" t="s">
        <v>4</v>
      </c>
    </row>
    <row r="42" spans="1:9" ht="15" thickBot="1">
      <c r="A42" s="13" t="s">
        <v>27</v>
      </c>
      <c r="C42" s="10">
        <v>10</v>
      </c>
      <c r="D42" s="2" t="s">
        <v>6</v>
      </c>
      <c r="E42" s="2">
        <f>IF(D42="","",VLOOKUP(D42,Feuil2!$D$1:$E$14,2,FALSE))</f>
        <v>18</v>
      </c>
      <c r="F42" s="2" t="s">
        <v>29</v>
      </c>
      <c r="G42" s="2">
        <f>IF(F42="","",VLOOKUP(F42,Feuil2!$A$2:$B$6,2,FALSE)*0.4)</f>
        <v>14</v>
      </c>
      <c r="H42" s="2"/>
      <c r="I42" s="7"/>
    </row>
    <row r="43" spans="1:9" ht="15" thickBot="1">
      <c r="A43" s="1"/>
      <c r="C43" s="11">
        <v>12</v>
      </c>
      <c r="D43" s="2" t="s">
        <v>7</v>
      </c>
      <c r="E43" s="2">
        <f>IF(D43="","",VLOOKUP(D43,Feuil2!$D$1:$E$14,2,FALSE))</f>
        <v>19.600000000000001</v>
      </c>
      <c r="F43" s="2" t="s">
        <v>34</v>
      </c>
      <c r="G43" s="2">
        <f>IF(F43="","",VLOOKUP(F43,Feuil2!$A$2:$B$6,2,FALSE)*0.4)</f>
        <v>0</v>
      </c>
      <c r="H43" s="2"/>
      <c r="I43" s="9"/>
    </row>
    <row r="44" spans="1:9">
      <c r="A44" s="1"/>
      <c r="C44" s="10">
        <v>12</v>
      </c>
      <c r="D44" s="2" t="s">
        <v>11</v>
      </c>
      <c r="E44" s="2">
        <f>IF(D44="","",VLOOKUP(D44,Feuil2!$D$1:$E$14,2,FALSE))</f>
        <v>29.23</v>
      </c>
      <c r="F44" s="2" t="s">
        <v>30</v>
      </c>
      <c r="G44" s="2">
        <f>IF(F44="","",VLOOKUP(F44,Feuil2!$A$2:$B$6,2,FALSE)*0.4)</f>
        <v>28</v>
      </c>
      <c r="H44" s="2"/>
      <c r="I44" s="9"/>
    </row>
    <row r="45" spans="1:9" ht="15" thickBot="1">
      <c r="A45" s="1"/>
      <c r="C45" s="11">
        <v>12</v>
      </c>
      <c r="D45" s="2" t="s">
        <v>15</v>
      </c>
      <c r="E45" s="2">
        <f>IF(D45="","",VLOOKUP(D45,Feuil2!$D$1:$E$14,2,FALSE))</f>
        <v>37.479999999999997</v>
      </c>
      <c r="F45" s="2" t="s">
        <v>32</v>
      </c>
      <c r="G45" s="2">
        <f>IF(F45="","",VLOOKUP(F45,Feuil2!$A$2:$B$6,2,FALSE)*0.4)</f>
        <v>16</v>
      </c>
      <c r="H45" s="2"/>
      <c r="I45" s="9"/>
    </row>
    <row r="46" spans="1:9">
      <c r="A46" s="1"/>
      <c r="C46" s="10">
        <v>14</v>
      </c>
      <c r="D46" s="2" t="s">
        <v>18</v>
      </c>
      <c r="E46" s="2">
        <f>IF(D46="","",VLOOKUP(D46,Feuil2!$D$1:$E$14,2,FALSE))</f>
        <v>41.8</v>
      </c>
      <c r="F46" s="2" t="s">
        <v>30</v>
      </c>
      <c r="G46" s="2">
        <f>IF(F46="","",VLOOKUP(F46,Feuil2!$A$2:$B$6,2,FALSE)*0.4)</f>
        <v>28</v>
      </c>
      <c r="H46" s="2"/>
      <c r="I46" s="9"/>
    </row>
    <row r="47" spans="1:9" ht="15" thickBot="1">
      <c r="A47" s="1"/>
      <c r="C47" s="11">
        <v>15</v>
      </c>
      <c r="D47" s="2"/>
      <c r="E47" s="2" t="str">
        <f>IF(D47="","",VLOOKUP(D47,Feuil2!$D$1:$E$14,2,FALSE))</f>
        <v/>
      </c>
      <c r="F47" s="2"/>
      <c r="G47" s="2" t="str">
        <f>IF(F47="","",VLOOKUP(F47,Feuil2!$A$2:$B$6,2,FALSE)*0.4)</f>
        <v/>
      </c>
      <c r="H47" s="2"/>
      <c r="I47" s="9"/>
    </row>
    <row r="48" spans="1:9">
      <c r="A48" s="1"/>
      <c r="C48" s="10">
        <v>16</v>
      </c>
      <c r="D48" s="2"/>
      <c r="E48" s="2" t="str">
        <f>IF(D48="","",VLOOKUP(D48,Feuil2!$D$1:$E$14,2,FALSE))</f>
        <v/>
      </c>
      <c r="F48" s="2"/>
      <c r="G48" s="2" t="str">
        <f>IF(F48="","",VLOOKUP(F48,Feuil2!$A$2:$B$6,2,FALSE)*0.4)</f>
        <v/>
      </c>
      <c r="H48" s="2"/>
      <c r="I48" s="9"/>
    </row>
    <row r="49" spans="1:9" ht="15" thickBot="1">
      <c r="A49" s="1"/>
      <c r="C49" s="11">
        <v>17</v>
      </c>
      <c r="D49" s="2"/>
      <c r="E49" s="2" t="str">
        <f>IF(D49="","",VLOOKUP(D49,Feuil2!$D$1:$E$14,2,FALSE))</f>
        <v/>
      </c>
      <c r="F49" s="2"/>
      <c r="G49" s="2" t="str">
        <f>IF(F49="","",VLOOKUP(F49,Feuil2!$A$2:$B$6,2,FALSE)*0.4)</f>
        <v/>
      </c>
      <c r="H49" s="2"/>
      <c r="I49" s="9"/>
    </row>
    <row r="50" spans="1:9">
      <c r="A50" s="1"/>
      <c r="C50" s="10">
        <v>18</v>
      </c>
      <c r="D50" s="2"/>
      <c r="E50" s="2" t="str">
        <f>IF(D50="","",VLOOKUP(D50,Feuil2!$D$1:$E$14,2,FALSE))</f>
        <v/>
      </c>
      <c r="F50" s="2"/>
      <c r="G50" s="2" t="str">
        <f>IF(F50="","",VLOOKUP(F50,Feuil2!$A$2:$B$6,2,FALSE)*0.4)</f>
        <v/>
      </c>
      <c r="H50" s="2"/>
      <c r="I50" s="9"/>
    </row>
    <row r="51" spans="1:9" ht="15" thickBot="1">
      <c r="A51" s="1"/>
      <c r="C51" s="11">
        <v>19</v>
      </c>
      <c r="D51" s="2"/>
      <c r="E51" s="2" t="str">
        <f>IF(D51="","",VLOOKUP(D51,Feuil2!$D$1:$E$14,2,FALSE))</f>
        <v/>
      </c>
      <c r="F51" s="2"/>
      <c r="G51" s="2" t="str">
        <f>IF(F51="","",VLOOKUP(F51,Feuil2!$A$2:$B$6,2,FALSE)*0.4)</f>
        <v/>
      </c>
      <c r="H51" s="2"/>
      <c r="I51" s="9"/>
    </row>
    <row r="52" spans="1:9">
      <c r="A52" s="1"/>
      <c r="C52" s="10">
        <v>20</v>
      </c>
      <c r="D52" s="2"/>
      <c r="E52" s="2" t="str">
        <f>IF(D52="","",VLOOKUP(D52,Feuil2!$D$1:$E$14,2,FALSE))</f>
        <v/>
      </c>
      <c r="F52" s="2"/>
      <c r="G52" s="2" t="str">
        <f>IF(F52="","",VLOOKUP(F52,Feuil2!$A$2:$B$6,2,FALSE)*0.4)</f>
        <v/>
      </c>
      <c r="H52" s="2"/>
      <c r="I52" s="7"/>
    </row>
    <row r="53" spans="1:9" ht="15" thickBot="1">
      <c r="A53" s="1"/>
      <c r="C53" s="11">
        <v>21</v>
      </c>
      <c r="D53" s="2"/>
      <c r="E53" s="2" t="str">
        <f>IF(D53="","",VLOOKUP(D53,Feuil2!$D$1:$E$14,2,FALSE))</f>
        <v/>
      </c>
      <c r="F53" s="2"/>
      <c r="G53" s="2" t="str">
        <f>IF(F53="","",VLOOKUP(F53,Feuil2!$A$2:$B$6,2,FALSE)*0.4)</f>
        <v/>
      </c>
      <c r="H53" s="2"/>
      <c r="I53" s="9"/>
    </row>
    <row r="54" spans="1:9">
      <c r="A54" s="1"/>
      <c r="C54" s="10">
        <v>22</v>
      </c>
      <c r="D54" s="2"/>
      <c r="E54" s="2" t="str">
        <f>IF(D54="","",VLOOKUP(D54,Feuil2!$D$1:$E$14,2,FALSE))</f>
        <v/>
      </c>
      <c r="F54" s="2"/>
      <c r="G54" s="2" t="str">
        <f>IF(F54="","",VLOOKUP(F54,Feuil2!$A$2:$B$6,2,FALSE)*0.4)</f>
        <v/>
      </c>
      <c r="H54" s="2"/>
      <c r="I54" s="9"/>
    </row>
    <row r="55" spans="1:9" ht="15" thickBot="1">
      <c r="C55" s="18"/>
      <c r="D55" s="22"/>
      <c r="E55" s="22" t="str">
        <f>IF(D55="","",VLOOKUP(D55,Feuil2!$D$1:$E$14,2,FALSE))</f>
        <v/>
      </c>
      <c r="F55" s="22"/>
      <c r="G55" s="22" t="str">
        <f>IF(F55="","",VLOOKUP(F55,Feuil2!$A$2:$B$6,2,FALSE)*0.4)</f>
        <v/>
      </c>
      <c r="H55" s="22"/>
      <c r="I55" s="6"/>
    </row>
    <row r="56" spans="1:9" ht="15" thickBot="1">
      <c r="C56" s="3"/>
      <c r="D56" s="3"/>
      <c r="E56" s="3"/>
      <c r="F56" s="3"/>
      <c r="G56" s="3"/>
      <c r="H56" s="3"/>
      <c r="I56" s="3"/>
    </row>
    <row r="57" spans="1:9">
      <c r="D57" s="17" t="s">
        <v>25</v>
      </c>
      <c r="E57" s="4" t="s">
        <v>24</v>
      </c>
      <c r="F57" s="4" t="s">
        <v>33</v>
      </c>
      <c r="H57" s="4" t="s">
        <v>26</v>
      </c>
    </row>
    <row r="58" spans="1:9" ht="15" thickBot="1">
      <c r="D58" s="5">
        <f>SUM(E42:E54)</f>
        <v>146.11000000000001</v>
      </c>
      <c r="E58" s="5">
        <f>SUM(G42:G54)</f>
        <v>86</v>
      </c>
      <c r="F58" s="5">
        <f>SUM(H42:H54)</f>
        <v>0</v>
      </c>
      <c r="H58" s="5">
        <f>D58+E58-F58</f>
        <v>232.11</v>
      </c>
    </row>
  </sheetData>
  <conditionalFormatting sqref="I2:I15 I22:I35">
    <cfRule type="containsText" dxfId="34" priority="40" operator="containsText" text="Espèce">
      <formula>NOT(ISERROR(SEARCH("Espèce",I2)))</formula>
    </cfRule>
    <cfRule type="containsText" dxfId="33" priority="41" operator="containsText" text="Espère">
      <formula>NOT(ISERROR(SEARCH("Espère",I2)))</formula>
    </cfRule>
    <cfRule type="containsText" dxfId="32" priority="42" operator="containsText" text="Chèque">
      <formula>NOT(ISERROR(SEARCH("Chèque",I2)))</formula>
    </cfRule>
    <cfRule type="containsText" dxfId="31" priority="43" operator="containsText" text="CMU">
      <formula>NOT(ISERROR(SEARCH("CMU",I2)))</formula>
    </cfRule>
    <cfRule type="containsText" dxfId="30" priority="44" operator="containsText" text="Non payé">
      <formula>NOT(ISERROR(SEARCH("Non payé",I2)))</formula>
    </cfRule>
  </conditionalFormatting>
  <conditionalFormatting sqref="H18 H38">
    <cfRule type="cellIs" dxfId="29" priority="38" operator="notEqual">
      <formula>0</formula>
    </cfRule>
    <cfRule type="cellIs" dxfId="28" priority="39" operator="equal">
      <formula>0</formula>
    </cfRule>
  </conditionalFormatting>
  <conditionalFormatting sqref="H3:H15">
    <cfRule type="cellIs" dxfId="27" priority="37" operator="equal">
      <formula>E3+G3</formula>
    </cfRule>
  </conditionalFormatting>
  <conditionalFormatting sqref="G3:G15">
    <cfRule type="cellIs" dxfId="26" priority="34" operator="equal">
      <formula>H3-E3</formula>
    </cfRule>
  </conditionalFormatting>
  <conditionalFormatting sqref="E2:E15">
    <cfRule type="cellIs" dxfId="25" priority="33" operator="equal">
      <formula>H2-G2</formula>
    </cfRule>
  </conditionalFormatting>
  <conditionalFormatting sqref="H2:H15">
    <cfRule type="cellIs" dxfId="24" priority="29" operator="equal">
      <formula>G2+E2</formula>
    </cfRule>
    <cfRule type="cellIs" dxfId="23" priority="32" operator="equal">
      <formula>E2-G2</formula>
    </cfRule>
  </conditionalFormatting>
  <conditionalFormatting sqref="G2:G15">
    <cfRule type="cellIs" dxfId="22" priority="31" operator="equal">
      <formula>H2-E2</formula>
    </cfRule>
  </conditionalFormatting>
  <conditionalFormatting sqref="E2:E15">
    <cfRule type="cellIs" dxfId="21" priority="30" operator="equal">
      <formula>H2-G2</formula>
    </cfRule>
  </conditionalFormatting>
  <conditionalFormatting sqref="H23:H35">
    <cfRule type="cellIs" dxfId="20" priority="21" operator="equal">
      <formula>E23+G23</formula>
    </cfRule>
  </conditionalFormatting>
  <conditionalFormatting sqref="G23:G35">
    <cfRule type="cellIs" dxfId="19" priority="20" operator="equal">
      <formula>H23-E23</formula>
    </cfRule>
  </conditionalFormatting>
  <conditionalFormatting sqref="E22:E35">
    <cfRule type="cellIs" dxfId="18" priority="19" operator="equal">
      <formula>H22-G22</formula>
    </cfRule>
  </conditionalFormatting>
  <conditionalFormatting sqref="H22:H35">
    <cfRule type="cellIs" dxfId="17" priority="17" operator="equal">
      <formula>G22+E22</formula>
    </cfRule>
    <cfRule type="cellIs" dxfId="16" priority="18" operator="equal">
      <formula>E22-G22</formula>
    </cfRule>
  </conditionalFormatting>
  <conditionalFormatting sqref="G22:G35">
    <cfRule type="cellIs" dxfId="15" priority="16" operator="equal">
      <formula>H22-E22</formula>
    </cfRule>
  </conditionalFormatting>
  <conditionalFormatting sqref="E22:E35">
    <cfRule type="cellIs" dxfId="14" priority="15" operator="equal">
      <formula>H22-G22</formula>
    </cfRule>
  </conditionalFormatting>
  <conditionalFormatting sqref="I42:I55">
    <cfRule type="containsText" dxfId="13" priority="10" operator="containsText" text="Espèce">
      <formula>NOT(ISERROR(SEARCH("Espèce",I42)))</formula>
    </cfRule>
    <cfRule type="containsText" dxfId="12" priority="11" operator="containsText" text="Espère">
      <formula>NOT(ISERROR(SEARCH("Espère",I42)))</formula>
    </cfRule>
    <cfRule type="containsText" dxfId="11" priority="12" operator="containsText" text="Chèque">
      <formula>NOT(ISERROR(SEARCH("Chèque",I42)))</formula>
    </cfRule>
    <cfRule type="containsText" dxfId="10" priority="13" operator="containsText" text="CMU">
      <formula>NOT(ISERROR(SEARCH("CMU",I42)))</formula>
    </cfRule>
    <cfRule type="containsText" dxfId="9" priority="14" operator="containsText" text="Non payé">
      <formula>NOT(ISERROR(SEARCH("Non payé",I42)))</formula>
    </cfRule>
  </conditionalFormatting>
  <conditionalFormatting sqref="H58">
    <cfRule type="cellIs" dxfId="8" priority="8" operator="notEqual">
      <formula>0</formula>
    </cfRule>
    <cfRule type="cellIs" dxfId="7" priority="9" operator="equal">
      <formula>0</formula>
    </cfRule>
  </conditionalFormatting>
  <conditionalFormatting sqref="H43:H55">
    <cfRule type="cellIs" dxfId="6" priority="7" operator="equal">
      <formula>E43+G43</formula>
    </cfRule>
  </conditionalFormatting>
  <conditionalFormatting sqref="G43:G55">
    <cfRule type="cellIs" dxfId="5" priority="6" operator="equal">
      <formula>H43-E43</formula>
    </cfRule>
  </conditionalFormatting>
  <conditionalFormatting sqref="E42:E55">
    <cfRule type="cellIs" dxfId="4" priority="5" operator="equal">
      <formula>H42-G42</formula>
    </cfRule>
  </conditionalFormatting>
  <conditionalFormatting sqref="H42:H55">
    <cfRule type="cellIs" dxfId="3" priority="3" operator="equal">
      <formula>G42+E42</formula>
    </cfRule>
    <cfRule type="cellIs" dxfId="2" priority="4" operator="equal">
      <formula>E42-G42</formula>
    </cfRule>
  </conditionalFormatting>
  <conditionalFormatting sqref="G42:G55">
    <cfRule type="cellIs" dxfId="1" priority="2" operator="equal">
      <formula>H42-E42</formula>
    </cfRule>
  </conditionalFormatting>
  <conditionalFormatting sqref="E42:E55">
    <cfRule type="cellIs" dxfId="0" priority="1" operator="equal">
      <formula>H42-G42</formula>
    </cfRule>
  </conditionalFormatting>
  <dataValidations count="4">
    <dataValidation type="list" allowBlank="1" showInputMessage="1" showErrorMessage="1" sqref="D2:D15 D22:D35 D42:D55">
      <formula1>inter</formula1>
    </dataValidation>
    <dataValidation type="list" allowBlank="1" showInputMessage="1" showErrorMessage="1" sqref="I2:I15 I22:I35 I42:I55">
      <formula1>modedepaie</formula1>
    </dataValidation>
    <dataValidation type="list" allowBlank="1" showInputMessage="1" showErrorMessage="1" sqref="F2:F15 F22:F35 F42:F55">
      <formula1>lieux</formula1>
    </dataValidation>
    <dataValidation type="list" allowBlank="1" showInputMessage="1" showErrorMessage="1" sqref="K4">
      <formula1>$C:$C</formula1>
    </dataValidation>
  </dataValidation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F10" sqref="F10"/>
    </sheetView>
  </sheetViews>
  <sheetFormatPr baseColWidth="10" defaultRowHeight="14.4"/>
  <sheetData>
    <row r="1" spans="1:7">
      <c r="B1" t="s">
        <v>31</v>
      </c>
      <c r="D1" s="1" t="s">
        <v>6</v>
      </c>
      <c r="E1" s="1">
        <v>18</v>
      </c>
      <c r="G1" s="16" t="s">
        <v>8</v>
      </c>
    </row>
    <row r="2" spans="1:7">
      <c r="A2" t="s">
        <v>34</v>
      </c>
      <c r="B2">
        <v>0</v>
      </c>
      <c r="D2" s="1" t="s">
        <v>7</v>
      </c>
      <c r="E2" s="1">
        <v>19.600000000000001</v>
      </c>
      <c r="G2" t="s">
        <v>10</v>
      </c>
    </row>
    <row r="3" spans="1:7">
      <c r="A3" t="s">
        <v>39</v>
      </c>
      <c r="B3">
        <v>15</v>
      </c>
      <c r="D3" s="1" t="s">
        <v>9</v>
      </c>
      <c r="E3" s="1">
        <v>23</v>
      </c>
      <c r="G3" t="s">
        <v>12</v>
      </c>
    </row>
    <row r="4" spans="1:7">
      <c r="A4" t="s">
        <v>29</v>
      </c>
      <c r="B4">
        <v>35</v>
      </c>
      <c r="D4" s="1" t="s">
        <v>11</v>
      </c>
      <c r="E4" s="1">
        <v>29.23</v>
      </c>
      <c r="G4" t="s">
        <v>14</v>
      </c>
    </row>
    <row r="5" spans="1:7">
      <c r="A5" t="s">
        <v>32</v>
      </c>
      <c r="B5">
        <v>40</v>
      </c>
      <c r="D5" s="1" t="s">
        <v>13</v>
      </c>
      <c r="E5" s="1">
        <v>33.6</v>
      </c>
    </row>
    <row r="6" spans="1:7">
      <c r="A6" t="s">
        <v>30</v>
      </c>
      <c r="B6">
        <v>70</v>
      </c>
      <c r="D6" s="1" t="s">
        <v>15</v>
      </c>
      <c r="E6" s="1">
        <v>37.479999999999997</v>
      </c>
    </row>
    <row r="7" spans="1:7">
      <c r="D7" s="1" t="s">
        <v>16</v>
      </c>
      <c r="E7" s="1">
        <v>38.4</v>
      </c>
    </row>
    <row r="8" spans="1:7">
      <c r="D8" s="1" t="s">
        <v>17</v>
      </c>
      <c r="E8" s="1">
        <v>38.4</v>
      </c>
    </row>
    <row r="9" spans="1:7">
      <c r="D9" s="1" t="s">
        <v>18</v>
      </c>
      <c r="E9" s="1">
        <v>41.8</v>
      </c>
    </row>
    <row r="10" spans="1:7">
      <c r="D10" s="1" t="s">
        <v>19</v>
      </c>
      <c r="E10" s="1">
        <v>42</v>
      </c>
    </row>
    <row r="11" spans="1:7">
      <c r="D11" s="1" t="s">
        <v>20</v>
      </c>
      <c r="E11" s="1">
        <v>46</v>
      </c>
    </row>
    <row r="12" spans="1:7">
      <c r="D12" s="1" t="s">
        <v>21</v>
      </c>
      <c r="E12" s="1">
        <v>46.2</v>
      </c>
    </row>
    <row r="13" spans="1:7">
      <c r="D13" s="1" t="s">
        <v>22</v>
      </c>
      <c r="E13" s="1">
        <v>50.2</v>
      </c>
    </row>
    <row r="14" spans="1:7">
      <c r="D14" s="1" t="s">
        <v>23</v>
      </c>
      <c r="E14" s="1">
        <f>22*2.8</f>
        <v>61.599999999999994</v>
      </c>
    </row>
  </sheetData>
  <dataValidations count="1">
    <dataValidation type="list" allowBlank="1" showInputMessage="1" showErrorMessage="1" sqref="D1:D14">
      <formula1>$I$1:$I$14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IK</vt:lpstr>
      <vt:lpstr>inter</vt:lpstr>
      <vt:lpstr>Lieu_intervention</vt:lpstr>
      <vt:lpstr>lieux</vt:lpstr>
      <vt:lpstr>modedepaie</vt:lpstr>
      <vt:lpstr>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Nougarède</dc:creator>
  <cp:lastModifiedBy>mdo100</cp:lastModifiedBy>
  <cp:lastPrinted>2016-09-26T22:32:23Z</cp:lastPrinted>
  <dcterms:created xsi:type="dcterms:W3CDTF">2016-09-01T14:16:20Z</dcterms:created>
  <dcterms:modified xsi:type="dcterms:W3CDTF">2016-09-28T15:45:50Z</dcterms:modified>
</cp:coreProperties>
</file>