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96" yWindow="132" windowWidth="22440" windowHeight="9288" tabRatio="920" activeTab="6"/>
  </bookViews>
  <sheets>
    <sheet name="Fériés" sheetId="13" r:id="rId1"/>
    <sheet name="Janvier" sheetId="1" r:id="rId2"/>
    <sheet name="Février" sheetId="2" r:id="rId3"/>
    <sheet name="Mars" sheetId="3" r:id="rId4"/>
    <sheet name="Avril" sheetId="4" r:id="rId5"/>
    <sheet name="Mai" sheetId="5" r:id="rId6"/>
    <sheet name="Juin" sheetId="6" r:id="rId7"/>
    <sheet name="Juillet" sheetId="7" r:id="rId8"/>
    <sheet name="Août" sheetId="8" r:id="rId9"/>
    <sheet name="Septembre" sheetId="9" r:id="rId10"/>
    <sheet name="Octobre" sheetId="10" r:id="rId11"/>
    <sheet name="Novembre" sheetId="11" r:id="rId12"/>
    <sheet name="Décembre" sheetId="12" r:id="rId13"/>
  </sheets>
  <definedNames>
    <definedName name="Fériés">OFFSET(Fériés!$C$2,,,COUNTA(Fériés!$C:$C)-1)</definedName>
    <definedName name="Hdéb">Janvier!$D$6</definedName>
    <definedName name="Hfin">Janvier!$D$7</definedName>
  </definedNames>
  <calcPr calcId="145621"/>
</workbook>
</file>

<file path=xl/calcChain.xml><?xml version="1.0" encoding="utf-8"?>
<calcChain xmlns="http://schemas.openxmlformats.org/spreadsheetml/2006/main">
  <c r="A158" i="13" l="1"/>
  <c r="C168" i="13" s="1"/>
  <c r="C158" i="13"/>
  <c r="C159" i="13"/>
  <c r="C160" i="13" s="1"/>
  <c r="C162" i="13"/>
  <c r="C165" i="13"/>
  <c r="C166" i="13"/>
  <c r="C167" i="13"/>
  <c r="C169" i="13"/>
  <c r="A170" i="13"/>
  <c r="C180" i="13" s="1"/>
  <c r="C170" i="13"/>
  <c r="C173" i="13"/>
  <c r="C174" i="13"/>
  <c r="C177" i="13"/>
  <c r="C178" i="13"/>
  <c r="C181" i="13"/>
  <c r="A182" i="13"/>
  <c r="C182" i="13" s="1"/>
  <c r="C189" i="13"/>
  <c r="A194" i="13" l="1"/>
  <c r="C186" i="13"/>
  <c r="C179" i="13"/>
  <c r="C171" i="13"/>
  <c r="C164" i="13"/>
  <c r="C193" i="13"/>
  <c r="C163" i="13"/>
  <c r="C192" i="13"/>
  <c r="C191" i="13"/>
  <c r="C183" i="13"/>
  <c r="C161" i="13"/>
  <c r="C185" i="13"/>
  <c r="C190" i="13"/>
  <c r="C172" i="13" l="1"/>
  <c r="C175" i="13"/>
  <c r="C176" i="13"/>
  <c r="C187" i="13"/>
  <c r="C184" i="13"/>
  <c r="C188" i="13"/>
  <c r="C194" i="13"/>
  <c r="C202" i="13"/>
  <c r="C197" i="13"/>
  <c r="C205" i="13"/>
  <c r="C204" i="13"/>
  <c r="C198" i="13"/>
  <c r="A206" i="13"/>
  <c r="C201" i="13"/>
  <c r="C195" i="13"/>
  <c r="C203" i="13"/>
  <c r="C209" i="13" l="1"/>
  <c r="C217" i="13"/>
  <c r="C210" i="13"/>
  <c r="C215" i="13"/>
  <c r="C213" i="13"/>
  <c r="C206" i="13"/>
  <c r="C214" i="13"/>
  <c r="C207" i="13"/>
  <c r="C216" i="13"/>
  <c r="A218" i="13"/>
  <c r="C200" i="13"/>
  <c r="C199" i="13"/>
  <c r="C196" i="13"/>
  <c r="C212" i="13" l="1"/>
  <c r="C211" i="13"/>
  <c r="C208" i="13"/>
  <c r="C225" i="13"/>
  <c r="C219" i="13"/>
  <c r="C227" i="13"/>
  <c r="C228" i="13"/>
  <c r="C221" i="13"/>
  <c r="C229" i="13"/>
  <c r="C222" i="13"/>
  <c r="C218" i="13"/>
  <c r="A230" i="13"/>
  <c r="C226" i="13"/>
  <c r="C224" i="13" l="1"/>
  <c r="C220" i="13"/>
  <c r="C223" i="13"/>
  <c r="C231" i="13"/>
  <c r="C239" i="13"/>
  <c r="C240" i="13"/>
  <c r="C234" i="13"/>
  <c r="A242" i="13"/>
  <c r="C237" i="13"/>
  <c r="C233" i="13"/>
  <c r="C241" i="13"/>
  <c r="C230" i="13"/>
  <c r="C238" i="13"/>
  <c r="C246" i="13" l="1"/>
  <c r="A254" i="13"/>
  <c r="C249" i="13"/>
  <c r="C242" i="13"/>
  <c r="C250" i="13"/>
  <c r="C243" i="13"/>
  <c r="C251" i="13"/>
  <c r="C252" i="13"/>
  <c r="C245" i="13"/>
  <c r="C253" i="13"/>
  <c r="C236" i="13"/>
  <c r="C235" i="13"/>
  <c r="C232" i="13"/>
  <c r="C248" i="13" l="1"/>
  <c r="C244" i="13"/>
  <c r="C247" i="13"/>
  <c r="C261" i="13"/>
  <c r="C254" i="13"/>
  <c r="C264" i="13"/>
  <c r="C257" i="13"/>
  <c r="A266" i="13"/>
  <c r="C265" i="13"/>
  <c r="C258" i="13"/>
  <c r="C263" i="13"/>
  <c r="C262" i="13"/>
  <c r="C255" i="13"/>
  <c r="C276" i="13" l="1"/>
  <c r="C269" i="13"/>
  <c r="C277" i="13"/>
  <c r="A278" i="13"/>
  <c r="C274" i="13"/>
  <c r="C270" i="13"/>
  <c r="C273" i="13"/>
  <c r="C266" i="13"/>
  <c r="C267" i="13"/>
  <c r="C275" i="13"/>
  <c r="C256" i="13"/>
  <c r="C259" i="13"/>
  <c r="C260" i="13"/>
  <c r="C268" i="13" l="1"/>
  <c r="C271" i="13"/>
  <c r="C272" i="13"/>
  <c r="C278" i="13"/>
  <c r="C286" i="13"/>
  <c r="C287" i="13"/>
  <c r="C289" i="13"/>
  <c r="C279" i="13"/>
  <c r="C288" i="13"/>
  <c r="C285" i="13"/>
  <c r="C281" i="13"/>
  <c r="C282" i="13"/>
  <c r="A290" i="13"/>
  <c r="C283" i="13" l="1"/>
  <c r="C280" i="13"/>
  <c r="C284" i="13"/>
  <c r="C290" i="13"/>
  <c r="C298" i="13"/>
  <c r="C291" i="13"/>
  <c r="C300" i="13"/>
  <c r="C293" i="13"/>
  <c r="C301" i="13"/>
  <c r="C294" i="13"/>
  <c r="C297" i="13"/>
  <c r="C299" i="13"/>
  <c r="C295" i="13" l="1"/>
  <c r="C296" i="13"/>
  <c r="C292" i="13"/>
  <c r="A26" i="13" l="1"/>
  <c r="C13" i="13" l="1"/>
  <c r="C12" i="13"/>
  <c r="C11" i="13"/>
  <c r="C10" i="13"/>
  <c r="C9" i="13"/>
  <c r="C6" i="13"/>
  <c r="C5" i="13"/>
  <c r="C3" i="13"/>
  <c r="C8" i="13" s="1"/>
  <c r="C2" i="13"/>
  <c r="C7" i="13" l="1"/>
  <c r="C4" i="13"/>
  <c r="C36" i="13"/>
  <c r="C25" i="13"/>
  <c r="C24" i="13"/>
  <c r="C23" i="13"/>
  <c r="C22" i="13"/>
  <c r="C21" i="13"/>
  <c r="C18" i="13"/>
  <c r="C17" i="13"/>
  <c r="C15" i="13"/>
  <c r="C20" i="13" s="1"/>
  <c r="C14" i="13"/>
  <c r="C26" i="13" l="1"/>
  <c r="C27" i="13"/>
  <c r="C28" i="13" s="1"/>
  <c r="C34" i="13"/>
  <c r="C35" i="13"/>
  <c r="C30" i="13"/>
  <c r="A38" i="13"/>
  <c r="C47" i="13" s="1"/>
  <c r="C29" i="13"/>
  <c r="C37" i="13"/>
  <c r="C19" i="13"/>
  <c r="C16" i="13"/>
  <c r="C33" i="13"/>
  <c r="C6" i="3"/>
  <c r="C6" i="4"/>
  <c r="C6" i="5"/>
  <c r="C6" i="6"/>
  <c r="C6" i="7"/>
  <c r="C6" i="8"/>
  <c r="C6" i="9"/>
  <c r="C6" i="10"/>
  <c r="C6" i="11"/>
  <c r="C6" i="12"/>
  <c r="C6" i="2"/>
  <c r="C42" i="13" l="1"/>
  <c r="C48" i="13"/>
  <c r="C31" i="13"/>
  <c r="C32" i="13"/>
  <c r="C39" i="13"/>
  <c r="C44" i="13" s="1"/>
  <c r="C46" i="13"/>
  <c r="A50" i="13"/>
  <c r="C41" i="13"/>
  <c r="C49" i="13"/>
  <c r="C45" i="13"/>
  <c r="C38" i="13"/>
  <c r="C40" i="13" l="1"/>
  <c r="C43" i="13"/>
  <c r="C60" i="13"/>
  <c r="C53" i="13"/>
  <c r="C50" i="13"/>
  <c r="C51" i="13"/>
  <c r="A62" i="13"/>
  <c r="C57" i="13"/>
  <c r="C61" i="13"/>
  <c r="C54" i="13"/>
  <c r="C58" i="13"/>
  <c r="C59" i="13"/>
  <c r="C8" i="3"/>
  <c r="C8" i="4"/>
  <c r="C8" i="5"/>
  <c r="C8" i="6"/>
  <c r="C8" i="7"/>
  <c r="C8" i="8"/>
  <c r="C8" i="9"/>
  <c r="C8" i="10"/>
  <c r="C8" i="11"/>
  <c r="C8" i="12"/>
  <c r="C8" i="2"/>
  <c r="C8" i="1"/>
  <c r="A74" i="13" l="1"/>
  <c r="C73" i="13"/>
  <c r="C71" i="13"/>
  <c r="C66" i="13"/>
  <c r="C63" i="13"/>
  <c r="C69" i="13"/>
  <c r="C65" i="13"/>
  <c r="C72" i="13"/>
  <c r="C62" i="13"/>
  <c r="C70" i="13"/>
  <c r="C56" i="13"/>
  <c r="C52" i="13"/>
  <c r="C55" i="13"/>
  <c r="C9" i="10"/>
  <c r="C12" i="10"/>
  <c r="S12" i="10" s="1"/>
  <c r="C20" i="10"/>
  <c r="C28" i="10"/>
  <c r="C36" i="10"/>
  <c r="C30" i="10"/>
  <c r="C13" i="10"/>
  <c r="S13" i="10" s="1"/>
  <c r="C21" i="10"/>
  <c r="C29" i="10"/>
  <c r="C37" i="10"/>
  <c r="C14" i="10"/>
  <c r="C38" i="10"/>
  <c r="C15" i="10"/>
  <c r="C23" i="10"/>
  <c r="C31" i="10"/>
  <c r="C39" i="10"/>
  <c r="C26" i="10"/>
  <c r="C16" i="10"/>
  <c r="C24" i="10"/>
  <c r="C32" i="10"/>
  <c r="C17" i="10"/>
  <c r="C25" i="10"/>
  <c r="C33" i="10"/>
  <c r="C10" i="10"/>
  <c r="S10" i="10" s="1"/>
  <c r="C18" i="10"/>
  <c r="C34" i="10"/>
  <c r="C11" i="10"/>
  <c r="S11" i="10" s="1"/>
  <c r="C19" i="10"/>
  <c r="C27" i="10"/>
  <c r="C35" i="10"/>
  <c r="C22" i="10"/>
  <c r="C9" i="11"/>
  <c r="S9" i="11" s="1"/>
  <c r="C14" i="11"/>
  <c r="S14" i="11" s="1"/>
  <c r="C22" i="11"/>
  <c r="C30" i="11"/>
  <c r="C38" i="11"/>
  <c r="C15" i="11"/>
  <c r="C23" i="11"/>
  <c r="C31" i="11"/>
  <c r="C39" i="11"/>
  <c r="C24" i="11"/>
  <c r="C16" i="11"/>
  <c r="C17" i="11"/>
  <c r="C25" i="11"/>
  <c r="C33" i="11"/>
  <c r="C35" i="11"/>
  <c r="C36" i="11"/>
  <c r="C10" i="11"/>
  <c r="S10" i="11" s="1"/>
  <c r="C18" i="11"/>
  <c r="C26" i="11"/>
  <c r="C34" i="11"/>
  <c r="C28" i="11"/>
  <c r="C11" i="11"/>
  <c r="C19" i="11"/>
  <c r="C27" i="11"/>
  <c r="C12" i="11"/>
  <c r="C20" i="11"/>
  <c r="C13" i="11"/>
  <c r="C21" i="11"/>
  <c r="C29" i="11"/>
  <c r="C37" i="11"/>
  <c r="C32" i="11"/>
  <c r="C9" i="9"/>
  <c r="C10" i="9"/>
  <c r="C18" i="9"/>
  <c r="C26" i="9"/>
  <c r="C34" i="9"/>
  <c r="C11" i="9"/>
  <c r="C19" i="9"/>
  <c r="C27" i="9"/>
  <c r="C35" i="9"/>
  <c r="C12" i="9"/>
  <c r="S12" i="9" s="1"/>
  <c r="C20" i="9"/>
  <c r="C28" i="9"/>
  <c r="C36" i="9"/>
  <c r="C13" i="9"/>
  <c r="S13" i="9" s="1"/>
  <c r="C21" i="9"/>
  <c r="C29" i="9"/>
  <c r="C37" i="9"/>
  <c r="C14" i="9"/>
  <c r="S14" i="9" s="1"/>
  <c r="C22" i="9"/>
  <c r="C30" i="9"/>
  <c r="C38" i="9"/>
  <c r="C15" i="9"/>
  <c r="C23" i="9"/>
  <c r="C31" i="9"/>
  <c r="C39" i="9"/>
  <c r="C16" i="9"/>
  <c r="C24" i="9"/>
  <c r="C32" i="9"/>
  <c r="C17" i="9"/>
  <c r="C25" i="9"/>
  <c r="C33" i="9"/>
  <c r="C9" i="8"/>
  <c r="S9" i="8" s="1"/>
  <c r="C16" i="8"/>
  <c r="C24" i="8"/>
  <c r="C32" i="8"/>
  <c r="C17" i="8"/>
  <c r="C25" i="8"/>
  <c r="C33" i="8"/>
  <c r="C10" i="8"/>
  <c r="S10" i="8" s="1"/>
  <c r="C18" i="8"/>
  <c r="C26" i="8"/>
  <c r="C34" i="8"/>
  <c r="C11" i="8"/>
  <c r="S11" i="8" s="1"/>
  <c r="C19" i="8"/>
  <c r="C27" i="8"/>
  <c r="C35" i="8"/>
  <c r="C12" i="8"/>
  <c r="C20" i="8"/>
  <c r="C28" i="8"/>
  <c r="C36" i="8"/>
  <c r="C13" i="8"/>
  <c r="C21" i="8"/>
  <c r="C29" i="8"/>
  <c r="C37" i="8"/>
  <c r="C14" i="8"/>
  <c r="C22" i="8"/>
  <c r="C30" i="8"/>
  <c r="C38" i="8"/>
  <c r="C15" i="8"/>
  <c r="C23" i="8"/>
  <c r="C31" i="8"/>
  <c r="C39" i="8"/>
  <c r="C9" i="7"/>
  <c r="C14" i="7"/>
  <c r="S14" i="7" s="1"/>
  <c r="C22" i="7"/>
  <c r="C30" i="7"/>
  <c r="C38" i="7"/>
  <c r="C15" i="7"/>
  <c r="C23" i="7"/>
  <c r="C31" i="7"/>
  <c r="C39" i="7"/>
  <c r="C16" i="7"/>
  <c r="C24" i="7"/>
  <c r="C32" i="7"/>
  <c r="C17" i="7"/>
  <c r="C25" i="7"/>
  <c r="C33" i="7"/>
  <c r="C10" i="7"/>
  <c r="C18" i="7"/>
  <c r="C26" i="7"/>
  <c r="C34" i="7"/>
  <c r="C11" i="7"/>
  <c r="S11" i="7" s="1"/>
  <c r="C19" i="7"/>
  <c r="C27" i="7"/>
  <c r="C35" i="7"/>
  <c r="C12" i="7"/>
  <c r="S12" i="7" s="1"/>
  <c r="C20" i="7"/>
  <c r="C28" i="7"/>
  <c r="C36" i="7"/>
  <c r="C13" i="7"/>
  <c r="S13" i="7" s="1"/>
  <c r="C21" i="7"/>
  <c r="C29" i="7"/>
  <c r="C37" i="7"/>
  <c r="C10" i="1"/>
  <c r="C18" i="1"/>
  <c r="C26" i="1"/>
  <c r="C34" i="1"/>
  <c r="C11" i="1"/>
  <c r="C19" i="1"/>
  <c r="C27" i="1"/>
  <c r="C35" i="1"/>
  <c r="C12" i="1"/>
  <c r="C20" i="1"/>
  <c r="C28" i="1"/>
  <c r="C36" i="1"/>
  <c r="C13" i="1"/>
  <c r="C21" i="1"/>
  <c r="C29" i="1"/>
  <c r="C37" i="1"/>
  <c r="C14" i="1"/>
  <c r="C22" i="1"/>
  <c r="C30" i="1"/>
  <c r="C38" i="1"/>
  <c r="C15" i="1"/>
  <c r="C23" i="1"/>
  <c r="C31" i="1"/>
  <c r="C39" i="1"/>
  <c r="C16" i="1"/>
  <c r="C24" i="1"/>
  <c r="C32" i="1"/>
  <c r="C17" i="1"/>
  <c r="C25" i="1"/>
  <c r="C33" i="1"/>
  <c r="C9" i="6"/>
  <c r="S9" i="6" s="1"/>
  <c r="C12" i="6"/>
  <c r="C20" i="6"/>
  <c r="C28" i="6"/>
  <c r="C36" i="6"/>
  <c r="C13" i="6"/>
  <c r="S13" i="6" s="1"/>
  <c r="C21" i="6"/>
  <c r="C29" i="6"/>
  <c r="C37" i="6"/>
  <c r="C14" i="6"/>
  <c r="S14" i="6" s="1"/>
  <c r="C22" i="6"/>
  <c r="C30" i="6"/>
  <c r="C38" i="6"/>
  <c r="C15" i="6"/>
  <c r="C23" i="6"/>
  <c r="C31" i="6"/>
  <c r="C39" i="6"/>
  <c r="C16" i="6"/>
  <c r="C24" i="6"/>
  <c r="C32" i="6"/>
  <c r="C17" i="6"/>
  <c r="C25" i="6"/>
  <c r="C33" i="6"/>
  <c r="C10" i="6"/>
  <c r="C18" i="6"/>
  <c r="C26" i="6"/>
  <c r="C34" i="6"/>
  <c r="C11" i="6"/>
  <c r="C19" i="6"/>
  <c r="C27" i="6"/>
  <c r="C35" i="6"/>
  <c r="C9" i="2"/>
  <c r="S9" i="2" s="1"/>
  <c r="C12" i="2"/>
  <c r="C20" i="2"/>
  <c r="C28" i="2"/>
  <c r="C36" i="2"/>
  <c r="C13" i="2"/>
  <c r="C21" i="2"/>
  <c r="C29" i="2"/>
  <c r="C37" i="2"/>
  <c r="C14" i="2"/>
  <c r="S14" i="2" s="1"/>
  <c r="C22" i="2"/>
  <c r="C30" i="2"/>
  <c r="C38" i="2"/>
  <c r="C15" i="2"/>
  <c r="C23" i="2"/>
  <c r="C31" i="2"/>
  <c r="C39" i="2"/>
  <c r="C16" i="2"/>
  <c r="C24" i="2"/>
  <c r="C32" i="2"/>
  <c r="C17" i="2"/>
  <c r="C25" i="2"/>
  <c r="C33" i="2"/>
  <c r="C10" i="2"/>
  <c r="S10" i="2" s="1"/>
  <c r="C18" i="2"/>
  <c r="C26" i="2"/>
  <c r="C34" i="2"/>
  <c r="C11" i="2"/>
  <c r="C19" i="2"/>
  <c r="C27" i="2"/>
  <c r="C35" i="2"/>
  <c r="C9" i="5"/>
  <c r="S9" i="5" s="1"/>
  <c r="C10" i="5"/>
  <c r="S10" i="5" s="1"/>
  <c r="C18" i="5"/>
  <c r="C26" i="5"/>
  <c r="C34" i="5"/>
  <c r="C11" i="5"/>
  <c r="S11" i="5" s="1"/>
  <c r="C19" i="5"/>
  <c r="C27" i="5"/>
  <c r="C35" i="5"/>
  <c r="C12" i="5"/>
  <c r="S12" i="5" s="1"/>
  <c r="C20" i="5"/>
  <c r="C28" i="5"/>
  <c r="C36" i="5"/>
  <c r="C13" i="5"/>
  <c r="C21" i="5"/>
  <c r="C29" i="5"/>
  <c r="C37" i="5"/>
  <c r="C14" i="5"/>
  <c r="C22" i="5"/>
  <c r="C30" i="5"/>
  <c r="C38" i="5"/>
  <c r="C15" i="5"/>
  <c r="C23" i="5"/>
  <c r="C31" i="5"/>
  <c r="C39" i="5"/>
  <c r="C16" i="5"/>
  <c r="C24" i="5"/>
  <c r="C32" i="5"/>
  <c r="C17" i="5"/>
  <c r="C25" i="5"/>
  <c r="C33" i="5"/>
  <c r="C16" i="12"/>
  <c r="C24" i="12"/>
  <c r="C32" i="12"/>
  <c r="C10" i="12"/>
  <c r="C26" i="12"/>
  <c r="C25" i="12"/>
  <c r="C34" i="12"/>
  <c r="C11" i="12"/>
  <c r="C19" i="12"/>
  <c r="C27" i="12"/>
  <c r="C35" i="12"/>
  <c r="C21" i="12"/>
  <c r="C30" i="12"/>
  <c r="C12" i="12"/>
  <c r="S12" i="12" s="1"/>
  <c r="C20" i="12"/>
  <c r="C28" i="12"/>
  <c r="C36" i="12"/>
  <c r="C37" i="12"/>
  <c r="C38" i="12"/>
  <c r="C13" i="12"/>
  <c r="S13" i="12" s="1"/>
  <c r="C29" i="12"/>
  <c r="C22" i="12"/>
  <c r="C14" i="12"/>
  <c r="S14" i="12" s="1"/>
  <c r="C15" i="12"/>
  <c r="C23" i="12"/>
  <c r="C31" i="12"/>
  <c r="C39" i="12"/>
  <c r="C17" i="12"/>
  <c r="C33" i="12"/>
  <c r="C18" i="12"/>
  <c r="C9" i="4"/>
  <c r="C16" i="4"/>
  <c r="C24" i="4"/>
  <c r="C32" i="4"/>
  <c r="C17" i="4"/>
  <c r="C25" i="4"/>
  <c r="C33" i="4"/>
  <c r="C10" i="4"/>
  <c r="C18" i="4"/>
  <c r="C26" i="4"/>
  <c r="C34" i="4"/>
  <c r="C11" i="4"/>
  <c r="S11" i="4" s="1"/>
  <c r="C19" i="4"/>
  <c r="C27" i="4"/>
  <c r="C35" i="4"/>
  <c r="C12" i="4"/>
  <c r="S12" i="4" s="1"/>
  <c r="C20" i="4"/>
  <c r="C28" i="4"/>
  <c r="C36" i="4"/>
  <c r="C13" i="4"/>
  <c r="S13" i="4" s="1"/>
  <c r="C21" i="4"/>
  <c r="C29" i="4"/>
  <c r="C37" i="4"/>
  <c r="C14" i="4"/>
  <c r="S14" i="4" s="1"/>
  <c r="C22" i="4"/>
  <c r="C30" i="4"/>
  <c r="C38" i="4"/>
  <c r="C15" i="4"/>
  <c r="C23" i="4"/>
  <c r="C31" i="4"/>
  <c r="C39" i="4"/>
  <c r="C9" i="3"/>
  <c r="S9" i="3" s="1"/>
  <c r="C14" i="3"/>
  <c r="S14" i="3" s="1"/>
  <c r="C22" i="3"/>
  <c r="C30" i="3"/>
  <c r="C38" i="3"/>
  <c r="C15" i="3"/>
  <c r="C23" i="3"/>
  <c r="C31" i="3"/>
  <c r="C39" i="3"/>
  <c r="C16" i="3"/>
  <c r="C24" i="3"/>
  <c r="C32" i="3"/>
  <c r="C17" i="3"/>
  <c r="C25" i="3"/>
  <c r="C33" i="3"/>
  <c r="C10" i="3"/>
  <c r="S10" i="3" s="1"/>
  <c r="C18" i="3"/>
  <c r="C26" i="3"/>
  <c r="C34" i="3"/>
  <c r="C11" i="3"/>
  <c r="C19" i="3"/>
  <c r="C27" i="3"/>
  <c r="C35" i="3"/>
  <c r="C12" i="3"/>
  <c r="C20" i="3"/>
  <c r="C28" i="3"/>
  <c r="C36" i="3"/>
  <c r="C13" i="3"/>
  <c r="C21" i="3"/>
  <c r="C29" i="3"/>
  <c r="C37" i="3"/>
  <c r="C9" i="1"/>
  <c r="O9" i="1" s="1"/>
  <c r="C9" i="12"/>
  <c r="O9" i="5" l="1"/>
  <c r="O9" i="11"/>
  <c r="O9" i="2"/>
  <c r="I12" i="3"/>
  <c r="N12" i="3"/>
  <c r="I10" i="3"/>
  <c r="R10" i="3" s="1"/>
  <c r="N10" i="3"/>
  <c r="O10" i="3"/>
  <c r="I31" i="3"/>
  <c r="R31" i="3" s="1"/>
  <c r="N31" i="3"/>
  <c r="O31" i="3"/>
  <c r="I39" i="4"/>
  <c r="N39" i="4"/>
  <c r="O39" i="4"/>
  <c r="I37" i="4"/>
  <c r="N37" i="4"/>
  <c r="I35" i="4"/>
  <c r="R35" i="4" s="1"/>
  <c r="N35" i="4"/>
  <c r="O35" i="4"/>
  <c r="I33" i="4"/>
  <c r="R33" i="4" s="1"/>
  <c r="N33" i="4"/>
  <c r="O33" i="4"/>
  <c r="I33" i="12"/>
  <c r="O33" i="12"/>
  <c r="I29" i="12"/>
  <c r="N29" i="12"/>
  <c r="O29" i="12"/>
  <c r="I30" i="12"/>
  <c r="N30" i="12"/>
  <c r="I26" i="12"/>
  <c r="R26" i="12" s="1"/>
  <c r="N26" i="12"/>
  <c r="O26" i="12"/>
  <c r="I32" i="5"/>
  <c r="N32" i="5"/>
  <c r="O32" i="5"/>
  <c r="I30" i="5"/>
  <c r="R30" i="5" s="1"/>
  <c r="N30" i="5"/>
  <c r="O30" i="5"/>
  <c r="I28" i="5"/>
  <c r="N28" i="5"/>
  <c r="I26" i="5"/>
  <c r="N26" i="5"/>
  <c r="O26" i="5"/>
  <c r="I34" i="2"/>
  <c r="N34" i="2"/>
  <c r="I24" i="2"/>
  <c r="R24" i="2" s="1"/>
  <c r="N24" i="2"/>
  <c r="O24" i="2"/>
  <c r="I22" i="2"/>
  <c r="N22" i="2"/>
  <c r="O22" i="2"/>
  <c r="I20" i="2"/>
  <c r="N20" i="2"/>
  <c r="I26" i="6"/>
  <c r="N26" i="6"/>
  <c r="I16" i="6"/>
  <c r="R16" i="6" s="1"/>
  <c r="N16" i="6"/>
  <c r="O16" i="6"/>
  <c r="I14" i="6"/>
  <c r="R14" i="6" s="1"/>
  <c r="N14" i="6"/>
  <c r="O14" i="6"/>
  <c r="I12" i="6"/>
  <c r="N12" i="6"/>
  <c r="I39" i="1"/>
  <c r="R39" i="1" s="1"/>
  <c r="N39" i="1"/>
  <c r="O39" i="1"/>
  <c r="I37" i="1"/>
  <c r="N37" i="1"/>
  <c r="I35" i="1"/>
  <c r="N35" i="1"/>
  <c r="I37" i="7"/>
  <c r="N37" i="7"/>
  <c r="I35" i="7"/>
  <c r="R35" i="7" s="1"/>
  <c r="N35" i="7"/>
  <c r="O35" i="7"/>
  <c r="I33" i="7"/>
  <c r="R33" i="7" s="1"/>
  <c r="N33" i="7"/>
  <c r="O33" i="7"/>
  <c r="I23" i="7"/>
  <c r="N23" i="7"/>
  <c r="I31" i="8"/>
  <c r="R31" i="8" s="1"/>
  <c r="N31" i="8"/>
  <c r="O31" i="8"/>
  <c r="I29" i="8"/>
  <c r="R29" i="8" s="1"/>
  <c r="N29" i="8"/>
  <c r="O29" i="8"/>
  <c r="I27" i="8"/>
  <c r="N27" i="8"/>
  <c r="I25" i="8"/>
  <c r="N25" i="8"/>
  <c r="O25" i="8"/>
  <c r="I17" i="9"/>
  <c r="N17" i="9"/>
  <c r="I38" i="9"/>
  <c r="N38" i="9"/>
  <c r="I36" i="9"/>
  <c r="R36" i="9" s="1"/>
  <c r="N36" i="9"/>
  <c r="O36" i="9"/>
  <c r="I34" i="9"/>
  <c r="N34" i="9"/>
  <c r="O34" i="9"/>
  <c r="I21" i="11"/>
  <c r="R21" i="11" s="1"/>
  <c r="N21" i="11"/>
  <c r="O21" i="11"/>
  <c r="I34" i="11"/>
  <c r="N34" i="11"/>
  <c r="I17" i="11"/>
  <c r="N17" i="11"/>
  <c r="O17" i="11"/>
  <c r="I30" i="11"/>
  <c r="R30" i="11" s="1"/>
  <c r="N30" i="11"/>
  <c r="O30" i="11"/>
  <c r="I11" i="10"/>
  <c r="R11" i="10" s="1"/>
  <c r="N11" i="10"/>
  <c r="O11" i="10"/>
  <c r="I24" i="10"/>
  <c r="R24" i="10" s="1"/>
  <c r="N24" i="10"/>
  <c r="O24" i="10"/>
  <c r="I14" i="10"/>
  <c r="N14" i="10"/>
  <c r="I20" i="10"/>
  <c r="N20" i="10"/>
  <c r="O20" i="10"/>
  <c r="I25" i="3"/>
  <c r="N25" i="3"/>
  <c r="I37" i="3"/>
  <c r="R37" i="3" s="1"/>
  <c r="N37" i="3"/>
  <c r="O37" i="3"/>
  <c r="I35" i="3"/>
  <c r="N35" i="3"/>
  <c r="O35" i="3"/>
  <c r="I33" i="3"/>
  <c r="N33" i="3"/>
  <c r="I23" i="3"/>
  <c r="R23" i="3" s="1"/>
  <c r="N23" i="3"/>
  <c r="O23" i="3"/>
  <c r="I31" i="4"/>
  <c r="N31" i="4"/>
  <c r="I29" i="4"/>
  <c r="O29" i="4"/>
  <c r="I27" i="4"/>
  <c r="R27" i="4" s="1"/>
  <c r="N27" i="4"/>
  <c r="O27" i="4"/>
  <c r="I25" i="4"/>
  <c r="O25" i="4"/>
  <c r="I17" i="12"/>
  <c r="N17" i="12"/>
  <c r="I13" i="12"/>
  <c r="R13" i="12" s="1"/>
  <c r="N13" i="12"/>
  <c r="O13" i="12"/>
  <c r="I21" i="12"/>
  <c r="R21" i="12" s="1"/>
  <c r="N21" i="12"/>
  <c r="O21" i="12"/>
  <c r="I10" i="12"/>
  <c r="N10" i="12"/>
  <c r="I24" i="5"/>
  <c r="N24" i="5"/>
  <c r="O24" i="5"/>
  <c r="I22" i="5"/>
  <c r="N22" i="5"/>
  <c r="I20" i="5"/>
  <c r="N20" i="5"/>
  <c r="I18" i="5"/>
  <c r="O18" i="5"/>
  <c r="I26" i="2"/>
  <c r="N26" i="2"/>
  <c r="I16" i="2"/>
  <c r="R16" i="2" s="1"/>
  <c r="N16" i="2"/>
  <c r="O16" i="2"/>
  <c r="N14" i="2"/>
  <c r="O14" i="2"/>
  <c r="N12" i="2"/>
  <c r="I18" i="6"/>
  <c r="I39" i="6"/>
  <c r="N39" i="6"/>
  <c r="O39" i="6"/>
  <c r="I37" i="6"/>
  <c r="R37" i="6" s="1"/>
  <c r="N37" i="6"/>
  <c r="O37" i="6"/>
  <c r="I31" i="1"/>
  <c r="R31" i="1" s="1"/>
  <c r="O31" i="1"/>
  <c r="N31" i="1"/>
  <c r="I29" i="1"/>
  <c r="N29" i="1"/>
  <c r="I27" i="1"/>
  <c r="R27" i="1" s="1"/>
  <c r="N27" i="1"/>
  <c r="O27" i="1"/>
  <c r="I29" i="7"/>
  <c r="N29" i="7"/>
  <c r="I27" i="7"/>
  <c r="R27" i="7" s="1"/>
  <c r="N27" i="7"/>
  <c r="O27" i="7"/>
  <c r="I25" i="7"/>
  <c r="N25" i="7"/>
  <c r="O25" i="7"/>
  <c r="I15" i="7"/>
  <c r="N15" i="7"/>
  <c r="I23" i="8"/>
  <c r="O23" i="8"/>
  <c r="I21" i="8"/>
  <c r="N21" i="8"/>
  <c r="I19" i="8"/>
  <c r="N19" i="8"/>
  <c r="I17" i="8"/>
  <c r="R17" i="8" s="1"/>
  <c r="N17" i="8"/>
  <c r="O17" i="8"/>
  <c r="I32" i="9"/>
  <c r="N32" i="9"/>
  <c r="I30" i="9"/>
  <c r="N30" i="9"/>
  <c r="I28" i="9"/>
  <c r="R28" i="9" s="1"/>
  <c r="N28" i="9"/>
  <c r="O28" i="9"/>
  <c r="I26" i="9"/>
  <c r="R26" i="9" s="1"/>
  <c r="N26" i="9"/>
  <c r="O26" i="9"/>
  <c r="I13" i="11"/>
  <c r="N13" i="11"/>
  <c r="I26" i="11"/>
  <c r="N26" i="11"/>
  <c r="I16" i="11"/>
  <c r="R16" i="11" s="1"/>
  <c r="N16" i="11"/>
  <c r="O16" i="11"/>
  <c r="I22" i="11"/>
  <c r="R22" i="11" s="1"/>
  <c r="N22" i="11"/>
  <c r="O22" i="11"/>
  <c r="I34" i="10"/>
  <c r="R34" i="10" s="1"/>
  <c r="N34" i="10"/>
  <c r="O34" i="10"/>
  <c r="I16" i="10"/>
  <c r="N16" i="10"/>
  <c r="I37" i="10"/>
  <c r="N37" i="10"/>
  <c r="I12" i="10"/>
  <c r="R12" i="10" s="1"/>
  <c r="N12" i="10"/>
  <c r="O12" i="10"/>
  <c r="I27" i="3"/>
  <c r="N27" i="3"/>
  <c r="I23" i="4"/>
  <c r="N23" i="4"/>
  <c r="I21" i="4"/>
  <c r="R21" i="4" s="1"/>
  <c r="N21" i="4"/>
  <c r="O21" i="4"/>
  <c r="I19" i="4"/>
  <c r="R19" i="4" s="1"/>
  <c r="N19" i="4"/>
  <c r="O19" i="4"/>
  <c r="I17" i="4"/>
  <c r="N17" i="4"/>
  <c r="I39" i="12"/>
  <c r="N39" i="12"/>
  <c r="I38" i="12"/>
  <c r="N38" i="12"/>
  <c r="I35" i="12"/>
  <c r="R35" i="12" s="1"/>
  <c r="N35" i="12"/>
  <c r="O35" i="12"/>
  <c r="I32" i="12"/>
  <c r="N32" i="12"/>
  <c r="I16" i="5"/>
  <c r="O16" i="5"/>
  <c r="I14" i="5"/>
  <c r="N14" i="5"/>
  <c r="I12" i="5"/>
  <c r="R12" i="5" s="1"/>
  <c r="N12" i="5"/>
  <c r="O12" i="5"/>
  <c r="I10" i="5"/>
  <c r="R10" i="5" s="1"/>
  <c r="N10" i="5"/>
  <c r="O10" i="5"/>
  <c r="I18" i="2"/>
  <c r="N18" i="2"/>
  <c r="I39" i="2"/>
  <c r="N39" i="2"/>
  <c r="O39" i="2"/>
  <c r="I37" i="2"/>
  <c r="N37" i="2"/>
  <c r="O37" i="2"/>
  <c r="I10" i="6"/>
  <c r="N10" i="6"/>
  <c r="I31" i="6"/>
  <c r="N31" i="6"/>
  <c r="I29" i="6"/>
  <c r="R29" i="6" s="1"/>
  <c r="N29" i="6"/>
  <c r="O29" i="6"/>
  <c r="I33" i="1"/>
  <c r="O33" i="1"/>
  <c r="N33" i="1"/>
  <c r="I23" i="1"/>
  <c r="N23" i="1"/>
  <c r="I21" i="1"/>
  <c r="N21" i="1"/>
  <c r="I19" i="1"/>
  <c r="N19" i="1"/>
  <c r="O19" i="1"/>
  <c r="I21" i="7"/>
  <c r="R21" i="7" s="1"/>
  <c r="N21" i="7"/>
  <c r="O21" i="7"/>
  <c r="I19" i="7"/>
  <c r="R19" i="7" s="1"/>
  <c r="N19" i="7"/>
  <c r="O19" i="7"/>
  <c r="I17" i="7"/>
  <c r="N17" i="7"/>
  <c r="I38" i="7"/>
  <c r="N38" i="7"/>
  <c r="I15" i="8"/>
  <c r="R15" i="8" s="1"/>
  <c r="N15" i="8"/>
  <c r="O15" i="8"/>
  <c r="I13" i="8"/>
  <c r="N13" i="8"/>
  <c r="I11" i="8"/>
  <c r="R11" i="8" s="1"/>
  <c r="N11" i="8"/>
  <c r="O11" i="8"/>
  <c r="I32" i="8"/>
  <c r="R32" i="8" s="1"/>
  <c r="N32" i="8"/>
  <c r="O32" i="8"/>
  <c r="I24" i="9"/>
  <c r="N24" i="9"/>
  <c r="I22" i="9"/>
  <c r="R22" i="9" s="1"/>
  <c r="N22" i="9"/>
  <c r="O22" i="9"/>
  <c r="I20" i="9"/>
  <c r="R20" i="9" s="1"/>
  <c r="N20" i="9"/>
  <c r="O20" i="9"/>
  <c r="I18" i="9"/>
  <c r="N18" i="9"/>
  <c r="I20" i="11"/>
  <c r="N20" i="11"/>
  <c r="I18" i="11"/>
  <c r="N18" i="11"/>
  <c r="I24" i="11"/>
  <c r="R24" i="11" s="1"/>
  <c r="N24" i="11"/>
  <c r="O24" i="11"/>
  <c r="I14" i="11"/>
  <c r="R14" i="11" s="1"/>
  <c r="N14" i="11"/>
  <c r="O14" i="11"/>
  <c r="I18" i="10"/>
  <c r="R18" i="10" s="1"/>
  <c r="N18" i="10"/>
  <c r="O18" i="10"/>
  <c r="I26" i="10"/>
  <c r="R26" i="10" s="1"/>
  <c r="N26" i="10"/>
  <c r="O26" i="10"/>
  <c r="I29" i="10"/>
  <c r="N29" i="10"/>
  <c r="I15" i="3"/>
  <c r="R15" i="3" s="1"/>
  <c r="N15" i="3"/>
  <c r="O15" i="3"/>
  <c r="I38" i="3"/>
  <c r="R38" i="3" s="1"/>
  <c r="N38" i="3"/>
  <c r="O38" i="3"/>
  <c r="I32" i="4"/>
  <c r="R32" i="4" s="1"/>
  <c r="N32" i="4"/>
  <c r="O32" i="4"/>
  <c r="I31" i="12"/>
  <c r="N31" i="12"/>
  <c r="I37" i="12"/>
  <c r="N37" i="12"/>
  <c r="I27" i="12"/>
  <c r="N27" i="12"/>
  <c r="O27" i="12"/>
  <c r="I24" i="12"/>
  <c r="N24" i="12"/>
  <c r="I39" i="5"/>
  <c r="R39" i="5" s="1"/>
  <c r="N39" i="5"/>
  <c r="O39" i="5"/>
  <c r="I37" i="5"/>
  <c r="N37" i="5"/>
  <c r="O37" i="5"/>
  <c r="I35" i="5"/>
  <c r="N35" i="5"/>
  <c r="N10" i="2"/>
  <c r="O10" i="2"/>
  <c r="I31" i="2"/>
  <c r="R31" i="2" s="1"/>
  <c r="N31" i="2"/>
  <c r="O31" i="2"/>
  <c r="I29" i="2"/>
  <c r="R29" i="2" s="1"/>
  <c r="N29" i="2"/>
  <c r="O29" i="2"/>
  <c r="I35" i="6"/>
  <c r="R35" i="6" s="1"/>
  <c r="N35" i="6"/>
  <c r="O35" i="6"/>
  <c r="I33" i="6"/>
  <c r="N33" i="6"/>
  <c r="I23" i="6"/>
  <c r="R23" i="6" s="1"/>
  <c r="N23" i="6"/>
  <c r="O23" i="6"/>
  <c r="I21" i="6"/>
  <c r="R21" i="6" s="1"/>
  <c r="N21" i="6"/>
  <c r="O21" i="6"/>
  <c r="I25" i="1"/>
  <c r="R25" i="1" s="1"/>
  <c r="O25" i="1"/>
  <c r="N25" i="1"/>
  <c r="I15" i="1"/>
  <c r="N15" i="1"/>
  <c r="I13" i="1"/>
  <c r="R13" i="1" s="1"/>
  <c r="O13" i="1"/>
  <c r="N13" i="1"/>
  <c r="I11" i="1"/>
  <c r="R11" i="1" s="1"/>
  <c r="N11" i="1"/>
  <c r="O11" i="1"/>
  <c r="I13" i="7"/>
  <c r="R13" i="7" s="1"/>
  <c r="N13" i="7"/>
  <c r="O13" i="7"/>
  <c r="I11" i="7"/>
  <c r="R11" i="7" s="1"/>
  <c r="N11" i="7"/>
  <c r="O11" i="7"/>
  <c r="I32" i="7"/>
  <c r="R32" i="7" s="1"/>
  <c r="N32" i="7"/>
  <c r="O32" i="7"/>
  <c r="I30" i="7"/>
  <c r="N30" i="7"/>
  <c r="I38" i="8"/>
  <c r="R38" i="8" s="1"/>
  <c r="N38" i="8"/>
  <c r="O38" i="8"/>
  <c r="I36" i="8"/>
  <c r="R36" i="8" s="1"/>
  <c r="N36" i="8"/>
  <c r="O36" i="8"/>
  <c r="I34" i="8"/>
  <c r="N34" i="8"/>
  <c r="I24" i="8"/>
  <c r="R24" i="8" s="1"/>
  <c r="N24" i="8"/>
  <c r="O24" i="8"/>
  <c r="I16" i="9"/>
  <c r="N16" i="9"/>
  <c r="I14" i="9"/>
  <c r="R14" i="9" s="1"/>
  <c r="N14" i="9"/>
  <c r="O14" i="9"/>
  <c r="I12" i="9"/>
  <c r="R12" i="9" s="1"/>
  <c r="N12" i="9"/>
  <c r="O12" i="9"/>
  <c r="I10" i="9"/>
  <c r="N10" i="9"/>
  <c r="I12" i="11"/>
  <c r="N12" i="11"/>
  <c r="I10" i="11"/>
  <c r="R10" i="11" s="1"/>
  <c r="N10" i="11"/>
  <c r="O10" i="11"/>
  <c r="I39" i="11"/>
  <c r="N39" i="11"/>
  <c r="O39" i="11"/>
  <c r="I10" i="10"/>
  <c r="R10" i="10" s="1"/>
  <c r="N10" i="10"/>
  <c r="O10" i="10"/>
  <c r="I39" i="10"/>
  <c r="N39" i="10"/>
  <c r="O39" i="10"/>
  <c r="I21" i="10"/>
  <c r="N21" i="10"/>
  <c r="I21" i="3"/>
  <c r="R21" i="3" s="1"/>
  <c r="N21" i="3"/>
  <c r="O21" i="3"/>
  <c r="I15" i="4"/>
  <c r="N15" i="4"/>
  <c r="I13" i="3"/>
  <c r="N13" i="3"/>
  <c r="I11" i="3"/>
  <c r="N11" i="3"/>
  <c r="I32" i="3"/>
  <c r="N32" i="3"/>
  <c r="I30" i="3"/>
  <c r="R30" i="3" s="1"/>
  <c r="N30" i="3"/>
  <c r="O30" i="3"/>
  <c r="I38" i="4"/>
  <c r="N38" i="4"/>
  <c r="I36" i="4"/>
  <c r="N36" i="4"/>
  <c r="I34" i="4"/>
  <c r="R34" i="4" s="1"/>
  <c r="N34" i="4"/>
  <c r="O34" i="4"/>
  <c r="I24" i="4"/>
  <c r="O24" i="4"/>
  <c r="I23" i="12"/>
  <c r="N23" i="12"/>
  <c r="I36" i="12"/>
  <c r="R36" i="12" s="1"/>
  <c r="N36" i="12"/>
  <c r="O36" i="12"/>
  <c r="I19" i="12"/>
  <c r="R19" i="12" s="1"/>
  <c r="N19" i="12"/>
  <c r="O19" i="12"/>
  <c r="I16" i="12"/>
  <c r="N16" i="12"/>
  <c r="I31" i="5"/>
  <c r="R31" i="5" s="1"/>
  <c r="N31" i="5"/>
  <c r="O31" i="5"/>
  <c r="I29" i="5"/>
  <c r="I27" i="5"/>
  <c r="N27" i="5"/>
  <c r="I35" i="2"/>
  <c r="R35" i="2" s="1"/>
  <c r="N35" i="2"/>
  <c r="O35" i="2"/>
  <c r="I33" i="2"/>
  <c r="N33" i="2"/>
  <c r="I23" i="2"/>
  <c r="R23" i="2" s="1"/>
  <c r="N23" i="2"/>
  <c r="O23" i="2"/>
  <c r="I21" i="2"/>
  <c r="R21" i="2" s="1"/>
  <c r="N21" i="2"/>
  <c r="O21" i="2"/>
  <c r="I27" i="6"/>
  <c r="R27" i="6" s="1"/>
  <c r="N27" i="6"/>
  <c r="O27" i="6"/>
  <c r="I25" i="6"/>
  <c r="N25" i="6"/>
  <c r="I15" i="6"/>
  <c r="R15" i="6" s="1"/>
  <c r="N15" i="6"/>
  <c r="O15" i="6"/>
  <c r="I13" i="6"/>
  <c r="O13" i="6"/>
  <c r="I17" i="1"/>
  <c r="R17" i="1" s="1"/>
  <c r="O17" i="1"/>
  <c r="N17" i="1"/>
  <c r="I38" i="1"/>
  <c r="R38" i="1" s="1"/>
  <c r="O38" i="1"/>
  <c r="N38" i="1"/>
  <c r="I36" i="1"/>
  <c r="N36" i="1"/>
  <c r="I34" i="1"/>
  <c r="R34" i="1" s="1"/>
  <c r="O34" i="1"/>
  <c r="N34" i="1"/>
  <c r="I36" i="7"/>
  <c r="N36" i="7"/>
  <c r="I34" i="7"/>
  <c r="R34" i="7" s="1"/>
  <c r="N34" i="7"/>
  <c r="O34" i="7"/>
  <c r="I24" i="7"/>
  <c r="N24" i="7"/>
  <c r="I22" i="7"/>
  <c r="O22" i="7"/>
  <c r="I30" i="8"/>
  <c r="R30" i="8" s="1"/>
  <c r="N30" i="8"/>
  <c r="O30" i="8"/>
  <c r="I28" i="8"/>
  <c r="N28" i="8"/>
  <c r="I26" i="8"/>
  <c r="N26" i="8"/>
  <c r="I16" i="8"/>
  <c r="R16" i="8" s="1"/>
  <c r="N16" i="8"/>
  <c r="O16" i="8"/>
  <c r="I39" i="9"/>
  <c r="N39" i="9"/>
  <c r="O39" i="9"/>
  <c r="I37" i="9"/>
  <c r="N37" i="9"/>
  <c r="I35" i="9"/>
  <c r="R35" i="9" s="1"/>
  <c r="N35" i="9"/>
  <c r="O35" i="9"/>
  <c r="I27" i="11"/>
  <c r="N27" i="11"/>
  <c r="I36" i="11"/>
  <c r="R36" i="11" s="1"/>
  <c r="N36" i="11"/>
  <c r="O36" i="11"/>
  <c r="I31" i="11"/>
  <c r="R31" i="11" s="1"/>
  <c r="N31" i="11"/>
  <c r="O31" i="11"/>
  <c r="I22" i="10"/>
  <c r="N22" i="10"/>
  <c r="I33" i="10"/>
  <c r="R33" i="10" s="1"/>
  <c r="N33" i="10"/>
  <c r="O33" i="10"/>
  <c r="I31" i="10"/>
  <c r="R31" i="10" s="1"/>
  <c r="N31" i="10"/>
  <c r="O31" i="10"/>
  <c r="I13" i="10"/>
  <c r="R13" i="10" s="1"/>
  <c r="N13" i="10"/>
  <c r="O13" i="10"/>
  <c r="I19" i="3"/>
  <c r="N19" i="3"/>
  <c r="I13" i="4"/>
  <c r="R13" i="4" s="1"/>
  <c r="N13" i="4"/>
  <c r="O13" i="4"/>
  <c r="I36" i="3"/>
  <c r="R36" i="3" s="1"/>
  <c r="N36" i="3"/>
  <c r="O36" i="3"/>
  <c r="I34" i="3"/>
  <c r="N34" i="3"/>
  <c r="I24" i="3"/>
  <c r="R24" i="3" s="1"/>
  <c r="N24" i="3"/>
  <c r="O24" i="3"/>
  <c r="I22" i="3"/>
  <c r="R22" i="3" s="1"/>
  <c r="N22" i="3"/>
  <c r="O22" i="3"/>
  <c r="I30" i="4"/>
  <c r="I28" i="4"/>
  <c r="R28" i="4" s="1"/>
  <c r="N28" i="4"/>
  <c r="O28" i="4"/>
  <c r="I26" i="4"/>
  <c r="R26" i="4" s="1"/>
  <c r="N26" i="4"/>
  <c r="O26" i="4"/>
  <c r="I16" i="4"/>
  <c r="N16" i="4"/>
  <c r="I15" i="12"/>
  <c r="R15" i="12" s="1"/>
  <c r="N15" i="12"/>
  <c r="O15" i="12"/>
  <c r="I28" i="12"/>
  <c r="R28" i="12" s="1"/>
  <c r="N28" i="12"/>
  <c r="O28" i="12"/>
  <c r="I11" i="12"/>
  <c r="N11" i="12"/>
  <c r="I33" i="5"/>
  <c r="O33" i="5"/>
  <c r="I23" i="5"/>
  <c r="R23" i="5" s="1"/>
  <c r="N23" i="5"/>
  <c r="O23" i="5"/>
  <c r="I21" i="5"/>
  <c r="N21" i="5"/>
  <c r="I19" i="5"/>
  <c r="R19" i="5" s="1"/>
  <c r="N19" i="5"/>
  <c r="O19" i="5"/>
  <c r="I27" i="2"/>
  <c r="N27" i="2"/>
  <c r="I25" i="2"/>
  <c r="N25" i="2"/>
  <c r="I15" i="2"/>
  <c r="R15" i="2" s="1"/>
  <c r="N15" i="2"/>
  <c r="O15" i="2"/>
  <c r="I13" i="2"/>
  <c r="N13" i="2"/>
  <c r="I19" i="6"/>
  <c r="N19" i="6"/>
  <c r="I17" i="6"/>
  <c r="N17" i="6"/>
  <c r="I38" i="6"/>
  <c r="N38" i="6"/>
  <c r="I36" i="6"/>
  <c r="R36" i="6" s="1"/>
  <c r="N36" i="6"/>
  <c r="O36" i="6"/>
  <c r="I32" i="1"/>
  <c r="R32" i="1" s="1"/>
  <c r="N32" i="1"/>
  <c r="O32" i="1"/>
  <c r="I30" i="1"/>
  <c r="N30" i="1"/>
  <c r="I28" i="1"/>
  <c r="N28" i="1"/>
  <c r="I26" i="1"/>
  <c r="R26" i="1" s="1"/>
  <c r="O26" i="1"/>
  <c r="N26" i="1"/>
  <c r="I28" i="7"/>
  <c r="R28" i="7" s="1"/>
  <c r="N28" i="7"/>
  <c r="O28" i="7"/>
  <c r="I26" i="7"/>
  <c r="R26" i="7" s="1"/>
  <c r="N26" i="7"/>
  <c r="O26" i="7"/>
  <c r="I16" i="7"/>
  <c r="N16" i="7"/>
  <c r="I14" i="7"/>
  <c r="R14" i="7" s="1"/>
  <c r="N14" i="7"/>
  <c r="O14" i="7"/>
  <c r="I22" i="8"/>
  <c r="R22" i="8" s="1"/>
  <c r="N22" i="8"/>
  <c r="O22" i="8"/>
  <c r="I20" i="8"/>
  <c r="N20" i="8"/>
  <c r="I18" i="8"/>
  <c r="R18" i="8" s="1"/>
  <c r="N18" i="8"/>
  <c r="O18" i="8"/>
  <c r="I31" i="9"/>
  <c r="N31" i="9"/>
  <c r="I29" i="9"/>
  <c r="R29" i="9" s="1"/>
  <c r="N29" i="9"/>
  <c r="O29" i="9"/>
  <c r="I27" i="9"/>
  <c r="R27" i="9" s="1"/>
  <c r="N27" i="9"/>
  <c r="O27" i="9"/>
  <c r="I32" i="11"/>
  <c r="N32" i="11"/>
  <c r="I19" i="11"/>
  <c r="O19" i="11"/>
  <c r="I35" i="11"/>
  <c r="R35" i="11" s="1"/>
  <c r="N35" i="11"/>
  <c r="O35" i="11"/>
  <c r="I23" i="11"/>
  <c r="R23" i="11" s="1"/>
  <c r="N23" i="11"/>
  <c r="O23" i="11"/>
  <c r="I35" i="10"/>
  <c r="N35" i="10"/>
  <c r="I25" i="10"/>
  <c r="R25" i="10" s="1"/>
  <c r="N25" i="10"/>
  <c r="O25" i="10"/>
  <c r="I23" i="10"/>
  <c r="N23" i="10"/>
  <c r="I30" i="10"/>
  <c r="N30" i="10"/>
  <c r="I17" i="3"/>
  <c r="R17" i="3" s="1"/>
  <c r="N17" i="3"/>
  <c r="O17" i="3"/>
  <c r="I11" i="4"/>
  <c r="R11" i="4" s="1"/>
  <c r="N11" i="4"/>
  <c r="O11" i="4"/>
  <c r="I28" i="3"/>
  <c r="R28" i="3" s="1"/>
  <c r="N28" i="3"/>
  <c r="O28" i="3"/>
  <c r="I26" i="3"/>
  <c r="N26" i="3"/>
  <c r="I16" i="3"/>
  <c r="R16" i="3" s="1"/>
  <c r="N16" i="3"/>
  <c r="O16" i="3"/>
  <c r="I14" i="3"/>
  <c r="R14" i="3" s="1"/>
  <c r="N14" i="3"/>
  <c r="O14" i="3"/>
  <c r="I22" i="4"/>
  <c r="N22" i="4"/>
  <c r="I20" i="4"/>
  <c r="R20" i="4" s="1"/>
  <c r="N20" i="4"/>
  <c r="O20" i="4"/>
  <c r="I18" i="4"/>
  <c r="R18" i="4" s="1"/>
  <c r="N18" i="4"/>
  <c r="O18" i="4"/>
  <c r="I14" i="12"/>
  <c r="R14" i="12" s="1"/>
  <c r="N14" i="12"/>
  <c r="O14" i="12"/>
  <c r="I20" i="12"/>
  <c r="R20" i="12" s="1"/>
  <c r="N20" i="12"/>
  <c r="O20" i="12"/>
  <c r="I34" i="12"/>
  <c r="R34" i="12" s="1"/>
  <c r="N34" i="12"/>
  <c r="O34" i="12"/>
  <c r="I25" i="5"/>
  <c r="R25" i="5" s="1"/>
  <c r="N25" i="5"/>
  <c r="O25" i="5"/>
  <c r="I15" i="5"/>
  <c r="N15" i="5"/>
  <c r="I13" i="5"/>
  <c r="N13" i="5"/>
  <c r="I11" i="5"/>
  <c r="R11" i="5" s="1"/>
  <c r="N11" i="5"/>
  <c r="O11" i="5"/>
  <c r="I19" i="2"/>
  <c r="N19" i="2"/>
  <c r="I17" i="2"/>
  <c r="R17" i="2" s="1"/>
  <c r="N17" i="2"/>
  <c r="O17" i="2"/>
  <c r="I38" i="2"/>
  <c r="N38" i="2"/>
  <c r="O38" i="2"/>
  <c r="I36" i="2"/>
  <c r="R36" i="2" s="1"/>
  <c r="N36" i="2"/>
  <c r="O36" i="2"/>
  <c r="I11" i="6"/>
  <c r="N11" i="6"/>
  <c r="I32" i="6"/>
  <c r="N32" i="6"/>
  <c r="I30" i="6"/>
  <c r="R30" i="6" s="1"/>
  <c r="N30" i="6"/>
  <c r="O30" i="6"/>
  <c r="I28" i="6"/>
  <c r="R28" i="6" s="1"/>
  <c r="N28" i="6"/>
  <c r="O28" i="6"/>
  <c r="I24" i="1"/>
  <c r="R24" i="1" s="1"/>
  <c r="N24" i="1"/>
  <c r="O24" i="1"/>
  <c r="I22" i="1"/>
  <c r="N22" i="1"/>
  <c r="I20" i="1"/>
  <c r="R20" i="1" s="1"/>
  <c r="N20" i="1"/>
  <c r="O20" i="1"/>
  <c r="I18" i="1"/>
  <c r="R18" i="1" s="1"/>
  <c r="N18" i="1"/>
  <c r="O18" i="1"/>
  <c r="I20" i="7"/>
  <c r="R20" i="7" s="1"/>
  <c r="N20" i="7"/>
  <c r="O20" i="7"/>
  <c r="I18" i="7"/>
  <c r="R18" i="7" s="1"/>
  <c r="N18" i="7"/>
  <c r="O18" i="7"/>
  <c r="I39" i="7"/>
  <c r="R39" i="7" s="1"/>
  <c r="N39" i="7"/>
  <c r="O39" i="7"/>
  <c r="I14" i="8"/>
  <c r="N14" i="8"/>
  <c r="I12" i="8"/>
  <c r="N12" i="8"/>
  <c r="I10" i="8"/>
  <c r="R10" i="8" s="1"/>
  <c r="N10" i="8"/>
  <c r="O10" i="8"/>
  <c r="I33" i="9"/>
  <c r="R33" i="9" s="1"/>
  <c r="N33" i="9"/>
  <c r="O33" i="9"/>
  <c r="I23" i="9"/>
  <c r="N23" i="9"/>
  <c r="I21" i="9"/>
  <c r="R21" i="9" s="1"/>
  <c r="N21" i="9"/>
  <c r="O21" i="9"/>
  <c r="I19" i="9"/>
  <c r="R19" i="9" s="1"/>
  <c r="N19" i="9"/>
  <c r="O19" i="9"/>
  <c r="I37" i="11"/>
  <c r="R37" i="11" s="1"/>
  <c r="N37" i="11"/>
  <c r="O37" i="11"/>
  <c r="I11" i="11"/>
  <c r="N11" i="11"/>
  <c r="I33" i="11"/>
  <c r="N33" i="11"/>
  <c r="I15" i="11"/>
  <c r="R15" i="11" s="1"/>
  <c r="N15" i="11"/>
  <c r="O15" i="11"/>
  <c r="I27" i="10"/>
  <c r="R27" i="10" s="1"/>
  <c r="N27" i="10"/>
  <c r="O27" i="10"/>
  <c r="I17" i="10"/>
  <c r="R17" i="10" s="1"/>
  <c r="N17" i="10"/>
  <c r="O17" i="10"/>
  <c r="I15" i="10"/>
  <c r="N15" i="10"/>
  <c r="I36" i="10"/>
  <c r="N36" i="10"/>
  <c r="I29" i="3"/>
  <c r="R29" i="3" s="1"/>
  <c r="N29" i="3"/>
  <c r="O29" i="3"/>
  <c r="I20" i="3"/>
  <c r="N20" i="3"/>
  <c r="I18" i="3"/>
  <c r="N18" i="3"/>
  <c r="I39" i="3"/>
  <c r="N39" i="3"/>
  <c r="I14" i="4"/>
  <c r="R14" i="4" s="1"/>
  <c r="N14" i="4"/>
  <c r="O14" i="4"/>
  <c r="I12" i="4"/>
  <c r="R12" i="4" s="1"/>
  <c r="N12" i="4"/>
  <c r="O12" i="4"/>
  <c r="I10" i="4"/>
  <c r="I18" i="12"/>
  <c r="N18" i="12"/>
  <c r="I22" i="12"/>
  <c r="R22" i="12" s="1"/>
  <c r="N22" i="12"/>
  <c r="O22" i="12"/>
  <c r="I12" i="12"/>
  <c r="R12" i="12" s="1"/>
  <c r="N12" i="12"/>
  <c r="O12" i="12"/>
  <c r="I25" i="12"/>
  <c r="N25" i="12"/>
  <c r="I17" i="5"/>
  <c r="R17" i="5" s="1"/>
  <c r="N17" i="5"/>
  <c r="O17" i="5"/>
  <c r="I38" i="5"/>
  <c r="O38" i="5"/>
  <c r="I36" i="5"/>
  <c r="N36" i="5"/>
  <c r="I34" i="5"/>
  <c r="N34" i="5"/>
  <c r="N11" i="2"/>
  <c r="I32" i="2"/>
  <c r="N32" i="2"/>
  <c r="I30" i="2"/>
  <c r="R30" i="2" s="1"/>
  <c r="N30" i="2"/>
  <c r="O30" i="2"/>
  <c r="I28" i="2"/>
  <c r="R28" i="2" s="1"/>
  <c r="N28" i="2"/>
  <c r="O28" i="2"/>
  <c r="I34" i="6"/>
  <c r="R34" i="6" s="1"/>
  <c r="N34" i="6"/>
  <c r="O34" i="6"/>
  <c r="I24" i="6"/>
  <c r="N24" i="6"/>
  <c r="I22" i="6"/>
  <c r="R22" i="6" s="1"/>
  <c r="N22" i="6"/>
  <c r="O22" i="6"/>
  <c r="I20" i="6"/>
  <c r="R20" i="6" s="1"/>
  <c r="N20" i="6"/>
  <c r="O20" i="6"/>
  <c r="I16" i="1"/>
  <c r="N16" i="1"/>
  <c r="I14" i="1"/>
  <c r="N14" i="1"/>
  <c r="I12" i="1"/>
  <c r="R12" i="1" s="1"/>
  <c r="N12" i="1"/>
  <c r="O12" i="1"/>
  <c r="I10" i="1"/>
  <c r="R10" i="1" s="1"/>
  <c r="N10" i="1"/>
  <c r="O10" i="1"/>
  <c r="I12" i="7"/>
  <c r="R12" i="7" s="1"/>
  <c r="N12" i="7"/>
  <c r="O12" i="7"/>
  <c r="I10" i="7"/>
  <c r="N10" i="7"/>
  <c r="I31" i="7"/>
  <c r="N31" i="7"/>
  <c r="I39" i="8"/>
  <c r="R39" i="8" s="1"/>
  <c r="N39" i="8"/>
  <c r="O39" i="8"/>
  <c r="I37" i="8"/>
  <c r="R37" i="8" s="1"/>
  <c r="N37" i="8"/>
  <c r="O37" i="8"/>
  <c r="I35" i="8"/>
  <c r="N35" i="8"/>
  <c r="I33" i="8"/>
  <c r="N33" i="8"/>
  <c r="I25" i="9"/>
  <c r="N25" i="9"/>
  <c r="I15" i="9"/>
  <c r="R15" i="9" s="1"/>
  <c r="N15" i="9"/>
  <c r="O15" i="9"/>
  <c r="I13" i="9"/>
  <c r="R13" i="9" s="1"/>
  <c r="N13" i="9"/>
  <c r="O13" i="9"/>
  <c r="I11" i="9"/>
  <c r="N11" i="9"/>
  <c r="I29" i="11"/>
  <c r="R29" i="11" s="1"/>
  <c r="N29" i="11"/>
  <c r="O29" i="11"/>
  <c r="I28" i="11"/>
  <c r="R28" i="11" s="1"/>
  <c r="N28" i="11"/>
  <c r="O28" i="11"/>
  <c r="I25" i="11"/>
  <c r="N25" i="11"/>
  <c r="I38" i="11"/>
  <c r="R38" i="11" s="1"/>
  <c r="N38" i="11"/>
  <c r="O38" i="11"/>
  <c r="I19" i="10"/>
  <c r="R19" i="10" s="1"/>
  <c r="N19" i="10"/>
  <c r="O19" i="10"/>
  <c r="I32" i="10"/>
  <c r="R32" i="10" s="1"/>
  <c r="N32" i="10"/>
  <c r="O32" i="10"/>
  <c r="I38" i="10"/>
  <c r="R38" i="10" s="1"/>
  <c r="N38" i="10"/>
  <c r="O38" i="10"/>
  <c r="I28" i="10"/>
  <c r="N28" i="10"/>
  <c r="N9" i="12"/>
  <c r="N9" i="6"/>
  <c r="O9" i="6"/>
  <c r="N9" i="10"/>
  <c r="N9" i="9"/>
  <c r="N9" i="8"/>
  <c r="O9" i="8"/>
  <c r="N9" i="4"/>
  <c r="O9" i="4"/>
  <c r="N9" i="7"/>
  <c r="N9" i="3"/>
  <c r="O9" i="3"/>
  <c r="I9" i="2"/>
  <c r="R9" i="2" s="1"/>
  <c r="N9" i="2"/>
  <c r="H14" i="2"/>
  <c r="I14" i="2"/>
  <c r="R14" i="2" s="1"/>
  <c r="H12" i="2"/>
  <c r="O12" i="2" s="1"/>
  <c r="I12" i="2"/>
  <c r="H10" i="2"/>
  <c r="I10" i="2"/>
  <c r="R10" i="2" s="1"/>
  <c r="H11" i="2"/>
  <c r="I11" i="2"/>
  <c r="R11" i="2" s="1"/>
  <c r="H9" i="6"/>
  <c r="I9" i="6"/>
  <c r="R9" i="6" s="1"/>
  <c r="H9" i="10"/>
  <c r="I9" i="10"/>
  <c r="H9" i="5"/>
  <c r="I9" i="5"/>
  <c r="H9" i="11"/>
  <c r="I9" i="11"/>
  <c r="H9" i="9"/>
  <c r="I9" i="9"/>
  <c r="H9" i="8"/>
  <c r="I9" i="8"/>
  <c r="R9" i="8" s="1"/>
  <c r="H9" i="1"/>
  <c r="I9" i="1"/>
  <c r="H9" i="4"/>
  <c r="I9" i="4"/>
  <c r="R9" i="4" s="1"/>
  <c r="H9" i="7"/>
  <c r="O9" i="7" s="1"/>
  <c r="I9" i="7"/>
  <c r="R9" i="7" s="1"/>
  <c r="H9" i="12"/>
  <c r="I9" i="12"/>
  <c r="H9" i="3"/>
  <c r="I9" i="3"/>
  <c r="R9" i="3" s="1"/>
  <c r="H12" i="3"/>
  <c r="R12" i="3" s="1"/>
  <c r="H10" i="3"/>
  <c r="H31" i="3"/>
  <c r="R39" i="4"/>
  <c r="H39" i="4"/>
  <c r="H37" i="4"/>
  <c r="O37" i="4" s="1"/>
  <c r="H35" i="4"/>
  <c r="H33" i="4"/>
  <c r="H33" i="12"/>
  <c r="H29" i="12"/>
  <c r="H30" i="12"/>
  <c r="O30" i="12" s="1"/>
  <c r="H26" i="12"/>
  <c r="R32" i="5"/>
  <c r="H32" i="5"/>
  <c r="H30" i="5"/>
  <c r="H28" i="5"/>
  <c r="O28" i="5" s="1"/>
  <c r="R26" i="5"/>
  <c r="H26" i="5"/>
  <c r="H34" i="2"/>
  <c r="H24" i="2"/>
  <c r="R22" i="2"/>
  <c r="H22" i="2"/>
  <c r="H20" i="2"/>
  <c r="H26" i="6"/>
  <c r="H16" i="6"/>
  <c r="H14" i="6"/>
  <c r="H12" i="6"/>
  <c r="O12" i="6" s="1"/>
  <c r="H39" i="1"/>
  <c r="H37" i="1"/>
  <c r="H35" i="1"/>
  <c r="O35" i="1" s="1"/>
  <c r="H37" i="7"/>
  <c r="R37" i="7" s="1"/>
  <c r="H35" i="7"/>
  <c r="H33" i="7"/>
  <c r="R23" i="7"/>
  <c r="H23" i="7"/>
  <c r="O23" i="7" s="1"/>
  <c r="H31" i="8"/>
  <c r="H29" i="8"/>
  <c r="H27" i="8"/>
  <c r="O27" i="8" s="1"/>
  <c r="R25" i="8"/>
  <c r="H25" i="8"/>
  <c r="R17" i="9"/>
  <c r="H17" i="9"/>
  <c r="O17" i="9" s="1"/>
  <c r="H38" i="9"/>
  <c r="O38" i="9" s="1"/>
  <c r="H36" i="9"/>
  <c r="R34" i="9"/>
  <c r="H34" i="9"/>
  <c r="H21" i="11"/>
  <c r="H34" i="11"/>
  <c r="R17" i="11"/>
  <c r="H17" i="11"/>
  <c r="H30" i="11"/>
  <c r="H11" i="10"/>
  <c r="H24" i="10"/>
  <c r="H14" i="10"/>
  <c r="O14" i="10" s="1"/>
  <c r="R20" i="10"/>
  <c r="H20" i="10"/>
  <c r="H18" i="3"/>
  <c r="H33" i="3"/>
  <c r="O33" i="3" s="1"/>
  <c r="H23" i="3"/>
  <c r="H31" i="4"/>
  <c r="H29" i="4"/>
  <c r="N29" i="4" s="1"/>
  <c r="H27" i="4"/>
  <c r="H25" i="4"/>
  <c r="H17" i="12"/>
  <c r="O17" i="12" s="1"/>
  <c r="H13" i="12"/>
  <c r="H21" i="12"/>
  <c r="R10" i="12"/>
  <c r="H10" i="12"/>
  <c r="O10" i="12" s="1"/>
  <c r="R24" i="5"/>
  <c r="H24" i="5"/>
  <c r="H22" i="5"/>
  <c r="J28" i="5" s="1"/>
  <c r="H20" i="5"/>
  <c r="O20" i="5" s="1"/>
  <c r="R18" i="5"/>
  <c r="H18" i="5"/>
  <c r="N18" i="5" s="1"/>
  <c r="H26" i="2"/>
  <c r="O26" i="2" s="1"/>
  <c r="H16" i="2"/>
  <c r="H18" i="6"/>
  <c r="O18" i="6" s="1"/>
  <c r="R39" i="6"/>
  <c r="H39" i="6"/>
  <c r="H37" i="6"/>
  <c r="H31" i="1"/>
  <c r="R29" i="1"/>
  <c r="H29" i="1"/>
  <c r="O29" i="1" s="1"/>
  <c r="H27" i="1"/>
  <c r="H29" i="7"/>
  <c r="O29" i="7" s="1"/>
  <c r="H27" i="7"/>
  <c r="R25" i="7"/>
  <c r="H25" i="7"/>
  <c r="H15" i="7"/>
  <c r="O15" i="7" s="1"/>
  <c r="H23" i="8"/>
  <c r="H21" i="8"/>
  <c r="H19" i="8"/>
  <c r="O19" i="8" s="1"/>
  <c r="H17" i="8"/>
  <c r="H32" i="9"/>
  <c r="H30" i="9"/>
  <c r="O30" i="9" s="1"/>
  <c r="H28" i="9"/>
  <c r="H26" i="9"/>
  <c r="H13" i="11"/>
  <c r="J19" i="11" s="1"/>
  <c r="H26" i="11"/>
  <c r="O26" i="11" s="1"/>
  <c r="H16" i="11"/>
  <c r="H22" i="11"/>
  <c r="H34" i="10"/>
  <c r="H16" i="10"/>
  <c r="H37" i="10"/>
  <c r="H12" i="10"/>
  <c r="J15" i="10" s="1"/>
  <c r="H37" i="3"/>
  <c r="H27" i="3"/>
  <c r="J33" i="3" s="1"/>
  <c r="H25" i="3"/>
  <c r="O25" i="3" s="1"/>
  <c r="H15" i="3"/>
  <c r="H23" i="4"/>
  <c r="O23" i="4" s="1"/>
  <c r="H21" i="4"/>
  <c r="H19" i="4"/>
  <c r="H17" i="4"/>
  <c r="J23" i="4" s="1"/>
  <c r="H39" i="12"/>
  <c r="H38" i="12"/>
  <c r="O38" i="12" s="1"/>
  <c r="H35" i="12"/>
  <c r="H32" i="12"/>
  <c r="J38" i="12" s="1"/>
  <c r="H16" i="5"/>
  <c r="H14" i="5"/>
  <c r="O14" i="5" s="1"/>
  <c r="H12" i="5"/>
  <c r="H10" i="5"/>
  <c r="H18" i="2"/>
  <c r="O18" i="2" s="1"/>
  <c r="R39" i="2"/>
  <c r="H39" i="2"/>
  <c r="R37" i="2"/>
  <c r="H37" i="2"/>
  <c r="H10" i="6"/>
  <c r="O10" i="6" s="1"/>
  <c r="H31" i="6"/>
  <c r="H29" i="6"/>
  <c r="R33" i="1"/>
  <c r="H33" i="1"/>
  <c r="H23" i="1"/>
  <c r="H21" i="1"/>
  <c r="R19" i="1"/>
  <c r="H19" i="1"/>
  <c r="H21" i="7"/>
  <c r="H19" i="7"/>
  <c r="H17" i="7"/>
  <c r="H38" i="7"/>
  <c r="H15" i="8"/>
  <c r="H13" i="8"/>
  <c r="O13" i="8" s="1"/>
  <c r="H11" i="8"/>
  <c r="H32" i="8"/>
  <c r="H24" i="9"/>
  <c r="O24" i="9" s="1"/>
  <c r="H22" i="9"/>
  <c r="H20" i="9"/>
  <c r="H18" i="9"/>
  <c r="J24" i="9" s="1"/>
  <c r="H20" i="11"/>
  <c r="J26" i="11" s="1"/>
  <c r="H18" i="11"/>
  <c r="H24" i="11"/>
  <c r="H14" i="11"/>
  <c r="H18" i="10"/>
  <c r="H26" i="10"/>
  <c r="H29" i="10"/>
  <c r="O29" i="10" s="1"/>
  <c r="H20" i="3"/>
  <c r="J26" i="3" s="1"/>
  <c r="H19" i="3"/>
  <c r="O19" i="3" s="1"/>
  <c r="H17" i="3"/>
  <c r="H38" i="3"/>
  <c r="H15" i="4"/>
  <c r="O15" i="4" s="1"/>
  <c r="H13" i="4"/>
  <c r="H11" i="4"/>
  <c r="H32" i="4"/>
  <c r="H31" i="12"/>
  <c r="O31" i="12" s="1"/>
  <c r="H37" i="12"/>
  <c r="O37" i="12" s="1"/>
  <c r="R27" i="12"/>
  <c r="H27" i="12"/>
  <c r="H24" i="12"/>
  <c r="O24" i="12" s="1"/>
  <c r="H39" i="5"/>
  <c r="R37" i="5"/>
  <c r="H37" i="5"/>
  <c r="H35" i="5"/>
  <c r="O35" i="5" s="1"/>
  <c r="H31" i="2"/>
  <c r="H29" i="2"/>
  <c r="H35" i="6"/>
  <c r="H33" i="6"/>
  <c r="H23" i="6"/>
  <c r="H21" i="6"/>
  <c r="H25" i="1"/>
  <c r="H15" i="1"/>
  <c r="O15" i="1" s="1"/>
  <c r="H13" i="1"/>
  <c r="H11" i="1"/>
  <c r="H13" i="7"/>
  <c r="H11" i="7"/>
  <c r="H32" i="7"/>
  <c r="H30" i="7"/>
  <c r="O30" i="7" s="1"/>
  <c r="H38" i="8"/>
  <c r="H36" i="8"/>
  <c r="H34" i="8"/>
  <c r="O34" i="8" s="1"/>
  <c r="H24" i="8"/>
  <c r="H16" i="9"/>
  <c r="O16" i="9" s="1"/>
  <c r="H14" i="9"/>
  <c r="H12" i="9"/>
  <c r="H10" i="9"/>
  <c r="O10" i="9" s="1"/>
  <c r="H12" i="11"/>
  <c r="O12" i="11" s="1"/>
  <c r="H10" i="11"/>
  <c r="R39" i="11"/>
  <c r="H39" i="11"/>
  <c r="H10" i="10"/>
  <c r="R39" i="10"/>
  <c r="H39" i="10"/>
  <c r="H21" i="10"/>
  <c r="O21" i="10" s="1"/>
  <c r="H21" i="3"/>
  <c r="H13" i="3"/>
  <c r="H11" i="3"/>
  <c r="O11" i="3" s="1"/>
  <c r="H32" i="3"/>
  <c r="O32" i="3" s="1"/>
  <c r="H30" i="3"/>
  <c r="H38" i="4"/>
  <c r="H36" i="4"/>
  <c r="H34" i="4"/>
  <c r="H24" i="4"/>
  <c r="H23" i="12"/>
  <c r="O23" i="12" s="1"/>
  <c r="H36" i="12"/>
  <c r="H19" i="12"/>
  <c r="H16" i="12"/>
  <c r="H31" i="5"/>
  <c r="H29" i="5"/>
  <c r="N29" i="5" s="1"/>
  <c r="H27" i="5"/>
  <c r="O27" i="5" s="1"/>
  <c r="H35" i="2"/>
  <c r="H33" i="2"/>
  <c r="O33" i="2" s="1"/>
  <c r="H23" i="2"/>
  <c r="H21" i="2"/>
  <c r="H27" i="6"/>
  <c r="J32" i="6" s="1"/>
  <c r="H25" i="6"/>
  <c r="O25" i="6" s="1"/>
  <c r="H15" i="6"/>
  <c r="H13" i="6"/>
  <c r="H17" i="1"/>
  <c r="H38" i="1"/>
  <c r="H36" i="1"/>
  <c r="O36" i="1" s="1"/>
  <c r="H34" i="1"/>
  <c r="H36" i="7"/>
  <c r="H34" i="7"/>
  <c r="H24" i="7"/>
  <c r="H22" i="7"/>
  <c r="H30" i="8"/>
  <c r="H28" i="8"/>
  <c r="J34" i="8" s="1"/>
  <c r="H26" i="8"/>
  <c r="O26" i="8" s="1"/>
  <c r="H16" i="8"/>
  <c r="R39" i="9"/>
  <c r="H39" i="9"/>
  <c r="H37" i="9"/>
  <c r="O37" i="9" s="1"/>
  <c r="H35" i="9"/>
  <c r="H27" i="11"/>
  <c r="H36" i="11"/>
  <c r="H31" i="11"/>
  <c r="H22" i="10"/>
  <c r="O22" i="10" s="1"/>
  <c r="H33" i="10"/>
  <c r="H31" i="10"/>
  <c r="H13" i="10"/>
  <c r="R35" i="3"/>
  <c r="H35" i="3"/>
  <c r="H36" i="3"/>
  <c r="H34" i="3"/>
  <c r="H24" i="3"/>
  <c r="H22" i="3"/>
  <c r="H30" i="4"/>
  <c r="O30" i="4" s="1"/>
  <c r="H28" i="4"/>
  <c r="H26" i="4"/>
  <c r="H16" i="4"/>
  <c r="O16" i="4" s="1"/>
  <c r="H15" i="12"/>
  <c r="H28" i="12"/>
  <c r="H11" i="12"/>
  <c r="H33" i="5"/>
  <c r="H23" i="5"/>
  <c r="H21" i="5"/>
  <c r="O21" i="5" s="1"/>
  <c r="H19" i="5"/>
  <c r="H27" i="2"/>
  <c r="H25" i="2"/>
  <c r="H15" i="2"/>
  <c r="J19" i="2" s="1"/>
  <c r="H13" i="2"/>
  <c r="H19" i="6"/>
  <c r="J25" i="6" s="1"/>
  <c r="H17" i="6"/>
  <c r="O17" i="6" s="1"/>
  <c r="H38" i="6"/>
  <c r="O38" i="6" s="1"/>
  <c r="H36" i="6"/>
  <c r="H32" i="1"/>
  <c r="H30" i="1"/>
  <c r="J36" i="1" s="1"/>
  <c r="H28" i="1"/>
  <c r="O28" i="1" s="1"/>
  <c r="H26" i="1"/>
  <c r="H28" i="7"/>
  <c r="H26" i="7"/>
  <c r="H16" i="7"/>
  <c r="O16" i="7" s="1"/>
  <c r="H14" i="7"/>
  <c r="H22" i="8"/>
  <c r="H20" i="8"/>
  <c r="O20" i="8" s="1"/>
  <c r="H18" i="8"/>
  <c r="H31" i="9"/>
  <c r="O31" i="9" s="1"/>
  <c r="H29" i="9"/>
  <c r="H27" i="9"/>
  <c r="H32" i="11"/>
  <c r="H19" i="11"/>
  <c r="H35" i="11"/>
  <c r="H23" i="11"/>
  <c r="H35" i="10"/>
  <c r="H25" i="10"/>
  <c r="H23" i="10"/>
  <c r="H30" i="10"/>
  <c r="H29" i="3"/>
  <c r="H28" i="3"/>
  <c r="H26" i="3"/>
  <c r="O26" i="3" s="1"/>
  <c r="H16" i="3"/>
  <c r="H14" i="3"/>
  <c r="H22" i="4"/>
  <c r="O22" i="4" s="1"/>
  <c r="H20" i="4"/>
  <c r="H18" i="4"/>
  <c r="H14" i="12"/>
  <c r="H20" i="12"/>
  <c r="H34" i="12"/>
  <c r="H25" i="5"/>
  <c r="H15" i="5"/>
  <c r="H13" i="5"/>
  <c r="H11" i="5"/>
  <c r="H19" i="2"/>
  <c r="O19" i="2" s="1"/>
  <c r="H17" i="2"/>
  <c r="R38" i="2"/>
  <c r="H38" i="2"/>
  <c r="H36" i="2"/>
  <c r="H11" i="6"/>
  <c r="O11" i="6" s="1"/>
  <c r="H32" i="6"/>
  <c r="O32" i="6" s="1"/>
  <c r="H30" i="6"/>
  <c r="H28" i="6"/>
  <c r="H24" i="1"/>
  <c r="H22" i="1"/>
  <c r="O22" i="1" s="1"/>
  <c r="H20" i="1"/>
  <c r="H18" i="1"/>
  <c r="H20" i="7"/>
  <c r="H18" i="7"/>
  <c r="J23" i="7" s="1"/>
  <c r="H39" i="7"/>
  <c r="H14" i="8"/>
  <c r="H12" i="8"/>
  <c r="O12" i="8" s="1"/>
  <c r="H10" i="8"/>
  <c r="H33" i="9"/>
  <c r="H23" i="9"/>
  <c r="H21" i="9"/>
  <c r="H19" i="9"/>
  <c r="H37" i="11"/>
  <c r="H11" i="11"/>
  <c r="O11" i="11" s="1"/>
  <c r="H33" i="11"/>
  <c r="O33" i="11" s="1"/>
  <c r="H15" i="11"/>
  <c r="H27" i="10"/>
  <c r="J29" i="10" s="1"/>
  <c r="H17" i="10"/>
  <c r="H15" i="10"/>
  <c r="O15" i="10" s="1"/>
  <c r="H36" i="10"/>
  <c r="O36" i="10" s="1"/>
  <c r="H39" i="3"/>
  <c r="O39" i="3" s="1"/>
  <c r="H14" i="4"/>
  <c r="H12" i="4"/>
  <c r="H10" i="4"/>
  <c r="N10" i="4" s="1"/>
  <c r="H18" i="12"/>
  <c r="H22" i="12"/>
  <c r="H12" i="12"/>
  <c r="H25" i="12"/>
  <c r="J31" i="12" s="1"/>
  <c r="H17" i="5"/>
  <c r="H38" i="5"/>
  <c r="H36" i="5"/>
  <c r="H34" i="5"/>
  <c r="H32" i="2"/>
  <c r="H30" i="2"/>
  <c r="H28" i="2"/>
  <c r="H34" i="6"/>
  <c r="H24" i="6"/>
  <c r="O24" i="6" s="1"/>
  <c r="H22" i="6"/>
  <c r="H20" i="6"/>
  <c r="H16" i="1"/>
  <c r="J22" i="1" s="1"/>
  <c r="H14" i="1"/>
  <c r="H12" i="1"/>
  <c r="H10" i="1"/>
  <c r="J15" i="1" s="1"/>
  <c r="H12" i="7"/>
  <c r="H10" i="7"/>
  <c r="O10" i="7" s="1"/>
  <c r="H31" i="7"/>
  <c r="H39" i="8"/>
  <c r="H37" i="8"/>
  <c r="H35" i="8"/>
  <c r="H33" i="8"/>
  <c r="O33" i="8" s="1"/>
  <c r="H25" i="9"/>
  <c r="J31" i="9" s="1"/>
  <c r="H15" i="9"/>
  <c r="J17" i="9" s="1"/>
  <c r="H13" i="9"/>
  <c r="H11" i="9"/>
  <c r="H29" i="11"/>
  <c r="H28" i="11"/>
  <c r="J33" i="11" s="1"/>
  <c r="H25" i="11"/>
  <c r="H38" i="11"/>
  <c r="H19" i="10"/>
  <c r="H32" i="10"/>
  <c r="H38" i="10"/>
  <c r="H28" i="10"/>
  <c r="H9" i="2"/>
  <c r="J9" i="2"/>
  <c r="S17" i="5"/>
  <c r="S31" i="3"/>
  <c r="S39" i="4"/>
  <c r="S35" i="4"/>
  <c r="S33" i="4"/>
  <c r="S33" i="12"/>
  <c r="S29" i="12"/>
  <c r="S26" i="12"/>
  <c r="S32" i="5"/>
  <c r="S30" i="5"/>
  <c r="S26" i="5"/>
  <c r="S24" i="2"/>
  <c r="S22" i="2"/>
  <c r="S16" i="6"/>
  <c r="S39" i="1"/>
  <c r="S35" i="7"/>
  <c r="S33" i="7"/>
  <c r="S31" i="8"/>
  <c r="S29" i="8"/>
  <c r="S25" i="8"/>
  <c r="S36" i="9"/>
  <c r="S34" i="9"/>
  <c r="S21" i="11"/>
  <c r="S17" i="11"/>
  <c r="S30" i="11"/>
  <c r="S24" i="10"/>
  <c r="S20" i="10"/>
  <c r="S22" i="12"/>
  <c r="S38" i="5"/>
  <c r="S37" i="3"/>
  <c r="S35" i="3"/>
  <c r="S23" i="3"/>
  <c r="S27" i="4"/>
  <c r="S25" i="4"/>
  <c r="S21" i="12"/>
  <c r="S24" i="5"/>
  <c r="S18" i="5"/>
  <c r="S16" i="2"/>
  <c r="S39" i="6"/>
  <c r="S37" i="6"/>
  <c r="S31" i="1"/>
  <c r="S27" i="1"/>
  <c r="S27" i="7"/>
  <c r="S25" i="7"/>
  <c r="S23" i="8"/>
  <c r="S17" i="8"/>
  <c r="S28" i="9"/>
  <c r="S26" i="9"/>
  <c r="S16" i="11"/>
  <c r="S22" i="11"/>
  <c r="S34" i="10"/>
  <c r="S29" i="3"/>
  <c r="S15" i="3"/>
  <c r="S21" i="4"/>
  <c r="S19" i="4"/>
  <c r="S35" i="12"/>
  <c r="S16" i="5"/>
  <c r="S39" i="2"/>
  <c r="S37" i="2"/>
  <c r="S29" i="6"/>
  <c r="S33" i="1"/>
  <c r="S19" i="1"/>
  <c r="S21" i="7"/>
  <c r="S19" i="7"/>
  <c r="S15" i="8"/>
  <c r="S32" i="8"/>
  <c r="S22" i="9"/>
  <c r="S20" i="9"/>
  <c r="S24" i="11"/>
  <c r="S18" i="10"/>
  <c r="S26" i="10"/>
  <c r="S27" i="12"/>
  <c r="S39" i="5"/>
  <c r="S37" i="5"/>
  <c r="S31" i="2"/>
  <c r="S29" i="2"/>
  <c r="S35" i="6"/>
  <c r="S23" i="6"/>
  <c r="S21" i="6"/>
  <c r="S25" i="1"/>
  <c r="S13" i="1"/>
  <c r="S11" i="1"/>
  <c r="S32" i="7"/>
  <c r="S38" i="8"/>
  <c r="S36" i="8"/>
  <c r="S24" i="8"/>
  <c r="S39" i="11"/>
  <c r="S39" i="10"/>
  <c r="S32" i="4"/>
  <c r="S30" i="3"/>
  <c r="S34" i="4"/>
  <c r="S36" i="12"/>
  <c r="S19" i="12"/>
  <c r="S31" i="5"/>
  <c r="S35" i="2"/>
  <c r="S23" i="2"/>
  <c r="S21" i="2"/>
  <c r="S27" i="6"/>
  <c r="S15" i="6"/>
  <c r="S17" i="1"/>
  <c r="S38" i="1"/>
  <c r="S34" i="1"/>
  <c r="S34" i="7"/>
  <c r="S30" i="8"/>
  <c r="S16" i="8"/>
  <c r="S39" i="9"/>
  <c r="S35" i="9"/>
  <c r="S36" i="11"/>
  <c r="S31" i="11"/>
  <c r="S33" i="10"/>
  <c r="S31" i="10"/>
  <c r="S21" i="3"/>
  <c r="S38" i="3"/>
  <c r="S36" i="3"/>
  <c r="S24" i="3"/>
  <c r="S22" i="3"/>
  <c r="S28" i="4"/>
  <c r="S26" i="4"/>
  <c r="S15" i="12"/>
  <c r="S28" i="12"/>
  <c r="S33" i="5"/>
  <c r="S23" i="5"/>
  <c r="S19" i="5"/>
  <c r="S15" i="2"/>
  <c r="S36" i="6"/>
  <c r="S32" i="1"/>
  <c r="S26" i="1"/>
  <c r="S28" i="7"/>
  <c r="S26" i="7"/>
  <c r="S22" i="8"/>
  <c r="S18" i="8"/>
  <c r="S29" i="9"/>
  <c r="S27" i="9"/>
  <c r="S35" i="11"/>
  <c r="S23" i="11"/>
  <c r="S25" i="10"/>
  <c r="S17" i="3"/>
  <c r="S28" i="3"/>
  <c r="S16" i="3"/>
  <c r="S20" i="4"/>
  <c r="S18" i="4"/>
  <c r="S20" i="12"/>
  <c r="S34" i="12"/>
  <c r="S25" i="5"/>
  <c r="S17" i="2"/>
  <c r="S38" i="2"/>
  <c r="S36" i="2"/>
  <c r="S30" i="6"/>
  <c r="S28" i="6"/>
  <c r="S24" i="1"/>
  <c r="S20" i="1"/>
  <c r="S18" i="1"/>
  <c r="S20" i="7"/>
  <c r="S18" i="7"/>
  <c r="S39" i="7"/>
  <c r="S33" i="9"/>
  <c r="S21" i="9"/>
  <c r="S19" i="9"/>
  <c r="S37" i="11"/>
  <c r="S15" i="11"/>
  <c r="S27" i="10"/>
  <c r="S17" i="10"/>
  <c r="S30" i="2"/>
  <c r="S28" i="2"/>
  <c r="S34" i="6"/>
  <c r="S22" i="6"/>
  <c r="S20" i="6"/>
  <c r="S12" i="1"/>
  <c r="S10" i="1"/>
  <c r="S39" i="8"/>
  <c r="S37" i="8"/>
  <c r="S15" i="9"/>
  <c r="S29" i="11"/>
  <c r="S28" i="11"/>
  <c r="S38" i="11"/>
  <c r="S19" i="10"/>
  <c r="S32" i="10"/>
  <c r="S38" i="10"/>
  <c r="J24" i="2"/>
  <c r="J22" i="2"/>
  <c r="J26" i="2"/>
  <c r="J16" i="2"/>
  <c r="J39" i="2"/>
  <c r="J37" i="2"/>
  <c r="J31" i="2"/>
  <c r="J29" i="2"/>
  <c r="J35" i="2"/>
  <c r="J33" i="2"/>
  <c r="J23" i="2"/>
  <c r="J21" i="2"/>
  <c r="J15" i="2"/>
  <c r="J17" i="2"/>
  <c r="J38" i="2"/>
  <c r="J36" i="2"/>
  <c r="J30" i="2"/>
  <c r="J28" i="2"/>
  <c r="J13" i="7"/>
  <c r="J11" i="7"/>
  <c r="J14" i="7"/>
  <c r="J10" i="3"/>
  <c r="J35" i="12"/>
  <c r="J36" i="12"/>
  <c r="J34" i="12"/>
  <c r="J13" i="1"/>
  <c r="A12" i="3"/>
  <c r="A10" i="3"/>
  <c r="A31" i="3"/>
  <c r="J31" i="3"/>
  <c r="A39" i="4"/>
  <c r="J39" i="4"/>
  <c r="A37" i="4"/>
  <c r="J37" i="4"/>
  <c r="A35" i="4"/>
  <c r="J35" i="4"/>
  <c r="A33" i="4"/>
  <c r="J33" i="4"/>
  <c r="A33" i="12"/>
  <c r="J33" i="12"/>
  <c r="A29" i="12"/>
  <c r="J29" i="12"/>
  <c r="A30" i="12"/>
  <c r="A26" i="12"/>
  <c r="J26" i="12"/>
  <c r="A32" i="5"/>
  <c r="J32" i="5"/>
  <c r="A30" i="5"/>
  <c r="J30" i="5"/>
  <c r="A28" i="5"/>
  <c r="A26" i="5"/>
  <c r="J26" i="5"/>
  <c r="A34" i="2"/>
  <c r="A24" i="2"/>
  <c r="A22" i="2"/>
  <c r="A20" i="2"/>
  <c r="A26" i="6"/>
  <c r="A16" i="6"/>
  <c r="J16" i="6"/>
  <c r="A14" i="6"/>
  <c r="A12" i="6"/>
  <c r="A39" i="1"/>
  <c r="J39" i="1"/>
  <c r="A37" i="1"/>
  <c r="A35" i="1"/>
  <c r="A37" i="7"/>
  <c r="J37" i="7"/>
  <c r="A35" i="7"/>
  <c r="J35" i="7"/>
  <c r="A33" i="7"/>
  <c r="J33" i="7"/>
  <c r="A23" i="7"/>
  <c r="A31" i="8"/>
  <c r="J31" i="8"/>
  <c r="A29" i="8"/>
  <c r="J29" i="8"/>
  <c r="A27" i="8"/>
  <c r="J27" i="8"/>
  <c r="A25" i="8"/>
  <c r="J25" i="8"/>
  <c r="A17" i="9"/>
  <c r="A38" i="9"/>
  <c r="J38" i="9"/>
  <c r="A36" i="9"/>
  <c r="J36" i="9"/>
  <c r="A34" i="9"/>
  <c r="J34" i="9"/>
  <c r="A21" i="11"/>
  <c r="J21" i="11"/>
  <c r="A34" i="11"/>
  <c r="A17" i="11"/>
  <c r="J17" i="11"/>
  <c r="A30" i="11"/>
  <c r="J30" i="11"/>
  <c r="A11" i="10"/>
  <c r="A24" i="10"/>
  <c r="J24" i="10"/>
  <c r="A14" i="10"/>
  <c r="A20" i="10"/>
  <c r="J20" i="10"/>
  <c r="A35" i="3"/>
  <c r="J35" i="3"/>
  <c r="A33" i="3"/>
  <c r="A23" i="3"/>
  <c r="J23" i="3"/>
  <c r="A31" i="4"/>
  <c r="A29" i="4"/>
  <c r="A27" i="4"/>
  <c r="J27" i="4"/>
  <c r="A25" i="4"/>
  <c r="J25" i="4"/>
  <c r="A17" i="12"/>
  <c r="J17" i="12"/>
  <c r="A13" i="12"/>
  <c r="A21" i="12"/>
  <c r="J21" i="12"/>
  <c r="A10" i="12"/>
  <c r="A24" i="5"/>
  <c r="J24" i="5"/>
  <c r="A22" i="5"/>
  <c r="A20" i="5"/>
  <c r="A18" i="5"/>
  <c r="J18" i="5"/>
  <c r="A26" i="2"/>
  <c r="A16" i="2"/>
  <c r="A14" i="2"/>
  <c r="A12" i="2"/>
  <c r="A18" i="6"/>
  <c r="J18" i="6"/>
  <c r="A39" i="6"/>
  <c r="J39" i="6"/>
  <c r="A37" i="6"/>
  <c r="J37" i="6"/>
  <c r="A31" i="1"/>
  <c r="J31" i="1"/>
  <c r="A29" i="1"/>
  <c r="J29" i="1"/>
  <c r="A27" i="1"/>
  <c r="J27" i="1"/>
  <c r="A29" i="7"/>
  <c r="A27" i="7"/>
  <c r="J27" i="7"/>
  <c r="A25" i="7"/>
  <c r="J25" i="7"/>
  <c r="A15" i="7"/>
  <c r="A23" i="8"/>
  <c r="J23" i="8"/>
  <c r="A21" i="8"/>
  <c r="A19" i="8"/>
  <c r="A17" i="8"/>
  <c r="J17" i="8"/>
  <c r="A32" i="9"/>
  <c r="A30" i="9"/>
  <c r="A28" i="9"/>
  <c r="J28" i="9"/>
  <c r="A26" i="9"/>
  <c r="J26" i="9"/>
  <c r="A13" i="11"/>
  <c r="A26" i="11"/>
  <c r="A16" i="11"/>
  <c r="J16" i="11"/>
  <c r="A22" i="11"/>
  <c r="J22" i="11"/>
  <c r="A34" i="10"/>
  <c r="J34" i="10"/>
  <c r="A16" i="10"/>
  <c r="A37" i="10"/>
  <c r="A12" i="10"/>
  <c r="A29" i="3"/>
  <c r="J29" i="3"/>
  <c r="A25" i="3"/>
  <c r="A15" i="3"/>
  <c r="J15" i="3"/>
  <c r="A23" i="4"/>
  <c r="A21" i="4"/>
  <c r="J21" i="4"/>
  <c r="A19" i="4"/>
  <c r="J19" i="4"/>
  <c r="A17" i="4"/>
  <c r="A32" i="12"/>
  <c r="A16" i="5"/>
  <c r="J16" i="5"/>
  <c r="A14" i="5"/>
  <c r="A12" i="5"/>
  <c r="A10" i="5"/>
  <c r="A18" i="2"/>
  <c r="A39" i="2"/>
  <c r="A37" i="2"/>
  <c r="A10" i="6"/>
  <c r="A31" i="6"/>
  <c r="A29" i="6"/>
  <c r="J29" i="6"/>
  <c r="A33" i="1"/>
  <c r="J33" i="1"/>
  <c r="A23" i="1"/>
  <c r="A21" i="1"/>
  <c r="A19" i="1"/>
  <c r="J19" i="1"/>
  <c r="A21" i="7"/>
  <c r="J21" i="7"/>
  <c r="A19" i="7"/>
  <c r="J19" i="7"/>
  <c r="A17" i="7"/>
  <c r="A38" i="7"/>
  <c r="A15" i="8"/>
  <c r="J15" i="8"/>
  <c r="A13" i="8"/>
  <c r="A11" i="8"/>
  <c r="A32" i="8"/>
  <c r="J32" i="8"/>
  <c r="A24" i="9"/>
  <c r="A22" i="9"/>
  <c r="J22" i="9"/>
  <c r="A20" i="9"/>
  <c r="J20" i="9"/>
  <c r="A18" i="9"/>
  <c r="A20" i="11"/>
  <c r="A18" i="11"/>
  <c r="A24" i="11"/>
  <c r="J24" i="11"/>
  <c r="A14" i="11"/>
  <c r="A18" i="10"/>
  <c r="J18" i="10"/>
  <c r="A26" i="10"/>
  <c r="J26" i="10"/>
  <c r="A29" i="10"/>
  <c r="A21" i="3"/>
  <c r="J21" i="3"/>
  <c r="A19" i="3"/>
  <c r="J19" i="3"/>
  <c r="A17" i="3"/>
  <c r="J17" i="3"/>
  <c r="A38" i="3"/>
  <c r="J38" i="3"/>
  <c r="A15" i="4"/>
  <c r="A13" i="4"/>
  <c r="A11" i="4"/>
  <c r="A32" i="4"/>
  <c r="J32" i="4"/>
  <c r="A31" i="12"/>
  <c r="A27" i="12"/>
  <c r="J27" i="12"/>
  <c r="A24" i="12"/>
  <c r="J24" i="12"/>
  <c r="A39" i="5"/>
  <c r="J39" i="5"/>
  <c r="A37" i="5"/>
  <c r="J37" i="5"/>
  <c r="A35" i="5"/>
  <c r="J35" i="5"/>
  <c r="A10" i="2"/>
  <c r="A31" i="2"/>
  <c r="A29" i="2"/>
  <c r="A35" i="6"/>
  <c r="J35" i="6"/>
  <c r="A33" i="6"/>
  <c r="A23" i="6"/>
  <c r="J23" i="6"/>
  <c r="A21" i="6"/>
  <c r="J21" i="6"/>
  <c r="A25" i="1"/>
  <c r="J25" i="1"/>
  <c r="A15" i="1"/>
  <c r="A11" i="1"/>
  <c r="J11" i="1"/>
  <c r="A13" i="7"/>
  <c r="A11" i="7"/>
  <c r="A32" i="7"/>
  <c r="J32" i="7"/>
  <c r="A30" i="7"/>
  <c r="J30" i="7"/>
  <c r="A38" i="8"/>
  <c r="J38" i="8"/>
  <c r="A36" i="8"/>
  <c r="J36" i="8"/>
  <c r="A34" i="8"/>
  <c r="A24" i="8"/>
  <c r="J24" i="8"/>
  <c r="A16" i="9"/>
  <c r="A14" i="9"/>
  <c r="A12" i="9"/>
  <c r="A10" i="9"/>
  <c r="A12" i="11"/>
  <c r="A10" i="11"/>
  <c r="A39" i="11"/>
  <c r="J39" i="11"/>
  <c r="A10" i="10"/>
  <c r="A39" i="10"/>
  <c r="J39" i="10"/>
  <c r="A21" i="10"/>
  <c r="A27" i="3"/>
  <c r="A13" i="3"/>
  <c r="A11" i="3"/>
  <c r="A32" i="3"/>
  <c r="A30" i="3"/>
  <c r="J30" i="3"/>
  <c r="A38" i="4"/>
  <c r="A36" i="4"/>
  <c r="A34" i="4"/>
  <c r="J34" i="4"/>
  <c r="A24" i="4"/>
  <c r="A23" i="12"/>
  <c r="A19" i="12"/>
  <c r="J19" i="12"/>
  <c r="A16" i="12"/>
  <c r="A31" i="5"/>
  <c r="J31" i="5"/>
  <c r="A29" i="5"/>
  <c r="A27" i="5"/>
  <c r="A35" i="2"/>
  <c r="A33" i="2"/>
  <c r="A23" i="2"/>
  <c r="A21" i="2"/>
  <c r="A27" i="6"/>
  <c r="J27" i="6"/>
  <c r="A25" i="6"/>
  <c r="A15" i="6"/>
  <c r="J15" i="6"/>
  <c r="A13" i="6"/>
  <c r="A17" i="1"/>
  <c r="J17" i="1"/>
  <c r="A38" i="1"/>
  <c r="J38" i="1"/>
  <c r="A36" i="1"/>
  <c r="A34" i="1"/>
  <c r="J34" i="1"/>
  <c r="A36" i="7"/>
  <c r="A34" i="7"/>
  <c r="J34" i="7"/>
  <c r="A24" i="7"/>
  <c r="A22" i="7"/>
  <c r="A30" i="8"/>
  <c r="J30" i="8"/>
  <c r="A28" i="8"/>
  <c r="A26" i="8"/>
  <c r="A16" i="8"/>
  <c r="J16" i="8"/>
  <c r="A39" i="9"/>
  <c r="J39" i="9"/>
  <c r="A37" i="9"/>
  <c r="A35" i="9"/>
  <c r="J35" i="9"/>
  <c r="A27" i="11"/>
  <c r="A36" i="11"/>
  <c r="J36" i="11"/>
  <c r="A31" i="11"/>
  <c r="J31" i="11"/>
  <c r="A22" i="10"/>
  <c r="J22" i="10"/>
  <c r="A33" i="10"/>
  <c r="J33" i="10"/>
  <c r="A31" i="10"/>
  <c r="J31" i="10"/>
  <c r="A13" i="10"/>
  <c r="A36" i="3"/>
  <c r="J36" i="3"/>
  <c r="A34" i="3"/>
  <c r="A24" i="3"/>
  <c r="J24" i="3"/>
  <c r="A22" i="3"/>
  <c r="J22" i="3"/>
  <c r="A30" i="4"/>
  <c r="J30" i="4"/>
  <c r="A28" i="4"/>
  <c r="J28" i="4"/>
  <c r="A26" i="4"/>
  <c r="J26" i="4"/>
  <c r="A16" i="4"/>
  <c r="A15" i="12"/>
  <c r="J15" i="12"/>
  <c r="A28" i="12"/>
  <c r="J28" i="12"/>
  <c r="A11" i="12"/>
  <c r="A33" i="5"/>
  <c r="J33" i="5"/>
  <c r="A23" i="5"/>
  <c r="J23" i="5"/>
  <c r="A21" i="5"/>
  <c r="J21" i="5"/>
  <c r="A19" i="5"/>
  <c r="J19" i="5"/>
  <c r="A27" i="2"/>
  <c r="A25" i="2"/>
  <c r="A15" i="2"/>
  <c r="A13" i="2"/>
  <c r="A19" i="6"/>
  <c r="A17" i="6"/>
  <c r="A38" i="6"/>
  <c r="A36" i="6"/>
  <c r="J36" i="6"/>
  <c r="A32" i="1"/>
  <c r="J32" i="1"/>
  <c r="A30" i="1"/>
  <c r="A28" i="1"/>
  <c r="A26" i="1"/>
  <c r="J26" i="1"/>
  <c r="A28" i="7"/>
  <c r="J28" i="7"/>
  <c r="A26" i="7"/>
  <c r="J26" i="7"/>
  <c r="A16" i="7"/>
  <c r="J16" i="7"/>
  <c r="A14" i="7"/>
  <c r="A22" i="8"/>
  <c r="J22" i="8"/>
  <c r="A20" i="8"/>
  <c r="J20" i="8"/>
  <c r="A18" i="8"/>
  <c r="J18" i="8"/>
  <c r="A31" i="9"/>
  <c r="A29" i="9"/>
  <c r="J29" i="9"/>
  <c r="A27" i="9"/>
  <c r="J27" i="9"/>
  <c r="A32" i="11"/>
  <c r="A19" i="11"/>
  <c r="A35" i="11"/>
  <c r="J35" i="11"/>
  <c r="A23" i="11"/>
  <c r="J23" i="11"/>
  <c r="A35" i="10"/>
  <c r="A25" i="10"/>
  <c r="J25" i="10"/>
  <c r="A23" i="10"/>
  <c r="A30" i="10"/>
  <c r="A37" i="3"/>
  <c r="J37" i="3"/>
  <c r="A28" i="3"/>
  <c r="J28" i="3"/>
  <c r="A26" i="3"/>
  <c r="A16" i="3"/>
  <c r="J16" i="3"/>
  <c r="A14" i="3"/>
  <c r="A22" i="4"/>
  <c r="A20" i="4"/>
  <c r="J20" i="4"/>
  <c r="A18" i="4"/>
  <c r="J18" i="4"/>
  <c r="A14" i="12"/>
  <c r="A20" i="12"/>
  <c r="J20" i="12"/>
  <c r="A25" i="5"/>
  <c r="J25" i="5"/>
  <c r="A15" i="5"/>
  <c r="A13" i="5"/>
  <c r="A11" i="5"/>
  <c r="A19" i="2"/>
  <c r="A17" i="2"/>
  <c r="A38" i="2"/>
  <c r="A36" i="2"/>
  <c r="A11" i="6"/>
  <c r="A32" i="6"/>
  <c r="A30" i="6"/>
  <c r="J30" i="6"/>
  <c r="A28" i="6"/>
  <c r="J28" i="6"/>
  <c r="A24" i="1"/>
  <c r="J24" i="1"/>
  <c r="A22" i="1"/>
  <c r="A20" i="1"/>
  <c r="J20" i="1"/>
  <c r="A18" i="1"/>
  <c r="J18" i="1"/>
  <c r="A20" i="7"/>
  <c r="J20" i="7"/>
  <c r="A18" i="7"/>
  <c r="J18" i="7"/>
  <c r="A39" i="7"/>
  <c r="J39" i="7"/>
  <c r="A14" i="8"/>
  <c r="A12" i="8"/>
  <c r="A10" i="8"/>
  <c r="A33" i="9"/>
  <c r="J33" i="9"/>
  <c r="A23" i="9"/>
  <c r="A21" i="9"/>
  <c r="J21" i="9"/>
  <c r="A19" i="9"/>
  <c r="J19" i="9"/>
  <c r="A37" i="11"/>
  <c r="J37" i="11"/>
  <c r="A11" i="11"/>
  <c r="A33" i="11"/>
  <c r="A15" i="11"/>
  <c r="J15" i="11"/>
  <c r="A27" i="10"/>
  <c r="J27" i="10"/>
  <c r="A17" i="10"/>
  <c r="J17" i="10"/>
  <c r="A15" i="10"/>
  <c r="A36" i="10"/>
  <c r="J36" i="10"/>
  <c r="A20" i="3"/>
  <c r="A18" i="3"/>
  <c r="A39" i="3"/>
  <c r="A14" i="4"/>
  <c r="A12" i="4"/>
  <c r="A10" i="4"/>
  <c r="A18" i="12"/>
  <c r="A22" i="12"/>
  <c r="J22" i="12"/>
  <c r="A12" i="12"/>
  <c r="A25" i="12"/>
  <c r="A17" i="5"/>
  <c r="J17" i="5"/>
  <c r="A38" i="5"/>
  <c r="J38" i="5"/>
  <c r="A36" i="5"/>
  <c r="A34" i="5"/>
  <c r="A11" i="2"/>
  <c r="A32" i="2"/>
  <c r="A30" i="2"/>
  <c r="A28" i="2"/>
  <c r="A34" i="6"/>
  <c r="J34" i="6"/>
  <c r="A24" i="6"/>
  <c r="A22" i="6"/>
  <c r="J22" i="6"/>
  <c r="A20" i="6"/>
  <c r="J20" i="6"/>
  <c r="A16" i="1"/>
  <c r="A14" i="1"/>
  <c r="A12" i="1"/>
  <c r="J12" i="1"/>
  <c r="A10" i="1"/>
  <c r="J10" i="1"/>
  <c r="A12" i="7"/>
  <c r="A10" i="7"/>
  <c r="A31" i="7"/>
  <c r="A39" i="8"/>
  <c r="J39" i="8"/>
  <c r="A37" i="8"/>
  <c r="J37" i="8"/>
  <c r="A35" i="8"/>
  <c r="A33" i="8"/>
  <c r="A25" i="9"/>
  <c r="A15" i="9"/>
  <c r="J15" i="9"/>
  <c r="A13" i="9"/>
  <c r="A11" i="9"/>
  <c r="A29" i="11"/>
  <c r="J29" i="11"/>
  <c r="A28" i="11"/>
  <c r="J28" i="11"/>
  <c r="A25" i="11"/>
  <c r="A38" i="11"/>
  <c r="J38" i="11"/>
  <c r="A19" i="10"/>
  <c r="J19" i="10"/>
  <c r="A32" i="10"/>
  <c r="J32" i="10"/>
  <c r="A38" i="10"/>
  <c r="J38" i="10"/>
  <c r="A28" i="10"/>
  <c r="A9" i="6"/>
  <c r="A9" i="2"/>
  <c r="A9" i="5"/>
  <c r="A9" i="11"/>
  <c r="A9" i="9"/>
  <c r="A9" i="8"/>
  <c r="A9" i="4"/>
  <c r="A9" i="12"/>
  <c r="A9" i="3"/>
  <c r="A13" i="1"/>
  <c r="A38" i="12"/>
  <c r="A35" i="12"/>
  <c r="A37" i="12"/>
  <c r="A36" i="12"/>
  <c r="A34" i="12"/>
  <c r="A39" i="12"/>
  <c r="A9" i="1"/>
  <c r="B9" i="7"/>
  <c r="A9" i="7"/>
  <c r="B9" i="10"/>
  <c r="A9" i="10"/>
  <c r="C77" i="13"/>
  <c r="C75" i="13"/>
  <c r="C83" i="13"/>
  <c r="C81" i="13"/>
  <c r="C78" i="13"/>
  <c r="C84" i="13"/>
  <c r="C74" i="13"/>
  <c r="C82" i="13"/>
  <c r="A86" i="13"/>
  <c r="C85" i="13"/>
  <c r="B9" i="2"/>
  <c r="C68" i="13"/>
  <c r="C64" i="13"/>
  <c r="C67" i="13"/>
  <c r="B9" i="1"/>
  <c r="B16" i="1"/>
  <c r="B9" i="6"/>
  <c r="B9" i="9"/>
  <c r="B9" i="3"/>
  <c r="B9" i="8"/>
  <c r="B9" i="11"/>
  <c r="B9" i="5"/>
  <c r="B9" i="4"/>
  <c r="B9" i="12"/>
  <c r="B36" i="3"/>
  <c r="B22" i="12"/>
  <c r="B35" i="2"/>
  <c r="B39" i="4"/>
  <c r="B25" i="1"/>
  <c r="B30" i="3"/>
  <c r="B34" i="5"/>
  <c r="B38" i="7"/>
  <c r="B25" i="4"/>
  <c r="B29" i="6"/>
  <c r="B33" i="8"/>
  <c r="B37" i="10"/>
  <c r="B24" i="7"/>
  <c r="B28" i="9"/>
  <c r="B32" i="11"/>
  <c r="B36" i="1"/>
  <c r="B23" i="10"/>
  <c r="B27" i="12"/>
  <c r="B32" i="2"/>
  <c r="B36" i="4"/>
  <c r="B22" i="1"/>
  <c r="B27" i="3"/>
  <c r="B31" i="5"/>
  <c r="B35" i="7"/>
  <c r="B39" i="9"/>
  <c r="B22" i="8"/>
  <c r="B26" i="10"/>
  <c r="B30" i="12"/>
  <c r="B25" i="9"/>
  <c r="B29" i="11"/>
  <c r="B33" i="1"/>
  <c r="B38" i="3"/>
  <c r="B24" i="12"/>
  <c r="B29" i="2"/>
  <c r="B33" i="4"/>
  <c r="B37" i="6"/>
  <c r="B24" i="3"/>
  <c r="B28" i="5"/>
  <c r="B32" i="7"/>
  <c r="B36" i="9"/>
  <c r="B23" i="6"/>
  <c r="B27" i="8"/>
  <c r="B31" i="10"/>
  <c r="B35" i="12"/>
  <c r="B22" i="9"/>
  <c r="B26" i="11"/>
  <c r="B30" i="1"/>
  <c r="B35" i="3"/>
  <c r="B39" i="5"/>
  <c r="B22" i="4"/>
  <c r="B30" i="8"/>
  <c r="B34" i="10"/>
  <c r="B38" i="12"/>
  <c r="B25" i="5"/>
  <c r="B29" i="7"/>
  <c r="B33" i="9"/>
  <c r="B37" i="11"/>
  <c r="B24" i="8"/>
  <c r="B28" i="10"/>
  <c r="B32" i="12"/>
  <c r="B37" i="2"/>
  <c r="B23" i="11"/>
  <c r="B27" i="1"/>
  <c r="B32" i="3"/>
  <c r="B36" i="5"/>
  <c r="B23" i="2"/>
  <c r="B27" i="4"/>
  <c r="B31" i="6"/>
  <c r="B35" i="8"/>
  <c r="B39" i="10"/>
  <c r="B22" i="5"/>
  <c r="B26" i="7"/>
  <c r="B30" i="9"/>
  <c r="B34" i="11"/>
  <c r="B38" i="1"/>
  <c r="B25" i="10"/>
  <c r="B29" i="12"/>
  <c r="B26" i="6"/>
  <c r="B26" i="2"/>
  <c r="B30" i="4"/>
  <c r="B34" i="6"/>
  <c r="B38" i="8"/>
  <c r="B24" i="1"/>
  <c r="B29" i="3"/>
  <c r="B33" i="5"/>
  <c r="B37" i="7"/>
  <c r="B24" i="4"/>
  <c r="B28" i="6"/>
  <c r="B32" i="8"/>
  <c r="B36" i="10"/>
  <c r="B23" i="7"/>
  <c r="B27" i="9"/>
  <c r="B31" i="11"/>
  <c r="B35" i="1"/>
  <c r="B22" i="10"/>
  <c r="B26" i="12"/>
  <c r="B31" i="2"/>
  <c r="B35" i="4"/>
  <c r="B39" i="6"/>
  <c r="B26" i="3"/>
  <c r="B30" i="5"/>
  <c r="B34" i="7"/>
  <c r="B38" i="9"/>
  <c r="B25" i="6"/>
  <c r="B29" i="8"/>
  <c r="B33" i="10"/>
  <c r="B37" i="12"/>
  <c r="B34" i="2"/>
  <c r="B32" i="1"/>
  <c r="B37" i="3"/>
  <c r="B23" i="12"/>
  <c r="B28" i="2"/>
  <c r="B32" i="4"/>
  <c r="B36" i="6"/>
  <c r="B23" i="3"/>
  <c r="B27" i="5"/>
  <c r="B31" i="7"/>
  <c r="B35" i="9"/>
  <c r="B39" i="11"/>
  <c r="B22" i="6"/>
  <c r="B26" i="8"/>
  <c r="B30" i="10"/>
  <c r="B34" i="12"/>
  <c r="B39" i="2"/>
  <c r="B25" i="11"/>
  <c r="B29" i="1"/>
  <c r="B34" i="3"/>
  <c r="B38" i="5"/>
  <c r="B25" i="2"/>
  <c r="B29" i="4"/>
  <c r="B33" i="6"/>
  <c r="B37" i="8"/>
  <c r="B24" i="9"/>
  <c r="B28" i="11"/>
  <c r="B23" i="8"/>
  <c r="B27" i="10"/>
  <c r="B31" i="12"/>
  <c r="B36" i="2"/>
  <c r="B22" i="11"/>
  <c r="B26" i="1"/>
  <c r="B31" i="3"/>
  <c r="B35" i="5"/>
  <c r="B39" i="7"/>
  <c r="B22" i="2"/>
  <c r="B26" i="4"/>
  <c r="B30" i="6"/>
  <c r="B34" i="8"/>
  <c r="B38" i="10"/>
  <c r="B25" i="7"/>
  <c r="B29" i="9"/>
  <c r="B33" i="11"/>
  <c r="B37" i="1"/>
  <c r="B24" i="10"/>
  <c r="B28" i="12"/>
  <c r="B33" i="2"/>
  <c r="B37" i="4"/>
  <c r="B23" i="1"/>
  <c r="B24" i="5"/>
  <c r="B28" i="7"/>
  <c r="B32" i="9"/>
  <c r="B36" i="11"/>
  <c r="B23" i="4"/>
  <c r="B27" i="6"/>
  <c r="B31" i="8"/>
  <c r="B35" i="10"/>
  <c r="B39" i="12"/>
  <c r="B22" i="7"/>
  <c r="B26" i="9"/>
  <c r="B30" i="11"/>
  <c r="B34" i="1"/>
  <c r="B39" i="3"/>
  <c r="B25" i="12"/>
  <c r="B30" i="2"/>
  <c r="B34" i="4"/>
  <c r="B38" i="6"/>
  <c r="B25" i="3"/>
  <c r="B29" i="5"/>
  <c r="B33" i="7"/>
  <c r="B37" i="9"/>
  <c r="B24" i="6"/>
  <c r="B28" i="8"/>
  <c r="B32" i="10"/>
  <c r="B36" i="12"/>
  <c r="B23" i="9"/>
  <c r="B27" i="11"/>
  <c r="B31" i="1"/>
  <c r="B38" i="4"/>
  <c r="B28" i="3"/>
  <c r="B32" i="5"/>
  <c r="B36" i="7"/>
  <c r="B27" i="2"/>
  <c r="B31" i="4"/>
  <c r="B35" i="6"/>
  <c r="B39" i="8"/>
  <c r="B22" i="3"/>
  <c r="B26" i="5"/>
  <c r="B30" i="7"/>
  <c r="B34" i="9"/>
  <c r="B38" i="11"/>
  <c r="B25" i="8"/>
  <c r="B29" i="10"/>
  <c r="B33" i="12"/>
  <c r="B38" i="2"/>
  <c r="B24" i="11"/>
  <c r="B28" i="1"/>
  <c r="B33" i="3"/>
  <c r="B37" i="5"/>
  <c r="B24" i="2"/>
  <c r="B28" i="4"/>
  <c r="B32" i="6"/>
  <c r="B36" i="8"/>
  <c r="B23" i="5"/>
  <c r="B27" i="7"/>
  <c r="B31" i="9"/>
  <c r="B35" i="11"/>
  <c r="B39" i="1"/>
  <c r="B10" i="2"/>
  <c r="B10" i="6"/>
  <c r="B14" i="8"/>
  <c r="B18" i="10"/>
  <c r="B13" i="7"/>
  <c r="B17" i="9"/>
  <c r="B21" i="11"/>
  <c r="B12" i="10"/>
  <c r="B16" i="12"/>
  <c r="B21" i="2"/>
  <c r="B11" i="1"/>
  <c r="B16" i="3"/>
  <c r="B20" i="5"/>
  <c r="B11" i="4"/>
  <c r="B15" i="6"/>
  <c r="B19" i="8"/>
  <c r="B10" i="7"/>
  <c r="B14" i="9"/>
  <c r="B18" i="11"/>
  <c r="B13" i="12"/>
  <c r="B14" i="4"/>
  <c r="B18" i="6"/>
  <c r="B13" i="3"/>
  <c r="B17" i="5"/>
  <c r="B21" i="7"/>
  <c r="B12" i="6"/>
  <c r="B16" i="8"/>
  <c r="B20" i="10"/>
  <c r="B11" i="9"/>
  <c r="B15" i="11"/>
  <c r="B19" i="1"/>
  <c r="B10" i="12"/>
  <c r="B15" i="2"/>
  <c r="B19" i="4"/>
  <c r="B10" i="3"/>
  <c r="B14" i="5"/>
  <c r="B18" i="7"/>
  <c r="B13" i="8"/>
  <c r="B17" i="10"/>
  <c r="B21" i="12"/>
  <c r="B21" i="3"/>
  <c r="B12" i="2"/>
  <c r="B16" i="4"/>
  <c r="B20" i="6"/>
  <c r="B11" i="5"/>
  <c r="B15" i="7"/>
  <c r="B19" i="9"/>
  <c r="B10" i="8"/>
  <c r="B14" i="10"/>
  <c r="B18" i="12"/>
  <c r="B13" i="1"/>
  <c r="B18" i="3"/>
  <c r="B13" i="4"/>
  <c r="B17" i="6"/>
  <c r="B21" i="8"/>
  <c r="B18" i="2"/>
  <c r="B12" i="11"/>
  <c r="B11" i="10"/>
  <c r="B15" i="12"/>
  <c r="B20" i="2"/>
  <c r="B10" i="1"/>
  <c r="B15" i="3"/>
  <c r="B19" i="5"/>
  <c r="B10" i="4"/>
  <c r="B14" i="6"/>
  <c r="B18" i="8"/>
  <c r="B13" i="9"/>
  <c r="B17" i="11"/>
  <c r="B21" i="1"/>
  <c r="B12" i="12"/>
  <c r="B17" i="2"/>
  <c r="B21" i="4"/>
  <c r="B12" i="7"/>
  <c r="B16" i="9"/>
  <c r="B20" i="11"/>
  <c r="B11" i="6"/>
  <c r="B15" i="8"/>
  <c r="B19" i="10"/>
  <c r="B10" i="9"/>
  <c r="B14" i="11"/>
  <c r="B18" i="1"/>
  <c r="B14" i="2"/>
  <c r="B18" i="4"/>
  <c r="B13" i="5"/>
  <c r="B17" i="7"/>
  <c r="B21" i="9"/>
  <c r="B12" i="8"/>
  <c r="B16" i="10"/>
  <c r="B20" i="12"/>
  <c r="B11" i="11"/>
  <c r="B15" i="1"/>
  <c r="B12" i="3"/>
  <c r="B16" i="5"/>
  <c r="B20" i="7"/>
  <c r="B11" i="2"/>
  <c r="B15" i="4"/>
  <c r="B19" i="6"/>
  <c r="B10" i="5"/>
  <c r="B14" i="7"/>
  <c r="B18" i="9"/>
  <c r="B13" i="10"/>
  <c r="B17" i="12"/>
  <c r="B12" i="1"/>
  <c r="B17" i="3"/>
  <c r="B21" i="5"/>
  <c r="B12" i="4"/>
  <c r="B16" i="6"/>
  <c r="B20" i="8"/>
  <c r="B11" i="7"/>
  <c r="B15" i="9"/>
  <c r="B19" i="11"/>
  <c r="B20" i="3"/>
  <c r="B19" i="2"/>
  <c r="B14" i="3"/>
  <c r="B18" i="5"/>
  <c r="B13" i="6"/>
  <c r="B17" i="8"/>
  <c r="B21" i="10"/>
  <c r="B12" i="9"/>
  <c r="B16" i="11"/>
  <c r="B20" i="1"/>
  <c r="B11" i="12"/>
  <c r="B16" i="2"/>
  <c r="B20" i="4"/>
  <c r="B11" i="3"/>
  <c r="B15" i="5"/>
  <c r="B19" i="7"/>
  <c r="B10" i="10"/>
  <c r="B14" i="12"/>
  <c r="B13" i="11"/>
  <c r="B17" i="1"/>
  <c r="B13" i="2"/>
  <c r="B17" i="4"/>
  <c r="B21" i="6"/>
  <c r="B12" i="5"/>
  <c r="B16" i="7"/>
  <c r="B20" i="9"/>
  <c r="B11" i="8"/>
  <c r="B15" i="10"/>
  <c r="B19" i="12"/>
  <c r="B10" i="11"/>
  <c r="B14" i="1"/>
  <c r="B19" i="3"/>
  <c r="O14" i="1" l="1"/>
  <c r="O34" i="5"/>
  <c r="O28" i="10"/>
  <c r="O18" i="11"/>
  <c r="J18" i="3"/>
  <c r="J28" i="10"/>
  <c r="R16" i="12"/>
  <c r="O36" i="7"/>
  <c r="O25" i="11"/>
  <c r="J18" i="2"/>
  <c r="L18" i="2" s="1"/>
  <c r="P18" i="2" s="1"/>
  <c r="O36" i="4"/>
  <c r="O32" i="11"/>
  <c r="J41" i="4"/>
  <c r="J10" i="5" s="1"/>
  <c r="O31" i="6"/>
  <c r="J26" i="8"/>
  <c r="R9" i="12"/>
  <c r="J19" i="8"/>
  <c r="J32" i="2"/>
  <c r="L32" i="2" s="1"/>
  <c r="P32" i="2" s="1"/>
  <c r="J29" i="4"/>
  <c r="L29" i="4" s="1"/>
  <c r="P29" i="4" s="1"/>
  <c r="J25" i="3"/>
  <c r="J14" i="1"/>
  <c r="J32" i="3"/>
  <c r="J25" i="11"/>
  <c r="J38" i="6"/>
  <c r="M38" i="6" s="1"/>
  <c r="Q38" i="6" s="1"/>
  <c r="J29" i="7"/>
  <c r="J21" i="10"/>
  <c r="M21" i="10" s="1"/>
  <c r="Q21" i="10" s="1"/>
  <c r="J30" i="9"/>
  <c r="M30" i="9" s="1"/>
  <c r="Q30" i="9" s="1"/>
  <c r="J32" i="11"/>
  <c r="J16" i="9"/>
  <c r="J15" i="4"/>
  <c r="J41" i="12"/>
  <c r="J25" i="2"/>
  <c r="M25" i="2" s="1"/>
  <c r="Q25" i="2" s="1"/>
  <c r="J16" i="12"/>
  <c r="J33" i="8"/>
  <c r="L33" i="8" s="1"/>
  <c r="P33" i="8" s="1"/>
  <c r="J20" i="5"/>
  <c r="M20" i="5" s="1"/>
  <c r="Q20" i="5" s="1"/>
  <c r="J35" i="10"/>
  <c r="L35" i="10" s="1"/>
  <c r="P35" i="10" s="1"/>
  <c r="J41" i="9"/>
  <c r="J11" i="10" s="1"/>
  <c r="J39" i="3"/>
  <c r="O9" i="12"/>
  <c r="N38" i="5"/>
  <c r="J21" i="1"/>
  <c r="J17" i="6"/>
  <c r="L17" i="6" s="1"/>
  <c r="P17" i="6" s="1"/>
  <c r="J27" i="5"/>
  <c r="M27" i="5" s="1"/>
  <c r="Q27" i="5" s="1"/>
  <c r="J37" i="12"/>
  <c r="J23" i="9"/>
  <c r="O13" i="5"/>
  <c r="J22" i="7"/>
  <c r="O35" i="10"/>
  <c r="R15" i="7"/>
  <c r="O18" i="3"/>
  <c r="O9" i="9"/>
  <c r="O23" i="9"/>
  <c r="O21" i="1"/>
  <c r="J28" i="1"/>
  <c r="J18" i="11"/>
  <c r="J23" i="12"/>
  <c r="L23" i="12" s="1"/>
  <c r="P23" i="12" s="1"/>
  <c r="J24" i="6"/>
  <c r="J34" i="5"/>
  <c r="M34" i="5" s="1"/>
  <c r="Q34" i="5" s="1"/>
  <c r="J15" i="7"/>
  <c r="M15" i="7" s="1"/>
  <c r="Q15" i="7" s="1"/>
  <c r="O32" i="2"/>
  <c r="O25" i="2"/>
  <c r="O11" i="2"/>
  <c r="R25" i="11"/>
  <c r="R32" i="11"/>
  <c r="R37" i="9"/>
  <c r="R36" i="7"/>
  <c r="O16" i="12"/>
  <c r="R18" i="2"/>
  <c r="R29" i="4"/>
  <c r="R25" i="3"/>
  <c r="R28" i="10"/>
  <c r="R23" i="9"/>
  <c r="R28" i="1"/>
  <c r="R25" i="2"/>
  <c r="R26" i="8"/>
  <c r="R21" i="10"/>
  <c r="R21" i="1"/>
  <c r="R20" i="5"/>
  <c r="R35" i="1"/>
  <c r="J22" i="4"/>
  <c r="M22" i="4" s="1"/>
  <c r="Q22" i="4" s="1"/>
  <c r="J31" i="6"/>
  <c r="R32" i="2"/>
  <c r="R12" i="8"/>
  <c r="R22" i="4"/>
  <c r="R16" i="9"/>
  <c r="R18" i="11"/>
  <c r="R33" i="8"/>
  <c r="R14" i="1"/>
  <c r="R39" i="3"/>
  <c r="R13" i="5"/>
  <c r="R27" i="5"/>
  <c r="R23" i="12"/>
  <c r="R36" i="4"/>
  <c r="R32" i="3"/>
  <c r="R15" i="4"/>
  <c r="N18" i="6"/>
  <c r="R30" i="12"/>
  <c r="R38" i="5"/>
  <c r="R38" i="6"/>
  <c r="R31" i="6"/>
  <c r="R30" i="9"/>
  <c r="R19" i="8"/>
  <c r="R29" i="7"/>
  <c r="R9" i="9"/>
  <c r="R11" i="11"/>
  <c r="R35" i="10"/>
  <c r="J37" i="9"/>
  <c r="M37" i="9" s="1"/>
  <c r="Q37" i="9" s="1"/>
  <c r="J36" i="7"/>
  <c r="M36" i="7" s="1"/>
  <c r="Q36" i="7" s="1"/>
  <c r="J30" i="12"/>
  <c r="R24" i="6"/>
  <c r="R18" i="3"/>
  <c r="N30" i="4"/>
  <c r="R11" i="3"/>
  <c r="R37" i="12"/>
  <c r="R14" i="10"/>
  <c r="J36" i="4"/>
  <c r="L36" i="4" s="1"/>
  <c r="P36" i="4" s="1"/>
  <c r="J35" i="1"/>
  <c r="R34" i="5"/>
  <c r="R17" i="6"/>
  <c r="R10" i="6"/>
  <c r="R19" i="2"/>
  <c r="R21" i="5"/>
  <c r="R16" i="4"/>
  <c r="R25" i="6"/>
  <c r="R12" i="11"/>
  <c r="R31" i="12"/>
  <c r="R24" i="9"/>
  <c r="R26" i="11"/>
  <c r="R27" i="8"/>
  <c r="O37" i="7"/>
  <c r="O12" i="3"/>
  <c r="R33" i="11"/>
  <c r="R32" i="6"/>
  <c r="R30" i="4"/>
  <c r="J16" i="4"/>
  <c r="R36" i="10"/>
  <c r="R19" i="3"/>
  <c r="R36" i="1"/>
  <c r="R34" i="8"/>
  <c r="R20" i="8"/>
  <c r="R10" i="9"/>
  <c r="R30" i="7"/>
  <c r="R23" i="4"/>
  <c r="R11" i="6"/>
  <c r="R16" i="7"/>
  <c r="R33" i="2"/>
  <c r="R29" i="10"/>
  <c r="R14" i="5"/>
  <c r="R28" i="5"/>
  <c r="R12" i="2"/>
  <c r="R15" i="10"/>
  <c r="R22" i="1"/>
  <c r="R31" i="9"/>
  <c r="R15" i="1"/>
  <c r="R18" i="6"/>
  <c r="R26" i="3"/>
  <c r="R22" i="10"/>
  <c r="R35" i="5"/>
  <c r="R38" i="12"/>
  <c r="R17" i="12"/>
  <c r="R33" i="3"/>
  <c r="R37" i="4"/>
  <c r="R13" i="8"/>
  <c r="R24" i="12"/>
  <c r="R26" i="2"/>
  <c r="R38" i="9"/>
  <c r="R41" i="9" s="1"/>
  <c r="N16" i="5"/>
  <c r="R23" i="1"/>
  <c r="O34" i="2"/>
  <c r="R38" i="7"/>
  <c r="R41" i="7" s="1"/>
  <c r="O10" i="4"/>
  <c r="R27" i="11"/>
  <c r="O20" i="2"/>
  <c r="J41" i="7"/>
  <c r="J9" i="8" s="1"/>
  <c r="L9" i="8" s="1"/>
  <c r="P9" i="8" s="1"/>
  <c r="R24" i="7"/>
  <c r="N25" i="4"/>
  <c r="R19" i="6"/>
  <c r="R22" i="7"/>
  <c r="R22" i="5"/>
  <c r="O25" i="12"/>
  <c r="R18" i="9"/>
  <c r="R23" i="8"/>
  <c r="R37" i="1"/>
  <c r="R17" i="7"/>
  <c r="R33" i="6"/>
  <c r="R13" i="3"/>
  <c r="R32" i="12"/>
  <c r="O31" i="4"/>
  <c r="R39" i="12"/>
  <c r="R15" i="5"/>
  <c r="R9" i="11"/>
  <c r="R27" i="2"/>
  <c r="R34" i="3"/>
  <c r="O37" i="10"/>
  <c r="R13" i="2"/>
  <c r="R30" i="1"/>
  <c r="R13" i="11"/>
  <c r="R30" i="10"/>
  <c r="N19" i="11"/>
  <c r="R17" i="4"/>
  <c r="R13" i="6"/>
  <c r="R33" i="12"/>
  <c r="R24" i="4"/>
  <c r="R27" i="3"/>
  <c r="R21" i="8"/>
  <c r="R20" i="11"/>
  <c r="R33" i="5"/>
  <c r="J41" i="1"/>
  <c r="J11" i="2" s="1"/>
  <c r="R38" i="4"/>
  <c r="R32" i="9"/>
  <c r="O35" i="8"/>
  <c r="R29" i="5"/>
  <c r="R16" i="10"/>
  <c r="O18" i="12"/>
  <c r="R20" i="3"/>
  <c r="O26" i="6"/>
  <c r="O36" i="5"/>
  <c r="O31" i="7"/>
  <c r="O16" i="1"/>
  <c r="J17" i="7"/>
  <c r="M17" i="7" s="1"/>
  <c r="Q17" i="7" s="1"/>
  <c r="R9" i="1"/>
  <c r="R9" i="5"/>
  <c r="R11" i="9"/>
  <c r="J37" i="1"/>
  <c r="M37" i="1" s="1"/>
  <c r="Q37" i="1" s="1"/>
  <c r="J16" i="10"/>
  <c r="L16" i="10" s="1"/>
  <c r="P16" i="10" s="1"/>
  <c r="J23" i="10"/>
  <c r="L23" i="10" s="1"/>
  <c r="P23" i="10" s="1"/>
  <c r="J17" i="4"/>
  <c r="L17" i="4" s="1"/>
  <c r="P17" i="4" s="1"/>
  <c r="J32" i="12"/>
  <c r="L32" i="12" s="1"/>
  <c r="P32" i="12" s="1"/>
  <c r="J34" i="11"/>
  <c r="R31" i="7"/>
  <c r="J24" i="7"/>
  <c r="M24" i="7" s="1"/>
  <c r="Q24" i="7" s="1"/>
  <c r="J41" i="5"/>
  <c r="J14" i="6" s="1"/>
  <c r="M14" i="6" s="1"/>
  <c r="Q14" i="6" s="1"/>
  <c r="R29" i="12"/>
  <c r="R10" i="4"/>
  <c r="J34" i="2"/>
  <c r="L34" i="2" s="1"/>
  <c r="P34" i="2" s="1"/>
  <c r="R26" i="6"/>
  <c r="J20" i="2"/>
  <c r="M20" i="2" s="1"/>
  <c r="Q20" i="2" s="1"/>
  <c r="J41" i="10"/>
  <c r="J9" i="11" s="1"/>
  <c r="R10" i="7"/>
  <c r="J41" i="6"/>
  <c r="J12" i="7" s="1"/>
  <c r="M12" i="7" s="1"/>
  <c r="Q12" i="7" s="1"/>
  <c r="O23" i="10"/>
  <c r="R31" i="4"/>
  <c r="R34" i="2"/>
  <c r="I40" i="12"/>
  <c r="I40" i="8"/>
  <c r="I40" i="10"/>
  <c r="R16" i="1"/>
  <c r="R25" i="12"/>
  <c r="R23" i="10"/>
  <c r="R28" i="8"/>
  <c r="J9" i="1"/>
  <c r="L9" i="1" s="1"/>
  <c r="R36" i="5"/>
  <c r="R14" i="8"/>
  <c r="J31" i="4"/>
  <c r="L31" i="4" s="1"/>
  <c r="P31" i="4" s="1"/>
  <c r="J18" i="9"/>
  <c r="L18" i="9" s="1"/>
  <c r="P18" i="9" s="1"/>
  <c r="J38" i="7"/>
  <c r="M38" i="7" s="1"/>
  <c r="Q38" i="7" s="1"/>
  <c r="J26" i="6"/>
  <c r="M26" i="6" s="1"/>
  <c r="Q26" i="6" s="1"/>
  <c r="J30" i="10"/>
  <c r="M30" i="10" s="1"/>
  <c r="Q30" i="10" s="1"/>
  <c r="J25" i="9"/>
  <c r="L25" i="9" s="1"/>
  <c r="P25" i="9" s="1"/>
  <c r="R34" i="11"/>
  <c r="O25" i="9"/>
  <c r="R25" i="9"/>
  <c r="J41" i="2"/>
  <c r="J9" i="3" s="1"/>
  <c r="L9" i="3" s="1"/>
  <c r="J15" i="5"/>
  <c r="M15" i="5" s="1"/>
  <c r="Q15" i="5" s="1"/>
  <c r="O11" i="12"/>
  <c r="J36" i="5"/>
  <c r="M36" i="5" s="1"/>
  <c r="Q36" i="5" s="1"/>
  <c r="O11" i="9"/>
  <c r="J41" i="3"/>
  <c r="J12" i="4" s="1"/>
  <c r="M12" i="4" s="1"/>
  <c r="Q12" i="4" s="1"/>
  <c r="J41" i="11"/>
  <c r="J13" i="12" s="1"/>
  <c r="L13" i="12" s="1"/>
  <c r="P13" i="12" s="1"/>
  <c r="J18" i="12"/>
  <c r="L18" i="12" s="1"/>
  <c r="P18" i="12" s="1"/>
  <c r="H40" i="3"/>
  <c r="R18" i="12"/>
  <c r="H40" i="9"/>
  <c r="I40" i="3"/>
  <c r="I40" i="1"/>
  <c r="I40" i="5"/>
  <c r="J20" i="3"/>
  <c r="L20" i="3" s="1"/>
  <c r="P20" i="3" s="1"/>
  <c r="R11" i="12"/>
  <c r="R16" i="5"/>
  <c r="R12" i="6"/>
  <c r="R20" i="2"/>
  <c r="I40" i="7"/>
  <c r="I40" i="9"/>
  <c r="I40" i="6"/>
  <c r="J28" i="8"/>
  <c r="L28" i="8" s="1"/>
  <c r="P28" i="8" s="1"/>
  <c r="H40" i="7"/>
  <c r="R35" i="8"/>
  <c r="J38" i="4"/>
  <c r="M38" i="4" s="1"/>
  <c r="Q38" i="4" s="1"/>
  <c r="I40" i="4"/>
  <c r="I40" i="11"/>
  <c r="J39" i="12"/>
  <c r="L39" i="12" s="1"/>
  <c r="P39" i="12" s="1"/>
  <c r="R19" i="11"/>
  <c r="O9" i="10"/>
  <c r="O34" i="3"/>
  <c r="O28" i="8"/>
  <c r="O13" i="3"/>
  <c r="O32" i="12"/>
  <c r="O27" i="3"/>
  <c r="O13" i="11"/>
  <c r="O34" i="11"/>
  <c r="O24" i="7"/>
  <c r="O29" i="5"/>
  <c r="O33" i="6"/>
  <c r="O16" i="10"/>
  <c r="N23" i="8"/>
  <c r="N40" i="8" s="1"/>
  <c r="O22" i="5"/>
  <c r="N33" i="12"/>
  <c r="N40" i="12" s="1"/>
  <c r="O19" i="6"/>
  <c r="O18" i="9"/>
  <c r="O38" i="7"/>
  <c r="O39" i="12"/>
  <c r="N33" i="5"/>
  <c r="N9" i="11"/>
  <c r="O30" i="1"/>
  <c r="N24" i="4"/>
  <c r="O38" i="4"/>
  <c r="O23" i="1"/>
  <c r="O17" i="4"/>
  <c r="O32" i="9"/>
  <c r="O15" i="5"/>
  <c r="O13" i="2"/>
  <c r="O17" i="7"/>
  <c r="O21" i="8"/>
  <c r="O37" i="1"/>
  <c r="N9" i="1"/>
  <c r="N40" i="1" s="1"/>
  <c r="N9" i="5"/>
  <c r="O27" i="2"/>
  <c r="O27" i="11"/>
  <c r="O20" i="3"/>
  <c r="O14" i="8"/>
  <c r="O30" i="10"/>
  <c r="N22" i="7"/>
  <c r="N40" i="7" s="1"/>
  <c r="N13" i="6"/>
  <c r="O20" i="11"/>
  <c r="J27" i="11"/>
  <c r="L27" i="11" s="1"/>
  <c r="P27" i="11" s="1"/>
  <c r="J35" i="8"/>
  <c r="L35" i="8" s="1"/>
  <c r="P35" i="8" s="1"/>
  <c r="H40" i="12"/>
  <c r="H40" i="8"/>
  <c r="J31" i="7"/>
  <c r="M31" i="7" s="1"/>
  <c r="Q31" i="7" s="1"/>
  <c r="J30" i="1"/>
  <c r="L30" i="1" s="1"/>
  <c r="P30" i="1" s="1"/>
  <c r="J19" i="6"/>
  <c r="L19" i="6" s="1"/>
  <c r="P19" i="6" s="1"/>
  <c r="J22" i="5"/>
  <c r="M22" i="5" s="1"/>
  <c r="Q22" i="5" s="1"/>
  <c r="J21" i="8"/>
  <c r="L21" i="8" s="1"/>
  <c r="P21" i="8" s="1"/>
  <c r="J32" i="9"/>
  <c r="M32" i="9" s="1"/>
  <c r="Q32" i="9" s="1"/>
  <c r="J27" i="2"/>
  <c r="L27" i="2" s="1"/>
  <c r="P27" i="2" s="1"/>
  <c r="J29" i="5"/>
  <c r="M29" i="5" s="1"/>
  <c r="Q29" i="5" s="1"/>
  <c r="J25" i="12"/>
  <c r="M25" i="12" s="1"/>
  <c r="Q25" i="12" s="1"/>
  <c r="J34" i="3"/>
  <c r="M34" i="3" s="1"/>
  <c r="Q34" i="3" s="1"/>
  <c r="H40" i="11"/>
  <c r="J41" i="8"/>
  <c r="J13" i="9" s="1"/>
  <c r="L13" i="9" s="1"/>
  <c r="P13" i="9" s="1"/>
  <c r="H40" i="1"/>
  <c r="J23" i="1"/>
  <c r="M23" i="1" s="1"/>
  <c r="Q23" i="1" s="1"/>
  <c r="J24" i="4"/>
  <c r="L24" i="4" s="1"/>
  <c r="P24" i="4" s="1"/>
  <c r="J27" i="3"/>
  <c r="M27" i="3" s="1"/>
  <c r="Q27" i="3" s="1"/>
  <c r="J37" i="10"/>
  <c r="L37" i="10" s="1"/>
  <c r="P37" i="10" s="1"/>
  <c r="R37" i="10"/>
  <c r="J33" i="6"/>
  <c r="M33" i="6" s="1"/>
  <c r="Q33" i="6" s="1"/>
  <c r="H40" i="4"/>
  <c r="R41" i="6"/>
  <c r="H40" i="5"/>
  <c r="H40" i="2"/>
  <c r="J16" i="1"/>
  <c r="M16" i="1" s="1"/>
  <c r="Q16" i="1" s="1"/>
  <c r="I40" i="2"/>
  <c r="J20" i="11"/>
  <c r="L20" i="11" s="1"/>
  <c r="P20" i="11" s="1"/>
  <c r="H40" i="6"/>
  <c r="R25" i="4"/>
  <c r="H40" i="10"/>
  <c r="R9" i="10"/>
  <c r="R41" i="3"/>
  <c r="R41" i="11"/>
  <c r="R41" i="2"/>
  <c r="N40" i="3"/>
  <c r="N40" i="2"/>
  <c r="N40" i="9"/>
  <c r="L18" i="8"/>
  <c r="P18" i="8" s="1"/>
  <c r="M18" i="8"/>
  <c r="Q18" i="8" s="1"/>
  <c r="L26" i="4"/>
  <c r="P26" i="4" s="1"/>
  <c r="M26" i="4"/>
  <c r="Q26" i="4" s="1"/>
  <c r="L34" i="8"/>
  <c r="P34" i="8" s="1"/>
  <c r="M34" i="8"/>
  <c r="Q34" i="8" s="1"/>
  <c r="L34" i="6"/>
  <c r="P34" i="6" s="1"/>
  <c r="M34" i="6"/>
  <c r="Q34" i="6" s="1"/>
  <c r="L19" i="5"/>
  <c r="P19" i="5" s="1"/>
  <c r="M19" i="5"/>
  <c r="Q19" i="5" s="1"/>
  <c r="M16" i="8"/>
  <c r="Q16" i="8" s="1"/>
  <c r="L16" i="8"/>
  <c r="P16" i="8" s="1"/>
  <c r="L17" i="3"/>
  <c r="P17" i="3" s="1"/>
  <c r="M17" i="3"/>
  <c r="Q17" i="3" s="1"/>
  <c r="M31" i="1"/>
  <c r="Q31" i="1" s="1"/>
  <c r="L31" i="1"/>
  <c r="P31" i="1" s="1"/>
  <c r="M31" i="4"/>
  <c r="Q31" i="4" s="1"/>
  <c r="L27" i="8"/>
  <c r="P27" i="8" s="1"/>
  <c r="M27" i="8"/>
  <c r="Q27" i="8" s="1"/>
  <c r="L30" i="12"/>
  <c r="P30" i="12" s="1"/>
  <c r="M30" i="12"/>
  <c r="Q30" i="12" s="1"/>
  <c r="M11" i="10"/>
  <c r="Q11" i="10" s="1"/>
  <c r="L11" i="10"/>
  <c r="P11" i="10" s="1"/>
  <c r="L17" i="2"/>
  <c r="P17" i="2" s="1"/>
  <c r="M17" i="2"/>
  <c r="Q17" i="2" s="1"/>
  <c r="L35" i="2"/>
  <c r="P35" i="2" s="1"/>
  <c r="M35" i="2"/>
  <c r="Q35" i="2" s="1"/>
  <c r="L24" i="3"/>
  <c r="P24" i="3" s="1"/>
  <c r="M24" i="3"/>
  <c r="Q24" i="3" s="1"/>
  <c r="L31" i="5"/>
  <c r="P31" i="5" s="1"/>
  <c r="M31" i="5"/>
  <c r="Q31" i="5" s="1"/>
  <c r="M32" i="7"/>
  <c r="Q32" i="7" s="1"/>
  <c r="L32" i="7"/>
  <c r="P32" i="7" s="1"/>
  <c r="L33" i="1"/>
  <c r="P33" i="1" s="1"/>
  <c r="M33" i="1"/>
  <c r="Q33" i="1" s="1"/>
  <c r="L13" i="7"/>
  <c r="P13" i="7" s="1"/>
  <c r="M13" i="7"/>
  <c r="Q13" i="7" s="1"/>
  <c r="L15" i="10"/>
  <c r="P15" i="10" s="1"/>
  <c r="M15" i="10"/>
  <c r="Q15" i="10" s="1"/>
  <c r="M30" i="6"/>
  <c r="Q30" i="6" s="1"/>
  <c r="L30" i="6"/>
  <c r="P30" i="6" s="1"/>
  <c r="M27" i="9"/>
  <c r="Q27" i="9" s="1"/>
  <c r="L27" i="9"/>
  <c r="P27" i="9" s="1"/>
  <c r="M28" i="12"/>
  <c r="Q28" i="12" s="1"/>
  <c r="L28" i="12"/>
  <c r="P28" i="12" s="1"/>
  <c r="L34" i="4"/>
  <c r="P34" i="4" s="1"/>
  <c r="M34" i="4"/>
  <c r="Q34" i="4" s="1"/>
  <c r="L39" i="10"/>
  <c r="P39" i="10" s="1"/>
  <c r="M39" i="10"/>
  <c r="Q39" i="10" s="1"/>
  <c r="L36" i="8"/>
  <c r="P36" i="8" s="1"/>
  <c r="M36" i="8"/>
  <c r="Q36" i="8" s="1"/>
  <c r="L21" i="6"/>
  <c r="P21" i="6" s="1"/>
  <c r="M21" i="6"/>
  <c r="Q21" i="6" s="1"/>
  <c r="L24" i="9"/>
  <c r="P24" i="9" s="1"/>
  <c r="M24" i="9"/>
  <c r="Q24" i="9" s="1"/>
  <c r="L29" i="6"/>
  <c r="P29" i="6" s="1"/>
  <c r="M29" i="6"/>
  <c r="Q29" i="6" s="1"/>
  <c r="M35" i="10"/>
  <c r="Q35" i="10" s="1"/>
  <c r="L21" i="10"/>
  <c r="P21" i="10" s="1"/>
  <c r="L35" i="6"/>
  <c r="P35" i="6" s="1"/>
  <c r="M35" i="6"/>
  <c r="Q35" i="6" s="1"/>
  <c r="L15" i="8"/>
  <c r="P15" i="8" s="1"/>
  <c r="M15" i="8"/>
  <c r="Q15" i="8" s="1"/>
  <c r="L33" i="2"/>
  <c r="P33" i="2" s="1"/>
  <c r="M33" i="2"/>
  <c r="Q33" i="2" s="1"/>
  <c r="L22" i="12"/>
  <c r="P22" i="12" s="1"/>
  <c r="M22" i="12"/>
  <c r="Q22" i="12" s="1"/>
  <c r="L23" i="9"/>
  <c r="P23" i="9" s="1"/>
  <c r="M23" i="9"/>
  <c r="Q23" i="9" s="1"/>
  <c r="L16" i="3"/>
  <c r="P16" i="3" s="1"/>
  <c r="M16" i="3"/>
  <c r="Q16" i="3" s="1"/>
  <c r="L23" i="11"/>
  <c r="P23" i="11" s="1"/>
  <c r="M23" i="11"/>
  <c r="Q23" i="11" s="1"/>
  <c r="L20" i="8"/>
  <c r="P20" i="8" s="1"/>
  <c r="M20" i="8"/>
  <c r="Q20" i="8" s="1"/>
  <c r="M28" i="4"/>
  <c r="Q28" i="4" s="1"/>
  <c r="L28" i="4"/>
  <c r="P28" i="4" s="1"/>
  <c r="L15" i="6"/>
  <c r="P15" i="6" s="1"/>
  <c r="M15" i="6"/>
  <c r="Q15" i="6" s="1"/>
  <c r="L16" i="12"/>
  <c r="P16" i="12" s="1"/>
  <c r="M16" i="12"/>
  <c r="Q16" i="12" s="1"/>
  <c r="L32" i="3"/>
  <c r="P32" i="3" s="1"/>
  <c r="M32" i="3"/>
  <c r="Q32" i="3" s="1"/>
  <c r="L19" i="1"/>
  <c r="P19" i="1" s="1"/>
  <c r="M19" i="1"/>
  <c r="Q19" i="1" s="1"/>
  <c r="M26" i="11"/>
  <c r="Q26" i="11" s="1"/>
  <c r="L26" i="11"/>
  <c r="P26" i="11" s="1"/>
  <c r="L19" i="2"/>
  <c r="P19" i="2" s="1"/>
  <c r="M19" i="2"/>
  <c r="Q19" i="2" s="1"/>
  <c r="L29" i="2"/>
  <c r="P29" i="2" s="1"/>
  <c r="M29" i="2"/>
  <c r="Q29" i="2" s="1"/>
  <c r="L22" i="2"/>
  <c r="P22" i="2" s="1"/>
  <c r="M22" i="2"/>
  <c r="Q22" i="2" s="1"/>
  <c r="N40" i="10"/>
  <c r="L38" i="10"/>
  <c r="P38" i="10" s="1"/>
  <c r="M38" i="10"/>
  <c r="Q38" i="10" s="1"/>
  <c r="L25" i="11"/>
  <c r="P25" i="11" s="1"/>
  <c r="M25" i="11"/>
  <c r="Q25" i="11" s="1"/>
  <c r="L15" i="9"/>
  <c r="P15" i="9" s="1"/>
  <c r="M15" i="9"/>
  <c r="Q15" i="9" s="1"/>
  <c r="L37" i="8"/>
  <c r="P37" i="8" s="1"/>
  <c r="M37" i="8"/>
  <c r="Q37" i="8" s="1"/>
  <c r="M10" i="1"/>
  <c r="Q10" i="1" s="1"/>
  <c r="L10" i="1"/>
  <c r="P10" i="1" s="1"/>
  <c r="M20" i="6"/>
  <c r="Q20" i="6" s="1"/>
  <c r="L20" i="6"/>
  <c r="P20" i="6" s="1"/>
  <c r="M38" i="5"/>
  <c r="Q38" i="5" s="1"/>
  <c r="L38" i="5"/>
  <c r="P38" i="5" s="1"/>
  <c r="M18" i="3"/>
  <c r="Q18" i="3" s="1"/>
  <c r="L18" i="3"/>
  <c r="P18" i="3" s="1"/>
  <c r="M17" i="10"/>
  <c r="Q17" i="10" s="1"/>
  <c r="L17" i="10"/>
  <c r="P17" i="10" s="1"/>
  <c r="L18" i="7"/>
  <c r="P18" i="7" s="1"/>
  <c r="M18" i="7"/>
  <c r="Q18" i="7" s="1"/>
  <c r="L22" i="1"/>
  <c r="P22" i="1" s="1"/>
  <c r="M22" i="1"/>
  <c r="Q22" i="1" s="1"/>
  <c r="M32" i="6"/>
  <c r="Q32" i="6" s="1"/>
  <c r="L32" i="6"/>
  <c r="P32" i="6" s="1"/>
  <c r="L18" i="4"/>
  <c r="P18" i="4" s="1"/>
  <c r="M18" i="4"/>
  <c r="Q18" i="4" s="1"/>
  <c r="M28" i="7"/>
  <c r="Q28" i="7" s="1"/>
  <c r="L28" i="7"/>
  <c r="P28" i="7" s="1"/>
  <c r="M32" i="1"/>
  <c r="Q32" i="1" s="1"/>
  <c r="L32" i="1"/>
  <c r="P32" i="1" s="1"/>
  <c r="L21" i="5"/>
  <c r="P21" i="5" s="1"/>
  <c r="M21" i="5"/>
  <c r="Q21" i="5" s="1"/>
  <c r="L22" i="10"/>
  <c r="P22" i="10" s="1"/>
  <c r="M22" i="10"/>
  <c r="Q22" i="10" s="1"/>
  <c r="M35" i="9"/>
  <c r="Q35" i="9" s="1"/>
  <c r="L35" i="9"/>
  <c r="P35" i="9" s="1"/>
  <c r="L26" i="8"/>
  <c r="P26" i="8" s="1"/>
  <c r="M26" i="8"/>
  <c r="Q26" i="8" s="1"/>
  <c r="L36" i="1"/>
  <c r="P36" i="1" s="1"/>
  <c r="M36" i="1"/>
  <c r="Q36" i="1" s="1"/>
  <c r="L24" i="12"/>
  <c r="P24" i="12" s="1"/>
  <c r="M24" i="12"/>
  <c r="Q24" i="12" s="1"/>
  <c r="L19" i="3"/>
  <c r="P19" i="3" s="1"/>
  <c r="M19" i="3"/>
  <c r="Q19" i="3" s="1"/>
  <c r="L18" i="10"/>
  <c r="P18" i="10" s="1"/>
  <c r="M18" i="10"/>
  <c r="Q18" i="10" s="1"/>
  <c r="M19" i="4"/>
  <c r="Q19" i="4" s="1"/>
  <c r="L19" i="4"/>
  <c r="P19" i="4" s="1"/>
  <c r="L25" i="3"/>
  <c r="P25" i="3" s="1"/>
  <c r="M25" i="3"/>
  <c r="Q25" i="3" s="1"/>
  <c r="L23" i="8"/>
  <c r="P23" i="8" s="1"/>
  <c r="M23" i="8"/>
  <c r="Q23" i="8" s="1"/>
  <c r="M29" i="7"/>
  <c r="Q29" i="7" s="1"/>
  <c r="L37" i="6"/>
  <c r="P37" i="6" s="1"/>
  <c r="M37" i="6"/>
  <c r="Q37" i="6" s="1"/>
  <c r="L24" i="5"/>
  <c r="P24" i="5" s="1"/>
  <c r="M24" i="5"/>
  <c r="Q24" i="5" s="1"/>
  <c r="L25" i="4"/>
  <c r="P25" i="4" s="1"/>
  <c r="M25" i="4"/>
  <c r="Q25" i="4" s="1"/>
  <c r="L23" i="3"/>
  <c r="P23" i="3" s="1"/>
  <c r="M23" i="3"/>
  <c r="Q23" i="3" s="1"/>
  <c r="M34" i="11"/>
  <c r="Q34" i="11" s="1"/>
  <c r="L34" i="11"/>
  <c r="P34" i="11" s="1"/>
  <c r="L38" i="9"/>
  <c r="P38" i="9" s="1"/>
  <c r="M38" i="9"/>
  <c r="Q38" i="9" s="1"/>
  <c r="L29" i="8"/>
  <c r="P29" i="8" s="1"/>
  <c r="M29" i="8"/>
  <c r="Q29" i="8" s="1"/>
  <c r="L35" i="7"/>
  <c r="P35" i="7" s="1"/>
  <c r="M35" i="7"/>
  <c r="Q35" i="7" s="1"/>
  <c r="L39" i="1"/>
  <c r="P39" i="1" s="1"/>
  <c r="M39" i="1"/>
  <c r="Q39" i="1" s="1"/>
  <c r="M30" i="5"/>
  <c r="Q30" i="5" s="1"/>
  <c r="L30" i="5"/>
  <c r="P30" i="5" s="1"/>
  <c r="L29" i="12"/>
  <c r="P29" i="12" s="1"/>
  <c r="M29" i="12"/>
  <c r="Q29" i="12" s="1"/>
  <c r="L37" i="4"/>
  <c r="P37" i="4" s="1"/>
  <c r="M37" i="4"/>
  <c r="Q37" i="4" s="1"/>
  <c r="L13" i="1"/>
  <c r="P13" i="1" s="1"/>
  <c r="M13" i="1"/>
  <c r="Q13" i="1" s="1"/>
  <c r="L15" i="2"/>
  <c r="P15" i="2" s="1"/>
  <c r="M15" i="2"/>
  <c r="Q15" i="2" s="1"/>
  <c r="L31" i="2"/>
  <c r="P31" i="2" s="1"/>
  <c r="M31" i="2"/>
  <c r="Q31" i="2" s="1"/>
  <c r="M24" i="2"/>
  <c r="Q24" i="2" s="1"/>
  <c r="L24" i="2"/>
  <c r="P24" i="2" s="1"/>
  <c r="L39" i="3"/>
  <c r="P39" i="3" s="1"/>
  <c r="M39" i="3"/>
  <c r="Q39" i="3" s="1"/>
  <c r="L22" i="7"/>
  <c r="P22" i="7" s="1"/>
  <c r="M22" i="7"/>
  <c r="Q22" i="7" s="1"/>
  <c r="L26" i="10"/>
  <c r="P26" i="10" s="1"/>
  <c r="M26" i="10"/>
  <c r="Q26" i="10" s="1"/>
  <c r="L15" i="3"/>
  <c r="P15" i="3" s="1"/>
  <c r="M15" i="3"/>
  <c r="Q15" i="3" s="1"/>
  <c r="L27" i="7"/>
  <c r="P27" i="7" s="1"/>
  <c r="M27" i="7"/>
  <c r="Q27" i="7" s="1"/>
  <c r="L20" i="10"/>
  <c r="P20" i="10" s="1"/>
  <c r="M20" i="10"/>
  <c r="Q20" i="10" s="1"/>
  <c r="L33" i="7"/>
  <c r="P33" i="7" s="1"/>
  <c r="M33" i="7"/>
  <c r="Q33" i="7" s="1"/>
  <c r="L37" i="11"/>
  <c r="P37" i="11" s="1"/>
  <c r="M37" i="11"/>
  <c r="Q37" i="11" s="1"/>
  <c r="M26" i="3"/>
  <c r="Q26" i="3" s="1"/>
  <c r="L26" i="3"/>
  <c r="P26" i="3" s="1"/>
  <c r="L22" i="8"/>
  <c r="P22" i="8" s="1"/>
  <c r="M22" i="8"/>
  <c r="Q22" i="8" s="1"/>
  <c r="L15" i="12"/>
  <c r="P15" i="12" s="1"/>
  <c r="M15" i="12"/>
  <c r="Q15" i="12" s="1"/>
  <c r="L19" i="12"/>
  <c r="P19" i="12" s="1"/>
  <c r="M19" i="12"/>
  <c r="Q19" i="12" s="1"/>
  <c r="L16" i="9"/>
  <c r="P16" i="9" s="1"/>
  <c r="M16" i="9"/>
  <c r="Q16" i="9" s="1"/>
  <c r="L11" i="1"/>
  <c r="P11" i="1" s="1"/>
  <c r="M11" i="1"/>
  <c r="Q11" i="1" s="1"/>
  <c r="M31" i="6"/>
  <c r="Q31" i="6" s="1"/>
  <c r="L31" i="6"/>
  <c r="P31" i="6" s="1"/>
  <c r="L24" i="10"/>
  <c r="P24" i="10" s="1"/>
  <c r="M24" i="10"/>
  <c r="Q24" i="10" s="1"/>
  <c r="M34" i="12"/>
  <c r="Q34" i="12" s="1"/>
  <c r="L34" i="12"/>
  <c r="P34" i="12" s="1"/>
  <c r="L25" i="2"/>
  <c r="P25" i="2" s="1"/>
  <c r="M20" i="12"/>
  <c r="Q20" i="12" s="1"/>
  <c r="L20" i="12"/>
  <c r="P20" i="12" s="1"/>
  <c r="L25" i="1"/>
  <c r="P25" i="1" s="1"/>
  <c r="M25" i="1"/>
  <c r="Q25" i="1" s="1"/>
  <c r="M18" i="11"/>
  <c r="Q18" i="11" s="1"/>
  <c r="L18" i="11"/>
  <c r="P18" i="11" s="1"/>
  <c r="L38" i="2"/>
  <c r="P38" i="2" s="1"/>
  <c r="M38" i="2"/>
  <c r="Q38" i="2" s="1"/>
  <c r="L28" i="10"/>
  <c r="P28" i="10" s="1"/>
  <c r="M28" i="10"/>
  <c r="Q28" i="10" s="1"/>
  <c r="M20" i="1"/>
  <c r="Q20" i="1" s="1"/>
  <c r="L20" i="1"/>
  <c r="P20" i="1" s="1"/>
  <c r="L34" i="1"/>
  <c r="P34" i="1" s="1"/>
  <c r="M34" i="1"/>
  <c r="Q34" i="1" s="1"/>
  <c r="L39" i="5"/>
  <c r="P39" i="5" s="1"/>
  <c r="M39" i="5"/>
  <c r="Q39" i="5" s="1"/>
  <c r="L17" i="11"/>
  <c r="P17" i="11" s="1"/>
  <c r="M17" i="11"/>
  <c r="Q17" i="11" s="1"/>
  <c r="L35" i="4"/>
  <c r="P35" i="4" s="1"/>
  <c r="M35" i="4"/>
  <c r="Q35" i="4" s="1"/>
  <c r="L32" i="10"/>
  <c r="P32" i="10" s="1"/>
  <c r="M32" i="10"/>
  <c r="Q32" i="10" s="1"/>
  <c r="L28" i="11"/>
  <c r="P28" i="11" s="1"/>
  <c r="M28" i="11"/>
  <c r="Q28" i="11" s="1"/>
  <c r="L39" i="8"/>
  <c r="P39" i="8" s="1"/>
  <c r="M39" i="8"/>
  <c r="Q39" i="8" s="1"/>
  <c r="M12" i="1"/>
  <c r="Q12" i="1" s="1"/>
  <c r="L12" i="1"/>
  <c r="P12" i="1" s="1"/>
  <c r="M22" i="6"/>
  <c r="Q22" i="6" s="1"/>
  <c r="L22" i="6"/>
  <c r="P22" i="6" s="1"/>
  <c r="L17" i="5"/>
  <c r="P17" i="5" s="1"/>
  <c r="M17" i="5"/>
  <c r="Q17" i="5" s="1"/>
  <c r="M27" i="10"/>
  <c r="Q27" i="10" s="1"/>
  <c r="L27" i="10"/>
  <c r="P27" i="10" s="1"/>
  <c r="M20" i="7"/>
  <c r="Q20" i="7" s="1"/>
  <c r="L20" i="7"/>
  <c r="P20" i="7" s="1"/>
  <c r="L24" i="1"/>
  <c r="P24" i="1" s="1"/>
  <c r="M24" i="1"/>
  <c r="Q24" i="1" s="1"/>
  <c r="M20" i="4"/>
  <c r="Q20" i="4" s="1"/>
  <c r="L20" i="4"/>
  <c r="P20" i="4" s="1"/>
  <c r="L26" i="1"/>
  <c r="P26" i="1" s="1"/>
  <c r="M26" i="1"/>
  <c r="Q26" i="1" s="1"/>
  <c r="L36" i="6"/>
  <c r="P36" i="6" s="1"/>
  <c r="M36" i="6"/>
  <c r="Q36" i="6" s="1"/>
  <c r="L23" i="5"/>
  <c r="P23" i="5" s="1"/>
  <c r="M23" i="5"/>
  <c r="Q23" i="5" s="1"/>
  <c r="L31" i="11"/>
  <c r="P31" i="11" s="1"/>
  <c r="M31" i="11"/>
  <c r="Q31" i="11" s="1"/>
  <c r="L34" i="7"/>
  <c r="P34" i="7" s="1"/>
  <c r="M34" i="7"/>
  <c r="Q34" i="7" s="1"/>
  <c r="L38" i="1"/>
  <c r="P38" i="1" s="1"/>
  <c r="M38" i="1"/>
  <c r="Q38" i="1" s="1"/>
  <c r="L39" i="11"/>
  <c r="P39" i="11" s="1"/>
  <c r="M39" i="11"/>
  <c r="Q39" i="11" s="1"/>
  <c r="L35" i="5"/>
  <c r="P35" i="5" s="1"/>
  <c r="M35" i="5"/>
  <c r="Q35" i="5" s="1"/>
  <c r="L27" i="12"/>
  <c r="P27" i="12" s="1"/>
  <c r="M27" i="12"/>
  <c r="Q27" i="12" s="1"/>
  <c r="M15" i="4"/>
  <c r="Q15" i="4" s="1"/>
  <c r="L15" i="4"/>
  <c r="P15" i="4" s="1"/>
  <c r="L21" i="3"/>
  <c r="P21" i="3" s="1"/>
  <c r="M21" i="3"/>
  <c r="Q21" i="3" s="1"/>
  <c r="L16" i="5"/>
  <c r="P16" i="5" s="1"/>
  <c r="M16" i="5"/>
  <c r="Q16" i="5" s="1"/>
  <c r="L21" i="4"/>
  <c r="P21" i="4" s="1"/>
  <c r="M21" i="4"/>
  <c r="Q21" i="4" s="1"/>
  <c r="L29" i="3"/>
  <c r="P29" i="3" s="1"/>
  <c r="M29" i="3"/>
  <c r="Q29" i="3" s="1"/>
  <c r="L26" i="9"/>
  <c r="P26" i="9" s="1"/>
  <c r="M26" i="9"/>
  <c r="Q26" i="9" s="1"/>
  <c r="L17" i="8"/>
  <c r="P17" i="8" s="1"/>
  <c r="M17" i="8"/>
  <c r="Q17" i="8" s="1"/>
  <c r="L27" i="1"/>
  <c r="P27" i="1" s="1"/>
  <c r="M27" i="1"/>
  <c r="Q27" i="1" s="1"/>
  <c r="L39" i="6"/>
  <c r="P39" i="6" s="1"/>
  <c r="M39" i="6"/>
  <c r="Q39" i="6" s="1"/>
  <c r="L18" i="5"/>
  <c r="P18" i="5" s="1"/>
  <c r="M18" i="5"/>
  <c r="Q18" i="5" s="1"/>
  <c r="L27" i="4"/>
  <c r="P27" i="4" s="1"/>
  <c r="M27" i="4"/>
  <c r="Q27" i="4" s="1"/>
  <c r="L33" i="3"/>
  <c r="P33" i="3" s="1"/>
  <c r="M33" i="3"/>
  <c r="Q33" i="3" s="1"/>
  <c r="L21" i="11"/>
  <c r="P21" i="11" s="1"/>
  <c r="M21" i="11"/>
  <c r="Q21" i="11" s="1"/>
  <c r="L17" i="9"/>
  <c r="P17" i="9" s="1"/>
  <c r="M17" i="9"/>
  <c r="Q17" i="9" s="1"/>
  <c r="L31" i="8"/>
  <c r="P31" i="8" s="1"/>
  <c r="M31" i="8"/>
  <c r="Q31" i="8" s="1"/>
  <c r="L37" i="7"/>
  <c r="P37" i="7" s="1"/>
  <c r="M37" i="7"/>
  <c r="Q37" i="7" s="1"/>
  <c r="L32" i="5"/>
  <c r="P32" i="5" s="1"/>
  <c r="M32" i="5"/>
  <c r="Q32" i="5" s="1"/>
  <c r="L33" i="12"/>
  <c r="P33" i="12" s="1"/>
  <c r="M33" i="12"/>
  <c r="Q33" i="12" s="1"/>
  <c r="L39" i="4"/>
  <c r="P39" i="4" s="1"/>
  <c r="M39" i="4"/>
  <c r="Q39" i="4" s="1"/>
  <c r="M36" i="12"/>
  <c r="Q36" i="12" s="1"/>
  <c r="L36" i="12"/>
  <c r="P36" i="12" s="1"/>
  <c r="M10" i="3"/>
  <c r="Q10" i="3" s="1"/>
  <c r="L10" i="3"/>
  <c r="P10" i="3" s="1"/>
  <c r="L30" i="2"/>
  <c r="P30" i="2" s="1"/>
  <c r="M30" i="2"/>
  <c r="Q30" i="2" s="1"/>
  <c r="L39" i="2"/>
  <c r="P39" i="2" s="1"/>
  <c r="M39" i="2"/>
  <c r="Q39" i="2" s="1"/>
  <c r="M38" i="12"/>
  <c r="Q38" i="12" s="1"/>
  <c r="L38" i="12"/>
  <c r="P38" i="12" s="1"/>
  <c r="L33" i="11"/>
  <c r="P33" i="11" s="1"/>
  <c r="M33" i="11"/>
  <c r="Q33" i="11" s="1"/>
  <c r="L26" i="7"/>
  <c r="P26" i="7" s="1"/>
  <c r="M26" i="7"/>
  <c r="Q26" i="7" s="1"/>
  <c r="L30" i="9"/>
  <c r="P30" i="9" s="1"/>
  <c r="L17" i="12"/>
  <c r="P17" i="12" s="1"/>
  <c r="M17" i="12"/>
  <c r="Q17" i="12" s="1"/>
  <c r="L28" i="5"/>
  <c r="P28" i="5" s="1"/>
  <c r="M28" i="5"/>
  <c r="Q28" i="5" s="1"/>
  <c r="L29" i="9"/>
  <c r="P29" i="9" s="1"/>
  <c r="M29" i="9"/>
  <c r="Q29" i="9" s="1"/>
  <c r="L36" i="3"/>
  <c r="P36" i="3" s="1"/>
  <c r="M36" i="3"/>
  <c r="Q36" i="3" s="1"/>
  <c r="L25" i="6"/>
  <c r="P25" i="6" s="1"/>
  <c r="M25" i="6"/>
  <c r="Q25" i="6" s="1"/>
  <c r="M36" i="4"/>
  <c r="Q36" i="4" s="1"/>
  <c r="L38" i="8"/>
  <c r="P38" i="8" s="1"/>
  <c r="M38" i="8"/>
  <c r="Q38" i="8" s="1"/>
  <c r="L23" i="6"/>
  <c r="P23" i="6" s="1"/>
  <c r="M23" i="6"/>
  <c r="Q23" i="6" s="1"/>
  <c r="M32" i="8"/>
  <c r="Q32" i="8" s="1"/>
  <c r="L32" i="8"/>
  <c r="P32" i="8" s="1"/>
  <c r="M21" i="1"/>
  <c r="Q21" i="1" s="1"/>
  <c r="L34" i="10"/>
  <c r="P34" i="10" s="1"/>
  <c r="M34" i="10"/>
  <c r="Q34" i="10" s="1"/>
  <c r="L28" i="2"/>
  <c r="P28" i="2" s="1"/>
  <c r="M28" i="2"/>
  <c r="Q28" i="2" s="1"/>
  <c r="L37" i="2"/>
  <c r="P37" i="2" s="1"/>
  <c r="M37" i="2"/>
  <c r="Q37" i="2" s="1"/>
  <c r="L25" i="5"/>
  <c r="P25" i="5" s="1"/>
  <c r="M25" i="5"/>
  <c r="Q25" i="5" s="1"/>
  <c r="L28" i="3"/>
  <c r="P28" i="3" s="1"/>
  <c r="M28" i="3"/>
  <c r="Q28" i="3" s="1"/>
  <c r="L19" i="11"/>
  <c r="P19" i="11" s="1"/>
  <c r="M19" i="11"/>
  <c r="Q19" i="11" s="1"/>
  <c r="L22" i="3"/>
  <c r="P22" i="3" s="1"/>
  <c r="M22" i="3"/>
  <c r="Q22" i="3" s="1"/>
  <c r="L27" i="6"/>
  <c r="P27" i="6" s="1"/>
  <c r="M27" i="6"/>
  <c r="Q27" i="6" s="1"/>
  <c r="M23" i="12"/>
  <c r="Q23" i="12" s="1"/>
  <c r="L30" i="7"/>
  <c r="P30" i="7" s="1"/>
  <c r="M30" i="7"/>
  <c r="Q30" i="7" s="1"/>
  <c r="L20" i="9"/>
  <c r="P20" i="9" s="1"/>
  <c r="M20" i="9"/>
  <c r="Q20" i="9" s="1"/>
  <c r="L19" i="7"/>
  <c r="P19" i="7" s="1"/>
  <c r="M19" i="7"/>
  <c r="Q19" i="7" s="1"/>
  <c r="L22" i="11"/>
  <c r="P22" i="11" s="1"/>
  <c r="M22" i="11"/>
  <c r="Q22" i="11" s="1"/>
  <c r="L37" i="12"/>
  <c r="P37" i="12" s="1"/>
  <c r="M37" i="12"/>
  <c r="Q37" i="12" s="1"/>
  <c r="L14" i="7"/>
  <c r="P14" i="7" s="1"/>
  <c r="M14" i="7"/>
  <c r="Q14" i="7" s="1"/>
  <c r="M32" i="2"/>
  <c r="Q32" i="2" s="1"/>
  <c r="L21" i="2"/>
  <c r="P21" i="2" s="1"/>
  <c r="M21" i="2"/>
  <c r="Q21" i="2" s="1"/>
  <c r="L37" i="3"/>
  <c r="P37" i="3" s="1"/>
  <c r="M37" i="3"/>
  <c r="Q37" i="3" s="1"/>
  <c r="L22" i="9"/>
  <c r="P22" i="9" s="1"/>
  <c r="M22" i="9"/>
  <c r="Q22" i="9" s="1"/>
  <c r="L16" i="11"/>
  <c r="P16" i="11" s="1"/>
  <c r="M16" i="11"/>
  <c r="Q16" i="11" s="1"/>
  <c r="L26" i="2"/>
  <c r="P26" i="2" s="1"/>
  <c r="M26" i="2"/>
  <c r="Q26" i="2" s="1"/>
  <c r="L38" i="11"/>
  <c r="P38" i="11" s="1"/>
  <c r="M38" i="11"/>
  <c r="Q38" i="11" s="1"/>
  <c r="L39" i="7"/>
  <c r="P39" i="7" s="1"/>
  <c r="M39" i="7"/>
  <c r="Q39" i="7" s="1"/>
  <c r="L33" i="10"/>
  <c r="P33" i="10" s="1"/>
  <c r="M33" i="10"/>
  <c r="Q33" i="10" s="1"/>
  <c r="L32" i="4"/>
  <c r="P32" i="4" s="1"/>
  <c r="M32" i="4"/>
  <c r="Q32" i="4" s="1"/>
  <c r="L36" i="9"/>
  <c r="P36" i="9" s="1"/>
  <c r="M36" i="9"/>
  <c r="Q36" i="9" s="1"/>
  <c r="M33" i="9"/>
  <c r="Q33" i="9" s="1"/>
  <c r="L33" i="9"/>
  <c r="P33" i="9" s="1"/>
  <c r="L35" i="11"/>
  <c r="P35" i="11" s="1"/>
  <c r="M35" i="11"/>
  <c r="Q35" i="11" s="1"/>
  <c r="L30" i="4"/>
  <c r="P30" i="4" s="1"/>
  <c r="M30" i="4"/>
  <c r="Q30" i="4" s="1"/>
  <c r="L27" i="5"/>
  <c r="P27" i="5" s="1"/>
  <c r="M19" i="9"/>
  <c r="Q19" i="9" s="1"/>
  <c r="L19" i="9"/>
  <c r="P19" i="9" s="1"/>
  <c r="L25" i="10"/>
  <c r="P25" i="10" s="1"/>
  <c r="M25" i="10"/>
  <c r="Q25" i="10" s="1"/>
  <c r="L31" i="9"/>
  <c r="P31" i="9" s="1"/>
  <c r="M31" i="9"/>
  <c r="Q31" i="9" s="1"/>
  <c r="L16" i="4"/>
  <c r="P16" i="4" s="1"/>
  <c r="M16" i="4"/>
  <c r="Q16" i="4" s="1"/>
  <c r="M24" i="8"/>
  <c r="Q24" i="8" s="1"/>
  <c r="L24" i="8"/>
  <c r="P24" i="8" s="1"/>
  <c r="L15" i="1"/>
  <c r="P15" i="1" s="1"/>
  <c r="M15" i="1"/>
  <c r="Q15" i="1" s="1"/>
  <c r="L24" i="11"/>
  <c r="P24" i="11" s="1"/>
  <c r="M24" i="11"/>
  <c r="Q24" i="11" s="1"/>
  <c r="L21" i="12"/>
  <c r="P21" i="12" s="1"/>
  <c r="M21" i="12"/>
  <c r="Q21" i="12" s="1"/>
  <c r="M19" i="10"/>
  <c r="Q19" i="10" s="1"/>
  <c r="L19" i="10"/>
  <c r="P19" i="10" s="1"/>
  <c r="L29" i="11"/>
  <c r="P29" i="11" s="1"/>
  <c r="M29" i="11"/>
  <c r="Q29" i="11" s="1"/>
  <c r="M14" i="1"/>
  <c r="Q14" i="1" s="1"/>
  <c r="M24" i="6"/>
  <c r="Q24" i="6" s="1"/>
  <c r="L24" i="6"/>
  <c r="P24" i="6" s="1"/>
  <c r="L36" i="10"/>
  <c r="P36" i="10" s="1"/>
  <c r="M36" i="10"/>
  <c r="Q36" i="10" s="1"/>
  <c r="L15" i="11"/>
  <c r="P15" i="11" s="1"/>
  <c r="M15" i="11"/>
  <c r="Q15" i="11" s="1"/>
  <c r="M18" i="1"/>
  <c r="Q18" i="1" s="1"/>
  <c r="L18" i="1"/>
  <c r="P18" i="1" s="1"/>
  <c r="M28" i="6"/>
  <c r="Q28" i="6" s="1"/>
  <c r="L28" i="6"/>
  <c r="P28" i="6" s="1"/>
  <c r="L22" i="4"/>
  <c r="P22" i="4" s="1"/>
  <c r="M16" i="7"/>
  <c r="Q16" i="7" s="1"/>
  <c r="L16" i="7"/>
  <c r="P16" i="7" s="1"/>
  <c r="L28" i="1"/>
  <c r="P28" i="1" s="1"/>
  <c r="M28" i="1"/>
  <c r="Q28" i="1" s="1"/>
  <c r="L33" i="5"/>
  <c r="P33" i="5" s="1"/>
  <c r="M33" i="5"/>
  <c r="Q33" i="5" s="1"/>
  <c r="L31" i="10"/>
  <c r="P31" i="10" s="1"/>
  <c r="M31" i="10"/>
  <c r="Q31" i="10" s="1"/>
  <c r="L36" i="11"/>
  <c r="P36" i="11" s="1"/>
  <c r="M36" i="11"/>
  <c r="Q36" i="11" s="1"/>
  <c r="M39" i="9"/>
  <c r="Q39" i="9" s="1"/>
  <c r="L39" i="9"/>
  <c r="P39" i="9" s="1"/>
  <c r="M30" i="8"/>
  <c r="Q30" i="8" s="1"/>
  <c r="L30" i="8"/>
  <c r="P30" i="8" s="1"/>
  <c r="M17" i="1"/>
  <c r="Q17" i="1" s="1"/>
  <c r="L17" i="1"/>
  <c r="P17" i="1" s="1"/>
  <c r="L37" i="5"/>
  <c r="P37" i="5" s="1"/>
  <c r="M37" i="5"/>
  <c r="Q37" i="5" s="1"/>
  <c r="L31" i="12"/>
  <c r="P31" i="12" s="1"/>
  <c r="M31" i="12"/>
  <c r="Q31" i="12" s="1"/>
  <c r="L38" i="3"/>
  <c r="P38" i="3" s="1"/>
  <c r="M38" i="3"/>
  <c r="Q38" i="3" s="1"/>
  <c r="L29" i="10"/>
  <c r="P29" i="10" s="1"/>
  <c r="M29" i="10"/>
  <c r="Q29" i="10" s="1"/>
  <c r="M23" i="4"/>
  <c r="Q23" i="4" s="1"/>
  <c r="L23" i="4"/>
  <c r="P23" i="4" s="1"/>
  <c r="L28" i="9"/>
  <c r="P28" i="9" s="1"/>
  <c r="M28" i="9"/>
  <c r="Q28" i="9" s="1"/>
  <c r="L19" i="8"/>
  <c r="P19" i="8" s="1"/>
  <c r="M19" i="8"/>
  <c r="Q19" i="8" s="1"/>
  <c r="L25" i="7"/>
  <c r="P25" i="7" s="1"/>
  <c r="M25" i="7"/>
  <c r="Q25" i="7" s="1"/>
  <c r="L29" i="1"/>
  <c r="P29" i="1" s="1"/>
  <c r="M29" i="1"/>
  <c r="Q29" i="1" s="1"/>
  <c r="M18" i="6"/>
  <c r="Q18" i="6" s="1"/>
  <c r="L18" i="6"/>
  <c r="P18" i="6" s="1"/>
  <c r="L20" i="5"/>
  <c r="P20" i="5" s="1"/>
  <c r="L35" i="3"/>
  <c r="P35" i="3" s="1"/>
  <c r="M35" i="3"/>
  <c r="Q35" i="3" s="1"/>
  <c r="L30" i="11"/>
  <c r="P30" i="11" s="1"/>
  <c r="M30" i="11"/>
  <c r="Q30" i="11" s="1"/>
  <c r="L34" i="9"/>
  <c r="P34" i="9" s="1"/>
  <c r="M34" i="9"/>
  <c r="Q34" i="9" s="1"/>
  <c r="L25" i="8"/>
  <c r="P25" i="8" s="1"/>
  <c r="M25" i="8"/>
  <c r="Q25" i="8" s="1"/>
  <c r="L23" i="7"/>
  <c r="P23" i="7" s="1"/>
  <c r="M23" i="7"/>
  <c r="Q23" i="7" s="1"/>
  <c r="L35" i="1"/>
  <c r="P35" i="1" s="1"/>
  <c r="M35" i="1"/>
  <c r="Q35" i="1" s="1"/>
  <c r="M16" i="6"/>
  <c r="Q16" i="6" s="1"/>
  <c r="L16" i="6"/>
  <c r="P16" i="6" s="1"/>
  <c r="L26" i="5"/>
  <c r="P26" i="5" s="1"/>
  <c r="M26" i="5"/>
  <c r="Q26" i="5" s="1"/>
  <c r="L26" i="12"/>
  <c r="P26" i="12" s="1"/>
  <c r="M26" i="12"/>
  <c r="Q26" i="12" s="1"/>
  <c r="L33" i="4"/>
  <c r="P33" i="4" s="1"/>
  <c r="M33" i="4"/>
  <c r="Q33" i="4" s="1"/>
  <c r="L31" i="3"/>
  <c r="P31" i="3" s="1"/>
  <c r="M31" i="3"/>
  <c r="Q31" i="3" s="1"/>
  <c r="L35" i="12"/>
  <c r="P35" i="12" s="1"/>
  <c r="M35" i="12"/>
  <c r="Q35" i="12" s="1"/>
  <c r="L10" i="5"/>
  <c r="P10" i="5" s="1"/>
  <c r="M10" i="5"/>
  <c r="Q10" i="5" s="1"/>
  <c r="L11" i="7"/>
  <c r="P11" i="7" s="1"/>
  <c r="M11" i="7"/>
  <c r="Q11" i="7" s="1"/>
  <c r="L36" i="2"/>
  <c r="P36" i="2" s="1"/>
  <c r="M36" i="2"/>
  <c r="Q36" i="2" s="1"/>
  <c r="L23" i="2"/>
  <c r="P23" i="2" s="1"/>
  <c r="M23" i="2"/>
  <c r="Q23" i="2" s="1"/>
  <c r="M16" i="2"/>
  <c r="Q16" i="2" s="1"/>
  <c r="L16" i="2"/>
  <c r="P16" i="2" s="1"/>
  <c r="L21" i="9"/>
  <c r="P21" i="9" s="1"/>
  <c r="M21" i="9"/>
  <c r="Q21" i="9" s="1"/>
  <c r="L32" i="11"/>
  <c r="P32" i="11" s="1"/>
  <c r="M32" i="11"/>
  <c r="Q32" i="11" s="1"/>
  <c r="L30" i="3"/>
  <c r="P30" i="3" s="1"/>
  <c r="M30" i="3"/>
  <c r="Q30" i="3" s="1"/>
  <c r="L21" i="7"/>
  <c r="P21" i="7" s="1"/>
  <c r="M21" i="7"/>
  <c r="Q21" i="7" s="1"/>
  <c r="L9" i="2"/>
  <c r="P9" i="2" s="1"/>
  <c r="M9" i="2"/>
  <c r="Q9" i="2" s="1"/>
  <c r="M9" i="1"/>
  <c r="Q9" i="1" s="1"/>
  <c r="L9" i="11"/>
  <c r="P9" i="11" s="1"/>
  <c r="M9" i="11"/>
  <c r="Q9" i="11" s="1"/>
  <c r="J11" i="11"/>
  <c r="J14" i="3"/>
  <c r="J14" i="11"/>
  <c r="J11" i="3"/>
  <c r="J12" i="3"/>
  <c r="J13" i="8"/>
  <c r="J12" i="11"/>
  <c r="J10" i="12"/>
  <c r="J14" i="5"/>
  <c r="J10" i="9"/>
  <c r="J11" i="6"/>
  <c r="J9" i="7"/>
  <c r="J9" i="4"/>
  <c r="J11" i="5"/>
  <c r="J13" i="4"/>
  <c r="J11" i="4"/>
  <c r="J12" i="12"/>
  <c r="J10" i="10"/>
  <c r="J13" i="6"/>
  <c r="J12" i="9"/>
  <c r="J9" i="5"/>
  <c r="J12" i="6"/>
  <c r="J13" i="11"/>
  <c r="J9" i="10"/>
  <c r="J13" i="5"/>
  <c r="J12" i="8"/>
  <c r="J14" i="10"/>
  <c r="J14" i="4"/>
  <c r="J12" i="5"/>
  <c r="J11" i="8"/>
  <c r="J13" i="10"/>
  <c r="J10" i="11"/>
  <c r="J9" i="6"/>
  <c r="J10" i="8"/>
  <c r="J14" i="9"/>
  <c r="J14" i="12"/>
  <c r="J12" i="10"/>
  <c r="J12" i="2"/>
  <c r="J14" i="2"/>
  <c r="J10" i="2"/>
  <c r="J13" i="2"/>
  <c r="C96" i="13"/>
  <c r="C90" i="13"/>
  <c r="A98" i="13"/>
  <c r="C89" i="13"/>
  <c r="C97" i="13"/>
  <c r="C86" i="13"/>
  <c r="C93" i="13"/>
  <c r="C95" i="13"/>
  <c r="C87" i="13"/>
  <c r="C94" i="13"/>
  <c r="C76" i="13"/>
  <c r="C80" i="13"/>
  <c r="C79" i="13"/>
  <c r="L38" i="6" l="1"/>
  <c r="P38" i="6" s="1"/>
  <c r="L34" i="5"/>
  <c r="P34" i="5" s="1"/>
  <c r="M18" i="2"/>
  <c r="Q18" i="2" s="1"/>
  <c r="M17" i="6"/>
  <c r="Q17" i="6" s="1"/>
  <c r="M33" i="8"/>
  <c r="Q33" i="8" s="1"/>
  <c r="J10" i="6"/>
  <c r="R41" i="8"/>
  <c r="M29" i="4"/>
  <c r="Q29" i="4" s="1"/>
  <c r="L14" i="6"/>
  <c r="P14" i="6" s="1"/>
  <c r="N40" i="6"/>
  <c r="R41" i="10"/>
  <c r="L36" i="7"/>
  <c r="P36" i="7" s="1"/>
  <c r="N40" i="4"/>
  <c r="R41" i="5"/>
  <c r="P41" i="9"/>
  <c r="M18" i="12"/>
  <c r="Q18" i="12" s="1"/>
  <c r="S23" i="12" s="1"/>
  <c r="R41" i="1"/>
  <c r="L37" i="9"/>
  <c r="P37" i="9" s="1"/>
  <c r="R41" i="4"/>
  <c r="J9" i="12"/>
  <c r="L14" i="1"/>
  <c r="P14" i="1" s="1"/>
  <c r="L29" i="7"/>
  <c r="P29" i="7" s="1"/>
  <c r="R41" i="12"/>
  <c r="S36" i="4"/>
  <c r="L15" i="7"/>
  <c r="P15" i="7" s="1"/>
  <c r="P41" i="12"/>
  <c r="Q41" i="9"/>
  <c r="Q41" i="7"/>
  <c r="J9" i="9"/>
  <c r="L9" i="9" s="1"/>
  <c r="P9" i="9" s="1"/>
  <c r="L21" i="1"/>
  <c r="P21" i="1" s="1"/>
  <c r="Q41" i="4"/>
  <c r="S24" i="12"/>
  <c r="S37" i="4"/>
  <c r="M25" i="9"/>
  <c r="Q25" i="9" s="1"/>
  <c r="S31" i="9" s="1"/>
  <c r="M9" i="8"/>
  <c r="Q9" i="8" s="1"/>
  <c r="J14" i="8"/>
  <c r="M14" i="8" s="1"/>
  <c r="Q14" i="8" s="1"/>
  <c r="M17" i="4"/>
  <c r="Q17" i="4" s="1"/>
  <c r="S23" i="4" s="1"/>
  <c r="M39" i="12"/>
  <c r="Q39" i="12" s="1"/>
  <c r="Q41" i="12" s="1"/>
  <c r="J13" i="3"/>
  <c r="M13" i="3" s="1"/>
  <c r="Q13" i="3" s="1"/>
  <c r="R40" i="6"/>
  <c r="R40" i="7"/>
  <c r="L12" i="4"/>
  <c r="P12" i="4" s="1"/>
  <c r="L20" i="2"/>
  <c r="P20" i="2" s="1"/>
  <c r="S26" i="2" s="1"/>
  <c r="R40" i="1"/>
  <c r="M34" i="2"/>
  <c r="Q34" i="2" s="1"/>
  <c r="S34" i="2" s="1"/>
  <c r="L27" i="3"/>
  <c r="P27" i="3" s="1"/>
  <c r="S33" i="3" s="1"/>
  <c r="L15" i="5"/>
  <c r="P15" i="5" s="1"/>
  <c r="S21" i="5" s="1"/>
  <c r="L36" i="5"/>
  <c r="P36" i="5" s="1"/>
  <c r="S36" i="5" s="1"/>
  <c r="L30" i="10"/>
  <c r="P30" i="10" s="1"/>
  <c r="S35" i="10" s="1"/>
  <c r="M32" i="12"/>
  <c r="Q32" i="12" s="1"/>
  <c r="S38" i="12" s="1"/>
  <c r="J11" i="9"/>
  <c r="M11" i="9" s="1"/>
  <c r="Q11" i="9" s="1"/>
  <c r="L29" i="5"/>
  <c r="P29" i="5" s="1"/>
  <c r="S34" i="5" s="1"/>
  <c r="O40" i="4"/>
  <c r="R40" i="3"/>
  <c r="R40" i="11"/>
  <c r="L12" i="7"/>
  <c r="P12" i="7" s="1"/>
  <c r="R40" i="9"/>
  <c r="N40" i="11"/>
  <c r="L25" i="12"/>
  <c r="P25" i="12" s="1"/>
  <c r="S30" i="12" s="1"/>
  <c r="M16" i="10"/>
  <c r="Q16" i="10" s="1"/>
  <c r="S22" i="10" s="1"/>
  <c r="O40" i="5"/>
  <c r="R40" i="12"/>
  <c r="O40" i="6"/>
  <c r="R40" i="5"/>
  <c r="M23" i="10"/>
  <c r="Q23" i="10" s="1"/>
  <c r="S23" i="10" s="1"/>
  <c r="R40" i="4"/>
  <c r="J10" i="7"/>
  <c r="O7" i="7" s="1"/>
  <c r="L38" i="4"/>
  <c r="P38" i="4" s="1"/>
  <c r="O40" i="7"/>
  <c r="J10" i="4"/>
  <c r="L10" i="4" s="1"/>
  <c r="P10" i="4" s="1"/>
  <c r="M13" i="12"/>
  <c r="Q13" i="12" s="1"/>
  <c r="P41" i="10"/>
  <c r="L33" i="6"/>
  <c r="P33" i="6" s="1"/>
  <c r="S33" i="6" s="1"/>
  <c r="M30" i="1"/>
  <c r="Q30" i="1" s="1"/>
  <c r="S36" i="1" s="1"/>
  <c r="M28" i="8"/>
  <c r="Q28" i="8" s="1"/>
  <c r="S28" i="8" s="1"/>
  <c r="O40" i="10"/>
  <c r="M19" i="6"/>
  <c r="Q19" i="6" s="1"/>
  <c r="S25" i="6" s="1"/>
  <c r="R40" i="10"/>
  <c r="L26" i="6"/>
  <c r="P26" i="6" s="1"/>
  <c r="S32" i="6" s="1"/>
  <c r="O40" i="1"/>
  <c r="M9" i="3"/>
  <c r="Q9" i="3" s="1"/>
  <c r="M18" i="9"/>
  <c r="Q18" i="9" s="1"/>
  <c r="S24" i="9" s="1"/>
  <c r="M20" i="3"/>
  <c r="Q20" i="3" s="1"/>
  <c r="S26" i="3" s="1"/>
  <c r="L32" i="9"/>
  <c r="P32" i="9" s="1"/>
  <c r="S37" i="9" s="1"/>
  <c r="L34" i="3"/>
  <c r="P34" i="3" s="1"/>
  <c r="S34" i="3" s="1"/>
  <c r="J11" i="12"/>
  <c r="L11" i="12" s="1"/>
  <c r="P11" i="12" s="1"/>
  <c r="M24" i="4"/>
  <c r="Q24" i="4" s="1"/>
  <c r="S30" i="4" s="1"/>
  <c r="O40" i="9"/>
  <c r="R40" i="8"/>
  <c r="O40" i="11"/>
  <c r="N40" i="5"/>
  <c r="M35" i="8"/>
  <c r="Q35" i="8" s="1"/>
  <c r="S35" i="8" s="1"/>
  <c r="M13" i="9"/>
  <c r="Q13" i="9" s="1"/>
  <c r="L22" i="5"/>
  <c r="P22" i="5" s="1"/>
  <c r="S27" i="5" s="1"/>
  <c r="O40" i="8"/>
  <c r="M21" i="8"/>
  <c r="Q21" i="8" s="1"/>
  <c r="S21" i="8" s="1"/>
  <c r="M27" i="11"/>
  <c r="Q27" i="11" s="1"/>
  <c r="S27" i="11" s="1"/>
  <c r="O40" i="3"/>
  <c r="O40" i="2"/>
  <c r="O40" i="12"/>
  <c r="Q41" i="1"/>
  <c r="Q41" i="5"/>
  <c r="M27" i="2"/>
  <c r="Q27" i="2" s="1"/>
  <c r="S27" i="2" s="1"/>
  <c r="M37" i="10"/>
  <c r="Q37" i="10" s="1"/>
  <c r="S37" i="10" s="1"/>
  <c r="J40" i="1"/>
  <c r="M20" i="11"/>
  <c r="Q20" i="11" s="1"/>
  <c r="S26" i="11" s="1"/>
  <c r="O7" i="1"/>
  <c r="O6" i="1" s="1"/>
  <c r="Q41" i="3"/>
  <c r="P41" i="3"/>
  <c r="Q41" i="2"/>
  <c r="Q41" i="6"/>
  <c r="Q41" i="11"/>
  <c r="P41" i="11"/>
  <c r="P41" i="8"/>
  <c r="P41" i="2"/>
  <c r="P41" i="6"/>
  <c r="K34" i="8"/>
  <c r="K24" i="6"/>
  <c r="K13" i="1"/>
  <c r="K23" i="9"/>
  <c r="K15" i="8"/>
  <c r="K15" i="1"/>
  <c r="K34" i="9"/>
  <c r="K35" i="5"/>
  <c r="K25" i="4"/>
  <c r="K28" i="7"/>
  <c r="K18" i="2"/>
  <c r="K14" i="7"/>
  <c r="K31" i="9"/>
  <c r="K20" i="8"/>
  <c r="K36" i="8"/>
  <c r="K37" i="12"/>
  <c r="K23" i="12"/>
  <c r="K18" i="4"/>
  <c r="L38" i="7"/>
  <c r="P38" i="7" s="1"/>
  <c r="S38" i="7" s="1"/>
  <c r="K32" i="2"/>
  <c r="K30" i="2"/>
  <c r="K19" i="4"/>
  <c r="K24" i="12"/>
  <c r="K30" i="9"/>
  <c r="K18" i="5"/>
  <c r="K23" i="2"/>
  <c r="K26" i="12"/>
  <c r="K33" i="5"/>
  <c r="K33" i="8"/>
  <c r="K25" i="10"/>
  <c r="K32" i="4"/>
  <c r="K29" i="9"/>
  <c r="K21" i="4"/>
  <c r="K39" i="11"/>
  <c r="K36" i="6"/>
  <c r="K23" i="11"/>
  <c r="K35" i="6"/>
  <c r="K29" i="6"/>
  <c r="K32" i="7"/>
  <c r="K23" i="7"/>
  <c r="K38" i="6"/>
  <c r="K17" i="12"/>
  <c r="K21" i="11"/>
  <c r="K34" i="1"/>
  <c r="K34" i="12"/>
  <c r="K22" i="10"/>
  <c r="K26" i="5"/>
  <c r="K22" i="4"/>
  <c r="K22" i="9"/>
  <c r="K26" i="1"/>
  <c r="K28" i="10"/>
  <c r="K15" i="12"/>
  <c r="K38" i="10"/>
  <c r="K35" i="2"/>
  <c r="K29" i="1"/>
  <c r="K36" i="7"/>
  <c r="L23" i="1"/>
  <c r="K38" i="11"/>
  <c r="K28" i="3"/>
  <c r="K38" i="12"/>
  <c r="K26" i="9"/>
  <c r="K16" i="5"/>
  <c r="K20" i="4"/>
  <c r="K27" i="10"/>
  <c r="K22" i="6"/>
  <c r="L37" i="1"/>
  <c r="P37" i="1" s="1"/>
  <c r="S37" i="1" s="1"/>
  <c r="K24" i="5"/>
  <c r="K35" i="10"/>
  <c r="K39" i="10"/>
  <c r="K28" i="12"/>
  <c r="K31" i="12"/>
  <c r="L31" i="7"/>
  <c r="K34" i="10"/>
  <c r="K33" i="12"/>
  <c r="K28" i="11"/>
  <c r="K15" i="3"/>
  <c r="K21" i="5"/>
  <c r="K33" i="1"/>
  <c r="K17" i="3"/>
  <c r="K10" i="5"/>
  <c r="K32" i="12"/>
  <c r="K16" i="7"/>
  <c r="K19" i="10"/>
  <c r="K30" i="4"/>
  <c r="K25" i="5"/>
  <c r="K38" i="8"/>
  <c r="K17" i="9"/>
  <c r="K12" i="1"/>
  <c r="K17" i="11"/>
  <c r="K20" i="10"/>
  <c r="K37" i="6"/>
  <c r="K20" i="6"/>
  <c r="K22" i="2"/>
  <c r="K34" i="4"/>
  <c r="K27" i="9"/>
  <c r="K15" i="10"/>
  <c r="L11" i="8"/>
  <c r="P11" i="8" s="1"/>
  <c r="M11" i="8"/>
  <c r="Q11" i="8" s="1"/>
  <c r="M11" i="2"/>
  <c r="Q11" i="2" s="1"/>
  <c r="L12" i="10"/>
  <c r="P12" i="10" s="1"/>
  <c r="M12" i="10"/>
  <c r="Q12" i="10" s="1"/>
  <c r="L12" i="5"/>
  <c r="P12" i="5" s="1"/>
  <c r="M12" i="5"/>
  <c r="Q12" i="5" s="1"/>
  <c r="L12" i="9"/>
  <c r="P12" i="9" s="1"/>
  <c r="M12" i="9"/>
  <c r="Q12" i="9" s="1"/>
  <c r="L12" i="3"/>
  <c r="P12" i="3" s="1"/>
  <c r="M12" i="3"/>
  <c r="Q12" i="3" s="1"/>
  <c r="K11" i="7"/>
  <c r="K35" i="1"/>
  <c r="K18" i="6"/>
  <c r="K38" i="3"/>
  <c r="K17" i="1"/>
  <c r="K31" i="10"/>
  <c r="K15" i="11"/>
  <c r="K29" i="11"/>
  <c r="K27" i="5"/>
  <c r="K16" i="11"/>
  <c r="K28" i="2"/>
  <c r="K32" i="8"/>
  <c r="K36" i="3"/>
  <c r="K33" i="11"/>
  <c r="K39" i="4"/>
  <c r="K27" i="4"/>
  <c r="K15" i="4"/>
  <c r="K34" i="7"/>
  <c r="K24" i="1"/>
  <c r="K25" i="9"/>
  <c r="K31" i="6"/>
  <c r="K11" i="1"/>
  <c r="K19" i="12"/>
  <c r="K26" i="3"/>
  <c r="K33" i="7"/>
  <c r="K27" i="7"/>
  <c r="K15" i="2"/>
  <c r="K35" i="7"/>
  <c r="K34" i="11"/>
  <c r="K19" i="3"/>
  <c r="K36" i="1"/>
  <c r="K35" i="9"/>
  <c r="K16" i="3"/>
  <c r="L16" i="1"/>
  <c r="K17" i="2"/>
  <c r="K11" i="10"/>
  <c r="K19" i="5"/>
  <c r="M12" i="2"/>
  <c r="Q12" i="2" s="1"/>
  <c r="L13" i="5"/>
  <c r="P13" i="5" s="1"/>
  <c r="M13" i="5"/>
  <c r="Q13" i="5" s="1"/>
  <c r="M13" i="8"/>
  <c r="Q13" i="8" s="1"/>
  <c r="L14" i="12"/>
  <c r="P14" i="12" s="1"/>
  <c r="M14" i="12"/>
  <c r="Q14" i="12" s="1"/>
  <c r="L14" i="4"/>
  <c r="P14" i="4" s="1"/>
  <c r="M14" i="4"/>
  <c r="Q14" i="4" s="1"/>
  <c r="L13" i="6"/>
  <c r="P13" i="6" s="1"/>
  <c r="M13" i="6"/>
  <c r="Q13" i="6" s="1"/>
  <c r="K21" i="7"/>
  <c r="K32" i="11"/>
  <c r="K31" i="3"/>
  <c r="K19" i="8"/>
  <c r="K39" i="9"/>
  <c r="K28" i="1"/>
  <c r="K28" i="6"/>
  <c r="K36" i="10"/>
  <c r="K34" i="5"/>
  <c r="K33" i="9"/>
  <c r="K30" i="1"/>
  <c r="K22" i="11"/>
  <c r="K22" i="3"/>
  <c r="K36" i="4"/>
  <c r="K39" i="2"/>
  <c r="K10" i="3"/>
  <c r="K37" i="7"/>
  <c r="K27" i="1"/>
  <c r="K31" i="11"/>
  <c r="K35" i="4"/>
  <c r="K39" i="5"/>
  <c r="K25" i="1"/>
  <c r="K22" i="7"/>
  <c r="K24" i="2"/>
  <c r="K30" i="5"/>
  <c r="K29" i="8"/>
  <c r="K23" i="8"/>
  <c r="K25" i="3"/>
  <c r="L24" i="7"/>
  <c r="K22" i="1"/>
  <c r="K18" i="3"/>
  <c r="K15" i="9"/>
  <c r="K19" i="2"/>
  <c r="K26" i="11"/>
  <c r="K16" i="12"/>
  <c r="K24" i="9"/>
  <c r="K24" i="3"/>
  <c r="K27" i="8"/>
  <c r="L10" i="10"/>
  <c r="P10" i="10" s="1"/>
  <c r="M10" i="10"/>
  <c r="Q10" i="10" s="1"/>
  <c r="L11" i="6"/>
  <c r="P11" i="6" s="1"/>
  <c r="M11" i="6"/>
  <c r="Q11" i="6" s="1"/>
  <c r="L11" i="3"/>
  <c r="P11" i="3" s="1"/>
  <c r="M11" i="3"/>
  <c r="Q11" i="3" s="1"/>
  <c r="K28" i="9"/>
  <c r="K24" i="8"/>
  <c r="K16" i="4"/>
  <c r="K39" i="7"/>
  <c r="K19" i="11"/>
  <c r="K23" i="6"/>
  <c r="S39" i="12"/>
  <c r="K23" i="5"/>
  <c r="K20" i="7"/>
  <c r="S34" i="11"/>
  <c r="K17" i="6"/>
  <c r="K37" i="4"/>
  <c r="S24" i="4"/>
  <c r="K10" i="1"/>
  <c r="K12" i="4"/>
  <c r="K15" i="6"/>
  <c r="K33" i="2"/>
  <c r="M12" i="12"/>
  <c r="Q12" i="12" s="1"/>
  <c r="L12" i="12"/>
  <c r="P12" i="12" s="1"/>
  <c r="S25" i="9"/>
  <c r="K21" i="6"/>
  <c r="K30" i="6"/>
  <c r="K13" i="7"/>
  <c r="K39" i="12"/>
  <c r="K34" i="6"/>
  <c r="L10" i="8"/>
  <c r="P10" i="8" s="1"/>
  <c r="M10" i="8"/>
  <c r="Q10" i="8" s="1"/>
  <c r="L10" i="9"/>
  <c r="P10" i="9" s="1"/>
  <c r="M10" i="9"/>
  <c r="Q10" i="9" s="1"/>
  <c r="M13" i="2"/>
  <c r="Q13" i="2" s="1"/>
  <c r="M10" i="6"/>
  <c r="Q10" i="6" s="1"/>
  <c r="M12" i="6"/>
  <c r="Q12" i="6" s="1"/>
  <c r="L12" i="6"/>
  <c r="P12" i="6" s="1"/>
  <c r="M11" i="4"/>
  <c r="Q11" i="4" s="1"/>
  <c r="L11" i="4"/>
  <c r="P11" i="4" s="1"/>
  <c r="M14" i="5"/>
  <c r="Q14" i="5" s="1"/>
  <c r="L14" i="5"/>
  <c r="P14" i="5" s="1"/>
  <c r="L14" i="3"/>
  <c r="P14" i="3" s="1"/>
  <c r="M14" i="3"/>
  <c r="Q14" i="3" s="1"/>
  <c r="K21" i="9"/>
  <c r="K35" i="12"/>
  <c r="K33" i="4"/>
  <c r="K16" i="6"/>
  <c r="K25" i="8"/>
  <c r="K30" i="11"/>
  <c r="K25" i="7"/>
  <c r="K37" i="5"/>
  <c r="K18" i="1"/>
  <c r="K19" i="9"/>
  <c r="K35" i="11"/>
  <c r="K26" i="6"/>
  <c r="K19" i="7"/>
  <c r="K27" i="6"/>
  <c r="K21" i="1"/>
  <c r="K25" i="6"/>
  <c r="K28" i="5"/>
  <c r="K36" i="12"/>
  <c r="K31" i="8"/>
  <c r="K39" i="6"/>
  <c r="K27" i="12"/>
  <c r="K17" i="5"/>
  <c r="K38" i="2"/>
  <c r="K20" i="12"/>
  <c r="K24" i="10"/>
  <c r="L17" i="7"/>
  <c r="K37" i="11"/>
  <c r="K39" i="3"/>
  <c r="K39" i="1"/>
  <c r="K23" i="3"/>
  <c r="K32" i="1"/>
  <c r="K32" i="6"/>
  <c r="K18" i="7"/>
  <c r="K38" i="5"/>
  <c r="K25" i="11"/>
  <c r="K19" i="1"/>
  <c r="K21" i="10"/>
  <c r="K31" i="5"/>
  <c r="K31" i="4"/>
  <c r="K16" i="8"/>
  <c r="K26" i="4"/>
  <c r="L14" i="9"/>
  <c r="P14" i="9" s="1"/>
  <c r="M14" i="9"/>
  <c r="Q14" i="9" s="1"/>
  <c r="M13" i="11"/>
  <c r="Q13" i="11" s="1"/>
  <c r="L13" i="11"/>
  <c r="P13" i="11" s="1"/>
  <c r="L10" i="2"/>
  <c r="P10" i="2" s="1"/>
  <c r="M10" i="2"/>
  <c r="Q10" i="2" s="1"/>
  <c r="L14" i="10"/>
  <c r="P14" i="10" s="1"/>
  <c r="M14" i="10"/>
  <c r="Q14" i="10" s="1"/>
  <c r="L10" i="12"/>
  <c r="P10" i="12" s="1"/>
  <c r="M10" i="12"/>
  <c r="Q10" i="12" s="1"/>
  <c r="K36" i="2"/>
  <c r="K35" i="3"/>
  <c r="K20" i="5"/>
  <c r="K29" i="10"/>
  <c r="K36" i="11"/>
  <c r="K21" i="12"/>
  <c r="K24" i="11"/>
  <c r="K26" i="2"/>
  <c r="K21" i="2"/>
  <c r="K20" i="9"/>
  <c r="K30" i="7"/>
  <c r="K37" i="2"/>
  <c r="K26" i="7"/>
  <c r="K33" i="3"/>
  <c r="K17" i="8"/>
  <c r="K29" i="3"/>
  <c r="S27" i="3"/>
  <c r="K38" i="1"/>
  <c r="K39" i="8"/>
  <c r="K16" i="9"/>
  <c r="K31" i="2"/>
  <c r="K29" i="12"/>
  <c r="L14" i="11"/>
  <c r="P14" i="11" s="1"/>
  <c r="M14" i="11"/>
  <c r="Q14" i="11" s="1"/>
  <c r="L10" i="11"/>
  <c r="P10" i="11" s="1"/>
  <c r="M10" i="11"/>
  <c r="Q10" i="11" s="1"/>
  <c r="L13" i="4"/>
  <c r="P13" i="4" s="1"/>
  <c r="M13" i="4"/>
  <c r="Q13" i="4" s="1"/>
  <c r="L11" i="11"/>
  <c r="P11" i="11" s="1"/>
  <c r="M11" i="11"/>
  <c r="Q11" i="11" s="1"/>
  <c r="L14" i="2"/>
  <c r="P14" i="2" s="1"/>
  <c r="M14" i="2"/>
  <c r="Q14" i="2" s="1"/>
  <c r="M13" i="10"/>
  <c r="Q13" i="10" s="1"/>
  <c r="L13" i="10"/>
  <c r="P13" i="10" s="1"/>
  <c r="M12" i="8"/>
  <c r="Q12" i="8" s="1"/>
  <c r="L11" i="5"/>
  <c r="P11" i="5" s="1"/>
  <c r="M11" i="5"/>
  <c r="Q11" i="5" s="1"/>
  <c r="L12" i="11"/>
  <c r="P12" i="11" s="1"/>
  <c r="M12" i="11"/>
  <c r="Q12" i="11" s="1"/>
  <c r="K30" i="3"/>
  <c r="K16" i="2"/>
  <c r="S32" i="12"/>
  <c r="K23" i="4"/>
  <c r="K30" i="8"/>
  <c r="K25" i="12"/>
  <c r="K36" i="9"/>
  <c r="K33" i="10"/>
  <c r="K37" i="3"/>
  <c r="K27" i="3"/>
  <c r="K32" i="5"/>
  <c r="K21" i="3"/>
  <c r="K37" i="9"/>
  <c r="K32" i="10"/>
  <c r="K20" i="1"/>
  <c r="K18" i="11"/>
  <c r="K25" i="2"/>
  <c r="K22" i="8"/>
  <c r="K26" i="10"/>
  <c r="K38" i="9"/>
  <c r="S31" i="4"/>
  <c r="K29" i="7"/>
  <c r="K18" i="10"/>
  <c r="K26" i="8"/>
  <c r="K17" i="10"/>
  <c r="S26" i="6"/>
  <c r="K37" i="8"/>
  <c r="K29" i="2"/>
  <c r="K32" i="3"/>
  <c r="K28" i="4"/>
  <c r="K22" i="12"/>
  <c r="K30" i="12"/>
  <c r="K31" i="1"/>
  <c r="S30" i="1"/>
  <c r="K18" i="8"/>
  <c r="P9" i="3"/>
  <c r="K9" i="8"/>
  <c r="K9" i="1"/>
  <c r="P9" i="1"/>
  <c r="K9" i="11"/>
  <c r="K9" i="2"/>
  <c r="L9" i="7"/>
  <c r="P9" i="7" s="1"/>
  <c r="M9" i="7"/>
  <c r="Q9" i="7" s="1"/>
  <c r="L9" i="12"/>
  <c r="P9" i="12" s="1"/>
  <c r="M9" i="12"/>
  <c r="Q9" i="12" s="1"/>
  <c r="L9" i="6"/>
  <c r="P9" i="6" s="1"/>
  <c r="M9" i="6"/>
  <c r="Q9" i="6" s="1"/>
  <c r="L9" i="5"/>
  <c r="P9" i="5" s="1"/>
  <c r="M9" i="5"/>
  <c r="L9" i="10"/>
  <c r="P9" i="10" s="1"/>
  <c r="M9" i="10"/>
  <c r="Q9" i="10" s="1"/>
  <c r="L9" i="4"/>
  <c r="P9" i="4" s="1"/>
  <c r="M9" i="4"/>
  <c r="Q9" i="4" s="1"/>
  <c r="M40" i="1"/>
  <c r="O7" i="3"/>
  <c r="O7" i="5"/>
  <c r="J40" i="5"/>
  <c r="O7" i="11"/>
  <c r="J40" i="6"/>
  <c r="O7" i="10"/>
  <c r="O7" i="6"/>
  <c r="J40" i="3"/>
  <c r="J40" i="11"/>
  <c r="O7" i="2"/>
  <c r="J40" i="10"/>
  <c r="J40" i="2"/>
  <c r="C92" i="13"/>
  <c r="C91" i="13"/>
  <c r="C88" i="13"/>
  <c r="C98" i="13"/>
  <c r="A110" i="13"/>
  <c r="C106" i="13"/>
  <c r="C101" i="13"/>
  <c r="C105" i="13"/>
  <c r="C99" i="13"/>
  <c r="C102" i="13"/>
  <c r="C109" i="13"/>
  <c r="C107" i="13"/>
  <c r="C108" i="13"/>
  <c r="K29" i="4" l="1"/>
  <c r="K36" i="5"/>
  <c r="P41" i="5"/>
  <c r="K18" i="12"/>
  <c r="L10" i="6"/>
  <c r="P10" i="6" s="1"/>
  <c r="K14" i="6"/>
  <c r="K18" i="9"/>
  <c r="M9" i="9"/>
  <c r="M40" i="9" s="1"/>
  <c r="K14" i="1"/>
  <c r="K17" i="4"/>
  <c r="K15" i="7"/>
  <c r="O7" i="8"/>
  <c r="J40" i="8"/>
  <c r="S14" i="1"/>
  <c r="Q41" i="10"/>
  <c r="L12" i="8"/>
  <c r="P12" i="8" s="1"/>
  <c r="L11" i="2"/>
  <c r="P11" i="2" s="1"/>
  <c r="S20" i="5"/>
  <c r="K15" i="5"/>
  <c r="S25" i="2"/>
  <c r="K13" i="12"/>
  <c r="K24" i="4"/>
  <c r="Q41" i="8"/>
  <c r="S18" i="11"/>
  <c r="S17" i="6"/>
  <c r="S28" i="10"/>
  <c r="S25" i="3"/>
  <c r="S37" i="12"/>
  <c r="S33" i="8"/>
  <c r="S32" i="3"/>
  <c r="S21" i="10"/>
  <c r="S38" i="6"/>
  <c r="S25" i="11"/>
  <c r="S30" i="9"/>
  <c r="S35" i="1"/>
  <c r="S29" i="4"/>
  <c r="S23" i="9"/>
  <c r="S32" i="2"/>
  <c r="S26" i="8"/>
  <c r="S39" i="3"/>
  <c r="S24" i="6"/>
  <c r="S31" i="6"/>
  <c r="S32" i="11"/>
  <c r="S22" i="4"/>
  <c r="S12" i="2"/>
  <c r="S18" i="6"/>
  <c r="S25" i="12"/>
  <c r="S31" i="12"/>
  <c r="S29" i="10"/>
  <c r="P41" i="1"/>
  <c r="S12" i="11" s="1"/>
  <c r="S30" i="10"/>
  <c r="S36" i="10"/>
  <c r="S19" i="11"/>
  <c r="L12" i="2"/>
  <c r="P12" i="2" s="1"/>
  <c r="S33" i="2"/>
  <c r="S9" i="1"/>
  <c r="S15" i="1"/>
  <c r="S22" i="5"/>
  <c r="S28" i="5"/>
  <c r="S16" i="4"/>
  <c r="S34" i="8"/>
  <c r="S10" i="12"/>
  <c r="S33" i="11"/>
  <c r="S15" i="10"/>
  <c r="L13" i="8"/>
  <c r="P13" i="8" s="1"/>
  <c r="S32" i="9"/>
  <c r="S38" i="9"/>
  <c r="S38" i="4"/>
  <c r="P41" i="4"/>
  <c r="S29" i="5"/>
  <c r="S35" i="5"/>
  <c r="S27" i="8"/>
  <c r="P41" i="7"/>
  <c r="S13" i="11"/>
  <c r="O7" i="9"/>
  <c r="J40" i="9"/>
  <c r="L10" i="7"/>
  <c r="P10" i="7" s="1"/>
  <c r="S16" i="7" s="1"/>
  <c r="K20" i="2"/>
  <c r="L11" i="9"/>
  <c r="P11" i="9" s="1"/>
  <c r="S17" i="9" s="1"/>
  <c r="K16" i="10"/>
  <c r="K38" i="4"/>
  <c r="S9" i="10"/>
  <c r="K19" i="6"/>
  <c r="K34" i="3"/>
  <c r="K13" i="9"/>
  <c r="K34" i="2"/>
  <c r="K12" i="7"/>
  <c r="K27" i="2"/>
  <c r="K21" i="8"/>
  <c r="K30" i="10"/>
  <c r="K9" i="3"/>
  <c r="S12" i="6"/>
  <c r="K35" i="8"/>
  <c r="K20" i="11"/>
  <c r="K32" i="9"/>
  <c r="K29" i="5"/>
  <c r="J40" i="4"/>
  <c r="O7" i="4"/>
  <c r="O6" i="5" s="1"/>
  <c r="J40" i="12"/>
  <c r="K23" i="10"/>
  <c r="K27" i="11"/>
  <c r="K37" i="10"/>
  <c r="K33" i="6"/>
  <c r="K28" i="8"/>
  <c r="K37" i="1"/>
  <c r="M10" i="7"/>
  <c r="Q10" i="7" s="1"/>
  <c r="K20" i="3"/>
  <c r="L40" i="1"/>
  <c r="J40" i="7"/>
  <c r="M10" i="4"/>
  <c r="Q10" i="4" s="1"/>
  <c r="S10" i="4" s="1"/>
  <c r="M11" i="12"/>
  <c r="Q11" i="12" s="1"/>
  <c r="Q40" i="12" s="1"/>
  <c r="O7" i="12"/>
  <c r="K22" i="5"/>
  <c r="R40" i="2"/>
  <c r="K38" i="7"/>
  <c r="K14" i="2"/>
  <c r="K13" i="4"/>
  <c r="K14" i="12"/>
  <c r="K11" i="11"/>
  <c r="K14" i="11"/>
  <c r="K12" i="5"/>
  <c r="K9" i="12"/>
  <c r="K12" i="6"/>
  <c r="P31" i="7"/>
  <c r="S36" i="7" s="1"/>
  <c r="K31" i="7"/>
  <c r="P23" i="1"/>
  <c r="S28" i="1" s="1"/>
  <c r="K23" i="1"/>
  <c r="K14" i="3"/>
  <c r="K11" i="6"/>
  <c r="S19" i="6"/>
  <c r="K12" i="12"/>
  <c r="L13" i="2"/>
  <c r="P13" i="2" s="1"/>
  <c r="K14" i="9"/>
  <c r="K13" i="11"/>
  <c r="K12" i="9"/>
  <c r="K9" i="6"/>
  <c r="K11" i="5"/>
  <c r="K13" i="10"/>
  <c r="K10" i="11"/>
  <c r="K10" i="12"/>
  <c r="S20" i="3"/>
  <c r="S18" i="12"/>
  <c r="S18" i="9"/>
  <c r="L14" i="8"/>
  <c r="K14" i="10"/>
  <c r="S20" i="2"/>
  <c r="S20" i="11"/>
  <c r="K14" i="5"/>
  <c r="K10" i="9"/>
  <c r="L13" i="3"/>
  <c r="K9" i="7"/>
  <c r="K12" i="11"/>
  <c r="S17" i="4"/>
  <c r="K10" i="6"/>
  <c r="K10" i="10"/>
  <c r="K14" i="4"/>
  <c r="P16" i="1"/>
  <c r="S21" i="1" s="1"/>
  <c r="K16" i="1"/>
  <c r="K12" i="10"/>
  <c r="K9" i="4"/>
  <c r="K10" i="2"/>
  <c r="P17" i="7"/>
  <c r="S22" i="7" s="1"/>
  <c r="K17" i="7"/>
  <c r="K11" i="4"/>
  <c r="K10" i="8"/>
  <c r="K11" i="3"/>
  <c r="S16" i="10"/>
  <c r="P24" i="7"/>
  <c r="S29" i="7" s="1"/>
  <c r="K24" i="7"/>
  <c r="K13" i="6"/>
  <c r="K13" i="5"/>
  <c r="K12" i="3"/>
  <c r="K11" i="8"/>
  <c r="M40" i="3"/>
  <c r="K9" i="10"/>
  <c r="K9" i="5"/>
  <c r="Q9" i="5"/>
  <c r="S15" i="5" s="1"/>
  <c r="Q9" i="9"/>
  <c r="S11" i="9" s="1"/>
  <c r="M40" i="5"/>
  <c r="L40" i="7"/>
  <c r="L40" i="11"/>
  <c r="M40" i="10"/>
  <c r="M40" i="2"/>
  <c r="M40" i="11"/>
  <c r="M40" i="8"/>
  <c r="M40" i="6"/>
  <c r="L40" i="6"/>
  <c r="L40" i="4"/>
  <c r="L40" i="12"/>
  <c r="L40" i="10"/>
  <c r="L40" i="5"/>
  <c r="Q40" i="8"/>
  <c r="Q40" i="11"/>
  <c r="Q40" i="3"/>
  <c r="Q40" i="6"/>
  <c r="Q40" i="10"/>
  <c r="Q40" i="1"/>
  <c r="Q40" i="2"/>
  <c r="O6" i="3"/>
  <c r="O6" i="4"/>
  <c r="O6" i="2"/>
  <c r="C121" i="13"/>
  <c r="C119" i="13"/>
  <c r="C110" i="13"/>
  <c r="C111" i="13"/>
  <c r="C113" i="13"/>
  <c r="A122" i="13"/>
  <c r="C118" i="13"/>
  <c r="C114" i="13"/>
  <c r="C117" i="13"/>
  <c r="C120" i="13"/>
  <c r="C100" i="13"/>
  <c r="C103" i="13"/>
  <c r="C104" i="13"/>
  <c r="K9" i="9" l="1"/>
  <c r="O6" i="6"/>
  <c r="K12" i="8"/>
  <c r="O6" i="11"/>
  <c r="K11" i="2"/>
  <c r="K12" i="2"/>
  <c r="O6" i="9"/>
  <c r="K11" i="9"/>
  <c r="S13" i="8"/>
  <c r="S15" i="4"/>
  <c r="S10" i="6"/>
  <c r="S15" i="7"/>
  <c r="S18" i="2"/>
  <c r="S14" i="10"/>
  <c r="S13" i="5"/>
  <c r="S9" i="12"/>
  <c r="S16" i="9"/>
  <c r="S11" i="2"/>
  <c r="S16" i="12"/>
  <c r="S12" i="8"/>
  <c r="S9" i="9"/>
  <c r="S11" i="3"/>
  <c r="S11" i="11"/>
  <c r="S16" i="1"/>
  <c r="S22" i="1"/>
  <c r="K13" i="8"/>
  <c r="S17" i="12"/>
  <c r="S17" i="7"/>
  <c r="S23" i="7"/>
  <c r="S23" i="1"/>
  <c r="S29" i="1"/>
  <c r="S9" i="7"/>
  <c r="S10" i="9"/>
  <c r="S14" i="5"/>
  <c r="S24" i="7"/>
  <c r="S30" i="7"/>
  <c r="S13" i="2"/>
  <c r="S19" i="2"/>
  <c r="S31" i="7"/>
  <c r="S37" i="7"/>
  <c r="S12" i="3"/>
  <c r="S9" i="4"/>
  <c r="S11" i="6"/>
  <c r="S11" i="12"/>
  <c r="O6" i="10"/>
  <c r="S10" i="7"/>
  <c r="Q40" i="7"/>
  <c r="M40" i="7"/>
  <c r="K10" i="4"/>
  <c r="O6" i="8"/>
  <c r="O6" i="7"/>
  <c r="M40" i="4"/>
  <c r="Q40" i="4"/>
  <c r="K10" i="7"/>
  <c r="O6" i="12"/>
  <c r="K11" i="12"/>
  <c r="M40" i="12"/>
  <c r="K13" i="2"/>
  <c r="Q40" i="9"/>
  <c r="Q40" i="5"/>
  <c r="P13" i="3"/>
  <c r="S18" i="3" s="1"/>
  <c r="K13" i="3"/>
  <c r="P14" i="8"/>
  <c r="S19" i="8" s="1"/>
  <c r="K14" i="8"/>
  <c r="L40" i="9"/>
  <c r="L40" i="8"/>
  <c r="L40" i="3"/>
  <c r="L40" i="2"/>
  <c r="P40" i="7"/>
  <c r="P40" i="1"/>
  <c r="C116" i="13"/>
  <c r="C115" i="13"/>
  <c r="C112" i="13"/>
  <c r="C133" i="13"/>
  <c r="C122" i="13"/>
  <c r="C132" i="13"/>
  <c r="C131" i="13"/>
  <c r="C125" i="13"/>
  <c r="C129" i="13"/>
  <c r="C126" i="13"/>
  <c r="C130" i="13"/>
  <c r="A134" i="13"/>
  <c r="C123" i="13"/>
  <c r="S14" i="8" l="1"/>
  <c r="S20" i="8"/>
  <c r="S40" i="8" s="1"/>
  <c r="S13" i="3"/>
  <c r="S19" i="3"/>
  <c r="P40" i="3"/>
  <c r="S40" i="7"/>
  <c r="S40" i="5"/>
  <c r="S40" i="11"/>
  <c r="S40" i="4"/>
  <c r="P40" i="12"/>
  <c r="P40" i="8"/>
  <c r="P40" i="4"/>
  <c r="P40" i="11"/>
  <c r="P40" i="5"/>
  <c r="S40" i="10"/>
  <c r="P40" i="10"/>
  <c r="S40" i="9"/>
  <c r="P40" i="9"/>
  <c r="P40" i="6"/>
  <c r="S40" i="6"/>
  <c r="S40" i="1"/>
  <c r="P40" i="2"/>
  <c r="S40" i="2"/>
  <c r="C127" i="13"/>
  <c r="C128" i="13"/>
  <c r="C124" i="13"/>
  <c r="A146" i="13"/>
  <c r="C135" i="13"/>
  <c r="C137" i="13"/>
  <c r="C134" i="13"/>
  <c r="C144" i="13"/>
  <c r="C143" i="13"/>
  <c r="C142" i="13"/>
  <c r="C145" i="13"/>
  <c r="C138" i="13"/>
  <c r="C141" i="13"/>
  <c r="S40" i="3" l="1"/>
  <c r="S40" i="12"/>
  <c r="C147" i="13"/>
  <c r="C154" i="13"/>
  <c r="C157" i="13"/>
  <c r="C146" i="13"/>
  <c r="C156" i="13"/>
  <c r="C153" i="13"/>
  <c r="C149" i="13"/>
  <c r="C150" i="13"/>
  <c r="C155" i="13"/>
  <c r="C139" i="13"/>
  <c r="C136" i="13"/>
  <c r="C140" i="13"/>
  <c r="C152" i="13" l="1"/>
  <c r="C148" i="13"/>
  <c r="C151" i="13"/>
</calcChain>
</file>

<file path=xl/sharedStrings.xml><?xml version="1.0" encoding="utf-8"?>
<sst xmlns="http://schemas.openxmlformats.org/spreadsheetml/2006/main" count="653" uniqueCount="57">
  <si>
    <t>Mois de :</t>
  </si>
  <si>
    <t>Semaine</t>
  </si>
  <si>
    <t>Arrivée</t>
  </si>
  <si>
    <t>Départ</t>
  </si>
  <si>
    <t>Heure du mois</t>
  </si>
  <si>
    <t>Cumul / Mois</t>
  </si>
  <si>
    <t>Calcul des horaires de travail</t>
  </si>
  <si>
    <t>Heures / Jour</t>
  </si>
  <si>
    <t>Heures / Sem</t>
  </si>
  <si>
    <t>Premier de l'AN</t>
  </si>
  <si>
    <t>Pâques</t>
  </si>
  <si>
    <t>Lundi de Pâques</t>
  </si>
  <si>
    <t>Fête du travail</t>
  </si>
  <si>
    <t>Victoire de 1945</t>
  </si>
  <si>
    <t>Ascension</t>
  </si>
  <si>
    <t>Pentecôte</t>
  </si>
  <si>
    <t>Fête nationale</t>
  </si>
  <si>
    <t>Assomption</t>
  </si>
  <si>
    <t>Toussaint</t>
  </si>
  <si>
    <t>Armistice</t>
  </si>
  <si>
    <t>Noël</t>
  </si>
  <si>
    <t>Année</t>
  </si>
  <si>
    <t>Fêtes Fériées</t>
  </si>
  <si>
    <t>Jours Fériés</t>
  </si>
  <si>
    <t>Heures Fériés</t>
  </si>
  <si>
    <t>Heures Dim</t>
  </si>
  <si>
    <t>Victoire de 1946</t>
  </si>
  <si>
    <t>Victoire de 1947</t>
  </si>
  <si>
    <t>Victoire de 1948</t>
  </si>
  <si>
    <t>Victoire de 1949</t>
  </si>
  <si>
    <t>Victoire de 1950</t>
  </si>
  <si>
    <t>Victoire de 1951</t>
  </si>
  <si>
    <t>&gt; 35h &lt; 43h</t>
  </si>
  <si>
    <t>&gt; 43h</t>
  </si>
  <si>
    <t>Heure de Nuit</t>
  </si>
  <si>
    <t>20h00 à 7h00</t>
  </si>
  <si>
    <t>Heures / Nuit</t>
  </si>
  <si>
    <t>&lt;=Hdéb</t>
  </si>
  <si>
    <t>&lt;=Hfin</t>
  </si>
  <si>
    <t>H à 25%</t>
  </si>
  <si>
    <t>H à 50%</t>
  </si>
  <si>
    <t>H à 100%</t>
  </si>
  <si>
    <t>Heures Supplémentaires Majorées</t>
  </si>
  <si>
    <t>Victoire de 1952</t>
  </si>
  <si>
    <t>Victoire de 1953</t>
  </si>
  <si>
    <t>Victoire de 1954</t>
  </si>
  <si>
    <t>Victoire de 1955</t>
  </si>
  <si>
    <t>Victoire de 1956</t>
  </si>
  <si>
    <t>Victoire de 1957</t>
  </si>
  <si>
    <t>Victoire de 1958</t>
  </si>
  <si>
    <t>Totaux ►</t>
  </si>
  <si>
    <t>Total</t>
  </si>
  <si>
    <t>H Sup</t>
  </si>
  <si>
    <t>25%</t>
  </si>
  <si>
    <t>50%</t>
  </si>
  <si>
    <t>100%</t>
  </si>
  <si>
    <t>Normal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</si>
</sst>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[&gt;=0]&quot;Sem &quot;0;General"/>
    <numFmt numFmtId="165" formatCode="h:mm;@"/>
    <numFmt numFmtId="166" formatCode="[h]:mm"/>
    <numFmt numFmtId="167" formatCode="ddd\ dd/mm/yyyy"/>
    <numFmt numFmtId="168" formatCode="[hh]:mm"/>
  </numFmts>
  <fonts count="15" x14ac:knownFonts="1">
    <font>
      <sz val="12"/>
      <color theme="1"/>
      <name val="Times New Roman"/>
      <family val="2"/>
    </font>
    <font>
      <b/>
      <sz val="12"/>
      <color theme="1"/>
      <name val="Times New Roman"/>
      <family val="2"/>
    </font>
    <font>
      <b/>
      <sz val="12"/>
      <color theme="1"/>
      <name val="Times New Roman"/>
      <family val="1"/>
    </font>
    <font>
      <b/>
      <sz val="12"/>
      <color indexed="8"/>
      <name val="Times New Roman"/>
      <family val="1"/>
    </font>
    <font>
      <sz val="12"/>
      <color theme="1"/>
      <name val="Times New Roman"/>
      <family val="1"/>
    </font>
    <font>
      <b/>
      <sz val="12"/>
      <name val="Times New Roman"/>
      <family val="1"/>
    </font>
    <font>
      <b/>
      <sz val="16"/>
      <color theme="1"/>
      <name val="Times New Roman"/>
      <family val="1"/>
    </font>
    <font>
      <b/>
      <sz val="40"/>
      <color theme="1"/>
      <name val="Monotype Corsiva"/>
      <family val="4"/>
    </font>
    <font>
      <b/>
      <sz val="40"/>
      <color indexed="8"/>
      <name val="Monotype Corsiva"/>
      <family val="4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0"/>
      <name val="Times New Roman"/>
      <family val="1"/>
    </font>
    <font>
      <b/>
      <sz val="10"/>
      <color theme="1"/>
      <name val="Times New Roman"/>
      <family val="1"/>
    </font>
    <font>
      <b/>
      <sz val="12"/>
      <color rgb="FFFF0000"/>
      <name val="Times New Roman"/>
      <family val="1"/>
    </font>
    <font>
      <b/>
      <sz val="12"/>
      <color indexed="1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darkDown">
        <fgColor rgb="FF00B0F0"/>
      </patternFill>
    </fill>
    <fill>
      <patternFill patternType="solid">
        <fgColor rgb="FF7030A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 style="thick">
        <color rgb="FFFF0000"/>
      </right>
      <top/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08">
    <xf numFmtId="0" fontId="0" fillId="0" borderId="0" xfId="0"/>
    <xf numFmtId="14" fontId="0" fillId="0" borderId="1" xfId="0" applyNumberFormat="1" applyBorder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/>
    <xf numFmtId="0" fontId="0" fillId="0" borderId="1" xfId="0" applyBorder="1"/>
    <xf numFmtId="164" fontId="0" fillId="0" borderId="0" xfId="0" applyNumberFormat="1" applyAlignment="1">
      <alignment horizontal="center"/>
    </xf>
    <xf numFmtId="165" fontId="0" fillId="0" borderId="0" xfId="0" applyNumberFormat="1"/>
    <xf numFmtId="166" fontId="0" fillId="0" borderId="0" xfId="0" applyNumberFormat="1" applyAlignment="1">
      <alignment horizontal="center"/>
    </xf>
    <xf numFmtId="0" fontId="2" fillId="3" borderId="1" xfId="0" applyFont="1" applyFill="1" applyBorder="1"/>
    <xf numFmtId="166" fontId="2" fillId="3" borderId="1" xfId="0" applyNumberFormat="1" applyFont="1" applyFill="1" applyBorder="1" applyAlignment="1">
      <alignment horizontal="center"/>
    </xf>
    <xf numFmtId="0" fontId="3" fillId="3" borderId="1" xfId="0" applyFont="1" applyFill="1" applyBorder="1"/>
    <xf numFmtId="166" fontId="3" fillId="3" borderId="1" xfId="0" applyNumberFormat="1" applyFont="1" applyFill="1" applyBorder="1" applyAlignment="1">
      <alignment horizontal="center"/>
    </xf>
    <xf numFmtId="165" fontId="0" fillId="0" borderId="1" xfId="0" applyNumberFormat="1" applyBorder="1"/>
    <xf numFmtId="0" fontId="2" fillId="4" borderId="3" xfId="0" applyFont="1" applyFill="1" applyBorder="1"/>
    <xf numFmtId="166" fontId="2" fillId="4" borderId="3" xfId="0" applyNumberFormat="1" applyFont="1" applyFill="1" applyBorder="1" applyAlignment="1">
      <alignment horizontal="center"/>
    </xf>
    <xf numFmtId="0" fontId="3" fillId="4" borderId="3" xfId="0" applyFont="1" applyFill="1" applyBorder="1"/>
    <xf numFmtId="166" fontId="3" fillId="4" borderId="3" xfId="0" applyNumberFormat="1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166" fontId="1" fillId="0" borderId="1" xfId="0" applyNumberFormat="1" applyFont="1" applyBorder="1" applyAlignment="1">
      <alignment horizontal="center"/>
    </xf>
    <xf numFmtId="0" fontId="4" fillId="5" borderId="0" xfId="0" applyFont="1" applyFill="1"/>
    <xf numFmtId="165" fontId="4" fillId="5" borderId="0" xfId="0" applyNumberFormat="1" applyFont="1" applyFill="1"/>
    <xf numFmtId="0" fontId="2" fillId="2" borderId="0" xfId="0" applyFont="1" applyFill="1" applyAlignment="1">
      <alignment horizontal="center"/>
    </xf>
    <xf numFmtId="0" fontId="2" fillId="2" borderId="1" xfId="0" applyFont="1" applyFill="1" applyBorder="1" applyAlignment="1">
      <alignment horizontal="center"/>
    </xf>
    <xf numFmtId="14" fontId="2" fillId="2" borderId="1" xfId="0" applyNumberFormat="1" applyFont="1" applyFill="1" applyBorder="1" applyAlignment="1">
      <alignment horizontal="center" vertical="center"/>
    </xf>
    <xf numFmtId="165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165" fontId="5" fillId="0" borderId="1" xfId="0" applyNumberFormat="1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9" fillId="0" borderId="0" xfId="0" applyFont="1" applyFill="1" applyBorder="1" applyAlignment="1"/>
    <xf numFmtId="0" fontId="10" fillId="0" borderId="0" xfId="0" applyFont="1" applyBorder="1" applyAlignment="1"/>
    <xf numFmtId="167" fontId="10" fillId="0" borderId="0" xfId="0" applyNumberFormat="1" applyFont="1" applyFill="1" applyBorder="1" applyAlignment="1"/>
    <xf numFmtId="0" fontId="11" fillId="6" borderId="0" xfId="0" applyFont="1" applyFill="1" applyAlignment="1">
      <alignment horizontal="center"/>
    </xf>
    <xf numFmtId="0" fontId="2" fillId="0" borderId="1" xfId="0" applyFont="1" applyBorder="1"/>
    <xf numFmtId="0" fontId="3" fillId="0" borderId="1" xfId="0" applyFont="1" applyBorder="1"/>
    <xf numFmtId="0" fontId="12" fillId="2" borderId="1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20" fontId="0" fillId="0" borderId="1" xfId="0" applyNumberFormat="1" applyBorder="1"/>
    <xf numFmtId="0" fontId="0" fillId="0" borderId="0" xfId="0" applyNumberFormat="1"/>
    <xf numFmtId="0" fontId="2" fillId="5" borderId="0" xfId="0" applyFont="1" applyFill="1" applyAlignment="1">
      <alignment horizontal="center"/>
    </xf>
    <xf numFmtId="0" fontId="3" fillId="5" borderId="0" xfId="0" applyFont="1" applyFill="1" applyAlignment="1">
      <alignment horizontal="center"/>
    </xf>
    <xf numFmtId="20" fontId="4" fillId="5" borderId="0" xfId="0" applyNumberFormat="1" applyFont="1" applyFill="1" applyAlignment="1">
      <alignment horizontal="center"/>
    </xf>
    <xf numFmtId="165" fontId="2" fillId="5" borderId="0" xfId="0" applyNumberFormat="1" applyFont="1" applyFill="1" applyAlignment="1">
      <alignment horizontal="center"/>
    </xf>
    <xf numFmtId="165" fontId="2" fillId="5" borderId="0" xfId="0" applyNumberFormat="1" applyFont="1" applyFill="1"/>
    <xf numFmtId="20" fontId="4" fillId="5" borderId="0" xfId="0" applyNumberFormat="1" applyFont="1" applyFill="1"/>
    <xf numFmtId="0" fontId="2" fillId="5" borderId="3" xfId="0" applyFont="1" applyFill="1" applyBorder="1" applyAlignment="1">
      <alignment horizontal="center"/>
    </xf>
    <xf numFmtId="0" fontId="3" fillId="5" borderId="3" xfId="0" applyFont="1" applyFill="1" applyBorder="1" applyAlignment="1">
      <alignment horizontal="center"/>
    </xf>
    <xf numFmtId="168" fontId="0" fillId="0" borderId="1" xfId="0" applyNumberFormat="1" applyBorder="1" applyAlignment="1">
      <alignment horizontal="center"/>
    </xf>
    <xf numFmtId="168" fontId="2" fillId="0" borderId="1" xfId="0" applyNumberFormat="1" applyFont="1" applyBorder="1" applyAlignment="1">
      <alignment horizontal="center"/>
    </xf>
    <xf numFmtId="165" fontId="3" fillId="0" borderId="1" xfId="0" applyNumberFormat="1" applyFont="1" applyBorder="1" applyAlignment="1">
      <alignment horizontal="center"/>
    </xf>
    <xf numFmtId="166" fontId="13" fillId="2" borderId="1" xfId="0" quotePrefix="1" applyNumberFormat="1" applyFont="1" applyFill="1" applyBorder="1" applyAlignment="1">
      <alignment horizontal="center"/>
    </xf>
    <xf numFmtId="166" fontId="13" fillId="0" borderId="15" xfId="0" quotePrefix="1" applyNumberFormat="1" applyFont="1" applyFill="1" applyBorder="1" applyAlignment="1">
      <alignment horizontal="center"/>
    </xf>
    <xf numFmtId="166" fontId="13" fillId="0" borderId="16" xfId="0" quotePrefix="1" applyNumberFormat="1" applyFont="1" applyFill="1" applyBorder="1" applyAlignment="1">
      <alignment horizontal="center"/>
    </xf>
    <xf numFmtId="168" fontId="14" fillId="2" borderId="1" xfId="0" applyNumberFormat="1" applyFont="1" applyFill="1" applyBorder="1" applyAlignment="1">
      <alignment horizontal="center"/>
    </xf>
    <xf numFmtId="168" fontId="3" fillId="0" borderId="1" xfId="0" applyNumberFormat="1" applyFont="1" applyBorder="1" applyAlignment="1">
      <alignment horizontal="center"/>
    </xf>
    <xf numFmtId="2" fontId="0" fillId="0" borderId="1" xfId="0" applyNumberFormat="1" applyBorder="1"/>
    <xf numFmtId="2" fontId="2" fillId="0" borderId="1" xfId="0" applyNumberFormat="1" applyFont="1" applyBorder="1" applyAlignment="1">
      <alignment horizontal="center"/>
    </xf>
    <xf numFmtId="2" fontId="3" fillId="0" borderId="1" xfId="0" applyNumberFormat="1" applyFont="1" applyBorder="1" applyAlignment="1">
      <alignment horizontal="center"/>
    </xf>
    <xf numFmtId="9" fontId="2" fillId="5" borderId="3" xfId="0" applyNumberFormat="1" applyFont="1" applyFill="1" applyBorder="1" applyAlignment="1">
      <alignment horizontal="center"/>
    </xf>
    <xf numFmtId="9" fontId="2" fillId="5" borderId="1" xfId="0" applyNumberFormat="1" applyFont="1" applyFill="1" applyBorder="1" applyAlignment="1">
      <alignment horizontal="center"/>
    </xf>
    <xf numFmtId="9" fontId="3" fillId="5" borderId="3" xfId="0" applyNumberFormat="1" applyFont="1" applyFill="1" applyBorder="1" applyAlignment="1">
      <alignment horizontal="center"/>
    </xf>
    <xf numFmtId="9" fontId="3" fillId="5" borderId="1" xfId="0" applyNumberFormat="1" applyFont="1" applyFill="1" applyBorder="1" applyAlignment="1">
      <alignment horizontal="center"/>
    </xf>
    <xf numFmtId="2" fontId="0" fillId="0" borderId="3" xfId="0" applyNumberFormat="1" applyBorder="1"/>
    <xf numFmtId="9" fontId="4" fillId="5" borderId="1" xfId="0" quotePrefix="1" applyNumberFormat="1" applyFont="1" applyFill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2" fontId="2" fillId="5" borderId="0" xfId="0" applyNumberFormat="1" applyFont="1" applyFill="1" applyAlignment="1">
      <alignment horizontal="center"/>
    </xf>
    <xf numFmtId="2" fontId="0" fillId="0" borderId="1" xfId="0" quotePrefix="1" applyNumberFormat="1" applyBorder="1"/>
    <xf numFmtId="168" fontId="14" fillId="0" borderId="15" xfId="0" applyNumberFormat="1" applyFont="1" applyFill="1" applyBorder="1" applyAlignment="1">
      <alignment horizontal="center"/>
    </xf>
    <xf numFmtId="2" fontId="3" fillId="5" borderId="0" xfId="0" applyNumberFormat="1" applyFont="1" applyFill="1" applyAlignment="1">
      <alignment horizontal="center"/>
    </xf>
    <xf numFmtId="2" fontId="13" fillId="2" borderId="1" xfId="0" applyNumberFormat="1" applyFont="1" applyFill="1" applyBorder="1"/>
    <xf numFmtId="2" fontId="13" fillId="0" borderId="15" xfId="0" applyNumberFormat="1" applyFont="1" applyFill="1" applyBorder="1"/>
    <xf numFmtId="0" fontId="14" fillId="0" borderId="15" xfId="0" applyFont="1" applyFill="1" applyBorder="1"/>
    <xf numFmtId="0" fontId="2" fillId="0" borderId="1" xfId="0" applyFont="1" applyBorder="1" applyAlignment="1">
      <alignment horizontal="right"/>
    </xf>
    <xf numFmtId="0" fontId="6" fillId="2" borderId="0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13" fillId="2" borderId="2" xfId="0" applyFont="1" applyFill="1" applyBorder="1" applyAlignment="1">
      <alignment horizontal="center"/>
    </xf>
    <xf numFmtId="0" fontId="13" fillId="2" borderId="13" xfId="0" applyFont="1" applyFill="1" applyBorder="1" applyAlignment="1">
      <alignment horizontal="center"/>
    </xf>
    <xf numFmtId="0" fontId="13" fillId="2" borderId="14" xfId="0" applyFont="1" applyFill="1" applyBorder="1" applyAlignment="1">
      <alignment horizontal="center"/>
    </xf>
    <xf numFmtId="0" fontId="3" fillId="0" borderId="1" xfId="0" applyFont="1" applyBorder="1" applyAlignment="1">
      <alignment horizontal="right"/>
    </xf>
    <xf numFmtId="0" fontId="8" fillId="0" borderId="4" xfId="0" quotePrefix="1" applyFont="1" applyBorder="1" applyAlignment="1">
      <alignment horizontal="center" vertical="center"/>
    </xf>
    <xf numFmtId="0" fontId="8" fillId="0" borderId="5" xfId="0" quotePrefix="1" applyFont="1" applyBorder="1" applyAlignment="1">
      <alignment horizontal="center" vertical="center"/>
    </xf>
    <xf numFmtId="0" fontId="8" fillId="0" borderId="6" xfId="0" quotePrefix="1" applyFont="1" applyBorder="1" applyAlignment="1">
      <alignment horizontal="center" vertical="center"/>
    </xf>
    <xf numFmtId="0" fontId="8" fillId="0" borderId="7" xfId="0" quotePrefix="1" applyFont="1" applyBorder="1" applyAlignment="1">
      <alignment horizontal="center" vertical="center"/>
    </xf>
    <xf numFmtId="0" fontId="8" fillId="0" borderId="0" xfId="0" quotePrefix="1" applyFont="1" applyBorder="1" applyAlignment="1">
      <alignment horizontal="center" vertical="center"/>
    </xf>
    <xf numFmtId="0" fontId="8" fillId="0" borderId="8" xfId="0" quotePrefix="1" applyFont="1" applyBorder="1" applyAlignment="1">
      <alignment horizontal="center" vertical="center"/>
    </xf>
    <xf numFmtId="0" fontId="8" fillId="0" borderId="9" xfId="0" quotePrefix="1" applyFont="1" applyBorder="1" applyAlignment="1">
      <alignment horizontal="center" vertical="center"/>
    </xf>
    <xf numFmtId="0" fontId="8" fillId="0" borderId="10" xfId="0" quotePrefix="1" applyFont="1" applyBorder="1" applyAlignment="1">
      <alignment horizontal="center" vertical="center"/>
    </xf>
    <xf numFmtId="0" fontId="8" fillId="0" borderId="11" xfId="0" quotePrefix="1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</cellXfs>
  <cellStyles count="1">
    <cellStyle name="Normal" xfId="0" builtinId="0"/>
  </cellStyles>
  <dxfs count="84">
    <dxf>
      <fill>
        <patternFill>
          <bgColor rgb="FF00FF00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4.9989318521683403E-2"/>
        </patternFill>
      </fill>
    </dxf>
    <dxf>
      <fill>
        <patternFill>
          <bgColor rgb="FF00FF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FFFF"/>
        </patternFill>
      </fill>
    </dxf>
    <dxf>
      <fill>
        <patternFill>
          <bgColor rgb="FF00FF00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4.9989318521683403E-2"/>
        </patternFill>
      </fill>
    </dxf>
    <dxf>
      <fill>
        <patternFill>
          <bgColor rgb="FF00FF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FFFF"/>
        </patternFill>
      </fill>
    </dxf>
    <dxf>
      <fill>
        <patternFill>
          <bgColor rgb="FF00FF00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4.9989318521683403E-2"/>
        </patternFill>
      </fill>
    </dxf>
    <dxf>
      <fill>
        <patternFill>
          <bgColor rgb="FF00FF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FFFF"/>
        </patternFill>
      </fill>
    </dxf>
    <dxf>
      <fill>
        <patternFill>
          <bgColor rgb="FF00FF00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4.9989318521683403E-2"/>
        </patternFill>
      </fill>
    </dxf>
    <dxf>
      <fill>
        <patternFill>
          <bgColor rgb="FF00FF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FFFF"/>
        </patternFill>
      </fill>
    </dxf>
    <dxf>
      <fill>
        <patternFill>
          <bgColor rgb="FF00FF00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4.9989318521683403E-2"/>
        </patternFill>
      </fill>
    </dxf>
    <dxf>
      <fill>
        <patternFill>
          <bgColor rgb="FF00FF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FFFF"/>
        </patternFill>
      </fill>
    </dxf>
    <dxf>
      <fill>
        <patternFill>
          <bgColor rgb="FF00FF00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4.9989318521683403E-2"/>
        </patternFill>
      </fill>
    </dxf>
    <dxf>
      <fill>
        <patternFill>
          <bgColor rgb="FF00FF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FFFF"/>
        </patternFill>
      </fill>
    </dxf>
    <dxf>
      <fill>
        <patternFill>
          <bgColor rgb="FF00FF00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4.9989318521683403E-2"/>
        </patternFill>
      </fill>
    </dxf>
    <dxf>
      <fill>
        <patternFill>
          <bgColor rgb="FF00FF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FFFF"/>
        </patternFill>
      </fill>
    </dxf>
    <dxf>
      <fill>
        <patternFill>
          <bgColor rgb="FF00FF00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4.9989318521683403E-2"/>
        </patternFill>
      </fill>
    </dxf>
    <dxf>
      <fill>
        <patternFill>
          <bgColor rgb="FF00FF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FFFF"/>
        </patternFill>
      </fill>
    </dxf>
    <dxf>
      <fill>
        <patternFill>
          <bgColor rgb="FF00FF00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4.9989318521683403E-2"/>
        </patternFill>
      </fill>
    </dxf>
    <dxf>
      <fill>
        <patternFill>
          <bgColor rgb="FF00FF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FFFF"/>
        </patternFill>
      </fill>
    </dxf>
    <dxf>
      <fill>
        <patternFill>
          <bgColor rgb="FF00FF00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4.9989318521683403E-2"/>
        </patternFill>
      </fill>
    </dxf>
    <dxf>
      <fill>
        <patternFill>
          <bgColor rgb="FF00FF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FFFF"/>
        </patternFill>
      </fill>
    </dxf>
    <dxf>
      <fill>
        <patternFill>
          <bgColor rgb="FF00FF00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4.9989318521683403E-2"/>
        </patternFill>
      </fill>
    </dxf>
    <dxf>
      <fill>
        <patternFill>
          <bgColor rgb="FF00FF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FFFF"/>
        </patternFill>
      </fill>
    </dxf>
    <dxf>
      <fill>
        <patternFill>
          <bgColor rgb="FF00FF00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4.9989318521683403E-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FF00"/>
        </patternFill>
      </fill>
    </dxf>
    <dxf>
      <fill>
        <patternFill>
          <bgColor rgb="FF00FFFF"/>
        </patternFill>
      </fill>
    </dxf>
  </dxfs>
  <tableStyles count="0" defaultTableStyle="TableStyleMedium2" defaultPivotStyle="PivotStyleLight16"/>
  <colors>
    <mruColors>
      <color rgb="FF00FF00"/>
      <color rgb="FF00FFFF"/>
      <color rgb="FFCC99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Spin" dx="20" fmlaLink="$C$6" max="2030" min="2016" page="10" val="2019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</xdr:row>
          <xdr:rowOff>15240</xdr:rowOff>
        </xdr:from>
        <xdr:to>
          <xdr:col>2</xdr:col>
          <xdr:colOff>0</xdr:colOff>
          <xdr:row>7</xdr:row>
          <xdr:rowOff>7620</xdr:rowOff>
        </xdr:to>
        <xdr:sp macro="" textlink="">
          <xdr:nvSpPr>
            <xdr:cNvPr id="1027" name="Spinner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rgb="FF7030A0"/>
  </sheetPr>
  <dimension ref="A1:C301"/>
  <sheetViews>
    <sheetView workbookViewId="0">
      <pane ySplit="1" topLeftCell="A17" activePane="bottomLeft" state="frozen"/>
      <selection pane="bottomLeft" activeCell="B29" sqref="B29"/>
    </sheetView>
  </sheetViews>
  <sheetFormatPr baseColWidth="10" defaultRowHeight="15.6" x14ac:dyDescent="0.3"/>
  <cols>
    <col min="2" max="2" width="12.3984375" bestFit="1" customWidth="1"/>
    <col min="3" max="3" width="12.69921875" bestFit="1" customWidth="1"/>
  </cols>
  <sheetData>
    <row r="1" spans="1:3" s="4" customFormat="1" x14ac:dyDescent="0.3">
      <c r="A1" s="34" t="s">
        <v>21</v>
      </c>
      <c r="B1" s="34" t="s">
        <v>22</v>
      </c>
      <c r="C1" s="34" t="s">
        <v>23</v>
      </c>
    </row>
    <row r="2" spans="1:3" x14ac:dyDescent="0.3">
      <c r="A2" s="31">
        <v>2017</v>
      </c>
      <c r="B2" s="32" t="s">
        <v>9</v>
      </c>
      <c r="C2" s="33">
        <f>DATE(A2,1,1)</f>
        <v>42736</v>
      </c>
    </row>
    <row r="3" spans="1:3" x14ac:dyDescent="0.3">
      <c r="A3" s="32"/>
      <c r="B3" s="32" t="s">
        <v>10</v>
      </c>
      <c r="C3" s="33">
        <f>ROUND(DATE(A2,4,MOD(234-11*MOD(A2,19),30))/7,0)*7-6</f>
        <v>42841</v>
      </c>
    </row>
    <row r="4" spans="1:3" x14ac:dyDescent="0.3">
      <c r="A4" s="32"/>
      <c r="B4" s="32" t="s">
        <v>11</v>
      </c>
      <c r="C4" s="33">
        <f>C3+1</f>
        <v>42842</v>
      </c>
    </row>
    <row r="5" spans="1:3" x14ac:dyDescent="0.3">
      <c r="A5" s="32"/>
      <c r="B5" s="32" t="s">
        <v>12</v>
      </c>
      <c r="C5" s="33">
        <f>DATE(A2,5,1)</f>
        <v>42856</v>
      </c>
    </row>
    <row r="6" spans="1:3" x14ac:dyDescent="0.3">
      <c r="A6" s="32"/>
      <c r="B6" s="32" t="s">
        <v>13</v>
      </c>
      <c r="C6" s="33">
        <f>DATE(A2,5,8)</f>
        <v>42863</v>
      </c>
    </row>
    <row r="7" spans="1:3" x14ac:dyDescent="0.3">
      <c r="A7" s="32"/>
      <c r="B7" s="32" t="s">
        <v>14</v>
      </c>
      <c r="C7" s="33">
        <f>C3+39</f>
        <v>42880</v>
      </c>
    </row>
    <row r="8" spans="1:3" x14ac:dyDescent="0.3">
      <c r="A8" s="32"/>
      <c r="B8" s="32" t="s">
        <v>15</v>
      </c>
      <c r="C8" s="33">
        <f>C3+50</f>
        <v>42891</v>
      </c>
    </row>
    <row r="9" spans="1:3" x14ac:dyDescent="0.3">
      <c r="A9" s="32"/>
      <c r="B9" s="32" t="s">
        <v>16</v>
      </c>
      <c r="C9" s="33">
        <f>DATE(A2,7,14)</f>
        <v>42930</v>
      </c>
    </row>
    <row r="10" spans="1:3" x14ac:dyDescent="0.3">
      <c r="A10" s="32"/>
      <c r="B10" s="32" t="s">
        <v>17</v>
      </c>
      <c r="C10" s="33">
        <f>DATE(A2,8,15)</f>
        <v>42962</v>
      </c>
    </row>
    <row r="11" spans="1:3" x14ac:dyDescent="0.3">
      <c r="A11" s="32"/>
      <c r="B11" s="32" t="s">
        <v>18</v>
      </c>
      <c r="C11" s="33">
        <f>DATE(A2,11,1)</f>
        <v>43040</v>
      </c>
    </row>
    <row r="12" spans="1:3" x14ac:dyDescent="0.3">
      <c r="A12" s="32"/>
      <c r="B12" s="32" t="s">
        <v>19</v>
      </c>
      <c r="C12" s="33">
        <f>DATE(A2,11,11)</f>
        <v>43050</v>
      </c>
    </row>
    <row r="13" spans="1:3" x14ac:dyDescent="0.3">
      <c r="A13" s="32"/>
      <c r="B13" s="32" t="s">
        <v>20</v>
      </c>
      <c r="C13" s="33">
        <f>DATE(A2,12,25)</f>
        <v>43094</v>
      </c>
    </row>
    <row r="14" spans="1:3" x14ac:dyDescent="0.3">
      <c r="A14" s="31">
        <v>2018</v>
      </c>
      <c r="B14" s="32" t="s">
        <v>9</v>
      </c>
      <c r="C14" s="33">
        <f>DATE(A14,1,1)</f>
        <v>43101</v>
      </c>
    </row>
    <row r="15" spans="1:3" x14ac:dyDescent="0.3">
      <c r="A15" s="32"/>
      <c r="B15" s="32" t="s">
        <v>10</v>
      </c>
      <c r="C15" s="33">
        <f>ROUND(DATE(A14,4,MOD(234-11*MOD(A14,19),30))/7,0)*7-6</f>
        <v>43191</v>
      </c>
    </row>
    <row r="16" spans="1:3" x14ac:dyDescent="0.3">
      <c r="A16" s="32"/>
      <c r="B16" s="32" t="s">
        <v>11</v>
      </c>
      <c r="C16" s="33">
        <f>C15+1</f>
        <v>43192</v>
      </c>
    </row>
    <row r="17" spans="1:3" x14ac:dyDescent="0.3">
      <c r="A17" s="32"/>
      <c r="B17" s="32" t="s">
        <v>12</v>
      </c>
      <c r="C17" s="33">
        <f>DATE(A14,5,1)</f>
        <v>43221</v>
      </c>
    </row>
    <row r="18" spans="1:3" x14ac:dyDescent="0.3">
      <c r="A18" s="32"/>
      <c r="B18" s="32" t="s">
        <v>13</v>
      </c>
      <c r="C18" s="33">
        <f>DATE(A14,5,8)</f>
        <v>43228</v>
      </c>
    </row>
    <row r="19" spans="1:3" x14ac:dyDescent="0.3">
      <c r="A19" s="32"/>
      <c r="B19" s="32" t="s">
        <v>14</v>
      </c>
      <c r="C19" s="33">
        <f>C15+39</f>
        <v>43230</v>
      </c>
    </row>
    <row r="20" spans="1:3" x14ac:dyDescent="0.3">
      <c r="A20" s="32"/>
      <c r="B20" s="32" t="s">
        <v>15</v>
      </c>
      <c r="C20" s="33">
        <f>C15+50</f>
        <v>43241</v>
      </c>
    </row>
    <row r="21" spans="1:3" x14ac:dyDescent="0.3">
      <c r="A21" s="32"/>
      <c r="B21" s="32" t="s">
        <v>16</v>
      </c>
      <c r="C21" s="33">
        <f>DATE(A14,7,14)</f>
        <v>43295</v>
      </c>
    </row>
    <row r="22" spans="1:3" x14ac:dyDescent="0.3">
      <c r="A22" s="32"/>
      <c r="B22" s="32" t="s">
        <v>17</v>
      </c>
      <c r="C22" s="33">
        <f>DATE(A14,8,15)</f>
        <v>43327</v>
      </c>
    </row>
    <row r="23" spans="1:3" x14ac:dyDescent="0.3">
      <c r="A23" s="32"/>
      <c r="B23" s="32" t="s">
        <v>18</v>
      </c>
      <c r="C23" s="33">
        <f>DATE(A14,11,1)</f>
        <v>43405</v>
      </c>
    </row>
    <row r="24" spans="1:3" x14ac:dyDescent="0.3">
      <c r="A24" s="32"/>
      <c r="B24" s="32" t="s">
        <v>19</v>
      </c>
      <c r="C24" s="33">
        <f>DATE(A14,11,11)</f>
        <v>43415</v>
      </c>
    </row>
    <row r="25" spans="1:3" x14ac:dyDescent="0.3">
      <c r="A25" s="32"/>
      <c r="B25" s="32" t="s">
        <v>20</v>
      </c>
      <c r="C25" s="33">
        <f>DATE(A14,12,25)</f>
        <v>43459</v>
      </c>
    </row>
    <row r="26" spans="1:3" x14ac:dyDescent="0.3">
      <c r="A26" s="31">
        <f>A14+1</f>
        <v>2019</v>
      </c>
      <c r="B26" s="32" t="s">
        <v>9</v>
      </c>
      <c r="C26" s="33">
        <f>DATE(A26,1,1)</f>
        <v>43466</v>
      </c>
    </row>
    <row r="27" spans="1:3" x14ac:dyDescent="0.3">
      <c r="A27" s="32"/>
      <c r="B27" s="32" t="s">
        <v>10</v>
      </c>
      <c r="C27" s="33">
        <f>ROUND(DATE(A26,4,MOD(234-11*MOD(A26,19),30))/7,0)*7-6</f>
        <v>43576</v>
      </c>
    </row>
    <row r="28" spans="1:3" x14ac:dyDescent="0.3">
      <c r="A28" s="32"/>
      <c r="B28" s="32" t="s">
        <v>11</v>
      </c>
      <c r="C28" s="33">
        <f>C27+1</f>
        <v>43577</v>
      </c>
    </row>
    <row r="29" spans="1:3" x14ac:dyDescent="0.3">
      <c r="A29" s="32"/>
      <c r="B29" s="32" t="s">
        <v>12</v>
      </c>
      <c r="C29" s="33">
        <f>DATE(A26,5,1)</f>
        <v>43586</v>
      </c>
    </row>
    <row r="30" spans="1:3" x14ac:dyDescent="0.3">
      <c r="A30" s="32"/>
      <c r="B30" s="32" t="s">
        <v>13</v>
      </c>
      <c r="C30" s="33">
        <f>DATE(A26,5,8)</f>
        <v>43593</v>
      </c>
    </row>
    <row r="31" spans="1:3" x14ac:dyDescent="0.3">
      <c r="A31" s="32"/>
      <c r="B31" s="32" t="s">
        <v>14</v>
      </c>
      <c r="C31" s="33">
        <f>C27+39</f>
        <v>43615</v>
      </c>
    </row>
    <row r="32" spans="1:3" x14ac:dyDescent="0.3">
      <c r="A32" s="32"/>
      <c r="B32" s="32" t="s">
        <v>15</v>
      </c>
      <c r="C32" s="33">
        <f>C27+50</f>
        <v>43626</v>
      </c>
    </row>
    <row r="33" spans="1:3" x14ac:dyDescent="0.3">
      <c r="A33" s="32"/>
      <c r="B33" s="32" t="s">
        <v>16</v>
      </c>
      <c r="C33" s="33">
        <f>DATE(A26,7,14)</f>
        <v>43660</v>
      </c>
    </row>
    <row r="34" spans="1:3" x14ac:dyDescent="0.3">
      <c r="A34" s="32"/>
      <c r="B34" s="32" t="s">
        <v>17</v>
      </c>
      <c r="C34" s="33">
        <f>DATE(A26,8,15)</f>
        <v>43692</v>
      </c>
    </row>
    <row r="35" spans="1:3" x14ac:dyDescent="0.3">
      <c r="A35" s="32"/>
      <c r="B35" s="32" t="s">
        <v>18</v>
      </c>
      <c r="C35" s="33">
        <f>DATE(A26,11,1)</f>
        <v>43770</v>
      </c>
    </row>
    <row r="36" spans="1:3" x14ac:dyDescent="0.3">
      <c r="A36" s="32"/>
      <c r="B36" s="32" t="s">
        <v>19</v>
      </c>
      <c r="C36" s="33">
        <f>DATE(A26,11,11)</f>
        <v>43780</v>
      </c>
    </row>
    <row r="37" spans="1:3" x14ac:dyDescent="0.3">
      <c r="A37" s="32"/>
      <c r="B37" s="32" t="s">
        <v>20</v>
      </c>
      <c r="C37" s="33">
        <f>DATE(A26,12,25)</f>
        <v>43824</v>
      </c>
    </row>
    <row r="38" spans="1:3" x14ac:dyDescent="0.3">
      <c r="A38" s="31">
        <f>A26+1</f>
        <v>2020</v>
      </c>
      <c r="B38" s="32" t="s">
        <v>9</v>
      </c>
      <c r="C38" s="33">
        <f>DATE(A38,1,1)</f>
        <v>43831</v>
      </c>
    </row>
    <row r="39" spans="1:3" x14ac:dyDescent="0.3">
      <c r="A39" s="32"/>
      <c r="B39" s="32" t="s">
        <v>10</v>
      </c>
      <c r="C39" s="33">
        <f>ROUND(DATE(A38,4,MOD(234-11*MOD(A38,19),30))/7,0)*7-6</f>
        <v>43933</v>
      </c>
    </row>
    <row r="40" spans="1:3" x14ac:dyDescent="0.3">
      <c r="A40" s="32"/>
      <c r="B40" s="32" t="s">
        <v>11</v>
      </c>
      <c r="C40" s="33">
        <f>C39+1</f>
        <v>43934</v>
      </c>
    </row>
    <row r="41" spans="1:3" x14ac:dyDescent="0.3">
      <c r="A41" s="32"/>
      <c r="B41" s="32" t="s">
        <v>12</v>
      </c>
      <c r="C41" s="33">
        <f>DATE(A38,5,1)</f>
        <v>43952</v>
      </c>
    </row>
    <row r="42" spans="1:3" x14ac:dyDescent="0.3">
      <c r="A42" s="32"/>
      <c r="B42" s="32" t="s">
        <v>13</v>
      </c>
      <c r="C42" s="33">
        <f>DATE(A38,5,8)</f>
        <v>43959</v>
      </c>
    </row>
    <row r="43" spans="1:3" x14ac:dyDescent="0.3">
      <c r="A43" s="32"/>
      <c r="B43" s="32" t="s">
        <v>14</v>
      </c>
      <c r="C43" s="33">
        <f>C39+39</f>
        <v>43972</v>
      </c>
    </row>
    <row r="44" spans="1:3" x14ac:dyDescent="0.3">
      <c r="A44" s="32"/>
      <c r="B44" s="32" t="s">
        <v>15</v>
      </c>
      <c r="C44" s="33">
        <f>C39+50</f>
        <v>43983</v>
      </c>
    </row>
    <row r="45" spans="1:3" x14ac:dyDescent="0.3">
      <c r="A45" s="32"/>
      <c r="B45" s="32" t="s">
        <v>16</v>
      </c>
      <c r="C45" s="33">
        <f>DATE(A38,7,14)</f>
        <v>44026</v>
      </c>
    </row>
    <row r="46" spans="1:3" x14ac:dyDescent="0.3">
      <c r="A46" s="32"/>
      <c r="B46" s="32" t="s">
        <v>17</v>
      </c>
      <c r="C46" s="33">
        <f>DATE(A38,8,15)</f>
        <v>44058</v>
      </c>
    </row>
    <row r="47" spans="1:3" x14ac:dyDescent="0.3">
      <c r="A47" s="32"/>
      <c r="B47" s="32" t="s">
        <v>18</v>
      </c>
      <c r="C47" s="33">
        <f>DATE(A38,11,1)</f>
        <v>44136</v>
      </c>
    </row>
    <row r="48" spans="1:3" x14ac:dyDescent="0.3">
      <c r="A48" s="32"/>
      <c r="B48" s="32" t="s">
        <v>19</v>
      </c>
      <c r="C48" s="33">
        <f>DATE(A38,11,11)</f>
        <v>44146</v>
      </c>
    </row>
    <row r="49" spans="1:3" x14ac:dyDescent="0.3">
      <c r="A49" s="32"/>
      <c r="B49" s="32" t="s">
        <v>20</v>
      </c>
      <c r="C49" s="33">
        <f>DATE(A38,12,25)</f>
        <v>44190</v>
      </c>
    </row>
    <row r="50" spans="1:3" x14ac:dyDescent="0.3">
      <c r="A50" s="31">
        <f>A38+1</f>
        <v>2021</v>
      </c>
      <c r="B50" s="32" t="s">
        <v>9</v>
      </c>
      <c r="C50" s="33">
        <f>DATE(A50,1,1)</f>
        <v>44197</v>
      </c>
    </row>
    <row r="51" spans="1:3" x14ac:dyDescent="0.3">
      <c r="A51" s="32"/>
      <c r="B51" s="32" t="s">
        <v>10</v>
      </c>
      <c r="C51" s="33">
        <f>ROUND(DATE(A50,4,MOD(234-11*MOD(A50,19),30))/7,0)*7-6</f>
        <v>44290</v>
      </c>
    </row>
    <row r="52" spans="1:3" x14ac:dyDescent="0.3">
      <c r="A52" s="32"/>
      <c r="B52" s="32" t="s">
        <v>11</v>
      </c>
      <c r="C52" s="33">
        <f>C51+1</f>
        <v>44291</v>
      </c>
    </row>
    <row r="53" spans="1:3" x14ac:dyDescent="0.3">
      <c r="A53" s="32"/>
      <c r="B53" s="32" t="s">
        <v>12</v>
      </c>
      <c r="C53" s="33">
        <f>DATE(A50,5,1)</f>
        <v>44317</v>
      </c>
    </row>
    <row r="54" spans="1:3" x14ac:dyDescent="0.3">
      <c r="A54" s="32"/>
      <c r="B54" s="32" t="s">
        <v>13</v>
      </c>
      <c r="C54" s="33">
        <f>DATE(A50,5,8)</f>
        <v>44324</v>
      </c>
    </row>
    <row r="55" spans="1:3" x14ac:dyDescent="0.3">
      <c r="A55" s="32"/>
      <c r="B55" s="32" t="s">
        <v>14</v>
      </c>
      <c r="C55" s="33">
        <f>C51+39</f>
        <v>44329</v>
      </c>
    </row>
    <row r="56" spans="1:3" x14ac:dyDescent="0.3">
      <c r="A56" s="32"/>
      <c r="B56" s="32" t="s">
        <v>15</v>
      </c>
      <c r="C56" s="33">
        <f>C51+50</f>
        <v>44340</v>
      </c>
    </row>
    <row r="57" spans="1:3" x14ac:dyDescent="0.3">
      <c r="A57" s="32"/>
      <c r="B57" s="32" t="s">
        <v>16</v>
      </c>
      <c r="C57" s="33">
        <f>DATE(A50,7,14)</f>
        <v>44391</v>
      </c>
    </row>
    <row r="58" spans="1:3" x14ac:dyDescent="0.3">
      <c r="A58" s="32"/>
      <c r="B58" s="32" t="s">
        <v>17</v>
      </c>
      <c r="C58" s="33">
        <f>DATE(A50,8,15)</f>
        <v>44423</v>
      </c>
    </row>
    <row r="59" spans="1:3" x14ac:dyDescent="0.3">
      <c r="A59" s="32"/>
      <c r="B59" s="32" t="s">
        <v>18</v>
      </c>
      <c r="C59" s="33">
        <f>DATE(A50,11,1)</f>
        <v>44501</v>
      </c>
    </row>
    <row r="60" spans="1:3" x14ac:dyDescent="0.3">
      <c r="A60" s="32"/>
      <c r="B60" s="32" t="s">
        <v>19</v>
      </c>
      <c r="C60" s="33">
        <f>DATE(A50,11,11)</f>
        <v>44511</v>
      </c>
    </row>
    <row r="61" spans="1:3" x14ac:dyDescent="0.3">
      <c r="A61" s="32"/>
      <c r="B61" s="32" t="s">
        <v>20</v>
      </c>
      <c r="C61" s="33">
        <f>DATE(A50,12,25)</f>
        <v>44555</v>
      </c>
    </row>
    <row r="62" spans="1:3" x14ac:dyDescent="0.3">
      <c r="A62" s="31">
        <f>A50+1</f>
        <v>2022</v>
      </c>
      <c r="B62" s="32" t="s">
        <v>9</v>
      </c>
      <c r="C62" s="33">
        <f>DATE(A62,1,1)</f>
        <v>44562</v>
      </c>
    </row>
    <row r="63" spans="1:3" x14ac:dyDescent="0.3">
      <c r="A63" s="32"/>
      <c r="B63" s="32" t="s">
        <v>10</v>
      </c>
      <c r="C63" s="33">
        <f>ROUND(DATE(A62,4,MOD(234-11*MOD(A62,19),30))/7,0)*7-6</f>
        <v>44668</v>
      </c>
    </row>
    <row r="64" spans="1:3" x14ac:dyDescent="0.3">
      <c r="A64" s="32"/>
      <c r="B64" s="32" t="s">
        <v>11</v>
      </c>
      <c r="C64" s="33">
        <f>C63+1</f>
        <v>44669</v>
      </c>
    </row>
    <row r="65" spans="1:3" x14ac:dyDescent="0.3">
      <c r="A65" s="32"/>
      <c r="B65" s="32" t="s">
        <v>12</v>
      </c>
      <c r="C65" s="33">
        <f>DATE(A62,5,1)</f>
        <v>44682</v>
      </c>
    </row>
    <row r="66" spans="1:3" x14ac:dyDescent="0.3">
      <c r="A66" s="32"/>
      <c r="B66" s="32" t="s">
        <v>13</v>
      </c>
      <c r="C66" s="33">
        <f>DATE(A62,5,8)</f>
        <v>44689</v>
      </c>
    </row>
    <row r="67" spans="1:3" x14ac:dyDescent="0.3">
      <c r="A67" s="32"/>
      <c r="B67" s="32" t="s">
        <v>14</v>
      </c>
      <c r="C67" s="33">
        <f>C63+39</f>
        <v>44707</v>
      </c>
    </row>
    <row r="68" spans="1:3" x14ac:dyDescent="0.3">
      <c r="A68" s="32"/>
      <c r="B68" s="32" t="s">
        <v>15</v>
      </c>
      <c r="C68" s="33">
        <f>C63+50</f>
        <v>44718</v>
      </c>
    </row>
    <row r="69" spans="1:3" x14ac:dyDescent="0.3">
      <c r="A69" s="32"/>
      <c r="B69" s="32" t="s">
        <v>16</v>
      </c>
      <c r="C69" s="33">
        <f>DATE(A62,7,14)</f>
        <v>44756</v>
      </c>
    </row>
    <row r="70" spans="1:3" x14ac:dyDescent="0.3">
      <c r="A70" s="32"/>
      <c r="B70" s="32" t="s">
        <v>17</v>
      </c>
      <c r="C70" s="33">
        <f>DATE(A62,8,15)</f>
        <v>44788</v>
      </c>
    </row>
    <row r="71" spans="1:3" x14ac:dyDescent="0.3">
      <c r="A71" s="32"/>
      <c r="B71" s="32" t="s">
        <v>18</v>
      </c>
      <c r="C71" s="33">
        <f>DATE(A62,11,1)</f>
        <v>44866</v>
      </c>
    </row>
    <row r="72" spans="1:3" x14ac:dyDescent="0.3">
      <c r="A72" s="32"/>
      <c r="B72" s="32" t="s">
        <v>19</v>
      </c>
      <c r="C72" s="33">
        <f>DATE(A62,11,11)</f>
        <v>44876</v>
      </c>
    </row>
    <row r="73" spans="1:3" x14ac:dyDescent="0.3">
      <c r="A73" s="32"/>
      <c r="B73" s="32" t="s">
        <v>20</v>
      </c>
      <c r="C73" s="33">
        <f>DATE(A62,12,25)</f>
        <v>44920</v>
      </c>
    </row>
    <row r="74" spans="1:3" x14ac:dyDescent="0.3">
      <c r="A74" s="31">
        <f t="shared" ref="A74" si="0">A62+1</f>
        <v>2023</v>
      </c>
      <c r="B74" s="32" t="s">
        <v>9</v>
      </c>
      <c r="C74" s="33">
        <f t="shared" ref="C74" si="1">DATE(A74,1,1)</f>
        <v>44927</v>
      </c>
    </row>
    <row r="75" spans="1:3" x14ac:dyDescent="0.3">
      <c r="A75" s="32"/>
      <c r="B75" s="32" t="s">
        <v>10</v>
      </c>
      <c r="C75" s="33">
        <f t="shared" ref="C75" si="2">ROUND(DATE(A74,4,MOD(234-11*MOD(A74,19),30))/7,0)*7-6</f>
        <v>45025</v>
      </c>
    </row>
    <row r="76" spans="1:3" x14ac:dyDescent="0.3">
      <c r="A76" s="32"/>
      <c r="B76" s="32" t="s">
        <v>11</v>
      </c>
      <c r="C76" s="33">
        <f t="shared" ref="C76" si="3">C75+1</f>
        <v>45026</v>
      </c>
    </row>
    <row r="77" spans="1:3" x14ac:dyDescent="0.3">
      <c r="A77" s="32"/>
      <c r="B77" s="32" t="s">
        <v>12</v>
      </c>
      <c r="C77" s="33">
        <f t="shared" ref="C77" si="4">DATE(A74,5,1)</f>
        <v>45047</v>
      </c>
    </row>
    <row r="78" spans="1:3" x14ac:dyDescent="0.3">
      <c r="A78" s="32"/>
      <c r="B78" s="32" t="s">
        <v>26</v>
      </c>
      <c r="C78" s="33">
        <f t="shared" ref="C78" si="5">DATE(A74,5,8)</f>
        <v>45054</v>
      </c>
    </row>
    <row r="79" spans="1:3" x14ac:dyDescent="0.3">
      <c r="A79" s="32"/>
      <c r="B79" s="32" t="s">
        <v>14</v>
      </c>
      <c r="C79" s="33">
        <f t="shared" ref="C79" si="6">C75+39</f>
        <v>45064</v>
      </c>
    </row>
    <row r="80" spans="1:3" x14ac:dyDescent="0.3">
      <c r="A80" s="32"/>
      <c r="B80" s="32" t="s">
        <v>15</v>
      </c>
      <c r="C80" s="33">
        <f t="shared" ref="C80" si="7">C75+50</f>
        <v>45075</v>
      </c>
    </row>
    <row r="81" spans="1:3" x14ac:dyDescent="0.3">
      <c r="A81" s="32"/>
      <c r="B81" s="32" t="s">
        <v>16</v>
      </c>
      <c r="C81" s="33">
        <f t="shared" ref="C81" si="8">DATE(A74,7,14)</f>
        <v>45121</v>
      </c>
    </row>
    <row r="82" spans="1:3" x14ac:dyDescent="0.3">
      <c r="A82" s="32"/>
      <c r="B82" s="32" t="s">
        <v>17</v>
      </c>
      <c r="C82" s="33">
        <f t="shared" ref="C82" si="9">DATE(A74,8,15)</f>
        <v>45153</v>
      </c>
    </row>
    <row r="83" spans="1:3" x14ac:dyDescent="0.3">
      <c r="A83" s="32"/>
      <c r="B83" s="32" t="s">
        <v>18</v>
      </c>
      <c r="C83" s="33">
        <f t="shared" ref="C83" si="10">DATE(A74,11,1)</f>
        <v>45231</v>
      </c>
    </row>
    <row r="84" spans="1:3" x14ac:dyDescent="0.3">
      <c r="A84" s="32"/>
      <c r="B84" s="32" t="s">
        <v>19</v>
      </c>
      <c r="C84" s="33">
        <f t="shared" ref="C84" si="11">DATE(A74,11,11)</f>
        <v>45241</v>
      </c>
    </row>
    <row r="85" spans="1:3" x14ac:dyDescent="0.3">
      <c r="A85" s="32"/>
      <c r="B85" s="32" t="s">
        <v>20</v>
      </c>
      <c r="C85" s="33">
        <f t="shared" ref="C85" si="12">DATE(A74,12,25)</f>
        <v>45285</v>
      </c>
    </row>
    <row r="86" spans="1:3" x14ac:dyDescent="0.3">
      <c r="A86" s="31">
        <f t="shared" ref="A86" si="13">A74+1</f>
        <v>2024</v>
      </c>
      <c r="B86" s="32" t="s">
        <v>9</v>
      </c>
      <c r="C86" s="33">
        <f t="shared" ref="C86" si="14">DATE(A86,1,1)</f>
        <v>45292</v>
      </c>
    </row>
    <row r="87" spans="1:3" x14ac:dyDescent="0.3">
      <c r="A87" s="32"/>
      <c r="B87" s="32" t="s">
        <v>10</v>
      </c>
      <c r="C87" s="33">
        <f t="shared" ref="C87" si="15">ROUND(DATE(A86,4,MOD(234-11*MOD(A86,19),30))/7,0)*7-6</f>
        <v>45382</v>
      </c>
    </row>
    <row r="88" spans="1:3" x14ac:dyDescent="0.3">
      <c r="A88" s="32"/>
      <c r="B88" s="32" t="s">
        <v>11</v>
      </c>
      <c r="C88" s="33">
        <f t="shared" ref="C88" si="16">C87+1</f>
        <v>45383</v>
      </c>
    </row>
    <row r="89" spans="1:3" x14ac:dyDescent="0.3">
      <c r="A89" s="32"/>
      <c r="B89" s="32" t="s">
        <v>12</v>
      </c>
      <c r="C89" s="33">
        <f t="shared" ref="C89" si="17">DATE(A86,5,1)</f>
        <v>45413</v>
      </c>
    </row>
    <row r="90" spans="1:3" x14ac:dyDescent="0.3">
      <c r="A90" s="32"/>
      <c r="B90" s="32" t="s">
        <v>27</v>
      </c>
      <c r="C90" s="33">
        <f t="shared" ref="C90" si="18">DATE(A86,5,8)</f>
        <v>45420</v>
      </c>
    </row>
    <row r="91" spans="1:3" x14ac:dyDescent="0.3">
      <c r="A91" s="32"/>
      <c r="B91" s="32" t="s">
        <v>14</v>
      </c>
      <c r="C91" s="33">
        <f t="shared" ref="C91" si="19">C87+39</f>
        <v>45421</v>
      </c>
    </row>
    <row r="92" spans="1:3" x14ac:dyDescent="0.3">
      <c r="A92" s="32"/>
      <c r="B92" s="32" t="s">
        <v>15</v>
      </c>
      <c r="C92" s="33">
        <f t="shared" ref="C92" si="20">C87+50</f>
        <v>45432</v>
      </c>
    </row>
    <row r="93" spans="1:3" x14ac:dyDescent="0.3">
      <c r="A93" s="32"/>
      <c r="B93" s="32" t="s">
        <v>16</v>
      </c>
      <c r="C93" s="33">
        <f t="shared" ref="C93" si="21">DATE(A86,7,14)</f>
        <v>45487</v>
      </c>
    </row>
    <row r="94" spans="1:3" x14ac:dyDescent="0.3">
      <c r="A94" s="32"/>
      <c r="B94" s="32" t="s">
        <v>17</v>
      </c>
      <c r="C94" s="33">
        <f t="shared" ref="C94" si="22">DATE(A86,8,15)</f>
        <v>45519</v>
      </c>
    </row>
    <row r="95" spans="1:3" x14ac:dyDescent="0.3">
      <c r="A95" s="32"/>
      <c r="B95" s="32" t="s">
        <v>18</v>
      </c>
      <c r="C95" s="33">
        <f t="shared" ref="C95" si="23">DATE(A86,11,1)</f>
        <v>45597</v>
      </c>
    </row>
    <row r="96" spans="1:3" x14ac:dyDescent="0.3">
      <c r="A96" s="32"/>
      <c r="B96" s="32" t="s">
        <v>19</v>
      </c>
      <c r="C96" s="33">
        <f t="shared" ref="C96" si="24">DATE(A86,11,11)</f>
        <v>45607</v>
      </c>
    </row>
    <row r="97" spans="1:3" x14ac:dyDescent="0.3">
      <c r="A97" s="32"/>
      <c r="B97" s="32" t="s">
        <v>20</v>
      </c>
      <c r="C97" s="33">
        <f t="shared" ref="C97" si="25">DATE(A86,12,25)</f>
        <v>45651</v>
      </c>
    </row>
    <row r="98" spans="1:3" x14ac:dyDescent="0.3">
      <c r="A98" s="31">
        <f t="shared" ref="A98" si="26">A86+1</f>
        <v>2025</v>
      </c>
      <c r="B98" s="32" t="s">
        <v>9</v>
      </c>
      <c r="C98" s="33">
        <f t="shared" ref="C98" si="27">DATE(A98,1,1)</f>
        <v>45658</v>
      </c>
    </row>
    <row r="99" spans="1:3" x14ac:dyDescent="0.3">
      <c r="A99" s="32"/>
      <c r="B99" s="32" t="s">
        <v>10</v>
      </c>
      <c r="C99" s="33">
        <f t="shared" ref="C99" si="28">ROUND(DATE(A98,4,MOD(234-11*MOD(A98,19),30))/7,0)*7-6</f>
        <v>45767</v>
      </c>
    </row>
    <row r="100" spans="1:3" x14ac:dyDescent="0.3">
      <c r="A100" s="32"/>
      <c r="B100" s="32" t="s">
        <v>11</v>
      </c>
      <c r="C100" s="33">
        <f t="shared" ref="C100" si="29">C99+1</f>
        <v>45768</v>
      </c>
    </row>
    <row r="101" spans="1:3" x14ac:dyDescent="0.3">
      <c r="A101" s="32"/>
      <c r="B101" s="32" t="s">
        <v>12</v>
      </c>
      <c r="C101" s="33">
        <f t="shared" ref="C101" si="30">DATE(A98,5,1)</f>
        <v>45778</v>
      </c>
    </row>
    <row r="102" spans="1:3" x14ac:dyDescent="0.3">
      <c r="A102" s="32"/>
      <c r="B102" s="32" t="s">
        <v>28</v>
      </c>
      <c r="C102" s="33">
        <f t="shared" ref="C102" si="31">DATE(A98,5,8)</f>
        <v>45785</v>
      </c>
    </row>
    <row r="103" spans="1:3" x14ac:dyDescent="0.3">
      <c r="A103" s="32"/>
      <c r="B103" s="32" t="s">
        <v>14</v>
      </c>
      <c r="C103" s="33">
        <f t="shared" ref="C103" si="32">C99+39</f>
        <v>45806</v>
      </c>
    </row>
    <row r="104" spans="1:3" x14ac:dyDescent="0.3">
      <c r="A104" s="32"/>
      <c r="B104" s="32" t="s">
        <v>15</v>
      </c>
      <c r="C104" s="33">
        <f t="shared" ref="C104" si="33">C99+50</f>
        <v>45817</v>
      </c>
    </row>
    <row r="105" spans="1:3" x14ac:dyDescent="0.3">
      <c r="A105" s="32"/>
      <c r="B105" s="32" t="s">
        <v>16</v>
      </c>
      <c r="C105" s="33">
        <f t="shared" ref="C105" si="34">DATE(A98,7,14)</f>
        <v>45852</v>
      </c>
    </row>
    <row r="106" spans="1:3" x14ac:dyDescent="0.3">
      <c r="A106" s="32"/>
      <c r="B106" s="32" t="s">
        <v>17</v>
      </c>
      <c r="C106" s="33">
        <f t="shared" ref="C106" si="35">DATE(A98,8,15)</f>
        <v>45884</v>
      </c>
    </row>
    <row r="107" spans="1:3" x14ac:dyDescent="0.3">
      <c r="A107" s="32"/>
      <c r="B107" s="32" t="s">
        <v>18</v>
      </c>
      <c r="C107" s="33">
        <f t="shared" ref="C107" si="36">DATE(A98,11,1)</f>
        <v>45962</v>
      </c>
    </row>
    <row r="108" spans="1:3" x14ac:dyDescent="0.3">
      <c r="A108" s="32"/>
      <c r="B108" s="32" t="s">
        <v>19</v>
      </c>
      <c r="C108" s="33">
        <f t="shared" ref="C108" si="37">DATE(A98,11,11)</f>
        <v>45972</v>
      </c>
    </row>
    <row r="109" spans="1:3" x14ac:dyDescent="0.3">
      <c r="A109" s="32"/>
      <c r="B109" s="32" t="s">
        <v>20</v>
      </c>
      <c r="C109" s="33">
        <f t="shared" ref="C109" si="38">DATE(A98,12,25)</f>
        <v>46016</v>
      </c>
    </row>
    <row r="110" spans="1:3" x14ac:dyDescent="0.3">
      <c r="A110" s="31">
        <f t="shared" ref="A110" si="39">A98+1</f>
        <v>2026</v>
      </c>
      <c r="B110" s="32" t="s">
        <v>9</v>
      </c>
      <c r="C110" s="33">
        <f t="shared" ref="C110" si="40">DATE(A110,1,1)</f>
        <v>46023</v>
      </c>
    </row>
    <row r="111" spans="1:3" x14ac:dyDescent="0.3">
      <c r="A111" s="32"/>
      <c r="B111" s="32" t="s">
        <v>10</v>
      </c>
      <c r="C111" s="33">
        <f t="shared" ref="C111" si="41">ROUND(DATE(A110,4,MOD(234-11*MOD(A110,19),30))/7,0)*7-6</f>
        <v>46117</v>
      </c>
    </row>
    <row r="112" spans="1:3" x14ac:dyDescent="0.3">
      <c r="A112" s="32"/>
      <c r="B112" s="32" t="s">
        <v>11</v>
      </c>
      <c r="C112" s="33">
        <f t="shared" ref="C112" si="42">C111+1</f>
        <v>46118</v>
      </c>
    </row>
    <row r="113" spans="1:3" x14ac:dyDescent="0.3">
      <c r="A113" s="32"/>
      <c r="B113" s="32" t="s">
        <v>12</v>
      </c>
      <c r="C113" s="33">
        <f t="shared" ref="C113" si="43">DATE(A110,5,1)</f>
        <v>46143</v>
      </c>
    </row>
    <row r="114" spans="1:3" x14ac:dyDescent="0.3">
      <c r="A114" s="32"/>
      <c r="B114" s="32" t="s">
        <v>29</v>
      </c>
      <c r="C114" s="33">
        <f t="shared" ref="C114" si="44">DATE(A110,5,8)</f>
        <v>46150</v>
      </c>
    </row>
    <row r="115" spans="1:3" x14ac:dyDescent="0.3">
      <c r="A115" s="32"/>
      <c r="B115" s="32" t="s">
        <v>14</v>
      </c>
      <c r="C115" s="33">
        <f t="shared" ref="C115" si="45">C111+39</f>
        <v>46156</v>
      </c>
    </row>
    <row r="116" spans="1:3" x14ac:dyDescent="0.3">
      <c r="A116" s="32"/>
      <c r="B116" s="32" t="s">
        <v>15</v>
      </c>
      <c r="C116" s="33">
        <f t="shared" ref="C116" si="46">C111+50</f>
        <v>46167</v>
      </c>
    </row>
    <row r="117" spans="1:3" x14ac:dyDescent="0.3">
      <c r="A117" s="32"/>
      <c r="B117" s="32" t="s">
        <v>16</v>
      </c>
      <c r="C117" s="33">
        <f t="shared" ref="C117" si="47">DATE(A110,7,14)</f>
        <v>46217</v>
      </c>
    </row>
    <row r="118" spans="1:3" x14ac:dyDescent="0.3">
      <c r="A118" s="32"/>
      <c r="B118" s="32" t="s">
        <v>17</v>
      </c>
      <c r="C118" s="33">
        <f t="shared" ref="C118" si="48">DATE(A110,8,15)</f>
        <v>46249</v>
      </c>
    </row>
    <row r="119" spans="1:3" x14ac:dyDescent="0.3">
      <c r="A119" s="32"/>
      <c r="B119" s="32" t="s">
        <v>18</v>
      </c>
      <c r="C119" s="33">
        <f t="shared" ref="C119" si="49">DATE(A110,11,1)</f>
        <v>46327</v>
      </c>
    </row>
    <row r="120" spans="1:3" x14ac:dyDescent="0.3">
      <c r="A120" s="32"/>
      <c r="B120" s="32" t="s">
        <v>19</v>
      </c>
      <c r="C120" s="33">
        <f t="shared" ref="C120" si="50">DATE(A110,11,11)</f>
        <v>46337</v>
      </c>
    </row>
    <row r="121" spans="1:3" x14ac:dyDescent="0.3">
      <c r="A121" s="32"/>
      <c r="B121" s="32" t="s">
        <v>20</v>
      </c>
      <c r="C121" s="33">
        <f t="shared" ref="C121" si="51">DATE(A110,12,25)</f>
        <v>46381</v>
      </c>
    </row>
    <row r="122" spans="1:3" x14ac:dyDescent="0.3">
      <c r="A122" s="31">
        <f t="shared" ref="A122" si="52">A110+1</f>
        <v>2027</v>
      </c>
      <c r="B122" s="32" t="s">
        <v>9</v>
      </c>
      <c r="C122" s="33">
        <f t="shared" ref="C122" si="53">DATE(A122,1,1)</f>
        <v>46388</v>
      </c>
    </row>
    <row r="123" spans="1:3" x14ac:dyDescent="0.3">
      <c r="A123" s="32"/>
      <c r="B123" s="32" t="s">
        <v>10</v>
      </c>
      <c r="C123" s="33">
        <f t="shared" ref="C123" si="54">ROUND(DATE(A122,4,MOD(234-11*MOD(A122,19),30))/7,0)*7-6</f>
        <v>46474</v>
      </c>
    </row>
    <row r="124" spans="1:3" x14ac:dyDescent="0.3">
      <c r="A124" s="32"/>
      <c r="B124" s="32" t="s">
        <v>11</v>
      </c>
      <c r="C124" s="33">
        <f t="shared" ref="C124" si="55">C123+1</f>
        <v>46475</v>
      </c>
    </row>
    <row r="125" spans="1:3" x14ac:dyDescent="0.3">
      <c r="A125" s="32"/>
      <c r="B125" s="32" t="s">
        <v>12</v>
      </c>
      <c r="C125" s="33">
        <f t="shared" ref="C125" si="56">DATE(A122,5,1)</f>
        <v>46508</v>
      </c>
    </row>
    <row r="126" spans="1:3" x14ac:dyDescent="0.3">
      <c r="A126" s="32"/>
      <c r="B126" s="32" t="s">
        <v>30</v>
      </c>
      <c r="C126" s="33">
        <f t="shared" ref="C126" si="57">DATE(A122,5,8)</f>
        <v>46515</v>
      </c>
    </row>
    <row r="127" spans="1:3" x14ac:dyDescent="0.3">
      <c r="A127" s="32"/>
      <c r="B127" s="32" t="s">
        <v>14</v>
      </c>
      <c r="C127" s="33">
        <f t="shared" ref="C127" si="58">C123+39</f>
        <v>46513</v>
      </c>
    </row>
    <row r="128" spans="1:3" x14ac:dyDescent="0.3">
      <c r="A128" s="32"/>
      <c r="B128" s="32" t="s">
        <v>15</v>
      </c>
      <c r="C128" s="33">
        <f t="shared" ref="C128" si="59">C123+50</f>
        <v>46524</v>
      </c>
    </row>
    <row r="129" spans="1:3" x14ac:dyDescent="0.3">
      <c r="A129" s="32"/>
      <c r="B129" s="32" t="s">
        <v>16</v>
      </c>
      <c r="C129" s="33">
        <f t="shared" ref="C129" si="60">DATE(A122,7,14)</f>
        <v>46582</v>
      </c>
    </row>
    <row r="130" spans="1:3" x14ac:dyDescent="0.3">
      <c r="A130" s="32"/>
      <c r="B130" s="32" t="s">
        <v>17</v>
      </c>
      <c r="C130" s="33">
        <f t="shared" ref="C130" si="61">DATE(A122,8,15)</f>
        <v>46614</v>
      </c>
    </row>
    <row r="131" spans="1:3" x14ac:dyDescent="0.3">
      <c r="A131" s="32"/>
      <c r="B131" s="32" t="s">
        <v>18</v>
      </c>
      <c r="C131" s="33">
        <f t="shared" ref="C131" si="62">DATE(A122,11,1)</f>
        <v>46692</v>
      </c>
    </row>
    <row r="132" spans="1:3" x14ac:dyDescent="0.3">
      <c r="A132" s="32"/>
      <c r="B132" s="32" t="s">
        <v>19</v>
      </c>
      <c r="C132" s="33">
        <f t="shared" ref="C132" si="63">DATE(A122,11,11)</f>
        <v>46702</v>
      </c>
    </row>
    <row r="133" spans="1:3" x14ac:dyDescent="0.3">
      <c r="A133" s="32"/>
      <c r="B133" s="32" t="s">
        <v>20</v>
      </c>
      <c r="C133" s="33">
        <f t="shared" ref="C133" si="64">DATE(A122,12,25)</f>
        <v>46746</v>
      </c>
    </row>
    <row r="134" spans="1:3" x14ac:dyDescent="0.3">
      <c r="A134" s="31">
        <f t="shared" ref="A134" si="65">A122+1</f>
        <v>2028</v>
      </c>
      <c r="B134" s="32" t="s">
        <v>9</v>
      </c>
      <c r="C134" s="33">
        <f t="shared" ref="C134" si="66">DATE(A134,1,1)</f>
        <v>46753</v>
      </c>
    </row>
    <row r="135" spans="1:3" x14ac:dyDescent="0.3">
      <c r="A135" s="32"/>
      <c r="B135" s="32" t="s">
        <v>10</v>
      </c>
      <c r="C135" s="33">
        <f t="shared" ref="C135" si="67">ROUND(DATE(A134,4,MOD(234-11*MOD(A134,19),30))/7,0)*7-6</f>
        <v>46859</v>
      </c>
    </row>
    <row r="136" spans="1:3" x14ac:dyDescent="0.3">
      <c r="A136" s="32"/>
      <c r="B136" s="32" t="s">
        <v>11</v>
      </c>
      <c r="C136" s="33">
        <f t="shared" ref="C136" si="68">C135+1</f>
        <v>46860</v>
      </c>
    </row>
    <row r="137" spans="1:3" x14ac:dyDescent="0.3">
      <c r="A137" s="32"/>
      <c r="B137" s="32" t="s">
        <v>12</v>
      </c>
      <c r="C137" s="33">
        <f t="shared" ref="C137" si="69">DATE(A134,5,1)</f>
        <v>46874</v>
      </c>
    </row>
    <row r="138" spans="1:3" x14ac:dyDescent="0.3">
      <c r="A138" s="32"/>
      <c r="B138" s="32" t="s">
        <v>31</v>
      </c>
      <c r="C138" s="33">
        <f t="shared" ref="C138" si="70">DATE(A134,5,8)</f>
        <v>46881</v>
      </c>
    </row>
    <row r="139" spans="1:3" x14ac:dyDescent="0.3">
      <c r="A139" s="32"/>
      <c r="B139" s="32" t="s">
        <v>14</v>
      </c>
      <c r="C139" s="33">
        <f t="shared" ref="C139" si="71">C135+39</f>
        <v>46898</v>
      </c>
    </row>
    <row r="140" spans="1:3" x14ac:dyDescent="0.3">
      <c r="A140" s="32"/>
      <c r="B140" s="32" t="s">
        <v>15</v>
      </c>
      <c r="C140" s="33">
        <f t="shared" ref="C140" si="72">C135+50</f>
        <v>46909</v>
      </c>
    </row>
    <row r="141" spans="1:3" x14ac:dyDescent="0.3">
      <c r="A141" s="32"/>
      <c r="B141" s="32" t="s">
        <v>16</v>
      </c>
      <c r="C141" s="33">
        <f t="shared" ref="C141" si="73">DATE(A134,7,14)</f>
        <v>46948</v>
      </c>
    </row>
    <row r="142" spans="1:3" x14ac:dyDescent="0.3">
      <c r="A142" s="32"/>
      <c r="B142" s="32" t="s">
        <v>17</v>
      </c>
      <c r="C142" s="33">
        <f t="shared" ref="C142" si="74">DATE(A134,8,15)</f>
        <v>46980</v>
      </c>
    </row>
    <row r="143" spans="1:3" x14ac:dyDescent="0.3">
      <c r="A143" s="32"/>
      <c r="B143" s="32" t="s">
        <v>18</v>
      </c>
      <c r="C143" s="33">
        <f t="shared" ref="C143" si="75">DATE(A134,11,1)</f>
        <v>47058</v>
      </c>
    </row>
    <row r="144" spans="1:3" x14ac:dyDescent="0.3">
      <c r="A144" s="32"/>
      <c r="B144" s="32" t="s">
        <v>19</v>
      </c>
      <c r="C144" s="33">
        <f t="shared" ref="C144" si="76">DATE(A134,11,11)</f>
        <v>47068</v>
      </c>
    </row>
    <row r="145" spans="1:3" x14ac:dyDescent="0.3">
      <c r="A145" s="32"/>
      <c r="B145" s="32" t="s">
        <v>20</v>
      </c>
      <c r="C145" s="33">
        <f t="shared" ref="C145" si="77">DATE(A134,12,25)</f>
        <v>47112</v>
      </c>
    </row>
    <row r="146" spans="1:3" x14ac:dyDescent="0.3">
      <c r="A146" s="31">
        <f>A134+1</f>
        <v>2029</v>
      </c>
      <c r="B146" s="32" t="s">
        <v>9</v>
      </c>
      <c r="C146" s="33">
        <f>DATE(A146,1,1)</f>
        <v>47119</v>
      </c>
    </row>
    <row r="147" spans="1:3" x14ac:dyDescent="0.3">
      <c r="A147" s="32"/>
      <c r="B147" s="32" t="s">
        <v>10</v>
      </c>
      <c r="C147" s="33">
        <f>ROUND(DATE(A146,4,MOD(234-11*MOD(A146,19),30))/7,0)*7-6</f>
        <v>47209</v>
      </c>
    </row>
    <row r="148" spans="1:3" x14ac:dyDescent="0.3">
      <c r="A148" s="32"/>
      <c r="B148" s="32" t="s">
        <v>11</v>
      </c>
      <c r="C148" s="33">
        <f>C147+1</f>
        <v>47210</v>
      </c>
    </row>
    <row r="149" spans="1:3" x14ac:dyDescent="0.3">
      <c r="A149" s="32"/>
      <c r="B149" s="32" t="s">
        <v>12</v>
      </c>
      <c r="C149" s="33">
        <f>DATE(A146,5,1)</f>
        <v>47239</v>
      </c>
    </row>
    <row r="150" spans="1:3" x14ac:dyDescent="0.3">
      <c r="A150" s="32"/>
      <c r="B150" s="32" t="s">
        <v>26</v>
      </c>
      <c r="C150" s="33">
        <f>DATE(A146,5,8)</f>
        <v>47246</v>
      </c>
    </row>
    <row r="151" spans="1:3" x14ac:dyDescent="0.3">
      <c r="A151" s="32"/>
      <c r="B151" s="32" t="s">
        <v>14</v>
      </c>
      <c r="C151" s="33">
        <f>C147+39</f>
        <v>47248</v>
      </c>
    </row>
    <row r="152" spans="1:3" x14ac:dyDescent="0.3">
      <c r="A152" s="32"/>
      <c r="B152" s="32" t="s">
        <v>15</v>
      </c>
      <c r="C152" s="33">
        <f>C147+50</f>
        <v>47259</v>
      </c>
    </row>
    <row r="153" spans="1:3" x14ac:dyDescent="0.3">
      <c r="A153" s="32"/>
      <c r="B153" s="32" t="s">
        <v>16</v>
      </c>
      <c r="C153" s="33">
        <f>DATE(A146,7,14)</f>
        <v>47313</v>
      </c>
    </row>
    <row r="154" spans="1:3" x14ac:dyDescent="0.3">
      <c r="A154" s="32"/>
      <c r="B154" s="32" t="s">
        <v>17</v>
      </c>
      <c r="C154" s="33">
        <f>DATE(A146,8,15)</f>
        <v>47345</v>
      </c>
    </row>
    <row r="155" spans="1:3" x14ac:dyDescent="0.3">
      <c r="A155" s="32"/>
      <c r="B155" s="32" t="s">
        <v>18</v>
      </c>
      <c r="C155" s="33">
        <f>DATE(A146,11,1)</f>
        <v>47423</v>
      </c>
    </row>
    <row r="156" spans="1:3" x14ac:dyDescent="0.3">
      <c r="A156" s="32"/>
      <c r="B156" s="32" t="s">
        <v>19</v>
      </c>
      <c r="C156" s="33">
        <f>DATE(A146,11,11)</f>
        <v>47433</v>
      </c>
    </row>
    <row r="157" spans="1:3" x14ac:dyDescent="0.3">
      <c r="A157" s="32"/>
      <c r="B157" s="32" t="s">
        <v>20</v>
      </c>
      <c r="C157" s="33">
        <f>DATE(A146,12,25)</f>
        <v>47477</v>
      </c>
    </row>
    <row r="158" spans="1:3" x14ac:dyDescent="0.3">
      <c r="A158" s="31">
        <f t="shared" ref="A158" si="78">A146+1</f>
        <v>2030</v>
      </c>
      <c r="B158" s="32" t="s">
        <v>9</v>
      </c>
      <c r="C158" s="33">
        <f t="shared" ref="C158" si="79">DATE(A158,1,1)</f>
        <v>47484</v>
      </c>
    </row>
    <row r="159" spans="1:3" x14ac:dyDescent="0.3">
      <c r="A159" s="32"/>
      <c r="B159" s="32" t="s">
        <v>10</v>
      </c>
      <c r="C159" s="33">
        <f t="shared" ref="C159" si="80">ROUND(DATE(A158,4,MOD(234-11*MOD(A158,19),30))/7,0)*7-6</f>
        <v>47594</v>
      </c>
    </row>
    <row r="160" spans="1:3" x14ac:dyDescent="0.3">
      <c r="A160" s="32"/>
      <c r="B160" s="32" t="s">
        <v>11</v>
      </c>
      <c r="C160" s="33">
        <f t="shared" ref="C160" si="81">C159+1</f>
        <v>47595</v>
      </c>
    </row>
    <row r="161" spans="1:3" x14ac:dyDescent="0.3">
      <c r="A161" s="32"/>
      <c r="B161" s="32" t="s">
        <v>12</v>
      </c>
      <c r="C161" s="33">
        <f t="shared" ref="C161" si="82">DATE(A158,5,1)</f>
        <v>47604</v>
      </c>
    </row>
    <row r="162" spans="1:3" x14ac:dyDescent="0.3">
      <c r="A162" s="32"/>
      <c r="B162" s="32" t="s">
        <v>27</v>
      </c>
      <c r="C162" s="33">
        <f t="shared" ref="C162" si="83">DATE(A158,5,8)</f>
        <v>47611</v>
      </c>
    </row>
    <row r="163" spans="1:3" x14ac:dyDescent="0.3">
      <c r="A163" s="32"/>
      <c r="B163" s="32" t="s">
        <v>14</v>
      </c>
      <c r="C163" s="33">
        <f t="shared" ref="C163" si="84">C159+39</f>
        <v>47633</v>
      </c>
    </row>
    <row r="164" spans="1:3" x14ac:dyDescent="0.3">
      <c r="A164" s="32"/>
      <c r="B164" s="32" t="s">
        <v>15</v>
      </c>
      <c r="C164" s="33">
        <f t="shared" ref="C164" si="85">C159+50</f>
        <v>47644</v>
      </c>
    </row>
    <row r="165" spans="1:3" x14ac:dyDescent="0.3">
      <c r="A165" s="32"/>
      <c r="B165" s="32" t="s">
        <v>16</v>
      </c>
      <c r="C165" s="33">
        <f t="shared" ref="C165" si="86">DATE(A158,7,14)</f>
        <v>47678</v>
      </c>
    </row>
    <row r="166" spans="1:3" x14ac:dyDescent="0.3">
      <c r="A166" s="32"/>
      <c r="B166" s="32" t="s">
        <v>17</v>
      </c>
      <c r="C166" s="33">
        <f t="shared" ref="C166" si="87">DATE(A158,8,15)</f>
        <v>47710</v>
      </c>
    </row>
    <row r="167" spans="1:3" x14ac:dyDescent="0.3">
      <c r="A167" s="32"/>
      <c r="B167" s="32" t="s">
        <v>18</v>
      </c>
      <c r="C167" s="33">
        <f t="shared" ref="C167" si="88">DATE(A158,11,1)</f>
        <v>47788</v>
      </c>
    </row>
    <row r="168" spans="1:3" x14ac:dyDescent="0.3">
      <c r="A168" s="32"/>
      <c r="B168" s="32" t="s">
        <v>19</v>
      </c>
      <c r="C168" s="33">
        <f t="shared" ref="C168" si="89">DATE(A158,11,11)</f>
        <v>47798</v>
      </c>
    </row>
    <row r="169" spans="1:3" x14ac:dyDescent="0.3">
      <c r="A169" s="32"/>
      <c r="B169" s="32" t="s">
        <v>20</v>
      </c>
      <c r="C169" s="33">
        <f t="shared" ref="C169" si="90">DATE(A158,12,25)</f>
        <v>47842</v>
      </c>
    </row>
    <row r="170" spans="1:3" x14ac:dyDescent="0.3">
      <c r="A170" s="31">
        <f t="shared" ref="A170" si="91">A158+1</f>
        <v>2031</v>
      </c>
      <c r="B170" s="32" t="s">
        <v>9</v>
      </c>
      <c r="C170" s="33">
        <f t="shared" ref="C170" si="92">DATE(A170,1,1)</f>
        <v>47849</v>
      </c>
    </row>
    <row r="171" spans="1:3" x14ac:dyDescent="0.3">
      <c r="A171" s="32"/>
      <c r="B171" s="32" t="s">
        <v>10</v>
      </c>
      <c r="C171" s="33">
        <f t="shared" ref="C171" si="93">ROUND(DATE(A170,4,MOD(234-11*MOD(A170,19),30))/7,0)*7-6</f>
        <v>47951</v>
      </c>
    </row>
    <row r="172" spans="1:3" x14ac:dyDescent="0.3">
      <c r="A172" s="32"/>
      <c r="B172" s="32" t="s">
        <v>11</v>
      </c>
      <c r="C172" s="33">
        <f t="shared" ref="C172" si="94">C171+1</f>
        <v>47952</v>
      </c>
    </row>
    <row r="173" spans="1:3" x14ac:dyDescent="0.3">
      <c r="A173" s="32"/>
      <c r="B173" s="32" t="s">
        <v>12</v>
      </c>
      <c r="C173" s="33">
        <f t="shared" ref="C173" si="95">DATE(A170,5,1)</f>
        <v>47969</v>
      </c>
    </row>
    <row r="174" spans="1:3" x14ac:dyDescent="0.3">
      <c r="A174" s="32"/>
      <c r="B174" s="32" t="s">
        <v>28</v>
      </c>
      <c r="C174" s="33">
        <f t="shared" ref="C174" si="96">DATE(A170,5,8)</f>
        <v>47976</v>
      </c>
    </row>
    <row r="175" spans="1:3" x14ac:dyDescent="0.3">
      <c r="A175" s="32"/>
      <c r="B175" s="32" t="s">
        <v>14</v>
      </c>
      <c r="C175" s="33">
        <f t="shared" ref="C175" si="97">C171+39</f>
        <v>47990</v>
      </c>
    </row>
    <row r="176" spans="1:3" x14ac:dyDescent="0.3">
      <c r="A176" s="32"/>
      <c r="B176" s="32" t="s">
        <v>15</v>
      </c>
      <c r="C176" s="33">
        <f t="shared" ref="C176" si="98">C171+50</f>
        <v>48001</v>
      </c>
    </row>
    <row r="177" spans="1:3" x14ac:dyDescent="0.3">
      <c r="A177" s="32"/>
      <c r="B177" s="32" t="s">
        <v>16</v>
      </c>
      <c r="C177" s="33">
        <f t="shared" ref="C177" si="99">DATE(A170,7,14)</f>
        <v>48043</v>
      </c>
    </row>
    <row r="178" spans="1:3" x14ac:dyDescent="0.3">
      <c r="A178" s="32"/>
      <c r="B178" s="32" t="s">
        <v>17</v>
      </c>
      <c r="C178" s="33">
        <f t="shared" ref="C178" si="100">DATE(A170,8,15)</f>
        <v>48075</v>
      </c>
    </row>
    <row r="179" spans="1:3" x14ac:dyDescent="0.3">
      <c r="A179" s="32"/>
      <c r="B179" s="32" t="s">
        <v>18</v>
      </c>
      <c r="C179" s="33">
        <f t="shared" ref="C179" si="101">DATE(A170,11,1)</f>
        <v>48153</v>
      </c>
    </row>
    <row r="180" spans="1:3" x14ac:dyDescent="0.3">
      <c r="A180" s="32"/>
      <c r="B180" s="32" t="s">
        <v>19</v>
      </c>
      <c r="C180" s="33">
        <f t="shared" ref="C180" si="102">DATE(A170,11,11)</f>
        <v>48163</v>
      </c>
    </row>
    <row r="181" spans="1:3" x14ac:dyDescent="0.3">
      <c r="A181" s="32"/>
      <c r="B181" s="32" t="s">
        <v>20</v>
      </c>
      <c r="C181" s="33">
        <f t="shared" ref="C181" si="103">DATE(A170,12,25)</f>
        <v>48207</v>
      </c>
    </row>
    <row r="182" spans="1:3" x14ac:dyDescent="0.3">
      <c r="A182" s="31">
        <f t="shared" ref="A182" si="104">A170+1</f>
        <v>2032</v>
      </c>
      <c r="B182" s="32" t="s">
        <v>9</v>
      </c>
      <c r="C182" s="33">
        <f t="shared" ref="C182" si="105">DATE(A182,1,1)</f>
        <v>48214</v>
      </c>
    </row>
    <row r="183" spans="1:3" x14ac:dyDescent="0.3">
      <c r="A183" s="32"/>
      <c r="B183" s="32" t="s">
        <v>10</v>
      </c>
      <c r="C183" s="33">
        <f t="shared" ref="C183" si="106">ROUND(DATE(A182,4,MOD(234-11*MOD(A182,19),30))/7,0)*7-6</f>
        <v>48301</v>
      </c>
    </row>
    <row r="184" spans="1:3" x14ac:dyDescent="0.3">
      <c r="A184" s="32"/>
      <c r="B184" s="32" t="s">
        <v>11</v>
      </c>
      <c r="C184" s="33">
        <f t="shared" ref="C184" si="107">C183+1</f>
        <v>48302</v>
      </c>
    </row>
    <row r="185" spans="1:3" x14ac:dyDescent="0.3">
      <c r="A185" s="32"/>
      <c r="B185" s="32" t="s">
        <v>12</v>
      </c>
      <c r="C185" s="33">
        <f t="shared" ref="C185" si="108">DATE(A182,5,1)</f>
        <v>48335</v>
      </c>
    </row>
    <row r="186" spans="1:3" x14ac:dyDescent="0.3">
      <c r="A186" s="32"/>
      <c r="B186" s="32" t="s">
        <v>29</v>
      </c>
      <c r="C186" s="33">
        <f t="shared" ref="C186" si="109">DATE(A182,5,8)</f>
        <v>48342</v>
      </c>
    </row>
    <row r="187" spans="1:3" x14ac:dyDescent="0.3">
      <c r="A187" s="32"/>
      <c r="B187" s="32" t="s">
        <v>14</v>
      </c>
      <c r="C187" s="33">
        <f t="shared" ref="C187" si="110">C183+39</f>
        <v>48340</v>
      </c>
    </row>
    <row r="188" spans="1:3" x14ac:dyDescent="0.3">
      <c r="A188" s="32"/>
      <c r="B188" s="32" t="s">
        <v>15</v>
      </c>
      <c r="C188" s="33">
        <f t="shared" ref="C188" si="111">C183+50</f>
        <v>48351</v>
      </c>
    </row>
    <row r="189" spans="1:3" x14ac:dyDescent="0.3">
      <c r="A189" s="32"/>
      <c r="B189" s="32" t="s">
        <v>16</v>
      </c>
      <c r="C189" s="33">
        <f t="shared" ref="C189" si="112">DATE(A182,7,14)</f>
        <v>48409</v>
      </c>
    </row>
    <row r="190" spans="1:3" x14ac:dyDescent="0.3">
      <c r="A190" s="32"/>
      <c r="B190" s="32" t="s">
        <v>17</v>
      </c>
      <c r="C190" s="33">
        <f t="shared" ref="C190" si="113">DATE(A182,8,15)</f>
        <v>48441</v>
      </c>
    </row>
    <row r="191" spans="1:3" x14ac:dyDescent="0.3">
      <c r="A191" s="32"/>
      <c r="B191" s="32" t="s">
        <v>18</v>
      </c>
      <c r="C191" s="33">
        <f t="shared" ref="C191" si="114">DATE(A182,11,1)</f>
        <v>48519</v>
      </c>
    </row>
    <row r="192" spans="1:3" x14ac:dyDescent="0.3">
      <c r="A192" s="32"/>
      <c r="B192" s="32" t="s">
        <v>19</v>
      </c>
      <c r="C192" s="33">
        <f t="shared" ref="C192" si="115">DATE(A182,11,11)</f>
        <v>48529</v>
      </c>
    </row>
    <row r="193" spans="1:3" x14ac:dyDescent="0.3">
      <c r="A193" s="32"/>
      <c r="B193" s="32" t="s">
        <v>20</v>
      </c>
      <c r="C193" s="33">
        <f t="shared" ref="C193" si="116">DATE(A182,12,25)</f>
        <v>48573</v>
      </c>
    </row>
    <row r="194" spans="1:3" x14ac:dyDescent="0.3">
      <c r="A194" s="31">
        <f t="shared" ref="A194" si="117">A182+1</f>
        <v>2033</v>
      </c>
      <c r="B194" s="32" t="s">
        <v>9</v>
      </c>
      <c r="C194" s="33">
        <f t="shared" ref="C194" si="118">DATE(A194,1,1)</f>
        <v>48580</v>
      </c>
    </row>
    <row r="195" spans="1:3" x14ac:dyDescent="0.3">
      <c r="A195" s="32"/>
      <c r="B195" s="32" t="s">
        <v>10</v>
      </c>
      <c r="C195" s="33">
        <f t="shared" ref="C195" si="119">ROUND(DATE(A194,4,MOD(234-11*MOD(A194,19),30))/7,0)*7-6</f>
        <v>48686</v>
      </c>
    </row>
    <row r="196" spans="1:3" x14ac:dyDescent="0.3">
      <c r="A196" s="32"/>
      <c r="B196" s="32" t="s">
        <v>11</v>
      </c>
      <c r="C196" s="33">
        <f t="shared" ref="C196" si="120">C195+1</f>
        <v>48687</v>
      </c>
    </row>
    <row r="197" spans="1:3" x14ac:dyDescent="0.3">
      <c r="A197" s="32"/>
      <c r="B197" s="32" t="s">
        <v>12</v>
      </c>
      <c r="C197" s="33">
        <f t="shared" ref="C197" si="121">DATE(A194,5,1)</f>
        <v>48700</v>
      </c>
    </row>
    <row r="198" spans="1:3" x14ac:dyDescent="0.3">
      <c r="A198" s="32"/>
      <c r="B198" s="32" t="s">
        <v>30</v>
      </c>
      <c r="C198" s="33">
        <f t="shared" ref="C198" si="122">DATE(A194,5,8)</f>
        <v>48707</v>
      </c>
    </row>
    <row r="199" spans="1:3" x14ac:dyDescent="0.3">
      <c r="A199" s="32"/>
      <c r="B199" s="32" t="s">
        <v>14</v>
      </c>
      <c r="C199" s="33">
        <f t="shared" ref="C199" si="123">C195+39</f>
        <v>48725</v>
      </c>
    </row>
    <row r="200" spans="1:3" x14ac:dyDescent="0.3">
      <c r="A200" s="32"/>
      <c r="B200" s="32" t="s">
        <v>15</v>
      </c>
      <c r="C200" s="33">
        <f t="shared" ref="C200" si="124">C195+50</f>
        <v>48736</v>
      </c>
    </row>
    <row r="201" spans="1:3" x14ac:dyDescent="0.3">
      <c r="A201" s="32"/>
      <c r="B201" s="32" t="s">
        <v>16</v>
      </c>
      <c r="C201" s="33">
        <f t="shared" ref="C201" si="125">DATE(A194,7,14)</f>
        <v>48774</v>
      </c>
    </row>
    <row r="202" spans="1:3" x14ac:dyDescent="0.3">
      <c r="A202" s="32"/>
      <c r="B202" s="32" t="s">
        <v>17</v>
      </c>
      <c r="C202" s="33">
        <f t="shared" ref="C202" si="126">DATE(A194,8,15)</f>
        <v>48806</v>
      </c>
    </row>
    <row r="203" spans="1:3" x14ac:dyDescent="0.3">
      <c r="A203" s="32"/>
      <c r="B203" s="32" t="s">
        <v>18</v>
      </c>
      <c r="C203" s="33">
        <f t="shared" ref="C203" si="127">DATE(A194,11,1)</f>
        <v>48884</v>
      </c>
    </row>
    <row r="204" spans="1:3" x14ac:dyDescent="0.3">
      <c r="A204" s="32"/>
      <c r="B204" s="32" t="s">
        <v>19</v>
      </c>
      <c r="C204" s="33">
        <f t="shared" ref="C204" si="128">DATE(A194,11,11)</f>
        <v>48894</v>
      </c>
    </row>
    <row r="205" spans="1:3" x14ac:dyDescent="0.3">
      <c r="A205" s="32"/>
      <c r="B205" s="32" t="s">
        <v>20</v>
      </c>
      <c r="C205" s="33">
        <f t="shared" ref="C205" si="129">DATE(A194,12,25)</f>
        <v>48938</v>
      </c>
    </row>
    <row r="206" spans="1:3" x14ac:dyDescent="0.3">
      <c r="A206" s="31">
        <f t="shared" ref="A206" si="130">A194+1</f>
        <v>2034</v>
      </c>
      <c r="B206" s="32" t="s">
        <v>9</v>
      </c>
      <c r="C206" s="33">
        <f t="shared" ref="C206" si="131">DATE(A206,1,1)</f>
        <v>48945</v>
      </c>
    </row>
    <row r="207" spans="1:3" x14ac:dyDescent="0.3">
      <c r="A207" s="32"/>
      <c r="B207" s="32" t="s">
        <v>10</v>
      </c>
      <c r="C207" s="33">
        <f t="shared" ref="C207" si="132">ROUND(DATE(A206,4,MOD(234-11*MOD(A206,19),30))/7,0)*7-6</f>
        <v>49043</v>
      </c>
    </row>
    <row r="208" spans="1:3" x14ac:dyDescent="0.3">
      <c r="A208" s="32"/>
      <c r="B208" s="32" t="s">
        <v>11</v>
      </c>
      <c r="C208" s="33">
        <f t="shared" ref="C208" si="133">C207+1</f>
        <v>49044</v>
      </c>
    </row>
    <row r="209" spans="1:3" x14ac:dyDescent="0.3">
      <c r="A209" s="32"/>
      <c r="B209" s="32" t="s">
        <v>12</v>
      </c>
      <c r="C209" s="33">
        <f t="shared" ref="C209" si="134">DATE(A206,5,1)</f>
        <v>49065</v>
      </c>
    </row>
    <row r="210" spans="1:3" x14ac:dyDescent="0.3">
      <c r="A210" s="32"/>
      <c r="B210" s="32" t="s">
        <v>31</v>
      </c>
      <c r="C210" s="33">
        <f t="shared" ref="C210" si="135">DATE(A206,5,8)</f>
        <v>49072</v>
      </c>
    </row>
    <row r="211" spans="1:3" x14ac:dyDescent="0.3">
      <c r="A211" s="32"/>
      <c r="B211" s="32" t="s">
        <v>14</v>
      </c>
      <c r="C211" s="33">
        <f t="shared" ref="C211" si="136">C207+39</f>
        <v>49082</v>
      </c>
    </row>
    <row r="212" spans="1:3" x14ac:dyDescent="0.3">
      <c r="A212" s="32"/>
      <c r="B212" s="32" t="s">
        <v>15</v>
      </c>
      <c r="C212" s="33">
        <f t="shared" ref="C212" si="137">C207+50</f>
        <v>49093</v>
      </c>
    </row>
    <row r="213" spans="1:3" x14ac:dyDescent="0.3">
      <c r="A213" s="32"/>
      <c r="B213" s="32" t="s">
        <v>16</v>
      </c>
      <c r="C213" s="33">
        <f t="shared" ref="C213" si="138">DATE(A206,7,14)</f>
        <v>49139</v>
      </c>
    </row>
    <row r="214" spans="1:3" x14ac:dyDescent="0.3">
      <c r="A214" s="32"/>
      <c r="B214" s="32" t="s">
        <v>17</v>
      </c>
      <c r="C214" s="33">
        <f t="shared" ref="C214" si="139">DATE(A206,8,15)</f>
        <v>49171</v>
      </c>
    </row>
    <row r="215" spans="1:3" x14ac:dyDescent="0.3">
      <c r="A215" s="32"/>
      <c r="B215" s="32" t="s">
        <v>18</v>
      </c>
      <c r="C215" s="33">
        <f t="shared" ref="C215" si="140">DATE(A206,11,1)</f>
        <v>49249</v>
      </c>
    </row>
    <row r="216" spans="1:3" x14ac:dyDescent="0.3">
      <c r="A216" s="32"/>
      <c r="B216" s="32" t="s">
        <v>19</v>
      </c>
      <c r="C216" s="33">
        <f t="shared" ref="C216" si="141">DATE(A206,11,11)</f>
        <v>49259</v>
      </c>
    </row>
    <row r="217" spans="1:3" x14ac:dyDescent="0.3">
      <c r="A217" s="32"/>
      <c r="B217" s="32" t="s">
        <v>20</v>
      </c>
      <c r="C217" s="33">
        <f t="shared" ref="C217" si="142">DATE(A206,12,25)</f>
        <v>49303</v>
      </c>
    </row>
    <row r="218" spans="1:3" x14ac:dyDescent="0.3">
      <c r="A218" s="31">
        <f t="shared" ref="A218" si="143">A206+1</f>
        <v>2035</v>
      </c>
      <c r="B218" s="32" t="s">
        <v>9</v>
      </c>
      <c r="C218" s="33">
        <f t="shared" ref="C218" si="144">DATE(A218,1,1)</f>
        <v>49310</v>
      </c>
    </row>
    <row r="219" spans="1:3" x14ac:dyDescent="0.3">
      <c r="A219" s="32"/>
      <c r="B219" s="32" t="s">
        <v>10</v>
      </c>
      <c r="C219" s="33">
        <f t="shared" ref="C219" si="145">ROUND(DATE(A218,4,MOD(234-11*MOD(A218,19),30))/7,0)*7-6</f>
        <v>49393</v>
      </c>
    </row>
    <row r="220" spans="1:3" x14ac:dyDescent="0.3">
      <c r="A220" s="32"/>
      <c r="B220" s="32" t="s">
        <v>11</v>
      </c>
      <c r="C220" s="33">
        <f t="shared" ref="C220" si="146">C219+1</f>
        <v>49394</v>
      </c>
    </row>
    <row r="221" spans="1:3" x14ac:dyDescent="0.3">
      <c r="A221" s="32"/>
      <c r="B221" s="32" t="s">
        <v>12</v>
      </c>
      <c r="C221" s="33">
        <f t="shared" ref="C221" si="147">DATE(A218,5,1)</f>
        <v>49430</v>
      </c>
    </row>
    <row r="222" spans="1:3" x14ac:dyDescent="0.3">
      <c r="A222" s="32"/>
      <c r="B222" s="32" t="s">
        <v>43</v>
      </c>
      <c r="C222" s="33">
        <f t="shared" ref="C222" si="148">DATE(A218,5,8)</f>
        <v>49437</v>
      </c>
    </row>
    <row r="223" spans="1:3" x14ac:dyDescent="0.3">
      <c r="A223" s="32"/>
      <c r="B223" s="32" t="s">
        <v>14</v>
      </c>
      <c r="C223" s="33">
        <f t="shared" ref="C223" si="149">C219+39</f>
        <v>49432</v>
      </c>
    </row>
    <row r="224" spans="1:3" x14ac:dyDescent="0.3">
      <c r="A224" s="32"/>
      <c r="B224" s="32" t="s">
        <v>15</v>
      </c>
      <c r="C224" s="33">
        <f t="shared" ref="C224" si="150">C219+50</f>
        <v>49443</v>
      </c>
    </row>
    <row r="225" spans="1:3" x14ac:dyDescent="0.3">
      <c r="A225" s="32"/>
      <c r="B225" s="32" t="s">
        <v>16</v>
      </c>
      <c r="C225" s="33">
        <f t="shared" ref="C225" si="151">DATE(A218,7,14)</f>
        <v>49504</v>
      </c>
    </row>
    <row r="226" spans="1:3" x14ac:dyDescent="0.3">
      <c r="A226" s="32"/>
      <c r="B226" s="32" t="s">
        <v>17</v>
      </c>
      <c r="C226" s="33">
        <f t="shared" ref="C226" si="152">DATE(A218,8,15)</f>
        <v>49536</v>
      </c>
    </row>
    <row r="227" spans="1:3" x14ac:dyDescent="0.3">
      <c r="A227" s="32"/>
      <c r="B227" s="32" t="s">
        <v>18</v>
      </c>
      <c r="C227" s="33">
        <f t="shared" ref="C227" si="153">DATE(A218,11,1)</f>
        <v>49614</v>
      </c>
    </row>
    <row r="228" spans="1:3" x14ac:dyDescent="0.3">
      <c r="A228" s="32"/>
      <c r="B228" s="32" t="s">
        <v>19</v>
      </c>
      <c r="C228" s="33">
        <f t="shared" ref="C228" si="154">DATE(A218,11,11)</f>
        <v>49624</v>
      </c>
    </row>
    <row r="229" spans="1:3" x14ac:dyDescent="0.3">
      <c r="A229" s="32"/>
      <c r="B229" s="32" t="s">
        <v>20</v>
      </c>
      <c r="C229" s="33">
        <f t="shared" ref="C229" si="155">DATE(A218,12,25)</f>
        <v>49668</v>
      </c>
    </row>
    <row r="230" spans="1:3" x14ac:dyDescent="0.3">
      <c r="A230" s="31">
        <f t="shared" ref="A230" si="156">A218+1</f>
        <v>2036</v>
      </c>
      <c r="B230" s="32" t="s">
        <v>9</v>
      </c>
      <c r="C230" s="33">
        <f t="shared" ref="C230" si="157">DATE(A230,1,1)</f>
        <v>49675</v>
      </c>
    </row>
    <row r="231" spans="1:3" x14ac:dyDescent="0.3">
      <c r="A231" s="32"/>
      <c r="B231" s="32" t="s">
        <v>10</v>
      </c>
      <c r="C231" s="33">
        <f t="shared" ref="C231" si="158">ROUND(DATE(A230,4,MOD(234-11*MOD(A230,19),30))/7,0)*7-6</f>
        <v>49778</v>
      </c>
    </row>
    <row r="232" spans="1:3" x14ac:dyDescent="0.3">
      <c r="A232" s="32"/>
      <c r="B232" s="32" t="s">
        <v>11</v>
      </c>
      <c r="C232" s="33">
        <f t="shared" ref="C232" si="159">C231+1</f>
        <v>49779</v>
      </c>
    </row>
    <row r="233" spans="1:3" x14ac:dyDescent="0.3">
      <c r="A233" s="32"/>
      <c r="B233" s="32" t="s">
        <v>12</v>
      </c>
      <c r="C233" s="33">
        <f t="shared" ref="C233" si="160">DATE(A230,5,1)</f>
        <v>49796</v>
      </c>
    </row>
    <row r="234" spans="1:3" x14ac:dyDescent="0.3">
      <c r="A234" s="32"/>
      <c r="B234" s="32" t="s">
        <v>44</v>
      </c>
      <c r="C234" s="33">
        <f t="shared" ref="C234" si="161">DATE(A230,5,8)</f>
        <v>49803</v>
      </c>
    </row>
    <row r="235" spans="1:3" x14ac:dyDescent="0.3">
      <c r="A235" s="32"/>
      <c r="B235" s="32" t="s">
        <v>14</v>
      </c>
      <c r="C235" s="33">
        <f t="shared" ref="C235" si="162">C231+39</f>
        <v>49817</v>
      </c>
    </row>
    <row r="236" spans="1:3" x14ac:dyDescent="0.3">
      <c r="A236" s="32"/>
      <c r="B236" s="32" t="s">
        <v>15</v>
      </c>
      <c r="C236" s="33">
        <f t="shared" ref="C236" si="163">C231+50</f>
        <v>49828</v>
      </c>
    </row>
    <row r="237" spans="1:3" x14ac:dyDescent="0.3">
      <c r="A237" s="32"/>
      <c r="B237" s="32" t="s">
        <v>16</v>
      </c>
      <c r="C237" s="33">
        <f t="shared" ref="C237" si="164">DATE(A230,7,14)</f>
        <v>49870</v>
      </c>
    </row>
    <row r="238" spans="1:3" x14ac:dyDescent="0.3">
      <c r="A238" s="32"/>
      <c r="B238" s="32" t="s">
        <v>17</v>
      </c>
      <c r="C238" s="33">
        <f t="shared" ref="C238" si="165">DATE(A230,8,15)</f>
        <v>49902</v>
      </c>
    </row>
    <row r="239" spans="1:3" x14ac:dyDescent="0.3">
      <c r="A239" s="32"/>
      <c r="B239" s="32" t="s">
        <v>18</v>
      </c>
      <c r="C239" s="33">
        <f t="shared" ref="C239" si="166">DATE(A230,11,1)</f>
        <v>49980</v>
      </c>
    </row>
    <row r="240" spans="1:3" x14ac:dyDescent="0.3">
      <c r="A240" s="32"/>
      <c r="B240" s="32" t="s">
        <v>19</v>
      </c>
      <c r="C240" s="33">
        <f t="shared" ref="C240" si="167">DATE(A230,11,11)</f>
        <v>49990</v>
      </c>
    </row>
    <row r="241" spans="1:3" x14ac:dyDescent="0.3">
      <c r="A241" s="32"/>
      <c r="B241" s="32" t="s">
        <v>20</v>
      </c>
      <c r="C241" s="33">
        <f t="shared" ref="C241" si="168">DATE(A230,12,25)</f>
        <v>50034</v>
      </c>
    </row>
    <row r="242" spans="1:3" x14ac:dyDescent="0.3">
      <c r="A242" s="31">
        <f t="shared" ref="A242" si="169">A230+1</f>
        <v>2037</v>
      </c>
      <c r="B242" s="32" t="s">
        <v>9</v>
      </c>
      <c r="C242" s="33">
        <f t="shared" ref="C242" si="170">DATE(A242,1,1)</f>
        <v>50041</v>
      </c>
    </row>
    <row r="243" spans="1:3" x14ac:dyDescent="0.3">
      <c r="A243" s="32"/>
      <c r="B243" s="32" t="s">
        <v>10</v>
      </c>
      <c r="C243" s="33">
        <f t="shared" ref="C243" si="171">ROUND(DATE(A242,4,MOD(234-11*MOD(A242,19),30))/7,0)*7-6</f>
        <v>50135</v>
      </c>
    </row>
    <row r="244" spans="1:3" x14ac:dyDescent="0.3">
      <c r="A244" s="32"/>
      <c r="B244" s="32" t="s">
        <v>11</v>
      </c>
      <c r="C244" s="33">
        <f t="shared" ref="C244" si="172">C243+1</f>
        <v>50136</v>
      </c>
    </row>
    <row r="245" spans="1:3" x14ac:dyDescent="0.3">
      <c r="A245" s="32"/>
      <c r="B245" s="32" t="s">
        <v>12</v>
      </c>
      <c r="C245" s="33">
        <f t="shared" ref="C245" si="173">DATE(A242,5,1)</f>
        <v>50161</v>
      </c>
    </row>
    <row r="246" spans="1:3" x14ac:dyDescent="0.3">
      <c r="A246" s="32"/>
      <c r="B246" s="32" t="s">
        <v>45</v>
      </c>
      <c r="C246" s="33">
        <f t="shared" ref="C246" si="174">DATE(A242,5,8)</f>
        <v>50168</v>
      </c>
    </row>
    <row r="247" spans="1:3" x14ac:dyDescent="0.3">
      <c r="A247" s="32"/>
      <c r="B247" s="32" t="s">
        <v>14</v>
      </c>
      <c r="C247" s="33">
        <f t="shared" ref="C247" si="175">C243+39</f>
        <v>50174</v>
      </c>
    </row>
    <row r="248" spans="1:3" x14ac:dyDescent="0.3">
      <c r="A248" s="32"/>
      <c r="B248" s="32" t="s">
        <v>15</v>
      </c>
      <c r="C248" s="33">
        <f t="shared" ref="C248" si="176">C243+50</f>
        <v>50185</v>
      </c>
    </row>
    <row r="249" spans="1:3" x14ac:dyDescent="0.3">
      <c r="A249" s="32"/>
      <c r="B249" s="32" t="s">
        <v>16</v>
      </c>
      <c r="C249" s="33">
        <f t="shared" ref="C249" si="177">DATE(A242,7,14)</f>
        <v>50235</v>
      </c>
    </row>
    <row r="250" spans="1:3" x14ac:dyDescent="0.3">
      <c r="A250" s="32"/>
      <c r="B250" s="32" t="s">
        <v>17</v>
      </c>
      <c r="C250" s="33">
        <f t="shared" ref="C250" si="178">DATE(A242,8,15)</f>
        <v>50267</v>
      </c>
    </row>
    <row r="251" spans="1:3" x14ac:dyDescent="0.3">
      <c r="A251" s="32"/>
      <c r="B251" s="32" t="s">
        <v>18</v>
      </c>
      <c r="C251" s="33">
        <f t="shared" ref="C251" si="179">DATE(A242,11,1)</f>
        <v>50345</v>
      </c>
    </row>
    <row r="252" spans="1:3" x14ac:dyDescent="0.3">
      <c r="A252" s="32"/>
      <c r="B252" s="32" t="s">
        <v>19</v>
      </c>
      <c r="C252" s="33">
        <f t="shared" ref="C252" si="180">DATE(A242,11,11)</f>
        <v>50355</v>
      </c>
    </row>
    <row r="253" spans="1:3" x14ac:dyDescent="0.3">
      <c r="A253" s="32"/>
      <c r="B253" s="32" t="s">
        <v>20</v>
      </c>
      <c r="C253" s="33">
        <f t="shared" ref="C253" si="181">DATE(A242,12,25)</f>
        <v>50399</v>
      </c>
    </row>
    <row r="254" spans="1:3" x14ac:dyDescent="0.3">
      <c r="A254" s="31">
        <f t="shared" ref="A254" si="182">A242+1</f>
        <v>2038</v>
      </c>
      <c r="B254" s="32" t="s">
        <v>9</v>
      </c>
      <c r="C254" s="33">
        <f t="shared" ref="C254" si="183">DATE(A254,1,1)</f>
        <v>50406</v>
      </c>
    </row>
    <row r="255" spans="1:3" x14ac:dyDescent="0.3">
      <c r="A255" s="32"/>
      <c r="B255" s="32" t="s">
        <v>10</v>
      </c>
      <c r="C255" s="33">
        <f t="shared" ref="C255" si="184">ROUND(DATE(A254,4,MOD(234-11*MOD(A254,19),30))/7,0)*7-6</f>
        <v>50520</v>
      </c>
    </row>
    <row r="256" spans="1:3" x14ac:dyDescent="0.3">
      <c r="A256" s="32"/>
      <c r="B256" s="32" t="s">
        <v>11</v>
      </c>
      <c r="C256" s="33">
        <f t="shared" ref="C256" si="185">C255+1</f>
        <v>50521</v>
      </c>
    </row>
    <row r="257" spans="1:3" x14ac:dyDescent="0.3">
      <c r="A257" s="32"/>
      <c r="B257" s="32" t="s">
        <v>12</v>
      </c>
      <c r="C257" s="33">
        <f t="shared" ref="C257" si="186">DATE(A254,5,1)</f>
        <v>50526</v>
      </c>
    </row>
    <row r="258" spans="1:3" x14ac:dyDescent="0.3">
      <c r="A258" s="32"/>
      <c r="B258" s="32" t="s">
        <v>46</v>
      </c>
      <c r="C258" s="33">
        <f t="shared" ref="C258" si="187">DATE(A254,5,8)</f>
        <v>50533</v>
      </c>
    </row>
    <row r="259" spans="1:3" x14ac:dyDescent="0.3">
      <c r="A259" s="32"/>
      <c r="B259" s="32" t="s">
        <v>14</v>
      </c>
      <c r="C259" s="33">
        <f t="shared" ref="C259" si="188">C255+39</f>
        <v>50559</v>
      </c>
    </row>
    <row r="260" spans="1:3" x14ac:dyDescent="0.3">
      <c r="A260" s="32"/>
      <c r="B260" s="32" t="s">
        <v>15</v>
      </c>
      <c r="C260" s="33">
        <f t="shared" ref="C260" si="189">C255+50</f>
        <v>50570</v>
      </c>
    </row>
    <row r="261" spans="1:3" x14ac:dyDescent="0.3">
      <c r="A261" s="32"/>
      <c r="B261" s="32" t="s">
        <v>16</v>
      </c>
      <c r="C261" s="33">
        <f t="shared" ref="C261" si="190">DATE(A254,7,14)</f>
        <v>50600</v>
      </c>
    </row>
    <row r="262" spans="1:3" x14ac:dyDescent="0.3">
      <c r="A262" s="32"/>
      <c r="B262" s="32" t="s">
        <v>17</v>
      </c>
      <c r="C262" s="33">
        <f t="shared" ref="C262" si="191">DATE(A254,8,15)</f>
        <v>50632</v>
      </c>
    </row>
    <row r="263" spans="1:3" x14ac:dyDescent="0.3">
      <c r="A263" s="32"/>
      <c r="B263" s="32" t="s">
        <v>18</v>
      </c>
      <c r="C263" s="33">
        <f t="shared" ref="C263" si="192">DATE(A254,11,1)</f>
        <v>50710</v>
      </c>
    </row>
    <row r="264" spans="1:3" x14ac:dyDescent="0.3">
      <c r="A264" s="32"/>
      <c r="B264" s="32" t="s">
        <v>19</v>
      </c>
      <c r="C264" s="33">
        <f t="shared" ref="C264" si="193">DATE(A254,11,11)</f>
        <v>50720</v>
      </c>
    </row>
    <row r="265" spans="1:3" x14ac:dyDescent="0.3">
      <c r="A265" s="32"/>
      <c r="B265" s="32" t="s">
        <v>20</v>
      </c>
      <c r="C265" s="33">
        <f t="shared" ref="C265" si="194">DATE(A254,12,25)</f>
        <v>50764</v>
      </c>
    </row>
    <row r="266" spans="1:3" x14ac:dyDescent="0.3">
      <c r="A266" s="31">
        <f t="shared" ref="A266" si="195">A254+1</f>
        <v>2039</v>
      </c>
      <c r="B266" s="32" t="s">
        <v>9</v>
      </c>
      <c r="C266" s="33">
        <f t="shared" ref="C266" si="196">DATE(A266,1,1)</f>
        <v>50771</v>
      </c>
    </row>
    <row r="267" spans="1:3" x14ac:dyDescent="0.3">
      <c r="A267" s="32"/>
      <c r="B267" s="32" t="s">
        <v>10</v>
      </c>
      <c r="C267" s="33">
        <f t="shared" ref="C267" si="197">ROUND(DATE(A266,4,MOD(234-11*MOD(A266,19),30))/7,0)*7-6</f>
        <v>50870</v>
      </c>
    </row>
    <row r="268" spans="1:3" x14ac:dyDescent="0.3">
      <c r="A268" s="32"/>
      <c r="B268" s="32" t="s">
        <v>11</v>
      </c>
      <c r="C268" s="33">
        <f t="shared" ref="C268" si="198">C267+1</f>
        <v>50871</v>
      </c>
    </row>
    <row r="269" spans="1:3" x14ac:dyDescent="0.3">
      <c r="A269" s="32"/>
      <c r="B269" s="32" t="s">
        <v>12</v>
      </c>
      <c r="C269" s="33">
        <f t="shared" ref="C269" si="199">DATE(A266,5,1)</f>
        <v>50891</v>
      </c>
    </row>
    <row r="270" spans="1:3" x14ac:dyDescent="0.3">
      <c r="A270" s="32"/>
      <c r="B270" s="32" t="s">
        <v>47</v>
      </c>
      <c r="C270" s="33">
        <f t="shared" ref="C270" si="200">DATE(A266,5,8)</f>
        <v>50898</v>
      </c>
    </row>
    <row r="271" spans="1:3" x14ac:dyDescent="0.3">
      <c r="A271" s="32"/>
      <c r="B271" s="32" t="s">
        <v>14</v>
      </c>
      <c r="C271" s="33">
        <f t="shared" ref="C271" si="201">C267+39</f>
        <v>50909</v>
      </c>
    </row>
    <row r="272" spans="1:3" x14ac:dyDescent="0.3">
      <c r="A272" s="32"/>
      <c r="B272" s="32" t="s">
        <v>15</v>
      </c>
      <c r="C272" s="33">
        <f t="shared" ref="C272" si="202">C267+50</f>
        <v>50920</v>
      </c>
    </row>
    <row r="273" spans="1:3" x14ac:dyDescent="0.3">
      <c r="A273" s="32"/>
      <c r="B273" s="32" t="s">
        <v>16</v>
      </c>
      <c r="C273" s="33">
        <f t="shared" ref="C273" si="203">DATE(A266,7,14)</f>
        <v>50965</v>
      </c>
    </row>
    <row r="274" spans="1:3" x14ac:dyDescent="0.3">
      <c r="A274" s="32"/>
      <c r="B274" s="32" t="s">
        <v>17</v>
      </c>
      <c r="C274" s="33">
        <f t="shared" ref="C274" si="204">DATE(A266,8,15)</f>
        <v>50997</v>
      </c>
    </row>
    <row r="275" spans="1:3" x14ac:dyDescent="0.3">
      <c r="A275" s="32"/>
      <c r="B275" s="32" t="s">
        <v>18</v>
      </c>
      <c r="C275" s="33">
        <f t="shared" ref="C275" si="205">DATE(A266,11,1)</f>
        <v>51075</v>
      </c>
    </row>
    <row r="276" spans="1:3" x14ac:dyDescent="0.3">
      <c r="A276" s="32"/>
      <c r="B276" s="32" t="s">
        <v>19</v>
      </c>
      <c r="C276" s="33">
        <f t="shared" ref="C276" si="206">DATE(A266,11,11)</f>
        <v>51085</v>
      </c>
    </row>
    <row r="277" spans="1:3" x14ac:dyDescent="0.3">
      <c r="A277" s="32"/>
      <c r="B277" s="32" t="s">
        <v>20</v>
      </c>
      <c r="C277" s="33">
        <f t="shared" ref="C277" si="207">DATE(A266,12,25)</f>
        <v>51129</v>
      </c>
    </row>
    <row r="278" spans="1:3" x14ac:dyDescent="0.3">
      <c r="A278" s="31">
        <f t="shared" ref="A278" si="208">A266+1</f>
        <v>2040</v>
      </c>
      <c r="B278" s="32" t="s">
        <v>9</v>
      </c>
      <c r="C278" s="33">
        <f t="shared" ref="C278" si="209">DATE(A278,1,1)</f>
        <v>51136</v>
      </c>
    </row>
    <row r="279" spans="1:3" x14ac:dyDescent="0.3">
      <c r="A279" s="32"/>
      <c r="B279" s="32" t="s">
        <v>10</v>
      </c>
      <c r="C279" s="33">
        <f t="shared" ref="C279" si="210">ROUND(DATE(A278,4,MOD(234-11*MOD(A278,19),30))/7,0)*7-6</f>
        <v>51227</v>
      </c>
    </row>
    <row r="280" spans="1:3" x14ac:dyDescent="0.3">
      <c r="A280" s="32"/>
      <c r="B280" s="32" t="s">
        <v>11</v>
      </c>
      <c r="C280" s="33">
        <f t="shared" ref="C280" si="211">C279+1</f>
        <v>51228</v>
      </c>
    </row>
    <row r="281" spans="1:3" x14ac:dyDescent="0.3">
      <c r="A281" s="32"/>
      <c r="B281" s="32" t="s">
        <v>12</v>
      </c>
      <c r="C281" s="33">
        <f t="shared" ref="C281" si="212">DATE(A278,5,1)</f>
        <v>51257</v>
      </c>
    </row>
    <row r="282" spans="1:3" x14ac:dyDescent="0.3">
      <c r="A282" s="32"/>
      <c r="B282" s="32" t="s">
        <v>48</v>
      </c>
      <c r="C282" s="33">
        <f t="shared" ref="C282" si="213">DATE(A278,5,8)</f>
        <v>51264</v>
      </c>
    </row>
    <row r="283" spans="1:3" x14ac:dyDescent="0.3">
      <c r="A283" s="32"/>
      <c r="B283" s="32" t="s">
        <v>14</v>
      </c>
      <c r="C283" s="33">
        <f t="shared" ref="C283" si="214">C279+39</f>
        <v>51266</v>
      </c>
    </row>
    <row r="284" spans="1:3" x14ac:dyDescent="0.3">
      <c r="A284" s="32"/>
      <c r="B284" s="32" t="s">
        <v>15</v>
      </c>
      <c r="C284" s="33">
        <f t="shared" ref="C284" si="215">C279+50</f>
        <v>51277</v>
      </c>
    </row>
    <row r="285" spans="1:3" x14ac:dyDescent="0.3">
      <c r="A285" s="32"/>
      <c r="B285" s="32" t="s">
        <v>16</v>
      </c>
      <c r="C285" s="33">
        <f t="shared" ref="C285" si="216">DATE(A278,7,14)</f>
        <v>51331</v>
      </c>
    </row>
    <row r="286" spans="1:3" x14ac:dyDescent="0.3">
      <c r="A286" s="32"/>
      <c r="B286" s="32" t="s">
        <v>17</v>
      </c>
      <c r="C286" s="33">
        <f t="shared" ref="C286" si="217">DATE(A278,8,15)</f>
        <v>51363</v>
      </c>
    </row>
    <row r="287" spans="1:3" x14ac:dyDescent="0.3">
      <c r="A287" s="32"/>
      <c r="B287" s="32" t="s">
        <v>18</v>
      </c>
      <c r="C287" s="33">
        <f t="shared" ref="C287" si="218">DATE(A278,11,1)</f>
        <v>51441</v>
      </c>
    </row>
    <row r="288" spans="1:3" x14ac:dyDescent="0.3">
      <c r="A288" s="32"/>
      <c r="B288" s="32" t="s">
        <v>19</v>
      </c>
      <c r="C288" s="33">
        <f t="shared" ref="C288" si="219">DATE(A278,11,11)</f>
        <v>51451</v>
      </c>
    </row>
    <row r="289" spans="1:3" x14ac:dyDescent="0.3">
      <c r="A289" s="32"/>
      <c r="B289" s="32" t="s">
        <v>20</v>
      </c>
      <c r="C289" s="33">
        <f t="shared" ref="C289" si="220">DATE(A278,12,25)</f>
        <v>51495</v>
      </c>
    </row>
    <row r="290" spans="1:3" x14ac:dyDescent="0.3">
      <c r="A290" s="31">
        <f t="shared" ref="A290" si="221">A278+1</f>
        <v>2041</v>
      </c>
      <c r="B290" s="32" t="s">
        <v>9</v>
      </c>
      <c r="C290" s="33">
        <f t="shared" ref="C290" si="222">DATE(A290,1,1)</f>
        <v>51502</v>
      </c>
    </row>
    <row r="291" spans="1:3" x14ac:dyDescent="0.3">
      <c r="A291" s="32"/>
      <c r="B291" s="32" t="s">
        <v>10</v>
      </c>
      <c r="C291" s="33">
        <f t="shared" ref="C291" si="223">ROUND(DATE(A290,4,MOD(234-11*MOD(A290,19),30))/7,0)*7-6</f>
        <v>51612</v>
      </c>
    </row>
    <row r="292" spans="1:3" x14ac:dyDescent="0.3">
      <c r="A292" s="32"/>
      <c r="B292" s="32" t="s">
        <v>11</v>
      </c>
      <c r="C292" s="33">
        <f t="shared" ref="C292" si="224">C291+1</f>
        <v>51613</v>
      </c>
    </row>
    <row r="293" spans="1:3" x14ac:dyDescent="0.3">
      <c r="A293" s="32"/>
      <c r="B293" s="32" t="s">
        <v>12</v>
      </c>
      <c r="C293" s="33">
        <f t="shared" ref="C293" si="225">DATE(A290,5,1)</f>
        <v>51622</v>
      </c>
    </row>
    <row r="294" spans="1:3" x14ac:dyDescent="0.3">
      <c r="A294" s="32"/>
      <c r="B294" s="32" t="s">
        <v>49</v>
      </c>
      <c r="C294" s="33">
        <f t="shared" ref="C294" si="226">DATE(A290,5,8)</f>
        <v>51629</v>
      </c>
    </row>
    <row r="295" spans="1:3" x14ac:dyDescent="0.3">
      <c r="A295" s="32"/>
      <c r="B295" s="32" t="s">
        <v>14</v>
      </c>
      <c r="C295" s="33">
        <f t="shared" ref="C295" si="227">C291+39</f>
        <v>51651</v>
      </c>
    </row>
    <row r="296" spans="1:3" x14ac:dyDescent="0.3">
      <c r="A296" s="32"/>
      <c r="B296" s="32" t="s">
        <v>15</v>
      </c>
      <c r="C296" s="33">
        <f t="shared" ref="C296" si="228">C291+50</f>
        <v>51662</v>
      </c>
    </row>
    <row r="297" spans="1:3" x14ac:dyDescent="0.3">
      <c r="A297" s="32"/>
      <c r="B297" s="32" t="s">
        <v>16</v>
      </c>
      <c r="C297" s="33">
        <f t="shared" ref="C297" si="229">DATE(A290,7,14)</f>
        <v>51696</v>
      </c>
    </row>
    <row r="298" spans="1:3" x14ac:dyDescent="0.3">
      <c r="A298" s="32"/>
      <c r="B298" s="32" t="s">
        <v>17</v>
      </c>
      <c r="C298" s="33">
        <f t="shared" ref="C298" si="230">DATE(A290,8,15)</f>
        <v>51728</v>
      </c>
    </row>
    <row r="299" spans="1:3" x14ac:dyDescent="0.3">
      <c r="A299" s="32"/>
      <c r="B299" s="32" t="s">
        <v>18</v>
      </c>
      <c r="C299" s="33">
        <f t="shared" ref="C299" si="231">DATE(A290,11,1)</f>
        <v>51806</v>
      </c>
    </row>
    <row r="300" spans="1:3" x14ac:dyDescent="0.3">
      <c r="A300" s="32"/>
      <c r="B300" s="32" t="s">
        <v>19</v>
      </c>
      <c r="C300" s="33">
        <f t="shared" ref="C300" si="232">DATE(A290,11,11)</f>
        <v>51816</v>
      </c>
    </row>
    <row r="301" spans="1:3" x14ac:dyDescent="0.3">
      <c r="A301" s="32"/>
      <c r="B301" s="32" t="s">
        <v>20</v>
      </c>
      <c r="C301" s="33">
        <f t="shared" ref="C301" si="233">DATE(A290,12,25)</f>
        <v>51860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T41"/>
  <sheetViews>
    <sheetView workbookViewId="0">
      <pane ySplit="8" topLeftCell="A9" activePane="bottomLeft" state="frozen"/>
      <selection activeCell="N9" sqref="N9:O39"/>
      <selection pane="bottomLeft" activeCell="O44" sqref="O44"/>
    </sheetView>
  </sheetViews>
  <sheetFormatPr baseColWidth="10" defaultRowHeight="15.6" x14ac:dyDescent="0.3"/>
  <cols>
    <col min="1" max="1" width="7.59765625" bestFit="1" customWidth="1"/>
    <col min="2" max="2" width="8" bestFit="1" customWidth="1"/>
    <col min="3" max="3" width="10.09765625" style="2" bestFit="1" customWidth="1"/>
    <col min="4" max="5" width="7.09765625" style="7" customWidth="1"/>
    <col min="6" max="7" width="7.09765625" customWidth="1"/>
    <col min="8" max="8" width="13" bestFit="1" customWidth="1"/>
    <col min="9" max="9" width="13" style="4" customWidth="1"/>
    <col min="10" max="10" width="12.19921875" style="8" bestFit="1" customWidth="1"/>
    <col min="11" max="11" width="7.5" style="8" customWidth="1"/>
    <col min="12" max="12" width="10.59765625" style="8" bestFit="1" customWidth="1"/>
    <col min="13" max="13" width="6.796875" style="8" customWidth="1"/>
    <col min="14" max="14" width="13" bestFit="1" customWidth="1"/>
    <col min="15" max="15" width="10.8984375" bestFit="1" customWidth="1"/>
    <col min="16" max="17" width="9.19921875" customWidth="1"/>
    <col min="18" max="18" width="9.19921875" bestFit="1" customWidth="1"/>
    <col min="19" max="19" width="8.296875" customWidth="1"/>
  </cols>
  <sheetData>
    <row r="1" spans="1:20" s="4" customFormat="1" ht="7.8" customHeight="1" thickTop="1" x14ac:dyDescent="0.3">
      <c r="A1" s="77" t="s">
        <v>6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9"/>
    </row>
    <row r="2" spans="1:20" s="4" customFormat="1" ht="7.8" customHeight="1" x14ac:dyDescent="0.3">
      <c r="A2" s="80"/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2"/>
    </row>
    <row r="3" spans="1:20" s="4" customFormat="1" ht="7.8" customHeight="1" x14ac:dyDescent="0.3">
      <c r="A3" s="80"/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2"/>
    </row>
    <row r="4" spans="1:20" s="4" customFormat="1" ht="7.8" customHeight="1" x14ac:dyDescent="0.3">
      <c r="A4" s="80"/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  <c r="Q4" s="81"/>
      <c r="R4" s="81"/>
      <c r="S4" s="82"/>
    </row>
    <row r="5" spans="1:20" s="4" customFormat="1" ht="7.8" customHeight="1" thickBot="1" x14ac:dyDescent="0.35">
      <c r="A5" s="83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84"/>
      <c r="Q5" s="84"/>
      <c r="R5" s="84"/>
      <c r="S5" s="85"/>
    </row>
    <row r="6" spans="1:20" s="4" customFormat="1" ht="16.2" thickTop="1" x14ac:dyDescent="0.3">
      <c r="A6" s="20"/>
      <c r="B6" s="20"/>
      <c r="C6" s="75">
        <v>2019</v>
      </c>
      <c r="D6" s="44">
        <v>0.83333333333333337</v>
      </c>
      <c r="E6" s="45" t="s">
        <v>37</v>
      </c>
      <c r="F6" s="46"/>
      <c r="G6" s="20"/>
      <c r="H6" s="43"/>
      <c r="I6" s="41" t="s">
        <v>34</v>
      </c>
      <c r="J6" s="20"/>
      <c r="K6" s="20"/>
      <c r="L6" s="20"/>
      <c r="M6" s="20"/>
      <c r="N6" s="14" t="s">
        <v>5</v>
      </c>
      <c r="O6" s="15">
        <f ca="1">O7</f>
        <v>4.9833333333333325</v>
      </c>
      <c r="P6" s="47" t="s">
        <v>39</v>
      </c>
      <c r="Q6" s="47" t="s">
        <v>40</v>
      </c>
      <c r="R6" s="47" t="s">
        <v>41</v>
      </c>
      <c r="S6" s="60" t="s">
        <v>51</v>
      </c>
    </row>
    <row r="7" spans="1:20" s="4" customFormat="1" x14ac:dyDescent="0.3">
      <c r="A7" s="20"/>
      <c r="B7" s="20"/>
      <c r="C7" s="76"/>
      <c r="D7" s="44">
        <v>0.29166666666666669</v>
      </c>
      <c r="E7" s="45" t="s">
        <v>38</v>
      </c>
      <c r="F7" s="20"/>
      <c r="G7" s="20"/>
      <c r="H7" s="43"/>
      <c r="I7" s="41" t="s">
        <v>35</v>
      </c>
      <c r="J7" s="20"/>
      <c r="K7" s="20"/>
      <c r="L7" s="67">
        <v>35</v>
      </c>
      <c r="M7" s="67">
        <v>43</v>
      </c>
      <c r="N7" s="11" t="s">
        <v>4</v>
      </c>
      <c r="O7" s="12">
        <f ca="1">SUM(J9:J39)</f>
        <v>4.9833333333333325</v>
      </c>
      <c r="P7" s="65" t="s">
        <v>53</v>
      </c>
      <c r="Q7" s="65" t="s">
        <v>54</v>
      </c>
      <c r="R7" s="65" t="s">
        <v>55</v>
      </c>
      <c r="S7" s="61" t="s">
        <v>52</v>
      </c>
    </row>
    <row r="8" spans="1:20" x14ac:dyDescent="0.3">
      <c r="A8" s="22" t="s">
        <v>1</v>
      </c>
      <c r="B8" s="37" t="s">
        <v>0</v>
      </c>
      <c r="C8" s="24" t="str">
        <f ca="1">MID(CELL("nomfichier",C8),FIND("]",CELL("nomfichier",C8))+1,20)</f>
        <v>Janvier</v>
      </c>
      <c r="D8" s="28" t="s">
        <v>2</v>
      </c>
      <c r="E8" s="28" t="s">
        <v>3</v>
      </c>
      <c r="F8" s="29" t="s">
        <v>2</v>
      </c>
      <c r="G8" s="30" t="s">
        <v>3</v>
      </c>
      <c r="H8" s="18" t="s">
        <v>7</v>
      </c>
      <c r="I8" s="18" t="s">
        <v>36</v>
      </c>
      <c r="J8" s="19" t="s">
        <v>8</v>
      </c>
      <c r="K8" s="19" t="s">
        <v>56</v>
      </c>
      <c r="L8" s="19" t="s">
        <v>32</v>
      </c>
      <c r="M8" s="19" t="s">
        <v>33</v>
      </c>
      <c r="N8" s="35" t="s">
        <v>24</v>
      </c>
      <c r="O8" s="35" t="s">
        <v>25</v>
      </c>
      <c r="P8" s="86" t="s">
        <v>42</v>
      </c>
      <c r="Q8" s="87"/>
      <c r="R8" s="87"/>
      <c r="S8" s="88"/>
    </row>
    <row r="9" spans="1:20" x14ac:dyDescent="0.3">
      <c r="A9" s="6" t="str">
        <f t="shared" ref="A9:A39" ca="1" si="0">IFERROR(IF(WEEKDAY(C9,2)=7,WEEKNUM(C9,2),""),"")</f>
        <v/>
      </c>
      <c r="B9" s="3" t="str">
        <f t="shared" ref="B9:B39" ca="1" si="1">IFERROR(CHOOSE(WEEKDAY(C9),"Dim","Lun","Mar","Mer","Jeu","Ven","Sam"),"")</f>
        <v>Mar</v>
      </c>
      <c r="C9" s="1">
        <f t="shared" ref="C9:C39" ca="1" si="2">IF(MONTH(DATE($C$6,MONTH(1&amp;$C$8),ROW()-8))=MONTH(1&amp;$C$8),DATE($C$6,MONTH(1&amp;$C$8),ROW()-8),"")</f>
        <v>43466</v>
      </c>
      <c r="D9" s="13">
        <v>0.5</v>
      </c>
      <c r="E9" s="13">
        <v>0.875</v>
      </c>
      <c r="F9" s="39">
        <v>0.91666666666666663</v>
      </c>
      <c r="G9" s="39">
        <v>0.26041666666666669</v>
      </c>
      <c r="H9" s="49">
        <f t="shared" ref="H9:H39" ca="1" si="3">IF(C9="","",IF(AND(D9&lt;&gt;"",E9=""),0,MAX(0,MIN(E9+(E9&lt;D9),Hdéb)-MAX(Hfin,D9))+MAX(0,MIN(Hdéb+1,E9+(E9&lt;D9))-MAX(Hfin+1,D9)))+IF(AND(F9&lt;&gt;"",G9=""),0,MAX(0,MIN(G9+(G9&lt;F9),Hdéb)- MAX(Hfin,F9))+MAX(0,MIN(Hdéb+1,G9+(G9&lt;F9))-MAX(Hfin+1,F9))))</f>
        <v>0.33333333333333337</v>
      </c>
      <c r="I9" s="49">
        <f t="shared" ref="I9:I39" ca="1" si="4">IF(C9="","",IF(OR(D9="",E9=""),0,IF(AND(D9&lt;&gt;"",E9&lt;&gt;"",MOD(D9-E9,1)=0),MOD(Hfin-Hdéb,1),(MOD(E9-D9,1)-IF(E9&gt;D9,MAX(0,MIN(E9,Hdéb/1)-MAX(D9,Hfin/1)),MAX(0,Hdéb/1-MAX(D9,Hfin/1))+MAX(0,MIN(E9,Hdéb/1)-Hfin/1)))))+IF(OR(F9="",G9=""),0,IF(AND(F9&lt;&gt;"",G9&lt;&gt;"",MOD(F9-G9,1)=0),MOD(Hfin-Hdéb,1),(MOD(G9-F9,1)-IF(G9&gt;F9,MAX(0,MIN(G9,Hdéb/1)-MAX(F9,Hfin/1)),MAX(0,Hdéb/1-MAX(F9,Hfin/1))+MAX(0,MIN(G9,Hdéb/1)-Hfin/1))))))</f>
        <v>0.38541666666666663</v>
      </c>
      <c r="J9" s="49" t="str">
        <f ca="1">IFERROR(IF(WEEKDAY($C9)=1,SUM($H3:$H9)+SUM($I3:$I9),""),"")</f>
        <v/>
      </c>
      <c r="K9" s="66" t="str">
        <f ca="1">IFERROR(J9*24-L9-M9,"")</f>
        <v/>
      </c>
      <c r="L9" s="66" t="str">
        <f ca="1">IFERROR(IF(J9*24&lt;=$L$7,0,IF(AND(J9*24&gt;$L$7,M9&lt;&gt;""),J9*24-$L$7-M9,J9*24-$L$7)),"")</f>
        <v/>
      </c>
      <c r="M9" s="66" t="str">
        <f ca="1">IFERROR(IF(J9*24&gt;$L$7,IF(AND(J9*24&gt;$L$7,J9*24&lt;=$M$7),0,J9*24-$L$7-($M$7-$L$7)),0),"")</f>
        <v/>
      </c>
      <c r="N9" s="68">
        <f t="shared" ref="N9:N39" ca="1" si="5">IF(C9="","",IF(COUNTIF(Fériés,$C9)&gt;0,($H9+$I9)*24,0))</f>
        <v>17.25</v>
      </c>
      <c r="O9" s="68">
        <f t="shared" ref="O9:O39" ca="1" si="6">IFERROR(IF(C9="","",IF(AND(WEEKDAY($C9,1)=1,COUNTIF(Fériés,$C9)&lt;&gt;1),($H9+$I9)*24,0)),0)</f>
        <v>0</v>
      </c>
      <c r="P9" s="64" t="str">
        <f ca="1">IFERROR(L9,0)</f>
        <v/>
      </c>
      <c r="Q9" s="64" t="str">
        <f ca="1">IFERROR(M9,0)</f>
        <v/>
      </c>
      <c r="R9" s="64">
        <f t="shared" ref="R9:R39" ca="1" si="7">IFERROR(IF(COUNTIF(Fériés,$C9)&gt;0,($H9+$I9)*24,IF(WEEKDAY($C9)&lt;&gt;1,$I9*24,IF(COUNTIF(Fériés,$C9)&gt;0,($H9+$I9)*0,IF(COUNTIF(Fériés,$C9)=WEEKDAY($C9)=1,0,($H9+$I9)*24)))),"")</f>
        <v>17.25</v>
      </c>
      <c r="S9" s="57" t="str">
        <f ca="1">IFERROR(IF(WEEKDAY($C9)=1,SUM($P3:$P9)*1.25+SUM($Q3:$Q9)*1.5+SUM($R3:$R9)*2,""),"")</f>
        <v/>
      </c>
      <c r="T9" s="40"/>
    </row>
    <row r="10" spans="1:20" x14ac:dyDescent="0.3">
      <c r="A10" s="6" t="str">
        <f t="shared" ca="1" si="0"/>
        <v/>
      </c>
      <c r="B10" s="3" t="str">
        <f t="shared" ca="1" si="1"/>
        <v>Mer</v>
      </c>
      <c r="C10" s="1">
        <f t="shared" ca="1" si="2"/>
        <v>43467</v>
      </c>
      <c r="D10" s="13">
        <v>0.33333333333333331</v>
      </c>
      <c r="E10" s="13">
        <v>0.375</v>
      </c>
      <c r="F10" s="39">
        <v>0.83333333333333337</v>
      </c>
      <c r="G10" s="39">
        <v>0.875</v>
      </c>
      <c r="H10" s="49">
        <f t="shared" ca="1" si="3"/>
        <v>4.1666666666666685E-2</v>
      </c>
      <c r="I10" s="49">
        <f t="shared" ca="1" si="4"/>
        <v>4.166666666666663E-2</v>
      </c>
      <c r="J10" s="49" t="str">
        <f t="shared" ref="J10:J39" ca="1" si="8">IFERROR(IF(WEEKDAY($C10)=1,SUM($H4:$H10)+SUM($I4:$I10),""),"")</f>
        <v/>
      </c>
      <c r="K10" s="66" t="str">
        <f t="shared" ref="K10:K39" ca="1" si="9">IFERROR(J10*24-L10-M10,"")</f>
        <v/>
      </c>
      <c r="L10" s="66" t="str">
        <f t="shared" ref="L10:L39" ca="1" si="10">IFERROR(IF(J10*24&lt;=$L$7,0,IF(AND(J10*24&gt;$L$7,M10&lt;&gt;""),J10*24-$L$7-M10,J10*24-$L$7)),"")</f>
        <v/>
      </c>
      <c r="M10" s="66" t="str">
        <f t="shared" ref="M10:M39" ca="1" si="11">IFERROR(IF(J10*24&gt;$L$7,IF(AND(J10*24&gt;$L$7,J10*24&lt;=$M$7),0,J10*24-$L$7-($M$7-$L$7)),0),"")</f>
        <v/>
      </c>
      <c r="N10" s="68">
        <f t="shared" ca="1" si="5"/>
        <v>0</v>
      </c>
      <c r="O10" s="68">
        <f t="shared" ca="1" si="6"/>
        <v>0</v>
      </c>
      <c r="P10" s="64" t="str">
        <f t="shared" ref="P10:P39" ca="1" si="12">IFERROR(L10,0)</f>
        <v/>
      </c>
      <c r="Q10" s="64" t="str">
        <f t="shared" ref="Q10:Q39" ca="1" si="13">IFERROR(M10,0)</f>
        <v/>
      </c>
      <c r="R10" s="64">
        <f t="shared" ca="1" si="7"/>
        <v>0.99999999999999911</v>
      </c>
      <c r="S10" s="57" t="str">
        <f t="shared" ref="S10:S39" ca="1" si="14">IFERROR(IF(WEEKDAY($C10)=1,SUM($P4:$P10)*1.25+SUM($Q4:$Q10)*1.5+SUM($R4:$R10)*2,""),"")</f>
        <v/>
      </c>
      <c r="T10" s="40"/>
    </row>
    <row r="11" spans="1:20" x14ac:dyDescent="0.3">
      <c r="A11" s="6" t="str">
        <f t="shared" ca="1" si="0"/>
        <v/>
      </c>
      <c r="B11" s="3" t="str">
        <f t="shared" ca="1" si="1"/>
        <v>Jeu</v>
      </c>
      <c r="C11" s="1">
        <f t="shared" ca="1" si="2"/>
        <v>43468</v>
      </c>
      <c r="D11" s="13">
        <v>0.83333333333333337</v>
      </c>
      <c r="E11" s="13">
        <v>0.875</v>
      </c>
      <c r="F11" s="39">
        <v>0.25</v>
      </c>
      <c r="G11" s="39">
        <v>0.39583333333333331</v>
      </c>
      <c r="H11" s="49">
        <f t="shared" ca="1" si="3"/>
        <v>0.10416666666666663</v>
      </c>
      <c r="I11" s="49">
        <f t="shared" ca="1" si="4"/>
        <v>8.3333333333333315E-2</v>
      </c>
      <c r="J11" s="49" t="str">
        <f t="shared" ca="1" si="8"/>
        <v/>
      </c>
      <c r="K11" s="66" t="str">
        <f t="shared" ca="1" si="9"/>
        <v/>
      </c>
      <c r="L11" s="66" t="str">
        <f t="shared" ca="1" si="10"/>
        <v/>
      </c>
      <c r="M11" s="66" t="str">
        <f t="shared" ca="1" si="11"/>
        <v/>
      </c>
      <c r="N11" s="68">
        <f t="shared" ca="1" si="5"/>
        <v>0</v>
      </c>
      <c r="O11" s="68">
        <f t="shared" ca="1" si="6"/>
        <v>0</v>
      </c>
      <c r="P11" s="64" t="str">
        <f t="shared" ca="1" si="12"/>
        <v/>
      </c>
      <c r="Q11" s="64" t="str">
        <f t="shared" ca="1" si="13"/>
        <v/>
      </c>
      <c r="R11" s="64">
        <f t="shared" ca="1" si="7"/>
        <v>1.9999999999999996</v>
      </c>
      <c r="S11" s="57" t="str">
        <f t="shared" ca="1" si="14"/>
        <v/>
      </c>
      <c r="T11" s="40"/>
    </row>
    <row r="12" spans="1:20" x14ac:dyDescent="0.3">
      <c r="A12" s="6" t="str">
        <f t="shared" ca="1" si="0"/>
        <v/>
      </c>
      <c r="B12" s="3" t="str">
        <f t="shared" ca="1" si="1"/>
        <v>Ven</v>
      </c>
      <c r="C12" s="1">
        <f t="shared" ca="1" si="2"/>
        <v>43469</v>
      </c>
      <c r="D12" s="13">
        <v>0.83333333333333337</v>
      </c>
      <c r="E12" s="13">
        <v>0.91666666666666663</v>
      </c>
      <c r="F12" s="39"/>
      <c r="G12" s="39"/>
      <c r="H12" s="49">
        <f t="shared" ca="1" si="3"/>
        <v>0</v>
      </c>
      <c r="I12" s="49">
        <f t="shared" ca="1" si="4"/>
        <v>8.3333333333333259E-2</v>
      </c>
      <c r="J12" s="49" t="str">
        <f t="shared" ca="1" si="8"/>
        <v/>
      </c>
      <c r="K12" s="66" t="str">
        <f t="shared" ca="1" si="9"/>
        <v/>
      </c>
      <c r="L12" s="66" t="str">
        <f t="shared" ca="1" si="10"/>
        <v/>
      </c>
      <c r="M12" s="66" t="str">
        <f t="shared" ca="1" si="11"/>
        <v/>
      </c>
      <c r="N12" s="68">
        <f t="shared" ca="1" si="5"/>
        <v>0</v>
      </c>
      <c r="O12" s="68">
        <f t="shared" ca="1" si="6"/>
        <v>0</v>
      </c>
      <c r="P12" s="64" t="str">
        <f t="shared" ca="1" si="12"/>
        <v/>
      </c>
      <c r="Q12" s="64" t="str">
        <f t="shared" ca="1" si="13"/>
        <v/>
      </c>
      <c r="R12" s="64">
        <f t="shared" ca="1" si="7"/>
        <v>1.9999999999999982</v>
      </c>
      <c r="S12" s="57" t="str">
        <f t="shared" ca="1" si="14"/>
        <v/>
      </c>
      <c r="T12" s="40"/>
    </row>
    <row r="13" spans="1:20" x14ac:dyDescent="0.3">
      <c r="A13" s="6" t="str">
        <f t="shared" ca="1" si="0"/>
        <v/>
      </c>
      <c r="B13" s="3" t="str">
        <f t="shared" ca="1" si="1"/>
        <v>Sam</v>
      </c>
      <c r="C13" s="1">
        <f t="shared" ca="1" si="2"/>
        <v>43470</v>
      </c>
      <c r="D13" s="13">
        <v>0.29166666666666669</v>
      </c>
      <c r="E13" s="13">
        <v>0.79166666666666663</v>
      </c>
      <c r="F13" s="39">
        <v>0.83333333333333337</v>
      </c>
      <c r="G13" s="39">
        <v>0.375</v>
      </c>
      <c r="H13" s="49">
        <f t="shared" ca="1" si="3"/>
        <v>0.58333333333333326</v>
      </c>
      <c r="I13" s="49">
        <f t="shared" ca="1" si="4"/>
        <v>0.45833333333333331</v>
      </c>
      <c r="J13" s="49" t="str">
        <f t="shared" ca="1" si="8"/>
        <v/>
      </c>
      <c r="K13" s="66" t="str">
        <f t="shared" ca="1" si="9"/>
        <v/>
      </c>
      <c r="L13" s="66" t="str">
        <f t="shared" ca="1" si="10"/>
        <v/>
      </c>
      <c r="M13" s="66" t="str">
        <f t="shared" ca="1" si="11"/>
        <v/>
      </c>
      <c r="N13" s="68">
        <f t="shared" ca="1" si="5"/>
        <v>0</v>
      </c>
      <c r="O13" s="68">
        <f t="shared" ca="1" si="6"/>
        <v>0</v>
      </c>
      <c r="P13" s="64" t="str">
        <f t="shared" ca="1" si="12"/>
        <v/>
      </c>
      <c r="Q13" s="64" t="str">
        <f t="shared" ca="1" si="13"/>
        <v/>
      </c>
      <c r="R13" s="64">
        <f t="shared" ca="1" si="7"/>
        <v>11</v>
      </c>
      <c r="S13" s="57" t="str">
        <f t="shared" ca="1" si="14"/>
        <v/>
      </c>
      <c r="T13" s="40"/>
    </row>
    <row r="14" spans="1:20" x14ac:dyDescent="0.3">
      <c r="A14" s="6">
        <f t="shared" ca="1" si="0"/>
        <v>1</v>
      </c>
      <c r="B14" s="3" t="str">
        <f t="shared" ca="1" si="1"/>
        <v>Dim</v>
      </c>
      <c r="C14" s="1">
        <f t="shared" ca="1" si="2"/>
        <v>43471</v>
      </c>
      <c r="D14" s="13"/>
      <c r="E14" s="13"/>
      <c r="F14" s="39">
        <v>0.79166666666666663</v>
      </c>
      <c r="G14" s="39">
        <v>0.92708333333333337</v>
      </c>
      <c r="H14" s="49">
        <f t="shared" ca="1" si="3"/>
        <v>4.1666666666666741E-2</v>
      </c>
      <c r="I14" s="49">
        <f t="shared" ca="1" si="4"/>
        <v>9.375E-2</v>
      </c>
      <c r="J14" s="49">
        <f t="shared" ca="1" si="8"/>
        <v>2.25</v>
      </c>
      <c r="K14" s="66">
        <f t="shared" ca="1" si="9"/>
        <v>35</v>
      </c>
      <c r="L14" s="66">
        <f t="shared" ca="1" si="10"/>
        <v>8</v>
      </c>
      <c r="M14" s="66">
        <f t="shared" ca="1" si="11"/>
        <v>11</v>
      </c>
      <c r="N14" s="68">
        <f t="shared" ca="1" si="5"/>
        <v>0</v>
      </c>
      <c r="O14" s="68">
        <f t="shared" ca="1" si="6"/>
        <v>3.2500000000000018</v>
      </c>
      <c r="P14" s="64">
        <f t="shared" ca="1" si="12"/>
        <v>8</v>
      </c>
      <c r="Q14" s="64">
        <f t="shared" ca="1" si="13"/>
        <v>11</v>
      </c>
      <c r="R14" s="64">
        <f t="shared" ca="1" si="7"/>
        <v>3.2500000000000018</v>
      </c>
      <c r="S14" s="57">
        <f t="shared" ca="1" si="14"/>
        <v>99.5</v>
      </c>
      <c r="T14" s="40"/>
    </row>
    <row r="15" spans="1:20" x14ac:dyDescent="0.3">
      <c r="A15" s="6" t="str">
        <f t="shared" ca="1" si="0"/>
        <v/>
      </c>
      <c r="B15" s="3" t="str">
        <f t="shared" ca="1" si="1"/>
        <v>Lun</v>
      </c>
      <c r="C15" s="1">
        <f t="shared" ca="1" si="2"/>
        <v>43472</v>
      </c>
      <c r="D15" s="13">
        <v>0.83333333333333337</v>
      </c>
      <c r="E15" s="13">
        <v>0.92708333333333337</v>
      </c>
      <c r="F15" s="39">
        <v>0.125</v>
      </c>
      <c r="G15" s="39">
        <v>0.33333333333333331</v>
      </c>
      <c r="H15" s="49">
        <f t="shared" ca="1" si="3"/>
        <v>4.166666666666663E-2</v>
      </c>
      <c r="I15" s="49">
        <f t="shared" ca="1" si="4"/>
        <v>0.26041666666666669</v>
      </c>
      <c r="J15" s="49" t="str">
        <f t="shared" ca="1" si="8"/>
        <v/>
      </c>
      <c r="K15" s="66" t="str">
        <f t="shared" ca="1" si="9"/>
        <v/>
      </c>
      <c r="L15" s="66" t="str">
        <f t="shared" ca="1" si="10"/>
        <v/>
      </c>
      <c r="M15" s="66" t="str">
        <f t="shared" ca="1" si="11"/>
        <v/>
      </c>
      <c r="N15" s="68">
        <f t="shared" ca="1" si="5"/>
        <v>0</v>
      </c>
      <c r="O15" s="68">
        <f t="shared" ca="1" si="6"/>
        <v>0</v>
      </c>
      <c r="P15" s="64" t="str">
        <f t="shared" ca="1" si="12"/>
        <v/>
      </c>
      <c r="Q15" s="64" t="str">
        <f t="shared" ca="1" si="13"/>
        <v/>
      </c>
      <c r="R15" s="64">
        <f t="shared" ca="1" si="7"/>
        <v>6.25</v>
      </c>
      <c r="S15" s="57" t="str">
        <f t="shared" ca="1" si="14"/>
        <v/>
      </c>
      <c r="T15" s="40"/>
    </row>
    <row r="16" spans="1:20" x14ac:dyDescent="0.3">
      <c r="A16" s="6" t="str">
        <f t="shared" ca="1" si="0"/>
        <v/>
      </c>
      <c r="B16" s="3" t="str">
        <f t="shared" ca="1" si="1"/>
        <v>Mar</v>
      </c>
      <c r="C16" s="1">
        <f t="shared" ca="1" si="2"/>
        <v>43473</v>
      </c>
      <c r="D16" s="13">
        <v>0.79166666666666663</v>
      </c>
      <c r="E16" s="13">
        <v>0.92708333333333337</v>
      </c>
      <c r="F16" s="39"/>
      <c r="G16" s="39"/>
      <c r="H16" s="49">
        <f t="shared" ca="1" si="3"/>
        <v>4.1666666666666741E-2</v>
      </c>
      <c r="I16" s="49">
        <f t="shared" ca="1" si="4"/>
        <v>9.375E-2</v>
      </c>
      <c r="J16" s="49" t="str">
        <f t="shared" ca="1" si="8"/>
        <v/>
      </c>
      <c r="K16" s="66" t="str">
        <f t="shared" ca="1" si="9"/>
        <v/>
      </c>
      <c r="L16" s="66" t="str">
        <f t="shared" ca="1" si="10"/>
        <v/>
      </c>
      <c r="M16" s="66" t="str">
        <f t="shared" ca="1" si="11"/>
        <v/>
      </c>
      <c r="N16" s="68">
        <f t="shared" ca="1" si="5"/>
        <v>0</v>
      </c>
      <c r="O16" s="68">
        <f t="shared" ca="1" si="6"/>
        <v>0</v>
      </c>
      <c r="P16" s="64" t="str">
        <f t="shared" ca="1" si="12"/>
        <v/>
      </c>
      <c r="Q16" s="64" t="str">
        <f t="shared" ca="1" si="13"/>
        <v/>
      </c>
      <c r="R16" s="64">
        <f t="shared" ca="1" si="7"/>
        <v>2.25</v>
      </c>
      <c r="S16" s="57" t="str">
        <f t="shared" ca="1" si="14"/>
        <v/>
      </c>
      <c r="T16" s="40"/>
    </row>
    <row r="17" spans="1:20" x14ac:dyDescent="0.3">
      <c r="A17" s="6" t="str">
        <f t="shared" ca="1" si="0"/>
        <v/>
      </c>
      <c r="B17" s="3" t="str">
        <f t="shared" ca="1" si="1"/>
        <v>Mer</v>
      </c>
      <c r="C17" s="1">
        <f t="shared" ca="1" si="2"/>
        <v>43474</v>
      </c>
      <c r="D17" s="13">
        <v>0.83333333333333337</v>
      </c>
      <c r="E17" s="13">
        <v>0.375</v>
      </c>
      <c r="F17" s="39"/>
      <c r="G17" s="39"/>
      <c r="H17" s="49">
        <f t="shared" ca="1" si="3"/>
        <v>8.3333333333333259E-2</v>
      </c>
      <c r="I17" s="49">
        <f t="shared" ca="1" si="4"/>
        <v>0.45833333333333331</v>
      </c>
      <c r="J17" s="49" t="str">
        <f t="shared" ca="1" si="8"/>
        <v/>
      </c>
      <c r="K17" s="66" t="str">
        <f t="shared" ca="1" si="9"/>
        <v/>
      </c>
      <c r="L17" s="66" t="str">
        <f t="shared" ca="1" si="10"/>
        <v/>
      </c>
      <c r="M17" s="66" t="str">
        <f t="shared" ca="1" si="11"/>
        <v/>
      </c>
      <c r="N17" s="68">
        <f t="shared" ca="1" si="5"/>
        <v>0</v>
      </c>
      <c r="O17" s="68">
        <f t="shared" ca="1" si="6"/>
        <v>0</v>
      </c>
      <c r="P17" s="64" t="str">
        <f t="shared" ca="1" si="12"/>
        <v/>
      </c>
      <c r="Q17" s="64" t="str">
        <f t="shared" ca="1" si="13"/>
        <v/>
      </c>
      <c r="R17" s="64">
        <f t="shared" ca="1" si="7"/>
        <v>11</v>
      </c>
      <c r="S17" s="57" t="str">
        <f t="shared" ca="1" si="14"/>
        <v/>
      </c>
      <c r="T17" s="40"/>
    </row>
    <row r="18" spans="1:20" x14ac:dyDescent="0.3">
      <c r="A18" s="6" t="str">
        <f t="shared" ca="1" si="0"/>
        <v/>
      </c>
      <c r="B18" s="3" t="str">
        <f t="shared" ca="1" si="1"/>
        <v>Jeu</v>
      </c>
      <c r="C18" s="1">
        <f t="shared" ca="1" si="2"/>
        <v>43475</v>
      </c>
      <c r="D18" s="13">
        <v>0.29166666666666669</v>
      </c>
      <c r="E18" s="13">
        <v>0.375</v>
      </c>
      <c r="F18" s="39"/>
      <c r="G18" s="39"/>
      <c r="H18" s="49">
        <f t="shared" ca="1" si="3"/>
        <v>8.3333333333333315E-2</v>
      </c>
      <c r="I18" s="49">
        <f t="shared" ca="1" si="4"/>
        <v>0</v>
      </c>
      <c r="J18" s="49" t="str">
        <f t="shared" ca="1" si="8"/>
        <v/>
      </c>
      <c r="K18" s="66" t="str">
        <f t="shared" ca="1" si="9"/>
        <v/>
      </c>
      <c r="L18" s="66" t="str">
        <f t="shared" ca="1" si="10"/>
        <v/>
      </c>
      <c r="M18" s="66" t="str">
        <f t="shared" ca="1" si="11"/>
        <v/>
      </c>
      <c r="N18" s="68">
        <f t="shared" ca="1" si="5"/>
        <v>0</v>
      </c>
      <c r="O18" s="68">
        <f t="shared" ca="1" si="6"/>
        <v>0</v>
      </c>
      <c r="P18" s="64" t="str">
        <f t="shared" ca="1" si="12"/>
        <v/>
      </c>
      <c r="Q18" s="64" t="str">
        <f t="shared" ca="1" si="13"/>
        <v/>
      </c>
      <c r="R18" s="64">
        <f t="shared" ca="1" si="7"/>
        <v>0</v>
      </c>
      <c r="S18" s="57" t="str">
        <f t="shared" ca="1" si="14"/>
        <v/>
      </c>
      <c r="T18" s="40"/>
    </row>
    <row r="19" spans="1:20" x14ac:dyDescent="0.3">
      <c r="A19" s="6" t="str">
        <f t="shared" ca="1" si="0"/>
        <v/>
      </c>
      <c r="B19" s="3" t="str">
        <f t="shared" ca="1" si="1"/>
        <v>Ven</v>
      </c>
      <c r="C19" s="1">
        <f t="shared" ca="1" si="2"/>
        <v>43476</v>
      </c>
      <c r="D19" s="13">
        <v>0.79166666666666663</v>
      </c>
      <c r="E19" s="13">
        <v>0.375</v>
      </c>
      <c r="F19" s="5"/>
      <c r="G19" s="5"/>
      <c r="H19" s="49">
        <f t="shared" ca="1" si="3"/>
        <v>0.125</v>
      </c>
      <c r="I19" s="49">
        <f t="shared" ca="1" si="4"/>
        <v>0.45833333333333331</v>
      </c>
      <c r="J19" s="49" t="str">
        <f t="shared" ca="1" si="8"/>
        <v/>
      </c>
      <c r="K19" s="66" t="str">
        <f t="shared" ca="1" si="9"/>
        <v/>
      </c>
      <c r="L19" s="66" t="str">
        <f t="shared" ca="1" si="10"/>
        <v/>
      </c>
      <c r="M19" s="66" t="str">
        <f t="shared" ca="1" si="11"/>
        <v/>
      </c>
      <c r="N19" s="68">
        <f t="shared" ca="1" si="5"/>
        <v>0</v>
      </c>
      <c r="O19" s="68">
        <f t="shared" ca="1" si="6"/>
        <v>0</v>
      </c>
      <c r="P19" s="64" t="str">
        <f t="shared" ca="1" si="12"/>
        <v/>
      </c>
      <c r="Q19" s="64" t="str">
        <f t="shared" ca="1" si="13"/>
        <v/>
      </c>
      <c r="R19" s="64">
        <f t="shared" ca="1" si="7"/>
        <v>11</v>
      </c>
      <c r="S19" s="57" t="str">
        <f t="shared" ca="1" si="14"/>
        <v/>
      </c>
      <c r="T19" s="40"/>
    </row>
    <row r="20" spans="1:20" x14ac:dyDescent="0.3">
      <c r="A20" s="6" t="str">
        <f t="shared" ca="1" si="0"/>
        <v/>
      </c>
      <c r="B20" s="3" t="str">
        <f t="shared" ca="1" si="1"/>
        <v>Sam</v>
      </c>
      <c r="C20" s="1">
        <f t="shared" ca="1" si="2"/>
        <v>43477</v>
      </c>
      <c r="D20" s="13"/>
      <c r="E20" s="13"/>
      <c r="F20" s="39"/>
      <c r="G20" s="5"/>
      <c r="H20" s="49">
        <f t="shared" ca="1" si="3"/>
        <v>0</v>
      </c>
      <c r="I20" s="49">
        <f t="shared" ca="1" si="4"/>
        <v>0</v>
      </c>
      <c r="J20" s="49" t="str">
        <f t="shared" ca="1" si="8"/>
        <v/>
      </c>
      <c r="K20" s="66" t="str">
        <f t="shared" ca="1" si="9"/>
        <v/>
      </c>
      <c r="L20" s="66" t="str">
        <f t="shared" ca="1" si="10"/>
        <v/>
      </c>
      <c r="M20" s="66" t="str">
        <f t="shared" ca="1" si="11"/>
        <v/>
      </c>
      <c r="N20" s="68">
        <f t="shared" ca="1" si="5"/>
        <v>0</v>
      </c>
      <c r="O20" s="68">
        <f t="shared" ca="1" si="6"/>
        <v>0</v>
      </c>
      <c r="P20" s="64" t="str">
        <f t="shared" ca="1" si="12"/>
        <v/>
      </c>
      <c r="Q20" s="64" t="str">
        <f t="shared" ca="1" si="13"/>
        <v/>
      </c>
      <c r="R20" s="64">
        <f t="shared" ca="1" si="7"/>
        <v>0</v>
      </c>
      <c r="S20" s="57" t="str">
        <f t="shared" ca="1" si="14"/>
        <v/>
      </c>
      <c r="T20" s="40"/>
    </row>
    <row r="21" spans="1:20" x14ac:dyDescent="0.3">
      <c r="A21" s="6">
        <f t="shared" ca="1" si="0"/>
        <v>2</v>
      </c>
      <c r="B21" s="3" t="str">
        <f t="shared" ca="1" si="1"/>
        <v>Dim</v>
      </c>
      <c r="C21" s="1">
        <f t="shared" ca="1" si="2"/>
        <v>43478</v>
      </c>
      <c r="D21" s="13"/>
      <c r="E21" s="13"/>
      <c r="F21" s="5"/>
      <c r="G21" s="5"/>
      <c r="H21" s="49">
        <f t="shared" ca="1" si="3"/>
        <v>0</v>
      </c>
      <c r="I21" s="49">
        <f t="shared" ca="1" si="4"/>
        <v>0</v>
      </c>
      <c r="J21" s="49">
        <f t="shared" ca="1" si="8"/>
        <v>1.6458333333333333</v>
      </c>
      <c r="K21" s="66">
        <f t="shared" ca="1" si="9"/>
        <v>35</v>
      </c>
      <c r="L21" s="66">
        <f t="shared" ca="1" si="10"/>
        <v>4.5</v>
      </c>
      <c r="M21" s="66">
        <f t="shared" ca="1" si="11"/>
        <v>0</v>
      </c>
      <c r="N21" s="68">
        <f t="shared" ca="1" si="5"/>
        <v>0</v>
      </c>
      <c r="O21" s="68">
        <f t="shared" ca="1" si="6"/>
        <v>0</v>
      </c>
      <c r="P21" s="64">
        <f t="shared" ca="1" si="12"/>
        <v>4.5</v>
      </c>
      <c r="Q21" s="64">
        <f t="shared" ca="1" si="13"/>
        <v>0</v>
      </c>
      <c r="R21" s="64">
        <f t="shared" ca="1" si="7"/>
        <v>0</v>
      </c>
      <c r="S21" s="57">
        <f t="shared" ca="1" si="14"/>
        <v>66.625</v>
      </c>
      <c r="T21" s="40"/>
    </row>
    <row r="22" spans="1:20" x14ac:dyDescent="0.3">
      <c r="A22" s="6" t="str">
        <f t="shared" ca="1" si="0"/>
        <v/>
      </c>
      <c r="B22" s="3" t="str">
        <f t="shared" ca="1" si="1"/>
        <v>Lun</v>
      </c>
      <c r="C22" s="1">
        <f t="shared" ca="1" si="2"/>
        <v>43479</v>
      </c>
      <c r="D22" s="13"/>
      <c r="E22" s="13"/>
      <c r="F22" s="5"/>
      <c r="G22" s="5"/>
      <c r="H22" s="49">
        <f t="shared" ca="1" si="3"/>
        <v>0</v>
      </c>
      <c r="I22" s="49">
        <f t="shared" ca="1" si="4"/>
        <v>0</v>
      </c>
      <c r="J22" s="49" t="str">
        <f t="shared" ca="1" si="8"/>
        <v/>
      </c>
      <c r="K22" s="66" t="str">
        <f t="shared" ca="1" si="9"/>
        <v/>
      </c>
      <c r="L22" s="66" t="str">
        <f t="shared" ca="1" si="10"/>
        <v/>
      </c>
      <c r="M22" s="66" t="str">
        <f t="shared" ca="1" si="11"/>
        <v/>
      </c>
      <c r="N22" s="68">
        <f t="shared" ca="1" si="5"/>
        <v>0</v>
      </c>
      <c r="O22" s="68">
        <f t="shared" ca="1" si="6"/>
        <v>0</v>
      </c>
      <c r="P22" s="64" t="str">
        <f t="shared" ca="1" si="12"/>
        <v/>
      </c>
      <c r="Q22" s="64" t="str">
        <f t="shared" ca="1" si="13"/>
        <v/>
      </c>
      <c r="R22" s="64">
        <f t="shared" ca="1" si="7"/>
        <v>0</v>
      </c>
      <c r="S22" s="57" t="str">
        <f t="shared" ca="1" si="14"/>
        <v/>
      </c>
      <c r="T22" s="40"/>
    </row>
    <row r="23" spans="1:20" x14ac:dyDescent="0.3">
      <c r="A23" s="6" t="str">
        <f t="shared" ca="1" si="0"/>
        <v/>
      </c>
      <c r="B23" s="3" t="str">
        <f t="shared" ca="1" si="1"/>
        <v>Mar</v>
      </c>
      <c r="C23" s="1">
        <f t="shared" ca="1" si="2"/>
        <v>43480</v>
      </c>
      <c r="D23" s="13">
        <v>0.80347222222222225</v>
      </c>
      <c r="E23" s="13">
        <v>0</v>
      </c>
      <c r="F23" s="39">
        <v>0.25</v>
      </c>
      <c r="G23" s="39">
        <v>0.43263888888888885</v>
      </c>
      <c r="H23" s="49">
        <f t="shared" ca="1" si="3"/>
        <v>0.17083333333333328</v>
      </c>
      <c r="I23" s="49">
        <f t="shared" ca="1" si="4"/>
        <v>0.20833333333333331</v>
      </c>
      <c r="J23" s="49" t="str">
        <f t="shared" ca="1" si="8"/>
        <v/>
      </c>
      <c r="K23" s="66" t="str">
        <f t="shared" ca="1" si="9"/>
        <v/>
      </c>
      <c r="L23" s="66" t="str">
        <f t="shared" ca="1" si="10"/>
        <v/>
      </c>
      <c r="M23" s="66" t="str">
        <f t="shared" ca="1" si="11"/>
        <v/>
      </c>
      <c r="N23" s="68">
        <f t="shared" ca="1" si="5"/>
        <v>0</v>
      </c>
      <c r="O23" s="68">
        <f t="shared" ca="1" si="6"/>
        <v>0</v>
      </c>
      <c r="P23" s="64" t="str">
        <f t="shared" ca="1" si="12"/>
        <v/>
      </c>
      <c r="Q23" s="64" t="str">
        <f t="shared" ca="1" si="13"/>
        <v/>
      </c>
      <c r="R23" s="64">
        <f t="shared" ca="1" si="7"/>
        <v>5</v>
      </c>
      <c r="S23" s="57" t="str">
        <f t="shared" ca="1" si="14"/>
        <v/>
      </c>
    </row>
    <row r="24" spans="1:20" x14ac:dyDescent="0.3">
      <c r="A24" s="6" t="str">
        <f t="shared" ca="1" si="0"/>
        <v/>
      </c>
      <c r="B24" s="3" t="str">
        <f t="shared" ca="1" si="1"/>
        <v>Mer</v>
      </c>
      <c r="C24" s="1">
        <f t="shared" ca="1" si="2"/>
        <v>43481</v>
      </c>
      <c r="D24" s="13"/>
      <c r="E24" s="13"/>
      <c r="F24" s="5"/>
      <c r="G24" s="5"/>
      <c r="H24" s="49">
        <f t="shared" ca="1" si="3"/>
        <v>0</v>
      </c>
      <c r="I24" s="49">
        <f t="shared" ca="1" si="4"/>
        <v>0</v>
      </c>
      <c r="J24" s="49" t="str">
        <f t="shared" ca="1" si="8"/>
        <v/>
      </c>
      <c r="K24" s="66" t="str">
        <f t="shared" ca="1" si="9"/>
        <v/>
      </c>
      <c r="L24" s="66" t="str">
        <f t="shared" ca="1" si="10"/>
        <v/>
      </c>
      <c r="M24" s="66" t="str">
        <f t="shared" ca="1" si="11"/>
        <v/>
      </c>
      <c r="N24" s="68">
        <f t="shared" ca="1" si="5"/>
        <v>0</v>
      </c>
      <c r="O24" s="68">
        <f t="shared" ca="1" si="6"/>
        <v>0</v>
      </c>
      <c r="P24" s="64" t="str">
        <f t="shared" ca="1" si="12"/>
        <v/>
      </c>
      <c r="Q24" s="64" t="str">
        <f t="shared" ca="1" si="13"/>
        <v/>
      </c>
      <c r="R24" s="64">
        <f t="shared" ca="1" si="7"/>
        <v>0</v>
      </c>
      <c r="S24" s="57" t="str">
        <f t="shared" ca="1" si="14"/>
        <v/>
      </c>
    </row>
    <row r="25" spans="1:20" x14ac:dyDescent="0.3">
      <c r="A25" s="6" t="str">
        <f t="shared" ca="1" si="0"/>
        <v/>
      </c>
      <c r="B25" s="3" t="str">
        <f t="shared" ca="1" si="1"/>
        <v>Jeu</v>
      </c>
      <c r="C25" s="1">
        <f t="shared" ca="1" si="2"/>
        <v>43482</v>
      </c>
      <c r="D25" s="13"/>
      <c r="E25" s="13"/>
      <c r="F25" s="5"/>
      <c r="G25" s="5"/>
      <c r="H25" s="49">
        <f t="shared" ca="1" si="3"/>
        <v>0</v>
      </c>
      <c r="I25" s="49">
        <f t="shared" ca="1" si="4"/>
        <v>0</v>
      </c>
      <c r="J25" s="49" t="str">
        <f t="shared" ca="1" si="8"/>
        <v/>
      </c>
      <c r="K25" s="66" t="str">
        <f t="shared" ca="1" si="9"/>
        <v/>
      </c>
      <c r="L25" s="66" t="str">
        <f t="shared" ca="1" si="10"/>
        <v/>
      </c>
      <c r="M25" s="66" t="str">
        <f t="shared" ca="1" si="11"/>
        <v/>
      </c>
      <c r="N25" s="68">
        <f t="shared" ca="1" si="5"/>
        <v>0</v>
      </c>
      <c r="O25" s="68">
        <f t="shared" ca="1" si="6"/>
        <v>0</v>
      </c>
      <c r="P25" s="64" t="str">
        <f t="shared" ca="1" si="12"/>
        <v/>
      </c>
      <c r="Q25" s="64" t="str">
        <f t="shared" ca="1" si="13"/>
        <v/>
      </c>
      <c r="R25" s="64">
        <f t="shared" ca="1" si="7"/>
        <v>0</v>
      </c>
      <c r="S25" s="57" t="str">
        <f t="shared" ca="1" si="14"/>
        <v/>
      </c>
    </row>
    <row r="26" spans="1:20" x14ac:dyDescent="0.3">
      <c r="A26" s="6" t="str">
        <f t="shared" ca="1" si="0"/>
        <v/>
      </c>
      <c r="B26" s="3" t="str">
        <f t="shared" ca="1" si="1"/>
        <v>Ven</v>
      </c>
      <c r="C26" s="1">
        <f t="shared" ca="1" si="2"/>
        <v>43483</v>
      </c>
      <c r="D26" s="13"/>
      <c r="E26" s="13"/>
      <c r="F26" s="5"/>
      <c r="G26" s="5"/>
      <c r="H26" s="49">
        <f t="shared" ca="1" si="3"/>
        <v>0</v>
      </c>
      <c r="I26" s="49">
        <f t="shared" ca="1" si="4"/>
        <v>0</v>
      </c>
      <c r="J26" s="49" t="str">
        <f t="shared" ca="1" si="8"/>
        <v/>
      </c>
      <c r="K26" s="66" t="str">
        <f t="shared" ca="1" si="9"/>
        <v/>
      </c>
      <c r="L26" s="66" t="str">
        <f t="shared" ca="1" si="10"/>
        <v/>
      </c>
      <c r="M26" s="66" t="str">
        <f t="shared" ca="1" si="11"/>
        <v/>
      </c>
      <c r="N26" s="68">
        <f t="shared" ca="1" si="5"/>
        <v>0</v>
      </c>
      <c r="O26" s="68">
        <f t="shared" ca="1" si="6"/>
        <v>0</v>
      </c>
      <c r="P26" s="64" t="str">
        <f t="shared" ca="1" si="12"/>
        <v/>
      </c>
      <c r="Q26" s="64" t="str">
        <f t="shared" ca="1" si="13"/>
        <v/>
      </c>
      <c r="R26" s="64">
        <f t="shared" ca="1" si="7"/>
        <v>0</v>
      </c>
      <c r="S26" s="57" t="str">
        <f t="shared" ca="1" si="14"/>
        <v/>
      </c>
    </row>
    <row r="27" spans="1:20" x14ac:dyDescent="0.3">
      <c r="A27" s="6" t="str">
        <f t="shared" ca="1" si="0"/>
        <v/>
      </c>
      <c r="B27" s="3" t="str">
        <f t="shared" ca="1" si="1"/>
        <v>Sam</v>
      </c>
      <c r="C27" s="1">
        <f t="shared" ca="1" si="2"/>
        <v>43484</v>
      </c>
      <c r="D27" s="13"/>
      <c r="E27" s="13"/>
      <c r="F27" s="5"/>
      <c r="G27" s="5"/>
      <c r="H27" s="49">
        <f t="shared" ca="1" si="3"/>
        <v>0</v>
      </c>
      <c r="I27" s="49">
        <f t="shared" ca="1" si="4"/>
        <v>0</v>
      </c>
      <c r="J27" s="49" t="str">
        <f t="shared" ca="1" si="8"/>
        <v/>
      </c>
      <c r="K27" s="66" t="str">
        <f t="shared" ca="1" si="9"/>
        <v/>
      </c>
      <c r="L27" s="66" t="str">
        <f t="shared" ca="1" si="10"/>
        <v/>
      </c>
      <c r="M27" s="66" t="str">
        <f t="shared" ca="1" si="11"/>
        <v/>
      </c>
      <c r="N27" s="68">
        <f t="shared" ca="1" si="5"/>
        <v>0</v>
      </c>
      <c r="O27" s="68">
        <f t="shared" ca="1" si="6"/>
        <v>0</v>
      </c>
      <c r="P27" s="64" t="str">
        <f t="shared" ca="1" si="12"/>
        <v/>
      </c>
      <c r="Q27" s="64" t="str">
        <f t="shared" ca="1" si="13"/>
        <v/>
      </c>
      <c r="R27" s="64">
        <f t="shared" ca="1" si="7"/>
        <v>0</v>
      </c>
      <c r="S27" s="57" t="str">
        <f t="shared" ca="1" si="14"/>
        <v/>
      </c>
    </row>
    <row r="28" spans="1:20" x14ac:dyDescent="0.3">
      <c r="A28" s="6">
        <f t="shared" ca="1" si="0"/>
        <v>3</v>
      </c>
      <c r="B28" s="3" t="str">
        <f t="shared" ca="1" si="1"/>
        <v>Dim</v>
      </c>
      <c r="C28" s="1">
        <f t="shared" ca="1" si="2"/>
        <v>43485</v>
      </c>
      <c r="D28" s="13"/>
      <c r="E28" s="13"/>
      <c r="F28" s="5"/>
      <c r="G28" s="5"/>
      <c r="H28" s="49">
        <f t="shared" ca="1" si="3"/>
        <v>0</v>
      </c>
      <c r="I28" s="49">
        <f t="shared" ca="1" si="4"/>
        <v>0</v>
      </c>
      <c r="J28" s="49">
        <f t="shared" ca="1" si="8"/>
        <v>0.3791666666666666</v>
      </c>
      <c r="K28" s="66">
        <f t="shared" ca="1" si="9"/>
        <v>9.0999999999999979</v>
      </c>
      <c r="L28" s="66">
        <f t="shared" ca="1" si="10"/>
        <v>0</v>
      </c>
      <c r="M28" s="66">
        <f t="shared" ca="1" si="11"/>
        <v>0</v>
      </c>
      <c r="N28" s="68">
        <f t="shared" ca="1" si="5"/>
        <v>0</v>
      </c>
      <c r="O28" s="68">
        <f t="shared" ca="1" si="6"/>
        <v>0</v>
      </c>
      <c r="P28" s="64">
        <f t="shared" ca="1" si="12"/>
        <v>0</v>
      </c>
      <c r="Q28" s="64">
        <f t="shared" ca="1" si="13"/>
        <v>0</v>
      </c>
      <c r="R28" s="64">
        <f t="shared" ca="1" si="7"/>
        <v>0</v>
      </c>
      <c r="S28" s="57">
        <f t="shared" ca="1" si="14"/>
        <v>10</v>
      </c>
    </row>
    <row r="29" spans="1:20" x14ac:dyDescent="0.3">
      <c r="A29" s="6" t="str">
        <f t="shared" ca="1" si="0"/>
        <v/>
      </c>
      <c r="B29" s="3" t="str">
        <f t="shared" ca="1" si="1"/>
        <v>Lun</v>
      </c>
      <c r="C29" s="1">
        <f t="shared" ca="1" si="2"/>
        <v>43486</v>
      </c>
      <c r="D29" s="13"/>
      <c r="E29" s="13"/>
      <c r="F29" s="5"/>
      <c r="G29" s="5"/>
      <c r="H29" s="49">
        <f t="shared" ca="1" si="3"/>
        <v>0</v>
      </c>
      <c r="I29" s="49">
        <f t="shared" ca="1" si="4"/>
        <v>0</v>
      </c>
      <c r="J29" s="49" t="str">
        <f t="shared" ca="1" si="8"/>
        <v/>
      </c>
      <c r="K29" s="66" t="str">
        <f t="shared" ca="1" si="9"/>
        <v/>
      </c>
      <c r="L29" s="66" t="str">
        <f t="shared" ca="1" si="10"/>
        <v/>
      </c>
      <c r="M29" s="66" t="str">
        <f t="shared" ca="1" si="11"/>
        <v/>
      </c>
      <c r="N29" s="68">
        <f t="shared" ca="1" si="5"/>
        <v>0</v>
      </c>
      <c r="O29" s="68">
        <f t="shared" ca="1" si="6"/>
        <v>0</v>
      </c>
      <c r="P29" s="64" t="str">
        <f t="shared" ca="1" si="12"/>
        <v/>
      </c>
      <c r="Q29" s="64" t="str">
        <f t="shared" ca="1" si="13"/>
        <v/>
      </c>
      <c r="R29" s="64">
        <f t="shared" ca="1" si="7"/>
        <v>0</v>
      </c>
      <c r="S29" s="57" t="str">
        <f t="shared" ca="1" si="14"/>
        <v/>
      </c>
    </row>
    <row r="30" spans="1:20" x14ac:dyDescent="0.3">
      <c r="A30" s="6" t="str">
        <f t="shared" ca="1" si="0"/>
        <v/>
      </c>
      <c r="B30" s="3" t="str">
        <f t="shared" ca="1" si="1"/>
        <v>Mar</v>
      </c>
      <c r="C30" s="1">
        <f t="shared" ca="1" si="2"/>
        <v>43487</v>
      </c>
      <c r="D30" s="13"/>
      <c r="E30" s="13"/>
      <c r="F30" s="5"/>
      <c r="G30" s="5"/>
      <c r="H30" s="49">
        <f t="shared" ca="1" si="3"/>
        <v>0</v>
      </c>
      <c r="I30" s="49">
        <f t="shared" ca="1" si="4"/>
        <v>0</v>
      </c>
      <c r="J30" s="49" t="str">
        <f t="shared" ca="1" si="8"/>
        <v/>
      </c>
      <c r="K30" s="66" t="str">
        <f t="shared" ca="1" si="9"/>
        <v/>
      </c>
      <c r="L30" s="66" t="str">
        <f t="shared" ca="1" si="10"/>
        <v/>
      </c>
      <c r="M30" s="66" t="str">
        <f t="shared" ca="1" si="11"/>
        <v/>
      </c>
      <c r="N30" s="68">
        <f t="shared" ca="1" si="5"/>
        <v>0</v>
      </c>
      <c r="O30" s="68">
        <f t="shared" ca="1" si="6"/>
        <v>0</v>
      </c>
      <c r="P30" s="64" t="str">
        <f t="shared" ca="1" si="12"/>
        <v/>
      </c>
      <c r="Q30" s="64" t="str">
        <f t="shared" ca="1" si="13"/>
        <v/>
      </c>
      <c r="R30" s="64">
        <f t="shared" ca="1" si="7"/>
        <v>0</v>
      </c>
      <c r="S30" s="57" t="str">
        <f t="shared" ca="1" si="14"/>
        <v/>
      </c>
    </row>
    <row r="31" spans="1:20" x14ac:dyDescent="0.3">
      <c r="A31" s="6" t="str">
        <f t="shared" ca="1" si="0"/>
        <v/>
      </c>
      <c r="B31" s="3" t="str">
        <f t="shared" ca="1" si="1"/>
        <v>Mer</v>
      </c>
      <c r="C31" s="1">
        <f t="shared" ca="1" si="2"/>
        <v>43488</v>
      </c>
      <c r="D31" s="13"/>
      <c r="E31" s="13"/>
      <c r="F31" s="5"/>
      <c r="G31" s="5"/>
      <c r="H31" s="49">
        <f t="shared" ca="1" si="3"/>
        <v>0</v>
      </c>
      <c r="I31" s="49">
        <f t="shared" ca="1" si="4"/>
        <v>0</v>
      </c>
      <c r="J31" s="49" t="str">
        <f t="shared" ca="1" si="8"/>
        <v/>
      </c>
      <c r="K31" s="66" t="str">
        <f t="shared" ca="1" si="9"/>
        <v/>
      </c>
      <c r="L31" s="66" t="str">
        <f t="shared" ca="1" si="10"/>
        <v/>
      </c>
      <c r="M31" s="66" t="str">
        <f t="shared" ca="1" si="11"/>
        <v/>
      </c>
      <c r="N31" s="68">
        <f t="shared" ca="1" si="5"/>
        <v>0</v>
      </c>
      <c r="O31" s="68">
        <f t="shared" ca="1" si="6"/>
        <v>0</v>
      </c>
      <c r="P31" s="64" t="str">
        <f t="shared" ca="1" si="12"/>
        <v/>
      </c>
      <c r="Q31" s="64" t="str">
        <f t="shared" ca="1" si="13"/>
        <v/>
      </c>
      <c r="R31" s="64">
        <f t="shared" ca="1" si="7"/>
        <v>0</v>
      </c>
      <c r="S31" s="57" t="str">
        <f t="shared" ca="1" si="14"/>
        <v/>
      </c>
    </row>
    <row r="32" spans="1:20" x14ac:dyDescent="0.3">
      <c r="A32" s="6" t="str">
        <f t="shared" ca="1" si="0"/>
        <v/>
      </c>
      <c r="B32" s="3" t="str">
        <f t="shared" ca="1" si="1"/>
        <v>Jeu</v>
      </c>
      <c r="C32" s="1">
        <f t="shared" ca="1" si="2"/>
        <v>43489</v>
      </c>
      <c r="D32" s="13"/>
      <c r="E32" s="13"/>
      <c r="F32" s="5"/>
      <c r="G32" s="5"/>
      <c r="H32" s="49">
        <f t="shared" ca="1" si="3"/>
        <v>0</v>
      </c>
      <c r="I32" s="49">
        <f t="shared" ca="1" si="4"/>
        <v>0</v>
      </c>
      <c r="J32" s="49" t="str">
        <f t="shared" ca="1" si="8"/>
        <v/>
      </c>
      <c r="K32" s="66" t="str">
        <f t="shared" ca="1" si="9"/>
        <v/>
      </c>
      <c r="L32" s="66" t="str">
        <f t="shared" ca="1" si="10"/>
        <v/>
      </c>
      <c r="M32" s="66" t="str">
        <f t="shared" ca="1" si="11"/>
        <v/>
      </c>
      <c r="N32" s="68">
        <f t="shared" ca="1" si="5"/>
        <v>0</v>
      </c>
      <c r="O32" s="68">
        <f t="shared" ca="1" si="6"/>
        <v>0</v>
      </c>
      <c r="P32" s="64" t="str">
        <f t="shared" ca="1" si="12"/>
        <v/>
      </c>
      <c r="Q32" s="64" t="str">
        <f t="shared" ca="1" si="13"/>
        <v/>
      </c>
      <c r="R32" s="64">
        <f t="shared" ca="1" si="7"/>
        <v>0</v>
      </c>
      <c r="S32" s="57" t="str">
        <f t="shared" ca="1" si="14"/>
        <v/>
      </c>
    </row>
    <row r="33" spans="1:19" x14ac:dyDescent="0.3">
      <c r="A33" s="6" t="str">
        <f t="shared" ca="1" si="0"/>
        <v/>
      </c>
      <c r="B33" s="3" t="str">
        <f t="shared" ca="1" si="1"/>
        <v>Ven</v>
      </c>
      <c r="C33" s="1">
        <f t="shared" ca="1" si="2"/>
        <v>43490</v>
      </c>
      <c r="D33" s="13"/>
      <c r="E33" s="13"/>
      <c r="F33" s="5"/>
      <c r="G33" s="5"/>
      <c r="H33" s="49">
        <f t="shared" ca="1" si="3"/>
        <v>0</v>
      </c>
      <c r="I33" s="49">
        <f t="shared" ca="1" si="4"/>
        <v>0</v>
      </c>
      <c r="J33" s="49" t="str">
        <f t="shared" ca="1" si="8"/>
        <v/>
      </c>
      <c r="K33" s="66" t="str">
        <f t="shared" ca="1" si="9"/>
        <v/>
      </c>
      <c r="L33" s="66" t="str">
        <f t="shared" ca="1" si="10"/>
        <v/>
      </c>
      <c r="M33" s="66" t="str">
        <f t="shared" ca="1" si="11"/>
        <v/>
      </c>
      <c r="N33" s="68">
        <f t="shared" ca="1" si="5"/>
        <v>0</v>
      </c>
      <c r="O33" s="68">
        <f t="shared" ca="1" si="6"/>
        <v>0</v>
      </c>
      <c r="P33" s="64" t="str">
        <f t="shared" ca="1" si="12"/>
        <v/>
      </c>
      <c r="Q33" s="64" t="str">
        <f t="shared" ca="1" si="13"/>
        <v/>
      </c>
      <c r="R33" s="64">
        <f t="shared" ca="1" si="7"/>
        <v>0</v>
      </c>
      <c r="S33" s="57" t="str">
        <f t="shared" ca="1" si="14"/>
        <v/>
      </c>
    </row>
    <row r="34" spans="1:19" x14ac:dyDescent="0.3">
      <c r="A34" s="6" t="str">
        <f t="shared" ca="1" si="0"/>
        <v/>
      </c>
      <c r="B34" s="3" t="str">
        <f t="shared" ca="1" si="1"/>
        <v>Sam</v>
      </c>
      <c r="C34" s="1">
        <f t="shared" ca="1" si="2"/>
        <v>43491</v>
      </c>
      <c r="D34" s="13">
        <v>0.33333333333333331</v>
      </c>
      <c r="E34" s="13">
        <v>0.5</v>
      </c>
      <c r="F34" s="5"/>
      <c r="G34" s="5"/>
      <c r="H34" s="49">
        <f t="shared" ca="1" si="3"/>
        <v>0.16666666666666669</v>
      </c>
      <c r="I34" s="49">
        <f t="shared" ca="1" si="4"/>
        <v>0</v>
      </c>
      <c r="J34" s="49" t="str">
        <f t="shared" ca="1" si="8"/>
        <v/>
      </c>
      <c r="K34" s="66" t="str">
        <f t="shared" ca="1" si="9"/>
        <v/>
      </c>
      <c r="L34" s="66" t="str">
        <f t="shared" ca="1" si="10"/>
        <v/>
      </c>
      <c r="M34" s="66" t="str">
        <f t="shared" ca="1" si="11"/>
        <v/>
      </c>
      <c r="N34" s="68">
        <f t="shared" ca="1" si="5"/>
        <v>0</v>
      </c>
      <c r="O34" s="68">
        <f t="shared" ca="1" si="6"/>
        <v>0</v>
      </c>
      <c r="P34" s="64" t="str">
        <f t="shared" ca="1" si="12"/>
        <v/>
      </c>
      <c r="Q34" s="64" t="str">
        <f t="shared" ca="1" si="13"/>
        <v/>
      </c>
      <c r="R34" s="64">
        <f t="shared" ca="1" si="7"/>
        <v>0</v>
      </c>
      <c r="S34" s="57" t="str">
        <f t="shared" ca="1" si="14"/>
        <v/>
      </c>
    </row>
    <row r="35" spans="1:19" x14ac:dyDescent="0.3">
      <c r="A35" s="6">
        <f t="shared" ca="1" si="0"/>
        <v>4</v>
      </c>
      <c r="B35" s="3" t="str">
        <f t="shared" ca="1" si="1"/>
        <v>Dim</v>
      </c>
      <c r="C35" s="1">
        <f t="shared" ca="1" si="2"/>
        <v>43492</v>
      </c>
      <c r="D35" s="13">
        <v>0.33333333333333331</v>
      </c>
      <c r="E35" s="13">
        <v>0.5</v>
      </c>
      <c r="F35" s="39">
        <v>0.54166666666666663</v>
      </c>
      <c r="G35" s="39">
        <v>0.91666666666666663</v>
      </c>
      <c r="H35" s="49">
        <f t="shared" ca="1" si="3"/>
        <v>0.45833333333333343</v>
      </c>
      <c r="I35" s="49">
        <f t="shared" ca="1" si="4"/>
        <v>8.3333333333333259E-2</v>
      </c>
      <c r="J35" s="49">
        <f t="shared" ca="1" si="8"/>
        <v>0.70833333333333337</v>
      </c>
      <c r="K35" s="66">
        <f t="shared" ca="1" si="9"/>
        <v>17</v>
      </c>
      <c r="L35" s="66">
        <f t="shared" ca="1" si="10"/>
        <v>0</v>
      </c>
      <c r="M35" s="66">
        <f t="shared" ca="1" si="11"/>
        <v>0</v>
      </c>
      <c r="N35" s="68">
        <f t="shared" ca="1" si="5"/>
        <v>0</v>
      </c>
      <c r="O35" s="68">
        <f t="shared" ca="1" si="6"/>
        <v>13.000000000000002</v>
      </c>
      <c r="P35" s="64">
        <f t="shared" ca="1" si="12"/>
        <v>0</v>
      </c>
      <c r="Q35" s="64">
        <f t="shared" ca="1" si="13"/>
        <v>0</v>
      </c>
      <c r="R35" s="64">
        <f t="shared" ca="1" si="7"/>
        <v>13.000000000000002</v>
      </c>
      <c r="S35" s="57">
        <f t="shared" ca="1" si="14"/>
        <v>26.000000000000004</v>
      </c>
    </row>
    <row r="36" spans="1:19" x14ac:dyDescent="0.3">
      <c r="A36" s="6" t="str">
        <f t="shared" ca="1" si="0"/>
        <v/>
      </c>
      <c r="B36" s="3" t="str">
        <f t="shared" ca="1" si="1"/>
        <v>Lun</v>
      </c>
      <c r="C36" s="1">
        <f t="shared" ca="1" si="2"/>
        <v>43493</v>
      </c>
      <c r="D36" s="13">
        <v>0.33333333333333331</v>
      </c>
      <c r="E36" s="13">
        <v>0.5</v>
      </c>
      <c r="F36" s="39">
        <v>0.54166666666666663</v>
      </c>
      <c r="G36" s="39">
        <v>0.91666666666666663</v>
      </c>
      <c r="H36" s="49">
        <f t="shared" ca="1" si="3"/>
        <v>0.45833333333333343</v>
      </c>
      <c r="I36" s="49">
        <f t="shared" ca="1" si="4"/>
        <v>8.3333333333333259E-2</v>
      </c>
      <c r="J36" s="49" t="str">
        <f t="shared" ca="1" si="8"/>
        <v/>
      </c>
      <c r="K36" s="66" t="str">
        <f t="shared" ca="1" si="9"/>
        <v/>
      </c>
      <c r="L36" s="66" t="str">
        <f t="shared" ca="1" si="10"/>
        <v/>
      </c>
      <c r="M36" s="66" t="str">
        <f t="shared" ca="1" si="11"/>
        <v/>
      </c>
      <c r="N36" s="68">
        <f t="shared" ca="1" si="5"/>
        <v>0</v>
      </c>
      <c r="O36" s="68">
        <f t="shared" ca="1" si="6"/>
        <v>0</v>
      </c>
      <c r="P36" s="64" t="str">
        <f t="shared" ca="1" si="12"/>
        <v/>
      </c>
      <c r="Q36" s="64" t="str">
        <f t="shared" ca="1" si="13"/>
        <v/>
      </c>
      <c r="R36" s="64">
        <f t="shared" ca="1" si="7"/>
        <v>1.9999999999999982</v>
      </c>
      <c r="S36" s="57" t="str">
        <f t="shared" ca="1" si="14"/>
        <v/>
      </c>
    </row>
    <row r="37" spans="1:19" x14ac:dyDescent="0.3">
      <c r="A37" s="6" t="str">
        <f t="shared" ca="1" si="0"/>
        <v/>
      </c>
      <c r="B37" s="3" t="str">
        <f t="shared" ca="1" si="1"/>
        <v>Mar</v>
      </c>
      <c r="C37" s="1">
        <f t="shared" ca="1" si="2"/>
        <v>43494</v>
      </c>
      <c r="D37" s="13">
        <v>0.33333333333333331</v>
      </c>
      <c r="E37" s="13">
        <v>0.5</v>
      </c>
      <c r="F37" s="39">
        <v>0.54166666666666663</v>
      </c>
      <c r="G37" s="39">
        <v>0.91666666666666663</v>
      </c>
      <c r="H37" s="49">
        <f t="shared" ca="1" si="3"/>
        <v>0.45833333333333343</v>
      </c>
      <c r="I37" s="49">
        <f t="shared" ca="1" si="4"/>
        <v>8.3333333333333259E-2</v>
      </c>
      <c r="J37" s="49" t="str">
        <f t="shared" ca="1" si="8"/>
        <v/>
      </c>
      <c r="K37" s="66" t="str">
        <f t="shared" ca="1" si="9"/>
        <v/>
      </c>
      <c r="L37" s="66" t="str">
        <f t="shared" ca="1" si="10"/>
        <v/>
      </c>
      <c r="M37" s="66" t="str">
        <f t="shared" ca="1" si="11"/>
        <v/>
      </c>
      <c r="N37" s="68">
        <f t="shared" ca="1" si="5"/>
        <v>0</v>
      </c>
      <c r="O37" s="68">
        <f t="shared" ca="1" si="6"/>
        <v>0</v>
      </c>
      <c r="P37" s="64" t="str">
        <f t="shared" ca="1" si="12"/>
        <v/>
      </c>
      <c r="Q37" s="64" t="str">
        <f t="shared" ca="1" si="13"/>
        <v/>
      </c>
      <c r="R37" s="64">
        <f t="shared" ca="1" si="7"/>
        <v>1.9999999999999982</v>
      </c>
      <c r="S37" s="57" t="str">
        <f t="shared" ca="1" si="14"/>
        <v/>
      </c>
    </row>
    <row r="38" spans="1:19" x14ac:dyDescent="0.3">
      <c r="A38" s="6" t="str">
        <f t="shared" ca="1" si="0"/>
        <v/>
      </c>
      <c r="B38" s="3" t="str">
        <f t="shared" ca="1" si="1"/>
        <v>Mer</v>
      </c>
      <c r="C38" s="1">
        <f t="shared" ca="1" si="2"/>
        <v>43495</v>
      </c>
      <c r="D38" s="13">
        <v>0.33333333333333331</v>
      </c>
      <c r="E38" s="13">
        <v>0.5</v>
      </c>
      <c r="F38" s="39">
        <v>0.54166666666666663</v>
      </c>
      <c r="G38" s="39">
        <v>0.25</v>
      </c>
      <c r="H38" s="49">
        <f t="shared" ca="1" si="3"/>
        <v>0.45833333333333343</v>
      </c>
      <c r="I38" s="49">
        <f t="shared" ca="1" si="4"/>
        <v>0.41666666666666663</v>
      </c>
      <c r="J38" s="49" t="str">
        <f t="shared" ca="1" si="8"/>
        <v/>
      </c>
      <c r="K38" s="66" t="str">
        <f t="shared" ca="1" si="9"/>
        <v/>
      </c>
      <c r="L38" s="66" t="str">
        <f t="shared" ca="1" si="10"/>
        <v/>
      </c>
      <c r="M38" s="66" t="str">
        <f t="shared" ca="1" si="11"/>
        <v/>
      </c>
      <c r="N38" s="68">
        <f t="shared" ca="1" si="5"/>
        <v>0</v>
      </c>
      <c r="O38" s="68">
        <f t="shared" ca="1" si="6"/>
        <v>0</v>
      </c>
      <c r="P38" s="64" t="str">
        <f t="shared" ca="1" si="12"/>
        <v/>
      </c>
      <c r="Q38" s="64" t="str">
        <f t="shared" ca="1" si="13"/>
        <v/>
      </c>
      <c r="R38" s="64">
        <f t="shared" ca="1" si="7"/>
        <v>10</v>
      </c>
      <c r="S38" s="57" t="str">
        <f t="shared" ca="1" si="14"/>
        <v/>
      </c>
    </row>
    <row r="39" spans="1:19" x14ac:dyDescent="0.3">
      <c r="A39" s="6" t="str">
        <f t="shared" ca="1" si="0"/>
        <v/>
      </c>
      <c r="B39" s="3" t="str">
        <f t="shared" ca="1" si="1"/>
        <v>Jeu</v>
      </c>
      <c r="C39" s="1">
        <f t="shared" ca="1" si="2"/>
        <v>43496</v>
      </c>
      <c r="D39" s="13">
        <v>0.33333333333333331</v>
      </c>
      <c r="E39" s="13">
        <v>0.5</v>
      </c>
      <c r="F39" s="39">
        <v>0.54166666666666663</v>
      </c>
      <c r="G39" s="39">
        <v>0.33333333333333331</v>
      </c>
      <c r="H39" s="49">
        <f t="shared" ca="1" si="3"/>
        <v>0.49999999999999994</v>
      </c>
      <c r="I39" s="49">
        <f t="shared" ca="1" si="4"/>
        <v>0.45833333333333337</v>
      </c>
      <c r="J39" s="49" t="str">
        <f t="shared" ca="1" si="8"/>
        <v/>
      </c>
      <c r="K39" s="66" t="str">
        <f t="shared" ca="1" si="9"/>
        <v/>
      </c>
      <c r="L39" s="66" t="str">
        <f t="shared" ca="1" si="10"/>
        <v/>
      </c>
      <c r="M39" s="66" t="str">
        <f t="shared" ca="1" si="11"/>
        <v/>
      </c>
      <c r="N39" s="68">
        <f t="shared" ca="1" si="5"/>
        <v>0</v>
      </c>
      <c r="O39" s="68">
        <f t="shared" ca="1" si="6"/>
        <v>0</v>
      </c>
      <c r="P39" s="64" t="str">
        <f t="shared" ca="1" si="12"/>
        <v/>
      </c>
      <c r="Q39" s="64" t="str">
        <f t="shared" ca="1" si="13"/>
        <v/>
      </c>
      <c r="R39" s="64">
        <f t="shared" ca="1" si="7"/>
        <v>11</v>
      </c>
      <c r="S39" s="57" t="str">
        <f t="shared" ca="1" si="14"/>
        <v/>
      </c>
    </row>
    <row r="40" spans="1:19" x14ac:dyDescent="0.3">
      <c r="B40" s="74" t="s">
        <v>50</v>
      </c>
      <c r="C40" s="74"/>
      <c r="D40" s="74"/>
      <c r="E40" s="74"/>
      <c r="F40" s="74"/>
      <c r="G40" s="74"/>
      <c r="H40" s="50">
        <f ca="1">SUM(H9:H39)</f>
        <v>4.1500000000000004</v>
      </c>
      <c r="I40" s="50">
        <f t="shared" ref="I40:J40" ca="1" si="15">SUM(I9:I39)</f>
        <v>3.7499999999999991</v>
      </c>
      <c r="J40" s="50">
        <f t="shared" ca="1" si="15"/>
        <v>4.9833333333333325</v>
      </c>
      <c r="K40" s="50"/>
      <c r="L40" s="58">
        <f ca="1">SUM(L9:L39)</f>
        <v>12.5</v>
      </c>
      <c r="M40" s="58">
        <f t="shared" ref="M40:O40" ca="1" si="16">SUM(M9:M39)</f>
        <v>11</v>
      </c>
      <c r="N40" s="58">
        <f t="shared" ca="1" si="16"/>
        <v>17.25</v>
      </c>
      <c r="O40" s="58">
        <f t="shared" ca="1" si="16"/>
        <v>16.250000000000004</v>
      </c>
      <c r="P40" s="58">
        <f ca="1">SUM(P9:P39)</f>
        <v>12.5</v>
      </c>
      <c r="Q40" s="58">
        <f ca="1">SUM(Q9:Q39)</f>
        <v>11</v>
      </c>
      <c r="R40" s="58">
        <f ca="1">SUM(R9:R39)</f>
        <v>110</v>
      </c>
      <c r="S40" s="58">
        <f ca="1">SUM(S9:S39)</f>
        <v>202.125</v>
      </c>
    </row>
    <row r="41" spans="1:19" x14ac:dyDescent="0.3">
      <c r="J41" s="52">
        <f ca="1">IFERROR(IF(WEEKDAY($C$34)=2,SUM(H34:H39)+SUM(I34:I39),IF(WEEKDAY($C$35)=2,SUM(H35:H39)+SUM(I35:I39),IF(WEEKDAY($C$36)=2,SUM(H36:H39)+SUM(I36:I39),IF(WEEKDAY($C$37)=2,SUM(H37:H39)+SUM(I37:I39),IF(WEEKDAY($C$38)=2,SUM(H38:H39)+SUM(I38:I39),IF(WEEKDAY($C$39)=2,H39+I39,"")))))),0)</f>
        <v>2.916666666666667</v>
      </c>
      <c r="K41" s="53"/>
      <c r="L41" s="54"/>
      <c r="M41" s="54"/>
      <c r="N41" s="54"/>
      <c r="O41" s="54"/>
      <c r="P41" s="71">
        <f ca="1">IFERROR(IF(WEEKDAY($C$34)=2,SUM(P34:P39),IF(WEEKDAY($C$35)=2,SUM(P35:P39),IF(WEEKDAY($C$36)=2,SUM(P36:P39),IF(WEEKDAY($C$37)=2,SUM(P37:P39),IF(WEEKDAY($C$38)=2,SUM(P38:P39),IF(WEEKDAY($C$39)=2,P39,"")))))),0)</f>
        <v>0</v>
      </c>
      <c r="Q41" s="71">
        <f ca="1">IFERROR(IF(WEEKDAY($C$34)=2,SUM(Q34:Q39),IF(WEEKDAY($C$35)=2,SUM(Q35:Q39),IF(WEEKDAY($C$36)=2,SUM(Q36:Q39),IF(WEEKDAY($C$37)=2,SUM(Q37:Q39),IF(WEEKDAY($C$38)=2,SUM(Q38:Q39),IF(WEEKDAY($C$39)=2,Q39,"")))))),0)</f>
        <v>0</v>
      </c>
      <c r="R41" s="71">
        <f ca="1">IFERROR(IF(WEEKDAY($C$34)=2,SUM(R34:R39),IF(WEEKDAY($C$35)=2,SUM(R35:R39),IF(WEEKDAY($C$36)=2,SUM(R36:R39),IF(WEEKDAY($C$37)=2,SUM(R37:R39),IF(WEEKDAY($C$38)=2,SUM(R38:R39),IF(WEEKDAY($C$39)=2,R39,"")))))),0)</f>
        <v>24.999999999999996</v>
      </c>
      <c r="S41" s="72"/>
    </row>
  </sheetData>
  <mergeCells count="4">
    <mergeCell ref="B40:G40"/>
    <mergeCell ref="C6:C7"/>
    <mergeCell ref="A1:S5"/>
    <mergeCell ref="P8:S8"/>
  </mergeCells>
  <conditionalFormatting sqref="A9:A39">
    <cfRule type="expression" dxfId="83" priority="8">
      <formula>$A9&lt;&gt;""</formula>
    </cfRule>
  </conditionalFormatting>
  <conditionalFormatting sqref="J9:J39">
    <cfRule type="expression" dxfId="82" priority="5">
      <formula>$J9&lt;&gt;""</formula>
    </cfRule>
  </conditionalFormatting>
  <conditionalFormatting sqref="A8:A39">
    <cfRule type="expression" dxfId="81" priority="6">
      <formula>$A8&lt;&gt;""</formula>
    </cfRule>
  </conditionalFormatting>
  <conditionalFormatting sqref="B9:I39">
    <cfRule type="expression" dxfId="80" priority="4" stopIfTrue="1">
      <formula>WEEKDAY($C9,1)=7</formula>
    </cfRule>
  </conditionalFormatting>
  <conditionalFormatting sqref="B9:I39 N9:N39">
    <cfRule type="expression" dxfId="79" priority="2">
      <formula>COUNTIF(Fériés,$C9)&gt;0</formula>
    </cfRule>
  </conditionalFormatting>
  <conditionalFormatting sqref="B9:I39 O9:O39">
    <cfRule type="expression" dxfId="78" priority="3" stopIfTrue="1">
      <formula>WEEKDAY($C9,1)=1</formula>
    </cfRule>
  </conditionalFormatting>
  <conditionalFormatting sqref="S9:S39">
    <cfRule type="expression" dxfId="77" priority="1">
      <formula>$S9&lt;&gt;""</formula>
    </cfRule>
  </conditionalFormatting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Spinner 3">
              <controlPr defaultSize="0" autoPict="0">
                <anchor moveWithCells="1" sizeWithCells="1">
                  <from>
                    <xdr:col>1</xdr:col>
                    <xdr:colOff>0</xdr:colOff>
                    <xdr:row>5</xdr:row>
                    <xdr:rowOff>15240</xdr:rowOff>
                  </from>
                  <to>
                    <xdr:col>2</xdr:col>
                    <xdr:colOff>0</xdr:colOff>
                    <xdr:row>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S41"/>
  <sheetViews>
    <sheetView workbookViewId="0">
      <pane ySplit="8" topLeftCell="A9" activePane="bottomLeft" state="frozen"/>
      <selection activeCell="N9" sqref="N9:O39"/>
      <selection pane="bottomLeft" activeCell="S11" sqref="S11"/>
    </sheetView>
  </sheetViews>
  <sheetFormatPr baseColWidth="10" defaultRowHeight="15.6" x14ac:dyDescent="0.3"/>
  <cols>
    <col min="1" max="1" width="7.59765625" bestFit="1" customWidth="1"/>
    <col min="2" max="2" width="8.5" bestFit="1" customWidth="1"/>
    <col min="3" max="3" width="10.09765625" style="2" bestFit="1" customWidth="1"/>
    <col min="4" max="5" width="7.09765625" style="7" customWidth="1"/>
    <col min="6" max="7" width="7.09765625" customWidth="1"/>
    <col min="8" max="8" width="13" bestFit="1" customWidth="1"/>
    <col min="9" max="9" width="13" style="4" customWidth="1"/>
    <col min="10" max="10" width="12.19921875" style="8" bestFit="1" customWidth="1"/>
    <col min="11" max="11" width="7.5" style="8" customWidth="1"/>
    <col min="12" max="12" width="10.59765625" style="8" bestFit="1" customWidth="1"/>
    <col min="13" max="13" width="6.796875" style="8" customWidth="1"/>
    <col min="14" max="14" width="13" bestFit="1" customWidth="1"/>
    <col min="15" max="15" width="10.8984375" bestFit="1" customWidth="1"/>
    <col min="16" max="17" width="9.19921875" customWidth="1"/>
    <col min="18" max="18" width="10.796875" bestFit="1" customWidth="1"/>
    <col min="19" max="19" width="8.296875" customWidth="1"/>
  </cols>
  <sheetData>
    <row r="1" spans="1:19" s="4" customFormat="1" ht="7.8" customHeight="1" thickTop="1" x14ac:dyDescent="0.3">
      <c r="A1" s="90" t="s">
        <v>6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2"/>
    </row>
    <row r="2" spans="1:19" s="4" customFormat="1" ht="7.8" customHeight="1" x14ac:dyDescent="0.3">
      <c r="A2" s="93"/>
      <c r="B2" s="94"/>
      <c r="C2" s="94"/>
      <c r="D2" s="94"/>
      <c r="E2" s="94"/>
      <c r="F2" s="94"/>
      <c r="G2" s="94"/>
      <c r="H2" s="94"/>
      <c r="I2" s="94"/>
      <c r="J2" s="94"/>
      <c r="K2" s="94"/>
      <c r="L2" s="94"/>
      <c r="M2" s="94"/>
      <c r="N2" s="94"/>
      <c r="O2" s="94"/>
      <c r="P2" s="94"/>
      <c r="Q2" s="94"/>
      <c r="R2" s="94"/>
      <c r="S2" s="95"/>
    </row>
    <row r="3" spans="1:19" s="4" customFormat="1" ht="7.8" customHeight="1" x14ac:dyDescent="0.3">
      <c r="A3" s="93"/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4"/>
      <c r="P3" s="94"/>
      <c r="Q3" s="94"/>
      <c r="R3" s="94"/>
      <c r="S3" s="95"/>
    </row>
    <row r="4" spans="1:19" s="4" customFormat="1" ht="7.8" customHeight="1" x14ac:dyDescent="0.3">
      <c r="A4" s="93"/>
      <c r="B4" s="94"/>
      <c r="C4" s="94"/>
      <c r="D4" s="94"/>
      <c r="E4" s="94"/>
      <c r="F4" s="94"/>
      <c r="G4" s="94"/>
      <c r="H4" s="94"/>
      <c r="I4" s="94"/>
      <c r="J4" s="94"/>
      <c r="K4" s="94"/>
      <c r="L4" s="94"/>
      <c r="M4" s="94"/>
      <c r="N4" s="94"/>
      <c r="O4" s="94"/>
      <c r="P4" s="94"/>
      <c r="Q4" s="94"/>
      <c r="R4" s="94"/>
      <c r="S4" s="95"/>
    </row>
    <row r="5" spans="1:19" s="4" customFormat="1" ht="7.8" customHeight="1" thickBot="1" x14ac:dyDescent="0.35">
      <c r="A5" s="96"/>
      <c r="B5" s="97"/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7"/>
      <c r="Q5" s="97"/>
      <c r="R5" s="97"/>
      <c r="S5" s="98"/>
    </row>
    <row r="6" spans="1:19" s="4" customFormat="1" ht="16.2" thickTop="1" x14ac:dyDescent="0.3">
      <c r="A6" s="20"/>
      <c r="B6" s="20"/>
      <c r="C6" s="75">
        <f>Janvier!C6</f>
        <v>2019</v>
      </c>
      <c r="D6" s="21"/>
      <c r="E6" s="21"/>
      <c r="F6" s="20"/>
      <c r="G6" s="20"/>
      <c r="H6" s="20"/>
      <c r="I6" s="42" t="s">
        <v>34</v>
      </c>
      <c r="J6" s="20"/>
      <c r="K6" s="20"/>
      <c r="L6" s="20"/>
      <c r="M6" s="20"/>
      <c r="N6" s="16" t="s">
        <v>5</v>
      </c>
      <c r="O6" s="17">
        <f ca="1">SUM(Janvier:Février!O7)</f>
        <v>7.8999999999999995</v>
      </c>
      <c r="P6" s="48" t="s">
        <v>39</v>
      </c>
      <c r="Q6" s="48" t="s">
        <v>40</v>
      </c>
      <c r="R6" s="48" t="s">
        <v>41</v>
      </c>
      <c r="S6" s="62" t="s">
        <v>51</v>
      </c>
    </row>
    <row r="7" spans="1:19" s="4" customFormat="1" x14ac:dyDescent="0.3">
      <c r="A7" s="20"/>
      <c r="B7" s="20"/>
      <c r="C7" s="76"/>
      <c r="D7" s="21"/>
      <c r="E7" s="21"/>
      <c r="F7" s="20"/>
      <c r="G7" s="20"/>
      <c r="H7" s="20"/>
      <c r="I7" s="42" t="s">
        <v>35</v>
      </c>
      <c r="J7" s="20"/>
      <c r="K7" s="20"/>
      <c r="L7" s="70">
        <v>35</v>
      </c>
      <c r="M7" s="70">
        <v>43</v>
      </c>
      <c r="N7" s="11" t="s">
        <v>4</v>
      </c>
      <c r="O7" s="12">
        <f ca="1">SUM(J9:J39)</f>
        <v>2.916666666666667</v>
      </c>
      <c r="P7" s="65" t="s">
        <v>53</v>
      </c>
      <c r="Q7" s="65" t="s">
        <v>54</v>
      </c>
      <c r="R7" s="65" t="s">
        <v>55</v>
      </c>
      <c r="S7" s="63" t="s">
        <v>52</v>
      </c>
    </row>
    <row r="8" spans="1:19" x14ac:dyDescent="0.3">
      <c r="A8" s="22" t="s">
        <v>1</v>
      </c>
      <c r="B8" s="23" t="s">
        <v>0</v>
      </c>
      <c r="C8" s="24" t="str">
        <f ca="1">MID(CELL("nomfichier",C8),FIND("]",CELL("nomfichier",C8))+1,20)</f>
        <v>Février</v>
      </c>
      <c r="D8" s="25" t="s">
        <v>2</v>
      </c>
      <c r="E8" s="25" t="s">
        <v>3</v>
      </c>
      <c r="F8" s="26" t="s">
        <v>2</v>
      </c>
      <c r="G8" s="27" t="s">
        <v>3</v>
      </c>
      <c r="H8" s="18" t="s">
        <v>7</v>
      </c>
      <c r="I8" s="18" t="s">
        <v>36</v>
      </c>
      <c r="J8" s="19" t="s">
        <v>8</v>
      </c>
      <c r="K8" s="19" t="s">
        <v>56</v>
      </c>
      <c r="L8" s="19" t="s">
        <v>32</v>
      </c>
      <c r="M8" s="19" t="s">
        <v>33</v>
      </c>
      <c r="N8" s="36" t="s">
        <v>24</v>
      </c>
      <c r="O8" s="36" t="s">
        <v>25</v>
      </c>
      <c r="P8" s="86" t="s">
        <v>42</v>
      </c>
      <c r="Q8" s="87"/>
      <c r="R8" s="87"/>
      <c r="S8" s="88"/>
    </row>
    <row r="9" spans="1:19" x14ac:dyDescent="0.3">
      <c r="A9" s="6" t="str">
        <f ca="1">IFERROR(IF(WEEKDAY(C9,2)=7,WEEKNUM(C9,2),""),"")</f>
        <v/>
      </c>
      <c r="B9" s="3" t="str">
        <f ca="1">IFERROR(CHOOSE(WEEKDAY(C9),"Dim","Lun","Mar","Mer","Jeu","Ven","Sam"),"")</f>
        <v>Ven</v>
      </c>
      <c r="C9" s="1">
        <f t="shared" ref="C9:C39" ca="1" si="0">IF(MONTH(DATE($C$6,MONTH(1&amp;$C$8),ROW()-8))=MONTH(1&amp;$C$8),DATE($C$6,MONTH(1&amp;$C$8),ROW()-8),"")</f>
        <v>43497</v>
      </c>
      <c r="D9" s="13"/>
      <c r="E9" s="13"/>
      <c r="F9" s="39"/>
      <c r="G9" s="39"/>
      <c r="H9" s="49">
        <f t="shared" ref="H9:H39" ca="1" si="1">IF(C9="","",IF(AND(D9&lt;&gt;"",E9=""),0,MAX(0,MIN(E9+(E9&lt;D9),Hdéb)-MAX(Hfin,D9))+MAX(0,MIN(Hdéb+1,E9+(E9&lt;D9))-MAX(Hfin+1,D9)))+IF(AND(F9&lt;&gt;"",G9=""),0,MAX(0,MIN(G9+(G9&lt;F9),Hdéb)- MAX(Hfin,F9))+MAX(0,MIN(Hdéb+1,G9+(G9&lt;F9))-MAX(Hfin+1,F9))))</f>
        <v>0</v>
      </c>
      <c r="I9" s="49">
        <f t="shared" ref="I9:I39" ca="1" si="2">IF(C9="","",IF(OR(D9="",E9=""),0,IF(AND(D9&lt;&gt;"",E9&lt;&gt;"",MOD(D9-E9,1)=0),MOD(Hfin-Hdéb,1),(MOD(E9-D9,1)-IF(E9&gt;D9,MAX(0,MIN(E9,Hdéb/1)-MAX(D9,Hfin/1)),MAX(0,Hdéb/1-MAX(D9,Hfin/1))+MAX(0,MIN(E9,Hdéb/1)-Hfin/1)))))+IF(OR(F9="",G9=""),0,IF(AND(F9&lt;&gt;"",G9&lt;&gt;"",MOD(F9-G9,1)=0),MOD(Hfin-Hdéb,1),(MOD(G9-F9,1)-IF(G9&gt;F9,MAX(0,MIN(G9,Hdéb/1)-MAX(F9,Hfin/1)),MAX(0,Hdéb/1-MAX(F9,Hfin/1))+MAX(0,MIN(G9,Hdéb/1)-Hfin/1))))))</f>
        <v>0</v>
      </c>
      <c r="J9" s="49" t="str">
        <f ca="1">IFERROR(IF(WEEKDAY($C9)=1,SUM($H3:$H9)+SUM($I3:$I9)+Janvier!$J$41,""),"")</f>
        <v/>
      </c>
      <c r="K9" s="66" t="str">
        <f ca="1">IFERROR(J9*24-L9-M9,"")</f>
        <v/>
      </c>
      <c r="L9" s="66" t="str">
        <f ca="1">IFERROR(IF(J9*24&lt;=$L$7,0,IF(AND(J9*24&gt;$L$7,M9&lt;&gt;""),J9*24-$L$7-M9,J9*24-$L$7)),"")</f>
        <v/>
      </c>
      <c r="M9" s="66" t="str">
        <f ca="1">IFERROR(IF(J9*24&gt;$L$7,IF(AND(J9*24&gt;$L$7,J9*24&lt;=$M$7),0,J9*24-$L$7-($M$7-$L$7)),0),"")</f>
        <v/>
      </c>
      <c r="N9" s="68">
        <f t="shared" ref="N9:N39" ca="1" si="3">IF(C9="","",IF(COUNTIF(Fériés,$C9)&gt;0,($H9+$I9)*24,0))</f>
        <v>0</v>
      </c>
      <c r="O9" s="68">
        <f t="shared" ref="O9:O39" ca="1" si="4">IFERROR(IF(C9="","",IF(AND(WEEKDAY($C9,1)=1,COUNTIF(Fériés,$C9)&lt;&gt;1),($H9+$I9)*24,0)),0)</f>
        <v>0</v>
      </c>
      <c r="P9" s="64" t="str">
        <f ca="1">IFERROR(L9,0)</f>
        <v/>
      </c>
      <c r="Q9" s="64" t="str">
        <f ca="1">IFERROR(M9,0)</f>
        <v/>
      </c>
      <c r="R9" s="64">
        <f t="shared" ref="R9:R39" ca="1" si="5">IFERROR(IF(COUNTIF(Fériés,$C9)&gt;0,($H9+$I9)*24,IF(WEEKDAY($C9)&lt;&gt;1,$I9*24,IF(COUNTIF(Fériés,$C9)&gt;0,($H9+$I9)*0,IF(COUNTIF(Fériés,$C9)=WEEKDAY($C9)=1,0,($H9+$I9)*24)))),"")</f>
        <v>0</v>
      </c>
      <c r="S9" s="57" t="str">
        <f ca="1">IFERROR(IF(WEEKDAY($C9)=1,SUM($P3:$P9)*1.25+Janvier!P$41+SUM($Q3:$Q9)*1.5+Janvier!Q$41+SUM($R3:$R9)*2+Janvier!R$41*2,""),"")</f>
        <v/>
      </c>
    </row>
    <row r="10" spans="1:19" x14ac:dyDescent="0.3">
      <c r="A10" s="6" t="str">
        <f t="shared" ref="A10:A39" ca="1" si="6">IFERROR(IF(WEEKDAY(C10,2)=7,WEEKNUM(C10,2),""),"")</f>
        <v/>
      </c>
      <c r="B10" s="3" t="str">
        <f t="shared" ref="B10:B39" ca="1" si="7">IFERROR(CHOOSE(WEEKDAY(C10),"Dim","Lun","Mar","Mer","Jeu","Ven","Sam"),"")</f>
        <v>Sam</v>
      </c>
      <c r="C10" s="1">
        <f t="shared" ca="1" si="0"/>
        <v>43498</v>
      </c>
      <c r="D10" s="13"/>
      <c r="E10" s="13"/>
      <c r="F10" s="39"/>
      <c r="G10" s="39"/>
      <c r="H10" s="49">
        <f t="shared" ca="1" si="1"/>
        <v>0</v>
      </c>
      <c r="I10" s="49">
        <f t="shared" ca="1" si="2"/>
        <v>0</v>
      </c>
      <c r="J10" s="49" t="str">
        <f ca="1">IFERROR(IF(WEEKDAY($C10)=1,SUM($H4:$H10)+SUM($I4:$I10)+Janvier!$J$41,""),"")</f>
        <v/>
      </c>
      <c r="K10" s="66" t="str">
        <f t="shared" ref="K10:K39" ca="1" si="8">IFERROR(J10*24-L10-M10,"")</f>
        <v/>
      </c>
      <c r="L10" s="66" t="str">
        <f t="shared" ref="L10:L39" ca="1" si="9">IFERROR(IF(J10*24&lt;=$L$7,0,IF(AND(J10*24&gt;$L$7,M10&lt;&gt;""),J10*24-$L$7-M10,J10*24-$L$7)),"")</f>
        <v/>
      </c>
      <c r="M10" s="66" t="str">
        <f t="shared" ref="M10:M39" ca="1" si="10">IFERROR(IF(J10*24&gt;$L$7,IF(AND(J10*24&gt;$L$7,J10*24&lt;=$M$7),0,J10*24-$L$7-($M$7-$L$7)),0),"")</f>
        <v/>
      </c>
      <c r="N10" s="68">
        <f t="shared" ca="1" si="3"/>
        <v>0</v>
      </c>
      <c r="O10" s="68">
        <f t="shared" ca="1" si="4"/>
        <v>0</v>
      </c>
      <c r="P10" s="64" t="str">
        <f t="shared" ref="P10:P39" ca="1" si="11">IFERROR(L10,0)</f>
        <v/>
      </c>
      <c r="Q10" s="64" t="str">
        <f t="shared" ref="Q10:Q39" ca="1" si="12">IFERROR(M10,0)</f>
        <v/>
      </c>
      <c r="R10" s="64">
        <f t="shared" ca="1" si="5"/>
        <v>0</v>
      </c>
      <c r="S10" s="57" t="str">
        <f ca="1">IFERROR(IF(WEEKDAY($C10)=1,SUM($P4:$P10)*1.25+Janvier!P$41+SUM($Q4:$Q10)*1.5+Janvier!Q$41+SUM($R4:$R10)*2+Janvier!R$41*2,""),"")</f>
        <v/>
      </c>
    </row>
    <row r="11" spans="1:19" x14ac:dyDescent="0.3">
      <c r="A11" s="6">
        <f t="shared" ca="1" si="6"/>
        <v>5</v>
      </c>
      <c r="B11" s="3" t="str">
        <f t="shared" ca="1" si="7"/>
        <v>Dim</v>
      </c>
      <c r="C11" s="1">
        <f t="shared" ca="1" si="0"/>
        <v>43499</v>
      </c>
      <c r="D11" s="13"/>
      <c r="E11" s="13"/>
      <c r="F11" s="39"/>
      <c r="G11" s="39"/>
      <c r="H11" s="49">
        <f t="shared" ca="1" si="1"/>
        <v>0</v>
      </c>
      <c r="I11" s="49">
        <f t="shared" ca="1" si="2"/>
        <v>0</v>
      </c>
      <c r="J11" s="49">
        <f ca="1">IFERROR(IF(WEEKDAY($C11)=1,SUM($H5:$H11)+SUM($I5:$I11)+Janvier!$J$41,""),"")</f>
        <v>2.916666666666667</v>
      </c>
      <c r="K11" s="66">
        <f t="shared" ca="1" si="8"/>
        <v>35</v>
      </c>
      <c r="L11" s="66">
        <f t="shared" ca="1" si="9"/>
        <v>8</v>
      </c>
      <c r="M11" s="66">
        <f t="shared" ca="1" si="10"/>
        <v>27</v>
      </c>
      <c r="N11" s="68">
        <f t="shared" ca="1" si="3"/>
        <v>0</v>
      </c>
      <c r="O11" s="68">
        <f t="shared" ca="1" si="4"/>
        <v>0</v>
      </c>
      <c r="P11" s="64">
        <f t="shared" ca="1" si="11"/>
        <v>8</v>
      </c>
      <c r="Q11" s="64">
        <f t="shared" ca="1" si="12"/>
        <v>27</v>
      </c>
      <c r="R11" s="64">
        <f t="shared" ca="1" si="5"/>
        <v>0</v>
      </c>
      <c r="S11" s="57">
        <f ca="1">IFERROR(IF(WEEKDAY($C11)=1,SUM($P5:$P11)*1.25+Janvier!P$41+SUM($Q5:$Q11)*1.5+Janvier!Q$41+SUM($R5:$R11)*2+Janvier!R$41*2,""),"")</f>
        <v>100.5</v>
      </c>
    </row>
    <row r="12" spans="1:19" x14ac:dyDescent="0.3">
      <c r="A12" s="6" t="str">
        <f t="shared" ca="1" si="6"/>
        <v/>
      </c>
      <c r="B12" s="3" t="str">
        <f t="shared" ca="1" si="7"/>
        <v>Lun</v>
      </c>
      <c r="C12" s="1">
        <f t="shared" ca="1" si="0"/>
        <v>43500</v>
      </c>
      <c r="D12" s="13"/>
      <c r="E12" s="13"/>
      <c r="F12" s="39"/>
      <c r="G12" s="39"/>
      <c r="H12" s="49">
        <f t="shared" ca="1" si="1"/>
        <v>0</v>
      </c>
      <c r="I12" s="49">
        <f t="shared" ca="1" si="2"/>
        <v>0</v>
      </c>
      <c r="J12" s="49" t="str">
        <f ca="1">IFERROR(IF(WEEKDAY($C12)=1,SUM($H6:$H12)+SUM($I6:$I12)+Janvier!$J$41,""),"")</f>
        <v/>
      </c>
      <c r="K12" s="66" t="str">
        <f t="shared" ca="1" si="8"/>
        <v/>
      </c>
      <c r="L12" s="66" t="str">
        <f t="shared" ca="1" si="9"/>
        <v/>
      </c>
      <c r="M12" s="66" t="str">
        <f t="shared" ca="1" si="10"/>
        <v/>
      </c>
      <c r="N12" s="68">
        <f t="shared" ca="1" si="3"/>
        <v>0</v>
      </c>
      <c r="O12" s="68">
        <f t="shared" ca="1" si="4"/>
        <v>0</v>
      </c>
      <c r="P12" s="64" t="str">
        <f t="shared" ca="1" si="11"/>
        <v/>
      </c>
      <c r="Q12" s="64" t="str">
        <f t="shared" ca="1" si="12"/>
        <v/>
      </c>
      <c r="R12" s="64">
        <f t="shared" ca="1" si="5"/>
        <v>0</v>
      </c>
      <c r="S12" s="57" t="str">
        <f ca="1">IFERROR(IF(WEEKDAY($C12)=1,SUM($P6:$P12)*1.25+Janvier!P$41+SUM($Q6:$Q12)*1.5+Janvier!Q$41+SUM($R6:$R12)*2+Janvier!R$41*2,""),"")</f>
        <v/>
      </c>
    </row>
    <row r="13" spans="1:19" x14ac:dyDescent="0.3">
      <c r="A13" s="6" t="str">
        <f t="shared" ca="1" si="6"/>
        <v/>
      </c>
      <c r="B13" s="3" t="str">
        <f t="shared" ca="1" si="7"/>
        <v>Mar</v>
      </c>
      <c r="C13" s="1">
        <f t="shared" ca="1" si="0"/>
        <v>43501</v>
      </c>
      <c r="D13" s="13"/>
      <c r="E13" s="13"/>
      <c r="F13" s="39"/>
      <c r="G13" s="39"/>
      <c r="H13" s="49">
        <f t="shared" ca="1" si="1"/>
        <v>0</v>
      </c>
      <c r="I13" s="49">
        <f t="shared" ca="1" si="2"/>
        <v>0</v>
      </c>
      <c r="J13" s="49" t="str">
        <f ca="1">IFERROR(IF(WEEKDAY($C13)=1,SUM($H7:$H13)+SUM($I7:$I13)+Janvier!$J$41,""),"")</f>
        <v/>
      </c>
      <c r="K13" s="66" t="str">
        <f t="shared" ca="1" si="8"/>
        <v/>
      </c>
      <c r="L13" s="66" t="str">
        <f t="shared" ca="1" si="9"/>
        <v/>
      </c>
      <c r="M13" s="66" t="str">
        <f t="shared" ca="1" si="10"/>
        <v/>
      </c>
      <c r="N13" s="68">
        <f t="shared" ca="1" si="3"/>
        <v>0</v>
      </c>
      <c r="O13" s="68">
        <f t="shared" ca="1" si="4"/>
        <v>0</v>
      </c>
      <c r="P13" s="64" t="str">
        <f t="shared" ca="1" si="11"/>
        <v/>
      </c>
      <c r="Q13" s="64" t="str">
        <f t="shared" ca="1" si="12"/>
        <v/>
      </c>
      <c r="R13" s="64">
        <f t="shared" ca="1" si="5"/>
        <v>0</v>
      </c>
      <c r="S13" s="57" t="str">
        <f ca="1">IFERROR(IF(WEEKDAY($C13)=1,SUM($P7:$P13)*1.25+Janvier!P$41+SUM($Q7:$Q13)*1.5+Janvier!Q$41+SUM($R7:$R13)*2+Janvier!R$41*2,""),"")</f>
        <v/>
      </c>
    </row>
    <row r="14" spans="1:19" x14ac:dyDescent="0.3">
      <c r="A14" s="6" t="str">
        <f t="shared" ca="1" si="6"/>
        <v/>
      </c>
      <c r="B14" s="3" t="str">
        <f t="shared" ca="1" si="7"/>
        <v>Mer</v>
      </c>
      <c r="C14" s="1">
        <f t="shared" ca="1" si="0"/>
        <v>43502</v>
      </c>
      <c r="D14" s="13"/>
      <c r="E14" s="13"/>
      <c r="F14" s="39"/>
      <c r="G14" s="39"/>
      <c r="H14" s="49">
        <f t="shared" ca="1" si="1"/>
        <v>0</v>
      </c>
      <c r="I14" s="49">
        <f t="shared" ca="1" si="2"/>
        <v>0</v>
      </c>
      <c r="J14" s="49" t="str">
        <f ca="1">IFERROR(IF(WEEKDAY($C14)=1,SUM($H8:$H14)+SUM($I8:$I14)+Janvier!$J$41,""),"")</f>
        <v/>
      </c>
      <c r="K14" s="66" t="str">
        <f t="shared" ca="1" si="8"/>
        <v/>
      </c>
      <c r="L14" s="66" t="str">
        <f t="shared" ca="1" si="9"/>
        <v/>
      </c>
      <c r="M14" s="66" t="str">
        <f t="shared" ca="1" si="10"/>
        <v/>
      </c>
      <c r="N14" s="68">
        <f t="shared" ca="1" si="3"/>
        <v>0</v>
      </c>
      <c r="O14" s="68">
        <f t="shared" ca="1" si="4"/>
        <v>0</v>
      </c>
      <c r="P14" s="64" t="str">
        <f t="shared" ca="1" si="11"/>
        <v/>
      </c>
      <c r="Q14" s="64" t="str">
        <f t="shared" ca="1" si="12"/>
        <v/>
      </c>
      <c r="R14" s="64">
        <f t="shared" ca="1" si="5"/>
        <v>0</v>
      </c>
      <c r="S14" s="57" t="str">
        <f ca="1">IFERROR(IF(WEEKDAY($C14)=1,SUM($P8:$P14)*1.25+Janvier!P$41+SUM($Q8:$Q14)*1.5+Janvier!Q$41+SUM($R8:$R14)*2+Janvier!R$41*2,""),"")</f>
        <v/>
      </c>
    </row>
    <row r="15" spans="1:19" x14ac:dyDescent="0.3">
      <c r="A15" s="6" t="str">
        <f t="shared" ca="1" si="6"/>
        <v/>
      </c>
      <c r="B15" s="3" t="str">
        <f t="shared" ca="1" si="7"/>
        <v>Jeu</v>
      </c>
      <c r="C15" s="1">
        <f t="shared" ca="1" si="0"/>
        <v>43503</v>
      </c>
      <c r="D15" s="13"/>
      <c r="E15" s="13"/>
      <c r="F15" s="39"/>
      <c r="G15" s="39"/>
      <c r="H15" s="49">
        <f t="shared" ca="1" si="1"/>
        <v>0</v>
      </c>
      <c r="I15" s="49">
        <f t="shared" ca="1" si="2"/>
        <v>0</v>
      </c>
      <c r="J15" s="49" t="str">
        <f t="shared" ref="J15:J39" ca="1" si="13">IFERROR(IF(WEEKDAY($C15)=1,SUM($H9:$H15)+SUM($I9:$I15),""),"")</f>
        <v/>
      </c>
      <c r="K15" s="66" t="str">
        <f t="shared" ca="1" si="8"/>
        <v/>
      </c>
      <c r="L15" s="66" t="str">
        <f t="shared" ca="1" si="9"/>
        <v/>
      </c>
      <c r="M15" s="66" t="str">
        <f t="shared" ca="1" si="10"/>
        <v/>
      </c>
      <c r="N15" s="68">
        <f t="shared" ca="1" si="3"/>
        <v>0</v>
      </c>
      <c r="O15" s="68">
        <f t="shared" ca="1" si="4"/>
        <v>0</v>
      </c>
      <c r="P15" s="64" t="str">
        <f t="shared" ca="1" si="11"/>
        <v/>
      </c>
      <c r="Q15" s="64" t="str">
        <f t="shared" ca="1" si="12"/>
        <v/>
      </c>
      <c r="R15" s="64">
        <f t="shared" ca="1" si="5"/>
        <v>0</v>
      </c>
      <c r="S15" s="57" t="str">
        <f t="shared" ref="S15:S39" ca="1" si="14">IFERROR(IF(WEEKDAY($C15)=1,SUM($P9:$P15)*1.25+SUM($Q9:$Q15)*1.5+SUM($R9:$R15)*2,""),"")</f>
        <v/>
      </c>
    </row>
    <row r="16" spans="1:19" x14ac:dyDescent="0.3">
      <c r="A16" s="6" t="str">
        <f t="shared" ca="1" si="6"/>
        <v/>
      </c>
      <c r="B16" s="3" t="str">
        <f t="shared" ca="1" si="7"/>
        <v>Ven</v>
      </c>
      <c r="C16" s="1">
        <f t="shared" ca="1" si="0"/>
        <v>43504</v>
      </c>
      <c r="D16" s="13"/>
      <c r="E16" s="13"/>
      <c r="F16" s="39"/>
      <c r="G16" s="39"/>
      <c r="H16" s="49">
        <f t="shared" ca="1" si="1"/>
        <v>0</v>
      </c>
      <c r="I16" s="49">
        <f t="shared" ca="1" si="2"/>
        <v>0</v>
      </c>
      <c r="J16" s="49" t="str">
        <f t="shared" ca="1" si="13"/>
        <v/>
      </c>
      <c r="K16" s="66" t="str">
        <f t="shared" ca="1" si="8"/>
        <v/>
      </c>
      <c r="L16" s="66" t="str">
        <f t="shared" ca="1" si="9"/>
        <v/>
      </c>
      <c r="M16" s="66" t="str">
        <f t="shared" ca="1" si="10"/>
        <v/>
      </c>
      <c r="N16" s="68">
        <f t="shared" ca="1" si="3"/>
        <v>0</v>
      </c>
      <c r="O16" s="68">
        <f t="shared" ca="1" si="4"/>
        <v>0</v>
      </c>
      <c r="P16" s="64" t="str">
        <f t="shared" ca="1" si="11"/>
        <v/>
      </c>
      <c r="Q16" s="64" t="str">
        <f t="shared" ca="1" si="12"/>
        <v/>
      </c>
      <c r="R16" s="64">
        <f t="shared" ca="1" si="5"/>
        <v>0</v>
      </c>
      <c r="S16" s="57" t="str">
        <f t="shared" ca="1" si="14"/>
        <v/>
      </c>
    </row>
    <row r="17" spans="1:19" x14ac:dyDescent="0.3">
      <c r="A17" s="6" t="str">
        <f t="shared" ca="1" si="6"/>
        <v/>
      </c>
      <c r="B17" s="3" t="str">
        <f t="shared" ca="1" si="7"/>
        <v>Sam</v>
      </c>
      <c r="C17" s="1">
        <f t="shared" ca="1" si="0"/>
        <v>43505</v>
      </c>
      <c r="D17" s="13"/>
      <c r="E17" s="13"/>
      <c r="F17" s="39"/>
      <c r="G17" s="39"/>
      <c r="H17" s="49">
        <f t="shared" ca="1" si="1"/>
        <v>0</v>
      </c>
      <c r="I17" s="49">
        <f t="shared" ca="1" si="2"/>
        <v>0</v>
      </c>
      <c r="J17" s="49" t="str">
        <f t="shared" ca="1" si="13"/>
        <v/>
      </c>
      <c r="K17" s="66" t="str">
        <f t="shared" ca="1" si="8"/>
        <v/>
      </c>
      <c r="L17" s="66" t="str">
        <f t="shared" ca="1" si="9"/>
        <v/>
      </c>
      <c r="M17" s="66" t="str">
        <f t="shared" ca="1" si="10"/>
        <v/>
      </c>
      <c r="N17" s="68">
        <f t="shared" ca="1" si="3"/>
        <v>0</v>
      </c>
      <c r="O17" s="68">
        <f t="shared" ca="1" si="4"/>
        <v>0</v>
      </c>
      <c r="P17" s="64" t="str">
        <f t="shared" ca="1" si="11"/>
        <v/>
      </c>
      <c r="Q17" s="64" t="str">
        <f t="shared" ca="1" si="12"/>
        <v/>
      </c>
      <c r="R17" s="64">
        <f t="shared" ca="1" si="5"/>
        <v>0</v>
      </c>
      <c r="S17" s="57" t="str">
        <f t="shared" ca="1" si="14"/>
        <v/>
      </c>
    </row>
    <row r="18" spans="1:19" x14ac:dyDescent="0.3">
      <c r="A18" s="6">
        <f t="shared" ca="1" si="6"/>
        <v>6</v>
      </c>
      <c r="B18" s="3" t="str">
        <f t="shared" ca="1" si="7"/>
        <v>Dim</v>
      </c>
      <c r="C18" s="1">
        <f t="shared" ca="1" si="0"/>
        <v>43506</v>
      </c>
      <c r="D18" s="13"/>
      <c r="E18" s="13"/>
      <c r="F18" s="39"/>
      <c r="G18" s="39"/>
      <c r="H18" s="49">
        <f t="shared" ca="1" si="1"/>
        <v>0</v>
      </c>
      <c r="I18" s="49">
        <f t="shared" ca="1" si="2"/>
        <v>0</v>
      </c>
      <c r="J18" s="49">
        <f t="shared" ca="1" si="13"/>
        <v>0</v>
      </c>
      <c r="K18" s="66">
        <f t="shared" ca="1" si="8"/>
        <v>0</v>
      </c>
      <c r="L18" s="66">
        <f t="shared" ca="1" si="9"/>
        <v>0</v>
      </c>
      <c r="M18" s="66">
        <f t="shared" ca="1" si="10"/>
        <v>0</v>
      </c>
      <c r="N18" s="68">
        <f t="shared" ca="1" si="3"/>
        <v>0</v>
      </c>
      <c r="O18" s="68">
        <f t="shared" ca="1" si="4"/>
        <v>0</v>
      </c>
      <c r="P18" s="64">
        <f t="shared" ca="1" si="11"/>
        <v>0</v>
      </c>
      <c r="Q18" s="64">
        <f t="shared" ca="1" si="12"/>
        <v>0</v>
      </c>
      <c r="R18" s="64">
        <f t="shared" ca="1" si="5"/>
        <v>0</v>
      </c>
      <c r="S18" s="57">
        <f t="shared" ca="1" si="14"/>
        <v>0</v>
      </c>
    </row>
    <row r="19" spans="1:19" x14ac:dyDescent="0.3">
      <c r="A19" s="6" t="str">
        <f t="shared" ca="1" si="6"/>
        <v/>
      </c>
      <c r="B19" s="3" t="str">
        <f t="shared" ca="1" si="7"/>
        <v>Lun</v>
      </c>
      <c r="C19" s="1">
        <f t="shared" ca="1" si="0"/>
        <v>43507</v>
      </c>
      <c r="D19" s="13"/>
      <c r="E19" s="13"/>
      <c r="F19" s="5"/>
      <c r="G19" s="5"/>
      <c r="H19" s="49">
        <f t="shared" ca="1" si="1"/>
        <v>0</v>
      </c>
      <c r="I19" s="49">
        <f t="shared" ca="1" si="2"/>
        <v>0</v>
      </c>
      <c r="J19" s="49" t="str">
        <f t="shared" ca="1" si="13"/>
        <v/>
      </c>
      <c r="K19" s="66" t="str">
        <f t="shared" ca="1" si="8"/>
        <v/>
      </c>
      <c r="L19" s="66" t="str">
        <f t="shared" ca="1" si="9"/>
        <v/>
      </c>
      <c r="M19" s="66" t="str">
        <f t="shared" ca="1" si="10"/>
        <v/>
      </c>
      <c r="N19" s="68">
        <f t="shared" ca="1" si="3"/>
        <v>0</v>
      </c>
      <c r="O19" s="68">
        <f t="shared" ca="1" si="4"/>
        <v>0</v>
      </c>
      <c r="P19" s="64" t="str">
        <f t="shared" ca="1" si="11"/>
        <v/>
      </c>
      <c r="Q19" s="64" t="str">
        <f t="shared" ca="1" si="12"/>
        <v/>
      </c>
      <c r="R19" s="64">
        <f t="shared" ca="1" si="5"/>
        <v>0</v>
      </c>
      <c r="S19" s="57" t="str">
        <f t="shared" ca="1" si="14"/>
        <v/>
      </c>
    </row>
    <row r="20" spans="1:19" x14ac:dyDescent="0.3">
      <c r="A20" s="6" t="str">
        <f t="shared" ca="1" si="6"/>
        <v/>
      </c>
      <c r="B20" s="3" t="str">
        <f t="shared" ca="1" si="7"/>
        <v>Mar</v>
      </c>
      <c r="C20" s="1">
        <f t="shared" ca="1" si="0"/>
        <v>43508</v>
      </c>
      <c r="D20" s="13"/>
      <c r="E20" s="13"/>
      <c r="F20" s="39"/>
      <c r="G20" s="5"/>
      <c r="H20" s="49">
        <f t="shared" ca="1" si="1"/>
        <v>0</v>
      </c>
      <c r="I20" s="49">
        <f t="shared" ca="1" si="2"/>
        <v>0</v>
      </c>
      <c r="J20" s="49" t="str">
        <f t="shared" ca="1" si="13"/>
        <v/>
      </c>
      <c r="K20" s="66" t="str">
        <f t="shared" ca="1" si="8"/>
        <v/>
      </c>
      <c r="L20" s="66" t="str">
        <f t="shared" ca="1" si="9"/>
        <v/>
      </c>
      <c r="M20" s="66" t="str">
        <f t="shared" ca="1" si="10"/>
        <v/>
      </c>
      <c r="N20" s="68">
        <f t="shared" ca="1" si="3"/>
        <v>0</v>
      </c>
      <c r="O20" s="68">
        <f t="shared" ca="1" si="4"/>
        <v>0</v>
      </c>
      <c r="P20" s="64" t="str">
        <f t="shared" ca="1" si="11"/>
        <v/>
      </c>
      <c r="Q20" s="64" t="str">
        <f t="shared" ca="1" si="12"/>
        <v/>
      </c>
      <c r="R20" s="64">
        <f t="shared" ca="1" si="5"/>
        <v>0</v>
      </c>
      <c r="S20" s="57" t="str">
        <f t="shared" ca="1" si="14"/>
        <v/>
      </c>
    </row>
    <row r="21" spans="1:19" x14ac:dyDescent="0.3">
      <c r="A21" s="6" t="str">
        <f t="shared" ca="1" si="6"/>
        <v/>
      </c>
      <c r="B21" s="3" t="str">
        <f t="shared" ca="1" si="7"/>
        <v>Mer</v>
      </c>
      <c r="C21" s="1">
        <f t="shared" ca="1" si="0"/>
        <v>43509</v>
      </c>
      <c r="D21" s="13"/>
      <c r="E21" s="13"/>
      <c r="F21" s="5"/>
      <c r="G21" s="5"/>
      <c r="H21" s="49">
        <f t="shared" ca="1" si="1"/>
        <v>0</v>
      </c>
      <c r="I21" s="49">
        <f t="shared" ca="1" si="2"/>
        <v>0</v>
      </c>
      <c r="J21" s="49" t="str">
        <f t="shared" ca="1" si="13"/>
        <v/>
      </c>
      <c r="K21" s="66" t="str">
        <f t="shared" ca="1" si="8"/>
        <v/>
      </c>
      <c r="L21" s="66" t="str">
        <f t="shared" ca="1" si="9"/>
        <v/>
      </c>
      <c r="M21" s="66" t="str">
        <f t="shared" ca="1" si="10"/>
        <v/>
      </c>
      <c r="N21" s="68">
        <f t="shared" ca="1" si="3"/>
        <v>0</v>
      </c>
      <c r="O21" s="68">
        <f t="shared" ca="1" si="4"/>
        <v>0</v>
      </c>
      <c r="P21" s="64" t="str">
        <f t="shared" ca="1" si="11"/>
        <v/>
      </c>
      <c r="Q21" s="64" t="str">
        <f t="shared" ca="1" si="12"/>
        <v/>
      </c>
      <c r="R21" s="64">
        <f t="shared" ca="1" si="5"/>
        <v>0</v>
      </c>
      <c r="S21" s="57" t="str">
        <f t="shared" ca="1" si="14"/>
        <v/>
      </c>
    </row>
    <row r="22" spans="1:19" x14ac:dyDescent="0.3">
      <c r="A22" s="6" t="str">
        <f t="shared" ca="1" si="6"/>
        <v/>
      </c>
      <c r="B22" s="3" t="str">
        <f t="shared" ca="1" si="7"/>
        <v>Jeu</v>
      </c>
      <c r="C22" s="1">
        <f t="shared" ca="1" si="0"/>
        <v>43510</v>
      </c>
      <c r="D22" s="13"/>
      <c r="E22" s="13"/>
      <c r="F22" s="5"/>
      <c r="G22" s="5"/>
      <c r="H22" s="49">
        <f t="shared" ca="1" si="1"/>
        <v>0</v>
      </c>
      <c r="I22" s="49">
        <f t="shared" ca="1" si="2"/>
        <v>0</v>
      </c>
      <c r="J22" s="49" t="str">
        <f t="shared" ca="1" si="13"/>
        <v/>
      </c>
      <c r="K22" s="66" t="str">
        <f t="shared" ca="1" si="8"/>
        <v/>
      </c>
      <c r="L22" s="66" t="str">
        <f t="shared" ca="1" si="9"/>
        <v/>
      </c>
      <c r="M22" s="66" t="str">
        <f t="shared" ca="1" si="10"/>
        <v/>
      </c>
      <c r="N22" s="68">
        <f t="shared" ca="1" si="3"/>
        <v>0</v>
      </c>
      <c r="O22" s="68">
        <f t="shared" ca="1" si="4"/>
        <v>0</v>
      </c>
      <c r="P22" s="64" t="str">
        <f t="shared" ca="1" si="11"/>
        <v/>
      </c>
      <c r="Q22" s="64" t="str">
        <f t="shared" ca="1" si="12"/>
        <v/>
      </c>
      <c r="R22" s="64">
        <f t="shared" ca="1" si="5"/>
        <v>0</v>
      </c>
      <c r="S22" s="57" t="str">
        <f t="shared" ca="1" si="14"/>
        <v/>
      </c>
    </row>
    <row r="23" spans="1:19" x14ac:dyDescent="0.3">
      <c r="A23" s="6" t="str">
        <f t="shared" ca="1" si="6"/>
        <v/>
      </c>
      <c r="B23" s="3" t="str">
        <f t="shared" ca="1" si="7"/>
        <v>Ven</v>
      </c>
      <c r="C23" s="1">
        <f t="shared" ca="1" si="0"/>
        <v>43511</v>
      </c>
      <c r="D23" s="13"/>
      <c r="E23" s="13"/>
      <c r="F23" s="39"/>
      <c r="G23" s="39"/>
      <c r="H23" s="49">
        <f t="shared" ca="1" si="1"/>
        <v>0</v>
      </c>
      <c r="I23" s="49">
        <f t="shared" ca="1" si="2"/>
        <v>0</v>
      </c>
      <c r="J23" s="49" t="str">
        <f t="shared" ca="1" si="13"/>
        <v/>
      </c>
      <c r="K23" s="66" t="str">
        <f t="shared" ca="1" si="8"/>
        <v/>
      </c>
      <c r="L23" s="66" t="str">
        <f t="shared" ca="1" si="9"/>
        <v/>
      </c>
      <c r="M23" s="66" t="str">
        <f t="shared" ca="1" si="10"/>
        <v/>
      </c>
      <c r="N23" s="68">
        <f t="shared" ca="1" si="3"/>
        <v>0</v>
      </c>
      <c r="O23" s="68">
        <f t="shared" ca="1" si="4"/>
        <v>0</v>
      </c>
      <c r="P23" s="64" t="str">
        <f t="shared" ca="1" si="11"/>
        <v/>
      </c>
      <c r="Q23" s="64" t="str">
        <f t="shared" ca="1" si="12"/>
        <v/>
      </c>
      <c r="R23" s="64">
        <f t="shared" ca="1" si="5"/>
        <v>0</v>
      </c>
      <c r="S23" s="57" t="str">
        <f t="shared" ca="1" si="14"/>
        <v/>
      </c>
    </row>
    <row r="24" spans="1:19" x14ac:dyDescent="0.3">
      <c r="A24" s="6" t="str">
        <f t="shared" ca="1" si="6"/>
        <v/>
      </c>
      <c r="B24" s="3" t="str">
        <f t="shared" ca="1" si="7"/>
        <v>Sam</v>
      </c>
      <c r="C24" s="1">
        <f t="shared" ca="1" si="0"/>
        <v>43512</v>
      </c>
      <c r="D24" s="13"/>
      <c r="E24" s="13"/>
      <c r="F24" s="5"/>
      <c r="G24" s="5"/>
      <c r="H24" s="49">
        <f t="shared" ca="1" si="1"/>
        <v>0</v>
      </c>
      <c r="I24" s="49">
        <f t="shared" ca="1" si="2"/>
        <v>0</v>
      </c>
      <c r="J24" s="49" t="str">
        <f t="shared" ca="1" si="13"/>
        <v/>
      </c>
      <c r="K24" s="66" t="str">
        <f t="shared" ca="1" si="8"/>
        <v/>
      </c>
      <c r="L24" s="66" t="str">
        <f t="shared" ca="1" si="9"/>
        <v/>
      </c>
      <c r="M24" s="66" t="str">
        <f t="shared" ca="1" si="10"/>
        <v/>
      </c>
      <c r="N24" s="68">
        <f t="shared" ca="1" si="3"/>
        <v>0</v>
      </c>
      <c r="O24" s="68">
        <f t="shared" ca="1" si="4"/>
        <v>0</v>
      </c>
      <c r="P24" s="64" t="str">
        <f t="shared" ca="1" si="11"/>
        <v/>
      </c>
      <c r="Q24" s="64" t="str">
        <f t="shared" ca="1" si="12"/>
        <v/>
      </c>
      <c r="R24" s="64">
        <f t="shared" ca="1" si="5"/>
        <v>0</v>
      </c>
      <c r="S24" s="57" t="str">
        <f t="shared" ca="1" si="14"/>
        <v/>
      </c>
    </row>
    <row r="25" spans="1:19" x14ac:dyDescent="0.3">
      <c r="A25" s="6">
        <f t="shared" ca="1" si="6"/>
        <v>7</v>
      </c>
      <c r="B25" s="3" t="str">
        <f t="shared" ca="1" si="7"/>
        <v>Dim</v>
      </c>
      <c r="C25" s="1">
        <f t="shared" ca="1" si="0"/>
        <v>43513</v>
      </c>
      <c r="D25" s="13"/>
      <c r="E25" s="13"/>
      <c r="F25" s="5"/>
      <c r="G25" s="5"/>
      <c r="H25" s="49">
        <f t="shared" ca="1" si="1"/>
        <v>0</v>
      </c>
      <c r="I25" s="49">
        <f t="shared" ca="1" si="2"/>
        <v>0</v>
      </c>
      <c r="J25" s="49">
        <f t="shared" ca="1" si="13"/>
        <v>0</v>
      </c>
      <c r="K25" s="66">
        <f t="shared" ca="1" si="8"/>
        <v>0</v>
      </c>
      <c r="L25" s="66">
        <f t="shared" ca="1" si="9"/>
        <v>0</v>
      </c>
      <c r="M25" s="66">
        <f t="shared" ca="1" si="10"/>
        <v>0</v>
      </c>
      <c r="N25" s="68">
        <f t="shared" ca="1" si="3"/>
        <v>0</v>
      </c>
      <c r="O25" s="68">
        <f t="shared" ca="1" si="4"/>
        <v>0</v>
      </c>
      <c r="P25" s="64">
        <f t="shared" ca="1" si="11"/>
        <v>0</v>
      </c>
      <c r="Q25" s="64">
        <f t="shared" ca="1" si="12"/>
        <v>0</v>
      </c>
      <c r="R25" s="64">
        <f t="shared" ca="1" si="5"/>
        <v>0</v>
      </c>
      <c r="S25" s="57">
        <f t="shared" ca="1" si="14"/>
        <v>0</v>
      </c>
    </row>
    <row r="26" spans="1:19" x14ac:dyDescent="0.3">
      <c r="A26" s="6" t="str">
        <f t="shared" ca="1" si="6"/>
        <v/>
      </c>
      <c r="B26" s="3" t="str">
        <f t="shared" ca="1" si="7"/>
        <v>Lun</v>
      </c>
      <c r="C26" s="1">
        <f t="shared" ca="1" si="0"/>
        <v>43514</v>
      </c>
      <c r="D26" s="13"/>
      <c r="E26" s="13"/>
      <c r="F26" s="5"/>
      <c r="G26" s="5"/>
      <c r="H26" s="49">
        <f t="shared" ca="1" si="1"/>
        <v>0</v>
      </c>
      <c r="I26" s="49">
        <f t="shared" ca="1" si="2"/>
        <v>0</v>
      </c>
      <c r="J26" s="49" t="str">
        <f t="shared" ca="1" si="13"/>
        <v/>
      </c>
      <c r="K26" s="66" t="str">
        <f t="shared" ca="1" si="8"/>
        <v/>
      </c>
      <c r="L26" s="66" t="str">
        <f t="shared" ca="1" si="9"/>
        <v/>
      </c>
      <c r="M26" s="66" t="str">
        <f t="shared" ca="1" si="10"/>
        <v/>
      </c>
      <c r="N26" s="68">
        <f t="shared" ca="1" si="3"/>
        <v>0</v>
      </c>
      <c r="O26" s="68">
        <f t="shared" ca="1" si="4"/>
        <v>0</v>
      </c>
      <c r="P26" s="64" t="str">
        <f t="shared" ca="1" si="11"/>
        <v/>
      </c>
      <c r="Q26" s="64" t="str">
        <f t="shared" ca="1" si="12"/>
        <v/>
      </c>
      <c r="R26" s="64">
        <f t="shared" ca="1" si="5"/>
        <v>0</v>
      </c>
      <c r="S26" s="57" t="str">
        <f t="shared" ca="1" si="14"/>
        <v/>
      </c>
    </row>
    <row r="27" spans="1:19" x14ac:dyDescent="0.3">
      <c r="A27" s="6" t="str">
        <f t="shared" ca="1" si="6"/>
        <v/>
      </c>
      <c r="B27" s="3" t="str">
        <f t="shared" ca="1" si="7"/>
        <v>Mar</v>
      </c>
      <c r="C27" s="1">
        <f t="shared" ca="1" si="0"/>
        <v>43515</v>
      </c>
      <c r="D27" s="13"/>
      <c r="E27" s="13"/>
      <c r="F27" s="5"/>
      <c r="G27" s="5"/>
      <c r="H27" s="49">
        <f t="shared" ca="1" si="1"/>
        <v>0</v>
      </c>
      <c r="I27" s="49">
        <f t="shared" ca="1" si="2"/>
        <v>0</v>
      </c>
      <c r="J27" s="49" t="str">
        <f t="shared" ca="1" si="13"/>
        <v/>
      </c>
      <c r="K27" s="66" t="str">
        <f t="shared" ca="1" si="8"/>
        <v/>
      </c>
      <c r="L27" s="66" t="str">
        <f t="shared" ca="1" si="9"/>
        <v/>
      </c>
      <c r="M27" s="66" t="str">
        <f t="shared" ca="1" si="10"/>
        <v/>
      </c>
      <c r="N27" s="68">
        <f t="shared" ca="1" si="3"/>
        <v>0</v>
      </c>
      <c r="O27" s="68">
        <f t="shared" ca="1" si="4"/>
        <v>0</v>
      </c>
      <c r="P27" s="64" t="str">
        <f t="shared" ca="1" si="11"/>
        <v/>
      </c>
      <c r="Q27" s="64" t="str">
        <f t="shared" ca="1" si="12"/>
        <v/>
      </c>
      <c r="R27" s="64">
        <f t="shared" ca="1" si="5"/>
        <v>0</v>
      </c>
      <c r="S27" s="57" t="str">
        <f t="shared" ca="1" si="14"/>
        <v/>
      </c>
    </row>
    <row r="28" spans="1:19" x14ac:dyDescent="0.3">
      <c r="A28" s="6" t="str">
        <f t="shared" ca="1" si="6"/>
        <v/>
      </c>
      <c r="B28" s="3" t="str">
        <f t="shared" ca="1" si="7"/>
        <v>Mer</v>
      </c>
      <c r="C28" s="1">
        <f t="shared" ca="1" si="0"/>
        <v>43516</v>
      </c>
      <c r="D28" s="13"/>
      <c r="E28" s="13"/>
      <c r="F28" s="5"/>
      <c r="G28" s="5"/>
      <c r="H28" s="49">
        <f t="shared" ca="1" si="1"/>
        <v>0</v>
      </c>
      <c r="I28" s="49">
        <f t="shared" ca="1" si="2"/>
        <v>0</v>
      </c>
      <c r="J28" s="49" t="str">
        <f t="shared" ca="1" si="13"/>
        <v/>
      </c>
      <c r="K28" s="66" t="str">
        <f t="shared" ca="1" si="8"/>
        <v/>
      </c>
      <c r="L28" s="66" t="str">
        <f t="shared" ca="1" si="9"/>
        <v/>
      </c>
      <c r="M28" s="66" t="str">
        <f t="shared" ca="1" si="10"/>
        <v/>
      </c>
      <c r="N28" s="68">
        <f t="shared" ca="1" si="3"/>
        <v>0</v>
      </c>
      <c r="O28" s="68">
        <f t="shared" ca="1" si="4"/>
        <v>0</v>
      </c>
      <c r="P28" s="64" t="str">
        <f t="shared" ca="1" si="11"/>
        <v/>
      </c>
      <c r="Q28" s="64" t="str">
        <f t="shared" ca="1" si="12"/>
        <v/>
      </c>
      <c r="R28" s="64">
        <f t="shared" ca="1" si="5"/>
        <v>0</v>
      </c>
      <c r="S28" s="57" t="str">
        <f t="shared" ca="1" si="14"/>
        <v/>
      </c>
    </row>
    <row r="29" spans="1:19" x14ac:dyDescent="0.3">
      <c r="A29" s="6" t="str">
        <f t="shared" ca="1" si="6"/>
        <v/>
      </c>
      <c r="B29" s="3" t="str">
        <f t="shared" ca="1" si="7"/>
        <v>Jeu</v>
      </c>
      <c r="C29" s="1">
        <f t="shared" ca="1" si="0"/>
        <v>43517</v>
      </c>
      <c r="D29" s="13"/>
      <c r="E29" s="13"/>
      <c r="F29" s="5"/>
      <c r="G29" s="5"/>
      <c r="H29" s="49">
        <f t="shared" ca="1" si="1"/>
        <v>0</v>
      </c>
      <c r="I29" s="49">
        <f t="shared" ca="1" si="2"/>
        <v>0</v>
      </c>
      <c r="J29" s="49" t="str">
        <f t="shared" ca="1" si="13"/>
        <v/>
      </c>
      <c r="K29" s="66" t="str">
        <f t="shared" ca="1" si="8"/>
        <v/>
      </c>
      <c r="L29" s="66" t="str">
        <f t="shared" ca="1" si="9"/>
        <v/>
      </c>
      <c r="M29" s="66" t="str">
        <f t="shared" ca="1" si="10"/>
        <v/>
      </c>
      <c r="N29" s="68">
        <f t="shared" ca="1" si="3"/>
        <v>0</v>
      </c>
      <c r="O29" s="68">
        <f t="shared" ca="1" si="4"/>
        <v>0</v>
      </c>
      <c r="P29" s="64" t="str">
        <f t="shared" ca="1" si="11"/>
        <v/>
      </c>
      <c r="Q29" s="64" t="str">
        <f t="shared" ca="1" si="12"/>
        <v/>
      </c>
      <c r="R29" s="64">
        <f t="shared" ca="1" si="5"/>
        <v>0</v>
      </c>
      <c r="S29" s="57" t="str">
        <f t="shared" ca="1" si="14"/>
        <v/>
      </c>
    </row>
    <row r="30" spans="1:19" x14ac:dyDescent="0.3">
      <c r="A30" s="6" t="str">
        <f t="shared" ca="1" si="6"/>
        <v/>
      </c>
      <c r="B30" s="3" t="str">
        <f t="shared" ca="1" si="7"/>
        <v>Ven</v>
      </c>
      <c r="C30" s="1">
        <f t="shared" ca="1" si="0"/>
        <v>43518</v>
      </c>
      <c r="D30" s="13"/>
      <c r="E30" s="13"/>
      <c r="F30" s="5"/>
      <c r="G30" s="5"/>
      <c r="H30" s="49">
        <f t="shared" ca="1" si="1"/>
        <v>0</v>
      </c>
      <c r="I30" s="49">
        <f t="shared" ca="1" si="2"/>
        <v>0</v>
      </c>
      <c r="J30" s="49" t="str">
        <f t="shared" ca="1" si="13"/>
        <v/>
      </c>
      <c r="K30" s="66" t="str">
        <f t="shared" ca="1" si="8"/>
        <v/>
      </c>
      <c r="L30" s="66" t="str">
        <f t="shared" ca="1" si="9"/>
        <v/>
      </c>
      <c r="M30" s="66" t="str">
        <f t="shared" ca="1" si="10"/>
        <v/>
      </c>
      <c r="N30" s="68">
        <f t="shared" ca="1" si="3"/>
        <v>0</v>
      </c>
      <c r="O30" s="68">
        <f t="shared" ca="1" si="4"/>
        <v>0</v>
      </c>
      <c r="P30" s="64" t="str">
        <f t="shared" ca="1" si="11"/>
        <v/>
      </c>
      <c r="Q30" s="64" t="str">
        <f t="shared" ca="1" si="12"/>
        <v/>
      </c>
      <c r="R30" s="64">
        <f t="shared" ca="1" si="5"/>
        <v>0</v>
      </c>
      <c r="S30" s="57" t="str">
        <f t="shared" ca="1" si="14"/>
        <v/>
      </c>
    </row>
    <row r="31" spans="1:19" x14ac:dyDescent="0.3">
      <c r="A31" s="6" t="str">
        <f t="shared" ca="1" si="6"/>
        <v/>
      </c>
      <c r="B31" s="3" t="str">
        <f t="shared" ca="1" si="7"/>
        <v>Sam</v>
      </c>
      <c r="C31" s="1">
        <f t="shared" ca="1" si="0"/>
        <v>43519</v>
      </c>
      <c r="D31" s="13"/>
      <c r="E31" s="13"/>
      <c r="F31" s="5"/>
      <c r="G31" s="5"/>
      <c r="H31" s="49">
        <f t="shared" ca="1" si="1"/>
        <v>0</v>
      </c>
      <c r="I31" s="49">
        <f t="shared" ca="1" si="2"/>
        <v>0</v>
      </c>
      <c r="J31" s="49" t="str">
        <f t="shared" ca="1" si="13"/>
        <v/>
      </c>
      <c r="K31" s="66" t="str">
        <f t="shared" ca="1" si="8"/>
        <v/>
      </c>
      <c r="L31" s="66" t="str">
        <f t="shared" ca="1" si="9"/>
        <v/>
      </c>
      <c r="M31" s="66" t="str">
        <f t="shared" ca="1" si="10"/>
        <v/>
      </c>
      <c r="N31" s="68">
        <f t="shared" ca="1" si="3"/>
        <v>0</v>
      </c>
      <c r="O31" s="68">
        <f t="shared" ca="1" si="4"/>
        <v>0</v>
      </c>
      <c r="P31" s="64" t="str">
        <f t="shared" ca="1" si="11"/>
        <v/>
      </c>
      <c r="Q31" s="64" t="str">
        <f t="shared" ca="1" si="12"/>
        <v/>
      </c>
      <c r="R31" s="64">
        <f t="shared" ca="1" si="5"/>
        <v>0</v>
      </c>
      <c r="S31" s="57" t="str">
        <f t="shared" ca="1" si="14"/>
        <v/>
      </c>
    </row>
    <row r="32" spans="1:19" x14ac:dyDescent="0.3">
      <c r="A32" s="6">
        <f t="shared" ca="1" si="6"/>
        <v>8</v>
      </c>
      <c r="B32" s="3" t="str">
        <f t="shared" ca="1" si="7"/>
        <v>Dim</v>
      </c>
      <c r="C32" s="1">
        <f t="shared" ca="1" si="0"/>
        <v>43520</v>
      </c>
      <c r="D32" s="13"/>
      <c r="E32" s="13"/>
      <c r="F32" s="5"/>
      <c r="G32" s="5"/>
      <c r="H32" s="49">
        <f t="shared" ca="1" si="1"/>
        <v>0</v>
      </c>
      <c r="I32" s="49">
        <f t="shared" ca="1" si="2"/>
        <v>0</v>
      </c>
      <c r="J32" s="49">
        <f t="shared" ca="1" si="13"/>
        <v>0</v>
      </c>
      <c r="K32" s="66">
        <f t="shared" ca="1" si="8"/>
        <v>0</v>
      </c>
      <c r="L32" s="66">
        <f t="shared" ca="1" si="9"/>
        <v>0</v>
      </c>
      <c r="M32" s="66">
        <f t="shared" ca="1" si="10"/>
        <v>0</v>
      </c>
      <c r="N32" s="68">
        <f t="shared" ca="1" si="3"/>
        <v>0</v>
      </c>
      <c r="O32" s="68">
        <f t="shared" ca="1" si="4"/>
        <v>0</v>
      </c>
      <c r="P32" s="64">
        <f t="shared" ca="1" si="11"/>
        <v>0</v>
      </c>
      <c r="Q32" s="64">
        <f t="shared" ca="1" si="12"/>
        <v>0</v>
      </c>
      <c r="R32" s="64">
        <f t="shared" ca="1" si="5"/>
        <v>0</v>
      </c>
      <c r="S32" s="57">
        <f t="shared" ca="1" si="14"/>
        <v>0</v>
      </c>
    </row>
    <row r="33" spans="1:19" x14ac:dyDescent="0.3">
      <c r="A33" s="6" t="str">
        <f t="shared" ca="1" si="6"/>
        <v/>
      </c>
      <c r="B33" s="3" t="str">
        <f t="shared" ca="1" si="7"/>
        <v>Lun</v>
      </c>
      <c r="C33" s="1">
        <f t="shared" ca="1" si="0"/>
        <v>43521</v>
      </c>
      <c r="D33" s="13"/>
      <c r="E33" s="13"/>
      <c r="F33" s="5"/>
      <c r="G33" s="5"/>
      <c r="H33" s="49">
        <f t="shared" ca="1" si="1"/>
        <v>0</v>
      </c>
      <c r="I33" s="49">
        <f t="shared" ca="1" si="2"/>
        <v>0</v>
      </c>
      <c r="J33" s="49" t="str">
        <f t="shared" ca="1" si="13"/>
        <v/>
      </c>
      <c r="K33" s="66" t="str">
        <f t="shared" ca="1" si="8"/>
        <v/>
      </c>
      <c r="L33" s="66" t="str">
        <f t="shared" ca="1" si="9"/>
        <v/>
      </c>
      <c r="M33" s="66" t="str">
        <f t="shared" ca="1" si="10"/>
        <v/>
      </c>
      <c r="N33" s="68">
        <f t="shared" ca="1" si="3"/>
        <v>0</v>
      </c>
      <c r="O33" s="68">
        <f t="shared" ca="1" si="4"/>
        <v>0</v>
      </c>
      <c r="P33" s="64" t="str">
        <f t="shared" ca="1" si="11"/>
        <v/>
      </c>
      <c r="Q33" s="64" t="str">
        <f t="shared" ca="1" si="12"/>
        <v/>
      </c>
      <c r="R33" s="64">
        <f t="shared" ca="1" si="5"/>
        <v>0</v>
      </c>
      <c r="S33" s="57" t="str">
        <f t="shared" ca="1" si="14"/>
        <v/>
      </c>
    </row>
    <row r="34" spans="1:19" x14ac:dyDescent="0.3">
      <c r="A34" s="6" t="str">
        <f t="shared" ca="1" si="6"/>
        <v/>
      </c>
      <c r="B34" s="3" t="str">
        <f t="shared" ca="1" si="7"/>
        <v>Mar</v>
      </c>
      <c r="C34" s="1">
        <f t="shared" ca="1" si="0"/>
        <v>43522</v>
      </c>
      <c r="D34" s="13"/>
      <c r="E34" s="13"/>
      <c r="F34" s="5"/>
      <c r="G34" s="5"/>
      <c r="H34" s="49">
        <f t="shared" ca="1" si="1"/>
        <v>0</v>
      </c>
      <c r="I34" s="49">
        <f t="shared" ca="1" si="2"/>
        <v>0</v>
      </c>
      <c r="J34" s="49" t="str">
        <f t="shared" ca="1" si="13"/>
        <v/>
      </c>
      <c r="K34" s="66" t="str">
        <f t="shared" ca="1" si="8"/>
        <v/>
      </c>
      <c r="L34" s="66" t="str">
        <f t="shared" ca="1" si="9"/>
        <v/>
      </c>
      <c r="M34" s="66" t="str">
        <f t="shared" ca="1" si="10"/>
        <v/>
      </c>
      <c r="N34" s="68">
        <f t="shared" ca="1" si="3"/>
        <v>0</v>
      </c>
      <c r="O34" s="68">
        <f t="shared" ca="1" si="4"/>
        <v>0</v>
      </c>
      <c r="P34" s="64" t="str">
        <f t="shared" ca="1" si="11"/>
        <v/>
      </c>
      <c r="Q34" s="64" t="str">
        <f t="shared" ca="1" si="12"/>
        <v/>
      </c>
      <c r="R34" s="64">
        <f t="shared" ca="1" si="5"/>
        <v>0</v>
      </c>
      <c r="S34" s="57" t="str">
        <f t="shared" ca="1" si="14"/>
        <v/>
      </c>
    </row>
    <row r="35" spans="1:19" x14ac:dyDescent="0.3">
      <c r="A35" s="6" t="str">
        <f t="shared" ca="1" si="6"/>
        <v/>
      </c>
      <c r="B35" s="3" t="str">
        <f t="shared" ca="1" si="7"/>
        <v>Mer</v>
      </c>
      <c r="C35" s="1">
        <f t="shared" ca="1" si="0"/>
        <v>43523</v>
      </c>
      <c r="D35" s="13">
        <v>0.33333333333333331</v>
      </c>
      <c r="E35" s="13">
        <v>0.5</v>
      </c>
      <c r="F35" s="39"/>
      <c r="G35" s="39"/>
      <c r="H35" s="49">
        <f t="shared" ca="1" si="1"/>
        <v>0.16666666666666669</v>
      </c>
      <c r="I35" s="49">
        <f t="shared" ca="1" si="2"/>
        <v>0</v>
      </c>
      <c r="J35" s="49" t="str">
        <f t="shared" ca="1" si="13"/>
        <v/>
      </c>
      <c r="K35" s="66" t="str">
        <f t="shared" ca="1" si="8"/>
        <v/>
      </c>
      <c r="L35" s="66" t="str">
        <f t="shared" ca="1" si="9"/>
        <v/>
      </c>
      <c r="M35" s="66" t="str">
        <f t="shared" ca="1" si="10"/>
        <v/>
      </c>
      <c r="N35" s="68">
        <f t="shared" ca="1" si="3"/>
        <v>0</v>
      </c>
      <c r="O35" s="68">
        <f t="shared" ca="1" si="4"/>
        <v>0</v>
      </c>
      <c r="P35" s="64" t="str">
        <f t="shared" ca="1" si="11"/>
        <v/>
      </c>
      <c r="Q35" s="64" t="str">
        <f t="shared" ca="1" si="12"/>
        <v/>
      </c>
      <c r="R35" s="64">
        <f t="shared" ca="1" si="5"/>
        <v>0</v>
      </c>
      <c r="S35" s="57" t="str">
        <f t="shared" ca="1" si="14"/>
        <v/>
      </c>
    </row>
    <row r="36" spans="1:19" x14ac:dyDescent="0.3">
      <c r="A36" s="6" t="str">
        <f t="shared" ca="1" si="6"/>
        <v/>
      </c>
      <c r="B36" s="3" t="str">
        <f t="shared" ca="1" si="7"/>
        <v>Jeu</v>
      </c>
      <c r="C36" s="1">
        <f t="shared" ca="1" si="0"/>
        <v>43524</v>
      </c>
      <c r="D36" s="13"/>
      <c r="E36" s="13"/>
      <c r="F36" s="39"/>
      <c r="G36" s="39"/>
      <c r="H36" s="49">
        <f t="shared" ca="1" si="1"/>
        <v>0</v>
      </c>
      <c r="I36" s="49">
        <f t="shared" ca="1" si="2"/>
        <v>0</v>
      </c>
      <c r="J36" s="49" t="str">
        <f t="shared" ca="1" si="13"/>
        <v/>
      </c>
      <c r="K36" s="66" t="str">
        <f t="shared" ca="1" si="8"/>
        <v/>
      </c>
      <c r="L36" s="66" t="str">
        <f t="shared" ca="1" si="9"/>
        <v/>
      </c>
      <c r="M36" s="66" t="str">
        <f t="shared" ca="1" si="10"/>
        <v/>
      </c>
      <c r="N36" s="68">
        <f t="shared" ca="1" si="3"/>
        <v>0</v>
      </c>
      <c r="O36" s="68">
        <f t="shared" ca="1" si="4"/>
        <v>0</v>
      </c>
      <c r="P36" s="64" t="str">
        <f t="shared" ca="1" si="11"/>
        <v/>
      </c>
      <c r="Q36" s="64" t="str">
        <f t="shared" ca="1" si="12"/>
        <v/>
      </c>
      <c r="R36" s="64">
        <f t="shared" ca="1" si="5"/>
        <v>0</v>
      </c>
      <c r="S36" s="57" t="str">
        <f t="shared" ca="1" si="14"/>
        <v/>
      </c>
    </row>
    <row r="37" spans="1:19" x14ac:dyDescent="0.3">
      <c r="A37" s="6" t="str">
        <f t="shared" ca="1" si="6"/>
        <v/>
      </c>
      <c r="B37" s="3" t="str">
        <f t="shared" ca="1" si="7"/>
        <v/>
      </c>
      <c r="C37" s="1" t="str">
        <f t="shared" ca="1" si="0"/>
        <v/>
      </c>
      <c r="D37" s="13"/>
      <c r="E37" s="13"/>
      <c r="F37" s="39"/>
      <c r="G37" s="39"/>
      <c r="H37" s="49" t="str">
        <f t="shared" ca="1" si="1"/>
        <v/>
      </c>
      <c r="I37" s="49" t="str">
        <f t="shared" ca="1" si="2"/>
        <v/>
      </c>
      <c r="J37" s="49" t="str">
        <f t="shared" ca="1" si="13"/>
        <v/>
      </c>
      <c r="K37" s="66" t="str">
        <f t="shared" ca="1" si="8"/>
        <v/>
      </c>
      <c r="L37" s="66" t="str">
        <f t="shared" ca="1" si="9"/>
        <v/>
      </c>
      <c r="M37" s="66" t="str">
        <f t="shared" ca="1" si="10"/>
        <v/>
      </c>
      <c r="N37" s="68" t="str">
        <f t="shared" ca="1" si="3"/>
        <v/>
      </c>
      <c r="O37" s="68" t="str">
        <f t="shared" ca="1" si="4"/>
        <v/>
      </c>
      <c r="P37" s="64" t="str">
        <f t="shared" ca="1" si="11"/>
        <v/>
      </c>
      <c r="Q37" s="64" t="str">
        <f t="shared" ca="1" si="12"/>
        <v/>
      </c>
      <c r="R37" s="64" t="str">
        <f t="shared" ca="1" si="5"/>
        <v/>
      </c>
      <c r="S37" s="57" t="str">
        <f t="shared" ca="1" si="14"/>
        <v/>
      </c>
    </row>
    <row r="38" spans="1:19" x14ac:dyDescent="0.3">
      <c r="A38" s="6" t="str">
        <f t="shared" ca="1" si="6"/>
        <v/>
      </c>
      <c r="B38" s="3" t="str">
        <f t="shared" ca="1" si="7"/>
        <v/>
      </c>
      <c r="C38" s="1" t="str">
        <f t="shared" ca="1" si="0"/>
        <v/>
      </c>
      <c r="D38" s="13"/>
      <c r="E38" s="13"/>
      <c r="F38" s="39"/>
      <c r="G38" s="39"/>
      <c r="H38" s="49" t="str">
        <f t="shared" ca="1" si="1"/>
        <v/>
      </c>
      <c r="I38" s="49" t="str">
        <f t="shared" ca="1" si="2"/>
        <v/>
      </c>
      <c r="J38" s="49" t="str">
        <f t="shared" ca="1" si="13"/>
        <v/>
      </c>
      <c r="K38" s="66" t="str">
        <f t="shared" ca="1" si="8"/>
        <v/>
      </c>
      <c r="L38" s="66" t="str">
        <f t="shared" ca="1" si="9"/>
        <v/>
      </c>
      <c r="M38" s="66" t="str">
        <f t="shared" ca="1" si="10"/>
        <v/>
      </c>
      <c r="N38" s="68" t="str">
        <f t="shared" ca="1" si="3"/>
        <v/>
      </c>
      <c r="O38" s="68" t="str">
        <f t="shared" ca="1" si="4"/>
        <v/>
      </c>
      <c r="P38" s="64" t="str">
        <f t="shared" ca="1" si="11"/>
        <v/>
      </c>
      <c r="Q38" s="64" t="str">
        <f t="shared" ca="1" si="12"/>
        <v/>
      </c>
      <c r="R38" s="64" t="str">
        <f t="shared" ca="1" si="5"/>
        <v/>
      </c>
      <c r="S38" s="57" t="str">
        <f t="shared" ca="1" si="14"/>
        <v/>
      </c>
    </row>
    <row r="39" spans="1:19" x14ac:dyDescent="0.3">
      <c r="A39" s="6" t="str">
        <f t="shared" ca="1" si="6"/>
        <v/>
      </c>
      <c r="B39" s="3" t="str">
        <f t="shared" ca="1" si="7"/>
        <v/>
      </c>
      <c r="C39" s="1" t="str">
        <f t="shared" ca="1" si="0"/>
        <v/>
      </c>
      <c r="D39" s="13"/>
      <c r="E39" s="13"/>
      <c r="F39" s="39"/>
      <c r="G39" s="39"/>
      <c r="H39" s="49" t="str">
        <f t="shared" ca="1" si="1"/>
        <v/>
      </c>
      <c r="I39" s="49" t="str">
        <f t="shared" ca="1" si="2"/>
        <v/>
      </c>
      <c r="J39" s="49" t="str">
        <f t="shared" ca="1" si="13"/>
        <v/>
      </c>
      <c r="K39" s="66" t="str">
        <f t="shared" ca="1" si="8"/>
        <v/>
      </c>
      <c r="L39" s="66" t="str">
        <f t="shared" ca="1" si="9"/>
        <v/>
      </c>
      <c r="M39" s="66" t="str">
        <f t="shared" ca="1" si="10"/>
        <v/>
      </c>
      <c r="N39" s="68" t="str">
        <f t="shared" ca="1" si="3"/>
        <v/>
      </c>
      <c r="O39" s="68" t="str">
        <f t="shared" ca="1" si="4"/>
        <v/>
      </c>
      <c r="P39" s="64" t="str">
        <f t="shared" ca="1" si="11"/>
        <v/>
      </c>
      <c r="Q39" s="64" t="str">
        <f t="shared" ca="1" si="12"/>
        <v/>
      </c>
      <c r="R39" s="64" t="str">
        <f t="shared" ca="1" si="5"/>
        <v/>
      </c>
      <c r="S39" s="57" t="str">
        <f t="shared" ca="1" si="14"/>
        <v/>
      </c>
    </row>
    <row r="40" spans="1:19" x14ac:dyDescent="0.3">
      <c r="B40" s="89" t="s">
        <v>50</v>
      </c>
      <c r="C40" s="89"/>
      <c r="D40" s="89"/>
      <c r="E40" s="89"/>
      <c r="F40" s="89"/>
      <c r="G40" s="89"/>
      <c r="H40" s="51">
        <f ca="1">SUM(H9:H39)</f>
        <v>0.16666666666666669</v>
      </c>
      <c r="I40" s="51">
        <f t="shared" ref="I40:J40" ca="1" si="15">SUM(I9:I39)</f>
        <v>0</v>
      </c>
      <c r="J40" s="51">
        <f t="shared" ca="1" si="15"/>
        <v>2.916666666666667</v>
      </c>
      <c r="K40" s="51"/>
      <c r="L40" s="59">
        <f ca="1">SUM(L9:L39)</f>
        <v>8</v>
      </c>
      <c r="M40" s="59">
        <f t="shared" ref="M40:O40" ca="1" si="16">SUM(M9:M39)</f>
        <v>27</v>
      </c>
      <c r="N40" s="59">
        <f t="shared" ca="1" si="16"/>
        <v>0</v>
      </c>
      <c r="O40" s="59">
        <f t="shared" ca="1" si="16"/>
        <v>0</v>
      </c>
      <c r="P40" s="59">
        <f ca="1">SUM(P9:P39)</f>
        <v>8</v>
      </c>
      <c r="Q40" s="59">
        <f ca="1">SUM(Q9:Q39)</f>
        <v>27</v>
      </c>
      <c r="R40" s="59">
        <f ca="1">SUM(R9:R39)</f>
        <v>0</v>
      </c>
      <c r="S40" s="59">
        <f ca="1">SUM(S9:S39)</f>
        <v>100.5</v>
      </c>
    </row>
    <row r="41" spans="1:19" x14ac:dyDescent="0.3">
      <c r="J41" s="55">
        <f ca="1">IFERROR(IF(WEEKDAY(C34)=2,SUM(H34:H39)+SUM(I34:I39),IF(WEEKDAY(C35)=2,SUM(H35:H39)+SUM(I35:I39),IF(WEEKDAY(C36)=2,SUM(H36:H39)+SUM(I36:I39),IF(WEEKDAY(C37)=2,SUM(H37:H39)+SUM(I37:I39),IF(WEEKDAY(C38)=2,SUM(H38:H39)+SUM(I38:I39),IF(WEEKDAY(C39)=2,H39+I39,"")))))),0)</f>
        <v>0</v>
      </c>
      <c r="K41" s="69"/>
      <c r="P41" s="71">
        <f ca="1">IFERROR(IF(WEEKDAY($C$34)=2,SUM(P34:P39),IF(WEEKDAY($C$35)=2,SUM(P35:P39),IF(WEEKDAY($C$36)=2,SUM(P36:P39),IF(WEEKDAY($C$37)=2,SUM(P37:P39),IF(WEEKDAY($C$38)=2,SUM(P38:P39),IF(WEEKDAY($C$39)=2,P39,"")))))),0)</f>
        <v>0</v>
      </c>
      <c r="Q41" s="71">
        <f ca="1">IFERROR(IF(WEEKDAY($C$34)=2,SUM(Q34:Q39),IF(WEEKDAY($C$35)=2,SUM(Q35:Q39),IF(WEEKDAY($C$36)=2,SUM(Q36:Q39),IF(WEEKDAY($C$37)=2,SUM(Q37:Q39),IF(WEEKDAY($C$38)=2,SUM(Q38:Q39),IF(WEEKDAY($C$39)=2,Q39,"")))))),0)</f>
        <v>0</v>
      </c>
      <c r="R41" s="71">
        <f ca="1">IFERROR(IF(WEEKDAY($C$34)=2,SUM(R34:R39),IF(WEEKDAY($C$35)=2,SUM(R35:R39),IF(WEEKDAY($C$36)=2,SUM(R36:R39),IF(WEEKDAY($C$37)=2,SUM(R37:R39),IF(WEEKDAY($C$38)=2,SUM(R38:R39),IF(WEEKDAY($C$39)=2,R39,"")))))),0)</f>
        <v>0</v>
      </c>
      <c r="S41" s="73"/>
    </row>
  </sheetData>
  <mergeCells count="4">
    <mergeCell ref="B40:G40"/>
    <mergeCell ref="C6:C7"/>
    <mergeCell ref="A1:S5"/>
    <mergeCell ref="P8:S8"/>
  </mergeCells>
  <conditionalFormatting sqref="A9:A39">
    <cfRule type="expression" dxfId="76" priority="27">
      <formula>$A9&lt;&gt;""</formula>
    </cfRule>
  </conditionalFormatting>
  <conditionalFormatting sqref="A8:A39">
    <cfRule type="expression" dxfId="75" priority="26">
      <formula>$A8&lt;&gt;""</formula>
    </cfRule>
  </conditionalFormatting>
  <conditionalFormatting sqref="J9:J39">
    <cfRule type="expression" dxfId="74" priority="5">
      <formula>$J9&lt;&gt;""</formula>
    </cfRule>
  </conditionalFormatting>
  <conditionalFormatting sqref="B9:I39">
    <cfRule type="expression" dxfId="73" priority="4" stopIfTrue="1">
      <formula>WEEKDAY($C9,1)=7</formula>
    </cfRule>
  </conditionalFormatting>
  <conditionalFormatting sqref="B9:I39 N9:N39">
    <cfRule type="expression" dxfId="72" priority="2">
      <formula>COUNTIF(Fériés,$C9)&gt;0</formula>
    </cfRule>
  </conditionalFormatting>
  <conditionalFormatting sqref="B9:I39 O9:O39">
    <cfRule type="expression" dxfId="71" priority="3" stopIfTrue="1">
      <formula>WEEKDAY($C9,1)=1</formula>
    </cfRule>
  </conditionalFormatting>
  <conditionalFormatting sqref="S9:S39">
    <cfRule type="expression" dxfId="70" priority="1">
      <formula>$S9&lt;&gt;""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S41"/>
  <sheetViews>
    <sheetView workbookViewId="0">
      <pane ySplit="8" topLeftCell="A9" activePane="bottomLeft" state="frozen"/>
      <selection activeCell="S9" sqref="S9:S14"/>
      <selection pane="bottomLeft" activeCell="S14" sqref="S14"/>
    </sheetView>
  </sheetViews>
  <sheetFormatPr baseColWidth="10" defaultRowHeight="15.6" x14ac:dyDescent="0.3"/>
  <cols>
    <col min="1" max="1" width="7.59765625" bestFit="1" customWidth="1"/>
    <col min="2" max="2" width="8.5" bestFit="1" customWidth="1"/>
    <col min="3" max="3" width="10.09765625" style="2" bestFit="1" customWidth="1"/>
    <col min="4" max="5" width="7.09765625" style="7" customWidth="1"/>
    <col min="6" max="7" width="7.09765625" customWidth="1"/>
    <col min="8" max="8" width="13" bestFit="1" customWidth="1"/>
    <col min="9" max="9" width="13" style="4" customWidth="1"/>
    <col min="10" max="10" width="12.19921875" style="8" bestFit="1" customWidth="1"/>
    <col min="11" max="11" width="7.5" style="8" customWidth="1"/>
    <col min="12" max="12" width="10.59765625" style="8" bestFit="1" customWidth="1"/>
    <col min="13" max="13" width="6.796875" style="8" customWidth="1"/>
    <col min="14" max="14" width="13" bestFit="1" customWidth="1"/>
    <col min="15" max="15" width="10.8984375" bestFit="1" customWidth="1"/>
    <col min="16" max="17" width="9.19921875" customWidth="1"/>
    <col min="18" max="18" width="9.19921875" bestFit="1" customWidth="1"/>
    <col min="19" max="19" width="8.296875" customWidth="1"/>
  </cols>
  <sheetData>
    <row r="1" spans="1:19" s="4" customFormat="1" ht="7.8" customHeight="1" thickTop="1" x14ac:dyDescent="0.3">
      <c r="A1" s="99" t="s">
        <v>6</v>
      </c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1"/>
    </row>
    <row r="2" spans="1:19" s="4" customFormat="1" ht="7.8" customHeight="1" x14ac:dyDescent="0.3">
      <c r="A2" s="102"/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103"/>
      <c r="Q2" s="103"/>
      <c r="R2" s="103"/>
      <c r="S2" s="104"/>
    </row>
    <row r="3" spans="1:19" s="4" customFormat="1" ht="7.8" customHeight="1" x14ac:dyDescent="0.3">
      <c r="A3" s="102"/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4"/>
    </row>
    <row r="4" spans="1:19" s="4" customFormat="1" ht="7.8" customHeight="1" x14ac:dyDescent="0.3">
      <c r="A4" s="102"/>
      <c r="B4" s="103"/>
      <c r="C4" s="103"/>
      <c r="D4" s="103"/>
      <c r="E4" s="103"/>
      <c r="F4" s="103"/>
      <c r="G4" s="103"/>
      <c r="H4" s="103"/>
      <c r="I4" s="103"/>
      <c r="J4" s="103"/>
      <c r="K4" s="103"/>
      <c r="L4" s="103"/>
      <c r="M4" s="103"/>
      <c r="N4" s="103"/>
      <c r="O4" s="103"/>
      <c r="P4" s="103"/>
      <c r="Q4" s="103"/>
      <c r="R4" s="103"/>
      <c r="S4" s="104"/>
    </row>
    <row r="5" spans="1:19" s="4" customFormat="1" ht="7.8" customHeight="1" thickBot="1" x14ac:dyDescent="0.35">
      <c r="A5" s="105"/>
      <c r="B5" s="106"/>
      <c r="C5" s="106"/>
      <c r="D5" s="106"/>
      <c r="E5" s="106"/>
      <c r="F5" s="106"/>
      <c r="G5" s="106"/>
      <c r="H5" s="106"/>
      <c r="I5" s="106"/>
      <c r="J5" s="106"/>
      <c r="K5" s="106"/>
      <c r="L5" s="106"/>
      <c r="M5" s="106"/>
      <c r="N5" s="106"/>
      <c r="O5" s="106"/>
      <c r="P5" s="106"/>
      <c r="Q5" s="106"/>
      <c r="R5" s="106"/>
      <c r="S5" s="107"/>
    </row>
    <row r="6" spans="1:19" s="4" customFormat="1" ht="16.2" thickTop="1" x14ac:dyDescent="0.3">
      <c r="A6" s="20"/>
      <c r="B6" s="20"/>
      <c r="C6" s="75">
        <f>Janvier!C6</f>
        <v>2019</v>
      </c>
      <c r="D6" s="21"/>
      <c r="E6" s="21"/>
      <c r="F6" s="20"/>
      <c r="G6" s="20"/>
      <c r="H6" s="20"/>
      <c r="I6" s="42" t="s">
        <v>34</v>
      </c>
      <c r="J6" s="20"/>
      <c r="K6" s="20"/>
      <c r="L6" s="20"/>
      <c r="M6" s="20"/>
      <c r="N6" s="16" t="s">
        <v>5</v>
      </c>
      <c r="O6" s="17">
        <f ca="1">SUM(Janvier:Mars!O7)</f>
        <v>7.8999999999999995</v>
      </c>
      <c r="P6" s="48" t="s">
        <v>39</v>
      </c>
      <c r="Q6" s="48" t="s">
        <v>40</v>
      </c>
      <c r="R6" s="48" t="s">
        <v>41</v>
      </c>
      <c r="S6" s="62" t="s">
        <v>51</v>
      </c>
    </row>
    <row r="7" spans="1:19" s="4" customFormat="1" x14ac:dyDescent="0.3">
      <c r="A7" s="20"/>
      <c r="B7" s="20"/>
      <c r="C7" s="76"/>
      <c r="D7" s="21"/>
      <c r="E7" s="21"/>
      <c r="F7" s="20"/>
      <c r="G7" s="20"/>
      <c r="H7" s="20"/>
      <c r="I7" s="42" t="s">
        <v>35</v>
      </c>
      <c r="J7" s="20"/>
      <c r="K7" s="20"/>
      <c r="L7" s="70">
        <v>35</v>
      </c>
      <c r="M7" s="70">
        <v>43</v>
      </c>
      <c r="N7" s="11" t="s">
        <v>4</v>
      </c>
      <c r="O7" s="12">
        <f ca="1">SUM(J9:J39)</f>
        <v>0</v>
      </c>
      <c r="P7" s="65" t="s">
        <v>53</v>
      </c>
      <c r="Q7" s="65" t="s">
        <v>54</v>
      </c>
      <c r="R7" s="65" t="s">
        <v>55</v>
      </c>
      <c r="S7" s="63" t="s">
        <v>52</v>
      </c>
    </row>
    <row r="8" spans="1:19" x14ac:dyDescent="0.3">
      <c r="A8" s="22" t="s">
        <v>1</v>
      </c>
      <c r="B8" s="23" t="s">
        <v>0</v>
      </c>
      <c r="C8" s="24" t="str">
        <f ca="1">MID(CELL("nomfichier",C8),FIND("]",CELL("nomfichier",C8))+1,20)</f>
        <v>Mars</v>
      </c>
      <c r="D8" s="25" t="s">
        <v>2</v>
      </c>
      <c r="E8" s="25" t="s">
        <v>3</v>
      </c>
      <c r="F8" s="26" t="s">
        <v>2</v>
      </c>
      <c r="G8" s="27" t="s">
        <v>3</v>
      </c>
      <c r="H8" s="18" t="s">
        <v>7</v>
      </c>
      <c r="I8" s="18" t="s">
        <v>36</v>
      </c>
      <c r="J8" s="19" t="s">
        <v>8</v>
      </c>
      <c r="K8" s="19" t="s">
        <v>56</v>
      </c>
      <c r="L8" s="19" t="s">
        <v>32</v>
      </c>
      <c r="M8" s="19" t="s">
        <v>33</v>
      </c>
      <c r="N8" s="36" t="s">
        <v>24</v>
      </c>
      <c r="O8" s="36" t="s">
        <v>25</v>
      </c>
      <c r="P8" s="86" t="s">
        <v>42</v>
      </c>
      <c r="Q8" s="87"/>
      <c r="R8" s="87"/>
      <c r="S8" s="88"/>
    </row>
    <row r="9" spans="1:19" x14ac:dyDescent="0.3">
      <c r="A9" s="6" t="str">
        <f ca="1">IFERROR(IF(WEEKDAY(C9,2)=7,WEEKNUM(C9,2),""),"")</f>
        <v/>
      </c>
      <c r="B9" s="3" t="str">
        <f ca="1">IFERROR(CHOOSE(WEEKDAY(C9),"Dim","Lun","Mar","Mer","Jeu","Ven","Sam"),"")</f>
        <v>Ven</v>
      </c>
      <c r="C9" s="1">
        <f t="shared" ref="C9:C39" ca="1" si="0">IF(MONTH(DATE($C$6,MONTH(1&amp;$C$8),ROW()-8))=MONTH(1&amp;$C$8),DATE($C$6,MONTH(1&amp;$C$8),ROW()-8),"")</f>
        <v>43525</v>
      </c>
      <c r="D9" s="13"/>
      <c r="E9" s="13"/>
      <c r="F9" s="39"/>
      <c r="G9" s="39"/>
      <c r="H9" s="49">
        <f t="shared" ref="H9:H39" ca="1" si="1">IF(C9="","",IF(AND(D9&lt;&gt;"",E9=""),0,MAX(0,MIN(E9+(E9&lt;D9),Hdéb)-MAX(Hfin,D9))+MAX(0,MIN(Hdéb+1,E9+(E9&lt;D9))-MAX(Hfin+1,D9)))+IF(AND(F9&lt;&gt;"",G9=""),0,MAX(0,MIN(G9+(G9&lt;F9),Hdéb)- MAX(Hfin,F9))+MAX(0,MIN(Hdéb+1,G9+(G9&lt;F9))-MAX(Hfin+1,F9))))</f>
        <v>0</v>
      </c>
      <c r="I9" s="49">
        <f t="shared" ref="I9:I39" ca="1" si="2">IF(C9="","",IF(OR(D9="",E9=""),0,IF(AND(D9&lt;&gt;"",E9&lt;&gt;"",MOD(D9-E9,1)=0),MOD(Hfin-Hdéb,1),(MOD(E9-D9,1)-IF(E9&gt;D9,MAX(0,MIN(E9,Hdéb/1)-MAX(D9,Hfin/1)),MAX(0,Hdéb/1-MAX(D9,Hfin/1))+MAX(0,MIN(E9,Hdéb/1)-Hfin/1)))))+IF(OR(F9="",G9=""),0,IF(AND(F9&lt;&gt;"",G9&lt;&gt;"",MOD(F9-G9,1)=0),MOD(Hfin-Hdéb,1),(MOD(G9-F9,1)-IF(G9&gt;F9,MAX(0,MIN(G9,Hdéb/1)-MAX(F9,Hfin/1)),MAX(0,Hdéb/1-MAX(F9,Hfin/1))+MAX(0,MIN(G9,Hdéb/1)-Hfin/1))))))</f>
        <v>0</v>
      </c>
      <c r="J9" s="49" t="str">
        <f ca="1">IFERROR(IF(WEEKDAY($C9)=1,SUM($H3:$H9)+SUM($I3:$I9)+Février!$J$41,""),"")</f>
        <v/>
      </c>
      <c r="K9" s="66" t="str">
        <f ca="1">IFERROR(J9*24-L9-M9,"")</f>
        <v/>
      </c>
      <c r="L9" s="66" t="str">
        <f ca="1">IFERROR(IF(J9*24&lt;=$L$7,0,IF(AND(J9*24&gt;$L$7,M9&lt;&gt;""),J9*24-$L$7-M9,J9*24-$L$7)),"")</f>
        <v/>
      </c>
      <c r="M9" s="66" t="str">
        <f ca="1">IFERROR(IF(J9*24&gt;$L$7,IF(AND(J9*24&gt;$L$7,J9*24&lt;=$M$7),0,J9*24-$L$7-($M$7-$L$7)),0),"")</f>
        <v/>
      </c>
      <c r="N9" s="68">
        <f t="shared" ref="N9:N39" ca="1" si="3">IF(C9="","",IF(COUNTIF(Fériés,$C9)&gt;0,($H9+$I9)*24,0))</f>
        <v>0</v>
      </c>
      <c r="O9" s="68">
        <f t="shared" ref="O9:O39" ca="1" si="4">IFERROR(IF(C9="","",IF(AND(WEEKDAY($C9,1)=1,COUNTIF(Fériés,$C9)&lt;&gt;1),($H9+$I9)*24,0)),0)</f>
        <v>0</v>
      </c>
      <c r="P9" s="64" t="str">
        <f ca="1">IFERROR(L9,0)</f>
        <v/>
      </c>
      <c r="Q9" s="64" t="str">
        <f ca="1">IFERROR(M9,0)</f>
        <v/>
      </c>
      <c r="R9" s="64">
        <f t="shared" ref="R9:R39" ca="1" si="5">IFERROR(IF(COUNTIF(Fériés,$C9)&gt;0,($H9+$I9)*24,IF(WEEKDAY($C9)&lt;&gt;1,$I9*24,IF(COUNTIF(Fériés,$C9)&gt;0,($H9+$I9)*0,IF(COUNTIF(Fériés,$C9)=WEEKDAY($C9)=1,0,($H9+$I9)*24)))),"")</f>
        <v>0</v>
      </c>
      <c r="S9" s="57" t="str">
        <f ca="1">IFERROR(IF(WEEKDAY($C9)=1,SUM($P3:$P9)*1.25+Janvier!P$41+SUM($Q3:$Q9)*1.5+Janvier!Q$41+SUM($R3:$R9)*2+Février!R$41*2,""),"")</f>
        <v/>
      </c>
    </row>
    <row r="10" spans="1:19" x14ac:dyDescent="0.3">
      <c r="A10" s="6" t="str">
        <f t="shared" ref="A10:A39" ca="1" si="6">IFERROR(IF(WEEKDAY(C10,2)=7,WEEKNUM(C10,2),""),"")</f>
        <v/>
      </c>
      <c r="B10" s="3" t="str">
        <f t="shared" ref="B10:B39" ca="1" si="7">IFERROR(CHOOSE(WEEKDAY(C10),"Dim","Lun","Mar","Mer","Jeu","Ven","Sam"),"")</f>
        <v>Sam</v>
      </c>
      <c r="C10" s="1">
        <f t="shared" ca="1" si="0"/>
        <v>43526</v>
      </c>
      <c r="D10" s="13"/>
      <c r="E10" s="13"/>
      <c r="F10" s="39"/>
      <c r="G10" s="39"/>
      <c r="H10" s="49">
        <f t="shared" ca="1" si="1"/>
        <v>0</v>
      </c>
      <c r="I10" s="49">
        <f t="shared" ca="1" si="2"/>
        <v>0</v>
      </c>
      <c r="J10" s="49" t="str">
        <f ca="1">IFERROR(IF(WEEKDAY($C10)=1,SUM($H4:$H10)+SUM($I4:$I10)+Février!$J$41,""),"")</f>
        <v/>
      </c>
      <c r="K10" s="66" t="str">
        <f t="shared" ref="K10:K39" ca="1" si="8">IFERROR(J10*24-L10-M10,"")</f>
        <v/>
      </c>
      <c r="L10" s="66" t="str">
        <f t="shared" ref="L10:L39" ca="1" si="9">IFERROR(IF(J10*24&lt;=$L$7,0,IF(AND(J10*24&gt;$L$7,M10&lt;&gt;""),J10*24-$L$7-M10,J10*24-$L$7)),"")</f>
        <v/>
      </c>
      <c r="M10" s="66" t="str">
        <f t="shared" ref="M10:M39" ca="1" si="10">IFERROR(IF(J10*24&gt;$L$7,IF(AND(J10*24&gt;$L$7,J10*24&lt;=$M$7),0,J10*24-$L$7-($M$7-$L$7)),0),"")</f>
        <v/>
      </c>
      <c r="N10" s="68">
        <f t="shared" ca="1" si="3"/>
        <v>0</v>
      </c>
      <c r="O10" s="68">
        <f t="shared" ca="1" si="4"/>
        <v>0</v>
      </c>
      <c r="P10" s="64" t="str">
        <f t="shared" ref="P10:P39" ca="1" si="11">IFERROR(L10,0)</f>
        <v/>
      </c>
      <c r="Q10" s="64" t="str">
        <f t="shared" ref="Q10:Q39" ca="1" si="12">IFERROR(M10,0)</f>
        <v/>
      </c>
      <c r="R10" s="64">
        <f t="shared" ca="1" si="5"/>
        <v>0</v>
      </c>
      <c r="S10" s="57" t="str">
        <f ca="1">IFERROR(IF(WEEKDAY($C10)=1,SUM($P4:$P10)*1.25+Janvier!P$41+SUM($Q4:$Q10)*1.5+Janvier!Q$41+SUM($R4:$R10)*2+Février!R$41*2,""),"")</f>
        <v/>
      </c>
    </row>
    <row r="11" spans="1:19" x14ac:dyDescent="0.3">
      <c r="A11" s="6">
        <f t="shared" ca="1" si="6"/>
        <v>9</v>
      </c>
      <c r="B11" s="3" t="str">
        <f t="shared" ca="1" si="7"/>
        <v>Dim</v>
      </c>
      <c r="C11" s="1">
        <f t="shared" ca="1" si="0"/>
        <v>43527</v>
      </c>
      <c r="D11" s="13"/>
      <c r="E11" s="13"/>
      <c r="F11" s="39"/>
      <c r="G11" s="39"/>
      <c r="H11" s="49">
        <f t="shared" ca="1" si="1"/>
        <v>0</v>
      </c>
      <c r="I11" s="49">
        <f t="shared" ca="1" si="2"/>
        <v>0</v>
      </c>
      <c r="J11" s="49">
        <f ca="1">IFERROR(IF(WEEKDAY($C11)=1,SUM($H5:$H11)+SUM($I5:$I11)+Février!$J$41,""),"")</f>
        <v>0</v>
      </c>
      <c r="K11" s="66">
        <f t="shared" ca="1" si="8"/>
        <v>0</v>
      </c>
      <c r="L11" s="66">
        <f t="shared" ca="1" si="9"/>
        <v>0</v>
      </c>
      <c r="M11" s="66">
        <f t="shared" ca="1" si="10"/>
        <v>0</v>
      </c>
      <c r="N11" s="68">
        <f t="shared" ca="1" si="3"/>
        <v>0</v>
      </c>
      <c r="O11" s="68">
        <f t="shared" ca="1" si="4"/>
        <v>0</v>
      </c>
      <c r="P11" s="64">
        <f t="shared" ca="1" si="11"/>
        <v>0</v>
      </c>
      <c r="Q11" s="64">
        <f t="shared" ca="1" si="12"/>
        <v>0</v>
      </c>
      <c r="R11" s="64">
        <f t="shared" ca="1" si="5"/>
        <v>0</v>
      </c>
      <c r="S11" s="57">
        <f ca="1">IFERROR(IF(WEEKDAY($C11)=1,SUM($P5:$P11)*1.25+Janvier!P$41+SUM($Q5:$Q11)*1.5+Janvier!Q$41+SUM($R5:$R11)*2+Février!R$41*2,""),"")</f>
        <v>0</v>
      </c>
    </row>
    <row r="12" spans="1:19" x14ac:dyDescent="0.3">
      <c r="A12" s="6" t="str">
        <f t="shared" ca="1" si="6"/>
        <v/>
      </c>
      <c r="B12" s="3" t="str">
        <f t="shared" ca="1" si="7"/>
        <v>Lun</v>
      </c>
      <c r="C12" s="1">
        <f t="shared" ca="1" si="0"/>
        <v>43528</v>
      </c>
      <c r="D12" s="13"/>
      <c r="E12" s="13"/>
      <c r="F12" s="39"/>
      <c r="G12" s="39"/>
      <c r="H12" s="49">
        <f t="shared" ca="1" si="1"/>
        <v>0</v>
      </c>
      <c r="I12" s="49">
        <f t="shared" ca="1" si="2"/>
        <v>0</v>
      </c>
      <c r="J12" s="49" t="str">
        <f ca="1">IFERROR(IF(WEEKDAY($C12)=1,SUM($H6:$H12)+SUM($I6:$I12)+Février!$J$41,""),"")</f>
        <v/>
      </c>
      <c r="K12" s="66" t="str">
        <f t="shared" ca="1" si="8"/>
        <v/>
      </c>
      <c r="L12" s="66" t="str">
        <f t="shared" ca="1" si="9"/>
        <v/>
      </c>
      <c r="M12" s="66" t="str">
        <f t="shared" ca="1" si="10"/>
        <v/>
      </c>
      <c r="N12" s="68">
        <f t="shared" ca="1" si="3"/>
        <v>0</v>
      </c>
      <c r="O12" s="68">
        <f t="shared" ca="1" si="4"/>
        <v>0</v>
      </c>
      <c r="P12" s="64" t="str">
        <f t="shared" ca="1" si="11"/>
        <v/>
      </c>
      <c r="Q12" s="64" t="str">
        <f t="shared" ca="1" si="12"/>
        <v/>
      </c>
      <c r="R12" s="64">
        <f t="shared" ca="1" si="5"/>
        <v>0</v>
      </c>
      <c r="S12" s="57" t="str">
        <f ca="1">IFERROR(IF(WEEKDAY($C12)=1,SUM($P6:$P12)*1.25+Janvier!P$41+SUM($Q6:$Q12)*1.5+Janvier!Q$41+SUM($R6:$R12)*2+Février!R$41*2,""),"")</f>
        <v/>
      </c>
    </row>
    <row r="13" spans="1:19" x14ac:dyDescent="0.3">
      <c r="A13" s="6" t="str">
        <f t="shared" ca="1" si="6"/>
        <v/>
      </c>
      <c r="B13" s="3" t="str">
        <f t="shared" ca="1" si="7"/>
        <v>Mar</v>
      </c>
      <c r="C13" s="1">
        <f t="shared" ca="1" si="0"/>
        <v>43529</v>
      </c>
      <c r="D13" s="13"/>
      <c r="E13" s="13"/>
      <c r="F13" s="39"/>
      <c r="G13" s="39"/>
      <c r="H13" s="49">
        <f t="shared" ca="1" si="1"/>
        <v>0</v>
      </c>
      <c r="I13" s="49">
        <f t="shared" ca="1" si="2"/>
        <v>0</v>
      </c>
      <c r="J13" s="49" t="str">
        <f ca="1">IFERROR(IF(WEEKDAY($C13)=1,SUM($H7:$H13)+SUM($I7:$I13)+Février!$J$41,""),"")</f>
        <v/>
      </c>
      <c r="K13" s="66" t="str">
        <f t="shared" ca="1" si="8"/>
        <v/>
      </c>
      <c r="L13" s="66" t="str">
        <f t="shared" ca="1" si="9"/>
        <v/>
      </c>
      <c r="M13" s="66" t="str">
        <f t="shared" ca="1" si="10"/>
        <v/>
      </c>
      <c r="N13" s="68">
        <f t="shared" ca="1" si="3"/>
        <v>0</v>
      </c>
      <c r="O13" s="68">
        <f t="shared" ca="1" si="4"/>
        <v>0</v>
      </c>
      <c r="P13" s="64" t="str">
        <f t="shared" ca="1" si="11"/>
        <v/>
      </c>
      <c r="Q13" s="64" t="str">
        <f t="shared" ca="1" si="12"/>
        <v/>
      </c>
      <c r="R13" s="64">
        <f t="shared" ca="1" si="5"/>
        <v>0</v>
      </c>
      <c r="S13" s="57" t="str">
        <f ca="1">IFERROR(IF(WEEKDAY($C13)=1,SUM($P7:$P13)*1.25+Janvier!P$41+SUM($Q7:$Q13)*1.5+Janvier!Q$41+SUM($R7:$R13)*2+Février!R$41*2,""),"")</f>
        <v/>
      </c>
    </row>
    <row r="14" spans="1:19" x14ac:dyDescent="0.3">
      <c r="A14" s="6" t="str">
        <f t="shared" ca="1" si="6"/>
        <v/>
      </c>
      <c r="B14" s="3" t="str">
        <f t="shared" ca="1" si="7"/>
        <v>Mer</v>
      </c>
      <c r="C14" s="1">
        <f t="shared" ca="1" si="0"/>
        <v>43530</v>
      </c>
      <c r="D14" s="13"/>
      <c r="E14" s="13"/>
      <c r="F14" s="39"/>
      <c r="G14" s="39"/>
      <c r="H14" s="49">
        <f t="shared" ca="1" si="1"/>
        <v>0</v>
      </c>
      <c r="I14" s="49">
        <f t="shared" ca="1" si="2"/>
        <v>0</v>
      </c>
      <c r="J14" s="49" t="str">
        <f ca="1">IFERROR(IF(WEEKDAY($C14)=1,SUM($H8:$H14)+SUM($I8:$I14)+Février!$J$41,""),"")</f>
        <v/>
      </c>
      <c r="K14" s="66" t="str">
        <f t="shared" ca="1" si="8"/>
        <v/>
      </c>
      <c r="L14" s="66" t="str">
        <f t="shared" ca="1" si="9"/>
        <v/>
      </c>
      <c r="M14" s="66" t="str">
        <f t="shared" ca="1" si="10"/>
        <v/>
      </c>
      <c r="N14" s="68">
        <f t="shared" ca="1" si="3"/>
        <v>0</v>
      </c>
      <c r="O14" s="68">
        <f t="shared" ca="1" si="4"/>
        <v>0</v>
      </c>
      <c r="P14" s="64" t="str">
        <f t="shared" ca="1" si="11"/>
        <v/>
      </c>
      <c r="Q14" s="64" t="str">
        <f t="shared" ca="1" si="12"/>
        <v/>
      </c>
      <c r="R14" s="64">
        <f t="shared" ca="1" si="5"/>
        <v>0</v>
      </c>
      <c r="S14" s="57" t="str">
        <f ca="1">IFERROR(IF(WEEKDAY($C14)=1,SUM($P8:$P14)*1.25+Janvier!P$41+SUM($Q8:$Q14)*1.5+Janvier!Q$41+SUM($R8:$R14)*2+Février!R$41*2,""),"")</f>
        <v/>
      </c>
    </row>
    <row r="15" spans="1:19" x14ac:dyDescent="0.3">
      <c r="A15" s="6" t="str">
        <f t="shared" ca="1" si="6"/>
        <v/>
      </c>
      <c r="B15" s="3" t="str">
        <f t="shared" ca="1" si="7"/>
        <v>Jeu</v>
      </c>
      <c r="C15" s="1">
        <f t="shared" ca="1" si="0"/>
        <v>43531</v>
      </c>
      <c r="D15" s="13"/>
      <c r="E15" s="13"/>
      <c r="F15" s="39"/>
      <c r="G15" s="39"/>
      <c r="H15" s="49">
        <f t="shared" ca="1" si="1"/>
        <v>0</v>
      </c>
      <c r="I15" s="49">
        <f t="shared" ca="1" si="2"/>
        <v>0</v>
      </c>
      <c r="J15" s="49" t="str">
        <f t="shared" ref="J15:J39" ca="1" si="13">IFERROR(IF(WEEKDAY($C15)=1,SUM($H9:$H15)+SUM($I9:$I15),""),"")</f>
        <v/>
      </c>
      <c r="K15" s="66" t="str">
        <f t="shared" ca="1" si="8"/>
        <v/>
      </c>
      <c r="L15" s="66" t="str">
        <f t="shared" ca="1" si="9"/>
        <v/>
      </c>
      <c r="M15" s="66" t="str">
        <f t="shared" ca="1" si="10"/>
        <v/>
      </c>
      <c r="N15" s="68">
        <f t="shared" ca="1" si="3"/>
        <v>0</v>
      </c>
      <c r="O15" s="68">
        <f t="shared" ca="1" si="4"/>
        <v>0</v>
      </c>
      <c r="P15" s="64" t="str">
        <f t="shared" ca="1" si="11"/>
        <v/>
      </c>
      <c r="Q15" s="64" t="str">
        <f t="shared" ca="1" si="12"/>
        <v/>
      </c>
      <c r="R15" s="64">
        <f t="shared" ca="1" si="5"/>
        <v>0</v>
      </c>
      <c r="S15" s="57" t="str">
        <f t="shared" ref="S15:S39" ca="1" si="14">IFERROR(IF(WEEKDAY($C15)=1,SUM($P9:$P15)*1.25+SUM($Q9:$Q15)*1.5+SUM($R9:$R15)*2,""),"")</f>
        <v/>
      </c>
    </row>
    <row r="16" spans="1:19" x14ac:dyDescent="0.3">
      <c r="A16" s="6" t="str">
        <f t="shared" ca="1" si="6"/>
        <v/>
      </c>
      <c r="B16" s="3" t="str">
        <f t="shared" ca="1" si="7"/>
        <v>Ven</v>
      </c>
      <c r="C16" s="1">
        <f t="shared" ca="1" si="0"/>
        <v>43532</v>
      </c>
      <c r="D16" s="13"/>
      <c r="E16" s="13"/>
      <c r="F16" s="39"/>
      <c r="G16" s="39"/>
      <c r="H16" s="49">
        <f t="shared" ca="1" si="1"/>
        <v>0</v>
      </c>
      <c r="I16" s="49">
        <f t="shared" ca="1" si="2"/>
        <v>0</v>
      </c>
      <c r="J16" s="49" t="str">
        <f t="shared" ca="1" si="13"/>
        <v/>
      </c>
      <c r="K16" s="66" t="str">
        <f t="shared" ca="1" si="8"/>
        <v/>
      </c>
      <c r="L16" s="66" t="str">
        <f t="shared" ca="1" si="9"/>
        <v/>
      </c>
      <c r="M16" s="66" t="str">
        <f t="shared" ca="1" si="10"/>
        <v/>
      </c>
      <c r="N16" s="68">
        <f t="shared" ca="1" si="3"/>
        <v>0</v>
      </c>
      <c r="O16" s="68">
        <f t="shared" ca="1" si="4"/>
        <v>0</v>
      </c>
      <c r="P16" s="64" t="str">
        <f t="shared" ca="1" si="11"/>
        <v/>
      </c>
      <c r="Q16" s="64" t="str">
        <f t="shared" ca="1" si="12"/>
        <v/>
      </c>
      <c r="R16" s="64">
        <f t="shared" ca="1" si="5"/>
        <v>0</v>
      </c>
      <c r="S16" s="57" t="str">
        <f t="shared" ca="1" si="14"/>
        <v/>
      </c>
    </row>
    <row r="17" spans="1:19" x14ac:dyDescent="0.3">
      <c r="A17" s="6" t="str">
        <f t="shared" ca="1" si="6"/>
        <v/>
      </c>
      <c r="B17" s="3" t="str">
        <f t="shared" ca="1" si="7"/>
        <v>Sam</v>
      </c>
      <c r="C17" s="1">
        <f t="shared" ca="1" si="0"/>
        <v>43533</v>
      </c>
      <c r="D17" s="13"/>
      <c r="E17" s="13"/>
      <c r="F17" s="39"/>
      <c r="G17" s="39"/>
      <c r="H17" s="49">
        <f t="shared" ca="1" si="1"/>
        <v>0</v>
      </c>
      <c r="I17" s="49">
        <f t="shared" ca="1" si="2"/>
        <v>0</v>
      </c>
      <c r="J17" s="49" t="str">
        <f t="shared" ca="1" si="13"/>
        <v/>
      </c>
      <c r="K17" s="66" t="str">
        <f t="shared" ca="1" si="8"/>
        <v/>
      </c>
      <c r="L17" s="66" t="str">
        <f t="shared" ca="1" si="9"/>
        <v/>
      </c>
      <c r="M17" s="66" t="str">
        <f t="shared" ca="1" si="10"/>
        <v/>
      </c>
      <c r="N17" s="68">
        <f t="shared" ca="1" si="3"/>
        <v>0</v>
      </c>
      <c r="O17" s="68">
        <f t="shared" ca="1" si="4"/>
        <v>0</v>
      </c>
      <c r="P17" s="64" t="str">
        <f t="shared" ca="1" si="11"/>
        <v/>
      </c>
      <c r="Q17" s="64" t="str">
        <f t="shared" ca="1" si="12"/>
        <v/>
      </c>
      <c r="R17" s="64">
        <f t="shared" ca="1" si="5"/>
        <v>0</v>
      </c>
      <c r="S17" s="57" t="str">
        <f t="shared" ca="1" si="14"/>
        <v/>
      </c>
    </row>
    <row r="18" spans="1:19" x14ac:dyDescent="0.3">
      <c r="A18" s="6">
        <f t="shared" ca="1" si="6"/>
        <v>10</v>
      </c>
      <c r="B18" s="3" t="str">
        <f t="shared" ca="1" si="7"/>
        <v>Dim</v>
      </c>
      <c r="C18" s="1">
        <f t="shared" ca="1" si="0"/>
        <v>43534</v>
      </c>
      <c r="D18" s="13"/>
      <c r="E18" s="13"/>
      <c r="F18" s="39"/>
      <c r="G18" s="39"/>
      <c r="H18" s="49">
        <f t="shared" ca="1" si="1"/>
        <v>0</v>
      </c>
      <c r="I18" s="49">
        <f t="shared" ca="1" si="2"/>
        <v>0</v>
      </c>
      <c r="J18" s="49">
        <f t="shared" ca="1" si="13"/>
        <v>0</v>
      </c>
      <c r="K18" s="66">
        <f t="shared" ca="1" si="8"/>
        <v>0</v>
      </c>
      <c r="L18" s="66">
        <f t="shared" ca="1" si="9"/>
        <v>0</v>
      </c>
      <c r="M18" s="66">
        <f t="shared" ca="1" si="10"/>
        <v>0</v>
      </c>
      <c r="N18" s="68">
        <f t="shared" ca="1" si="3"/>
        <v>0</v>
      </c>
      <c r="O18" s="68">
        <f t="shared" ca="1" si="4"/>
        <v>0</v>
      </c>
      <c r="P18" s="64">
        <f t="shared" ca="1" si="11"/>
        <v>0</v>
      </c>
      <c r="Q18" s="64">
        <f t="shared" ca="1" si="12"/>
        <v>0</v>
      </c>
      <c r="R18" s="64">
        <f t="shared" ca="1" si="5"/>
        <v>0</v>
      </c>
      <c r="S18" s="57">
        <f t="shared" ca="1" si="14"/>
        <v>0</v>
      </c>
    </row>
    <row r="19" spans="1:19" x14ac:dyDescent="0.3">
      <c r="A19" s="6" t="str">
        <f t="shared" ca="1" si="6"/>
        <v/>
      </c>
      <c r="B19" s="3" t="str">
        <f t="shared" ca="1" si="7"/>
        <v>Lun</v>
      </c>
      <c r="C19" s="1">
        <f t="shared" ca="1" si="0"/>
        <v>43535</v>
      </c>
      <c r="D19" s="13"/>
      <c r="E19" s="13"/>
      <c r="F19" s="5"/>
      <c r="G19" s="5"/>
      <c r="H19" s="49">
        <f t="shared" ca="1" si="1"/>
        <v>0</v>
      </c>
      <c r="I19" s="49">
        <f t="shared" ca="1" si="2"/>
        <v>0</v>
      </c>
      <c r="J19" s="49" t="str">
        <f t="shared" ca="1" si="13"/>
        <v/>
      </c>
      <c r="K19" s="66" t="str">
        <f t="shared" ca="1" si="8"/>
        <v/>
      </c>
      <c r="L19" s="66" t="str">
        <f t="shared" ca="1" si="9"/>
        <v/>
      </c>
      <c r="M19" s="66" t="str">
        <f t="shared" ca="1" si="10"/>
        <v/>
      </c>
      <c r="N19" s="68">
        <f t="shared" ca="1" si="3"/>
        <v>0</v>
      </c>
      <c r="O19" s="68">
        <f t="shared" ca="1" si="4"/>
        <v>0</v>
      </c>
      <c r="P19" s="64" t="str">
        <f t="shared" ca="1" si="11"/>
        <v/>
      </c>
      <c r="Q19" s="64" t="str">
        <f t="shared" ca="1" si="12"/>
        <v/>
      </c>
      <c r="R19" s="64">
        <f t="shared" ca="1" si="5"/>
        <v>0</v>
      </c>
      <c r="S19" s="57" t="str">
        <f t="shared" ca="1" si="14"/>
        <v/>
      </c>
    </row>
    <row r="20" spans="1:19" x14ac:dyDescent="0.3">
      <c r="A20" s="6" t="str">
        <f t="shared" ca="1" si="6"/>
        <v/>
      </c>
      <c r="B20" s="3" t="str">
        <f t="shared" ca="1" si="7"/>
        <v>Mar</v>
      </c>
      <c r="C20" s="1">
        <f t="shared" ca="1" si="0"/>
        <v>43536</v>
      </c>
      <c r="D20" s="13"/>
      <c r="E20" s="13"/>
      <c r="F20" s="39"/>
      <c r="G20" s="5"/>
      <c r="H20" s="49">
        <f t="shared" ca="1" si="1"/>
        <v>0</v>
      </c>
      <c r="I20" s="49">
        <f t="shared" ca="1" si="2"/>
        <v>0</v>
      </c>
      <c r="J20" s="49" t="str">
        <f t="shared" ca="1" si="13"/>
        <v/>
      </c>
      <c r="K20" s="66" t="str">
        <f t="shared" ca="1" si="8"/>
        <v/>
      </c>
      <c r="L20" s="66" t="str">
        <f t="shared" ca="1" si="9"/>
        <v/>
      </c>
      <c r="M20" s="66" t="str">
        <f t="shared" ca="1" si="10"/>
        <v/>
      </c>
      <c r="N20" s="68">
        <f t="shared" ca="1" si="3"/>
        <v>0</v>
      </c>
      <c r="O20" s="68">
        <f t="shared" ca="1" si="4"/>
        <v>0</v>
      </c>
      <c r="P20" s="64" t="str">
        <f t="shared" ca="1" si="11"/>
        <v/>
      </c>
      <c r="Q20" s="64" t="str">
        <f t="shared" ca="1" si="12"/>
        <v/>
      </c>
      <c r="R20" s="64">
        <f t="shared" ca="1" si="5"/>
        <v>0</v>
      </c>
      <c r="S20" s="57" t="str">
        <f t="shared" ca="1" si="14"/>
        <v/>
      </c>
    </row>
    <row r="21" spans="1:19" x14ac:dyDescent="0.3">
      <c r="A21" s="6" t="str">
        <f t="shared" ca="1" si="6"/>
        <v/>
      </c>
      <c r="B21" s="3" t="str">
        <f t="shared" ca="1" si="7"/>
        <v>Mer</v>
      </c>
      <c r="C21" s="1">
        <f t="shared" ca="1" si="0"/>
        <v>43537</v>
      </c>
      <c r="D21" s="13"/>
      <c r="E21" s="13"/>
      <c r="F21" s="5"/>
      <c r="G21" s="5"/>
      <c r="H21" s="49">
        <f t="shared" ca="1" si="1"/>
        <v>0</v>
      </c>
      <c r="I21" s="49">
        <f t="shared" ca="1" si="2"/>
        <v>0</v>
      </c>
      <c r="J21" s="49" t="str">
        <f t="shared" ca="1" si="13"/>
        <v/>
      </c>
      <c r="K21" s="66" t="str">
        <f t="shared" ca="1" si="8"/>
        <v/>
      </c>
      <c r="L21" s="66" t="str">
        <f t="shared" ca="1" si="9"/>
        <v/>
      </c>
      <c r="M21" s="66" t="str">
        <f t="shared" ca="1" si="10"/>
        <v/>
      </c>
      <c r="N21" s="68">
        <f t="shared" ca="1" si="3"/>
        <v>0</v>
      </c>
      <c r="O21" s="68">
        <f t="shared" ca="1" si="4"/>
        <v>0</v>
      </c>
      <c r="P21" s="64" t="str">
        <f t="shared" ca="1" si="11"/>
        <v/>
      </c>
      <c r="Q21" s="64" t="str">
        <f t="shared" ca="1" si="12"/>
        <v/>
      </c>
      <c r="R21" s="64">
        <f t="shared" ca="1" si="5"/>
        <v>0</v>
      </c>
      <c r="S21" s="57" t="str">
        <f t="shared" ca="1" si="14"/>
        <v/>
      </c>
    </row>
    <row r="22" spans="1:19" x14ac:dyDescent="0.3">
      <c r="A22" s="6" t="str">
        <f t="shared" ca="1" si="6"/>
        <v/>
      </c>
      <c r="B22" s="3" t="str">
        <f t="shared" ca="1" si="7"/>
        <v>Jeu</v>
      </c>
      <c r="C22" s="1">
        <f t="shared" ca="1" si="0"/>
        <v>43538</v>
      </c>
      <c r="D22" s="13"/>
      <c r="E22" s="13"/>
      <c r="F22" s="5"/>
      <c r="G22" s="5"/>
      <c r="H22" s="49">
        <f t="shared" ca="1" si="1"/>
        <v>0</v>
      </c>
      <c r="I22" s="49">
        <f t="shared" ca="1" si="2"/>
        <v>0</v>
      </c>
      <c r="J22" s="49" t="str">
        <f t="shared" ca="1" si="13"/>
        <v/>
      </c>
      <c r="K22" s="66" t="str">
        <f t="shared" ca="1" si="8"/>
        <v/>
      </c>
      <c r="L22" s="66" t="str">
        <f t="shared" ca="1" si="9"/>
        <v/>
      </c>
      <c r="M22" s="66" t="str">
        <f t="shared" ca="1" si="10"/>
        <v/>
      </c>
      <c r="N22" s="68">
        <f t="shared" ca="1" si="3"/>
        <v>0</v>
      </c>
      <c r="O22" s="68">
        <f t="shared" ca="1" si="4"/>
        <v>0</v>
      </c>
      <c r="P22" s="64" t="str">
        <f t="shared" ca="1" si="11"/>
        <v/>
      </c>
      <c r="Q22" s="64" t="str">
        <f t="shared" ca="1" si="12"/>
        <v/>
      </c>
      <c r="R22" s="64">
        <f t="shared" ca="1" si="5"/>
        <v>0</v>
      </c>
      <c r="S22" s="57" t="str">
        <f t="shared" ca="1" si="14"/>
        <v/>
      </c>
    </row>
    <row r="23" spans="1:19" x14ac:dyDescent="0.3">
      <c r="A23" s="6" t="str">
        <f t="shared" ca="1" si="6"/>
        <v/>
      </c>
      <c r="B23" s="3" t="str">
        <f t="shared" ca="1" si="7"/>
        <v>Ven</v>
      </c>
      <c r="C23" s="1">
        <f t="shared" ca="1" si="0"/>
        <v>43539</v>
      </c>
      <c r="D23" s="13"/>
      <c r="E23" s="13"/>
      <c r="F23" s="39"/>
      <c r="G23" s="39"/>
      <c r="H23" s="49">
        <f t="shared" ca="1" si="1"/>
        <v>0</v>
      </c>
      <c r="I23" s="49">
        <f t="shared" ca="1" si="2"/>
        <v>0</v>
      </c>
      <c r="J23" s="49" t="str">
        <f t="shared" ca="1" si="13"/>
        <v/>
      </c>
      <c r="K23" s="66" t="str">
        <f t="shared" ca="1" si="8"/>
        <v/>
      </c>
      <c r="L23" s="66" t="str">
        <f t="shared" ca="1" si="9"/>
        <v/>
      </c>
      <c r="M23" s="66" t="str">
        <f t="shared" ca="1" si="10"/>
        <v/>
      </c>
      <c r="N23" s="68">
        <f t="shared" ca="1" si="3"/>
        <v>0</v>
      </c>
      <c r="O23" s="68">
        <f t="shared" ca="1" si="4"/>
        <v>0</v>
      </c>
      <c r="P23" s="64" t="str">
        <f t="shared" ca="1" si="11"/>
        <v/>
      </c>
      <c r="Q23" s="64" t="str">
        <f t="shared" ca="1" si="12"/>
        <v/>
      </c>
      <c r="R23" s="64">
        <f t="shared" ca="1" si="5"/>
        <v>0</v>
      </c>
      <c r="S23" s="57" t="str">
        <f t="shared" ca="1" si="14"/>
        <v/>
      </c>
    </row>
    <row r="24" spans="1:19" x14ac:dyDescent="0.3">
      <c r="A24" s="6" t="str">
        <f t="shared" ca="1" si="6"/>
        <v/>
      </c>
      <c r="B24" s="3" t="str">
        <f t="shared" ca="1" si="7"/>
        <v>Sam</v>
      </c>
      <c r="C24" s="1">
        <f t="shared" ca="1" si="0"/>
        <v>43540</v>
      </c>
      <c r="D24" s="13"/>
      <c r="E24" s="13"/>
      <c r="F24" s="5"/>
      <c r="G24" s="5"/>
      <c r="H24" s="49">
        <f t="shared" ca="1" si="1"/>
        <v>0</v>
      </c>
      <c r="I24" s="49">
        <f t="shared" ca="1" si="2"/>
        <v>0</v>
      </c>
      <c r="J24" s="49" t="str">
        <f t="shared" ca="1" si="13"/>
        <v/>
      </c>
      <c r="K24" s="66" t="str">
        <f t="shared" ca="1" si="8"/>
        <v/>
      </c>
      <c r="L24" s="66" t="str">
        <f t="shared" ca="1" si="9"/>
        <v/>
      </c>
      <c r="M24" s="66" t="str">
        <f t="shared" ca="1" si="10"/>
        <v/>
      </c>
      <c r="N24" s="68">
        <f t="shared" ca="1" si="3"/>
        <v>0</v>
      </c>
      <c r="O24" s="68">
        <f t="shared" ca="1" si="4"/>
        <v>0</v>
      </c>
      <c r="P24" s="64" t="str">
        <f t="shared" ca="1" si="11"/>
        <v/>
      </c>
      <c r="Q24" s="64" t="str">
        <f t="shared" ca="1" si="12"/>
        <v/>
      </c>
      <c r="R24" s="64">
        <f t="shared" ca="1" si="5"/>
        <v>0</v>
      </c>
      <c r="S24" s="57" t="str">
        <f t="shared" ca="1" si="14"/>
        <v/>
      </c>
    </row>
    <row r="25" spans="1:19" x14ac:dyDescent="0.3">
      <c r="A25" s="6">
        <f t="shared" ca="1" si="6"/>
        <v>11</v>
      </c>
      <c r="B25" s="3" t="str">
        <f t="shared" ca="1" si="7"/>
        <v>Dim</v>
      </c>
      <c r="C25" s="1">
        <f t="shared" ca="1" si="0"/>
        <v>43541</v>
      </c>
      <c r="D25" s="13"/>
      <c r="E25" s="13"/>
      <c r="F25" s="5"/>
      <c r="G25" s="5"/>
      <c r="H25" s="49">
        <f t="shared" ca="1" si="1"/>
        <v>0</v>
      </c>
      <c r="I25" s="49">
        <f t="shared" ca="1" si="2"/>
        <v>0</v>
      </c>
      <c r="J25" s="49">
        <f t="shared" ca="1" si="13"/>
        <v>0</v>
      </c>
      <c r="K25" s="66">
        <f t="shared" ca="1" si="8"/>
        <v>0</v>
      </c>
      <c r="L25" s="66">
        <f t="shared" ca="1" si="9"/>
        <v>0</v>
      </c>
      <c r="M25" s="66">
        <f t="shared" ca="1" si="10"/>
        <v>0</v>
      </c>
      <c r="N25" s="68">
        <f t="shared" ca="1" si="3"/>
        <v>0</v>
      </c>
      <c r="O25" s="68">
        <f t="shared" ca="1" si="4"/>
        <v>0</v>
      </c>
      <c r="P25" s="64">
        <f t="shared" ca="1" si="11"/>
        <v>0</v>
      </c>
      <c r="Q25" s="64">
        <f t="shared" ca="1" si="12"/>
        <v>0</v>
      </c>
      <c r="R25" s="64">
        <f t="shared" ca="1" si="5"/>
        <v>0</v>
      </c>
      <c r="S25" s="57">
        <f t="shared" ca="1" si="14"/>
        <v>0</v>
      </c>
    </row>
    <row r="26" spans="1:19" x14ac:dyDescent="0.3">
      <c r="A26" s="6" t="str">
        <f t="shared" ca="1" si="6"/>
        <v/>
      </c>
      <c r="B26" s="3" t="str">
        <f t="shared" ca="1" si="7"/>
        <v>Lun</v>
      </c>
      <c r="C26" s="1">
        <f t="shared" ca="1" si="0"/>
        <v>43542</v>
      </c>
      <c r="D26" s="13"/>
      <c r="E26" s="13"/>
      <c r="F26" s="5"/>
      <c r="G26" s="5"/>
      <c r="H26" s="49">
        <f t="shared" ca="1" si="1"/>
        <v>0</v>
      </c>
      <c r="I26" s="49">
        <f t="shared" ca="1" si="2"/>
        <v>0</v>
      </c>
      <c r="J26" s="49" t="str">
        <f t="shared" ca="1" si="13"/>
        <v/>
      </c>
      <c r="K26" s="66" t="str">
        <f t="shared" ca="1" si="8"/>
        <v/>
      </c>
      <c r="L26" s="66" t="str">
        <f t="shared" ca="1" si="9"/>
        <v/>
      </c>
      <c r="M26" s="66" t="str">
        <f t="shared" ca="1" si="10"/>
        <v/>
      </c>
      <c r="N26" s="68">
        <f t="shared" ca="1" si="3"/>
        <v>0</v>
      </c>
      <c r="O26" s="68">
        <f t="shared" ca="1" si="4"/>
        <v>0</v>
      </c>
      <c r="P26" s="64" t="str">
        <f t="shared" ca="1" si="11"/>
        <v/>
      </c>
      <c r="Q26" s="64" t="str">
        <f t="shared" ca="1" si="12"/>
        <v/>
      </c>
      <c r="R26" s="64">
        <f t="shared" ca="1" si="5"/>
        <v>0</v>
      </c>
      <c r="S26" s="57" t="str">
        <f t="shared" ca="1" si="14"/>
        <v/>
      </c>
    </row>
    <row r="27" spans="1:19" x14ac:dyDescent="0.3">
      <c r="A27" s="6" t="str">
        <f t="shared" ca="1" si="6"/>
        <v/>
      </c>
      <c r="B27" s="3" t="str">
        <f t="shared" ca="1" si="7"/>
        <v>Mar</v>
      </c>
      <c r="C27" s="1">
        <f t="shared" ca="1" si="0"/>
        <v>43543</v>
      </c>
      <c r="D27" s="13"/>
      <c r="E27" s="13"/>
      <c r="F27" s="5"/>
      <c r="G27" s="5"/>
      <c r="H27" s="49">
        <f t="shared" ca="1" si="1"/>
        <v>0</v>
      </c>
      <c r="I27" s="49">
        <f t="shared" ca="1" si="2"/>
        <v>0</v>
      </c>
      <c r="J27" s="49" t="str">
        <f t="shared" ca="1" si="13"/>
        <v/>
      </c>
      <c r="K27" s="66" t="str">
        <f t="shared" ca="1" si="8"/>
        <v/>
      </c>
      <c r="L27" s="66" t="str">
        <f t="shared" ca="1" si="9"/>
        <v/>
      </c>
      <c r="M27" s="66" t="str">
        <f t="shared" ca="1" si="10"/>
        <v/>
      </c>
      <c r="N27" s="68">
        <f t="shared" ca="1" si="3"/>
        <v>0</v>
      </c>
      <c r="O27" s="68">
        <f t="shared" ca="1" si="4"/>
        <v>0</v>
      </c>
      <c r="P27" s="64" t="str">
        <f t="shared" ca="1" si="11"/>
        <v/>
      </c>
      <c r="Q27" s="64" t="str">
        <f t="shared" ca="1" si="12"/>
        <v/>
      </c>
      <c r="R27" s="64">
        <f t="shared" ca="1" si="5"/>
        <v>0</v>
      </c>
      <c r="S27" s="57" t="str">
        <f t="shared" ca="1" si="14"/>
        <v/>
      </c>
    </row>
    <row r="28" spans="1:19" x14ac:dyDescent="0.3">
      <c r="A28" s="6" t="str">
        <f t="shared" ca="1" si="6"/>
        <v/>
      </c>
      <c r="B28" s="3" t="str">
        <f t="shared" ca="1" si="7"/>
        <v>Mer</v>
      </c>
      <c r="C28" s="1">
        <f t="shared" ca="1" si="0"/>
        <v>43544</v>
      </c>
      <c r="D28" s="13"/>
      <c r="E28" s="13"/>
      <c r="F28" s="5"/>
      <c r="G28" s="5"/>
      <c r="H28" s="49">
        <f t="shared" ca="1" si="1"/>
        <v>0</v>
      </c>
      <c r="I28" s="49">
        <f t="shared" ca="1" si="2"/>
        <v>0</v>
      </c>
      <c r="J28" s="49" t="str">
        <f t="shared" ca="1" si="13"/>
        <v/>
      </c>
      <c r="K28" s="66" t="str">
        <f t="shared" ca="1" si="8"/>
        <v/>
      </c>
      <c r="L28" s="66" t="str">
        <f t="shared" ca="1" si="9"/>
        <v/>
      </c>
      <c r="M28" s="66" t="str">
        <f t="shared" ca="1" si="10"/>
        <v/>
      </c>
      <c r="N28" s="68">
        <f t="shared" ca="1" si="3"/>
        <v>0</v>
      </c>
      <c r="O28" s="68">
        <f t="shared" ca="1" si="4"/>
        <v>0</v>
      </c>
      <c r="P28" s="64" t="str">
        <f t="shared" ca="1" si="11"/>
        <v/>
      </c>
      <c r="Q28" s="64" t="str">
        <f t="shared" ca="1" si="12"/>
        <v/>
      </c>
      <c r="R28" s="64">
        <f t="shared" ca="1" si="5"/>
        <v>0</v>
      </c>
      <c r="S28" s="57" t="str">
        <f t="shared" ca="1" si="14"/>
        <v/>
      </c>
    </row>
    <row r="29" spans="1:19" x14ac:dyDescent="0.3">
      <c r="A29" s="6" t="str">
        <f t="shared" ca="1" si="6"/>
        <v/>
      </c>
      <c r="B29" s="3" t="str">
        <f t="shared" ca="1" si="7"/>
        <v>Jeu</v>
      </c>
      <c r="C29" s="1">
        <f t="shared" ca="1" si="0"/>
        <v>43545</v>
      </c>
      <c r="D29" s="13"/>
      <c r="E29" s="13"/>
      <c r="F29" s="5"/>
      <c r="G29" s="5"/>
      <c r="H29" s="49">
        <f t="shared" ca="1" si="1"/>
        <v>0</v>
      </c>
      <c r="I29" s="49">
        <f t="shared" ca="1" si="2"/>
        <v>0</v>
      </c>
      <c r="J29" s="49" t="str">
        <f t="shared" ca="1" si="13"/>
        <v/>
      </c>
      <c r="K29" s="66" t="str">
        <f t="shared" ca="1" si="8"/>
        <v/>
      </c>
      <c r="L29" s="66" t="str">
        <f t="shared" ca="1" si="9"/>
        <v/>
      </c>
      <c r="M29" s="66" t="str">
        <f t="shared" ca="1" si="10"/>
        <v/>
      </c>
      <c r="N29" s="68">
        <f t="shared" ca="1" si="3"/>
        <v>0</v>
      </c>
      <c r="O29" s="68">
        <f t="shared" ca="1" si="4"/>
        <v>0</v>
      </c>
      <c r="P29" s="64" t="str">
        <f t="shared" ca="1" si="11"/>
        <v/>
      </c>
      <c r="Q29" s="64" t="str">
        <f t="shared" ca="1" si="12"/>
        <v/>
      </c>
      <c r="R29" s="64">
        <f t="shared" ca="1" si="5"/>
        <v>0</v>
      </c>
      <c r="S29" s="57" t="str">
        <f t="shared" ca="1" si="14"/>
        <v/>
      </c>
    </row>
    <row r="30" spans="1:19" x14ac:dyDescent="0.3">
      <c r="A30" s="6" t="str">
        <f t="shared" ca="1" si="6"/>
        <v/>
      </c>
      <c r="B30" s="3" t="str">
        <f t="shared" ca="1" si="7"/>
        <v>Ven</v>
      </c>
      <c r="C30" s="1">
        <f t="shared" ca="1" si="0"/>
        <v>43546</v>
      </c>
      <c r="D30" s="13"/>
      <c r="E30" s="13"/>
      <c r="F30" s="5"/>
      <c r="G30" s="5"/>
      <c r="H30" s="49">
        <f t="shared" ca="1" si="1"/>
        <v>0</v>
      </c>
      <c r="I30" s="49">
        <f t="shared" ca="1" si="2"/>
        <v>0</v>
      </c>
      <c r="J30" s="49" t="str">
        <f t="shared" ca="1" si="13"/>
        <v/>
      </c>
      <c r="K30" s="66" t="str">
        <f t="shared" ca="1" si="8"/>
        <v/>
      </c>
      <c r="L30" s="66" t="str">
        <f t="shared" ca="1" si="9"/>
        <v/>
      </c>
      <c r="M30" s="66" t="str">
        <f t="shared" ca="1" si="10"/>
        <v/>
      </c>
      <c r="N30" s="68">
        <f t="shared" ca="1" si="3"/>
        <v>0</v>
      </c>
      <c r="O30" s="68">
        <f t="shared" ca="1" si="4"/>
        <v>0</v>
      </c>
      <c r="P30" s="64" t="str">
        <f t="shared" ca="1" si="11"/>
        <v/>
      </c>
      <c r="Q30" s="64" t="str">
        <f t="shared" ca="1" si="12"/>
        <v/>
      </c>
      <c r="R30" s="64">
        <f t="shared" ca="1" si="5"/>
        <v>0</v>
      </c>
      <c r="S30" s="57" t="str">
        <f t="shared" ca="1" si="14"/>
        <v/>
      </c>
    </row>
    <row r="31" spans="1:19" x14ac:dyDescent="0.3">
      <c r="A31" s="6" t="str">
        <f t="shared" ca="1" si="6"/>
        <v/>
      </c>
      <c r="B31" s="3" t="str">
        <f t="shared" ca="1" si="7"/>
        <v>Sam</v>
      </c>
      <c r="C31" s="1">
        <f t="shared" ca="1" si="0"/>
        <v>43547</v>
      </c>
      <c r="D31" s="13"/>
      <c r="E31" s="13"/>
      <c r="F31" s="5"/>
      <c r="G31" s="5"/>
      <c r="H31" s="49">
        <f t="shared" ca="1" si="1"/>
        <v>0</v>
      </c>
      <c r="I31" s="49">
        <f t="shared" ca="1" si="2"/>
        <v>0</v>
      </c>
      <c r="J31" s="49" t="str">
        <f t="shared" ca="1" si="13"/>
        <v/>
      </c>
      <c r="K31" s="66" t="str">
        <f t="shared" ca="1" si="8"/>
        <v/>
      </c>
      <c r="L31" s="66" t="str">
        <f t="shared" ca="1" si="9"/>
        <v/>
      </c>
      <c r="M31" s="66" t="str">
        <f t="shared" ca="1" si="10"/>
        <v/>
      </c>
      <c r="N31" s="68">
        <f t="shared" ca="1" si="3"/>
        <v>0</v>
      </c>
      <c r="O31" s="68">
        <f t="shared" ca="1" si="4"/>
        <v>0</v>
      </c>
      <c r="P31" s="64" t="str">
        <f t="shared" ca="1" si="11"/>
        <v/>
      </c>
      <c r="Q31" s="64" t="str">
        <f t="shared" ca="1" si="12"/>
        <v/>
      </c>
      <c r="R31" s="64">
        <f t="shared" ca="1" si="5"/>
        <v>0</v>
      </c>
      <c r="S31" s="57" t="str">
        <f t="shared" ca="1" si="14"/>
        <v/>
      </c>
    </row>
    <row r="32" spans="1:19" x14ac:dyDescent="0.3">
      <c r="A32" s="6">
        <f t="shared" ca="1" si="6"/>
        <v>12</v>
      </c>
      <c r="B32" s="3" t="str">
        <f t="shared" ca="1" si="7"/>
        <v>Dim</v>
      </c>
      <c r="C32" s="1">
        <f t="shared" ca="1" si="0"/>
        <v>43548</v>
      </c>
      <c r="D32" s="13"/>
      <c r="E32" s="13"/>
      <c r="F32" s="5"/>
      <c r="G32" s="5"/>
      <c r="H32" s="49">
        <f t="shared" ca="1" si="1"/>
        <v>0</v>
      </c>
      <c r="I32" s="49">
        <f t="shared" ca="1" si="2"/>
        <v>0</v>
      </c>
      <c r="J32" s="49">
        <f t="shared" ca="1" si="13"/>
        <v>0</v>
      </c>
      <c r="K32" s="66">
        <f t="shared" ca="1" si="8"/>
        <v>0</v>
      </c>
      <c r="L32" s="66">
        <f t="shared" ca="1" si="9"/>
        <v>0</v>
      </c>
      <c r="M32" s="66">
        <f t="shared" ca="1" si="10"/>
        <v>0</v>
      </c>
      <c r="N32" s="68">
        <f t="shared" ca="1" si="3"/>
        <v>0</v>
      </c>
      <c r="O32" s="68">
        <f t="shared" ca="1" si="4"/>
        <v>0</v>
      </c>
      <c r="P32" s="64">
        <f t="shared" ca="1" si="11"/>
        <v>0</v>
      </c>
      <c r="Q32" s="64">
        <f t="shared" ca="1" si="12"/>
        <v>0</v>
      </c>
      <c r="R32" s="64">
        <f t="shared" ca="1" si="5"/>
        <v>0</v>
      </c>
      <c r="S32" s="57">
        <f t="shared" ca="1" si="14"/>
        <v>0</v>
      </c>
    </row>
    <row r="33" spans="1:19" x14ac:dyDescent="0.3">
      <c r="A33" s="6" t="str">
        <f t="shared" ca="1" si="6"/>
        <v/>
      </c>
      <c r="B33" s="3" t="str">
        <f t="shared" ca="1" si="7"/>
        <v>Lun</v>
      </c>
      <c r="C33" s="1">
        <f t="shared" ca="1" si="0"/>
        <v>43549</v>
      </c>
      <c r="D33" s="13"/>
      <c r="E33" s="13"/>
      <c r="F33" s="5"/>
      <c r="G33" s="5"/>
      <c r="H33" s="49">
        <f t="shared" ca="1" si="1"/>
        <v>0</v>
      </c>
      <c r="I33" s="49">
        <f t="shared" ca="1" si="2"/>
        <v>0</v>
      </c>
      <c r="J33" s="49" t="str">
        <f t="shared" ca="1" si="13"/>
        <v/>
      </c>
      <c r="K33" s="66" t="str">
        <f t="shared" ca="1" si="8"/>
        <v/>
      </c>
      <c r="L33" s="66" t="str">
        <f t="shared" ca="1" si="9"/>
        <v/>
      </c>
      <c r="M33" s="66" t="str">
        <f t="shared" ca="1" si="10"/>
        <v/>
      </c>
      <c r="N33" s="68">
        <f t="shared" ca="1" si="3"/>
        <v>0</v>
      </c>
      <c r="O33" s="68">
        <f t="shared" ca="1" si="4"/>
        <v>0</v>
      </c>
      <c r="P33" s="64" t="str">
        <f t="shared" ca="1" si="11"/>
        <v/>
      </c>
      <c r="Q33" s="64" t="str">
        <f t="shared" ca="1" si="12"/>
        <v/>
      </c>
      <c r="R33" s="64">
        <f t="shared" ca="1" si="5"/>
        <v>0</v>
      </c>
      <c r="S33" s="57" t="str">
        <f t="shared" ca="1" si="14"/>
        <v/>
      </c>
    </row>
    <row r="34" spans="1:19" x14ac:dyDescent="0.3">
      <c r="A34" s="6" t="str">
        <f t="shared" ca="1" si="6"/>
        <v/>
      </c>
      <c r="B34" s="3" t="str">
        <f t="shared" ca="1" si="7"/>
        <v>Mar</v>
      </c>
      <c r="C34" s="1">
        <f t="shared" ca="1" si="0"/>
        <v>43550</v>
      </c>
      <c r="D34" s="13"/>
      <c r="E34" s="13"/>
      <c r="F34" s="5"/>
      <c r="G34" s="5"/>
      <c r="H34" s="49">
        <f t="shared" ca="1" si="1"/>
        <v>0</v>
      </c>
      <c r="I34" s="49">
        <f t="shared" ca="1" si="2"/>
        <v>0</v>
      </c>
      <c r="J34" s="49" t="str">
        <f t="shared" ca="1" si="13"/>
        <v/>
      </c>
      <c r="K34" s="66" t="str">
        <f t="shared" ca="1" si="8"/>
        <v/>
      </c>
      <c r="L34" s="66" t="str">
        <f t="shared" ca="1" si="9"/>
        <v/>
      </c>
      <c r="M34" s="66" t="str">
        <f t="shared" ca="1" si="10"/>
        <v/>
      </c>
      <c r="N34" s="68">
        <f t="shared" ca="1" si="3"/>
        <v>0</v>
      </c>
      <c r="O34" s="68">
        <f t="shared" ca="1" si="4"/>
        <v>0</v>
      </c>
      <c r="P34" s="64" t="str">
        <f t="shared" ca="1" si="11"/>
        <v/>
      </c>
      <c r="Q34" s="64" t="str">
        <f t="shared" ca="1" si="12"/>
        <v/>
      </c>
      <c r="R34" s="64">
        <f t="shared" ca="1" si="5"/>
        <v>0</v>
      </c>
      <c r="S34" s="57" t="str">
        <f t="shared" ca="1" si="14"/>
        <v/>
      </c>
    </row>
    <row r="35" spans="1:19" x14ac:dyDescent="0.3">
      <c r="A35" s="6" t="str">
        <f t="shared" ca="1" si="6"/>
        <v/>
      </c>
      <c r="B35" s="3" t="str">
        <f t="shared" ca="1" si="7"/>
        <v>Mer</v>
      </c>
      <c r="C35" s="1">
        <f t="shared" ca="1" si="0"/>
        <v>43551</v>
      </c>
      <c r="D35" s="13"/>
      <c r="E35" s="13"/>
      <c r="F35" s="39"/>
      <c r="G35" s="39"/>
      <c r="H35" s="49">
        <f t="shared" ca="1" si="1"/>
        <v>0</v>
      </c>
      <c r="I35" s="49">
        <f t="shared" ca="1" si="2"/>
        <v>0</v>
      </c>
      <c r="J35" s="49" t="str">
        <f t="shared" ca="1" si="13"/>
        <v/>
      </c>
      <c r="K35" s="66" t="str">
        <f t="shared" ca="1" si="8"/>
        <v/>
      </c>
      <c r="L35" s="66" t="str">
        <f t="shared" ca="1" si="9"/>
        <v/>
      </c>
      <c r="M35" s="66" t="str">
        <f t="shared" ca="1" si="10"/>
        <v/>
      </c>
      <c r="N35" s="68">
        <f t="shared" ca="1" si="3"/>
        <v>0</v>
      </c>
      <c r="O35" s="68">
        <f t="shared" ca="1" si="4"/>
        <v>0</v>
      </c>
      <c r="P35" s="64" t="str">
        <f t="shared" ca="1" si="11"/>
        <v/>
      </c>
      <c r="Q35" s="64" t="str">
        <f t="shared" ca="1" si="12"/>
        <v/>
      </c>
      <c r="R35" s="64">
        <f t="shared" ca="1" si="5"/>
        <v>0</v>
      </c>
      <c r="S35" s="57" t="str">
        <f t="shared" ca="1" si="14"/>
        <v/>
      </c>
    </row>
    <row r="36" spans="1:19" x14ac:dyDescent="0.3">
      <c r="A36" s="6" t="str">
        <f t="shared" ca="1" si="6"/>
        <v/>
      </c>
      <c r="B36" s="3" t="str">
        <f t="shared" ca="1" si="7"/>
        <v>Jeu</v>
      </c>
      <c r="C36" s="1">
        <f t="shared" ca="1" si="0"/>
        <v>43552</v>
      </c>
      <c r="D36" s="13"/>
      <c r="E36" s="13"/>
      <c r="F36" s="39"/>
      <c r="G36" s="39"/>
      <c r="H36" s="49">
        <f t="shared" ca="1" si="1"/>
        <v>0</v>
      </c>
      <c r="I36" s="49">
        <f t="shared" ca="1" si="2"/>
        <v>0</v>
      </c>
      <c r="J36" s="49" t="str">
        <f t="shared" ca="1" si="13"/>
        <v/>
      </c>
      <c r="K36" s="66" t="str">
        <f t="shared" ca="1" si="8"/>
        <v/>
      </c>
      <c r="L36" s="66" t="str">
        <f t="shared" ca="1" si="9"/>
        <v/>
      </c>
      <c r="M36" s="66" t="str">
        <f t="shared" ca="1" si="10"/>
        <v/>
      </c>
      <c r="N36" s="68">
        <f t="shared" ca="1" si="3"/>
        <v>0</v>
      </c>
      <c r="O36" s="68">
        <f t="shared" ca="1" si="4"/>
        <v>0</v>
      </c>
      <c r="P36" s="64" t="str">
        <f t="shared" ca="1" si="11"/>
        <v/>
      </c>
      <c r="Q36" s="64" t="str">
        <f t="shared" ca="1" si="12"/>
        <v/>
      </c>
      <c r="R36" s="64">
        <f t="shared" ca="1" si="5"/>
        <v>0</v>
      </c>
      <c r="S36" s="57" t="str">
        <f t="shared" ca="1" si="14"/>
        <v/>
      </c>
    </row>
    <row r="37" spans="1:19" x14ac:dyDescent="0.3">
      <c r="A37" s="6" t="str">
        <f t="shared" ca="1" si="6"/>
        <v/>
      </c>
      <c r="B37" s="3" t="str">
        <f t="shared" ca="1" si="7"/>
        <v>Ven</v>
      </c>
      <c r="C37" s="1">
        <f t="shared" ca="1" si="0"/>
        <v>43553</v>
      </c>
      <c r="D37" s="13"/>
      <c r="E37" s="13"/>
      <c r="F37" s="39"/>
      <c r="G37" s="39"/>
      <c r="H37" s="49">
        <f t="shared" ca="1" si="1"/>
        <v>0</v>
      </c>
      <c r="I37" s="49">
        <f t="shared" ca="1" si="2"/>
        <v>0</v>
      </c>
      <c r="J37" s="49" t="str">
        <f t="shared" ca="1" si="13"/>
        <v/>
      </c>
      <c r="K37" s="66" t="str">
        <f t="shared" ca="1" si="8"/>
        <v/>
      </c>
      <c r="L37" s="66" t="str">
        <f t="shared" ca="1" si="9"/>
        <v/>
      </c>
      <c r="M37" s="66" t="str">
        <f t="shared" ca="1" si="10"/>
        <v/>
      </c>
      <c r="N37" s="68">
        <f t="shared" ca="1" si="3"/>
        <v>0</v>
      </c>
      <c r="O37" s="68">
        <f t="shared" ca="1" si="4"/>
        <v>0</v>
      </c>
      <c r="P37" s="64" t="str">
        <f t="shared" ca="1" si="11"/>
        <v/>
      </c>
      <c r="Q37" s="64" t="str">
        <f t="shared" ca="1" si="12"/>
        <v/>
      </c>
      <c r="R37" s="64">
        <f t="shared" ca="1" si="5"/>
        <v>0</v>
      </c>
      <c r="S37" s="57" t="str">
        <f t="shared" ca="1" si="14"/>
        <v/>
      </c>
    </row>
    <row r="38" spans="1:19" x14ac:dyDescent="0.3">
      <c r="A38" s="6" t="str">
        <f t="shared" ca="1" si="6"/>
        <v/>
      </c>
      <c r="B38" s="3" t="str">
        <f t="shared" ca="1" si="7"/>
        <v>Sam</v>
      </c>
      <c r="C38" s="1">
        <f t="shared" ca="1" si="0"/>
        <v>43554</v>
      </c>
      <c r="D38" s="13"/>
      <c r="E38" s="13"/>
      <c r="F38" s="39"/>
      <c r="G38" s="39"/>
      <c r="H38" s="49">
        <f t="shared" ca="1" si="1"/>
        <v>0</v>
      </c>
      <c r="I38" s="49">
        <f t="shared" ca="1" si="2"/>
        <v>0</v>
      </c>
      <c r="J38" s="49" t="str">
        <f t="shared" ca="1" si="13"/>
        <v/>
      </c>
      <c r="K38" s="66" t="str">
        <f t="shared" ca="1" si="8"/>
        <v/>
      </c>
      <c r="L38" s="66" t="str">
        <f t="shared" ca="1" si="9"/>
        <v/>
      </c>
      <c r="M38" s="66" t="str">
        <f t="shared" ca="1" si="10"/>
        <v/>
      </c>
      <c r="N38" s="68">
        <f t="shared" ca="1" si="3"/>
        <v>0</v>
      </c>
      <c r="O38" s="68">
        <f t="shared" ca="1" si="4"/>
        <v>0</v>
      </c>
      <c r="P38" s="64" t="str">
        <f t="shared" ca="1" si="11"/>
        <v/>
      </c>
      <c r="Q38" s="64" t="str">
        <f t="shared" ca="1" si="12"/>
        <v/>
      </c>
      <c r="R38" s="64">
        <f t="shared" ca="1" si="5"/>
        <v>0</v>
      </c>
      <c r="S38" s="57" t="str">
        <f t="shared" ca="1" si="14"/>
        <v/>
      </c>
    </row>
    <row r="39" spans="1:19" x14ac:dyDescent="0.3">
      <c r="A39" s="6">
        <f t="shared" ca="1" si="6"/>
        <v>13</v>
      </c>
      <c r="B39" s="3" t="str">
        <f t="shared" ca="1" si="7"/>
        <v>Dim</v>
      </c>
      <c r="C39" s="1">
        <f t="shared" ca="1" si="0"/>
        <v>43555</v>
      </c>
      <c r="D39" s="13"/>
      <c r="E39" s="13"/>
      <c r="F39" s="39"/>
      <c r="G39" s="39"/>
      <c r="H39" s="49">
        <f t="shared" ca="1" si="1"/>
        <v>0</v>
      </c>
      <c r="I39" s="49">
        <f t="shared" ca="1" si="2"/>
        <v>0</v>
      </c>
      <c r="J39" s="49">
        <f t="shared" ca="1" si="13"/>
        <v>0</v>
      </c>
      <c r="K39" s="66">
        <f t="shared" ca="1" si="8"/>
        <v>0</v>
      </c>
      <c r="L39" s="66">
        <f t="shared" ca="1" si="9"/>
        <v>0</v>
      </c>
      <c r="M39" s="66">
        <f t="shared" ca="1" si="10"/>
        <v>0</v>
      </c>
      <c r="N39" s="68">
        <f t="shared" ca="1" si="3"/>
        <v>0</v>
      </c>
      <c r="O39" s="68">
        <f t="shared" ca="1" si="4"/>
        <v>0</v>
      </c>
      <c r="P39" s="64">
        <f t="shared" ca="1" si="11"/>
        <v>0</v>
      </c>
      <c r="Q39" s="64">
        <f t="shared" ca="1" si="12"/>
        <v>0</v>
      </c>
      <c r="R39" s="64">
        <f t="shared" ca="1" si="5"/>
        <v>0</v>
      </c>
      <c r="S39" s="57">
        <f t="shared" ca="1" si="14"/>
        <v>0</v>
      </c>
    </row>
    <row r="40" spans="1:19" x14ac:dyDescent="0.3">
      <c r="B40" s="89" t="s">
        <v>50</v>
      </c>
      <c r="C40" s="89"/>
      <c r="D40" s="89"/>
      <c r="E40" s="89"/>
      <c r="F40" s="89"/>
      <c r="G40" s="89"/>
      <c r="H40" s="51">
        <f ca="1">SUM(H9:H39)</f>
        <v>0</v>
      </c>
      <c r="I40" s="51">
        <f t="shared" ref="I40:J40" ca="1" si="15">SUM(I9:I39)</f>
        <v>0</v>
      </c>
      <c r="J40" s="56">
        <f t="shared" ca="1" si="15"/>
        <v>0</v>
      </c>
      <c r="K40" s="56"/>
      <c r="L40" s="59">
        <f ca="1">SUM(L9:L39)</f>
        <v>0</v>
      </c>
      <c r="M40" s="59">
        <f t="shared" ref="M40:O40" ca="1" si="16">SUM(M9:M39)</f>
        <v>0</v>
      </c>
      <c r="N40" s="59">
        <f t="shared" ca="1" si="16"/>
        <v>0</v>
      </c>
      <c r="O40" s="59">
        <f t="shared" ca="1" si="16"/>
        <v>0</v>
      </c>
      <c r="P40" s="59">
        <f ca="1">SUM(P9:P39)</f>
        <v>0</v>
      </c>
      <c r="Q40" s="59">
        <f ca="1">SUM(Q9:Q39)</f>
        <v>0</v>
      </c>
      <c r="R40" s="59">
        <f ca="1">SUM(R9:R39)</f>
        <v>0</v>
      </c>
      <c r="S40" s="59">
        <f ca="1">SUM(S9:S39)</f>
        <v>0</v>
      </c>
    </row>
    <row r="41" spans="1:19" x14ac:dyDescent="0.3">
      <c r="J41" s="55" t="str">
        <f ca="1">IFERROR(IF(WEEKDAY(C34)=2,SUM(H34:H39)+SUM(I34:I39),IF(WEEKDAY(C35)=2,SUM(H35:H39)+SUM(I35:I39),IF(WEEKDAY(C36)=2,SUM(H36:H39)+SUM(I36:I39),IF(WEEKDAY(C37)=2,SUM(H37:H39)+SUM(I37:I39),IF(WEEKDAY(C38)=2,SUM(H38:H39)+SUM(I38:I39),IF(WEEKDAY(C39)=2,H39+I39,"")))))),0)</f>
        <v/>
      </c>
      <c r="K41" s="69"/>
      <c r="P41" s="71" t="str">
        <f ca="1">IFERROR(IF(WEEKDAY($C$34)=2,SUM(P34:P39),IF(WEEKDAY($C$35)=2,SUM(P35:P39),IF(WEEKDAY($C$36)=2,SUM(P36:P39),IF(WEEKDAY($C$37)=2,SUM(P37:P39),IF(WEEKDAY($C$38)=2,SUM(P38:P39),IF(WEEKDAY($C$39)=2,P39,"")))))),0)</f>
        <v/>
      </c>
      <c r="Q41" s="71" t="str">
        <f ca="1">IFERROR(IF(WEEKDAY($C$34)=2,SUM(Q34:Q39),IF(WEEKDAY($C$35)=2,SUM(Q35:Q39),IF(WEEKDAY($C$36)=2,SUM(Q36:Q39),IF(WEEKDAY($C$37)=2,SUM(Q37:Q39),IF(WEEKDAY($C$38)=2,SUM(Q38:Q39),IF(WEEKDAY($C$39)=2,Q39,"")))))),0)</f>
        <v/>
      </c>
      <c r="R41" s="71" t="str">
        <f ca="1">IFERROR(IF(WEEKDAY($C$34)=2,SUM(R34:R39),IF(WEEKDAY($C$35)=2,SUM(R35:R39),IF(WEEKDAY($C$36)=2,SUM(R36:R39),IF(WEEKDAY($C$37)=2,SUM(R37:R39),IF(WEEKDAY($C$38)=2,SUM(R38:R39),IF(WEEKDAY($C$39)=2,R39,"")))))),0)</f>
        <v/>
      </c>
      <c r="S41" s="73"/>
    </row>
  </sheetData>
  <mergeCells count="4">
    <mergeCell ref="B40:G40"/>
    <mergeCell ref="C6:C7"/>
    <mergeCell ref="A1:S5"/>
    <mergeCell ref="P8:S8"/>
  </mergeCells>
  <conditionalFormatting sqref="A9:A39">
    <cfRule type="expression" dxfId="69" priority="27">
      <formula>$A9&lt;&gt;""</formula>
    </cfRule>
  </conditionalFormatting>
  <conditionalFormatting sqref="A8:A39">
    <cfRule type="expression" dxfId="68" priority="26">
      <formula>$A8&lt;&gt;""</formula>
    </cfRule>
  </conditionalFormatting>
  <conditionalFormatting sqref="J9:J39">
    <cfRule type="expression" dxfId="67" priority="5">
      <formula>$J9&lt;&gt;""</formula>
    </cfRule>
  </conditionalFormatting>
  <conditionalFormatting sqref="B9:I39">
    <cfRule type="expression" dxfId="66" priority="4" stopIfTrue="1">
      <formula>WEEKDAY($C9,1)=7</formula>
    </cfRule>
  </conditionalFormatting>
  <conditionalFormatting sqref="B9:I39 N9:N39">
    <cfRule type="expression" dxfId="65" priority="2">
      <formula>COUNTIF(Fériés,$C9)&gt;0</formula>
    </cfRule>
  </conditionalFormatting>
  <conditionalFormatting sqref="B9:I39 O9:O39">
    <cfRule type="expression" dxfId="64" priority="3" stopIfTrue="1">
      <formula>WEEKDAY($C9,1)=1</formula>
    </cfRule>
  </conditionalFormatting>
  <conditionalFormatting sqref="S9:S39">
    <cfRule type="expression" dxfId="63" priority="1">
      <formula>$S9&lt;&gt;""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S41"/>
  <sheetViews>
    <sheetView workbookViewId="0">
      <pane ySplit="8" topLeftCell="A18" activePane="bottomLeft" state="frozen"/>
      <selection activeCell="S9" sqref="S9:S14"/>
      <selection pane="bottomLeft" activeCell="S9" sqref="S9:S14"/>
    </sheetView>
  </sheetViews>
  <sheetFormatPr baseColWidth="10" defaultRowHeight="15.6" x14ac:dyDescent="0.3"/>
  <cols>
    <col min="1" max="1" width="7.59765625" bestFit="1" customWidth="1"/>
    <col min="2" max="2" width="8.5" bestFit="1" customWidth="1"/>
    <col min="3" max="3" width="10.09765625" style="2" bestFit="1" customWidth="1"/>
    <col min="4" max="5" width="7.09765625" style="7" customWidth="1"/>
    <col min="6" max="7" width="7.09765625" customWidth="1"/>
    <col min="8" max="8" width="13" bestFit="1" customWidth="1"/>
    <col min="9" max="9" width="13" style="4" customWidth="1"/>
    <col min="10" max="10" width="12.19921875" style="8" bestFit="1" customWidth="1"/>
    <col min="11" max="11" width="7.5" style="8" customWidth="1"/>
    <col min="12" max="12" width="10.59765625" style="8" bestFit="1" customWidth="1"/>
    <col min="13" max="13" width="6.796875" style="8" customWidth="1"/>
    <col min="14" max="14" width="13" bestFit="1" customWidth="1"/>
    <col min="15" max="15" width="10.8984375" bestFit="1" customWidth="1"/>
    <col min="16" max="17" width="9.19921875" customWidth="1"/>
    <col min="18" max="18" width="10.796875" bestFit="1" customWidth="1"/>
    <col min="19" max="19" width="8.296875" customWidth="1"/>
  </cols>
  <sheetData>
    <row r="1" spans="1:19" s="4" customFormat="1" ht="7.8" customHeight="1" thickTop="1" x14ac:dyDescent="0.3">
      <c r="A1" s="99" t="s">
        <v>6</v>
      </c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1"/>
    </row>
    <row r="2" spans="1:19" s="4" customFormat="1" ht="7.8" customHeight="1" x14ac:dyDescent="0.3">
      <c r="A2" s="102"/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103"/>
      <c r="Q2" s="103"/>
      <c r="R2" s="103"/>
      <c r="S2" s="104"/>
    </row>
    <row r="3" spans="1:19" s="4" customFormat="1" ht="7.8" customHeight="1" x14ac:dyDescent="0.3">
      <c r="A3" s="102"/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4"/>
    </row>
    <row r="4" spans="1:19" s="4" customFormat="1" ht="7.8" customHeight="1" x14ac:dyDescent="0.3">
      <c r="A4" s="102"/>
      <c r="B4" s="103"/>
      <c r="C4" s="103"/>
      <c r="D4" s="103"/>
      <c r="E4" s="103"/>
      <c r="F4" s="103"/>
      <c r="G4" s="103"/>
      <c r="H4" s="103"/>
      <c r="I4" s="103"/>
      <c r="J4" s="103"/>
      <c r="K4" s="103"/>
      <c r="L4" s="103"/>
      <c r="M4" s="103"/>
      <c r="N4" s="103"/>
      <c r="O4" s="103"/>
      <c r="P4" s="103"/>
      <c r="Q4" s="103"/>
      <c r="R4" s="103"/>
      <c r="S4" s="104"/>
    </row>
    <row r="5" spans="1:19" s="4" customFormat="1" ht="7.8" customHeight="1" thickBot="1" x14ac:dyDescent="0.35">
      <c r="A5" s="105"/>
      <c r="B5" s="106"/>
      <c r="C5" s="106"/>
      <c r="D5" s="106"/>
      <c r="E5" s="106"/>
      <c r="F5" s="106"/>
      <c r="G5" s="106"/>
      <c r="H5" s="106"/>
      <c r="I5" s="106"/>
      <c r="J5" s="106"/>
      <c r="K5" s="106"/>
      <c r="L5" s="106"/>
      <c r="M5" s="106"/>
      <c r="N5" s="106"/>
      <c r="O5" s="106"/>
      <c r="P5" s="106"/>
      <c r="Q5" s="106"/>
      <c r="R5" s="106"/>
      <c r="S5" s="107"/>
    </row>
    <row r="6" spans="1:19" s="4" customFormat="1" ht="16.2" thickTop="1" x14ac:dyDescent="0.3">
      <c r="A6" s="20"/>
      <c r="B6" s="20"/>
      <c r="C6" s="75">
        <f>Janvier!C6</f>
        <v>2019</v>
      </c>
      <c r="D6" s="21"/>
      <c r="E6" s="21"/>
      <c r="F6" s="20"/>
      <c r="G6" s="20"/>
      <c r="H6" s="20"/>
      <c r="I6" s="42" t="s">
        <v>34</v>
      </c>
      <c r="J6" s="20"/>
      <c r="K6" s="20"/>
      <c r="L6" s="20"/>
      <c r="M6" s="20"/>
      <c r="N6" s="16" t="s">
        <v>5</v>
      </c>
      <c r="O6" s="17">
        <f ca="1">SUM(Janvier:Avril!O7)</f>
        <v>7.8999999999999995</v>
      </c>
      <c r="P6" s="48" t="s">
        <v>39</v>
      </c>
      <c r="Q6" s="48" t="s">
        <v>40</v>
      </c>
      <c r="R6" s="48" t="s">
        <v>41</v>
      </c>
      <c r="S6" s="62" t="s">
        <v>51</v>
      </c>
    </row>
    <row r="7" spans="1:19" s="4" customFormat="1" x14ac:dyDescent="0.3">
      <c r="A7" s="20"/>
      <c r="B7" s="20"/>
      <c r="C7" s="76"/>
      <c r="D7" s="21"/>
      <c r="E7" s="21"/>
      <c r="F7" s="20"/>
      <c r="G7" s="20"/>
      <c r="H7" s="20"/>
      <c r="I7" s="42" t="s">
        <v>35</v>
      </c>
      <c r="J7" s="20"/>
      <c r="K7" s="20"/>
      <c r="L7" s="70">
        <v>35</v>
      </c>
      <c r="M7" s="70">
        <v>43</v>
      </c>
      <c r="N7" s="11" t="s">
        <v>4</v>
      </c>
      <c r="O7" s="12">
        <f ca="1">SUM(J9:J39)</f>
        <v>0</v>
      </c>
      <c r="P7" s="65" t="s">
        <v>53</v>
      </c>
      <c r="Q7" s="65" t="s">
        <v>54</v>
      </c>
      <c r="R7" s="65" t="s">
        <v>55</v>
      </c>
      <c r="S7" s="63" t="s">
        <v>52</v>
      </c>
    </row>
    <row r="8" spans="1:19" x14ac:dyDescent="0.3">
      <c r="A8" s="22" t="s">
        <v>1</v>
      </c>
      <c r="B8" s="23" t="s">
        <v>0</v>
      </c>
      <c r="C8" s="24" t="str">
        <f ca="1">MID(CELL("nomfichier",C8),FIND("]",CELL("nomfichier",C8))+1,20)</f>
        <v>Avril</v>
      </c>
      <c r="D8" s="25" t="s">
        <v>2</v>
      </c>
      <c r="E8" s="25" t="s">
        <v>3</v>
      </c>
      <c r="F8" s="26" t="s">
        <v>2</v>
      </c>
      <c r="G8" s="27" t="s">
        <v>3</v>
      </c>
      <c r="H8" s="18" t="s">
        <v>7</v>
      </c>
      <c r="I8" s="18" t="s">
        <v>36</v>
      </c>
      <c r="J8" s="19" t="s">
        <v>8</v>
      </c>
      <c r="K8" s="19" t="s">
        <v>56</v>
      </c>
      <c r="L8" s="19" t="s">
        <v>32</v>
      </c>
      <c r="M8" s="19" t="s">
        <v>33</v>
      </c>
      <c r="N8" s="36" t="s">
        <v>24</v>
      </c>
      <c r="O8" s="36" t="s">
        <v>25</v>
      </c>
      <c r="P8" s="86" t="s">
        <v>42</v>
      </c>
      <c r="Q8" s="87"/>
      <c r="R8" s="87"/>
      <c r="S8" s="88"/>
    </row>
    <row r="9" spans="1:19" x14ac:dyDescent="0.3">
      <c r="A9" s="6" t="str">
        <f ca="1">IFERROR(IF(WEEKDAY(C9,2)=7,WEEKNUM(C9,2),""),"")</f>
        <v/>
      </c>
      <c r="B9" s="3" t="str">
        <f ca="1">IFERROR(CHOOSE(WEEKDAY(C9),"Dim","Lun","Mar","Mer","Jeu","Ven","Sam"),"")</f>
        <v>Lun</v>
      </c>
      <c r="C9" s="1">
        <f t="shared" ref="C9:C39" ca="1" si="0">IF(MONTH(DATE($C$6,MONTH(1&amp;$C$8),ROW()-8))=MONTH(1&amp;$C$8),DATE($C$6,MONTH(1&amp;$C$8),ROW()-8),"")</f>
        <v>43556</v>
      </c>
      <c r="D9" s="13"/>
      <c r="E9" s="13"/>
      <c r="F9" s="39"/>
      <c r="G9" s="39"/>
      <c r="H9" s="49">
        <f t="shared" ref="H9:H39" ca="1" si="1">IF(C9="","",IF(AND(D9&lt;&gt;"",E9=""),0,MAX(0,MIN(E9+(E9&lt;D9),Hdéb)-MAX(Hfin,D9))+MAX(0,MIN(Hdéb+1,E9+(E9&lt;D9))-MAX(Hfin+1,D9)))+IF(AND(F9&lt;&gt;"",G9=""),0,MAX(0,MIN(G9+(G9&lt;F9),Hdéb)- MAX(Hfin,F9))+MAX(0,MIN(Hdéb+1,G9+(G9&lt;F9))-MAX(Hfin+1,F9))))</f>
        <v>0</v>
      </c>
      <c r="I9" s="49">
        <f t="shared" ref="I9:I39" ca="1" si="2">IF(C9="","",IF(OR(D9="",E9=""),0,IF(AND(D9&lt;&gt;"",E9&lt;&gt;"",MOD(D9-E9,1)=0),MOD(Hfin-Hdéb,1),(MOD(E9-D9,1)-IF(E9&gt;D9,MAX(0,MIN(E9,Hdéb/1)-MAX(D9,Hfin/1)),MAX(0,Hdéb/1-MAX(D9,Hfin/1))+MAX(0,MIN(E9,Hdéb/1)-Hfin/1)))))+IF(OR(F9="",G9=""),0,IF(AND(F9&lt;&gt;"",G9&lt;&gt;"",MOD(F9-G9,1)=0),MOD(Hfin-Hdéb,1),(MOD(G9-F9,1)-IF(G9&gt;F9,MAX(0,MIN(G9,Hdéb/1)-MAX(F9,Hfin/1)),MAX(0,Hdéb/1-MAX(F9,Hfin/1))+MAX(0,MIN(G9,Hdéb/1)-Hfin/1))))))</f>
        <v>0</v>
      </c>
      <c r="J9" s="49" t="str">
        <f ca="1">IFERROR(IF(WEEKDAY($C9)=1,SUM($H3:$H9)+SUM($I3:$I9)+Mars!$J$41,""),"")</f>
        <v/>
      </c>
      <c r="K9" s="66" t="str">
        <f ca="1">IFERROR(J9*24-L9-M9,"")</f>
        <v/>
      </c>
      <c r="L9" s="66" t="str">
        <f ca="1">IFERROR(IF(J9*24&lt;=$L$7,0,IF(AND(J9*24&gt;$L$7,M9&lt;&gt;""),J9*24-$L$7-M9,J9*24-$L$7)),"")</f>
        <v/>
      </c>
      <c r="M9" s="66" t="str">
        <f ca="1">IFERROR(IF(J9*24&gt;$L$7,IF(AND(J9*24&gt;$L$7,J9*24&lt;=$M$7),0,J9*24-$L$7-($M$7-$L$7)),0),"")</f>
        <v/>
      </c>
      <c r="N9" s="68">
        <f t="shared" ref="N9:N39" ca="1" si="3">IF(C9="","",IF(COUNTIF(Fériés,$C9)&gt;0,($H9+$I9)*24,0))</f>
        <v>0</v>
      </c>
      <c r="O9" s="68">
        <f t="shared" ref="O9:O39" ca="1" si="4">IFERROR(IF(C9="","",IF(AND(WEEKDAY($C9,1)=1,COUNTIF(Fériés,$C9)&lt;&gt;1),($H9+$I9)*24,0)),0)</f>
        <v>0</v>
      </c>
      <c r="P9" s="64" t="str">
        <f ca="1">IFERROR(L9,0)</f>
        <v/>
      </c>
      <c r="Q9" s="64" t="str">
        <f ca="1">IFERROR(M9,0)</f>
        <v/>
      </c>
      <c r="R9" s="64">
        <f t="shared" ref="R9:R39" ca="1" si="5">IFERROR(IF(COUNTIF(Fériés,$C9)&gt;0,($H9+$I9)*24,IF(WEEKDAY($C9)&lt;&gt;1,$I9*24,IF(COUNTIF(Fériés,$C9)&gt;0,($H9+$I9)*0,IF(COUNTIF(Fériés,$C9)=WEEKDAY($C9)=1,0,($H9+$I9)*24)))),"")</f>
        <v>0</v>
      </c>
      <c r="S9" s="57" t="str">
        <f ca="1">IFERROR(IF(WEEKDAY($C9)=1,SUM($P3:$P9)*1.25+Janvier!P$41+SUM($Q3:$Q9)*1.5+Janvier!Q$41+SUM($R3:$R9)*2+Mars!R$41*2,""),"")</f>
        <v/>
      </c>
    </row>
    <row r="10" spans="1:19" x14ac:dyDescent="0.3">
      <c r="A10" s="6" t="str">
        <f t="shared" ref="A10:A39" ca="1" si="6">IFERROR(IF(WEEKDAY(C10,2)=7,WEEKNUM(C10,2),""),"")</f>
        <v/>
      </c>
      <c r="B10" s="3" t="str">
        <f t="shared" ref="B10:B39" ca="1" si="7">IFERROR(CHOOSE(WEEKDAY(C10),"Dim","Lun","Mar","Mer","Jeu","Ven","Sam"),"")</f>
        <v>Mar</v>
      </c>
      <c r="C10" s="1">
        <f t="shared" ca="1" si="0"/>
        <v>43557</v>
      </c>
      <c r="D10" s="13"/>
      <c r="E10" s="13"/>
      <c r="F10" s="39"/>
      <c r="G10" s="39"/>
      <c r="H10" s="49">
        <f t="shared" ca="1" si="1"/>
        <v>0</v>
      </c>
      <c r="I10" s="49">
        <f t="shared" ca="1" si="2"/>
        <v>0</v>
      </c>
      <c r="J10" s="49" t="str">
        <f ca="1">IFERROR(IF(WEEKDAY($C10)=1,SUM($H4:$H10)+SUM($I4:$I10)+Mars!$J$41,""),"")</f>
        <v/>
      </c>
      <c r="K10" s="66" t="str">
        <f t="shared" ref="K10:K39" ca="1" si="8">IFERROR(J10*24-L10-M10,"")</f>
        <v/>
      </c>
      <c r="L10" s="66" t="str">
        <f t="shared" ref="L10:L39" ca="1" si="9">IFERROR(IF(J10*24&lt;=$L$7,0,IF(AND(J10*24&gt;$L$7,M10&lt;&gt;""),J10*24-$L$7-M10,J10*24-$L$7)),"")</f>
        <v/>
      </c>
      <c r="M10" s="66" t="str">
        <f t="shared" ref="M10:M39" ca="1" si="10">IFERROR(IF(J10*24&gt;$L$7,IF(AND(J10*24&gt;$L$7,J10*24&lt;=$M$7),0,J10*24-$L$7-($M$7-$L$7)),0),"")</f>
        <v/>
      </c>
      <c r="N10" s="68">
        <f t="shared" ca="1" si="3"/>
        <v>0</v>
      </c>
      <c r="O10" s="68">
        <f t="shared" ca="1" si="4"/>
        <v>0</v>
      </c>
      <c r="P10" s="64" t="str">
        <f t="shared" ref="P10:P39" ca="1" si="11">IFERROR(L10,0)</f>
        <v/>
      </c>
      <c r="Q10" s="64" t="str">
        <f t="shared" ref="Q10:Q39" ca="1" si="12">IFERROR(M10,0)</f>
        <v/>
      </c>
      <c r="R10" s="64">
        <f t="shared" ca="1" si="5"/>
        <v>0</v>
      </c>
      <c r="S10" s="57" t="str">
        <f ca="1">IFERROR(IF(WEEKDAY($C10)=1,SUM($P4:$P10)*1.25+Janvier!P$41+SUM($Q4:$Q10)*1.5+Janvier!Q$41+SUM($R4:$R10)*2+Mars!R$41*2,""),"")</f>
        <v/>
      </c>
    </row>
    <row r="11" spans="1:19" x14ac:dyDescent="0.3">
      <c r="A11" s="6" t="str">
        <f t="shared" ca="1" si="6"/>
        <v/>
      </c>
      <c r="B11" s="3" t="str">
        <f t="shared" ca="1" si="7"/>
        <v>Mer</v>
      </c>
      <c r="C11" s="1">
        <f t="shared" ca="1" si="0"/>
        <v>43558</v>
      </c>
      <c r="D11" s="13"/>
      <c r="E11" s="13"/>
      <c r="F11" s="39"/>
      <c r="G11" s="39"/>
      <c r="H11" s="49">
        <f t="shared" ca="1" si="1"/>
        <v>0</v>
      </c>
      <c r="I11" s="49">
        <f t="shared" ca="1" si="2"/>
        <v>0</v>
      </c>
      <c r="J11" s="49" t="str">
        <f ca="1">IFERROR(IF(WEEKDAY($C11)=1,SUM($H5:$H11)+SUM($I5:$I11)+Mars!$J$41,""),"")</f>
        <v/>
      </c>
      <c r="K11" s="66" t="str">
        <f t="shared" ca="1" si="8"/>
        <v/>
      </c>
      <c r="L11" s="66" t="str">
        <f t="shared" ca="1" si="9"/>
        <v/>
      </c>
      <c r="M11" s="66" t="str">
        <f t="shared" ca="1" si="10"/>
        <v/>
      </c>
      <c r="N11" s="68">
        <f t="shared" ca="1" si="3"/>
        <v>0</v>
      </c>
      <c r="O11" s="68">
        <f t="shared" ca="1" si="4"/>
        <v>0</v>
      </c>
      <c r="P11" s="64" t="str">
        <f t="shared" ca="1" si="11"/>
        <v/>
      </c>
      <c r="Q11" s="64" t="str">
        <f t="shared" ca="1" si="12"/>
        <v/>
      </c>
      <c r="R11" s="64">
        <f t="shared" ca="1" si="5"/>
        <v>0</v>
      </c>
      <c r="S11" s="57" t="str">
        <f ca="1">IFERROR(IF(WEEKDAY($C11)=1,SUM($P5:$P11)*1.25+Janvier!P$41+SUM($Q5:$Q11)*1.5+Janvier!Q$41+SUM($R5:$R11)*2+Mars!R$41*2,""),"")</f>
        <v/>
      </c>
    </row>
    <row r="12" spans="1:19" x14ac:dyDescent="0.3">
      <c r="A12" s="6" t="str">
        <f t="shared" ca="1" si="6"/>
        <v/>
      </c>
      <c r="B12" s="3" t="str">
        <f t="shared" ca="1" si="7"/>
        <v>Jeu</v>
      </c>
      <c r="C12" s="1">
        <f t="shared" ca="1" si="0"/>
        <v>43559</v>
      </c>
      <c r="D12" s="13"/>
      <c r="E12" s="13"/>
      <c r="F12" s="39"/>
      <c r="G12" s="39"/>
      <c r="H12" s="49">
        <f t="shared" ca="1" si="1"/>
        <v>0</v>
      </c>
      <c r="I12" s="49">
        <f t="shared" ca="1" si="2"/>
        <v>0</v>
      </c>
      <c r="J12" s="49" t="str">
        <f ca="1">IFERROR(IF(WEEKDAY($C12)=1,SUM($H6:$H12)+SUM($I6:$I12)+Mars!$J$41,""),"")</f>
        <v/>
      </c>
      <c r="K12" s="66" t="str">
        <f t="shared" ca="1" si="8"/>
        <v/>
      </c>
      <c r="L12" s="66" t="str">
        <f t="shared" ca="1" si="9"/>
        <v/>
      </c>
      <c r="M12" s="66" t="str">
        <f t="shared" ca="1" si="10"/>
        <v/>
      </c>
      <c r="N12" s="68">
        <f t="shared" ca="1" si="3"/>
        <v>0</v>
      </c>
      <c r="O12" s="68">
        <f t="shared" ca="1" si="4"/>
        <v>0</v>
      </c>
      <c r="P12" s="64" t="str">
        <f t="shared" ca="1" si="11"/>
        <v/>
      </c>
      <c r="Q12" s="64" t="str">
        <f t="shared" ca="1" si="12"/>
        <v/>
      </c>
      <c r="R12" s="64">
        <f t="shared" ca="1" si="5"/>
        <v>0</v>
      </c>
      <c r="S12" s="57" t="str">
        <f ca="1">IFERROR(IF(WEEKDAY($C12)=1,SUM($P6:$P12)*1.25+Janvier!P$41+SUM($Q6:$Q12)*1.5+Janvier!Q$41+SUM($R6:$R12)*2+Mars!R$41*2,""),"")</f>
        <v/>
      </c>
    </row>
    <row r="13" spans="1:19" x14ac:dyDescent="0.3">
      <c r="A13" s="6" t="str">
        <f t="shared" ca="1" si="6"/>
        <v/>
      </c>
      <c r="B13" s="3" t="str">
        <f t="shared" ca="1" si="7"/>
        <v>Ven</v>
      </c>
      <c r="C13" s="1">
        <f t="shared" ca="1" si="0"/>
        <v>43560</v>
      </c>
      <c r="D13" s="13"/>
      <c r="E13" s="13"/>
      <c r="F13" s="39"/>
      <c r="G13" s="39"/>
      <c r="H13" s="49">
        <f t="shared" ca="1" si="1"/>
        <v>0</v>
      </c>
      <c r="I13" s="49">
        <f t="shared" ca="1" si="2"/>
        <v>0</v>
      </c>
      <c r="J13" s="49" t="str">
        <f ca="1">IFERROR(IF(WEEKDAY($C13)=1,SUM($H7:$H13)+SUM($I7:$I13)+Mars!$J$41,""),"")</f>
        <v/>
      </c>
      <c r="K13" s="66" t="str">
        <f t="shared" ca="1" si="8"/>
        <v/>
      </c>
      <c r="L13" s="66" t="str">
        <f t="shared" ca="1" si="9"/>
        <v/>
      </c>
      <c r="M13" s="66" t="str">
        <f t="shared" ca="1" si="10"/>
        <v/>
      </c>
      <c r="N13" s="68">
        <f t="shared" ca="1" si="3"/>
        <v>0</v>
      </c>
      <c r="O13" s="68">
        <f t="shared" ca="1" si="4"/>
        <v>0</v>
      </c>
      <c r="P13" s="64" t="str">
        <f t="shared" ca="1" si="11"/>
        <v/>
      </c>
      <c r="Q13" s="64" t="str">
        <f t="shared" ca="1" si="12"/>
        <v/>
      </c>
      <c r="R13" s="64">
        <f t="shared" ca="1" si="5"/>
        <v>0</v>
      </c>
      <c r="S13" s="57" t="str">
        <f ca="1">IFERROR(IF(WEEKDAY($C13)=1,SUM($P7:$P13)*1.25+Janvier!P$41+SUM($Q7:$Q13)*1.5+Janvier!Q$41+SUM($R7:$R13)*2+Mars!R$41*2,""),"")</f>
        <v/>
      </c>
    </row>
    <row r="14" spans="1:19" x14ac:dyDescent="0.3">
      <c r="A14" s="6" t="str">
        <f t="shared" ca="1" si="6"/>
        <v/>
      </c>
      <c r="B14" s="3" t="str">
        <f t="shared" ca="1" si="7"/>
        <v>Sam</v>
      </c>
      <c r="C14" s="1">
        <f t="shared" ca="1" si="0"/>
        <v>43561</v>
      </c>
      <c r="D14" s="13"/>
      <c r="E14" s="13"/>
      <c r="F14" s="39"/>
      <c r="G14" s="39"/>
      <c r="H14" s="49">
        <f t="shared" ca="1" si="1"/>
        <v>0</v>
      </c>
      <c r="I14" s="49">
        <f t="shared" ca="1" si="2"/>
        <v>0</v>
      </c>
      <c r="J14" s="49" t="str">
        <f ca="1">IFERROR(IF(WEEKDAY($C14)=1,SUM($H8:$H14)+SUM($I8:$I14)+Mars!$J$41,""),"")</f>
        <v/>
      </c>
      <c r="K14" s="66" t="str">
        <f t="shared" ca="1" si="8"/>
        <v/>
      </c>
      <c r="L14" s="66" t="str">
        <f t="shared" ca="1" si="9"/>
        <v/>
      </c>
      <c r="M14" s="66" t="str">
        <f t="shared" ca="1" si="10"/>
        <v/>
      </c>
      <c r="N14" s="68">
        <f t="shared" ca="1" si="3"/>
        <v>0</v>
      </c>
      <c r="O14" s="68">
        <f t="shared" ca="1" si="4"/>
        <v>0</v>
      </c>
      <c r="P14" s="64" t="str">
        <f t="shared" ca="1" si="11"/>
        <v/>
      </c>
      <c r="Q14" s="64" t="str">
        <f t="shared" ca="1" si="12"/>
        <v/>
      </c>
      <c r="R14" s="64">
        <f t="shared" ca="1" si="5"/>
        <v>0</v>
      </c>
      <c r="S14" s="57" t="str">
        <f ca="1">IFERROR(IF(WEEKDAY($C14)=1,SUM($P8:$P14)*1.25+Janvier!P$41+SUM($Q8:$Q14)*1.5+Janvier!Q$41+SUM($R8:$R14)*2+Mars!R$41*2,""),"")</f>
        <v/>
      </c>
    </row>
    <row r="15" spans="1:19" x14ac:dyDescent="0.3">
      <c r="A15" s="6">
        <f t="shared" ca="1" si="6"/>
        <v>14</v>
      </c>
      <c r="B15" s="3" t="str">
        <f t="shared" ca="1" si="7"/>
        <v>Dim</v>
      </c>
      <c r="C15" s="1">
        <f t="shared" ca="1" si="0"/>
        <v>43562</v>
      </c>
      <c r="D15" s="13"/>
      <c r="E15" s="13"/>
      <c r="F15" s="39"/>
      <c r="G15" s="39"/>
      <c r="H15" s="49">
        <f t="shared" ca="1" si="1"/>
        <v>0</v>
      </c>
      <c r="I15" s="49">
        <f t="shared" ca="1" si="2"/>
        <v>0</v>
      </c>
      <c r="J15" s="49">
        <f t="shared" ref="J15:J39" ca="1" si="13">IFERROR(IF(WEEKDAY($C15)=1,SUM($H9:$H15)+SUM($I9:$I15),""),"")</f>
        <v>0</v>
      </c>
      <c r="K15" s="66">
        <f t="shared" ca="1" si="8"/>
        <v>0</v>
      </c>
      <c r="L15" s="66">
        <f t="shared" ca="1" si="9"/>
        <v>0</v>
      </c>
      <c r="M15" s="66">
        <f t="shared" ca="1" si="10"/>
        <v>0</v>
      </c>
      <c r="N15" s="68">
        <f t="shared" ca="1" si="3"/>
        <v>0</v>
      </c>
      <c r="O15" s="68">
        <f t="shared" ca="1" si="4"/>
        <v>0</v>
      </c>
      <c r="P15" s="64">
        <f t="shared" ca="1" si="11"/>
        <v>0</v>
      </c>
      <c r="Q15" s="64">
        <f t="shared" ca="1" si="12"/>
        <v>0</v>
      </c>
      <c r="R15" s="64">
        <f t="shared" ca="1" si="5"/>
        <v>0</v>
      </c>
      <c r="S15" s="57">
        <f t="shared" ref="S15:S39" ca="1" si="14">IFERROR(IF(WEEKDAY($C15)=1,SUM($P9:$P15)*1.25+SUM($Q9:$Q15)*1.5+SUM($R9:$R15)*2,""),"")</f>
        <v>0</v>
      </c>
    </row>
    <row r="16" spans="1:19" x14ac:dyDescent="0.3">
      <c r="A16" s="6" t="str">
        <f t="shared" ca="1" si="6"/>
        <v/>
      </c>
      <c r="B16" s="3" t="str">
        <f t="shared" ca="1" si="7"/>
        <v>Lun</v>
      </c>
      <c r="C16" s="1">
        <f t="shared" ca="1" si="0"/>
        <v>43563</v>
      </c>
      <c r="D16" s="13"/>
      <c r="E16" s="13"/>
      <c r="F16" s="39"/>
      <c r="G16" s="39"/>
      <c r="H16" s="49">
        <f t="shared" ca="1" si="1"/>
        <v>0</v>
      </c>
      <c r="I16" s="49">
        <f t="shared" ca="1" si="2"/>
        <v>0</v>
      </c>
      <c r="J16" s="49" t="str">
        <f t="shared" ca="1" si="13"/>
        <v/>
      </c>
      <c r="K16" s="66" t="str">
        <f t="shared" ca="1" si="8"/>
        <v/>
      </c>
      <c r="L16" s="66" t="str">
        <f t="shared" ca="1" si="9"/>
        <v/>
      </c>
      <c r="M16" s="66" t="str">
        <f t="shared" ca="1" si="10"/>
        <v/>
      </c>
      <c r="N16" s="68">
        <f t="shared" ca="1" si="3"/>
        <v>0</v>
      </c>
      <c r="O16" s="68">
        <f t="shared" ca="1" si="4"/>
        <v>0</v>
      </c>
      <c r="P16" s="64" t="str">
        <f t="shared" ca="1" si="11"/>
        <v/>
      </c>
      <c r="Q16" s="64" t="str">
        <f t="shared" ca="1" si="12"/>
        <v/>
      </c>
      <c r="R16" s="64">
        <f t="shared" ca="1" si="5"/>
        <v>0</v>
      </c>
      <c r="S16" s="57" t="str">
        <f t="shared" ca="1" si="14"/>
        <v/>
      </c>
    </row>
    <row r="17" spans="1:19" x14ac:dyDescent="0.3">
      <c r="A17" s="6" t="str">
        <f t="shared" ca="1" si="6"/>
        <v/>
      </c>
      <c r="B17" s="3" t="str">
        <f t="shared" ca="1" si="7"/>
        <v>Mar</v>
      </c>
      <c r="C17" s="1">
        <f t="shared" ca="1" si="0"/>
        <v>43564</v>
      </c>
      <c r="D17" s="13"/>
      <c r="E17" s="13"/>
      <c r="F17" s="39"/>
      <c r="G17" s="39"/>
      <c r="H17" s="49">
        <f t="shared" ca="1" si="1"/>
        <v>0</v>
      </c>
      <c r="I17" s="49">
        <f t="shared" ca="1" si="2"/>
        <v>0</v>
      </c>
      <c r="J17" s="49" t="str">
        <f t="shared" ca="1" si="13"/>
        <v/>
      </c>
      <c r="K17" s="66" t="str">
        <f t="shared" ca="1" si="8"/>
        <v/>
      </c>
      <c r="L17" s="66" t="str">
        <f t="shared" ca="1" si="9"/>
        <v/>
      </c>
      <c r="M17" s="66" t="str">
        <f t="shared" ca="1" si="10"/>
        <v/>
      </c>
      <c r="N17" s="68">
        <f t="shared" ca="1" si="3"/>
        <v>0</v>
      </c>
      <c r="O17" s="68">
        <f t="shared" ca="1" si="4"/>
        <v>0</v>
      </c>
      <c r="P17" s="64" t="str">
        <f t="shared" ca="1" si="11"/>
        <v/>
      </c>
      <c r="Q17" s="64" t="str">
        <f t="shared" ca="1" si="12"/>
        <v/>
      </c>
      <c r="R17" s="64">
        <f t="shared" ca="1" si="5"/>
        <v>0</v>
      </c>
      <c r="S17" s="57" t="str">
        <f t="shared" ca="1" si="14"/>
        <v/>
      </c>
    </row>
    <row r="18" spans="1:19" x14ac:dyDescent="0.3">
      <c r="A18" s="6" t="str">
        <f t="shared" ca="1" si="6"/>
        <v/>
      </c>
      <c r="B18" s="3" t="str">
        <f t="shared" ca="1" si="7"/>
        <v>Mer</v>
      </c>
      <c r="C18" s="1">
        <f t="shared" ca="1" si="0"/>
        <v>43565</v>
      </c>
      <c r="D18" s="13"/>
      <c r="E18" s="13"/>
      <c r="F18" s="39"/>
      <c r="G18" s="39"/>
      <c r="H18" s="49">
        <f t="shared" ca="1" si="1"/>
        <v>0</v>
      </c>
      <c r="I18" s="49">
        <f t="shared" ca="1" si="2"/>
        <v>0</v>
      </c>
      <c r="J18" s="49" t="str">
        <f t="shared" ca="1" si="13"/>
        <v/>
      </c>
      <c r="K18" s="66" t="str">
        <f t="shared" ca="1" si="8"/>
        <v/>
      </c>
      <c r="L18" s="66" t="str">
        <f t="shared" ca="1" si="9"/>
        <v/>
      </c>
      <c r="M18" s="66" t="str">
        <f t="shared" ca="1" si="10"/>
        <v/>
      </c>
      <c r="N18" s="68">
        <f t="shared" ca="1" si="3"/>
        <v>0</v>
      </c>
      <c r="O18" s="68">
        <f t="shared" ca="1" si="4"/>
        <v>0</v>
      </c>
      <c r="P18" s="64" t="str">
        <f t="shared" ca="1" si="11"/>
        <v/>
      </c>
      <c r="Q18" s="64" t="str">
        <f t="shared" ca="1" si="12"/>
        <v/>
      </c>
      <c r="R18" s="64">
        <f t="shared" ca="1" si="5"/>
        <v>0</v>
      </c>
      <c r="S18" s="57" t="str">
        <f t="shared" ca="1" si="14"/>
        <v/>
      </c>
    </row>
    <row r="19" spans="1:19" x14ac:dyDescent="0.3">
      <c r="A19" s="6" t="str">
        <f t="shared" ca="1" si="6"/>
        <v/>
      </c>
      <c r="B19" s="3" t="str">
        <f t="shared" ca="1" si="7"/>
        <v>Jeu</v>
      </c>
      <c r="C19" s="1">
        <f t="shared" ca="1" si="0"/>
        <v>43566</v>
      </c>
      <c r="D19" s="13"/>
      <c r="E19" s="13"/>
      <c r="F19" s="5"/>
      <c r="G19" s="5"/>
      <c r="H19" s="49">
        <f t="shared" ca="1" si="1"/>
        <v>0</v>
      </c>
      <c r="I19" s="49">
        <f t="shared" ca="1" si="2"/>
        <v>0</v>
      </c>
      <c r="J19" s="49" t="str">
        <f t="shared" ca="1" si="13"/>
        <v/>
      </c>
      <c r="K19" s="66" t="str">
        <f t="shared" ca="1" si="8"/>
        <v/>
      </c>
      <c r="L19" s="66" t="str">
        <f t="shared" ca="1" si="9"/>
        <v/>
      </c>
      <c r="M19" s="66" t="str">
        <f t="shared" ca="1" si="10"/>
        <v/>
      </c>
      <c r="N19" s="68">
        <f t="shared" ca="1" si="3"/>
        <v>0</v>
      </c>
      <c r="O19" s="68">
        <f t="shared" ca="1" si="4"/>
        <v>0</v>
      </c>
      <c r="P19" s="64" t="str">
        <f t="shared" ca="1" si="11"/>
        <v/>
      </c>
      <c r="Q19" s="64" t="str">
        <f t="shared" ca="1" si="12"/>
        <v/>
      </c>
      <c r="R19" s="64">
        <f t="shared" ca="1" si="5"/>
        <v>0</v>
      </c>
      <c r="S19" s="57" t="str">
        <f t="shared" ca="1" si="14"/>
        <v/>
      </c>
    </row>
    <row r="20" spans="1:19" x14ac:dyDescent="0.3">
      <c r="A20" s="6" t="str">
        <f t="shared" ca="1" si="6"/>
        <v/>
      </c>
      <c r="B20" s="3" t="str">
        <f t="shared" ca="1" si="7"/>
        <v>Ven</v>
      </c>
      <c r="C20" s="1">
        <f t="shared" ca="1" si="0"/>
        <v>43567</v>
      </c>
      <c r="D20" s="13"/>
      <c r="E20" s="13"/>
      <c r="F20" s="39"/>
      <c r="G20" s="5"/>
      <c r="H20" s="49">
        <f t="shared" ca="1" si="1"/>
        <v>0</v>
      </c>
      <c r="I20" s="49">
        <f t="shared" ca="1" si="2"/>
        <v>0</v>
      </c>
      <c r="J20" s="49" t="str">
        <f t="shared" ca="1" si="13"/>
        <v/>
      </c>
      <c r="K20" s="66" t="str">
        <f t="shared" ca="1" si="8"/>
        <v/>
      </c>
      <c r="L20" s="66" t="str">
        <f t="shared" ca="1" si="9"/>
        <v/>
      </c>
      <c r="M20" s="66" t="str">
        <f t="shared" ca="1" si="10"/>
        <v/>
      </c>
      <c r="N20" s="68">
        <f t="shared" ca="1" si="3"/>
        <v>0</v>
      </c>
      <c r="O20" s="68">
        <f t="shared" ca="1" si="4"/>
        <v>0</v>
      </c>
      <c r="P20" s="64" t="str">
        <f t="shared" ca="1" si="11"/>
        <v/>
      </c>
      <c r="Q20" s="64" t="str">
        <f t="shared" ca="1" si="12"/>
        <v/>
      </c>
      <c r="R20" s="64">
        <f t="shared" ca="1" si="5"/>
        <v>0</v>
      </c>
      <c r="S20" s="57" t="str">
        <f t="shared" ca="1" si="14"/>
        <v/>
      </c>
    </row>
    <row r="21" spans="1:19" x14ac:dyDescent="0.3">
      <c r="A21" s="6" t="str">
        <f t="shared" ca="1" si="6"/>
        <v/>
      </c>
      <c r="B21" s="3" t="str">
        <f t="shared" ca="1" si="7"/>
        <v>Sam</v>
      </c>
      <c r="C21" s="1">
        <f t="shared" ca="1" si="0"/>
        <v>43568</v>
      </c>
      <c r="D21" s="13"/>
      <c r="E21" s="13"/>
      <c r="F21" s="5"/>
      <c r="G21" s="5"/>
      <c r="H21" s="49">
        <f t="shared" ca="1" si="1"/>
        <v>0</v>
      </c>
      <c r="I21" s="49">
        <f t="shared" ca="1" si="2"/>
        <v>0</v>
      </c>
      <c r="J21" s="49" t="str">
        <f t="shared" ca="1" si="13"/>
        <v/>
      </c>
      <c r="K21" s="66" t="str">
        <f t="shared" ca="1" si="8"/>
        <v/>
      </c>
      <c r="L21" s="66" t="str">
        <f t="shared" ca="1" si="9"/>
        <v/>
      </c>
      <c r="M21" s="66" t="str">
        <f t="shared" ca="1" si="10"/>
        <v/>
      </c>
      <c r="N21" s="68">
        <f t="shared" ca="1" si="3"/>
        <v>0</v>
      </c>
      <c r="O21" s="68">
        <f t="shared" ca="1" si="4"/>
        <v>0</v>
      </c>
      <c r="P21" s="64" t="str">
        <f t="shared" ca="1" si="11"/>
        <v/>
      </c>
      <c r="Q21" s="64" t="str">
        <f t="shared" ca="1" si="12"/>
        <v/>
      </c>
      <c r="R21" s="64">
        <f t="shared" ca="1" si="5"/>
        <v>0</v>
      </c>
      <c r="S21" s="57" t="str">
        <f t="shared" ca="1" si="14"/>
        <v/>
      </c>
    </row>
    <row r="22" spans="1:19" x14ac:dyDescent="0.3">
      <c r="A22" s="6">
        <f t="shared" ca="1" si="6"/>
        <v>15</v>
      </c>
      <c r="B22" s="3" t="str">
        <f t="shared" ca="1" si="7"/>
        <v>Dim</v>
      </c>
      <c r="C22" s="1">
        <f t="shared" ca="1" si="0"/>
        <v>43569</v>
      </c>
      <c r="D22" s="13"/>
      <c r="E22" s="13"/>
      <c r="F22" s="5"/>
      <c r="G22" s="5"/>
      <c r="H22" s="49">
        <f t="shared" ca="1" si="1"/>
        <v>0</v>
      </c>
      <c r="I22" s="49">
        <f t="shared" ca="1" si="2"/>
        <v>0</v>
      </c>
      <c r="J22" s="49">
        <f t="shared" ca="1" si="13"/>
        <v>0</v>
      </c>
      <c r="K22" s="66">
        <f t="shared" ca="1" si="8"/>
        <v>0</v>
      </c>
      <c r="L22" s="66">
        <f t="shared" ca="1" si="9"/>
        <v>0</v>
      </c>
      <c r="M22" s="66">
        <f t="shared" ca="1" si="10"/>
        <v>0</v>
      </c>
      <c r="N22" s="68">
        <f t="shared" ca="1" si="3"/>
        <v>0</v>
      </c>
      <c r="O22" s="68">
        <f t="shared" ca="1" si="4"/>
        <v>0</v>
      </c>
      <c r="P22" s="64">
        <f t="shared" ca="1" si="11"/>
        <v>0</v>
      </c>
      <c r="Q22" s="64">
        <f t="shared" ca="1" si="12"/>
        <v>0</v>
      </c>
      <c r="R22" s="64">
        <f t="shared" ca="1" si="5"/>
        <v>0</v>
      </c>
      <c r="S22" s="57">
        <f t="shared" ca="1" si="14"/>
        <v>0</v>
      </c>
    </row>
    <row r="23" spans="1:19" x14ac:dyDescent="0.3">
      <c r="A23" s="6" t="str">
        <f t="shared" ca="1" si="6"/>
        <v/>
      </c>
      <c r="B23" s="3" t="str">
        <f t="shared" ca="1" si="7"/>
        <v>Lun</v>
      </c>
      <c r="C23" s="1">
        <f t="shared" ca="1" si="0"/>
        <v>43570</v>
      </c>
      <c r="D23" s="13"/>
      <c r="E23" s="13"/>
      <c r="F23" s="39"/>
      <c r="G23" s="39"/>
      <c r="H23" s="49">
        <f t="shared" ca="1" si="1"/>
        <v>0</v>
      </c>
      <c r="I23" s="49">
        <f t="shared" ca="1" si="2"/>
        <v>0</v>
      </c>
      <c r="J23" s="49" t="str">
        <f t="shared" ca="1" si="13"/>
        <v/>
      </c>
      <c r="K23" s="66" t="str">
        <f t="shared" ca="1" si="8"/>
        <v/>
      </c>
      <c r="L23" s="66" t="str">
        <f t="shared" ca="1" si="9"/>
        <v/>
      </c>
      <c r="M23" s="66" t="str">
        <f t="shared" ca="1" si="10"/>
        <v/>
      </c>
      <c r="N23" s="68">
        <f t="shared" ca="1" si="3"/>
        <v>0</v>
      </c>
      <c r="O23" s="68">
        <f t="shared" ca="1" si="4"/>
        <v>0</v>
      </c>
      <c r="P23" s="64" t="str">
        <f t="shared" ca="1" si="11"/>
        <v/>
      </c>
      <c r="Q23" s="64" t="str">
        <f t="shared" ca="1" si="12"/>
        <v/>
      </c>
      <c r="R23" s="64">
        <f t="shared" ca="1" si="5"/>
        <v>0</v>
      </c>
      <c r="S23" s="57" t="str">
        <f t="shared" ca="1" si="14"/>
        <v/>
      </c>
    </row>
    <row r="24" spans="1:19" x14ac:dyDescent="0.3">
      <c r="A24" s="6" t="str">
        <f t="shared" ca="1" si="6"/>
        <v/>
      </c>
      <c r="B24" s="3" t="str">
        <f t="shared" ca="1" si="7"/>
        <v>Mar</v>
      </c>
      <c r="C24" s="1">
        <f t="shared" ca="1" si="0"/>
        <v>43571</v>
      </c>
      <c r="D24" s="13"/>
      <c r="E24" s="13"/>
      <c r="F24" s="5"/>
      <c r="G24" s="5"/>
      <c r="H24" s="49">
        <f t="shared" ca="1" si="1"/>
        <v>0</v>
      </c>
      <c r="I24" s="49">
        <f t="shared" ca="1" si="2"/>
        <v>0</v>
      </c>
      <c r="J24" s="49" t="str">
        <f t="shared" ca="1" si="13"/>
        <v/>
      </c>
      <c r="K24" s="66" t="str">
        <f t="shared" ca="1" si="8"/>
        <v/>
      </c>
      <c r="L24" s="66" t="str">
        <f t="shared" ca="1" si="9"/>
        <v/>
      </c>
      <c r="M24" s="66" t="str">
        <f t="shared" ca="1" si="10"/>
        <v/>
      </c>
      <c r="N24" s="68">
        <f t="shared" ca="1" si="3"/>
        <v>0</v>
      </c>
      <c r="O24" s="68">
        <f t="shared" ca="1" si="4"/>
        <v>0</v>
      </c>
      <c r="P24" s="64" t="str">
        <f t="shared" ca="1" si="11"/>
        <v/>
      </c>
      <c r="Q24" s="64" t="str">
        <f t="shared" ca="1" si="12"/>
        <v/>
      </c>
      <c r="R24" s="64">
        <f t="shared" ca="1" si="5"/>
        <v>0</v>
      </c>
      <c r="S24" s="57" t="str">
        <f t="shared" ca="1" si="14"/>
        <v/>
      </c>
    </row>
    <row r="25" spans="1:19" x14ac:dyDescent="0.3">
      <c r="A25" s="6" t="str">
        <f t="shared" ca="1" si="6"/>
        <v/>
      </c>
      <c r="B25" s="3" t="str">
        <f t="shared" ca="1" si="7"/>
        <v>Mer</v>
      </c>
      <c r="C25" s="1">
        <f t="shared" ca="1" si="0"/>
        <v>43572</v>
      </c>
      <c r="D25" s="13"/>
      <c r="E25" s="13"/>
      <c r="F25" s="5"/>
      <c r="G25" s="5"/>
      <c r="H25" s="49">
        <f t="shared" ca="1" si="1"/>
        <v>0</v>
      </c>
      <c r="I25" s="49">
        <f t="shared" ca="1" si="2"/>
        <v>0</v>
      </c>
      <c r="J25" s="49" t="str">
        <f t="shared" ca="1" si="13"/>
        <v/>
      </c>
      <c r="K25" s="66" t="str">
        <f t="shared" ca="1" si="8"/>
        <v/>
      </c>
      <c r="L25" s="66" t="str">
        <f t="shared" ca="1" si="9"/>
        <v/>
      </c>
      <c r="M25" s="66" t="str">
        <f t="shared" ca="1" si="10"/>
        <v/>
      </c>
      <c r="N25" s="68">
        <f t="shared" ca="1" si="3"/>
        <v>0</v>
      </c>
      <c r="O25" s="68">
        <f t="shared" ca="1" si="4"/>
        <v>0</v>
      </c>
      <c r="P25" s="64" t="str">
        <f t="shared" ca="1" si="11"/>
        <v/>
      </c>
      <c r="Q25" s="64" t="str">
        <f t="shared" ca="1" si="12"/>
        <v/>
      </c>
      <c r="R25" s="64">
        <f t="shared" ca="1" si="5"/>
        <v>0</v>
      </c>
      <c r="S25" s="57" t="str">
        <f t="shared" ca="1" si="14"/>
        <v/>
      </c>
    </row>
    <row r="26" spans="1:19" x14ac:dyDescent="0.3">
      <c r="A26" s="6" t="str">
        <f t="shared" ca="1" si="6"/>
        <v/>
      </c>
      <c r="B26" s="3" t="str">
        <f t="shared" ca="1" si="7"/>
        <v>Jeu</v>
      </c>
      <c r="C26" s="1">
        <f t="shared" ca="1" si="0"/>
        <v>43573</v>
      </c>
      <c r="D26" s="13"/>
      <c r="E26" s="13"/>
      <c r="F26" s="5"/>
      <c r="G26" s="5"/>
      <c r="H26" s="49">
        <f t="shared" ca="1" si="1"/>
        <v>0</v>
      </c>
      <c r="I26" s="49">
        <f t="shared" ca="1" si="2"/>
        <v>0</v>
      </c>
      <c r="J26" s="49" t="str">
        <f t="shared" ca="1" si="13"/>
        <v/>
      </c>
      <c r="K26" s="66" t="str">
        <f t="shared" ca="1" si="8"/>
        <v/>
      </c>
      <c r="L26" s="66" t="str">
        <f t="shared" ca="1" si="9"/>
        <v/>
      </c>
      <c r="M26" s="66" t="str">
        <f t="shared" ca="1" si="10"/>
        <v/>
      </c>
      <c r="N26" s="68">
        <f t="shared" ca="1" si="3"/>
        <v>0</v>
      </c>
      <c r="O26" s="68">
        <f t="shared" ca="1" si="4"/>
        <v>0</v>
      </c>
      <c r="P26" s="64" t="str">
        <f t="shared" ca="1" si="11"/>
        <v/>
      </c>
      <c r="Q26" s="64" t="str">
        <f t="shared" ca="1" si="12"/>
        <v/>
      </c>
      <c r="R26" s="64">
        <f t="shared" ca="1" si="5"/>
        <v>0</v>
      </c>
      <c r="S26" s="57" t="str">
        <f t="shared" ca="1" si="14"/>
        <v/>
      </c>
    </row>
    <row r="27" spans="1:19" x14ac:dyDescent="0.3">
      <c r="A27" s="6" t="str">
        <f t="shared" ca="1" si="6"/>
        <v/>
      </c>
      <c r="B27" s="3" t="str">
        <f t="shared" ca="1" si="7"/>
        <v>Ven</v>
      </c>
      <c r="C27" s="1">
        <f t="shared" ca="1" si="0"/>
        <v>43574</v>
      </c>
      <c r="D27" s="13"/>
      <c r="E27" s="13"/>
      <c r="F27" s="5"/>
      <c r="G27" s="5"/>
      <c r="H27" s="49">
        <f t="shared" ca="1" si="1"/>
        <v>0</v>
      </c>
      <c r="I27" s="49">
        <f t="shared" ca="1" si="2"/>
        <v>0</v>
      </c>
      <c r="J27" s="49" t="str">
        <f t="shared" ca="1" si="13"/>
        <v/>
      </c>
      <c r="K27" s="66" t="str">
        <f t="shared" ca="1" si="8"/>
        <v/>
      </c>
      <c r="L27" s="66" t="str">
        <f t="shared" ca="1" si="9"/>
        <v/>
      </c>
      <c r="M27" s="66" t="str">
        <f t="shared" ca="1" si="10"/>
        <v/>
      </c>
      <c r="N27" s="68">
        <f t="shared" ca="1" si="3"/>
        <v>0</v>
      </c>
      <c r="O27" s="68">
        <f t="shared" ca="1" si="4"/>
        <v>0</v>
      </c>
      <c r="P27" s="64" t="str">
        <f t="shared" ca="1" si="11"/>
        <v/>
      </c>
      <c r="Q27" s="64" t="str">
        <f t="shared" ca="1" si="12"/>
        <v/>
      </c>
      <c r="R27" s="64">
        <f t="shared" ca="1" si="5"/>
        <v>0</v>
      </c>
      <c r="S27" s="57" t="str">
        <f t="shared" ca="1" si="14"/>
        <v/>
      </c>
    </row>
    <row r="28" spans="1:19" x14ac:dyDescent="0.3">
      <c r="A28" s="6" t="str">
        <f t="shared" ca="1" si="6"/>
        <v/>
      </c>
      <c r="B28" s="3" t="str">
        <f t="shared" ca="1" si="7"/>
        <v>Sam</v>
      </c>
      <c r="C28" s="1">
        <f t="shared" ca="1" si="0"/>
        <v>43575</v>
      </c>
      <c r="D28" s="13"/>
      <c r="E28" s="13"/>
      <c r="F28" s="5"/>
      <c r="G28" s="5"/>
      <c r="H28" s="49">
        <f t="shared" ca="1" si="1"/>
        <v>0</v>
      </c>
      <c r="I28" s="49">
        <f t="shared" ca="1" si="2"/>
        <v>0</v>
      </c>
      <c r="J28" s="49" t="str">
        <f t="shared" ca="1" si="13"/>
        <v/>
      </c>
      <c r="K28" s="66" t="str">
        <f t="shared" ca="1" si="8"/>
        <v/>
      </c>
      <c r="L28" s="66" t="str">
        <f t="shared" ca="1" si="9"/>
        <v/>
      </c>
      <c r="M28" s="66" t="str">
        <f t="shared" ca="1" si="10"/>
        <v/>
      </c>
      <c r="N28" s="68">
        <f t="shared" ca="1" si="3"/>
        <v>0</v>
      </c>
      <c r="O28" s="68">
        <f t="shared" ca="1" si="4"/>
        <v>0</v>
      </c>
      <c r="P28" s="64" t="str">
        <f t="shared" ca="1" si="11"/>
        <v/>
      </c>
      <c r="Q28" s="64" t="str">
        <f t="shared" ca="1" si="12"/>
        <v/>
      </c>
      <c r="R28" s="64">
        <f t="shared" ca="1" si="5"/>
        <v>0</v>
      </c>
      <c r="S28" s="57" t="str">
        <f t="shared" ca="1" si="14"/>
        <v/>
      </c>
    </row>
    <row r="29" spans="1:19" x14ac:dyDescent="0.3">
      <c r="A29" s="6">
        <f t="shared" ca="1" si="6"/>
        <v>16</v>
      </c>
      <c r="B29" s="3" t="str">
        <f t="shared" ca="1" si="7"/>
        <v>Dim</v>
      </c>
      <c r="C29" s="1">
        <f t="shared" ca="1" si="0"/>
        <v>43576</v>
      </c>
      <c r="D29" s="13"/>
      <c r="E29" s="13"/>
      <c r="F29" s="5"/>
      <c r="G29" s="5"/>
      <c r="H29" s="49">
        <f t="shared" ca="1" si="1"/>
        <v>0</v>
      </c>
      <c r="I29" s="49">
        <f t="shared" ca="1" si="2"/>
        <v>0</v>
      </c>
      <c r="J29" s="49">
        <f t="shared" ca="1" si="13"/>
        <v>0</v>
      </c>
      <c r="K29" s="66">
        <f t="shared" ca="1" si="8"/>
        <v>0</v>
      </c>
      <c r="L29" s="66">
        <f t="shared" ca="1" si="9"/>
        <v>0</v>
      </c>
      <c r="M29" s="66">
        <f t="shared" ca="1" si="10"/>
        <v>0</v>
      </c>
      <c r="N29" s="68">
        <f t="shared" ca="1" si="3"/>
        <v>0</v>
      </c>
      <c r="O29" s="68">
        <f t="shared" ca="1" si="4"/>
        <v>0</v>
      </c>
      <c r="P29" s="64">
        <f t="shared" ca="1" si="11"/>
        <v>0</v>
      </c>
      <c r="Q29" s="64">
        <f t="shared" ca="1" si="12"/>
        <v>0</v>
      </c>
      <c r="R29" s="64">
        <f t="shared" ca="1" si="5"/>
        <v>0</v>
      </c>
      <c r="S29" s="57">
        <f t="shared" ca="1" si="14"/>
        <v>0</v>
      </c>
    </row>
    <row r="30" spans="1:19" x14ac:dyDescent="0.3">
      <c r="A30" s="6" t="str">
        <f t="shared" ca="1" si="6"/>
        <v/>
      </c>
      <c r="B30" s="3" t="str">
        <f t="shared" ca="1" si="7"/>
        <v>Lun</v>
      </c>
      <c r="C30" s="1">
        <f t="shared" ca="1" si="0"/>
        <v>43577</v>
      </c>
      <c r="D30" s="13"/>
      <c r="E30" s="13"/>
      <c r="F30" s="5"/>
      <c r="G30" s="5"/>
      <c r="H30" s="49">
        <f t="shared" ca="1" si="1"/>
        <v>0</v>
      </c>
      <c r="I30" s="49">
        <f t="shared" ca="1" si="2"/>
        <v>0</v>
      </c>
      <c r="J30" s="49" t="str">
        <f t="shared" ca="1" si="13"/>
        <v/>
      </c>
      <c r="K30" s="66" t="str">
        <f t="shared" ca="1" si="8"/>
        <v/>
      </c>
      <c r="L30" s="66" t="str">
        <f t="shared" ca="1" si="9"/>
        <v/>
      </c>
      <c r="M30" s="66" t="str">
        <f t="shared" ca="1" si="10"/>
        <v/>
      </c>
      <c r="N30" s="68">
        <f t="shared" ca="1" si="3"/>
        <v>0</v>
      </c>
      <c r="O30" s="68">
        <f t="shared" ca="1" si="4"/>
        <v>0</v>
      </c>
      <c r="P30" s="64" t="str">
        <f t="shared" ca="1" si="11"/>
        <v/>
      </c>
      <c r="Q30" s="64" t="str">
        <f t="shared" ca="1" si="12"/>
        <v/>
      </c>
      <c r="R30" s="64">
        <f t="shared" ca="1" si="5"/>
        <v>0</v>
      </c>
      <c r="S30" s="57" t="str">
        <f t="shared" ca="1" si="14"/>
        <v/>
      </c>
    </row>
    <row r="31" spans="1:19" x14ac:dyDescent="0.3">
      <c r="A31" s="6" t="str">
        <f t="shared" ca="1" si="6"/>
        <v/>
      </c>
      <c r="B31" s="3" t="str">
        <f t="shared" ca="1" si="7"/>
        <v>Mar</v>
      </c>
      <c r="C31" s="1">
        <f t="shared" ca="1" si="0"/>
        <v>43578</v>
      </c>
      <c r="D31" s="13"/>
      <c r="E31" s="13"/>
      <c r="F31" s="5"/>
      <c r="G31" s="5"/>
      <c r="H31" s="49">
        <f t="shared" ca="1" si="1"/>
        <v>0</v>
      </c>
      <c r="I31" s="49">
        <f t="shared" ca="1" si="2"/>
        <v>0</v>
      </c>
      <c r="J31" s="49" t="str">
        <f t="shared" ca="1" si="13"/>
        <v/>
      </c>
      <c r="K31" s="66" t="str">
        <f t="shared" ca="1" si="8"/>
        <v/>
      </c>
      <c r="L31" s="66" t="str">
        <f t="shared" ca="1" si="9"/>
        <v/>
      </c>
      <c r="M31" s="66" t="str">
        <f t="shared" ca="1" si="10"/>
        <v/>
      </c>
      <c r="N31" s="68">
        <f t="shared" ca="1" si="3"/>
        <v>0</v>
      </c>
      <c r="O31" s="68">
        <f t="shared" ca="1" si="4"/>
        <v>0</v>
      </c>
      <c r="P31" s="64" t="str">
        <f t="shared" ca="1" si="11"/>
        <v/>
      </c>
      <c r="Q31" s="64" t="str">
        <f t="shared" ca="1" si="12"/>
        <v/>
      </c>
      <c r="R31" s="64">
        <f t="shared" ca="1" si="5"/>
        <v>0</v>
      </c>
      <c r="S31" s="57" t="str">
        <f t="shared" ca="1" si="14"/>
        <v/>
      </c>
    </row>
    <row r="32" spans="1:19" x14ac:dyDescent="0.3">
      <c r="A32" s="6" t="str">
        <f t="shared" ca="1" si="6"/>
        <v/>
      </c>
      <c r="B32" s="3" t="str">
        <f t="shared" ca="1" si="7"/>
        <v>Mer</v>
      </c>
      <c r="C32" s="1">
        <f t="shared" ca="1" si="0"/>
        <v>43579</v>
      </c>
      <c r="D32" s="13"/>
      <c r="E32" s="13"/>
      <c r="F32" s="5"/>
      <c r="G32" s="5"/>
      <c r="H32" s="49">
        <f t="shared" ca="1" si="1"/>
        <v>0</v>
      </c>
      <c r="I32" s="49">
        <f t="shared" ca="1" si="2"/>
        <v>0</v>
      </c>
      <c r="J32" s="49" t="str">
        <f t="shared" ca="1" si="13"/>
        <v/>
      </c>
      <c r="K32" s="66" t="str">
        <f t="shared" ca="1" si="8"/>
        <v/>
      </c>
      <c r="L32" s="66" t="str">
        <f t="shared" ca="1" si="9"/>
        <v/>
      </c>
      <c r="M32" s="66" t="str">
        <f t="shared" ca="1" si="10"/>
        <v/>
      </c>
      <c r="N32" s="68">
        <f t="shared" ca="1" si="3"/>
        <v>0</v>
      </c>
      <c r="O32" s="68">
        <f t="shared" ca="1" si="4"/>
        <v>0</v>
      </c>
      <c r="P32" s="64" t="str">
        <f t="shared" ca="1" si="11"/>
        <v/>
      </c>
      <c r="Q32" s="64" t="str">
        <f t="shared" ca="1" si="12"/>
        <v/>
      </c>
      <c r="R32" s="64">
        <f t="shared" ca="1" si="5"/>
        <v>0</v>
      </c>
      <c r="S32" s="57" t="str">
        <f t="shared" ca="1" si="14"/>
        <v/>
      </c>
    </row>
    <row r="33" spans="1:19" x14ac:dyDescent="0.3">
      <c r="A33" s="6" t="str">
        <f t="shared" ca="1" si="6"/>
        <v/>
      </c>
      <c r="B33" s="3" t="str">
        <f t="shared" ca="1" si="7"/>
        <v>Jeu</v>
      </c>
      <c r="C33" s="1">
        <f t="shared" ca="1" si="0"/>
        <v>43580</v>
      </c>
      <c r="D33" s="13"/>
      <c r="E33" s="13"/>
      <c r="F33" s="5"/>
      <c r="G33" s="5"/>
      <c r="H33" s="49">
        <f t="shared" ca="1" si="1"/>
        <v>0</v>
      </c>
      <c r="I33" s="49">
        <f t="shared" ca="1" si="2"/>
        <v>0</v>
      </c>
      <c r="J33" s="49" t="str">
        <f t="shared" ca="1" si="13"/>
        <v/>
      </c>
      <c r="K33" s="66" t="str">
        <f t="shared" ca="1" si="8"/>
        <v/>
      </c>
      <c r="L33" s="66" t="str">
        <f t="shared" ca="1" si="9"/>
        <v/>
      </c>
      <c r="M33" s="66" t="str">
        <f t="shared" ca="1" si="10"/>
        <v/>
      </c>
      <c r="N33" s="68">
        <f t="shared" ca="1" si="3"/>
        <v>0</v>
      </c>
      <c r="O33" s="68">
        <f t="shared" ca="1" si="4"/>
        <v>0</v>
      </c>
      <c r="P33" s="64" t="str">
        <f t="shared" ca="1" si="11"/>
        <v/>
      </c>
      <c r="Q33" s="64" t="str">
        <f t="shared" ca="1" si="12"/>
        <v/>
      </c>
      <c r="R33" s="64">
        <f t="shared" ca="1" si="5"/>
        <v>0</v>
      </c>
      <c r="S33" s="57" t="str">
        <f t="shared" ca="1" si="14"/>
        <v/>
      </c>
    </row>
    <row r="34" spans="1:19" x14ac:dyDescent="0.3">
      <c r="A34" s="6" t="str">
        <f t="shared" ca="1" si="6"/>
        <v/>
      </c>
      <c r="B34" s="3" t="str">
        <f t="shared" ca="1" si="7"/>
        <v>Ven</v>
      </c>
      <c r="C34" s="1">
        <f t="shared" ca="1" si="0"/>
        <v>43581</v>
      </c>
      <c r="D34" s="13"/>
      <c r="E34" s="13"/>
      <c r="F34" s="5"/>
      <c r="G34" s="5"/>
      <c r="H34" s="49">
        <f t="shared" ca="1" si="1"/>
        <v>0</v>
      </c>
      <c r="I34" s="49">
        <f t="shared" ca="1" si="2"/>
        <v>0</v>
      </c>
      <c r="J34" s="49" t="str">
        <f t="shared" ca="1" si="13"/>
        <v/>
      </c>
      <c r="K34" s="66" t="str">
        <f t="shared" ca="1" si="8"/>
        <v/>
      </c>
      <c r="L34" s="66" t="str">
        <f t="shared" ca="1" si="9"/>
        <v/>
      </c>
      <c r="M34" s="66" t="str">
        <f t="shared" ca="1" si="10"/>
        <v/>
      </c>
      <c r="N34" s="68">
        <f t="shared" ca="1" si="3"/>
        <v>0</v>
      </c>
      <c r="O34" s="68">
        <f t="shared" ca="1" si="4"/>
        <v>0</v>
      </c>
      <c r="P34" s="64" t="str">
        <f t="shared" ca="1" si="11"/>
        <v/>
      </c>
      <c r="Q34" s="64" t="str">
        <f t="shared" ca="1" si="12"/>
        <v/>
      </c>
      <c r="R34" s="64">
        <f t="shared" ca="1" si="5"/>
        <v>0</v>
      </c>
      <c r="S34" s="57" t="str">
        <f t="shared" ca="1" si="14"/>
        <v/>
      </c>
    </row>
    <row r="35" spans="1:19" x14ac:dyDescent="0.3">
      <c r="A35" s="6" t="str">
        <f t="shared" ca="1" si="6"/>
        <v/>
      </c>
      <c r="B35" s="3" t="str">
        <f t="shared" ca="1" si="7"/>
        <v>Sam</v>
      </c>
      <c r="C35" s="1">
        <f t="shared" ca="1" si="0"/>
        <v>43582</v>
      </c>
      <c r="D35" s="13"/>
      <c r="E35" s="13"/>
      <c r="F35" s="39"/>
      <c r="G35" s="39"/>
      <c r="H35" s="49">
        <f t="shared" ca="1" si="1"/>
        <v>0</v>
      </c>
      <c r="I35" s="49">
        <f t="shared" ca="1" si="2"/>
        <v>0</v>
      </c>
      <c r="J35" s="49" t="str">
        <f t="shared" ca="1" si="13"/>
        <v/>
      </c>
      <c r="K35" s="66" t="str">
        <f t="shared" ca="1" si="8"/>
        <v/>
      </c>
      <c r="L35" s="66" t="str">
        <f t="shared" ca="1" si="9"/>
        <v/>
      </c>
      <c r="M35" s="66" t="str">
        <f t="shared" ca="1" si="10"/>
        <v/>
      </c>
      <c r="N35" s="68">
        <f t="shared" ca="1" si="3"/>
        <v>0</v>
      </c>
      <c r="O35" s="68">
        <f t="shared" ca="1" si="4"/>
        <v>0</v>
      </c>
      <c r="P35" s="64" t="str">
        <f t="shared" ca="1" si="11"/>
        <v/>
      </c>
      <c r="Q35" s="64" t="str">
        <f t="shared" ca="1" si="12"/>
        <v/>
      </c>
      <c r="R35" s="64">
        <f t="shared" ca="1" si="5"/>
        <v>0</v>
      </c>
      <c r="S35" s="57" t="str">
        <f t="shared" ca="1" si="14"/>
        <v/>
      </c>
    </row>
    <row r="36" spans="1:19" x14ac:dyDescent="0.3">
      <c r="A36" s="6">
        <f t="shared" ca="1" si="6"/>
        <v>17</v>
      </c>
      <c r="B36" s="3" t="str">
        <f t="shared" ca="1" si="7"/>
        <v>Dim</v>
      </c>
      <c r="C36" s="1">
        <f t="shared" ca="1" si="0"/>
        <v>43583</v>
      </c>
      <c r="D36" s="13"/>
      <c r="E36" s="13"/>
      <c r="F36" s="39"/>
      <c r="G36" s="39"/>
      <c r="H36" s="49">
        <f t="shared" ca="1" si="1"/>
        <v>0</v>
      </c>
      <c r="I36" s="49">
        <f t="shared" ca="1" si="2"/>
        <v>0</v>
      </c>
      <c r="J36" s="49">
        <f t="shared" ca="1" si="13"/>
        <v>0</v>
      </c>
      <c r="K36" s="66">
        <f t="shared" ca="1" si="8"/>
        <v>0</v>
      </c>
      <c r="L36" s="66">
        <f t="shared" ca="1" si="9"/>
        <v>0</v>
      </c>
      <c r="M36" s="66">
        <f t="shared" ca="1" si="10"/>
        <v>0</v>
      </c>
      <c r="N36" s="68">
        <f t="shared" ca="1" si="3"/>
        <v>0</v>
      </c>
      <c r="O36" s="68">
        <f t="shared" ca="1" si="4"/>
        <v>0</v>
      </c>
      <c r="P36" s="64">
        <f t="shared" ca="1" si="11"/>
        <v>0</v>
      </c>
      <c r="Q36" s="64">
        <f t="shared" ca="1" si="12"/>
        <v>0</v>
      </c>
      <c r="R36" s="64">
        <f t="shared" ca="1" si="5"/>
        <v>0</v>
      </c>
      <c r="S36" s="57">
        <f t="shared" ca="1" si="14"/>
        <v>0</v>
      </c>
    </row>
    <row r="37" spans="1:19" x14ac:dyDescent="0.3">
      <c r="A37" s="6" t="str">
        <f t="shared" ca="1" si="6"/>
        <v/>
      </c>
      <c r="B37" s="3" t="str">
        <f t="shared" ca="1" si="7"/>
        <v>Lun</v>
      </c>
      <c r="C37" s="1">
        <f t="shared" ca="1" si="0"/>
        <v>43584</v>
      </c>
      <c r="D37" s="13"/>
      <c r="E37" s="13"/>
      <c r="F37" s="39"/>
      <c r="G37" s="39"/>
      <c r="H37" s="49">
        <f t="shared" ca="1" si="1"/>
        <v>0</v>
      </c>
      <c r="I37" s="49">
        <f t="shared" ca="1" si="2"/>
        <v>0</v>
      </c>
      <c r="J37" s="49" t="str">
        <f t="shared" ca="1" si="13"/>
        <v/>
      </c>
      <c r="K37" s="66" t="str">
        <f t="shared" ca="1" si="8"/>
        <v/>
      </c>
      <c r="L37" s="66" t="str">
        <f t="shared" ca="1" si="9"/>
        <v/>
      </c>
      <c r="M37" s="66" t="str">
        <f t="shared" ca="1" si="10"/>
        <v/>
      </c>
      <c r="N37" s="68">
        <f t="shared" ca="1" si="3"/>
        <v>0</v>
      </c>
      <c r="O37" s="68">
        <f t="shared" ca="1" si="4"/>
        <v>0</v>
      </c>
      <c r="P37" s="64" t="str">
        <f t="shared" ca="1" si="11"/>
        <v/>
      </c>
      <c r="Q37" s="64" t="str">
        <f t="shared" ca="1" si="12"/>
        <v/>
      </c>
      <c r="R37" s="64">
        <f t="shared" ca="1" si="5"/>
        <v>0</v>
      </c>
      <c r="S37" s="57" t="str">
        <f t="shared" ca="1" si="14"/>
        <v/>
      </c>
    </row>
    <row r="38" spans="1:19" x14ac:dyDescent="0.3">
      <c r="A38" s="6" t="str">
        <f t="shared" ca="1" si="6"/>
        <v/>
      </c>
      <c r="B38" s="3" t="str">
        <f t="shared" ca="1" si="7"/>
        <v>Mar</v>
      </c>
      <c r="C38" s="1">
        <f t="shared" ca="1" si="0"/>
        <v>43585</v>
      </c>
      <c r="D38" s="13"/>
      <c r="E38" s="13"/>
      <c r="F38" s="39"/>
      <c r="G38" s="39"/>
      <c r="H38" s="49">
        <f t="shared" ca="1" si="1"/>
        <v>0</v>
      </c>
      <c r="I38" s="49">
        <f t="shared" ca="1" si="2"/>
        <v>0</v>
      </c>
      <c r="J38" s="49" t="str">
        <f t="shared" ca="1" si="13"/>
        <v/>
      </c>
      <c r="K38" s="66" t="str">
        <f t="shared" ca="1" si="8"/>
        <v/>
      </c>
      <c r="L38" s="66" t="str">
        <f t="shared" ca="1" si="9"/>
        <v/>
      </c>
      <c r="M38" s="66" t="str">
        <f t="shared" ca="1" si="10"/>
        <v/>
      </c>
      <c r="N38" s="68">
        <f t="shared" ca="1" si="3"/>
        <v>0</v>
      </c>
      <c r="O38" s="68">
        <f t="shared" ca="1" si="4"/>
        <v>0</v>
      </c>
      <c r="P38" s="64" t="str">
        <f t="shared" ca="1" si="11"/>
        <v/>
      </c>
      <c r="Q38" s="64" t="str">
        <f t="shared" ca="1" si="12"/>
        <v/>
      </c>
      <c r="R38" s="64">
        <f t="shared" ca="1" si="5"/>
        <v>0</v>
      </c>
      <c r="S38" s="57" t="str">
        <f t="shared" ca="1" si="14"/>
        <v/>
      </c>
    </row>
    <row r="39" spans="1:19" x14ac:dyDescent="0.3">
      <c r="A39" s="6" t="str">
        <f t="shared" ca="1" si="6"/>
        <v/>
      </c>
      <c r="B39" s="3" t="str">
        <f t="shared" ca="1" si="7"/>
        <v/>
      </c>
      <c r="C39" s="1" t="str">
        <f t="shared" ca="1" si="0"/>
        <v/>
      </c>
      <c r="D39" s="13"/>
      <c r="E39" s="13"/>
      <c r="F39" s="39"/>
      <c r="G39" s="39"/>
      <c r="H39" s="49" t="str">
        <f t="shared" ca="1" si="1"/>
        <v/>
      </c>
      <c r="I39" s="49" t="str">
        <f t="shared" ca="1" si="2"/>
        <v/>
      </c>
      <c r="J39" s="49" t="str">
        <f t="shared" ca="1" si="13"/>
        <v/>
      </c>
      <c r="K39" s="66" t="str">
        <f t="shared" ca="1" si="8"/>
        <v/>
      </c>
      <c r="L39" s="66" t="str">
        <f t="shared" ca="1" si="9"/>
        <v/>
      </c>
      <c r="M39" s="66" t="str">
        <f t="shared" ca="1" si="10"/>
        <v/>
      </c>
      <c r="N39" s="68" t="str">
        <f t="shared" ca="1" si="3"/>
        <v/>
      </c>
      <c r="O39" s="68" t="str">
        <f t="shared" ca="1" si="4"/>
        <v/>
      </c>
      <c r="P39" s="64" t="str">
        <f t="shared" ca="1" si="11"/>
        <v/>
      </c>
      <c r="Q39" s="64" t="str">
        <f t="shared" ca="1" si="12"/>
        <v/>
      </c>
      <c r="R39" s="64" t="str">
        <f t="shared" ca="1" si="5"/>
        <v/>
      </c>
      <c r="S39" s="57" t="str">
        <f t="shared" ca="1" si="14"/>
        <v/>
      </c>
    </row>
    <row r="40" spans="1:19" x14ac:dyDescent="0.3">
      <c r="B40" s="89" t="s">
        <v>50</v>
      </c>
      <c r="C40" s="89"/>
      <c r="D40" s="89"/>
      <c r="E40" s="89"/>
      <c r="F40" s="89"/>
      <c r="G40" s="89"/>
      <c r="H40" s="51">
        <f ca="1">SUM(H9:H39)</f>
        <v>0</v>
      </c>
      <c r="I40" s="51">
        <f t="shared" ref="I40:J40" ca="1" si="15">SUM(I9:I39)</f>
        <v>0</v>
      </c>
      <c r="J40" s="56">
        <f t="shared" ca="1" si="15"/>
        <v>0</v>
      </c>
      <c r="K40" s="56"/>
      <c r="L40" s="59">
        <f ca="1">SUM(L9:L39)</f>
        <v>0</v>
      </c>
      <c r="M40" s="59">
        <f t="shared" ref="M40:O40" ca="1" si="16">SUM(M9:M39)</f>
        <v>0</v>
      </c>
      <c r="N40" s="59">
        <f t="shared" ca="1" si="16"/>
        <v>0</v>
      </c>
      <c r="O40" s="59">
        <f t="shared" ca="1" si="16"/>
        <v>0</v>
      </c>
      <c r="P40" s="59">
        <f ca="1">SUM(P9:P39)</f>
        <v>0</v>
      </c>
      <c r="Q40" s="59">
        <f ca="1">SUM(Q9:Q39)</f>
        <v>0</v>
      </c>
      <c r="R40" s="59">
        <f ca="1">SUM(R9:R39)</f>
        <v>0</v>
      </c>
      <c r="S40" s="59">
        <f ca="1">SUM(S9:S39)</f>
        <v>0</v>
      </c>
    </row>
    <row r="41" spans="1:19" x14ac:dyDescent="0.3">
      <c r="J41" s="55">
        <f ca="1">IFERROR(IF(WEEKDAY(C34)=2,SUM(H34:H39)+SUM(I34:I39),IF(WEEKDAY(C35)=2,SUM(H35:H39)+SUM(I35:I39),IF(WEEKDAY(C36)=2,SUM(H36:H39)+SUM(I36:I39),IF(WEEKDAY(C37)=2,SUM(H37:H39)+SUM(I37:I39),IF(WEEKDAY(C38)=2,SUM(H38:H39)+SUM(I38:I39),IF(WEEKDAY(C39)=2,H39+I39,"")))))),0)</f>
        <v>0</v>
      </c>
      <c r="K41" s="69"/>
      <c r="P41" s="71">
        <f ca="1">IFERROR(IF(WEEKDAY($C$34)=2,SUM(P34:P39),IF(WEEKDAY($C$35)=2,SUM(P35:P39),IF(WEEKDAY($C$36)=2,SUM(P36:P39),IF(WEEKDAY($C$37)=2,SUM(P37:P39),IF(WEEKDAY($C$38)=2,SUM(P38:P39),IF(WEEKDAY($C$39)=2,P39,"")))))),0)</f>
        <v>0</v>
      </c>
      <c r="Q41" s="71">
        <f ca="1">IFERROR(IF(WEEKDAY($C$34)=2,SUM(Q34:Q39),IF(WEEKDAY($C$35)=2,SUM(Q35:Q39),IF(WEEKDAY($C$36)=2,SUM(Q36:Q39),IF(WEEKDAY($C$37)=2,SUM(Q37:Q39),IF(WEEKDAY($C$38)=2,SUM(Q38:Q39),IF(WEEKDAY($C$39)=2,Q39,"")))))),0)</f>
        <v>0</v>
      </c>
      <c r="R41" s="71">
        <f ca="1">IFERROR(IF(WEEKDAY($C$34)=2,SUM(R34:R39),IF(WEEKDAY($C$35)=2,SUM(R35:R39),IF(WEEKDAY($C$36)=2,SUM(R36:R39),IF(WEEKDAY($C$37)=2,SUM(R37:R39),IF(WEEKDAY($C$38)=2,SUM(R38:R39),IF(WEEKDAY($C$39)=2,R39,"")))))),0)</f>
        <v>0</v>
      </c>
      <c r="S41" s="73"/>
    </row>
  </sheetData>
  <mergeCells count="4">
    <mergeCell ref="B40:G40"/>
    <mergeCell ref="C6:C7"/>
    <mergeCell ref="A1:S5"/>
    <mergeCell ref="P8:S8"/>
  </mergeCells>
  <conditionalFormatting sqref="A9:A39">
    <cfRule type="expression" dxfId="62" priority="27">
      <formula>$A9&lt;&gt;""</formula>
    </cfRule>
  </conditionalFormatting>
  <conditionalFormatting sqref="A8:A39">
    <cfRule type="expression" dxfId="61" priority="26">
      <formula>$A8&lt;&gt;""</formula>
    </cfRule>
  </conditionalFormatting>
  <conditionalFormatting sqref="J9:J39">
    <cfRule type="expression" dxfId="60" priority="5">
      <formula>$J9&lt;&gt;""</formula>
    </cfRule>
  </conditionalFormatting>
  <conditionalFormatting sqref="B9:I39">
    <cfRule type="expression" dxfId="59" priority="4" stopIfTrue="1">
      <formula>WEEKDAY($C9,1)=7</formula>
    </cfRule>
  </conditionalFormatting>
  <conditionalFormatting sqref="B9:I39 N9:N39">
    <cfRule type="expression" dxfId="58" priority="2">
      <formula>COUNTIF(Fériés,$C9)&gt;0</formula>
    </cfRule>
  </conditionalFormatting>
  <conditionalFormatting sqref="B9:I39 O9:O39">
    <cfRule type="expression" dxfId="57" priority="3" stopIfTrue="1">
      <formula>WEEKDAY($C9,1)=1</formula>
    </cfRule>
  </conditionalFormatting>
  <conditionalFormatting sqref="S9:S39">
    <cfRule type="expression" dxfId="56" priority="1">
      <formula>$S9&lt;&gt;""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S41"/>
  <sheetViews>
    <sheetView workbookViewId="0">
      <pane ySplit="8" topLeftCell="A9" activePane="bottomLeft" state="frozen"/>
      <selection activeCell="S9" sqref="S9:S14"/>
      <selection pane="bottomLeft" activeCell="G36" sqref="G36"/>
    </sheetView>
  </sheetViews>
  <sheetFormatPr baseColWidth="10" defaultRowHeight="15.6" x14ac:dyDescent="0.3"/>
  <cols>
    <col min="1" max="1" width="7.59765625" bestFit="1" customWidth="1"/>
    <col min="2" max="2" width="8.5" bestFit="1" customWidth="1"/>
    <col min="3" max="3" width="10.09765625" style="2" bestFit="1" customWidth="1"/>
    <col min="4" max="5" width="7.09765625" style="7" customWidth="1"/>
    <col min="6" max="7" width="7.09765625" customWidth="1"/>
    <col min="8" max="8" width="13" bestFit="1" customWidth="1"/>
    <col min="9" max="9" width="13" style="4" customWidth="1"/>
    <col min="10" max="10" width="12.19921875" style="8" bestFit="1" customWidth="1"/>
    <col min="11" max="11" width="7.5" style="8" customWidth="1"/>
    <col min="12" max="12" width="10.59765625" style="8" bestFit="1" customWidth="1"/>
    <col min="13" max="13" width="6.796875" style="8" customWidth="1"/>
    <col min="14" max="14" width="13" bestFit="1" customWidth="1"/>
    <col min="15" max="15" width="10.8984375" bestFit="1" customWidth="1"/>
    <col min="16" max="17" width="9.19921875" customWidth="1"/>
    <col min="18" max="18" width="9.19921875" bestFit="1" customWidth="1"/>
    <col min="19" max="19" width="8.296875" customWidth="1"/>
  </cols>
  <sheetData>
    <row r="1" spans="1:19" s="4" customFormat="1" ht="7.8" customHeight="1" thickTop="1" x14ac:dyDescent="0.3">
      <c r="A1" s="99" t="s">
        <v>6</v>
      </c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1"/>
    </row>
    <row r="2" spans="1:19" s="4" customFormat="1" ht="7.8" customHeight="1" x14ac:dyDescent="0.3">
      <c r="A2" s="102"/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103"/>
      <c r="Q2" s="103"/>
      <c r="R2" s="103"/>
      <c r="S2" s="104"/>
    </row>
    <row r="3" spans="1:19" s="4" customFormat="1" ht="7.8" customHeight="1" x14ac:dyDescent="0.3">
      <c r="A3" s="102"/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4"/>
    </row>
    <row r="4" spans="1:19" s="4" customFormat="1" ht="7.8" customHeight="1" x14ac:dyDescent="0.3">
      <c r="A4" s="102"/>
      <c r="B4" s="103"/>
      <c r="C4" s="103"/>
      <c r="D4" s="103"/>
      <c r="E4" s="103"/>
      <c r="F4" s="103"/>
      <c r="G4" s="103"/>
      <c r="H4" s="103"/>
      <c r="I4" s="103"/>
      <c r="J4" s="103"/>
      <c r="K4" s="103"/>
      <c r="L4" s="103"/>
      <c r="M4" s="103"/>
      <c r="N4" s="103"/>
      <c r="O4" s="103"/>
      <c r="P4" s="103"/>
      <c r="Q4" s="103"/>
      <c r="R4" s="103"/>
      <c r="S4" s="104"/>
    </row>
    <row r="5" spans="1:19" s="4" customFormat="1" ht="7.8" customHeight="1" thickBot="1" x14ac:dyDescent="0.35">
      <c r="A5" s="105"/>
      <c r="B5" s="106"/>
      <c r="C5" s="106"/>
      <c r="D5" s="106"/>
      <c r="E5" s="106"/>
      <c r="F5" s="106"/>
      <c r="G5" s="106"/>
      <c r="H5" s="106"/>
      <c r="I5" s="106"/>
      <c r="J5" s="106"/>
      <c r="K5" s="106"/>
      <c r="L5" s="106"/>
      <c r="M5" s="106"/>
      <c r="N5" s="106"/>
      <c r="O5" s="106"/>
      <c r="P5" s="106"/>
      <c r="Q5" s="106"/>
      <c r="R5" s="106"/>
      <c r="S5" s="107"/>
    </row>
    <row r="6" spans="1:19" s="4" customFormat="1" ht="16.2" thickTop="1" x14ac:dyDescent="0.3">
      <c r="A6" s="20"/>
      <c r="B6" s="20"/>
      <c r="C6" s="75">
        <f>Janvier!C6</f>
        <v>2019</v>
      </c>
      <c r="D6" s="21"/>
      <c r="E6" s="21"/>
      <c r="F6" s="20"/>
      <c r="G6" s="20"/>
      <c r="H6" s="20"/>
      <c r="I6" s="42" t="s">
        <v>34</v>
      </c>
      <c r="J6" s="20"/>
      <c r="K6" s="20"/>
      <c r="L6" s="20"/>
      <c r="M6" s="20"/>
      <c r="N6" s="16" t="s">
        <v>5</v>
      </c>
      <c r="O6" s="17">
        <f ca="1">SUM(Janvier:Mai!O7)</f>
        <v>7.8999999999999995</v>
      </c>
      <c r="P6" s="48" t="s">
        <v>39</v>
      </c>
      <c r="Q6" s="48" t="s">
        <v>40</v>
      </c>
      <c r="R6" s="48" t="s">
        <v>41</v>
      </c>
      <c r="S6" s="62" t="s">
        <v>51</v>
      </c>
    </row>
    <row r="7" spans="1:19" s="4" customFormat="1" x14ac:dyDescent="0.3">
      <c r="A7" s="20"/>
      <c r="B7" s="20"/>
      <c r="C7" s="76"/>
      <c r="D7" s="21"/>
      <c r="E7" s="21"/>
      <c r="F7" s="20"/>
      <c r="G7" s="20"/>
      <c r="H7" s="20"/>
      <c r="I7" s="42" t="s">
        <v>35</v>
      </c>
      <c r="J7" s="20"/>
      <c r="K7" s="20"/>
      <c r="L7" s="70">
        <v>35</v>
      </c>
      <c r="M7" s="70">
        <v>43</v>
      </c>
      <c r="N7" s="11" t="s">
        <v>4</v>
      </c>
      <c r="O7" s="12">
        <f ca="1">SUM(J9:J39)</f>
        <v>0</v>
      </c>
      <c r="P7" s="65" t="s">
        <v>53</v>
      </c>
      <c r="Q7" s="65" t="s">
        <v>54</v>
      </c>
      <c r="R7" s="65" t="s">
        <v>55</v>
      </c>
      <c r="S7" s="63" t="s">
        <v>52</v>
      </c>
    </row>
    <row r="8" spans="1:19" x14ac:dyDescent="0.3">
      <c r="A8" s="22" t="s">
        <v>1</v>
      </c>
      <c r="B8" s="23" t="s">
        <v>0</v>
      </c>
      <c r="C8" s="24" t="str">
        <f ca="1">MID(CELL("nomfichier",C8),FIND("]",CELL("nomfichier",C8))+1,20)</f>
        <v>Mai</v>
      </c>
      <c r="D8" s="25" t="s">
        <v>2</v>
      </c>
      <c r="E8" s="25" t="s">
        <v>3</v>
      </c>
      <c r="F8" s="26" t="s">
        <v>2</v>
      </c>
      <c r="G8" s="27" t="s">
        <v>3</v>
      </c>
      <c r="H8" s="18" t="s">
        <v>7</v>
      </c>
      <c r="I8" s="18" t="s">
        <v>36</v>
      </c>
      <c r="J8" s="19" t="s">
        <v>8</v>
      </c>
      <c r="K8" s="19" t="s">
        <v>56</v>
      </c>
      <c r="L8" s="19" t="s">
        <v>32</v>
      </c>
      <c r="M8" s="19" t="s">
        <v>33</v>
      </c>
      <c r="N8" s="36" t="s">
        <v>24</v>
      </c>
      <c r="O8" s="36" t="s">
        <v>25</v>
      </c>
      <c r="P8" s="86" t="s">
        <v>42</v>
      </c>
      <c r="Q8" s="87"/>
      <c r="R8" s="87"/>
      <c r="S8" s="88"/>
    </row>
    <row r="9" spans="1:19" x14ac:dyDescent="0.3">
      <c r="A9" s="6" t="str">
        <f ca="1">IFERROR(IF(WEEKDAY(C9,2)=7,WEEKNUM(C9,2),""),"")</f>
        <v/>
      </c>
      <c r="B9" s="3" t="str">
        <f ca="1">IFERROR(CHOOSE(WEEKDAY(C9),"Dim","Lun","Mar","Mer","Jeu","Ven","Sam"),"")</f>
        <v>Mer</v>
      </c>
      <c r="C9" s="1">
        <f t="shared" ref="C9:C39" ca="1" si="0">IF(MONTH(DATE($C$6,MONTH(1&amp;$C$8),ROW()-8))=MONTH(1&amp;$C$8),DATE($C$6,MONTH(1&amp;$C$8),ROW()-8),"")</f>
        <v>43586</v>
      </c>
      <c r="D9" s="13"/>
      <c r="E9" s="13"/>
      <c r="F9" s="39"/>
      <c r="G9" s="39"/>
      <c r="H9" s="49">
        <f t="shared" ref="H9:H39" ca="1" si="1">IF(C9="","",IF(AND(D9&lt;&gt;"",E9=""),0,MAX(0,MIN(E9+(E9&lt;D9),Hdéb)-MAX(Hfin,D9))+MAX(0,MIN(Hdéb+1,E9+(E9&lt;D9))-MAX(Hfin+1,D9)))+IF(AND(F9&lt;&gt;"",G9=""),0,MAX(0,MIN(G9+(G9&lt;F9),Hdéb)- MAX(Hfin,F9))+MAX(0,MIN(Hdéb+1,G9+(G9&lt;F9))-MAX(Hfin+1,F9))))</f>
        <v>0</v>
      </c>
      <c r="I9" s="49">
        <f t="shared" ref="I9:I39" ca="1" si="2">IF(C9="","",IF(OR(D9="",E9=""),0,IF(AND(D9&lt;&gt;"",E9&lt;&gt;"",MOD(D9-E9,1)=0),MOD(Hfin-Hdéb,1),(MOD(E9-D9,1)-IF(E9&gt;D9,MAX(0,MIN(E9,Hdéb/1)-MAX(D9,Hfin/1)),MAX(0,Hdéb/1-MAX(D9,Hfin/1))+MAX(0,MIN(E9,Hdéb/1)-Hfin/1)))))+IF(OR(F9="",G9=""),0,IF(AND(F9&lt;&gt;"",G9&lt;&gt;"",MOD(F9-G9,1)=0),MOD(Hfin-Hdéb,1),(MOD(G9-F9,1)-IF(G9&gt;F9,MAX(0,MIN(G9,Hdéb/1)-MAX(F9,Hfin/1)),MAX(0,Hdéb/1-MAX(F9,Hfin/1))+MAX(0,MIN(G9,Hdéb/1)-Hfin/1))))))</f>
        <v>0</v>
      </c>
      <c r="J9" s="49" t="str">
        <f ca="1">IFERROR(IF(WEEKDAY($C9)=1,SUM($H3:$H9)+SUM($I3:$I9)+Avril!$J$41,""),"")</f>
        <v/>
      </c>
      <c r="K9" s="66" t="str">
        <f ca="1">IFERROR(J9*24-L9-M9,"")</f>
        <v/>
      </c>
      <c r="L9" s="66" t="str">
        <f ca="1">IFERROR(IF(J9*24&lt;=$L$7,0,IF(AND(J9*24&gt;$L$7,M9&lt;&gt;""),J9*24-$L$7-M9,J9*24-$L$7)),"")</f>
        <v/>
      </c>
      <c r="M9" s="66" t="str">
        <f ca="1">IFERROR(IF(J9*24&gt;$L$7,IF(AND(J9*24&gt;$L$7,J9*24&lt;=$M$7),0,J9*24-$L$7-($M$7-$L$7)),0),"")</f>
        <v/>
      </c>
      <c r="N9" s="68">
        <f t="shared" ref="N9:N39" ca="1" si="3">IF(C9="","",IF(COUNTIF(Fériés,$C9)&gt;0,($H9+$I9)*24,0))</f>
        <v>0</v>
      </c>
      <c r="O9" s="68">
        <f t="shared" ref="O9:O39" ca="1" si="4">IFERROR(IF(C9="","",IF(AND(WEEKDAY($C9,1)=1,COUNTIF(Fériés,$C9)&lt;&gt;1),($H9+$I9)*24,0)),0)</f>
        <v>0</v>
      </c>
      <c r="P9" s="64" t="str">
        <f ca="1">IFERROR(L9,0)</f>
        <v/>
      </c>
      <c r="Q9" s="64" t="str">
        <f ca="1">IFERROR(M9,0)</f>
        <v/>
      </c>
      <c r="R9" s="64">
        <f t="shared" ref="R9:R39" ca="1" si="5">IFERROR(IF(COUNTIF(Fériés,$C9)&gt;0,($H9+$I9)*24,IF(WEEKDAY($C9)&lt;&gt;1,$I9*24,IF(COUNTIF(Fériés,$C9)&gt;0,($H9+$I9)*0,IF(COUNTIF(Fériés,$C9)=WEEKDAY($C9)=1,0,($H9+$I9)*24)))),"")</f>
        <v>0</v>
      </c>
      <c r="S9" s="57" t="str">
        <f ca="1">IFERROR(IF(WEEKDAY($C9)=1,SUM($P3:$P9)*1.25+Janvier!P$41+SUM($Q3:$Q9)*1.5+Janvier!Q$41+SUM($R3:$R9)*2+Avril!R$41*2,""),"")</f>
        <v/>
      </c>
    </row>
    <row r="10" spans="1:19" x14ac:dyDescent="0.3">
      <c r="A10" s="6" t="str">
        <f t="shared" ref="A10:A39" ca="1" si="6">IFERROR(IF(WEEKDAY(C10,2)=7,WEEKNUM(C10,2),""),"")</f>
        <v/>
      </c>
      <c r="B10" s="3" t="str">
        <f t="shared" ref="B10:B39" ca="1" si="7">IFERROR(CHOOSE(WEEKDAY(C10),"Dim","Lun","Mar","Mer","Jeu","Ven","Sam"),"")</f>
        <v>Jeu</v>
      </c>
      <c r="C10" s="1">
        <f t="shared" ca="1" si="0"/>
        <v>43587</v>
      </c>
      <c r="D10" s="13"/>
      <c r="E10" s="13"/>
      <c r="F10" s="39"/>
      <c r="G10" s="39"/>
      <c r="H10" s="49">
        <f t="shared" ca="1" si="1"/>
        <v>0</v>
      </c>
      <c r="I10" s="49">
        <f t="shared" ca="1" si="2"/>
        <v>0</v>
      </c>
      <c r="J10" s="49" t="str">
        <f ca="1">IFERROR(IF(WEEKDAY($C10)=1,SUM($H4:$H10)+SUM($I4:$I10)+Avril!$J$41,""),"")</f>
        <v/>
      </c>
      <c r="K10" s="66" t="str">
        <f t="shared" ref="K10:K39" ca="1" si="8">IFERROR(J10*24-L10-M10,"")</f>
        <v/>
      </c>
      <c r="L10" s="66" t="str">
        <f t="shared" ref="L10:L39" ca="1" si="9">IFERROR(IF(J10*24&lt;=$L$7,0,IF(AND(J10*24&gt;$L$7,M10&lt;&gt;""),J10*24-$L$7-M10,J10*24-$L$7)),"")</f>
        <v/>
      </c>
      <c r="M10" s="66" t="str">
        <f t="shared" ref="M10:M39" ca="1" si="10">IFERROR(IF(J10*24&gt;$L$7,IF(AND(J10*24&gt;$L$7,J10*24&lt;=$M$7),0,J10*24-$L$7-($M$7-$L$7)),0),"")</f>
        <v/>
      </c>
      <c r="N10" s="68">
        <f t="shared" ca="1" si="3"/>
        <v>0</v>
      </c>
      <c r="O10" s="68">
        <f t="shared" ca="1" si="4"/>
        <v>0</v>
      </c>
      <c r="P10" s="64" t="str">
        <f t="shared" ref="P10:P39" ca="1" si="11">IFERROR(L10,0)</f>
        <v/>
      </c>
      <c r="Q10" s="64" t="str">
        <f t="shared" ref="Q10:Q39" ca="1" si="12">IFERROR(M10,0)</f>
        <v/>
      </c>
      <c r="R10" s="64">
        <f t="shared" ca="1" si="5"/>
        <v>0</v>
      </c>
      <c r="S10" s="57" t="str">
        <f ca="1">IFERROR(IF(WEEKDAY($C10)=1,SUM($P4:$P10)*1.25+Janvier!P$41+SUM($Q4:$Q10)*1.5+Janvier!Q$41+SUM($R4:$R10)*2+Avril!R$41*2,""),"")</f>
        <v/>
      </c>
    </row>
    <row r="11" spans="1:19" x14ac:dyDescent="0.3">
      <c r="A11" s="6" t="str">
        <f t="shared" ca="1" si="6"/>
        <v/>
      </c>
      <c r="B11" s="3" t="str">
        <f t="shared" ca="1" si="7"/>
        <v>Ven</v>
      </c>
      <c r="C11" s="1">
        <f t="shared" ca="1" si="0"/>
        <v>43588</v>
      </c>
      <c r="D11" s="13"/>
      <c r="E11" s="13"/>
      <c r="F11" s="39"/>
      <c r="G11" s="39"/>
      <c r="H11" s="49">
        <f t="shared" ca="1" si="1"/>
        <v>0</v>
      </c>
      <c r="I11" s="49">
        <f t="shared" ca="1" si="2"/>
        <v>0</v>
      </c>
      <c r="J11" s="49" t="str">
        <f ca="1">IFERROR(IF(WEEKDAY($C11)=1,SUM($H5:$H11)+SUM($I5:$I11)+Avril!$J$41,""),"")</f>
        <v/>
      </c>
      <c r="K11" s="66" t="str">
        <f t="shared" ca="1" si="8"/>
        <v/>
      </c>
      <c r="L11" s="66" t="str">
        <f t="shared" ca="1" si="9"/>
        <v/>
      </c>
      <c r="M11" s="66" t="str">
        <f t="shared" ca="1" si="10"/>
        <v/>
      </c>
      <c r="N11" s="68">
        <f t="shared" ca="1" si="3"/>
        <v>0</v>
      </c>
      <c r="O11" s="68">
        <f t="shared" ca="1" si="4"/>
        <v>0</v>
      </c>
      <c r="P11" s="64" t="str">
        <f t="shared" ca="1" si="11"/>
        <v/>
      </c>
      <c r="Q11" s="64" t="str">
        <f t="shared" ca="1" si="12"/>
        <v/>
      </c>
      <c r="R11" s="64">
        <f t="shared" ca="1" si="5"/>
        <v>0</v>
      </c>
      <c r="S11" s="57" t="str">
        <f ca="1">IFERROR(IF(WEEKDAY($C11)=1,SUM($P5:$P11)*1.25+Janvier!P$41+SUM($Q5:$Q11)*1.5+Janvier!Q$41+SUM($R5:$R11)*2+Avril!R$41*2,""),"")</f>
        <v/>
      </c>
    </row>
    <row r="12" spans="1:19" x14ac:dyDescent="0.3">
      <c r="A12" s="6" t="str">
        <f t="shared" ca="1" si="6"/>
        <v/>
      </c>
      <c r="B12" s="3" t="str">
        <f t="shared" ca="1" si="7"/>
        <v>Sam</v>
      </c>
      <c r="C12" s="1">
        <f t="shared" ca="1" si="0"/>
        <v>43589</v>
      </c>
      <c r="D12" s="13"/>
      <c r="E12" s="13"/>
      <c r="F12" s="39"/>
      <c r="G12" s="39"/>
      <c r="H12" s="49">
        <f t="shared" ca="1" si="1"/>
        <v>0</v>
      </c>
      <c r="I12" s="49">
        <f t="shared" ca="1" si="2"/>
        <v>0</v>
      </c>
      <c r="J12" s="49" t="str">
        <f ca="1">IFERROR(IF(WEEKDAY($C12)=1,SUM($H6:$H12)+SUM($I6:$I12)+Avril!$J$41,""),"")</f>
        <v/>
      </c>
      <c r="K12" s="66" t="str">
        <f t="shared" ca="1" si="8"/>
        <v/>
      </c>
      <c r="L12" s="66" t="str">
        <f t="shared" ca="1" si="9"/>
        <v/>
      </c>
      <c r="M12" s="66" t="str">
        <f t="shared" ca="1" si="10"/>
        <v/>
      </c>
      <c r="N12" s="68">
        <f t="shared" ca="1" si="3"/>
        <v>0</v>
      </c>
      <c r="O12" s="68">
        <f t="shared" ca="1" si="4"/>
        <v>0</v>
      </c>
      <c r="P12" s="64" t="str">
        <f t="shared" ca="1" si="11"/>
        <v/>
      </c>
      <c r="Q12" s="64" t="str">
        <f t="shared" ca="1" si="12"/>
        <v/>
      </c>
      <c r="R12" s="64">
        <f t="shared" ca="1" si="5"/>
        <v>0</v>
      </c>
      <c r="S12" s="57" t="str">
        <f ca="1">IFERROR(IF(WEEKDAY($C12)=1,SUM($P6:$P12)*1.25+Janvier!P$41+SUM($Q6:$Q12)*1.5+Janvier!Q$41+SUM($R6:$R12)*2+Avril!R$41*2,""),"")</f>
        <v/>
      </c>
    </row>
    <row r="13" spans="1:19" x14ac:dyDescent="0.3">
      <c r="A13" s="6">
        <f t="shared" ca="1" si="6"/>
        <v>18</v>
      </c>
      <c r="B13" s="3" t="str">
        <f t="shared" ca="1" si="7"/>
        <v>Dim</v>
      </c>
      <c r="C13" s="1">
        <f t="shared" ca="1" si="0"/>
        <v>43590</v>
      </c>
      <c r="D13" s="13"/>
      <c r="E13" s="13"/>
      <c r="F13" s="39"/>
      <c r="G13" s="39"/>
      <c r="H13" s="49">
        <f t="shared" ca="1" si="1"/>
        <v>0</v>
      </c>
      <c r="I13" s="49">
        <f t="shared" ca="1" si="2"/>
        <v>0</v>
      </c>
      <c r="J13" s="49">
        <f ca="1">IFERROR(IF(WEEKDAY($C13)=1,SUM($H7:$H13)+SUM($I7:$I13)+Avril!$J$41,""),"")</f>
        <v>0</v>
      </c>
      <c r="K13" s="66">
        <f t="shared" ca="1" si="8"/>
        <v>0</v>
      </c>
      <c r="L13" s="66">
        <f t="shared" ca="1" si="9"/>
        <v>0</v>
      </c>
      <c r="M13" s="66">
        <f t="shared" ca="1" si="10"/>
        <v>0</v>
      </c>
      <c r="N13" s="68">
        <f t="shared" ca="1" si="3"/>
        <v>0</v>
      </c>
      <c r="O13" s="68">
        <f t="shared" ca="1" si="4"/>
        <v>0</v>
      </c>
      <c r="P13" s="64">
        <f t="shared" ca="1" si="11"/>
        <v>0</v>
      </c>
      <c r="Q13" s="64">
        <f t="shared" ca="1" si="12"/>
        <v>0</v>
      </c>
      <c r="R13" s="64">
        <f t="shared" ca="1" si="5"/>
        <v>0</v>
      </c>
      <c r="S13" s="57">
        <f ca="1">IFERROR(IF(WEEKDAY($C13)=1,SUM($P7:$P13)*1.25+Janvier!P$41+SUM($Q7:$Q13)*1.5+Janvier!Q$41+SUM($R7:$R13)*2+Avril!R$41*2,""),"")</f>
        <v>0</v>
      </c>
    </row>
    <row r="14" spans="1:19" x14ac:dyDescent="0.3">
      <c r="A14" s="6" t="str">
        <f t="shared" ca="1" si="6"/>
        <v/>
      </c>
      <c r="B14" s="3" t="str">
        <f t="shared" ca="1" si="7"/>
        <v>Lun</v>
      </c>
      <c r="C14" s="1">
        <f t="shared" ca="1" si="0"/>
        <v>43591</v>
      </c>
      <c r="D14" s="13"/>
      <c r="E14" s="13"/>
      <c r="F14" s="39"/>
      <c r="G14" s="39"/>
      <c r="H14" s="49">
        <f t="shared" ca="1" si="1"/>
        <v>0</v>
      </c>
      <c r="I14" s="49">
        <f t="shared" ca="1" si="2"/>
        <v>0</v>
      </c>
      <c r="J14" s="49" t="str">
        <f ca="1">IFERROR(IF(WEEKDAY($C14)=1,SUM($H8:$H14)+SUM($I8:$I14)+Avril!$J$41,""),"")</f>
        <v/>
      </c>
      <c r="K14" s="66" t="str">
        <f t="shared" ca="1" si="8"/>
        <v/>
      </c>
      <c r="L14" s="66" t="str">
        <f t="shared" ca="1" si="9"/>
        <v/>
      </c>
      <c r="M14" s="66" t="str">
        <f t="shared" ca="1" si="10"/>
        <v/>
      </c>
      <c r="N14" s="68">
        <f t="shared" ca="1" si="3"/>
        <v>0</v>
      </c>
      <c r="O14" s="68">
        <f t="shared" ca="1" si="4"/>
        <v>0</v>
      </c>
      <c r="P14" s="64" t="str">
        <f t="shared" ca="1" si="11"/>
        <v/>
      </c>
      <c r="Q14" s="64" t="str">
        <f t="shared" ca="1" si="12"/>
        <v/>
      </c>
      <c r="R14" s="64">
        <f t="shared" ca="1" si="5"/>
        <v>0</v>
      </c>
      <c r="S14" s="57" t="str">
        <f ca="1">IFERROR(IF(WEEKDAY($C14)=1,SUM($P8:$P14)*1.25+Janvier!P$41+SUM($Q8:$Q14)*1.5+Janvier!Q$41+SUM($R8:$R14)*2+Avril!R$41*2,""),"")</f>
        <v/>
      </c>
    </row>
    <row r="15" spans="1:19" x14ac:dyDescent="0.3">
      <c r="A15" s="6" t="str">
        <f t="shared" ca="1" si="6"/>
        <v/>
      </c>
      <c r="B15" s="3" t="str">
        <f t="shared" ca="1" si="7"/>
        <v>Mar</v>
      </c>
      <c r="C15" s="1">
        <f t="shared" ca="1" si="0"/>
        <v>43592</v>
      </c>
      <c r="D15" s="13"/>
      <c r="E15" s="13"/>
      <c r="F15" s="39"/>
      <c r="G15" s="39"/>
      <c r="H15" s="49">
        <f t="shared" ca="1" si="1"/>
        <v>0</v>
      </c>
      <c r="I15" s="49">
        <f t="shared" ca="1" si="2"/>
        <v>0</v>
      </c>
      <c r="J15" s="49" t="str">
        <f t="shared" ref="J15:J39" ca="1" si="13">IFERROR(IF(WEEKDAY($C15)=1,SUM($H9:$H15)+SUM($I9:$I15),""),"")</f>
        <v/>
      </c>
      <c r="K15" s="66" t="str">
        <f t="shared" ca="1" si="8"/>
        <v/>
      </c>
      <c r="L15" s="66" t="str">
        <f t="shared" ca="1" si="9"/>
        <v/>
      </c>
      <c r="M15" s="66" t="str">
        <f t="shared" ca="1" si="10"/>
        <v/>
      </c>
      <c r="N15" s="68">
        <f t="shared" ca="1" si="3"/>
        <v>0</v>
      </c>
      <c r="O15" s="68">
        <f t="shared" ca="1" si="4"/>
        <v>0</v>
      </c>
      <c r="P15" s="64" t="str">
        <f t="shared" ca="1" si="11"/>
        <v/>
      </c>
      <c r="Q15" s="64" t="str">
        <f t="shared" ca="1" si="12"/>
        <v/>
      </c>
      <c r="R15" s="64">
        <f t="shared" ca="1" si="5"/>
        <v>0</v>
      </c>
      <c r="S15" s="57" t="str">
        <f t="shared" ref="S15:S39" ca="1" si="14">IFERROR(IF(WEEKDAY($C15)=1,SUM($P9:$P15)*1.25+SUM($Q9:$Q15)*1.5+SUM($R9:$R15)*2,""),"")</f>
        <v/>
      </c>
    </row>
    <row r="16" spans="1:19" x14ac:dyDescent="0.3">
      <c r="A16" s="6" t="str">
        <f t="shared" ca="1" si="6"/>
        <v/>
      </c>
      <c r="B16" s="3" t="str">
        <f t="shared" ca="1" si="7"/>
        <v>Mer</v>
      </c>
      <c r="C16" s="1">
        <f t="shared" ca="1" si="0"/>
        <v>43593</v>
      </c>
      <c r="D16" s="13"/>
      <c r="E16" s="13"/>
      <c r="F16" s="39"/>
      <c r="G16" s="39"/>
      <c r="H16" s="49">
        <f t="shared" ca="1" si="1"/>
        <v>0</v>
      </c>
      <c r="I16" s="49">
        <f t="shared" ca="1" si="2"/>
        <v>0</v>
      </c>
      <c r="J16" s="49" t="str">
        <f t="shared" ca="1" si="13"/>
        <v/>
      </c>
      <c r="K16" s="66" t="str">
        <f t="shared" ca="1" si="8"/>
        <v/>
      </c>
      <c r="L16" s="66" t="str">
        <f t="shared" ca="1" si="9"/>
        <v/>
      </c>
      <c r="M16" s="66" t="str">
        <f t="shared" ca="1" si="10"/>
        <v/>
      </c>
      <c r="N16" s="68">
        <f t="shared" ca="1" si="3"/>
        <v>0</v>
      </c>
      <c r="O16" s="68">
        <f t="shared" ca="1" si="4"/>
        <v>0</v>
      </c>
      <c r="P16" s="64" t="str">
        <f t="shared" ca="1" si="11"/>
        <v/>
      </c>
      <c r="Q16" s="64" t="str">
        <f t="shared" ca="1" si="12"/>
        <v/>
      </c>
      <c r="R16" s="64">
        <f t="shared" ca="1" si="5"/>
        <v>0</v>
      </c>
      <c r="S16" s="57" t="str">
        <f t="shared" ca="1" si="14"/>
        <v/>
      </c>
    </row>
    <row r="17" spans="1:19" x14ac:dyDescent="0.3">
      <c r="A17" s="6" t="str">
        <f t="shared" ca="1" si="6"/>
        <v/>
      </c>
      <c r="B17" s="3" t="str">
        <f t="shared" ca="1" si="7"/>
        <v>Jeu</v>
      </c>
      <c r="C17" s="1">
        <f t="shared" ca="1" si="0"/>
        <v>43594</v>
      </c>
      <c r="D17" s="13"/>
      <c r="E17" s="13"/>
      <c r="F17" s="39"/>
      <c r="G17" s="39"/>
      <c r="H17" s="49">
        <f t="shared" ca="1" si="1"/>
        <v>0</v>
      </c>
      <c r="I17" s="49">
        <f t="shared" ca="1" si="2"/>
        <v>0</v>
      </c>
      <c r="J17" s="49" t="str">
        <f t="shared" ca="1" si="13"/>
        <v/>
      </c>
      <c r="K17" s="66" t="str">
        <f t="shared" ca="1" si="8"/>
        <v/>
      </c>
      <c r="L17" s="66" t="str">
        <f t="shared" ca="1" si="9"/>
        <v/>
      </c>
      <c r="M17" s="66" t="str">
        <f t="shared" ca="1" si="10"/>
        <v/>
      </c>
      <c r="N17" s="68">
        <f t="shared" ca="1" si="3"/>
        <v>0</v>
      </c>
      <c r="O17" s="68">
        <f t="shared" ca="1" si="4"/>
        <v>0</v>
      </c>
      <c r="P17" s="64" t="str">
        <f t="shared" ca="1" si="11"/>
        <v/>
      </c>
      <c r="Q17" s="64" t="str">
        <f t="shared" ca="1" si="12"/>
        <v/>
      </c>
      <c r="R17" s="64">
        <f t="shared" ca="1" si="5"/>
        <v>0</v>
      </c>
      <c r="S17" s="57" t="str">
        <f t="shared" ca="1" si="14"/>
        <v/>
      </c>
    </row>
    <row r="18" spans="1:19" x14ac:dyDescent="0.3">
      <c r="A18" s="6" t="str">
        <f t="shared" ca="1" si="6"/>
        <v/>
      </c>
      <c r="B18" s="3" t="str">
        <f t="shared" ca="1" si="7"/>
        <v>Ven</v>
      </c>
      <c r="C18" s="1">
        <f t="shared" ca="1" si="0"/>
        <v>43595</v>
      </c>
      <c r="D18" s="13"/>
      <c r="E18" s="13"/>
      <c r="F18" s="39"/>
      <c r="G18" s="39"/>
      <c r="H18" s="49">
        <f t="shared" ca="1" si="1"/>
        <v>0</v>
      </c>
      <c r="I18" s="49">
        <f t="shared" ca="1" si="2"/>
        <v>0</v>
      </c>
      <c r="J18" s="49" t="str">
        <f t="shared" ca="1" si="13"/>
        <v/>
      </c>
      <c r="K18" s="66" t="str">
        <f t="shared" ca="1" si="8"/>
        <v/>
      </c>
      <c r="L18" s="66" t="str">
        <f t="shared" ca="1" si="9"/>
        <v/>
      </c>
      <c r="M18" s="66" t="str">
        <f t="shared" ca="1" si="10"/>
        <v/>
      </c>
      <c r="N18" s="68">
        <f t="shared" ca="1" si="3"/>
        <v>0</v>
      </c>
      <c r="O18" s="68">
        <f t="shared" ca="1" si="4"/>
        <v>0</v>
      </c>
      <c r="P18" s="64" t="str">
        <f t="shared" ca="1" si="11"/>
        <v/>
      </c>
      <c r="Q18" s="64" t="str">
        <f t="shared" ca="1" si="12"/>
        <v/>
      </c>
      <c r="R18" s="64">
        <f t="shared" ca="1" si="5"/>
        <v>0</v>
      </c>
      <c r="S18" s="57" t="str">
        <f t="shared" ca="1" si="14"/>
        <v/>
      </c>
    </row>
    <row r="19" spans="1:19" x14ac:dyDescent="0.3">
      <c r="A19" s="6" t="str">
        <f t="shared" ca="1" si="6"/>
        <v/>
      </c>
      <c r="B19" s="3" t="str">
        <f t="shared" ca="1" si="7"/>
        <v>Sam</v>
      </c>
      <c r="C19" s="1">
        <f t="shared" ca="1" si="0"/>
        <v>43596</v>
      </c>
      <c r="D19" s="13"/>
      <c r="E19" s="13"/>
      <c r="F19" s="5"/>
      <c r="G19" s="5"/>
      <c r="H19" s="49">
        <f t="shared" ca="1" si="1"/>
        <v>0</v>
      </c>
      <c r="I19" s="49">
        <f t="shared" ca="1" si="2"/>
        <v>0</v>
      </c>
      <c r="J19" s="49" t="str">
        <f t="shared" ca="1" si="13"/>
        <v/>
      </c>
      <c r="K19" s="66" t="str">
        <f t="shared" ca="1" si="8"/>
        <v/>
      </c>
      <c r="L19" s="66" t="str">
        <f t="shared" ca="1" si="9"/>
        <v/>
      </c>
      <c r="M19" s="66" t="str">
        <f t="shared" ca="1" si="10"/>
        <v/>
      </c>
      <c r="N19" s="68">
        <f t="shared" ca="1" si="3"/>
        <v>0</v>
      </c>
      <c r="O19" s="68">
        <f t="shared" ca="1" si="4"/>
        <v>0</v>
      </c>
      <c r="P19" s="64" t="str">
        <f t="shared" ca="1" si="11"/>
        <v/>
      </c>
      <c r="Q19" s="64" t="str">
        <f t="shared" ca="1" si="12"/>
        <v/>
      </c>
      <c r="R19" s="64">
        <f t="shared" ca="1" si="5"/>
        <v>0</v>
      </c>
      <c r="S19" s="57" t="str">
        <f t="shared" ca="1" si="14"/>
        <v/>
      </c>
    </row>
    <row r="20" spans="1:19" x14ac:dyDescent="0.3">
      <c r="A20" s="6">
        <f t="shared" ca="1" si="6"/>
        <v>19</v>
      </c>
      <c r="B20" s="3" t="str">
        <f t="shared" ca="1" si="7"/>
        <v>Dim</v>
      </c>
      <c r="C20" s="1">
        <f t="shared" ca="1" si="0"/>
        <v>43597</v>
      </c>
      <c r="D20" s="13"/>
      <c r="E20" s="13"/>
      <c r="F20" s="39"/>
      <c r="G20" s="5"/>
      <c r="H20" s="49">
        <f t="shared" ca="1" si="1"/>
        <v>0</v>
      </c>
      <c r="I20" s="49">
        <f t="shared" ca="1" si="2"/>
        <v>0</v>
      </c>
      <c r="J20" s="49">
        <f t="shared" ca="1" si="13"/>
        <v>0</v>
      </c>
      <c r="K20" s="66">
        <f t="shared" ca="1" si="8"/>
        <v>0</v>
      </c>
      <c r="L20" s="66">
        <f t="shared" ca="1" si="9"/>
        <v>0</v>
      </c>
      <c r="M20" s="66">
        <f t="shared" ca="1" si="10"/>
        <v>0</v>
      </c>
      <c r="N20" s="68">
        <f t="shared" ca="1" si="3"/>
        <v>0</v>
      </c>
      <c r="O20" s="68">
        <f t="shared" ca="1" si="4"/>
        <v>0</v>
      </c>
      <c r="P20" s="64">
        <f t="shared" ca="1" si="11"/>
        <v>0</v>
      </c>
      <c r="Q20" s="64">
        <f t="shared" ca="1" si="12"/>
        <v>0</v>
      </c>
      <c r="R20" s="64">
        <f t="shared" ca="1" si="5"/>
        <v>0</v>
      </c>
      <c r="S20" s="57">
        <f t="shared" ca="1" si="14"/>
        <v>0</v>
      </c>
    </row>
    <row r="21" spans="1:19" x14ac:dyDescent="0.3">
      <c r="A21" s="6" t="str">
        <f t="shared" ca="1" si="6"/>
        <v/>
      </c>
      <c r="B21" s="3" t="str">
        <f t="shared" ca="1" si="7"/>
        <v>Lun</v>
      </c>
      <c r="C21" s="1">
        <f t="shared" ca="1" si="0"/>
        <v>43598</v>
      </c>
      <c r="D21" s="13"/>
      <c r="E21" s="13"/>
      <c r="F21" s="5"/>
      <c r="G21" s="5"/>
      <c r="H21" s="49">
        <f t="shared" ca="1" si="1"/>
        <v>0</v>
      </c>
      <c r="I21" s="49">
        <f t="shared" ca="1" si="2"/>
        <v>0</v>
      </c>
      <c r="J21" s="49" t="str">
        <f t="shared" ca="1" si="13"/>
        <v/>
      </c>
      <c r="K21" s="66" t="str">
        <f t="shared" ca="1" si="8"/>
        <v/>
      </c>
      <c r="L21" s="66" t="str">
        <f t="shared" ca="1" si="9"/>
        <v/>
      </c>
      <c r="M21" s="66" t="str">
        <f t="shared" ca="1" si="10"/>
        <v/>
      </c>
      <c r="N21" s="68">
        <f t="shared" ca="1" si="3"/>
        <v>0</v>
      </c>
      <c r="O21" s="68">
        <f t="shared" ca="1" si="4"/>
        <v>0</v>
      </c>
      <c r="P21" s="64" t="str">
        <f t="shared" ca="1" si="11"/>
        <v/>
      </c>
      <c r="Q21" s="64" t="str">
        <f t="shared" ca="1" si="12"/>
        <v/>
      </c>
      <c r="R21" s="64">
        <f t="shared" ca="1" si="5"/>
        <v>0</v>
      </c>
      <c r="S21" s="57" t="str">
        <f t="shared" ca="1" si="14"/>
        <v/>
      </c>
    </row>
    <row r="22" spans="1:19" x14ac:dyDescent="0.3">
      <c r="A22" s="6" t="str">
        <f t="shared" ca="1" si="6"/>
        <v/>
      </c>
      <c r="B22" s="3" t="str">
        <f t="shared" ca="1" si="7"/>
        <v>Mar</v>
      </c>
      <c r="C22" s="1">
        <f t="shared" ca="1" si="0"/>
        <v>43599</v>
      </c>
      <c r="D22" s="13"/>
      <c r="E22" s="13"/>
      <c r="F22" s="5"/>
      <c r="G22" s="5"/>
      <c r="H22" s="49">
        <f t="shared" ca="1" si="1"/>
        <v>0</v>
      </c>
      <c r="I22" s="49">
        <f t="shared" ca="1" si="2"/>
        <v>0</v>
      </c>
      <c r="J22" s="49" t="str">
        <f t="shared" ca="1" si="13"/>
        <v/>
      </c>
      <c r="K22" s="66" t="str">
        <f t="shared" ca="1" si="8"/>
        <v/>
      </c>
      <c r="L22" s="66" t="str">
        <f t="shared" ca="1" si="9"/>
        <v/>
      </c>
      <c r="M22" s="66" t="str">
        <f t="shared" ca="1" si="10"/>
        <v/>
      </c>
      <c r="N22" s="68">
        <f t="shared" ca="1" si="3"/>
        <v>0</v>
      </c>
      <c r="O22" s="68">
        <f t="shared" ca="1" si="4"/>
        <v>0</v>
      </c>
      <c r="P22" s="64" t="str">
        <f t="shared" ca="1" si="11"/>
        <v/>
      </c>
      <c r="Q22" s="64" t="str">
        <f t="shared" ca="1" si="12"/>
        <v/>
      </c>
      <c r="R22" s="64">
        <f t="shared" ca="1" si="5"/>
        <v>0</v>
      </c>
      <c r="S22" s="57" t="str">
        <f t="shared" ca="1" si="14"/>
        <v/>
      </c>
    </row>
    <row r="23" spans="1:19" x14ac:dyDescent="0.3">
      <c r="A23" s="6" t="str">
        <f t="shared" ca="1" si="6"/>
        <v/>
      </c>
      <c r="B23" s="3" t="str">
        <f t="shared" ca="1" si="7"/>
        <v>Mer</v>
      </c>
      <c r="C23" s="1">
        <f t="shared" ca="1" si="0"/>
        <v>43600</v>
      </c>
      <c r="D23" s="13"/>
      <c r="E23" s="13"/>
      <c r="F23" s="39"/>
      <c r="G23" s="39"/>
      <c r="H23" s="49">
        <f t="shared" ca="1" si="1"/>
        <v>0</v>
      </c>
      <c r="I23" s="49">
        <f t="shared" ca="1" si="2"/>
        <v>0</v>
      </c>
      <c r="J23" s="49" t="str">
        <f t="shared" ca="1" si="13"/>
        <v/>
      </c>
      <c r="K23" s="66" t="str">
        <f t="shared" ca="1" si="8"/>
        <v/>
      </c>
      <c r="L23" s="66" t="str">
        <f t="shared" ca="1" si="9"/>
        <v/>
      </c>
      <c r="M23" s="66" t="str">
        <f t="shared" ca="1" si="10"/>
        <v/>
      </c>
      <c r="N23" s="68">
        <f t="shared" ca="1" si="3"/>
        <v>0</v>
      </c>
      <c r="O23" s="68">
        <f t="shared" ca="1" si="4"/>
        <v>0</v>
      </c>
      <c r="P23" s="64" t="str">
        <f t="shared" ca="1" si="11"/>
        <v/>
      </c>
      <c r="Q23" s="64" t="str">
        <f t="shared" ca="1" si="12"/>
        <v/>
      </c>
      <c r="R23" s="64">
        <f t="shared" ca="1" si="5"/>
        <v>0</v>
      </c>
      <c r="S23" s="57" t="str">
        <f t="shared" ca="1" si="14"/>
        <v/>
      </c>
    </row>
    <row r="24" spans="1:19" x14ac:dyDescent="0.3">
      <c r="A24" s="6" t="str">
        <f t="shared" ca="1" si="6"/>
        <v/>
      </c>
      <c r="B24" s="3" t="str">
        <f t="shared" ca="1" si="7"/>
        <v>Jeu</v>
      </c>
      <c r="C24" s="1">
        <f t="shared" ca="1" si="0"/>
        <v>43601</v>
      </c>
      <c r="D24" s="13"/>
      <c r="E24" s="13"/>
      <c r="F24" s="5"/>
      <c r="G24" s="5"/>
      <c r="H24" s="49">
        <f t="shared" ca="1" si="1"/>
        <v>0</v>
      </c>
      <c r="I24" s="49">
        <f t="shared" ca="1" si="2"/>
        <v>0</v>
      </c>
      <c r="J24" s="49" t="str">
        <f t="shared" ca="1" si="13"/>
        <v/>
      </c>
      <c r="K24" s="66" t="str">
        <f t="shared" ca="1" si="8"/>
        <v/>
      </c>
      <c r="L24" s="66" t="str">
        <f t="shared" ca="1" si="9"/>
        <v/>
      </c>
      <c r="M24" s="66" t="str">
        <f t="shared" ca="1" si="10"/>
        <v/>
      </c>
      <c r="N24" s="68">
        <f t="shared" ca="1" si="3"/>
        <v>0</v>
      </c>
      <c r="O24" s="68">
        <f t="shared" ca="1" si="4"/>
        <v>0</v>
      </c>
      <c r="P24" s="64" t="str">
        <f t="shared" ca="1" si="11"/>
        <v/>
      </c>
      <c r="Q24" s="64" t="str">
        <f t="shared" ca="1" si="12"/>
        <v/>
      </c>
      <c r="R24" s="64">
        <f t="shared" ca="1" si="5"/>
        <v>0</v>
      </c>
      <c r="S24" s="57" t="str">
        <f t="shared" ca="1" si="14"/>
        <v/>
      </c>
    </row>
    <row r="25" spans="1:19" x14ac:dyDescent="0.3">
      <c r="A25" s="6" t="str">
        <f t="shared" ca="1" si="6"/>
        <v/>
      </c>
      <c r="B25" s="3" t="str">
        <f t="shared" ca="1" si="7"/>
        <v>Ven</v>
      </c>
      <c r="C25" s="1">
        <f t="shared" ca="1" si="0"/>
        <v>43602</v>
      </c>
      <c r="D25" s="13"/>
      <c r="E25" s="13"/>
      <c r="F25" s="5"/>
      <c r="G25" s="5"/>
      <c r="H25" s="49">
        <f t="shared" ca="1" si="1"/>
        <v>0</v>
      </c>
      <c r="I25" s="49">
        <f t="shared" ca="1" si="2"/>
        <v>0</v>
      </c>
      <c r="J25" s="49" t="str">
        <f t="shared" ca="1" si="13"/>
        <v/>
      </c>
      <c r="K25" s="66" t="str">
        <f t="shared" ca="1" si="8"/>
        <v/>
      </c>
      <c r="L25" s="66" t="str">
        <f t="shared" ca="1" si="9"/>
        <v/>
      </c>
      <c r="M25" s="66" t="str">
        <f t="shared" ca="1" si="10"/>
        <v/>
      </c>
      <c r="N25" s="68">
        <f t="shared" ca="1" si="3"/>
        <v>0</v>
      </c>
      <c r="O25" s="68">
        <f t="shared" ca="1" si="4"/>
        <v>0</v>
      </c>
      <c r="P25" s="64" t="str">
        <f t="shared" ca="1" si="11"/>
        <v/>
      </c>
      <c r="Q25" s="64" t="str">
        <f t="shared" ca="1" si="12"/>
        <v/>
      </c>
      <c r="R25" s="64">
        <f t="shared" ca="1" si="5"/>
        <v>0</v>
      </c>
      <c r="S25" s="57" t="str">
        <f t="shared" ca="1" si="14"/>
        <v/>
      </c>
    </row>
    <row r="26" spans="1:19" x14ac:dyDescent="0.3">
      <c r="A26" s="6" t="str">
        <f t="shared" ca="1" si="6"/>
        <v/>
      </c>
      <c r="B26" s="3" t="str">
        <f t="shared" ca="1" si="7"/>
        <v>Sam</v>
      </c>
      <c r="C26" s="1">
        <f t="shared" ca="1" si="0"/>
        <v>43603</v>
      </c>
      <c r="D26" s="13"/>
      <c r="E26" s="13"/>
      <c r="F26" s="5"/>
      <c r="G26" s="5"/>
      <c r="H26" s="49">
        <f t="shared" ca="1" si="1"/>
        <v>0</v>
      </c>
      <c r="I26" s="49">
        <f t="shared" ca="1" si="2"/>
        <v>0</v>
      </c>
      <c r="J26" s="49" t="str">
        <f t="shared" ca="1" si="13"/>
        <v/>
      </c>
      <c r="K26" s="66" t="str">
        <f t="shared" ca="1" si="8"/>
        <v/>
      </c>
      <c r="L26" s="66" t="str">
        <f t="shared" ca="1" si="9"/>
        <v/>
      </c>
      <c r="M26" s="66" t="str">
        <f t="shared" ca="1" si="10"/>
        <v/>
      </c>
      <c r="N26" s="68">
        <f t="shared" ca="1" si="3"/>
        <v>0</v>
      </c>
      <c r="O26" s="68">
        <f t="shared" ca="1" si="4"/>
        <v>0</v>
      </c>
      <c r="P26" s="64" t="str">
        <f t="shared" ca="1" si="11"/>
        <v/>
      </c>
      <c r="Q26" s="64" t="str">
        <f t="shared" ca="1" si="12"/>
        <v/>
      </c>
      <c r="R26" s="64">
        <f t="shared" ca="1" si="5"/>
        <v>0</v>
      </c>
      <c r="S26" s="57" t="str">
        <f t="shared" ca="1" si="14"/>
        <v/>
      </c>
    </row>
    <row r="27" spans="1:19" x14ac:dyDescent="0.3">
      <c r="A27" s="6">
        <f t="shared" ca="1" si="6"/>
        <v>20</v>
      </c>
      <c r="B27" s="3" t="str">
        <f t="shared" ca="1" si="7"/>
        <v>Dim</v>
      </c>
      <c r="C27" s="1">
        <f t="shared" ca="1" si="0"/>
        <v>43604</v>
      </c>
      <c r="D27" s="13"/>
      <c r="E27" s="13"/>
      <c r="F27" s="5"/>
      <c r="G27" s="5"/>
      <c r="H27" s="49">
        <f t="shared" ca="1" si="1"/>
        <v>0</v>
      </c>
      <c r="I27" s="49">
        <f t="shared" ca="1" si="2"/>
        <v>0</v>
      </c>
      <c r="J27" s="49">
        <f t="shared" ca="1" si="13"/>
        <v>0</v>
      </c>
      <c r="K27" s="66">
        <f t="shared" ca="1" si="8"/>
        <v>0</v>
      </c>
      <c r="L27" s="66">
        <f t="shared" ca="1" si="9"/>
        <v>0</v>
      </c>
      <c r="M27" s="66">
        <f t="shared" ca="1" si="10"/>
        <v>0</v>
      </c>
      <c r="N27" s="68">
        <f t="shared" ca="1" si="3"/>
        <v>0</v>
      </c>
      <c r="O27" s="68">
        <f t="shared" ca="1" si="4"/>
        <v>0</v>
      </c>
      <c r="P27" s="64">
        <f t="shared" ca="1" si="11"/>
        <v>0</v>
      </c>
      <c r="Q27" s="64">
        <f t="shared" ca="1" si="12"/>
        <v>0</v>
      </c>
      <c r="R27" s="64">
        <f t="shared" ca="1" si="5"/>
        <v>0</v>
      </c>
      <c r="S27" s="57">
        <f t="shared" ca="1" si="14"/>
        <v>0</v>
      </c>
    </row>
    <row r="28" spans="1:19" x14ac:dyDescent="0.3">
      <c r="A28" s="6" t="str">
        <f t="shared" ca="1" si="6"/>
        <v/>
      </c>
      <c r="B28" s="3" t="str">
        <f t="shared" ca="1" si="7"/>
        <v>Lun</v>
      </c>
      <c r="C28" s="1">
        <f t="shared" ca="1" si="0"/>
        <v>43605</v>
      </c>
      <c r="D28" s="13"/>
      <c r="E28" s="13"/>
      <c r="F28" s="5"/>
      <c r="G28" s="5"/>
      <c r="H28" s="49">
        <f t="shared" ca="1" si="1"/>
        <v>0</v>
      </c>
      <c r="I28" s="49">
        <f t="shared" ca="1" si="2"/>
        <v>0</v>
      </c>
      <c r="J28" s="49" t="str">
        <f t="shared" ca="1" si="13"/>
        <v/>
      </c>
      <c r="K28" s="66" t="str">
        <f t="shared" ca="1" si="8"/>
        <v/>
      </c>
      <c r="L28" s="66" t="str">
        <f t="shared" ca="1" si="9"/>
        <v/>
      </c>
      <c r="M28" s="66" t="str">
        <f t="shared" ca="1" si="10"/>
        <v/>
      </c>
      <c r="N28" s="68">
        <f t="shared" ca="1" si="3"/>
        <v>0</v>
      </c>
      <c r="O28" s="68">
        <f t="shared" ca="1" si="4"/>
        <v>0</v>
      </c>
      <c r="P28" s="64" t="str">
        <f t="shared" ca="1" si="11"/>
        <v/>
      </c>
      <c r="Q28" s="64" t="str">
        <f t="shared" ca="1" si="12"/>
        <v/>
      </c>
      <c r="R28" s="64">
        <f t="shared" ca="1" si="5"/>
        <v>0</v>
      </c>
      <c r="S28" s="57" t="str">
        <f t="shared" ca="1" si="14"/>
        <v/>
      </c>
    </row>
    <row r="29" spans="1:19" x14ac:dyDescent="0.3">
      <c r="A29" s="6" t="str">
        <f t="shared" ca="1" si="6"/>
        <v/>
      </c>
      <c r="B29" s="3" t="str">
        <f t="shared" ca="1" si="7"/>
        <v>Mar</v>
      </c>
      <c r="C29" s="1">
        <f t="shared" ca="1" si="0"/>
        <v>43606</v>
      </c>
      <c r="D29" s="13"/>
      <c r="E29" s="13"/>
      <c r="F29" s="5"/>
      <c r="G29" s="5"/>
      <c r="H29" s="49">
        <f t="shared" ca="1" si="1"/>
        <v>0</v>
      </c>
      <c r="I29" s="49">
        <f t="shared" ca="1" si="2"/>
        <v>0</v>
      </c>
      <c r="J29" s="49" t="str">
        <f t="shared" ca="1" si="13"/>
        <v/>
      </c>
      <c r="K29" s="66" t="str">
        <f t="shared" ca="1" si="8"/>
        <v/>
      </c>
      <c r="L29" s="66" t="str">
        <f t="shared" ca="1" si="9"/>
        <v/>
      </c>
      <c r="M29" s="66" t="str">
        <f t="shared" ca="1" si="10"/>
        <v/>
      </c>
      <c r="N29" s="68">
        <f t="shared" ca="1" si="3"/>
        <v>0</v>
      </c>
      <c r="O29" s="68">
        <f t="shared" ca="1" si="4"/>
        <v>0</v>
      </c>
      <c r="P29" s="64" t="str">
        <f t="shared" ca="1" si="11"/>
        <v/>
      </c>
      <c r="Q29" s="64" t="str">
        <f t="shared" ca="1" si="12"/>
        <v/>
      </c>
      <c r="R29" s="64">
        <f t="shared" ca="1" si="5"/>
        <v>0</v>
      </c>
      <c r="S29" s="57" t="str">
        <f t="shared" ca="1" si="14"/>
        <v/>
      </c>
    </row>
    <row r="30" spans="1:19" x14ac:dyDescent="0.3">
      <c r="A30" s="6" t="str">
        <f t="shared" ca="1" si="6"/>
        <v/>
      </c>
      <c r="B30" s="3" t="str">
        <f t="shared" ca="1" si="7"/>
        <v>Mer</v>
      </c>
      <c r="C30" s="1">
        <f t="shared" ca="1" si="0"/>
        <v>43607</v>
      </c>
      <c r="D30" s="13"/>
      <c r="E30" s="13"/>
      <c r="F30" s="5"/>
      <c r="G30" s="5"/>
      <c r="H30" s="49">
        <f t="shared" ca="1" si="1"/>
        <v>0</v>
      </c>
      <c r="I30" s="49">
        <f t="shared" ca="1" si="2"/>
        <v>0</v>
      </c>
      <c r="J30" s="49" t="str">
        <f t="shared" ca="1" si="13"/>
        <v/>
      </c>
      <c r="K30" s="66" t="str">
        <f t="shared" ca="1" si="8"/>
        <v/>
      </c>
      <c r="L30" s="66" t="str">
        <f t="shared" ca="1" si="9"/>
        <v/>
      </c>
      <c r="M30" s="66" t="str">
        <f t="shared" ca="1" si="10"/>
        <v/>
      </c>
      <c r="N30" s="68">
        <f t="shared" ca="1" si="3"/>
        <v>0</v>
      </c>
      <c r="O30" s="68">
        <f t="shared" ca="1" si="4"/>
        <v>0</v>
      </c>
      <c r="P30" s="64" t="str">
        <f t="shared" ca="1" si="11"/>
        <v/>
      </c>
      <c r="Q30" s="64" t="str">
        <f t="shared" ca="1" si="12"/>
        <v/>
      </c>
      <c r="R30" s="64">
        <f t="shared" ca="1" si="5"/>
        <v>0</v>
      </c>
      <c r="S30" s="57" t="str">
        <f t="shared" ca="1" si="14"/>
        <v/>
      </c>
    </row>
    <row r="31" spans="1:19" x14ac:dyDescent="0.3">
      <c r="A31" s="6" t="str">
        <f t="shared" ca="1" si="6"/>
        <v/>
      </c>
      <c r="B31" s="3" t="str">
        <f t="shared" ca="1" si="7"/>
        <v>Jeu</v>
      </c>
      <c r="C31" s="1">
        <f t="shared" ca="1" si="0"/>
        <v>43608</v>
      </c>
      <c r="D31" s="13"/>
      <c r="E31" s="13"/>
      <c r="F31" s="5"/>
      <c r="G31" s="5"/>
      <c r="H31" s="49">
        <f t="shared" ca="1" si="1"/>
        <v>0</v>
      </c>
      <c r="I31" s="49">
        <f t="shared" ca="1" si="2"/>
        <v>0</v>
      </c>
      <c r="J31" s="49" t="str">
        <f t="shared" ca="1" si="13"/>
        <v/>
      </c>
      <c r="K31" s="66" t="str">
        <f t="shared" ca="1" si="8"/>
        <v/>
      </c>
      <c r="L31" s="66" t="str">
        <f t="shared" ca="1" si="9"/>
        <v/>
      </c>
      <c r="M31" s="66" t="str">
        <f t="shared" ca="1" si="10"/>
        <v/>
      </c>
      <c r="N31" s="68">
        <f t="shared" ca="1" si="3"/>
        <v>0</v>
      </c>
      <c r="O31" s="68">
        <f t="shared" ca="1" si="4"/>
        <v>0</v>
      </c>
      <c r="P31" s="64" t="str">
        <f t="shared" ca="1" si="11"/>
        <v/>
      </c>
      <c r="Q31" s="64" t="str">
        <f t="shared" ca="1" si="12"/>
        <v/>
      </c>
      <c r="R31" s="64">
        <f t="shared" ca="1" si="5"/>
        <v>0</v>
      </c>
      <c r="S31" s="57" t="str">
        <f t="shared" ca="1" si="14"/>
        <v/>
      </c>
    </row>
    <row r="32" spans="1:19" x14ac:dyDescent="0.3">
      <c r="A32" s="6" t="str">
        <f t="shared" ca="1" si="6"/>
        <v/>
      </c>
      <c r="B32" s="3" t="str">
        <f t="shared" ca="1" si="7"/>
        <v>Ven</v>
      </c>
      <c r="C32" s="1">
        <f t="shared" ca="1" si="0"/>
        <v>43609</v>
      </c>
      <c r="D32" s="13"/>
      <c r="E32" s="13"/>
      <c r="F32" s="5"/>
      <c r="G32" s="5"/>
      <c r="H32" s="49">
        <f t="shared" ca="1" si="1"/>
        <v>0</v>
      </c>
      <c r="I32" s="49">
        <f t="shared" ca="1" si="2"/>
        <v>0</v>
      </c>
      <c r="J32" s="49" t="str">
        <f t="shared" ca="1" si="13"/>
        <v/>
      </c>
      <c r="K32" s="66" t="str">
        <f t="shared" ca="1" si="8"/>
        <v/>
      </c>
      <c r="L32" s="66" t="str">
        <f t="shared" ca="1" si="9"/>
        <v/>
      </c>
      <c r="M32" s="66" t="str">
        <f t="shared" ca="1" si="10"/>
        <v/>
      </c>
      <c r="N32" s="68">
        <f t="shared" ca="1" si="3"/>
        <v>0</v>
      </c>
      <c r="O32" s="68">
        <f t="shared" ca="1" si="4"/>
        <v>0</v>
      </c>
      <c r="P32" s="64" t="str">
        <f t="shared" ca="1" si="11"/>
        <v/>
      </c>
      <c r="Q32" s="64" t="str">
        <f t="shared" ca="1" si="12"/>
        <v/>
      </c>
      <c r="R32" s="64">
        <f t="shared" ca="1" si="5"/>
        <v>0</v>
      </c>
      <c r="S32" s="57" t="str">
        <f t="shared" ca="1" si="14"/>
        <v/>
      </c>
    </row>
    <row r="33" spans="1:19" x14ac:dyDescent="0.3">
      <c r="A33" s="6" t="str">
        <f t="shared" ca="1" si="6"/>
        <v/>
      </c>
      <c r="B33" s="3" t="str">
        <f t="shared" ca="1" si="7"/>
        <v>Sam</v>
      </c>
      <c r="C33" s="1">
        <f t="shared" ca="1" si="0"/>
        <v>43610</v>
      </c>
      <c r="D33" s="13"/>
      <c r="E33" s="13"/>
      <c r="F33" s="5"/>
      <c r="G33" s="5"/>
      <c r="H33" s="49">
        <f t="shared" ca="1" si="1"/>
        <v>0</v>
      </c>
      <c r="I33" s="49">
        <f t="shared" ca="1" si="2"/>
        <v>0</v>
      </c>
      <c r="J33" s="49" t="str">
        <f t="shared" ca="1" si="13"/>
        <v/>
      </c>
      <c r="K33" s="66" t="str">
        <f t="shared" ca="1" si="8"/>
        <v/>
      </c>
      <c r="L33" s="66" t="str">
        <f t="shared" ca="1" si="9"/>
        <v/>
      </c>
      <c r="M33" s="66" t="str">
        <f t="shared" ca="1" si="10"/>
        <v/>
      </c>
      <c r="N33" s="68">
        <f t="shared" ca="1" si="3"/>
        <v>0</v>
      </c>
      <c r="O33" s="68">
        <f t="shared" ca="1" si="4"/>
        <v>0</v>
      </c>
      <c r="P33" s="64" t="str">
        <f t="shared" ca="1" si="11"/>
        <v/>
      </c>
      <c r="Q33" s="64" t="str">
        <f t="shared" ca="1" si="12"/>
        <v/>
      </c>
      <c r="R33" s="64">
        <f t="shared" ca="1" si="5"/>
        <v>0</v>
      </c>
      <c r="S33" s="57" t="str">
        <f t="shared" ca="1" si="14"/>
        <v/>
      </c>
    </row>
    <row r="34" spans="1:19" x14ac:dyDescent="0.3">
      <c r="A34" s="6">
        <f t="shared" ca="1" si="6"/>
        <v>21</v>
      </c>
      <c r="B34" s="3" t="str">
        <f t="shared" ca="1" si="7"/>
        <v>Dim</v>
      </c>
      <c r="C34" s="1">
        <f t="shared" ca="1" si="0"/>
        <v>43611</v>
      </c>
      <c r="D34" s="13"/>
      <c r="E34" s="13"/>
      <c r="F34" s="5"/>
      <c r="G34" s="5"/>
      <c r="H34" s="49">
        <f t="shared" ca="1" si="1"/>
        <v>0</v>
      </c>
      <c r="I34" s="49">
        <f t="shared" ca="1" si="2"/>
        <v>0</v>
      </c>
      <c r="J34" s="49">
        <f t="shared" ca="1" si="13"/>
        <v>0</v>
      </c>
      <c r="K34" s="66">
        <f t="shared" ca="1" si="8"/>
        <v>0</v>
      </c>
      <c r="L34" s="66">
        <f t="shared" ca="1" si="9"/>
        <v>0</v>
      </c>
      <c r="M34" s="66">
        <f t="shared" ca="1" si="10"/>
        <v>0</v>
      </c>
      <c r="N34" s="68">
        <f t="shared" ca="1" si="3"/>
        <v>0</v>
      </c>
      <c r="O34" s="68">
        <f t="shared" ca="1" si="4"/>
        <v>0</v>
      </c>
      <c r="P34" s="64">
        <f t="shared" ca="1" si="11"/>
        <v>0</v>
      </c>
      <c r="Q34" s="64">
        <f t="shared" ca="1" si="12"/>
        <v>0</v>
      </c>
      <c r="R34" s="64">
        <f t="shared" ca="1" si="5"/>
        <v>0</v>
      </c>
      <c r="S34" s="57">
        <f t="shared" ca="1" si="14"/>
        <v>0</v>
      </c>
    </row>
    <row r="35" spans="1:19" x14ac:dyDescent="0.3">
      <c r="A35" s="6" t="str">
        <f t="shared" ca="1" si="6"/>
        <v/>
      </c>
      <c r="B35" s="3" t="str">
        <f t="shared" ca="1" si="7"/>
        <v>Lun</v>
      </c>
      <c r="C35" s="1">
        <f t="shared" ca="1" si="0"/>
        <v>43612</v>
      </c>
      <c r="D35" s="13">
        <v>0.33333333333333331</v>
      </c>
      <c r="E35" s="13">
        <v>0.5</v>
      </c>
      <c r="F35" s="39">
        <v>0.58333333333333337</v>
      </c>
      <c r="G35" s="39">
        <v>0.875</v>
      </c>
      <c r="H35" s="49">
        <f t="shared" ca="1" si="1"/>
        <v>0.41666666666666669</v>
      </c>
      <c r="I35" s="49">
        <f t="shared" ca="1" si="2"/>
        <v>4.166666666666663E-2</v>
      </c>
      <c r="J35" s="49" t="str">
        <f t="shared" ca="1" si="13"/>
        <v/>
      </c>
      <c r="K35" s="66" t="str">
        <f t="shared" ca="1" si="8"/>
        <v/>
      </c>
      <c r="L35" s="66" t="str">
        <f t="shared" ca="1" si="9"/>
        <v/>
      </c>
      <c r="M35" s="66" t="str">
        <f t="shared" ca="1" si="10"/>
        <v/>
      </c>
      <c r="N35" s="68">
        <f t="shared" ca="1" si="3"/>
        <v>0</v>
      </c>
      <c r="O35" s="68">
        <f t="shared" ca="1" si="4"/>
        <v>0</v>
      </c>
      <c r="P35" s="64" t="str">
        <f t="shared" ca="1" si="11"/>
        <v/>
      </c>
      <c r="Q35" s="64" t="str">
        <f t="shared" ca="1" si="12"/>
        <v/>
      </c>
      <c r="R35" s="64">
        <f t="shared" ca="1" si="5"/>
        <v>0.99999999999999911</v>
      </c>
      <c r="S35" s="57" t="str">
        <f t="shared" ca="1" si="14"/>
        <v/>
      </c>
    </row>
    <row r="36" spans="1:19" x14ac:dyDescent="0.3">
      <c r="A36" s="6" t="str">
        <f t="shared" ca="1" si="6"/>
        <v/>
      </c>
      <c r="B36" s="3" t="str">
        <f t="shared" ca="1" si="7"/>
        <v>Mar</v>
      </c>
      <c r="C36" s="1">
        <f t="shared" ca="1" si="0"/>
        <v>43613</v>
      </c>
      <c r="D36" s="13">
        <v>0.33333333333333331</v>
      </c>
      <c r="E36" s="13">
        <v>0.5</v>
      </c>
      <c r="F36" s="39">
        <v>0.58333333333333337</v>
      </c>
      <c r="G36" s="39">
        <v>0.75</v>
      </c>
      <c r="H36" s="49">
        <f t="shared" ca="1" si="1"/>
        <v>0.33333333333333331</v>
      </c>
      <c r="I36" s="49">
        <f t="shared" ca="1" si="2"/>
        <v>0</v>
      </c>
      <c r="J36" s="49" t="str">
        <f t="shared" ca="1" si="13"/>
        <v/>
      </c>
      <c r="K36" s="66" t="str">
        <f t="shared" ca="1" si="8"/>
        <v/>
      </c>
      <c r="L36" s="66" t="str">
        <f t="shared" ca="1" si="9"/>
        <v/>
      </c>
      <c r="M36" s="66" t="str">
        <f t="shared" ca="1" si="10"/>
        <v/>
      </c>
      <c r="N36" s="68">
        <f t="shared" ca="1" si="3"/>
        <v>0</v>
      </c>
      <c r="O36" s="68">
        <f t="shared" ca="1" si="4"/>
        <v>0</v>
      </c>
      <c r="P36" s="64" t="str">
        <f t="shared" ca="1" si="11"/>
        <v/>
      </c>
      <c r="Q36" s="64" t="str">
        <f t="shared" ca="1" si="12"/>
        <v/>
      </c>
      <c r="R36" s="64">
        <f t="shared" ca="1" si="5"/>
        <v>0</v>
      </c>
      <c r="S36" s="57" t="str">
        <f t="shared" ca="1" si="14"/>
        <v/>
      </c>
    </row>
    <row r="37" spans="1:19" x14ac:dyDescent="0.3">
      <c r="A37" s="6" t="str">
        <f t="shared" ca="1" si="6"/>
        <v/>
      </c>
      <c r="B37" s="3" t="str">
        <f t="shared" ca="1" si="7"/>
        <v>Mer</v>
      </c>
      <c r="C37" s="1">
        <f t="shared" ca="1" si="0"/>
        <v>43614</v>
      </c>
      <c r="D37" s="13">
        <v>0.33333333333333331</v>
      </c>
      <c r="E37" s="13">
        <v>0.5</v>
      </c>
      <c r="F37" s="39">
        <v>0.58333333333333337</v>
      </c>
      <c r="G37" s="39">
        <v>0.75</v>
      </c>
      <c r="H37" s="49">
        <f t="shared" ca="1" si="1"/>
        <v>0.33333333333333331</v>
      </c>
      <c r="I37" s="49">
        <f t="shared" ca="1" si="2"/>
        <v>0</v>
      </c>
      <c r="J37" s="49" t="str">
        <f t="shared" ca="1" si="13"/>
        <v/>
      </c>
      <c r="K37" s="66" t="str">
        <f t="shared" ca="1" si="8"/>
        <v/>
      </c>
      <c r="L37" s="66" t="str">
        <f t="shared" ca="1" si="9"/>
        <v/>
      </c>
      <c r="M37" s="66" t="str">
        <f t="shared" ca="1" si="10"/>
        <v/>
      </c>
      <c r="N37" s="68">
        <f t="shared" ca="1" si="3"/>
        <v>0</v>
      </c>
      <c r="O37" s="68">
        <f t="shared" ca="1" si="4"/>
        <v>0</v>
      </c>
      <c r="P37" s="64" t="str">
        <f t="shared" ca="1" si="11"/>
        <v/>
      </c>
      <c r="Q37" s="64" t="str">
        <f t="shared" ca="1" si="12"/>
        <v/>
      </c>
      <c r="R37" s="64">
        <f t="shared" ca="1" si="5"/>
        <v>0</v>
      </c>
      <c r="S37" s="57" t="str">
        <f t="shared" ca="1" si="14"/>
        <v/>
      </c>
    </row>
    <row r="38" spans="1:19" x14ac:dyDescent="0.3">
      <c r="A38" s="6" t="str">
        <f t="shared" ca="1" si="6"/>
        <v/>
      </c>
      <c r="B38" s="3" t="str">
        <f t="shared" ca="1" si="7"/>
        <v>Jeu</v>
      </c>
      <c r="C38" s="1">
        <f t="shared" ca="1" si="0"/>
        <v>43615</v>
      </c>
      <c r="D38" s="13">
        <v>0.33333333333333331</v>
      </c>
      <c r="E38" s="13">
        <v>0.5</v>
      </c>
      <c r="F38" s="39">
        <v>0.58333333333333337</v>
      </c>
      <c r="G38" s="39">
        <v>0.75</v>
      </c>
      <c r="H38" s="49">
        <f t="shared" ca="1" si="1"/>
        <v>0.33333333333333331</v>
      </c>
      <c r="I38" s="49">
        <f t="shared" ca="1" si="2"/>
        <v>0</v>
      </c>
      <c r="J38" s="49" t="str">
        <f t="shared" ca="1" si="13"/>
        <v/>
      </c>
      <c r="K38" s="66" t="str">
        <f t="shared" ca="1" si="8"/>
        <v/>
      </c>
      <c r="L38" s="66" t="str">
        <f t="shared" ca="1" si="9"/>
        <v/>
      </c>
      <c r="M38" s="66" t="str">
        <f t="shared" ca="1" si="10"/>
        <v/>
      </c>
      <c r="N38" s="68">
        <f t="shared" ca="1" si="3"/>
        <v>8</v>
      </c>
      <c r="O38" s="68">
        <f t="shared" ca="1" si="4"/>
        <v>0</v>
      </c>
      <c r="P38" s="64" t="str">
        <f t="shared" ca="1" si="11"/>
        <v/>
      </c>
      <c r="Q38" s="64" t="str">
        <f t="shared" ca="1" si="12"/>
        <v/>
      </c>
      <c r="R38" s="64">
        <f t="shared" ca="1" si="5"/>
        <v>8</v>
      </c>
      <c r="S38" s="57" t="str">
        <f t="shared" ca="1" si="14"/>
        <v/>
      </c>
    </row>
    <row r="39" spans="1:19" x14ac:dyDescent="0.3">
      <c r="A39" s="6" t="str">
        <f t="shared" ca="1" si="6"/>
        <v/>
      </c>
      <c r="B39" s="3" t="str">
        <f t="shared" ca="1" si="7"/>
        <v>Ven</v>
      </c>
      <c r="C39" s="1">
        <f t="shared" ca="1" si="0"/>
        <v>43616</v>
      </c>
      <c r="D39" s="13">
        <v>0.33333333333333331</v>
      </c>
      <c r="E39" s="13">
        <v>0.5</v>
      </c>
      <c r="F39" s="39">
        <v>0.58333333333333337</v>
      </c>
      <c r="G39" s="39">
        <v>0.75</v>
      </c>
      <c r="H39" s="49">
        <f t="shared" ca="1" si="1"/>
        <v>0.33333333333333331</v>
      </c>
      <c r="I39" s="49">
        <f t="shared" ca="1" si="2"/>
        <v>0</v>
      </c>
      <c r="J39" s="49" t="str">
        <f t="shared" ca="1" si="13"/>
        <v/>
      </c>
      <c r="K39" s="66" t="str">
        <f t="shared" ca="1" si="8"/>
        <v/>
      </c>
      <c r="L39" s="66" t="str">
        <f t="shared" ca="1" si="9"/>
        <v/>
      </c>
      <c r="M39" s="66" t="str">
        <f t="shared" ca="1" si="10"/>
        <v/>
      </c>
      <c r="N39" s="68">
        <f t="shared" ca="1" si="3"/>
        <v>0</v>
      </c>
      <c r="O39" s="68">
        <f t="shared" ca="1" si="4"/>
        <v>0</v>
      </c>
      <c r="P39" s="64" t="str">
        <f t="shared" ca="1" si="11"/>
        <v/>
      </c>
      <c r="Q39" s="64" t="str">
        <f t="shared" ca="1" si="12"/>
        <v/>
      </c>
      <c r="R39" s="64">
        <f t="shared" ca="1" si="5"/>
        <v>0</v>
      </c>
      <c r="S39" s="57" t="str">
        <f t="shared" ca="1" si="14"/>
        <v/>
      </c>
    </row>
    <row r="40" spans="1:19" x14ac:dyDescent="0.3">
      <c r="B40" s="89" t="s">
        <v>50</v>
      </c>
      <c r="C40" s="89"/>
      <c r="D40" s="89"/>
      <c r="E40" s="89"/>
      <c r="F40" s="89"/>
      <c r="G40" s="89"/>
      <c r="H40" s="51">
        <f ca="1">SUM(H9:H39)</f>
        <v>1.7499999999999998</v>
      </c>
      <c r="I40" s="51">
        <f t="shared" ref="I40:J40" ca="1" si="15">SUM(I9:I39)</f>
        <v>4.166666666666663E-2</v>
      </c>
      <c r="J40" s="56">
        <f t="shared" ca="1" si="15"/>
        <v>0</v>
      </c>
      <c r="K40" s="56"/>
      <c r="L40" s="59">
        <f ca="1">SUM(L9:L39)</f>
        <v>0</v>
      </c>
      <c r="M40" s="59">
        <f t="shared" ref="M40:O40" ca="1" si="16">SUM(M9:M39)</f>
        <v>0</v>
      </c>
      <c r="N40" s="59">
        <f t="shared" ca="1" si="16"/>
        <v>8</v>
      </c>
      <c r="O40" s="59">
        <f t="shared" ca="1" si="16"/>
        <v>0</v>
      </c>
      <c r="P40" s="59">
        <f ca="1">SUM(P9:P39)</f>
        <v>0</v>
      </c>
      <c r="Q40" s="59">
        <f ca="1">SUM(Q9:Q39)</f>
        <v>0</v>
      </c>
      <c r="R40" s="59">
        <f ca="1">SUM(R9:R39)</f>
        <v>9</v>
      </c>
      <c r="S40" s="59">
        <f ca="1">SUM(S9:S39)</f>
        <v>0</v>
      </c>
    </row>
    <row r="41" spans="1:19" x14ac:dyDescent="0.3">
      <c r="J41" s="55">
        <f ca="1">IFERROR(IF(WEEKDAY(C34)=2,SUM(H34:H39)+SUM(I34:I39),IF(WEEKDAY(C35)=2,SUM(H35:H39)+SUM(I35:I39),IF(WEEKDAY(C36)=2,SUM(H36:H39)+SUM(I36:I39),IF(WEEKDAY(C37)=2,SUM(H37:H39)+SUM(I37:I39),IF(WEEKDAY(C38)=2,SUM(H38:H39)+SUM(I38:I39),IF(WEEKDAY(C39)=2,H39+I39,"")))))),0)</f>
        <v>1.7916666666666665</v>
      </c>
      <c r="K41" s="69"/>
      <c r="P41" s="71">
        <f ca="1">IFERROR(IF(WEEKDAY($C$34)=2,SUM(P34:P39),IF(WEEKDAY($C$35)=2,SUM(P35:P39),IF(WEEKDAY($C$36)=2,SUM(P36:P39),IF(WEEKDAY($C$37)=2,SUM(P37:P39),IF(WEEKDAY($C$38)=2,SUM(P38:P39),IF(WEEKDAY($C$39)=2,P39,"")))))),0)</f>
        <v>0</v>
      </c>
      <c r="Q41" s="71">
        <f ca="1">IFERROR(IF(WEEKDAY($C$34)=2,SUM(Q34:Q39),IF(WEEKDAY($C$35)=2,SUM(Q35:Q39),IF(WEEKDAY($C$36)=2,SUM(Q36:Q39),IF(WEEKDAY($C$37)=2,SUM(Q37:Q39),IF(WEEKDAY($C$38)=2,SUM(Q38:Q39),IF(WEEKDAY($C$39)=2,Q39,"")))))),0)</f>
        <v>0</v>
      </c>
      <c r="R41" s="71">
        <f ca="1">IFERROR(IF(WEEKDAY($C$34)=2,SUM(R34:R39),IF(WEEKDAY($C$35)=2,SUM(R35:R39),IF(WEEKDAY($C$36)=2,SUM(R36:R39),IF(WEEKDAY($C$37)=2,SUM(R37:R39),IF(WEEKDAY($C$38)=2,SUM(R38:R39),IF(WEEKDAY($C$39)=2,R39,"")))))),0)</f>
        <v>9</v>
      </c>
      <c r="S41" s="73"/>
    </row>
  </sheetData>
  <mergeCells count="4">
    <mergeCell ref="B40:G40"/>
    <mergeCell ref="C6:C7"/>
    <mergeCell ref="A1:S5"/>
    <mergeCell ref="P8:S8"/>
  </mergeCells>
  <conditionalFormatting sqref="A9:A39">
    <cfRule type="expression" dxfId="55" priority="27">
      <formula>$A9&lt;&gt;""</formula>
    </cfRule>
  </conditionalFormatting>
  <conditionalFormatting sqref="A8:A39">
    <cfRule type="expression" dxfId="54" priority="26">
      <formula>$A8&lt;&gt;""</formula>
    </cfRule>
  </conditionalFormatting>
  <conditionalFormatting sqref="J9:J39">
    <cfRule type="expression" dxfId="53" priority="5">
      <formula>$J9&lt;&gt;""</formula>
    </cfRule>
  </conditionalFormatting>
  <conditionalFormatting sqref="B9:I39">
    <cfRule type="expression" dxfId="52" priority="4" stopIfTrue="1">
      <formula>WEEKDAY($C9,1)=7</formula>
    </cfRule>
  </conditionalFormatting>
  <conditionalFormatting sqref="B9:I39 N9:N39">
    <cfRule type="expression" dxfId="51" priority="2">
      <formula>COUNTIF(Fériés,$C9)&gt;0</formula>
    </cfRule>
  </conditionalFormatting>
  <conditionalFormatting sqref="B9:I39 O9:O39">
    <cfRule type="expression" dxfId="50" priority="3" stopIfTrue="1">
      <formula>WEEKDAY($C9,1)=1</formula>
    </cfRule>
  </conditionalFormatting>
  <conditionalFormatting sqref="S9:S39">
    <cfRule type="expression" dxfId="49" priority="1">
      <formula>$S9&lt;&gt;""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S41"/>
  <sheetViews>
    <sheetView tabSelected="1" workbookViewId="0">
      <pane ySplit="8" topLeftCell="A9" activePane="bottomLeft" state="frozen"/>
      <selection activeCell="S9" sqref="S9:S14"/>
      <selection pane="bottomLeft" activeCell="N17" sqref="N17"/>
    </sheetView>
  </sheetViews>
  <sheetFormatPr baseColWidth="10" defaultRowHeight="15.6" x14ac:dyDescent="0.3"/>
  <cols>
    <col min="1" max="1" width="7.59765625" bestFit="1" customWidth="1"/>
    <col min="2" max="2" width="8.5" bestFit="1" customWidth="1"/>
    <col min="3" max="3" width="10.09765625" style="2" bestFit="1" customWidth="1"/>
    <col min="4" max="5" width="7.09765625" style="7" customWidth="1"/>
    <col min="6" max="7" width="7.09765625" customWidth="1"/>
    <col min="8" max="8" width="13" bestFit="1" customWidth="1"/>
    <col min="9" max="9" width="13" style="4" customWidth="1"/>
    <col min="10" max="10" width="12.19921875" style="8" bestFit="1" customWidth="1"/>
    <col min="11" max="11" width="7.5" style="8" customWidth="1"/>
    <col min="12" max="12" width="10.59765625" style="8" bestFit="1" customWidth="1"/>
    <col min="13" max="13" width="6.796875" style="8" customWidth="1"/>
    <col min="14" max="14" width="13" bestFit="1" customWidth="1"/>
    <col min="15" max="15" width="10.8984375" bestFit="1" customWidth="1"/>
    <col min="16" max="17" width="9.19921875" customWidth="1"/>
    <col min="18" max="18" width="10.796875" bestFit="1" customWidth="1"/>
    <col min="19" max="19" width="8.296875" customWidth="1"/>
  </cols>
  <sheetData>
    <row r="1" spans="1:19" s="4" customFormat="1" ht="7.8" customHeight="1" thickTop="1" x14ac:dyDescent="0.3">
      <c r="A1" s="99" t="s">
        <v>6</v>
      </c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1"/>
    </row>
    <row r="2" spans="1:19" s="4" customFormat="1" ht="7.8" customHeight="1" x14ac:dyDescent="0.3">
      <c r="A2" s="102"/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103"/>
      <c r="Q2" s="103"/>
      <c r="R2" s="103"/>
      <c r="S2" s="104"/>
    </row>
    <row r="3" spans="1:19" s="4" customFormat="1" ht="7.8" customHeight="1" x14ac:dyDescent="0.3">
      <c r="A3" s="102"/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4"/>
    </row>
    <row r="4" spans="1:19" s="4" customFormat="1" ht="7.8" customHeight="1" x14ac:dyDescent="0.3">
      <c r="A4" s="102"/>
      <c r="B4" s="103"/>
      <c r="C4" s="103"/>
      <c r="D4" s="103"/>
      <c r="E4" s="103"/>
      <c r="F4" s="103"/>
      <c r="G4" s="103"/>
      <c r="H4" s="103"/>
      <c r="I4" s="103"/>
      <c r="J4" s="103"/>
      <c r="K4" s="103"/>
      <c r="L4" s="103"/>
      <c r="M4" s="103"/>
      <c r="N4" s="103"/>
      <c r="O4" s="103"/>
      <c r="P4" s="103"/>
      <c r="Q4" s="103"/>
      <c r="R4" s="103"/>
      <c r="S4" s="104"/>
    </row>
    <row r="5" spans="1:19" s="4" customFormat="1" ht="7.8" customHeight="1" thickBot="1" x14ac:dyDescent="0.35">
      <c r="A5" s="105"/>
      <c r="B5" s="106"/>
      <c r="C5" s="106"/>
      <c r="D5" s="106"/>
      <c r="E5" s="106"/>
      <c r="F5" s="106"/>
      <c r="G5" s="106"/>
      <c r="H5" s="106"/>
      <c r="I5" s="106"/>
      <c r="J5" s="106"/>
      <c r="K5" s="106"/>
      <c r="L5" s="106"/>
      <c r="M5" s="106"/>
      <c r="N5" s="106"/>
      <c r="O5" s="106"/>
      <c r="P5" s="106"/>
      <c r="Q5" s="106"/>
      <c r="R5" s="106"/>
      <c r="S5" s="107"/>
    </row>
    <row r="6" spans="1:19" s="4" customFormat="1" ht="16.2" thickTop="1" x14ac:dyDescent="0.3">
      <c r="A6" s="20"/>
      <c r="B6" s="20"/>
      <c r="C6" s="75">
        <f>Janvier!C6</f>
        <v>2019</v>
      </c>
      <c r="D6" s="21"/>
      <c r="E6" s="21"/>
      <c r="F6" s="20"/>
      <c r="G6" s="20"/>
      <c r="H6" s="20"/>
      <c r="I6" s="42" t="s">
        <v>34</v>
      </c>
      <c r="J6" s="20"/>
      <c r="K6" s="20"/>
      <c r="L6" s="20"/>
      <c r="M6" s="20"/>
      <c r="N6" s="16" t="s">
        <v>5</v>
      </c>
      <c r="O6" s="17">
        <f ca="1">SUM(Janvier:Juin!O7)</f>
        <v>9.6916666666666664</v>
      </c>
      <c r="P6" s="48" t="s">
        <v>39</v>
      </c>
      <c r="Q6" s="48" t="s">
        <v>40</v>
      </c>
      <c r="R6" s="48" t="s">
        <v>41</v>
      </c>
      <c r="S6" s="62" t="s">
        <v>51</v>
      </c>
    </row>
    <row r="7" spans="1:19" s="4" customFormat="1" x14ac:dyDescent="0.3">
      <c r="A7" s="20"/>
      <c r="B7" s="20"/>
      <c r="C7" s="76"/>
      <c r="D7" s="21"/>
      <c r="E7" s="21"/>
      <c r="F7" s="20"/>
      <c r="G7" s="20"/>
      <c r="H7" s="20"/>
      <c r="I7" s="42" t="s">
        <v>35</v>
      </c>
      <c r="J7" s="20"/>
      <c r="K7" s="20"/>
      <c r="L7" s="70">
        <v>35</v>
      </c>
      <c r="M7" s="70">
        <v>43</v>
      </c>
      <c r="N7" s="11" t="s">
        <v>4</v>
      </c>
      <c r="O7" s="12">
        <f ca="1">SUM(J9:J39)</f>
        <v>1.7916666666666665</v>
      </c>
      <c r="P7" s="65" t="s">
        <v>53</v>
      </c>
      <c r="Q7" s="65" t="s">
        <v>54</v>
      </c>
      <c r="R7" s="65" t="s">
        <v>55</v>
      </c>
      <c r="S7" s="63" t="s">
        <v>52</v>
      </c>
    </row>
    <row r="8" spans="1:19" x14ac:dyDescent="0.3">
      <c r="A8" s="22" t="s">
        <v>1</v>
      </c>
      <c r="B8" s="23" t="s">
        <v>0</v>
      </c>
      <c r="C8" s="24" t="str">
        <f ca="1">MID(CELL("nomfichier",C8),FIND("]",CELL("nomfichier",C8))+1,20)</f>
        <v>Juin</v>
      </c>
      <c r="D8" s="25" t="s">
        <v>2</v>
      </c>
      <c r="E8" s="25" t="s">
        <v>3</v>
      </c>
      <c r="F8" s="26" t="s">
        <v>2</v>
      </c>
      <c r="G8" s="27" t="s">
        <v>3</v>
      </c>
      <c r="H8" s="18" t="s">
        <v>7</v>
      </c>
      <c r="I8" s="18" t="s">
        <v>36</v>
      </c>
      <c r="J8" s="19" t="s">
        <v>8</v>
      </c>
      <c r="K8" s="19" t="s">
        <v>56</v>
      </c>
      <c r="L8" s="19" t="s">
        <v>32</v>
      </c>
      <c r="M8" s="19" t="s">
        <v>33</v>
      </c>
      <c r="N8" s="36" t="s">
        <v>24</v>
      </c>
      <c r="O8" s="36" t="s">
        <v>25</v>
      </c>
      <c r="P8" s="86" t="s">
        <v>42</v>
      </c>
      <c r="Q8" s="87"/>
      <c r="R8" s="87"/>
      <c r="S8" s="88"/>
    </row>
    <row r="9" spans="1:19" x14ac:dyDescent="0.3">
      <c r="A9" s="6" t="str">
        <f ca="1">IFERROR(IF(WEEKDAY(C9,2)=7,WEEKNUM(C9,2),""),"")</f>
        <v/>
      </c>
      <c r="B9" s="3" t="str">
        <f ca="1">IFERROR(CHOOSE(WEEKDAY(C9),"Dim","Lun","Mar","Mer","Jeu","Ven","Sam"),"")</f>
        <v>Sam</v>
      </c>
      <c r="C9" s="1">
        <f t="shared" ref="C9:C39" ca="1" si="0">IF(MONTH(DATE($C$6,MONTH(1&amp;$C$8),ROW()-8))=MONTH(1&amp;$C$8),DATE($C$6,MONTH(1&amp;$C$8),ROW()-8),"")</f>
        <v>43617</v>
      </c>
      <c r="D9" s="13"/>
      <c r="E9" s="13"/>
      <c r="F9" s="39"/>
      <c r="G9" s="39"/>
      <c r="H9" s="49">
        <f t="shared" ref="H9:H39" ca="1" si="1">IF(C9="","",IF(AND(D9&lt;&gt;"",E9=""),0,MAX(0,MIN(E9+(E9&lt;D9),Hdéb)-MAX(Hfin,D9))+MAX(0,MIN(Hdéb+1,E9+(E9&lt;D9))-MAX(Hfin+1,D9)))+IF(AND(F9&lt;&gt;"",G9=""),0,MAX(0,MIN(G9+(G9&lt;F9),Hdéb)- MAX(Hfin,F9))+MAX(0,MIN(Hdéb+1,G9+(G9&lt;F9))-MAX(Hfin+1,F9))))</f>
        <v>0</v>
      </c>
      <c r="I9" s="49">
        <f t="shared" ref="I9:I39" ca="1" si="2">IF(C9="","",IF(OR(D9="",E9=""),0,IF(AND(D9&lt;&gt;"",E9&lt;&gt;"",MOD(D9-E9,1)=0),MOD(Hfin-Hdéb,1),(MOD(E9-D9,1)-IF(E9&gt;D9,MAX(0,MIN(E9,Hdéb/1)-MAX(D9,Hfin/1)),MAX(0,Hdéb/1-MAX(D9,Hfin/1))+MAX(0,MIN(E9,Hdéb/1)-Hfin/1)))))+IF(OR(F9="",G9=""),0,IF(AND(F9&lt;&gt;"",G9&lt;&gt;"",MOD(F9-G9,1)=0),MOD(Hfin-Hdéb,1),(MOD(G9-F9,1)-IF(G9&gt;F9,MAX(0,MIN(G9,Hdéb/1)-MAX(F9,Hfin/1)),MAX(0,Hdéb/1-MAX(F9,Hfin/1))+MAX(0,MIN(G9,Hdéb/1)-Hfin/1))))))</f>
        <v>0</v>
      </c>
      <c r="J9" s="49" t="str">
        <f ca="1">IFERROR(IF(WEEKDAY($C9)=1,SUM($H3:$H9)+SUM($I3:$I9)+Mai!$J$41,""),"")</f>
        <v/>
      </c>
      <c r="K9" s="66" t="str">
        <f ca="1">IFERROR(J9*24-L9-M9,"")</f>
        <v/>
      </c>
      <c r="L9" s="66" t="str">
        <f ca="1">IFERROR(IF(J9*24&lt;=$L$7,0,IF(AND(J9*24&gt;$L$7,M9&lt;&gt;""),J9*24-$L$7-M9,J9*24-$L$7)),"")</f>
        <v/>
      </c>
      <c r="M9" s="66" t="str">
        <f ca="1">IFERROR(IF(J9*24&gt;$L$7,IF(AND(J9*24&gt;$L$7,J9*24&lt;=$M$7),0,J9*24-$L$7-($M$7-$L$7)),0),"")</f>
        <v/>
      </c>
      <c r="N9" s="68">
        <f t="shared" ref="N9:N39" ca="1" si="3">IF(C9="","",IF(COUNTIF(Fériés,$C9)&gt;0,($H9+$I9)*24,0))</f>
        <v>0</v>
      </c>
      <c r="O9" s="68">
        <f t="shared" ref="O9:O39" ca="1" si="4">IFERROR(IF(C9="","",IF(AND(WEEKDAY($C9,1)=1,COUNTIF(Fériés,$C9)&lt;&gt;1),($H9+$I9)*24,0)),0)</f>
        <v>0</v>
      </c>
      <c r="P9" s="64" t="str">
        <f ca="1">IFERROR(L9,0)</f>
        <v/>
      </c>
      <c r="Q9" s="64" t="str">
        <f ca="1">IFERROR(M9,0)</f>
        <v/>
      </c>
      <c r="R9" s="64">
        <f t="shared" ref="R9:R39" ca="1" si="5">IFERROR(IF(COUNTIF(Fériés,$C9)&gt;0,($H9+$I9)*24,IF(WEEKDAY($C9)&lt;&gt;1,$I9*24,IF(COUNTIF(Fériés,$C9)&gt;0,($H9+$I9)*0,IF(COUNTIF(Fériés,$C9)=WEEKDAY($C9)=1,0,($H9+$I9)*24)))),"")</f>
        <v>0</v>
      </c>
      <c r="S9" s="57" t="str">
        <f ca="1">IFERROR(IF(WEEKDAY($C9)=1,SUM($P3:$P9)*1.25+Janvier!P$41+SUM($Q3:$Q9)*1.5+Janvier!Q$41+SUM($R3:$R9)*2+Mai!R$41*2,""),"")</f>
        <v/>
      </c>
    </row>
    <row r="10" spans="1:19" x14ac:dyDescent="0.3">
      <c r="A10" s="6">
        <f t="shared" ref="A10:A39" ca="1" si="6">IFERROR(IF(WEEKDAY(C10,2)=7,WEEKNUM(C10,2),""),"")</f>
        <v>22</v>
      </c>
      <c r="B10" s="3" t="str">
        <f t="shared" ref="B10:B39" ca="1" si="7">IFERROR(CHOOSE(WEEKDAY(C10),"Dim","Lun","Mar","Mer","Jeu","Ven","Sam"),"")</f>
        <v>Dim</v>
      </c>
      <c r="C10" s="1">
        <f t="shared" ca="1" si="0"/>
        <v>43618</v>
      </c>
      <c r="D10" s="13"/>
      <c r="E10" s="13"/>
      <c r="F10" s="39"/>
      <c r="G10" s="39"/>
      <c r="H10" s="49">
        <f t="shared" ca="1" si="1"/>
        <v>0</v>
      </c>
      <c r="I10" s="49">
        <f t="shared" ca="1" si="2"/>
        <v>0</v>
      </c>
      <c r="J10" s="49">
        <f ca="1">IFERROR(IF(WEEKDAY($C10)=1,SUM($H4:$H10)+SUM($I4:$I10)+Mai!$J$41,""),"")</f>
        <v>1.7916666666666665</v>
      </c>
      <c r="K10" s="66">
        <f t="shared" ref="K10:K39" ca="1" si="8">IFERROR(J10*24-L10-M10,"")</f>
        <v>35</v>
      </c>
      <c r="L10" s="66">
        <f t="shared" ref="L10:L39" ca="1" si="9">IFERROR(IF(J10*24&lt;=$L$7,0,IF(AND(J10*24&gt;$L$7,M10&lt;&gt;""),J10*24-$L$7-M10,J10*24-$L$7)),"")</f>
        <v>8</v>
      </c>
      <c r="M10" s="66">
        <f t="shared" ref="M10:M39" ca="1" si="10">IFERROR(IF(J10*24&gt;$L$7,IF(AND(J10*24&gt;$L$7,J10*24&lt;=$M$7),0,J10*24-$L$7-($M$7-$L$7)),0),"")</f>
        <v>0</v>
      </c>
      <c r="N10" s="68">
        <f t="shared" ca="1" si="3"/>
        <v>0</v>
      </c>
      <c r="O10" s="68">
        <f t="shared" ca="1" si="4"/>
        <v>0</v>
      </c>
      <c r="P10" s="64">
        <f t="shared" ref="P10:P39" ca="1" si="11">IFERROR(L10,0)</f>
        <v>8</v>
      </c>
      <c r="Q10" s="64">
        <f t="shared" ref="Q10:Q39" ca="1" si="12">IFERROR(M10,0)</f>
        <v>0</v>
      </c>
      <c r="R10" s="64">
        <f t="shared" ca="1" si="5"/>
        <v>0</v>
      </c>
      <c r="S10" s="57">
        <f ca="1">IFERROR(IF(WEEKDAY($C10)=1,SUM($P4:$P10)*1.25+Janvier!P$41+SUM($Q4:$Q10)*1.5+Janvier!Q$41+SUM($R4:$R10)*2+Mai!R$41*2,""),"")</f>
        <v>28</v>
      </c>
    </row>
    <row r="11" spans="1:19" x14ac:dyDescent="0.3">
      <c r="A11" s="6" t="str">
        <f t="shared" ca="1" si="6"/>
        <v/>
      </c>
      <c r="B11" s="3" t="str">
        <f t="shared" ca="1" si="7"/>
        <v>Lun</v>
      </c>
      <c r="C11" s="1">
        <f t="shared" ca="1" si="0"/>
        <v>43619</v>
      </c>
      <c r="D11" s="13"/>
      <c r="E11" s="13"/>
      <c r="F11" s="39"/>
      <c r="G11" s="39"/>
      <c r="H11" s="49">
        <f t="shared" ca="1" si="1"/>
        <v>0</v>
      </c>
      <c r="I11" s="49">
        <f t="shared" ca="1" si="2"/>
        <v>0</v>
      </c>
      <c r="J11" s="49" t="str">
        <f ca="1">IFERROR(IF(WEEKDAY($C11)=1,SUM($H5:$H11)+SUM($I5:$I11)+Mai!$J$41,""),"")</f>
        <v/>
      </c>
      <c r="K11" s="66" t="str">
        <f t="shared" ca="1" si="8"/>
        <v/>
      </c>
      <c r="L11" s="66" t="str">
        <f t="shared" ca="1" si="9"/>
        <v/>
      </c>
      <c r="M11" s="66" t="str">
        <f t="shared" ca="1" si="10"/>
        <v/>
      </c>
      <c r="N11" s="68">
        <f t="shared" ca="1" si="3"/>
        <v>0</v>
      </c>
      <c r="O11" s="68">
        <f t="shared" ca="1" si="4"/>
        <v>0</v>
      </c>
      <c r="P11" s="64" t="str">
        <f t="shared" ca="1" si="11"/>
        <v/>
      </c>
      <c r="Q11" s="64" t="str">
        <f t="shared" ca="1" si="12"/>
        <v/>
      </c>
      <c r="R11" s="64">
        <f t="shared" ca="1" si="5"/>
        <v>0</v>
      </c>
      <c r="S11" s="57" t="str">
        <f ca="1">IFERROR(IF(WEEKDAY($C11)=1,SUM($P5:$P11)*1.25+Janvier!P$41+SUM($Q5:$Q11)*1.5+Janvier!Q$41+SUM($R5:$R11)*2+Mai!R$41*2,""),"")</f>
        <v/>
      </c>
    </row>
    <row r="12" spans="1:19" x14ac:dyDescent="0.3">
      <c r="A12" s="6" t="str">
        <f t="shared" ca="1" si="6"/>
        <v/>
      </c>
      <c r="B12" s="3" t="str">
        <f t="shared" ca="1" si="7"/>
        <v>Mar</v>
      </c>
      <c r="C12" s="1">
        <f t="shared" ca="1" si="0"/>
        <v>43620</v>
      </c>
      <c r="D12" s="13"/>
      <c r="E12" s="13"/>
      <c r="F12" s="39"/>
      <c r="G12" s="39"/>
      <c r="H12" s="49">
        <f t="shared" ca="1" si="1"/>
        <v>0</v>
      </c>
      <c r="I12" s="49">
        <f t="shared" ca="1" si="2"/>
        <v>0</v>
      </c>
      <c r="J12" s="49" t="str">
        <f ca="1">IFERROR(IF(WEEKDAY($C12)=1,SUM($H6:$H12)+SUM($I6:$I12)+Mai!$J$41,""),"")</f>
        <v/>
      </c>
      <c r="K12" s="66" t="str">
        <f t="shared" ca="1" si="8"/>
        <v/>
      </c>
      <c r="L12" s="66" t="str">
        <f t="shared" ca="1" si="9"/>
        <v/>
      </c>
      <c r="M12" s="66" t="str">
        <f t="shared" ca="1" si="10"/>
        <v/>
      </c>
      <c r="N12" s="68">
        <f t="shared" ca="1" si="3"/>
        <v>0</v>
      </c>
      <c r="O12" s="68">
        <f t="shared" ca="1" si="4"/>
        <v>0</v>
      </c>
      <c r="P12" s="64" t="str">
        <f t="shared" ca="1" si="11"/>
        <v/>
      </c>
      <c r="Q12" s="64" t="str">
        <f t="shared" ca="1" si="12"/>
        <v/>
      </c>
      <c r="R12" s="64">
        <f t="shared" ca="1" si="5"/>
        <v>0</v>
      </c>
      <c r="S12" s="57" t="str">
        <f ca="1">IFERROR(IF(WEEKDAY($C12)=1,SUM($P6:$P12)*1.25+Janvier!P$41+SUM($Q6:$Q12)*1.5+Janvier!Q$41+SUM($R6:$R12)*2+Mai!R$41*2,""),"")</f>
        <v/>
      </c>
    </row>
    <row r="13" spans="1:19" x14ac:dyDescent="0.3">
      <c r="A13" s="6" t="str">
        <f t="shared" ca="1" si="6"/>
        <v/>
      </c>
      <c r="B13" s="3" t="str">
        <f t="shared" ca="1" si="7"/>
        <v>Mer</v>
      </c>
      <c r="C13" s="1">
        <f t="shared" ca="1" si="0"/>
        <v>43621</v>
      </c>
      <c r="D13" s="13"/>
      <c r="E13" s="13"/>
      <c r="F13" s="39"/>
      <c r="G13" s="39"/>
      <c r="H13" s="49">
        <f t="shared" ca="1" si="1"/>
        <v>0</v>
      </c>
      <c r="I13" s="49">
        <f t="shared" ca="1" si="2"/>
        <v>0</v>
      </c>
      <c r="J13" s="49" t="str">
        <f ca="1">IFERROR(IF(WEEKDAY($C13)=1,SUM($H7:$H13)+SUM($I7:$I13)+Mai!$J$41,""),"")</f>
        <v/>
      </c>
      <c r="K13" s="66" t="str">
        <f t="shared" ca="1" si="8"/>
        <v/>
      </c>
      <c r="L13" s="66" t="str">
        <f t="shared" ca="1" si="9"/>
        <v/>
      </c>
      <c r="M13" s="66" t="str">
        <f t="shared" ca="1" si="10"/>
        <v/>
      </c>
      <c r="N13" s="68">
        <f t="shared" ca="1" si="3"/>
        <v>0</v>
      </c>
      <c r="O13" s="68">
        <f t="shared" ca="1" si="4"/>
        <v>0</v>
      </c>
      <c r="P13" s="64" t="str">
        <f t="shared" ca="1" si="11"/>
        <v/>
      </c>
      <c r="Q13" s="64" t="str">
        <f t="shared" ca="1" si="12"/>
        <v/>
      </c>
      <c r="R13" s="64">
        <f t="shared" ca="1" si="5"/>
        <v>0</v>
      </c>
      <c r="S13" s="57" t="str">
        <f ca="1">IFERROR(IF(WEEKDAY($C13)=1,SUM($P7:$P13)*1.25+Janvier!P$41+SUM($Q7:$Q13)*1.5+Janvier!Q$41+SUM($R7:$R13)*2+Mai!R$41*2,""),"")</f>
        <v/>
      </c>
    </row>
    <row r="14" spans="1:19" x14ac:dyDescent="0.3">
      <c r="A14" s="6" t="str">
        <f t="shared" ca="1" si="6"/>
        <v/>
      </c>
      <c r="B14" s="3" t="str">
        <f t="shared" ca="1" si="7"/>
        <v>Jeu</v>
      </c>
      <c r="C14" s="1">
        <f t="shared" ca="1" si="0"/>
        <v>43622</v>
      </c>
      <c r="D14" s="13"/>
      <c r="E14" s="13"/>
      <c r="F14" s="39"/>
      <c r="G14" s="39"/>
      <c r="H14" s="49">
        <f t="shared" ca="1" si="1"/>
        <v>0</v>
      </c>
      <c r="I14" s="49">
        <f t="shared" ca="1" si="2"/>
        <v>0</v>
      </c>
      <c r="J14" s="49" t="str">
        <f ca="1">IFERROR(IF(WEEKDAY($C14)=1,SUM($H8:$H14)+SUM($I8:$I14)+Mai!$J$41,""),"")</f>
        <v/>
      </c>
      <c r="K14" s="66" t="str">
        <f t="shared" ca="1" si="8"/>
        <v/>
      </c>
      <c r="L14" s="66" t="str">
        <f t="shared" ca="1" si="9"/>
        <v/>
      </c>
      <c r="M14" s="66" t="str">
        <f t="shared" ca="1" si="10"/>
        <v/>
      </c>
      <c r="N14" s="68">
        <f t="shared" ca="1" si="3"/>
        <v>0</v>
      </c>
      <c r="O14" s="68">
        <f t="shared" ca="1" si="4"/>
        <v>0</v>
      </c>
      <c r="P14" s="64" t="str">
        <f t="shared" ca="1" si="11"/>
        <v/>
      </c>
      <c r="Q14" s="64" t="str">
        <f t="shared" ca="1" si="12"/>
        <v/>
      </c>
      <c r="R14" s="64">
        <f t="shared" ca="1" si="5"/>
        <v>0</v>
      </c>
      <c r="S14" s="57" t="str">
        <f ca="1">IFERROR(IF(WEEKDAY($C14)=1,SUM($P8:$P14)*1.25+Janvier!P$41+SUM($Q8:$Q14)*1.5+Janvier!Q$41+SUM($R8:$R14)*2+Mai!R$41*2,""),"")</f>
        <v/>
      </c>
    </row>
    <row r="15" spans="1:19" x14ac:dyDescent="0.3">
      <c r="A15" s="6" t="str">
        <f t="shared" ca="1" si="6"/>
        <v/>
      </c>
      <c r="B15" s="3" t="str">
        <f t="shared" ca="1" si="7"/>
        <v>Ven</v>
      </c>
      <c r="C15" s="1">
        <f t="shared" ca="1" si="0"/>
        <v>43623</v>
      </c>
      <c r="D15" s="13"/>
      <c r="E15" s="13"/>
      <c r="F15" s="39"/>
      <c r="G15" s="39"/>
      <c r="H15" s="49">
        <f t="shared" ca="1" si="1"/>
        <v>0</v>
      </c>
      <c r="I15" s="49">
        <f t="shared" ca="1" si="2"/>
        <v>0</v>
      </c>
      <c r="J15" s="49" t="str">
        <f t="shared" ref="J15:J39" ca="1" si="13">IFERROR(IF(WEEKDAY($C15)=1,SUM($H9:$H15)+SUM($I9:$I15),""),"")</f>
        <v/>
      </c>
      <c r="K15" s="66" t="str">
        <f t="shared" ca="1" si="8"/>
        <v/>
      </c>
      <c r="L15" s="66" t="str">
        <f t="shared" ca="1" si="9"/>
        <v/>
      </c>
      <c r="M15" s="66" t="str">
        <f t="shared" ca="1" si="10"/>
        <v/>
      </c>
      <c r="N15" s="68">
        <f t="shared" ca="1" si="3"/>
        <v>0</v>
      </c>
      <c r="O15" s="68">
        <f t="shared" ca="1" si="4"/>
        <v>0</v>
      </c>
      <c r="P15" s="64" t="str">
        <f t="shared" ca="1" si="11"/>
        <v/>
      </c>
      <c r="Q15" s="64" t="str">
        <f t="shared" ca="1" si="12"/>
        <v/>
      </c>
      <c r="R15" s="64">
        <f t="shared" ca="1" si="5"/>
        <v>0</v>
      </c>
      <c r="S15" s="57" t="str">
        <f t="shared" ref="S15:S39" ca="1" si="14">IFERROR(IF(WEEKDAY($C15)=1,SUM($P9:$P15)*1.25+SUM($Q9:$Q15)*1.5+SUM($R9:$R15)*2,""),"")</f>
        <v/>
      </c>
    </row>
    <row r="16" spans="1:19" x14ac:dyDescent="0.3">
      <c r="A16" s="6" t="str">
        <f t="shared" ca="1" si="6"/>
        <v/>
      </c>
      <c r="B16" s="3" t="str">
        <f t="shared" ca="1" si="7"/>
        <v>Sam</v>
      </c>
      <c r="C16" s="1">
        <f t="shared" ca="1" si="0"/>
        <v>43624</v>
      </c>
      <c r="D16" s="13"/>
      <c r="E16" s="13"/>
      <c r="F16" s="39"/>
      <c r="G16" s="39"/>
      <c r="H16" s="49">
        <f t="shared" ca="1" si="1"/>
        <v>0</v>
      </c>
      <c r="I16" s="49">
        <f t="shared" ca="1" si="2"/>
        <v>0</v>
      </c>
      <c r="J16" s="49" t="str">
        <f t="shared" ca="1" si="13"/>
        <v/>
      </c>
      <c r="K16" s="66" t="str">
        <f t="shared" ca="1" si="8"/>
        <v/>
      </c>
      <c r="L16" s="66" t="str">
        <f t="shared" ca="1" si="9"/>
        <v/>
      </c>
      <c r="M16" s="66" t="str">
        <f t="shared" ca="1" si="10"/>
        <v/>
      </c>
      <c r="N16" s="68">
        <f t="shared" ca="1" si="3"/>
        <v>0</v>
      </c>
      <c r="O16" s="68">
        <f t="shared" ca="1" si="4"/>
        <v>0</v>
      </c>
      <c r="P16" s="64" t="str">
        <f t="shared" ca="1" si="11"/>
        <v/>
      </c>
      <c r="Q16" s="64" t="str">
        <f t="shared" ca="1" si="12"/>
        <v/>
      </c>
      <c r="R16" s="64">
        <f t="shared" ca="1" si="5"/>
        <v>0</v>
      </c>
      <c r="S16" s="57" t="str">
        <f t="shared" ca="1" si="14"/>
        <v/>
      </c>
    </row>
    <row r="17" spans="1:19" x14ac:dyDescent="0.3">
      <c r="A17" s="6">
        <f t="shared" ca="1" si="6"/>
        <v>23</v>
      </c>
      <c r="B17" s="3" t="str">
        <f t="shared" ca="1" si="7"/>
        <v>Dim</v>
      </c>
      <c r="C17" s="1">
        <f t="shared" ca="1" si="0"/>
        <v>43625</v>
      </c>
      <c r="D17" s="13"/>
      <c r="E17" s="13"/>
      <c r="F17" s="39"/>
      <c r="G17" s="39"/>
      <c r="H17" s="49">
        <f t="shared" ca="1" si="1"/>
        <v>0</v>
      </c>
      <c r="I17" s="49">
        <f t="shared" ca="1" si="2"/>
        <v>0</v>
      </c>
      <c r="J17" s="49">
        <f t="shared" ca="1" si="13"/>
        <v>0</v>
      </c>
      <c r="K17" s="66">
        <f t="shared" ca="1" si="8"/>
        <v>0</v>
      </c>
      <c r="L17" s="66">
        <f t="shared" ca="1" si="9"/>
        <v>0</v>
      </c>
      <c r="M17" s="66">
        <f t="shared" ca="1" si="10"/>
        <v>0</v>
      </c>
      <c r="N17" s="68">
        <f t="shared" ca="1" si="3"/>
        <v>0</v>
      </c>
      <c r="O17" s="68">
        <f t="shared" ca="1" si="4"/>
        <v>0</v>
      </c>
      <c r="P17" s="64">
        <f t="shared" ca="1" si="11"/>
        <v>0</v>
      </c>
      <c r="Q17" s="64">
        <f t="shared" ca="1" si="12"/>
        <v>0</v>
      </c>
      <c r="R17" s="64">
        <f t="shared" ca="1" si="5"/>
        <v>0</v>
      </c>
      <c r="S17" s="57">
        <f t="shared" ca="1" si="14"/>
        <v>0</v>
      </c>
    </row>
    <row r="18" spans="1:19" x14ac:dyDescent="0.3">
      <c r="A18" s="6" t="str">
        <f t="shared" ca="1" si="6"/>
        <v/>
      </c>
      <c r="B18" s="3" t="str">
        <f t="shared" ca="1" si="7"/>
        <v>Lun</v>
      </c>
      <c r="C18" s="1">
        <f t="shared" ca="1" si="0"/>
        <v>43626</v>
      </c>
      <c r="D18" s="13"/>
      <c r="E18" s="13"/>
      <c r="F18" s="39"/>
      <c r="G18" s="39"/>
      <c r="H18" s="49">
        <f t="shared" ca="1" si="1"/>
        <v>0</v>
      </c>
      <c r="I18" s="49">
        <f t="shared" ca="1" si="2"/>
        <v>0</v>
      </c>
      <c r="J18" s="49" t="str">
        <f t="shared" ca="1" si="13"/>
        <v/>
      </c>
      <c r="K18" s="66" t="str">
        <f t="shared" ca="1" si="8"/>
        <v/>
      </c>
      <c r="L18" s="66" t="str">
        <f t="shared" ca="1" si="9"/>
        <v/>
      </c>
      <c r="M18" s="66" t="str">
        <f t="shared" ca="1" si="10"/>
        <v/>
      </c>
      <c r="N18" s="68">
        <f t="shared" ca="1" si="3"/>
        <v>0</v>
      </c>
      <c r="O18" s="68">
        <f t="shared" ca="1" si="4"/>
        <v>0</v>
      </c>
      <c r="P18" s="64" t="str">
        <f t="shared" ca="1" si="11"/>
        <v/>
      </c>
      <c r="Q18" s="64" t="str">
        <f t="shared" ca="1" si="12"/>
        <v/>
      </c>
      <c r="R18" s="64">
        <f t="shared" ca="1" si="5"/>
        <v>0</v>
      </c>
      <c r="S18" s="57" t="str">
        <f t="shared" ca="1" si="14"/>
        <v/>
      </c>
    </row>
    <row r="19" spans="1:19" x14ac:dyDescent="0.3">
      <c r="A19" s="6" t="str">
        <f t="shared" ca="1" si="6"/>
        <v/>
      </c>
      <c r="B19" s="3" t="str">
        <f t="shared" ca="1" si="7"/>
        <v>Mar</v>
      </c>
      <c r="C19" s="1">
        <f t="shared" ca="1" si="0"/>
        <v>43627</v>
      </c>
      <c r="D19" s="13"/>
      <c r="E19" s="13"/>
      <c r="F19" s="5"/>
      <c r="G19" s="5"/>
      <c r="H19" s="49">
        <f t="shared" ca="1" si="1"/>
        <v>0</v>
      </c>
      <c r="I19" s="49">
        <f t="shared" ca="1" si="2"/>
        <v>0</v>
      </c>
      <c r="J19" s="49" t="str">
        <f t="shared" ca="1" si="13"/>
        <v/>
      </c>
      <c r="K19" s="66" t="str">
        <f t="shared" ca="1" si="8"/>
        <v/>
      </c>
      <c r="L19" s="66" t="str">
        <f t="shared" ca="1" si="9"/>
        <v/>
      </c>
      <c r="M19" s="66" t="str">
        <f t="shared" ca="1" si="10"/>
        <v/>
      </c>
      <c r="N19" s="68">
        <f t="shared" ca="1" si="3"/>
        <v>0</v>
      </c>
      <c r="O19" s="68">
        <f t="shared" ca="1" si="4"/>
        <v>0</v>
      </c>
      <c r="P19" s="64" t="str">
        <f t="shared" ca="1" si="11"/>
        <v/>
      </c>
      <c r="Q19" s="64" t="str">
        <f t="shared" ca="1" si="12"/>
        <v/>
      </c>
      <c r="R19" s="64">
        <f t="shared" ca="1" si="5"/>
        <v>0</v>
      </c>
      <c r="S19" s="57" t="str">
        <f t="shared" ca="1" si="14"/>
        <v/>
      </c>
    </row>
    <row r="20" spans="1:19" x14ac:dyDescent="0.3">
      <c r="A20" s="6" t="str">
        <f t="shared" ca="1" si="6"/>
        <v/>
      </c>
      <c r="B20" s="3" t="str">
        <f t="shared" ca="1" si="7"/>
        <v>Mer</v>
      </c>
      <c r="C20" s="1">
        <f t="shared" ca="1" si="0"/>
        <v>43628</v>
      </c>
      <c r="D20" s="13"/>
      <c r="E20" s="13"/>
      <c r="F20" s="39"/>
      <c r="G20" s="5"/>
      <c r="H20" s="49">
        <f t="shared" ca="1" si="1"/>
        <v>0</v>
      </c>
      <c r="I20" s="49">
        <f t="shared" ca="1" si="2"/>
        <v>0</v>
      </c>
      <c r="J20" s="49" t="str">
        <f t="shared" ca="1" si="13"/>
        <v/>
      </c>
      <c r="K20" s="66" t="str">
        <f t="shared" ca="1" si="8"/>
        <v/>
      </c>
      <c r="L20" s="66" t="str">
        <f t="shared" ca="1" si="9"/>
        <v/>
      </c>
      <c r="M20" s="66" t="str">
        <f t="shared" ca="1" si="10"/>
        <v/>
      </c>
      <c r="N20" s="68">
        <f t="shared" ca="1" si="3"/>
        <v>0</v>
      </c>
      <c r="O20" s="68">
        <f t="shared" ca="1" si="4"/>
        <v>0</v>
      </c>
      <c r="P20" s="64" t="str">
        <f t="shared" ca="1" si="11"/>
        <v/>
      </c>
      <c r="Q20" s="64" t="str">
        <f t="shared" ca="1" si="12"/>
        <v/>
      </c>
      <c r="R20" s="64">
        <f t="shared" ca="1" si="5"/>
        <v>0</v>
      </c>
      <c r="S20" s="57" t="str">
        <f t="shared" ca="1" si="14"/>
        <v/>
      </c>
    </row>
    <row r="21" spans="1:19" x14ac:dyDescent="0.3">
      <c r="A21" s="6" t="str">
        <f t="shared" ca="1" si="6"/>
        <v/>
      </c>
      <c r="B21" s="3" t="str">
        <f t="shared" ca="1" si="7"/>
        <v>Jeu</v>
      </c>
      <c r="C21" s="1">
        <f t="shared" ca="1" si="0"/>
        <v>43629</v>
      </c>
      <c r="D21" s="13"/>
      <c r="E21" s="13"/>
      <c r="F21" s="5"/>
      <c r="G21" s="5"/>
      <c r="H21" s="49">
        <f t="shared" ca="1" si="1"/>
        <v>0</v>
      </c>
      <c r="I21" s="49">
        <f t="shared" ca="1" si="2"/>
        <v>0</v>
      </c>
      <c r="J21" s="49" t="str">
        <f t="shared" ca="1" si="13"/>
        <v/>
      </c>
      <c r="K21" s="66" t="str">
        <f t="shared" ca="1" si="8"/>
        <v/>
      </c>
      <c r="L21" s="66" t="str">
        <f t="shared" ca="1" si="9"/>
        <v/>
      </c>
      <c r="M21" s="66" t="str">
        <f t="shared" ca="1" si="10"/>
        <v/>
      </c>
      <c r="N21" s="68">
        <f t="shared" ca="1" si="3"/>
        <v>0</v>
      </c>
      <c r="O21" s="68">
        <f t="shared" ca="1" si="4"/>
        <v>0</v>
      </c>
      <c r="P21" s="64" t="str">
        <f t="shared" ca="1" si="11"/>
        <v/>
      </c>
      <c r="Q21" s="64" t="str">
        <f t="shared" ca="1" si="12"/>
        <v/>
      </c>
      <c r="R21" s="64">
        <f t="shared" ca="1" si="5"/>
        <v>0</v>
      </c>
      <c r="S21" s="57" t="str">
        <f t="shared" ca="1" si="14"/>
        <v/>
      </c>
    </row>
    <row r="22" spans="1:19" x14ac:dyDescent="0.3">
      <c r="A22" s="6" t="str">
        <f t="shared" ca="1" si="6"/>
        <v/>
      </c>
      <c r="B22" s="3" t="str">
        <f t="shared" ca="1" si="7"/>
        <v>Ven</v>
      </c>
      <c r="C22" s="1">
        <f t="shared" ca="1" si="0"/>
        <v>43630</v>
      </c>
      <c r="D22" s="13"/>
      <c r="E22" s="13"/>
      <c r="F22" s="5"/>
      <c r="G22" s="5"/>
      <c r="H22" s="49">
        <f t="shared" ca="1" si="1"/>
        <v>0</v>
      </c>
      <c r="I22" s="49">
        <f t="shared" ca="1" si="2"/>
        <v>0</v>
      </c>
      <c r="J22" s="49" t="str">
        <f t="shared" ca="1" si="13"/>
        <v/>
      </c>
      <c r="K22" s="66" t="str">
        <f t="shared" ca="1" si="8"/>
        <v/>
      </c>
      <c r="L22" s="66" t="str">
        <f t="shared" ca="1" si="9"/>
        <v/>
      </c>
      <c r="M22" s="66" t="str">
        <f t="shared" ca="1" si="10"/>
        <v/>
      </c>
      <c r="N22" s="68">
        <f t="shared" ca="1" si="3"/>
        <v>0</v>
      </c>
      <c r="O22" s="68">
        <f t="shared" ca="1" si="4"/>
        <v>0</v>
      </c>
      <c r="P22" s="64" t="str">
        <f t="shared" ca="1" si="11"/>
        <v/>
      </c>
      <c r="Q22" s="64" t="str">
        <f t="shared" ca="1" si="12"/>
        <v/>
      </c>
      <c r="R22" s="64">
        <f t="shared" ca="1" si="5"/>
        <v>0</v>
      </c>
      <c r="S22" s="57" t="str">
        <f t="shared" ca="1" si="14"/>
        <v/>
      </c>
    </row>
    <row r="23" spans="1:19" x14ac:dyDescent="0.3">
      <c r="A23" s="6" t="str">
        <f t="shared" ca="1" si="6"/>
        <v/>
      </c>
      <c r="B23" s="3" t="str">
        <f t="shared" ca="1" si="7"/>
        <v>Sam</v>
      </c>
      <c r="C23" s="1">
        <f t="shared" ca="1" si="0"/>
        <v>43631</v>
      </c>
      <c r="D23" s="13"/>
      <c r="E23" s="13"/>
      <c r="F23" s="39"/>
      <c r="G23" s="39"/>
      <c r="H23" s="49">
        <f t="shared" ca="1" si="1"/>
        <v>0</v>
      </c>
      <c r="I23" s="49">
        <f t="shared" ca="1" si="2"/>
        <v>0</v>
      </c>
      <c r="J23" s="49" t="str">
        <f t="shared" ca="1" si="13"/>
        <v/>
      </c>
      <c r="K23" s="66" t="str">
        <f t="shared" ca="1" si="8"/>
        <v/>
      </c>
      <c r="L23" s="66" t="str">
        <f t="shared" ca="1" si="9"/>
        <v/>
      </c>
      <c r="M23" s="66" t="str">
        <f t="shared" ca="1" si="10"/>
        <v/>
      </c>
      <c r="N23" s="68">
        <f t="shared" ca="1" si="3"/>
        <v>0</v>
      </c>
      <c r="O23" s="68">
        <f t="shared" ca="1" si="4"/>
        <v>0</v>
      </c>
      <c r="P23" s="64" t="str">
        <f t="shared" ca="1" si="11"/>
        <v/>
      </c>
      <c r="Q23" s="64" t="str">
        <f t="shared" ca="1" si="12"/>
        <v/>
      </c>
      <c r="R23" s="64">
        <f t="shared" ca="1" si="5"/>
        <v>0</v>
      </c>
      <c r="S23" s="57" t="str">
        <f t="shared" ca="1" si="14"/>
        <v/>
      </c>
    </row>
    <row r="24" spans="1:19" x14ac:dyDescent="0.3">
      <c r="A24" s="6">
        <f t="shared" ca="1" si="6"/>
        <v>24</v>
      </c>
      <c r="B24" s="3" t="str">
        <f t="shared" ca="1" si="7"/>
        <v>Dim</v>
      </c>
      <c r="C24" s="1">
        <f t="shared" ca="1" si="0"/>
        <v>43632</v>
      </c>
      <c r="D24" s="13"/>
      <c r="E24" s="13"/>
      <c r="F24" s="5"/>
      <c r="G24" s="5"/>
      <c r="H24" s="49">
        <f t="shared" ca="1" si="1"/>
        <v>0</v>
      </c>
      <c r="I24" s="49">
        <f t="shared" ca="1" si="2"/>
        <v>0</v>
      </c>
      <c r="J24" s="49">
        <f t="shared" ca="1" si="13"/>
        <v>0</v>
      </c>
      <c r="K24" s="66">
        <f t="shared" ca="1" si="8"/>
        <v>0</v>
      </c>
      <c r="L24" s="66">
        <f t="shared" ca="1" si="9"/>
        <v>0</v>
      </c>
      <c r="M24" s="66">
        <f t="shared" ca="1" si="10"/>
        <v>0</v>
      </c>
      <c r="N24" s="68">
        <f t="shared" ca="1" si="3"/>
        <v>0</v>
      </c>
      <c r="O24" s="68">
        <f t="shared" ca="1" si="4"/>
        <v>0</v>
      </c>
      <c r="P24" s="64">
        <f t="shared" ca="1" si="11"/>
        <v>0</v>
      </c>
      <c r="Q24" s="64">
        <f t="shared" ca="1" si="12"/>
        <v>0</v>
      </c>
      <c r="R24" s="64">
        <f t="shared" ca="1" si="5"/>
        <v>0</v>
      </c>
      <c r="S24" s="57">
        <f t="shared" ca="1" si="14"/>
        <v>0</v>
      </c>
    </row>
    <row r="25" spans="1:19" x14ac:dyDescent="0.3">
      <c r="A25" s="6" t="str">
        <f t="shared" ca="1" si="6"/>
        <v/>
      </c>
      <c r="B25" s="3" t="str">
        <f t="shared" ca="1" si="7"/>
        <v>Lun</v>
      </c>
      <c r="C25" s="1">
        <f t="shared" ca="1" si="0"/>
        <v>43633</v>
      </c>
      <c r="D25" s="13"/>
      <c r="E25" s="13"/>
      <c r="F25" s="5"/>
      <c r="G25" s="5"/>
      <c r="H25" s="49">
        <f t="shared" ca="1" si="1"/>
        <v>0</v>
      </c>
      <c r="I25" s="49">
        <f t="shared" ca="1" si="2"/>
        <v>0</v>
      </c>
      <c r="J25" s="49" t="str">
        <f t="shared" ca="1" si="13"/>
        <v/>
      </c>
      <c r="K25" s="66" t="str">
        <f t="shared" ca="1" si="8"/>
        <v/>
      </c>
      <c r="L25" s="66" t="str">
        <f t="shared" ca="1" si="9"/>
        <v/>
      </c>
      <c r="M25" s="66" t="str">
        <f t="shared" ca="1" si="10"/>
        <v/>
      </c>
      <c r="N25" s="68">
        <f t="shared" ca="1" si="3"/>
        <v>0</v>
      </c>
      <c r="O25" s="68">
        <f t="shared" ca="1" si="4"/>
        <v>0</v>
      </c>
      <c r="P25" s="64" t="str">
        <f t="shared" ca="1" si="11"/>
        <v/>
      </c>
      <c r="Q25" s="64" t="str">
        <f t="shared" ca="1" si="12"/>
        <v/>
      </c>
      <c r="R25" s="64">
        <f t="shared" ca="1" si="5"/>
        <v>0</v>
      </c>
      <c r="S25" s="57" t="str">
        <f t="shared" ca="1" si="14"/>
        <v/>
      </c>
    </row>
    <row r="26" spans="1:19" x14ac:dyDescent="0.3">
      <c r="A26" s="6" t="str">
        <f t="shared" ca="1" si="6"/>
        <v/>
      </c>
      <c r="B26" s="3" t="str">
        <f t="shared" ca="1" si="7"/>
        <v>Mar</v>
      </c>
      <c r="C26" s="1">
        <f t="shared" ca="1" si="0"/>
        <v>43634</v>
      </c>
      <c r="D26" s="13"/>
      <c r="E26" s="13"/>
      <c r="F26" s="5"/>
      <c r="G26" s="5"/>
      <c r="H26" s="49">
        <f t="shared" ca="1" si="1"/>
        <v>0</v>
      </c>
      <c r="I26" s="49">
        <f t="shared" ca="1" si="2"/>
        <v>0</v>
      </c>
      <c r="J26" s="49" t="str">
        <f t="shared" ca="1" si="13"/>
        <v/>
      </c>
      <c r="K26" s="66" t="str">
        <f t="shared" ca="1" si="8"/>
        <v/>
      </c>
      <c r="L26" s="66" t="str">
        <f t="shared" ca="1" si="9"/>
        <v/>
      </c>
      <c r="M26" s="66" t="str">
        <f t="shared" ca="1" si="10"/>
        <v/>
      </c>
      <c r="N26" s="68">
        <f t="shared" ca="1" si="3"/>
        <v>0</v>
      </c>
      <c r="O26" s="68">
        <f t="shared" ca="1" si="4"/>
        <v>0</v>
      </c>
      <c r="P26" s="64" t="str">
        <f t="shared" ca="1" si="11"/>
        <v/>
      </c>
      <c r="Q26" s="64" t="str">
        <f t="shared" ca="1" si="12"/>
        <v/>
      </c>
      <c r="R26" s="64">
        <f t="shared" ca="1" si="5"/>
        <v>0</v>
      </c>
      <c r="S26" s="57" t="str">
        <f t="shared" ca="1" si="14"/>
        <v/>
      </c>
    </row>
    <row r="27" spans="1:19" x14ac:dyDescent="0.3">
      <c r="A27" s="6" t="str">
        <f t="shared" ca="1" si="6"/>
        <v/>
      </c>
      <c r="B27" s="3" t="str">
        <f t="shared" ca="1" si="7"/>
        <v>Mer</v>
      </c>
      <c r="C27" s="1">
        <f t="shared" ca="1" si="0"/>
        <v>43635</v>
      </c>
      <c r="D27" s="13"/>
      <c r="E27" s="13"/>
      <c r="F27" s="5"/>
      <c r="G27" s="5"/>
      <c r="H27" s="49">
        <f t="shared" ca="1" si="1"/>
        <v>0</v>
      </c>
      <c r="I27" s="49">
        <f t="shared" ca="1" si="2"/>
        <v>0</v>
      </c>
      <c r="J27" s="49" t="str">
        <f t="shared" ca="1" si="13"/>
        <v/>
      </c>
      <c r="K27" s="66" t="str">
        <f t="shared" ca="1" si="8"/>
        <v/>
      </c>
      <c r="L27" s="66" t="str">
        <f t="shared" ca="1" si="9"/>
        <v/>
      </c>
      <c r="M27" s="66" t="str">
        <f t="shared" ca="1" si="10"/>
        <v/>
      </c>
      <c r="N27" s="68">
        <f t="shared" ca="1" si="3"/>
        <v>0</v>
      </c>
      <c r="O27" s="68">
        <f t="shared" ca="1" si="4"/>
        <v>0</v>
      </c>
      <c r="P27" s="64" t="str">
        <f t="shared" ca="1" si="11"/>
        <v/>
      </c>
      <c r="Q27" s="64" t="str">
        <f t="shared" ca="1" si="12"/>
        <v/>
      </c>
      <c r="R27" s="64">
        <f t="shared" ca="1" si="5"/>
        <v>0</v>
      </c>
      <c r="S27" s="57" t="str">
        <f t="shared" ca="1" si="14"/>
        <v/>
      </c>
    </row>
    <row r="28" spans="1:19" x14ac:dyDescent="0.3">
      <c r="A28" s="6" t="str">
        <f t="shared" ca="1" si="6"/>
        <v/>
      </c>
      <c r="B28" s="3" t="str">
        <f t="shared" ca="1" si="7"/>
        <v>Jeu</v>
      </c>
      <c r="C28" s="1">
        <f t="shared" ca="1" si="0"/>
        <v>43636</v>
      </c>
      <c r="D28" s="13"/>
      <c r="E28" s="13"/>
      <c r="F28" s="5"/>
      <c r="G28" s="5"/>
      <c r="H28" s="49">
        <f t="shared" ca="1" si="1"/>
        <v>0</v>
      </c>
      <c r="I28" s="49">
        <f t="shared" ca="1" si="2"/>
        <v>0</v>
      </c>
      <c r="J28" s="49" t="str">
        <f t="shared" ca="1" si="13"/>
        <v/>
      </c>
      <c r="K28" s="66" t="str">
        <f t="shared" ca="1" si="8"/>
        <v/>
      </c>
      <c r="L28" s="66" t="str">
        <f t="shared" ca="1" si="9"/>
        <v/>
      </c>
      <c r="M28" s="66" t="str">
        <f t="shared" ca="1" si="10"/>
        <v/>
      </c>
      <c r="N28" s="68">
        <f t="shared" ca="1" si="3"/>
        <v>0</v>
      </c>
      <c r="O28" s="68">
        <f t="shared" ca="1" si="4"/>
        <v>0</v>
      </c>
      <c r="P28" s="64" t="str">
        <f t="shared" ca="1" si="11"/>
        <v/>
      </c>
      <c r="Q28" s="64" t="str">
        <f t="shared" ca="1" si="12"/>
        <v/>
      </c>
      <c r="R28" s="64">
        <f t="shared" ca="1" si="5"/>
        <v>0</v>
      </c>
      <c r="S28" s="57" t="str">
        <f t="shared" ca="1" si="14"/>
        <v/>
      </c>
    </row>
    <row r="29" spans="1:19" x14ac:dyDescent="0.3">
      <c r="A29" s="6" t="str">
        <f t="shared" ca="1" si="6"/>
        <v/>
      </c>
      <c r="B29" s="3" t="str">
        <f t="shared" ca="1" si="7"/>
        <v>Ven</v>
      </c>
      <c r="C29" s="1">
        <f t="shared" ca="1" si="0"/>
        <v>43637</v>
      </c>
      <c r="D29" s="13"/>
      <c r="E29" s="13"/>
      <c r="F29" s="5"/>
      <c r="G29" s="5"/>
      <c r="H29" s="49">
        <f t="shared" ca="1" si="1"/>
        <v>0</v>
      </c>
      <c r="I29" s="49">
        <f t="shared" ca="1" si="2"/>
        <v>0</v>
      </c>
      <c r="J29" s="49" t="str">
        <f t="shared" ca="1" si="13"/>
        <v/>
      </c>
      <c r="K29" s="66" t="str">
        <f t="shared" ca="1" si="8"/>
        <v/>
      </c>
      <c r="L29" s="66" t="str">
        <f t="shared" ca="1" si="9"/>
        <v/>
      </c>
      <c r="M29" s="66" t="str">
        <f t="shared" ca="1" si="10"/>
        <v/>
      </c>
      <c r="N29" s="68">
        <f t="shared" ca="1" si="3"/>
        <v>0</v>
      </c>
      <c r="O29" s="68">
        <f t="shared" ca="1" si="4"/>
        <v>0</v>
      </c>
      <c r="P29" s="64" t="str">
        <f t="shared" ca="1" si="11"/>
        <v/>
      </c>
      <c r="Q29" s="64" t="str">
        <f t="shared" ca="1" si="12"/>
        <v/>
      </c>
      <c r="R29" s="64">
        <f t="shared" ca="1" si="5"/>
        <v>0</v>
      </c>
      <c r="S29" s="57" t="str">
        <f t="shared" ca="1" si="14"/>
        <v/>
      </c>
    </row>
    <row r="30" spans="1:19" x14ac:dyDescent="0.3">
      <c r="A30" s="6" t="str">
        <f t="shared" ca="1" si="6"/>
        <v/>
      </c>
      <c r="B30" s="3" t="str">
        <f t="shared" ca="1" si="7"/>
        <v>Sam</v>
      </c>
      <c r="C30" s="1">
        <f t="shared" ca="1" si="0"/>
        <v>43638</v>
      </c>
      <c r="D30" s="13"/>
      <c r="E30" s="13"/>
      <c r="F30" s="5"/>
      <c r="G30" s="5"/>
      <c r="H30" s="49">
        <f t="shared" ca="1" si="1"/>
        <v>0</v>
      </c>
      <c r="I30" s="49">
        <f t="shared" ca="1" si="2"/>
        <v>0</v>
      </c>
      <c r="J30" s="49" t="str">
        <f t="shared" ca="1" si="13"/>
        <v/>
      </c>
      <c r="K30" s="66" t="str">
        <f t="shared" ca="1" si="8"/>
        <v/>
      </c>
      <c r="L30" s="66" t="str">
        <f t="shared" ca="1" si="9"/>
        <v/>
      </c>
      <c r="M30" s="66" t="str">
        <f t="shared" ca="1" si="10"/>
        <v/>
      </c>
      <c r="N30" s="68">
        <f t="shared" ca="1" si="3"/>
        <v>0</v>
      </c>
      <c r="O30" s="68">
        <f t="shared" ca="1" si="4"/>
        <v>0</v>
      </c>
      <c r="P30" s="64" t="str">
        <f t="shared" ca="1" si="11"/>
        <v/>
      </c>
      <c r="Q30" s="64" t="str">
        <f t="shared" ca="1" si="12"/>
        <v/>
      </c>
      <c r="R30" s="64">
        <f t="shared" ca="1" si="5"/>
        <v>0</v>
      </c>
      <c r="S30" s="57" t="str">
        <f t="shared" ca="1" si="14"/>
        <v/>
      </c>
    </row>
    <row r="31" spans="1:19" x14ac:dyDescent="0.3">
      <c r="A31" s="6">
        <f t="shared" ca="1" si="6"/>
        <v>25</v>
      </c>
      <c r="B31" s="3" t="str">
        <f t="shared" ca="1" si="7"/>
        <v>Dim</v>
      </c>
      <c r="C31" s="1">
        <f t="shared" ca="1" si="0"/>
        <v>43639</v>
      </c>
      <c r="D31" s="13"/>
      <c r="E31" s="13"/>
      <c r="F31" s="5"/>
      <c r="G31" s="5"/>
      <c r="H31" s="49">
        <f t="shared" ca="1" si="1"/>
        <v>0</v>
      </c>
      <c r="I31" s="49">
        <f t="shared" ca="1" si="2"/>
        <v>0</v>
      </c>
      <c r="J31" s="49">
        <f t="shared" ca="1" si="13"/>
        <v>0</v>
      </c>
      <c r="K31" s="66">
        <f t="shared" ca="1" si="8"/>
        <v>0</v>
      </c>
      <c r="L31" s="66">
        <f t="shared" ca="1" si="9"/>
        <v>0</v>
      </c>
      <c r="M31" s="66">
        <f t="shared" ca="1" si="10"/>
        <v>0</v>
      </c>
      <c r="N31" s="68">
        <f t="shared" ca="1" si="3"/>
        <v>0</v>
      </c>
      <c r="O31" s="68">
        <f t="shared" ca="1" si="4"/>
        <v>0</v>
      </c>
      <c r="P31" s="64">
        <f t="shared" ca="1" si="11"/>
        <v>0</v>
      </c>
      <c r="Q31" s="64">
        <f t="shared" ca="1" si="12"/>
        <v>0</v>
      </c>
      <c r="R31" s="64">
        <f t="shared" ca="1" si="5"/>
        <v>0</v>
      </c>
      <c r="S31" s="57">
        <f t="shared" ca="1" si="14"/>
        <v>0</v>
      </c>
    </row>
    <row r="32" spans="1:19" x14ac:dyDescent="0.3">
      <c r="A32" s="6" t="str">
        <f t="shared" ca="1" si="6"/>
        <v/>
      </c>
      <c r="B32" s="3" t="str">
        <f t="shared" ca="1" si="7"/>
        <v>Lun</v>
      </c>
      <c r="C32" s="1">
        <f t="shared" ca="1" si="0"/>
        <v>43640</v>
      </c>
      <c r="D32" s="13"/>
      <c r="E32" s="13"/>
      <c r="F32" s="5"/>
      <c r="G32" s="5"/>
      <c r="H32" s="49">
        <f t="shared" ca="1" si="1"/>
        <v>0</v>
      </c>
      <c r="I32" s="49">
        <f t="shared" ca="1" si="2"/>
        <v>0</v>
      </c>
      <c r="J32" s="49" t="str">
        <f t="shared" ca="1" si="13"/>
        <v/>
      </c>
      <c r="K32" s="66" t="str">
        <f t="shared" ca="1" si="8"/>
        <v/>
      </c>
      <c r="L32" s="66" t="str">
        <f t="shared" ca="1" si="9"/>
        <v/>
      </c>
      <c r="M32" s="66" t="str">
        <f t="shared" ca="1" si="10"/>
        <v/>
      </c>
      <c r="N32" s="68">
        <f t="shared" ca="1" si="3"/>
        <v>0</v>
      </c>
      <c r="O32" s="68">
        <f t="shared" ca="1" si="4"/>
        <v>0</v>
      </c>
      <c r="P32" s="64" t="str">
        <f t="shared" ca="1" si="11"/>
        <v/>
      </c>
      <c r="Q32" s="64" t="str">
        <f t="shared" ca="1" si="12"/>
        <v/>
      </c>
      <c r="R32" s="64">
        <f t="shared" ca="1" si="5"/>
        <v>0</v>
      </c>
      <c r="S32" s="57" t="str">
        <f t="shared" ca="1" si="14"/>
        <v/>
      </c>
    </row>
    <row r="33" spans="1:19" x14ac:dyDescent="0.3">
      <c r="A33" s="6" t="str">
        <f t="shared" ca="1" si="6"/>
        <v/>
      </c>
      <c r="B33" s="3" t="str">
        <f t="shared" ca="1" si="7"/>
        <v>Mar</v>
      </c>
      <c r="C33" s="1">
        <f t="shared" ca="1" si="0"/>
        <v>43641</v>
      </c>
      <c r="D33" s="13"/>
      <c r="E33" s="13"/>
      <c r="F33" s="5"/>
      <c r="G33" s="5"/>
      <c r="H33" s="49">
        <f t="shared" ca="1" si="1"/>
        <v>0</v>
      </c>
      <c r="I33" s="49">
        <f t="shared" ca="1" si="2"/>
        <v>0</v>
      </c>
      <c r="J33" s="49" t="str">
        <f t="shared" ca="1" si="13"/>
        <v/>
      </c>
      <c r="K33" s="66" t="str">
        <f t="shared" ca="1" si="8"/>
        <v/>
      </c>
      <c r="L33" s="66" t="str">
        <f t="shared" ca="1" si="9"/>
        <v/>
      </c>
      <c r="M33" s="66" t="str">
        <f t="shared" ca="1" si="10"/>
        <v/>
      </c>
      <c r="N33" s="68">
        <f t="shared" ca="1" si="3"/>
        <v>0</v>
      </c>
      <c r="O33" s="68">
        <f t="shared" ca="1" si="4"/>
        <v>0</v>
      </c>
      <c r="P33" s="64" t="str">
        <f t="shared" ca="1" si="11"/>
        <v/>
      </c>
      <c r="Q33" s="64" t="str">
        <f t="shared" ca="1" si="12"/>
        <v/>
      </c>
      <c r="R33" s="64">
        <f t="shared" ca="1" si="5"/>
        <v>0</v>
      </c>
      <c r="S33" s="57" t="str">
        <f t="shared" ca="1" si="14"/>
        <v/>
      </c>
    </row>
    <row r="34" spans="1:19" x14ac:dyDescent="0.3">
      <c r="A34" s="6" t="str">
        <f t="shared" ca="1" si="6"/>
        <v/>
      </c>
      <c r="B34" s="3" t="str">
        <f t="shared" ca="1" si="7"/>
        <v>Mer</v>
      </c>
      <c r="C34" s="1">
        <f t="shared" ca="1" si="0"/>
        <v>43642</v>
      </c>
      <c r="D34" s="13"/>
      <c r="E34" s="13"/>
      <c r="F34" s="5"/>
      <c r="G34" s="5"/>
      <c r="H34" s="49">
        <f t="shared" ca="1" si="1"/>
        <v>0</v>
      </c>
      <c r="I34" s="49">
        <f t="shared" ca="1" si="2"/>
        <v>0</v>
      </c>
      <c r="J34" s="49" t="str">
        <f t="shared" ca="1" si="13"/>
        <v/>
      </c>
      <c r="K34" s="66" t="str">
        <f t="shared" ca="1" si="8"/>
        <v/>
      </c>
      <c r="L34" s="66" t="str">
        <f t="shared" ca="1" si="9"/>
        <v/>
      </c>
      <c r="M34" s="66" t="str">
        <f t="shared" ca="1" si="10"/>
        <v/>
      </c>
      <c r="N34" s="68">
        <f t="shared" ca="1" si="3"/>
        <v>0</v>
      </c>
      <c r="O34" s="68">
        <f t="shared" ca="1" si="4"/>
        <v>0</v>
      </c>
      <c r="P34" s="64" t="str">
        <f t="shared" ca="1" si="11"/>
        <v/>
      </c>
      <c r="Q34" s="64" t="str">
        <f t="shared" ca="1" si="12"/>
        <v/>
      </c>
      <c r="R34" s="64">
        <f t="shared" ca="1" si="5"/>
        <v>0</v>
      </c>
      <c r="S34" s="57" t="str">
        <f t="shared" ca="1" si="14"/>
        <v/>
      </c>
    </row>
    <row r="35" spans="1:19" x14ac:dyDescent="0.3">
      <c r="A35" s="6" t="str">
        <f t="shared" ca="1" si="6"/>
        <v/>
      </c>
      <c r="B35" s="3" t="str">
        <f t="shared" ca="1" si="7"/>
        <v>Jeu</v>
      </c>
      <c r="C35" s="1">
        <f t="shared" ca="1" si="0"/>
        <v>43643</v>
      </c>
      <c r="D35" s="13"/>
      <c r="E35" s="13"/>
      <c r="F35" s="39"/>
      <c r="G35" s="39"/>
      <c r="H35" s="49">
        <f t="shared" ca="1" si="1"/>
        <v>0</v>
      </c>
      <c r="I35" s="49">
        <f t="shared" ca="1" si="2"/>
        <v>0</v>
      </c>
      <c r="J35" s="49" t="str">
        <f t="shared" ca="1" si="13"/>
        <v/>
      </c>
      <c r="K35" s="66" t="str">
        <f t="shared" ca="1" si="8"/>
        <v/>
      </c>
      <c r="L35" s="66" t="str">
        <f t="shared" ca="1" si="9"/>
        <v/>
      </c>
      <c r="M35" s="66" t="str">
        <f t="shared" ca="1" si="10"/>
        <v/>
      </c>
      <c r="N35" s="68">
        <f t="shared" ca="1" si="3"/>
        <v>0</v>
      </c>
      <c r="O35" s="68">
        <f t="shared" ca="1" si="4"/>
        <v>0</v>
      </c>
      <c r="P35" s="64" t="str">
        <f t="shared" ca="1" si="11"/>
        <v/>
      </c>
      <c r="Q35" s="64" t="str">
        <f t="shared" ca="1" si="12"/>
        <v/>
      </c>
      <c r="R35" s="64">
        <f t="shared" ca="1" si="5"/>
        <v>0</v>
      </c>
      <c r="S35" s="57" t="str">
        <f t="shared" ca="1" si="14"/>
        <v/>
      </c>
    </row>
    <row r="36" spans="1:19" x14ac:dyDescent="0.3">
      <c r="A36" s="6" t="str">
        <f t="shared" ca="1" si="6"/>
        <v/>
      </c>
      <c r="B36" s="3" t="str">
        <f t="shared" ca="1" si="7"/>
        <v>Ven</v>
      </c>
      <c r="C36" s="1">
        <f t="shared" ca="1" si="0"/>
        <v>43644</v>
      </c>
      <c r="D36" s="13"/>
      <c r="E36" s="13"/>
      <c r="F36" s="39"/>
      <c r="G36" s="39"/>
      <c r="H36" s="49">
        <f t="shared" ca="1" si="1"/>
        <v>0</v>
      </c>
      <c r="I36" s="49">
        <f t="shared" ca="1" si="2"/>
        <v>0</v>
      </c>
      <c r="J36" s="49" t="str">
        <f t="shared" ca="1" si="13"/>
        <v/>
      </c>
      <c r="K36" s="66" t="str">
        <f t="shared" ca="1" si="8"/>
        <v/>
      </c>
      <c r="L36" s="66" t="str">
        <f t="shared" ca="1" si="9"/>
        <v/>
      </c>
      <c r="M36" s="66" t="str">
        <f t="shared" ca="1" si="10"/>
        <v/>
      </c>
      <c r="N36" s="68">
        <f t="shared" ca="1" si="3"/>
        <v>0</v>
      </c>
      <c r="O36" s="68">
        <f t="shared" ca="1" si="4"/>
        <v>0</v>
      </c>
      <c r="P36" s="64" t="str">
        <f t="shared" ca="1" si="11"/>
        <v/>
      </c>
      <c r="Q36" s="64" t="str">
        <f t="shared" ca="1" si="12"/>
        <v/>
      </c>
      <c r="R36" s="64">
        <f t="shared" ca="1" si="5"/>
        <v>0</v>
      </c>
      <c r="S36" s="57" t="str">
        <f t="shared" ca="1" si="14"/>
        <v/>
      </c>
    </row>
    <row r="37" spans="1:19" x14ac:dyDescent="0.3">
      <c r="A37" s="6" t="str">
        <f t="shared" ca="1" si="6"/>
        <v/>
      </c>
      <c r="B37" s="3" t="str">
        <f t="shared" ca="1" si="7"/>
        <v>Sam</v>
      </c>
      <c r="C37" s="1">
        <f t="shared" ca="1" si="0"/>
        <v>43645</v>
      </c>
      <c r="D37" s="13"/>
      <c r="E37" s="13"/>
      <c r="F37" s="39"/>
      <c r="G37" s="39"/>
      <c r="H37" s="49">
        <f t="shared" ca="1" si="1"/>
        <v>0</v>
      </c>
      <c r="I37" s="49">
        <f t="shared" ca="1" si="2"/>
        <v>0</v>
      </c>
      <c r="J37" s="49" t="str">
        <f t="shared" ca="1" si="13"/>
        <v/>
      </c>
      <c r="K37" s="66" t="str">
        <f t="shared" ca="1" si="8"/>
        <v/>
      </c>
      <c r="L37" s="66" t="str">
        <f t="shared" ca="1" si="9"/>
        <v/>
      </c>
      <c r="M37" s="66" t="str">
        <f t="shared" ca="1" si="10"/>
        <v/>
      </c>
      <c r="N37" s="68">
        <f t="shared" ca="1" si="3"/>
        <v>0</v>
      </c>
      <c r="O37" s="68">
        <f t="shared" ca="1" si="4"/>
        <v>0</v>
      </c>
      <c r="P37" s="64" t="str">
        <f t="shared" ca="1" si="11"/>
        <v/>
      </c>
      <c r="Q37" s="64" t="str">
        <f t="shared" ca="1" si="12"/>
        <v/>
      </c>
      <c r="R37" s="64">
        <f t="shared" ca="1" si="5"/>
        <v>0</v>
      </c>
      <c r="S37" s="57" t="str">
        <f t="shared" ca="1" si="14"/>
        <v/>
      </c>
    </row>
    <row r="38" spans="1:19" x14ac:dyDescent="0.3">
      <c r="A38" s="6">
        <f t="shared" ca="1" si="6"/>
        <v>26</v>
      </c>
      <c r="B38" s="3" t="str">
        <f t="shared" ca="1" si="7"/>
        <v>Dim</v>
      </c>
      <c r="C38" s="1">
        <f t="shared" ca="1" si="0"/>
        <v>43646</v>
      </c>
      <c r="D38" s="13"/>
      <c r="E38" s="13"/>
      <c r="F38" s="39"/>
      <c r="G38" s="39"/>
      <c r="H38" s="49">
        <f t="shared" ca="1" si="1"/>
        <v>0</v>
      </c>
      <c r="I38" s="49">
        <f t="shared" ca="1" si="2"/>
        <v>0</v>
      </c>
      <c r="J38" s="49">
        <f t="shared" ca="1" si="13"/>
        <v>0</v>
      </c>
      <c r="K38" s="66">
        <f t="shared" ca="1" si="8"/>
        <v>0</v>
      </c>
      <c r="L38" s="66">
        <f t="shared" ca="1" si="9"/>
        <v>0</v>
      </c>
      <c r="M38" s="66">
        <f t="shared" ca="1" si="10"/>
        <v>0</v>
      </c>
      <c r="N38" s="68">
        <f t="shared" ca="1" si="3"/>
        <v>0</v>
      </c>
      <c r="O38" s="68">
        <f t="shared" ca="1" si="4"/>
        <v>0</v>
      </c>
      <c r="P38" s="64">
        <f t="shared" ca="1" si="11"/>
        <v>0</v>
      </c>
      <c r="Q38" s="64">
        <f t="shared" ca="1" si="12"/>
        <v>0</v>
      </c>
      <c r="R38" s="64">
        <f t="shared" ca="1" si="5"/>
        <v>0</v>
      </c>
      <c r="S38" s="57">
        <f t="shared" ca="1" si="14"/>
        <v>0</v>
      </c>
    </row>
    <row r="39" spans="1:19" x14ac:dyDescent="0.3">
      <c r="A39" s="6" t="str">
        <f t="shared" ca="1" si="6"/>
        <v/>
      </c>
      <c r="B39" s="3" t="str">
        <f t="shared" ca="1" si="7"/>
        <v/>
      </c>
      <c r="C39" s="1" t="str">
        <f t="shared" ca="1" si="0"/>
        <v/>
      </c>
      <c r="D39" s="13"/>
      <c r="E39" s="13"/>
      <c r="F39" s="39"/>
      <c r="G39" s="39"/>
      <c r="H39" s="49" t="str">
        <f t="shared" ca="1" si="1"/>
        <v/>
      </c>
      <c r="I39" s="49" t="str">
        <f t="shared" ca="1" si="2"/>
        <v/>
      </c>
      <c r="J39" s="49" t="str">
        <f t="shared" ca="1" si="13"/>
        <v/>
      </c>
      <c r="K39" s="66" t="str">
        <f t="shared" ca="1" si="8"/>
        <v/>
      </c>
      <c r="L39" s="66" t="str">
        <f t="shared" ca="1" si="9"/>
        <v/>
      </c>
      <c r="M39" s="66" t="str">
        <f t="shared" ca="1" si="10"/>
        <v/>
      </c>
      <c r="N39" s="68" t="str">
        <f t="shared" ca="1" si="3"/>
        <v/>
      </c>
      <c r="O39" s="68" t="str">
        <f t="shared" ca="1" si="4"/>
        <v/>
      </c>
      <c r="P39" s="64" t="str">
        <f t="shared" ca="1" si="11"/>
        <v/>
      </c>
      <c r="Q39" s="64" t="str">
        <f t="shared" ca="1" si="12"/>
        <v/>
      </c>
      <c r="R39" s="64" t="str">
        <f t="shared" ca="1" si="5"/>
        <v/>
      </c>
      <c r="S39" s="57" t="str">
        <f t="shared" ca="1" si="14"/>
        <v/>
      </c>
    </row>
    <row r="40" spans="1:19" x14ac:dyDescent="0.3">
      <c r="B40" s="89" t="s">
        <v>50</v>
      </c>
      <c r="C40" s="89"/>
      <c r="D40" s="89"/>
      <c r="E40" s="89"/>
      <c r="F40" s="89"/>
      <c r="G40" s="89"/>
      <c r="H40" s="51">
        <f ca="1">SUM(H9:H39)</f>
        <v>0</v>
      </c>
      <c r="I40" s="51">
        <f t="shared" ref="I40:J40" ca="1" si="15">SUM(I9:I39)</f>
        <v>0</v>
      </c>
      <c r="J40" s="56">
        <f t="shared" ca="1" si="15"/>
        <v>1.7916666666666665</v>
      </c>
      <c r="K40" s="56"/>
      <c r="L40" s="59">
        <f ca="1">SUM(L9:L39)</f>
        <v>8</v>
      </c>
      <c r="M40" s="59">
        <f t="shared" ref="M40:O40" ca="1" si="16">SUM(M9:M39)</f>
        <v>0</v>
      </c>
      <c r="N40" s="59">
        <f t="shared" ca="1" si="16"/>
        <v>0</v>
      </c>
      <c r="O40" s="59">
        <f t="shared" ca="1" si="16"/>
        <v>0</v>
      </c>
      <c r="P40" s="59">
        <f ca="1">SUM(P9:P39)</f>
        <v>8</v>
      </c>
      <c r="Q40" s="59">
        <f ca="1">SUM(Q9:Q39)</f>
        <v>0</v>
      </c>
      <c r="R40" s="59">
        <f ca="1">SUM(R9:R39)</f>
        <v>0</v>
      </c>
      <c r="S40" s="59">
        <f ca="1">SUM(S9:S39)</f>
        <v>28</v>
      </c>
    </row>
    <row r="41" spans="1:19" x14ac:dyDescent="0.3">
      <c r="J41" s="55">
        <f ca="1">IFERROR(IF(WEEKDAY(C34)=2,SUM(H34:H39)+SUM(I34:I39),IF(WEEKDAY(C35)=2,SUM(H35:H39)+SUM(I35:I39),IF(WEEKDAY(C36)=2,SUM(H36:H39)+SUM(I36:I39),IF(WEEKDAY(C37)=2,SUM(H37:H39)+SUM(I37:I39),IF(WEEKDAY(C38)=2,SUM(H38:H39)+SUM(I38:I39),IF(WEEKDAY(C39)=2,H39+I39,"")))))),0)</f>
        <v>0</v>
      </c>
      <c r="K41" s="69"/>
      <c r="P41" s="71">
        <f ca="1">IFERROR(IF(WEEKDAY($C$34)=2,SUM(P34:P39),IF(WEEKDAY($C$35)=2,SUM(P35:P39),IF(WEEKDAY($C$36)=2,SUM(P36:P39),IF(WEEKDAY($C$37)=2,SUM(P37:P39),IF(WEEKDAY($C$38)=2,SUM(P38:P39),IF(WEEKDAY($C$39)=2,P39,"")))))),0)</f>
        <v>0</v>
      </c>
      <c r="Q41" s="71">
        <f ca="1">IFERROR(IF(WEEKDAY($C$34)=2,SUM(Q34:Q39),IF(WEEKDAY($C$35)=2,SUM(Q35:Q39),IF(WEEKDAY($C$36)=2,SUM(Q36:Q39),IF(WEEKDAY($C$37)=2,SUM(Q37:Q39),IF(WEEKDAY($C$38)=2,SUM(Q38:Q39),IF(WEEKDAY($C$39)=2,Q39,"")))))),0)</f>
        <v>0</v>
      </c>
      <c r="R41" s="71">
        <f ca="1">IFERROR(IF(WEEKDAY($C$34)=2,SUM(R34:R39),IF(WEEKDAY($C$35)=2,SUM(R35:R39),IF(WEEKDAY($C$36)=2,SUM(R36:R39),IF(WEEKDAY($C$37)=2,SUM(R37:R39),IF(WEEKDAY($C$38)=2,SUM(R38:R39),IF(WEEKDAY($C$39)=2,R39,"")))))),0)</f>
        <v>0</v>
      </c>
      <c r="S41" s="73"/>
    </row>
  </sheetData>
  <mergeCells count="4">
    <mergeCell ref="B40:G40"/>
    <mergeCell ref="C6:C7"/>
    <mergeCell ref="A1:S5"/>
    <mergeCell ref="P8:S8"/>
  </mergeCells>
  <conditionalFormatting sqref="A9:A39">
    <cfRule type="expression" dxfId="48" priority="27">
      <formula>$A9&lt;&gt;""</formula>
    </cfRule>
  </conditionalFormatting>
  <conditionalFormatting sqref="A8:A39">
    <cfRule type="expression" dxfId="47" priority="26">
      <formula>$A8&lt;&gt;""</formula>
    </cfRule>
  </conditionalFormatting>
  <conditionalFormatting sqref="J9:J39">
    <cfRule type="expression" dxfId="46" priority="5">
      <formula>$J9&lt;&gt;""</formula>
    </cfRule>
  </conditionalFormatting>
  <conditionalFormatting sqref="B9:I39">
    <cfRule type="expression" dxfId="45" priority="4" stopIfTrue="1">
      <formula>WEEKDAY($C9,1)=7</formula>
    </cfRule>
  </conditionalFormatting>
  <conditionalFormatting sqref="B9:I39 N9:N39">
    <cfRule type="expression" dxfId="44" priority="2">
      <formula>COUNTIF(Fériés,$C9)&gt;0</formula>
    </cfRule>
  </conditionalFormatting>
  <conditionalFormatting sqref="B9:I39 O9:O39">
    <cfRule type="expression" dxfId="43" priority="3" stopIfTrue="1">
      <formula>WEEKDAY($C9,1)=1</formula>
    </cfRule>
  </conditionalFormatting>
  <conditionalFormatting sqref="S9:S39">
    <cfRule type="expression" dxfId="42" priority="1">
      <formula>$S9&lt;&gt;""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S41"/>
  <sheetViews>
    <sheetView workbookViewId="0">
      <pane ySplit="8" topLeftCell="A9" activePane="bottomLeft" state="frozen"/>
      <selection activeCell="S9" sqref="S9:S14"/>
      <selection pane="bottomLeft" activeCell="S14" sqref="S14"/>
    </sheetView>
  </sheetViews>
  <sheetFormatPr baseColWidth="10" defaultRowHeight="15.6" x14ac:dyDescent="0.3"/>
  <cols>
    <col min="1" max="1" width="7.59765625" bestFit="1" customWidth="1"/>
    <col min="2" max="2" width="8.5" bestFit="1" customWidth="1"/>
    <col min="3" max="3" width="10.09765625" style="2" bestFit="1" customWidth="1"/>
    <col min="4" max="5" width="7.09765625" style="7" customWidth="1"/>
    <col min="6" max="7" width="7.09765625" customWidth="1"/>
    <col min="8" max="8" width="13" bestFit="1" customWidth="1"/>
    <col min="9" max="9" width="13" style="4" customWidth="1"/>
    <col min="10" max="10" width="12.19921875" style="8" bestFit="1" customWidth="1"/>
    <col min="11" max="11" width="7.5" style="8" customWidth="1"/>
    <col min="12" max="12" width="10.59765625" style="8" bestFit="1" customWidth="1"/>
    <col min="13" max="13" width="6.796875" style="8" customWidth="1"/>
    <col min="14" max="14" width="13" bestFit="1" customWidth="1"/>
    <col min="15" max="15" width="10.8984375" bestFit="1" customWidth="1"/>
    <col min="16" max="17" width="9.19921875" customWidth="1"/>
    <col min="18" max="18" width="9.19921875" bestFit="1" customWidth="1"/>
    <col min="19" max="19" width="8.296875" customWidth="1"/>
  </cols>
  <sheetData>
    <row r="1" spans="1:19" s="4" customFormat="1" ht="7.8" customHeight="1" thickTop="1" x14ac:dyDescent="0.3">
      <c r="A1" s="99" t="s">
        <v>6</v>
      </c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1"/>
    </row>
    <row r="2" spans="1:19" s="4" customFormat="1" ht="7.8" customHeight="1" x14ac:dyDescent="0.3">
      <c r="A2" s="102"/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103"/>
      <c r="Q2" s="103"/>
      <c r="R2" s="103"/>
      <c r="S2" s="104"/>
    </row>
    <row r="3" spans="1:19" s="4" customFormat="1" ht="7.8" customHeight="1" x14ac:dyDescent="0.3">
      <c r="A3" s="102"/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4"/>
    </row>
    <row r="4" spans="1:19" s="4" customFormat="1" ht="7.8" customHeight="1" x14ac:dyDescent="0.3">
      <c r="A4" s="102"/>
      <c r="B4" s="103"/>
      <c r="C4" s="103"/>
      <c r="D4" s="103"/>
      <c r="E4" s="103"/>
      <c r="F4" s="103"/>
      <c r="G4" s="103"/>
      <c r="H4" s="103"/>
      <c r="I4" s="103"/>
      <c r="J4" s="103"/>
      <c r="K4" s="103"/>
      <c r="L4" s="103"/>
      <c r="M4" s="103"/>
      <c r="N4" s="103"/>
      <c r="O4" s="103"/>
      <c r="P4" s="103"/>
      <c r="Q4" s="103"/>
      <c r="R4" s="103"/>
      <c r="S4" s="104"/>
    </row>
    <row r="5" spans="1:19" s="4" customFormat="1" ht="7.8" customHeight="1" thickBot="1" x14ac:dyDescent="0.35">
      <c r="A5" s="105"/>
      <c r="B5" s="106"/>
      <c r="C5" s="106"/>
      <c r="D5" s="106"/>
      <c r="E5" s="106"/>
      <c r="F5" s="106"/>
      <c r="G5" s="106"/>
      <c r="H5" s="106"/>
      <c r="I5" s="106"/>
      <c r="J5" s="106"/>
      <c r="K5" s="106"/>
      <c r="L5" s="106"/>
      <c r="M5" s="106"/>
      <c r="N5" s="106"/>
      <c r="O5" s="106"/>
      <c r="P5" s="106"/>
      <c r="Q5" s="106"/>
      <c r="R5" s="106"/>
      <c r="S5" s="107"/>
    </row>
    <row r="6" spans="1:19" s="4" customFormat="1" ht="16.2" thickTop="1" x14ac:dyDescent="0.3">
      <c r="A6" s="20"/>
      <c r="B6" s="20"/>
      <c r="C6" s="75">
        <f>Janvier!C6</f>
        <v>2019</v>
      </c>
      <c r="D6" s="21"/>
      <c r="E6" s="21"/>
      <c r="F6" s="20"/>
      <c r="G6" s="20"/>
      <c r="H6" s="20"/>
      <c r="I6" s="42" t="s">
        <v>34</v>
      </c>
      <c r="J6" s="20"/>
      <c r="K6" s="20"/>
      <c r="L6" s="20"/>
      <c r="M6" s="20"/>
      <c r="N6" s="16" t="s">
        <v>5</v>
      </c>
      <c r="O6" s="17">
        <f ca="1">SUM(Janvier:Juillet!O7)</f>
        <v>14.358333333333333</v>
      </c>
      <c r="P6" s="48" t="s">
        <v>39</v>
      </c>
      <c r="Q6" s="48" t="s">
        <v>40</v>
      </c>
      <c r="R6" s="48" t="s">
        <v>41</v>
      </c>
      <c r="S6" s="62" t="s">
        <v>51</v>
      </c>
    </row>
    <row r="7" spans="1:19" s="4" customFormat="1" x14ac:dyDescent="0.3">
      <c r="A7" s="20"/>
      <c r="B7" s="20"/>
      <c r="C7" s="76"/>
      <c r="D7" s="21"/>
      <c r="E7" s="21"/>
      <c r="F7" s="20"/>
      <c r="G7" s="20"/>
      <c r="H7" s="20"/>
      <c r="I7" s="42" t="s">
        <v>35</v>
      </c>
      <c r="J7" s="20"/>
      <c r="K7" s="20"/>
      <c r="L7" s="70">
        <v>35</v>
      </c>
      <c r="M7" s="70">
        <v>43</v>
      </c>
      <c r="N7" s="11" t="s">
        <v>4</v>
      </c>
      <c r="O7" s="12">
        <f ca="1">SUM(J9:J39)</f>
        <v>4.6666666666666661</v>
      </c>
      <c r="P7" s="65" t="s">
        <v>53</v>
      </c>
      <c r="Q7" s="65" t="s">
        <v>54</v>
      </c>
      <c r="R7" s="65" t="s">
        <v>55</v>
      </c>
      <c r="S7" s="63" t="s">
        <v>52</v>
      </c>
    </row>
    <row r="8" spans="1:19" x14ac:dyDescent="0.3">
      <c r="A8" s="22" t="s">
        <v>1</v>
      </c>
      <c r="B8" s="23" t="s">
        <v>0</v>
      </c>
      <c r="C8" s="24" t="str">
        <f ca="1">MID(CELL("nomfichier",C8),FIND("]",CELL("nomfichier",C8))+1,20)</f>
        <v>Juillet</v>
      </c>
      <c r="D8" s="25" t="s">
        <v>2</v>
      </c>
      <c r="E8" s="25" t="s">
        <v>3</v>
      </c>
      <c r="F8" s="26" t="s">
        <v>2</v>
      </c>
      <c r="G8" s="27" t="s">
        <v>3</v>
      </c>
      <c r="H8" s="18" t="s">
        <v>7</v>
      </c>
      <c r="I8" s="18" t="s">
        <v>36</v>
      </c>
      <c r="J8" s="19" t="s">
        <v>8</v>
      </c>
      <c r="K8" s="19" t="s">
        <v>56</v>
      </c>
      <c r="L8" s="19" t="s">
        <v>32</v>
      </c>
      <c r="M8" s="19" t="s">
        <v>33</v>
      </c>
      <c r="N8" s="36" t="s">
        <v>24</v>
      </c>
      <c r="O8" s="36" t="s">
        <v>25</v>
      </c>
      <c r="P8" s="86" t="s">
        <v>42</v>
      </c>
      <c r="Q8" s="87"/>
      <c r="R8" s="87"/>
      <c r="S8" s="88"/>
    </row>
    <row r="9" spans="1:19" x14ac:dyDescent="0.3">
      <c r="A9" s="6" t="str">
        <f ca="1">IFERROR(IF(WEEKDAY(C9,2)=7,WEEKNUM(C9,2),""),"")</f>
        <v/>
      </c>
      <c r="B9" s="3" t="str">
        <f ca="1">IFERROR(CHOOSE(WEEKDAY(C9),"Dim","Lun","Mar","Mer","Jeu","Ven","Sam"),"")</f>
        <v>Lun</v>
      </c>
      <c r="C9" s="1">
        <f t="shared" ref="C9:C39" ca="1" si="0">IF(MONTH(DATE($C$6,MONTH(1&amp;$C$8),ROW()-8))=MONTH(1&amp;$C$8),DATE($C$6,MONTH(1&amp;$C$8),ROW()-8),"")</f>
        <v>43647</v>
      </c>
      <c r="D9" s="13"/>
      <c r="E9" s="13"/>
      <c r="F9" s="39"/>
      <c r="G9" s="39"/>
      <c r="H9" s="49">
        <f t="shared" ref="H9:H39" ca="1" si="1">IF(C9="","",IF(AND(D9&lt;&gt;"",E9=""),0,MAX(0,MIN(E9+(E9&lt;D9),Hdéb)-MAX(Hfin,D9))+MAX(0,MIN(Hdéb+1,E9+(E9&lt;D9))-MAX(Hfin+1,D9)))+IF(AND(F9&lt;&gt;"",G9=""),0,MAX(0,MIN(G9+(G9&lt;F9),Hdéb)- MAX(Hfin,F9))+MAX(0,MIN(Hdéb+1,G9+(G9&lt;F9))-MAX(Hfin+1,F9))))</f>
        <v>0</v>
      </c>
      <c r="I9" s="49">
        <f t="shared" ref="I9:I39" ca="1" si="2">IF(C9="","",IF(OR(D9="",E9=""),0,IF(AND(D9&lt;&gt;"",E9&lt;&gt;"",MOD(D9-E9,1)=0),MOD(Hfin-Hdéb,1),(MOD(E9-D9,1)-IF(E9&gt;D9,MAX(0,MIN(E9,Hdéb/1)-MAX(D9,Hfin/1)),MAX(0,Hdéb/1-MAX(D9,Hfin/1))+MAX(0,MIN(E9,Hdéb/1)-Hfin/1)))))+IF(OR(F9="",G9=""),0,IF(AND(F9&lt;&gt;"",G9&lt;&gt;"",MOD(F9-G9,1)=0),MOD(Hfin-Hdéb,1),(MOD(G9-F9,1)-IF(G9&gt;F9,MAX(0,MIN(G9,Hdéb/1)-MAX(F9,Hfin/1)),MAX(0,Hdéb/1-MAX(F9,Hfin/1))+MAX(0,MIN(G9,Hdéb/1)-Hfin/1))))))</f>
        <v>0</v>
      </c>
      <c r="J9" s="49" t="str">
        <f ca="1">IFERROR(IF(WEEKDAY($C9)=1,SUM($H3:$H9)+SUM($I3:$I9)+Juin!$J$41,""),"")</f>
        <v/>
      </c>
      <c r="K9" s="66" t="str">
        <f ca="1">IFERROR(J9*24-L9-M9,"")</f>
        <v/>
      </c>
      <c r="L9" s="66" t="str">
        <f ca="1">IFERROR(IF(J9*24&lt;=$L$7,0,IF(AND(J9*24&gt;$L$7,M9&lt;&gt;""),J9*24-$L$7-M9,J9*24-$L$7)),"")</f>
        <v/>
      </c>
      <c r="M9" s="66" t="str">
        <f ca="1">IFERROR(IF(J9*24&gt;$L$7,IF(AND(J9*24&gt;$L$7,J9*24&lt;=$M$7),0,J9*24-$L$7-($M$7-$L$7)),0),"")</f>
        <v/>
      </c>
      <c r="N9" s="68">
        <f t="shared" ref="N9:N39" ca="1" si="3">IF(C9="","",IF(COUNTIF(Fériés,$C9)&gt;0,($H9+$I9)*24,0))</f>
        <v>0</v>
      </c>
      <c r="O9" s="68">
        <f t="shared" ref="O9:O39" ca="1" si="4">IFERROR(IF(C9="","",IF(AND(WEEKDAY($C9,1)=1,COUNTIF(Fériés,$C9)&lt;&gt;1),($H9+$I9)*24,0)),0)</f>
        <v>0</v>
      </c>
      <c r="P9" s="64" t="str">
        <f ca="1">IFERROR(L9,0)</f>
        <v/>
      </c>
      <c r="Q9" s="64" t="str">
        <f ca="1">IFERROR(M9,0)</f>
        <v/>
      </c>
      <c r="R9" s="64">
        <f t="shared" ref="R9:R39" ca="1" si="5">IFERROR(IF(COUNTIF(Fériés,$C9)&gt;0,($H9+$I9)*24,IF(WEEKDAY($C9)&lt;&gt;1,$I9*24,IF(COUNTIF(Fériés,$C9)&gt;0,($H9+$I9)*0,IF(COUNTIF(Fériés,$C9)=WEEKDAY($C9)=1,0,($H9+$I9)*24)))),"")</f>
        <v>0</v>
      </c>
      <c r="S9" s="57" t="str">
        <f ca="1">IFERROR(IF(WEEKDAY($C9)=1,SUM($P3:$P9)*1.25+Janvier!P$41+SUM($Q3:$Q9)*1.5+Janvier!Q$41+SUM($R3:$R9)*2+Juin!R$41*2,""),"")</f>
        <v/>
      </c>
    </row>
    <row r="10" spans="1:19" x14ac:dyDescent="0.3">
      <c r="A10" s="6" t="str">
        <f t="shared" ref="A10:A39" ca="1" si="6">IFERROR(IF(WEEKDAY(C10,2)=7,WEEKNUM(C10,2),""),"")</f>
        <v/>
      </c>
      <c r="B10" s="3" t="str">
        <f t="shared" ref="B10:B39" ca="1" si="7">IFERROR(CHOOSE(WEEKDAY(C10),"Dim","Lun","Mar","Mer","Jeu","Ven","Sam"),"")</f>
        <v>Mar</v>
      </c>
      <c r="C10" s="1">
        <f t="shared" ca="1" si="0"/>
        <v>43648</v>
      </c>
      <c r="D10" s="13">
        <v>0.33333333333333331</v>
      </c>
      <c r="E10" s="13">
        <v>0.5</v>
      </c>
      <c r="F10" s="39"/>
      <c r="G10" s="39"/>
      <c r="H10" s="49">
        <f t="shared" ca="1" si="1"/>
        <v>0.16666666666666669</v>
      </c>
      <c r="I10" s="49">
        <f t="shared" ca="1" si="2"/>
        <v>0</v>
      </c>
      <c r="J10" s="49" t="str">
        <f ca="1">IFERROR(IF(WEEKDAY($C10)=1,SUM($H4:$H10)+SUM($I4:$I10)+Juin!$J$41,""),"")</f>
        <v/>
      </c>
      <c r="K10" s="66" t="str">
        <f t="shared" ref="K10:K39" ca="1" si="8">IFERROR(J10*24-L10-M10,"")</f>
        <v/>
      </c>
      <c r="L10" s="66" t="str">
        <f t="shared" ref="L10:L39" ca="1" si="9">IFERROR(IF(J10*24&lt;=$L$7,0,IF(AND(J10*24&gt;$L$7,M10&lt;&gt;""),J10*24-$L$7-M10,J10*24-$L$7)),"")</f>
        <v/>
      </c>
      <c r="M10" s="66" t="str">
        <f t="shared" ref="M10:M39" ca="1" si="10">IFERROR(IF(J10*24&gt;$L$7,IF(AND(J10*24&gt;$L$7,J10*24&lt;=$M$7),0,J10*24-$L$7-($M$7-$L$7)),0),"")</f>
        <v/>
      </c>
      <c r="N10" s="68">
        <f t="shared" ca="1" si="3"/>
        <v>0</v>
      </c>
      <c r="O10" s="68">
        <f t="shared" ca="1" si="4"/>
        <v>0</v>
      </c>
      <c r="P10" s="64" t="str">
        <f t="shared" ref="P10:P39" ca="1" si="11">IFERROR(L10,0)</f>
        <v/>
      </c>
      <c r="Q10" s="64" t="str">
        <f t="shared" ref="Q10:Q39" ca="1" si="12">IFERROR(M10,0)</f>
        <v/>
      </c>
      <c r="R10" s="64">
        <f t="shared" ca="1" si="5"/>
        <v>0</v>
      </c>
      <c r="S10" s="57" t="str">
        <f ca="1">IFERROR(IF(WEEKDAY($C10)=1,SUM($P4:$P10)*1.25+Janvier!P$41+SUM($Q4:$Q10)*1.5+Janvier!Q$41+SUM($R4:$R10)*2+Juin!R$41*2,""),"")</f>
        <v/>
      </c>
    </row>
    <row r="11" spans="1:19" x14ac:dyDescent="0.3">
      <c r="A11" s="6" t="str">
        <f t="shared" ca="1" si="6"/>
        <v/>
      </c>
      <c r="B11" s="3" t="str">
        <f t="shared" ca="1" si="7"/>
        <v>Mer</v>
      </c>
      <c r="C11" s="1">
        <f t="shared" ca="1" si="0"/>
        <v>43649</v>
      </c>
      <c r="D11" s="13">
        <v>0.29166666666666669</v>
      </c>
      <c r="E11" s="13">
        <v>0.5</v>
      </c>
      <c r="F11" s="39">
        <v>0.58333333333333337</v>
      </c>
      <c r="G11" s="39">
        <v>0.70833333333333337</v>
      </c>
      <c r="H11" s="49">
        <f t="shared" ca="1" si="1"/>
        <v>0.33333333333333331</v>
      </c>
      <c r="I11" s="49">
        <f t="shared" ca="1" si="2"/>
        <v>0</v>
      </c>
      <c r="J11" s="49" t="str">
        <f ca="1">IFERROR(IF(WEEKDAY($C11)=1,SUM($H5:$H11)+SUM($I5:$I11)+Juin!$J$41,""),"")</f>
        <v/>
      </c>
      <c r="K11" s="66" t="str">
        <f t="shared" ca="1" si="8"/>
        <v/>
      </c>
      <c r="L11" s="66" t="str">
        <f t="shared" ca="1" si="9"/>
        <v/>
      </c>
      <c r="M11" s="66" t="str">
        <f t="shared" ca="1" si="10"/>
        <v/>
      </c>
      <c r="N11" s="68">
        <f t="shared" ca="1" si="3"/>
        <v>0</v>
      </c>
      <c r="O11" s="68">
        <f t="shared" ca="1" si="4"/>
        <v>0</v>
      </c>
      <c r="P11" s="64" t="str">
        <f t="shared" ca="1" si="11"/>
        <v/>
      </c>
      <c r="Q11" s="64" t="str">
        <f t="shared" ca="1" si="12"/>
        <v/>
      </c>
      <c r="R11" s="64">
        <f t="shared" ca="1" si="5"/>
        <v>0</v>
      </c>
      <c r="S11" s="57" t="str">
        <f ca="1">IFERROR(IF(WEEKDAY($C11)=1,SUM($P5:$P11)*1.25+Janvier!P$41+SUM($Q5:$Q11)*1.5+Janvier!Q$41+SUM($R5:$R11)*2+Juin!R$41*2,""),"")</f>
        <v/>
      </c>
    </row>
    <row r="12" spans="1:19" x14ac:dyDescent="0.3">
      <c r="A12" s="6" t="str">
        <f t="shared" ca="1" si="6"/>
        <v/>
      </c>
      <c r="B12" s="3" t="str">
        <f t="shared" ca="1" si="7"/>
        <v>Jeu</v>
      </c>
      <c r="C12" s="1">
        <f t="shared" ca="1" si="0"/>
        <v>43650</v>
      </c>
      <c r="D12" s="13">
        <v>0.29166666666666669</v>
      </c>
      <c r="E12" s="13">
        <v>0.5</v>
      </c>
      <c r="F12" s="39">
        <v>0.58333333333333337</v>
      </c>
      <c r="G12" s="39">
        <v>0.70833333333333337</v>
      </c>
      <c r="H12" s="49">
        <f t="shared" ca="1" si="1"/>
        <v>0.33333333333333331</v>
      </c>
      <c r="I12" s="49">
        <f t="shared" ca="1" si="2"/>
        <v>0</v>
      </c>
      <c r="J12" s="49" t="str">
        <f ca="1">IFERROR(IF(WEEKDAY($C12)=1,SUM($H6:$H12)+SUM($I6:$I12)+Juin!$J$41,""),"")</f>
        <v/>
      </c>
      <c r="K12" s="66" t="str">
        <f t="shared" ca="1" si="8"/>
        <v/>
      </c>
      <c r="L12" s="66" t="str">
        <f t="shared" ca="1" si="9"/>
        <v/>
      </c>
      <c r="M12" s="66" t="str">
        <f t="shared" ca="1" si="10"/>
        <v/>
      </c>
      <c r="N12" s="68">
        <f t="shared" ca="1" si="3"/>
        <v>0</v>
      </c>
      <c r="O12" s="68">
        <f t="shared" ca="1" si="4"/>
        <v>0</v>
      </c>
      <c r="P12" s="64" t="str">
        <f t="shared" ca="1" si="11"/>
        <v/>
      </c>
      <c r="Q12" s="64" t="str">
        <f t="shared" ca="1" si="12"/>
        <v/>
      </c>
      <c r="R12" s="64">
        <f t="shared" ca="1" si="5"/>
        <v>0</v>
      </c>
      <c r="S12" s="57" t="str">
        <f ca="1">IFERROR(IF(WEEKDAY($C12)=1,SUM($P6:$P12)*1.25+Janvier!P$41+SUM($Q6:$Q12)*1.5+Janvier!Q$41+SUM($R6:$R12)*2+Juin!R$41*2,""),"")</f>
        <v/>
      </c>
    </row>
    <row r="13" spans="1:19" x14ac:dyDescent="0.3">
      <c r="A13" s="6" t="str">
        <f t="shared" ca="1" si="6"/>
        <v/>
      </c>
      <c r="B13" s="3" t="str">
        <f t="shared" ca="1" si="7"/>
        <v>Ven</v>
      </c>
      <c r="C13" s="1">
        <f t="shared" ca="1" si="0"/>
        <v>43651</v>
      </c>
      <c r="D13" s="13">
        <v>0.29166666666666669</v>
      </c>
      <c r="E13" s="13">
        <v>0.5</v>
      </c>
      <c r="F13" s="39">
        <v>0.54166666666666663</v>
      </c>
      <c r="G13" s="39">
        <v>0.70833333333333337</v>
      </c>
      <c r="H13" s="49">
        <f t="shared" ca="1" si="1"/>
        <v>0.37500000000000006</v>
      </c>
      <c r="I13" s="49">
        <f t="shared" ca="1" si="2"/>
        <v>0</v>
      </c>
      <c r="J13" s="49" t="str">
        <f ca="1">IFERROR(IF(WEEKDAY($C13)=1,SUM($H7:$H13)+SUM($I7:$I13)+Juin!$J$41,""),"")</f>
        <v/>
      </c>
      <c r="K13" s="66" t="str">
        <f t="shared" ca="1" si="8"/>
        <v/>
      </c>
      <c r="L13" s="66" t="str">
        <f t="shared" ca="1" si="9"/>
        <v/>
      </c>
      <c r="M13" s="66" t="str">
        <f t="shared" ca="1" si="10"/>
        <v/>
      </c>
      <c r="N13" s="68">
        <f t="shared" ca="1" si="3"/>
        <v>0</v>
      </c>
      <c r="O13" s="68">
        <f t="shared" ca="1" si="4"/>
        <v>0</v>
      </c>
      <c r="P13" s="64" t="str">
        <f t="shared" ca="1" si="11"/>
        <v/>
      </c>
      <c r="Q13" s="64" t="str">
        <f t="shared" ca="1" si="12"/>
        <v/>
      </c>
      <c r="R13" s="64">
        <f t="shared" ca="1" si="5"/>
        <v>0</v>
      </c>
      <c r="S13" s="57" t="str">
        <f ca="1">IFERROR(IF(WEEKDAY($C13)=1,SUM($P7:$P13)*1.25+Janvier!P$41+SUM($Q7:$Q13)*1.5+Janvier!Q$41+SUM($R7:$R13)*2+Juin!R$41*2,""),"")</f>
        <v/>
      </c>
    </row>
    <row r="14" spans="1:19" x14ac:dyDescent="0.3">
      <c r="A14" s="6" t="str">
        <f t="shared" ca="1" si="6"/>
        <v/>
      </c>
      <c r="B14" s="3" t="str">
        <f t="shared" ca="1" si="7"/>
        <v>Sam</v>
      </c>
      <c r="C14" s="1">
        <f t="shared" ca="1" si="0"/>
        <v>43652</v>
      </c>
      <c r="D14" s="13">
        <v>0.29166666666666669</v>
      </c>
      <c r="E14" s="13">
        <v>0.5</v>
      </c>
      <c r="F14" s="39">
        <v>0.54166666666666663</v>
      </c>
      <c r="G14" s="39">
        <v>0.70833333333333337</v>
      </c>
      <c r="H14" s="49">
        <f t="shared" ca="1" si="1"/>
        <v>0.37500000000000006</v>
      </c>
      <c r="I14" s="49">
        <f t="shared" ca="1" si="2"/>
        <v>0</v>
      </c>
      <c r="J14" s="49" t="str">
        <f ca="1">IFERROR(IF(WEEKDAY($C14)=1,SUM($H8:$H14)+SUM($I8:$I14)+Juin!$J$41,""),"")</f>
        <v/>
      </c>
      <c r="K14" s="66" t="str">
        <f t="shared" ca="1" si="8"/>
        <v/>
      </c>
      <c r="L14" s="66" t="str">
        <f t="shared" ca="1" si="9"/>
        <v/>
      </c>
      <c r="M14" s="66" t="str">
        <f t="shared" ca="1" si="10"/>
        <v/>
      </c>
      <c r="N14" s="68">
        <f t="shared" ca="1" si="3"/>
        <v>0</v>
      </c>
      <c r="O14" s="68">
        <f t="shared" ca="1" si="4"/>
        <v>0</v>
      </c>
      <c r="P14" s="64" t="str">
        <f t="shared" ca="1" si="11"/>
        <v/>
      </c>
      <c r="Q14" s="64" t="str">
        <f t="shared" ca="1" si="12"/>
        <v/>
      </c>
      <c r="R14" s="64">
        <f t="shared" ca="1" si="5"/>
        <v>0</v>
      </c>
      <c r="S14" s="57" t="str">
        <f ca="1">IFERROR(IF(WEEKDAY($C14)=1,SUM($P8:$P14)*1.25+Janvier!P$41+SUM($Q8:$Q14)*1.5+Janvier!Q$41+SUM($R8:$R14)*2+Juin!R$41*2,""),"")</f>
        <v/>
      </c>
    </row>
    <row r="15" spans="1:19" x14ac:dyDescent="0.3">
      <c r="A15" s="6">
        <f t="shared" ca="1" si="6"/>
        <v>27</v>
      </c>
      <c r="B15" s="3" t="str">
        <f t="shared" ca="1" si="7"/>
        <v>Dim</v>
      </c>
      <c r="C15" s="1">
        <f t="shared" ca="1" si="0"/>
        <v>43653</v>
      </c>
      <c r="D15" s="13"/>
      <c r="E15" s="13"/>
      <c r="F15" s="39"/>
      <c r="G15" s="39"/>
      <c r="H15" s="49">
        <f t="shared" ca="1" si="1"/>
        <v>0</v>
      </c>
      <c r="I15" s="49">
        <f t="shared" ca="1" si="2"/>
        <v>0</v>
      </c>
      <c r="J15" s="49">
        <f t="shared" ref="J15:J39" ca="1" si="13">IFERROR(IF(WEEKDAY($C15)=1,SUM($H9:$H15)+SUM($I9:$I15),""),"")</f>
        <v>1.5833333333333333</v>
      </c>
      <c r="K15" s="66">
        <f t="shared" ca="1" si="8"/>
        <v>35</v>
      </c>
      <c r="L15" s="66">
        <f t="shared" ca="1" si="9"/>
        <v>3</v>
      </c>
      <c r="M15" s="66">
        <f t="shared" ca="1" si="10"/>
        <v>0</v>
      </c>
      <c r="N15" s="68">
        <f t="shared" ca="1" si="3"/>
        <v>0</v>
      </c>
      <c r="O15" s="68">
        <f t="shared" ca="1" si="4"/>
        <v>0</v>
      </c>
      <c r="P15" s="64">
        <f t="shared" ca="1" si="11"/>
        <v>3</v>
      </c>
      <c r="Q15" s="64">
        <f t="shared" ca="1" si="12"/>
        <v>0</v>
      </c>
      <c r="R15" s="64">
        <f t="shared" ca="1" si="5"/>
        <v>0</v>
      </c>
      <c r="S15" s="57">
        <f t="shared" ref="S15:S39" ca="1" si="14">IFERROR(IF(WEEKDAY($C15)=1,SUM($P9:$P15)*1.25+SUM($Q9:$Q15)*1.5+SUM($R9:$R15)*2,""),"")</f>
        <v>3.75</v>
      </c>
    </row>
    <row r="16" spans="1:19" x14ac:dyDescent="0.3">
      <c r="A16" s="6" t="str">
        <f t="shared" ca="1" si="6"/>
        <v/>
      </c>
      <c r="B16" s="3" t="str">
        <f t="shared" ca="1" si="7"/>
        <v>Lun</v>
      </c>
      <c r="C16" s="1">
        <f t="shared" ca="1" si="0"/>
        <v>43654</v>
      </c>
      <c r="D16" s="13">
        <v>0.29166666666666669</v>
      </c>
      <c r="E16" s="13">
        <v>0.5</v>
      </c>
      <c r="F16" s="39">
        <v>0.625</v>
      </c>
      <c r="G16" s="39">
        <v>0.83333333333333337</v>
      </c>
      <c r="H16" s="49">
        <f t="shared" ca="1" si="1"/>
        <v>0.41666666666666669</v>
      </c>
      <c r="I16" s="49">
        <f t="shared" ca="1" si="2"/>
        <v>0</v>
      </c>
      <c r="J16" s="49" t="str">
        <f t="shared" ca="1" si="13"/>
        <v/>
      </c>
      <c r="K16" s="66" t="str">
        <f t="shared" ca="1" si="8"/>
        <v/>
      </c>
      <c r="L16" s="66" t="str">
        <f t="shared" ca="1" si="9"/>
        <v/>
      </c>
      <c r="M16" s="66" t="str">
        <f t="shared" ca="1" si="10"/>
        <v/>
      </c>
      <c r="N16" s="68">
        <f t="shared" ca="1" si="3"/>
        <v>0</v>
      </c>
      <c r="O16" s="68">
        <f t="shared" ca="1" si="4"/>
        <v>0</v>
      </c>
      <c r="P16" s="64" t="str">
        <f t="shared" ca="1" si="11"/>
        <v/>
      </c>
      <c r="Q16" s="64" t="str">
        <f t="shared" ca="1" si="12"/>
        <v/>
      </c>
      <c r="R16" s="64">
        <f t="shared" ca="1" si="5"/>
        <v>0</v>
      </c>
      <c r="S16" s="57" t="str">
        <f t="shared" ca="1" si="14"/>
        <v/>
      </c>
    </row>
    <row r="17" spans="1:19" x14ac:dyDescent="0.3">
      <c r="A17" s="6" t="str">
        <f t="shared" ca="1" si="6"/>
        <v/>
      </c>
      <c r="B17" s="3" t="str">
        <f t="shared" ca="1" si="7"/>
        <v>Mar</v>
      </c>
      <c r="C17" s="1">
        <f t="shared" ca="1" si="0"/>
        <v>43655</v>
      </c>
      <c r="D17" s="13">
        <v>0.33333333333333331</v>
      </c>
      <c r="E17" s="13">
        <v>0.5</v>
      </c>
      <c r="F17" s="39"/>
      <c r="G17" s="39"/>
      <c r="H17" s="49">
        <f t="shared" ca="1" si="1"/>
        <v>0.16666666666666669</v>
      </c>
      <c r="I17" s="49">
        <f t="shared" ca="1" si="2"/>
        <v>0</v>
      </c>
      <c r="J17" s="49" t="str">
        <f t="shared" ca="1" si="13"/>
        <v/>
      </c>
      <c r="K17" s="66" t="str">
        <f t="shared" ca="1" si="8"/>
        <v/>
      </c>
      <c r="L17" s="66" t="str">
        <f t="shared" ca="1" si="9"/>
        <v/>
      </c>
      <c r="M17" s="66" t="str">
        <f t="shared" ca="1" si="10"/>
        <v/>
      </c>
      <c r="N17" s="68">
        <f t="shared" ca="1" si="3"/>
        <v>0</v>
      </c>
      <c r="O17" s="68">
        <f t="shared" ca="1" si="4"/>
        <v>0</v>
      </c>
      <c r="P17" s="64" t="str">
        <f t="shared" ca="1" si="11"/>
        <v/>
      </c>
      <c r="Q17" s="64" t="str">
        <f t="shared" ca="1" si="12"/>
        <v/>
      </c>
      <c r="R17" s="64">
        <f t="shared" ca="1" si="5"/>
        <v>0</v>
      </c>
      <c r="S17" s="57" t="str">
        <f t="shared" ca="1" si="14"/>
        <v/>
      </c>
    </row>
    <row r="18" spans="1:19" x14ac:dyDescent="0.3">
      <c r="A18" s="6" t="str">
        <f t="shared" ca="1" si="6"/>
        <v/>
      </c>
      <c r="B18" s="3" t="str">
        <f t="shared" ca="1" si="7"/>
        <v>Mer</v>
      </c>
      <c r="C18" s="1">
        <f t="shared" ca="1" si="0"/>
        <v>43656</v>
      </c>
      <c r="D18" s="13"/>
      <c r="E18" s="13"/>
      <c r="F18" s="39"/>
      <c r="G18" s="39"/>
      <c r="H18" s="49">
        <f t="shared" ca="1" si="1"/>
        <v>0</v>
      </c>
      <c r="I18" s="49">
        <f t="shared" ca="1" si="2"/>
        <v>0</v>
      </c>
      <c r="J18" s="49" t="str">
        <f t="shared" ca="1" si="13"/>
        <v/>
      </c>
      <c r="K18" s="66" t="str">
        <f t="shared" ca="1" si="8"/>
        <v/>
      </c>
      <c r="L18" s="66" t="str">
        <f t="shared" ca="1" si="9"/>
        <v/>
      </c>
      <c r="M18" s="66" t="str">
        <f t="shared" ca="1" si="10"/>
        <v/>
      </c>
      <c r="N18" s="68">
        <f t="shared" ca="1" si="3"/>
        <v>0</v>
      </c>
      <c r="O18" s="68">
        <f t="shared" ca="1" si="4"/>
        <v>0</v>
      </c>
      <c r="P18" s="64" t="str">
        <f t="shared" ca="1" si="11"/>
        <v/>
      </c>
      <c r="Q18" s="64" t="str">
        <f t="shared" ca="1" si="12"/>
        <v/>
      </c>
      <c r="R18" s="64">
        <f t="shared" ca="1" si="5"/>
        <v>0</v>
      </c>
      <c r="S18" s="57" t="str">
        <f t="shared" ca="1" si="14"/>
        <v/>
      </c>
    </row>
    <row r="19" spans="1:19" x14ac:dyDescent="0.3">
      <c r="A19" s="6" t="str">
        <f t="shared" ca="1" si="6"/>
        <v/>
      </c>
      <c r="B19" s="3" t="str">
        <f t="shared" ca="1" si="7"/>
        <v>Jeu</v>
      </c>
      <c r="C19" s="1">
        <f t="shared" ca="1" si="0"/>
        <v>43657</v>
      </c>
      <c r="D19" s="13"/>
      <c r="E19" s="13"/>
      <c r="F19" s="5"/>
      <c r="G19" s="5"/>
      <c r="H19" s="49">
        <f t="shared" ca="1" si="1"/>
        <v>0</v>
      </c>
      <c r="I19" s="49">
        <f t="shared" ca="1" si="2"/>
        <v>0</v>
      </c>
      <c r="J19" s="49" t="str">
        <f t="shared" ca="1" si="13"/>
        <v/>
      </c>
      <c r="K19" s="66" t="str">
        <f t="shared" ca="1" si="8"/>
        <v/>
      </c>
      <c r="L19" s="66" t="str">
        <f t="shared" ca="1" si="9"/>
        <v/>
      </c>
      <c r="M19" s="66" t="str">
        <f t="shared" ca="1" si="10"/>
        <v/>
      </c>
      <c r="N19" s="68">
        <f t="shared" ca="1" si="3"/>
        <v>0</v>
      </c>
      <c r="O19" s="68">
        <f t="shared" ca="1" si="4"/>
        <v>0</v>
      </c>
      <c r="P19" s="64" t="str">
        <f t="shared" ca="1" si="11"/>
        <v/>
      </c>
      <c r="Q19" s="64" t="str">
        <f t="shared" ca="1" si="12"/>
        <v/>
      </c>
      <c r="R19" s="64">
        <f t="shared" ca="1" si="5"/>
        <v>0</v>
      </c>
      <c r="S19" s="57" t="str">
        <f t="shared" ca="1" si="14"/>
        <v/>
      </c>
    </row>
    <row r="20" spans="1:19" x14ac:dyDescent="0.3">
      <c r="A20" s="6" t="str">
        <f t="shared" ca="1" si="6"/>
        <v/>
      </c>
      <c r="B20" s="3" t="str">
        <f t="shared" ca="1" si="7"/>
        <v>Ven</v>
      </c>
      <c r="C20" s="1">
        <f t="shared" ca="1" si="0"/>
        <v>43658</v>
      </c>
      <c r="D20" s="13"/>
      <c r="E20" s="13"/>
      <c r="F20" s="39"/>
      <c r="G20" s="5"/>
      <c r="H20" s="49">
        <f t="shared" ca="1" si="1"/>
        <v>0</v>
      </c>
      <c r="I20" s="49">
        <f t="shared" ca="1" si="2"/>
        <v>0</v>
      </c>
      <c r="J20" s="49" t="str">
        <f t="shared" ca="1" si="13"/>
        <v/>
      </c>
      <c r="K20" s="66" t="str">
        <f t="shared" ca="1" si="8"/>
        <v/>
      </c>
      <c r="L20" s="66" t="str">
        <f t="shared" ca="1" si="9"/>
        <v/>
      </c>
      <c r="M20" s="66" t="str">
        <f t="shared" ca="1" si="10"/>
        <v/>
      </c>
      <c r="N20" s="68">
        <f t="shared" ca="1" si="3"/>
        <v>0</v>
      </c>
      <c r="O20" s="68">
        <f t="shared" ca="1" si="4"/>
        <v>0</v>
      </c>
      <c r="P20" s="64" t="str">
        <f t="shared" ca="1" si="11"/>
        <v/>
      </c>
      <c r="Q20" s="64" t="str">
        <f t="shared" ca="1" si="12"/>
        <v/>
      </c>
      <c r="R20" s="64">
        <f t="shared" ca="1" si="5"/>
        <v>0</v>
      </c>
      <c r="S20" s="57" t="str">
        <f t="shared" ca="1" si="14"/>
        <v/>
      </c>
    </row>
    <row r="21" spans="1:19" x14ac:dyDescent="0.3">
      <c r="A21" s="6" t="str">
        <f t="shared" ca="1" si="6"/>
        <v/>
      </c>
      <c r="B21" s="3" t="str">
        <f t="shared" ca="1" si="7"/>
        <v>Sam</v>
      </c>
      <c r="C21" s="1">
        <f t="shared" ca="1" si="0"/>
        <v>43659</v>
      </c>
      <c r="D21" s="13"/>
      <c r="E21" s="13"/>
      <c r="F21" s="5"/>
      <c r="G21" s="5"/>
      <c r="H21" s="49">
        <f t="shared" ca="1" si="1"/>
        <v>0</v>
      </c>
      <c r="I21" s="49">
        <f t="shared" ca="1" si="2"/>
        <v>0</v>
      </c>
      <c r="J21" s="49" t="str">
        <f t="shared" ca="1" si="13"/>
        <v/>
      </c>
      <c r="K21" s="66" t="str">
        <f t="shared" ca="1" si="8"/>
        <v/>
      </c>
      <c r="L21" s="66" t="str">
        <f t="shared" ca="1" si="9"/>
        <v/>
      </c>
      <c r="M21" s="66" t="str">
        <f t="shared" ca="1" si="10"/>
        <v/>
      </c>
      <c r="N21" s="68">
        <f t="shared" ca="1" si="3"/>
        <v>0</v>
      </c>
      <c r="O21" s="68">
        <f t="shared" ca="1" si="4"/>
        <v>0</v>
      </c>
      <c r="P21" s="64" t="str">
        <f t="shared" ca="1" si="11"/>
        <v/>
      </c>
      <c r="Q21" s="64" t="str">
        <f t="shared" ca="1" si="12"/>
        <v/>
      </c>
      <c r="R21" s="64">
        <f t="shared" ca="1" si="5"/>
        <v>0</v>
      </c>
      <c r="S21" s="57" t="str">
        <f t="shared" ca="1" si="14"/>
        <v/>
      </c>
    </row>
    <row r="22" spans="1:19" x14ac:dyDescent="0.3">
      <c r="A22" s="6">
        <f t="shared" ca="1" si="6"/>
        <v>28</v>
      </c>
      <c r="B22" s="3" t="str">
        <f t="shared" ca="1" si="7"/>
        <v>Dim</v>
      </c>
      <c r="C22" s="1">
        <f t="shared" ca="1" si="0"/>
        <v>43660</v>
      </c>
      <c r="D22" s="13"/>
      <c r="E22" s="13"/>
      <c r="F22" s="5"/>
      <c r="G22" s="5"/>
      <c r="H22" s="49">
        <f t="shared" ca="1" si="1"/>
        <v>0</v>
      </c>
      <c r="I22" s="49">
        <f t="shared" ca="1" si="2"/>
        <v>0</v>
      </c>
      <c r="J22" s="49">
        <f t="shared" ca="1" si="13"/>
        <v>0.58333333333333337</v>
      </c>
      <c r="K22" s="66">
        <f t="shared" ca="1" si="8"/>
        <v>14</v>
      </c>
      <c r="L22" s="66">
        <f t="shared" ca="1" si="9"/>
        <v>0</v>
      </c>
      <c r="M22" s="66">
        <f t="shared" ca="1" si="10"/>
        <v>0</v>
      </c>
      <c r="N22" s="68">
        <f t="shared" ca="1" si="3"/>
        <v>0</v>
      </c>
      <c r="O22" s="68">
        <f t="shared" ca="1" si="4"/>
        <v>0</v>
      </c>
      <c r="P22" s="64">
        <f t="shared" ca="1" si="11"/>
        <v>0</v>
      </c>
      <c r="Q22" s="64">
        <f t="shared" ca="1" si="12"/>
        <v>0</v>
      </c>
      <c r="R22" s="64">
        <f t="shared" ca="1" si="5"/>
        <v>0</v>
      </c>
      <c r="S22" s="57">
        <f t="shared" ca="1" si="14"/>
        <v>0</v>
      </c>
    </row>
    <row r="23" spans="1:19" x14ac:dyDescent="0.3">
      <c r="A23" s="6" t="str">
        <f t="shared" ca="1" si="6"/>
        <v/>
      </c>
      <c r="B23" s="3" t="str">
        <f t="shared" ca="1" si="7"/>
        <v>Lun</v>
      </c>
      <c r="C23" s="1">
        <f t="shared" ca="1" si="0"/>
        <v>43661</v>
      </c>
      <c r="D23" s="13"/>
      <c r="E23" s="13"/>
      <c r="F23" s="39"/>
      <c r="G23" s="39"/>
      <c r="H23" s="49">
        <f t="shared" ca="1" si="1"/>
        <v>0</v>
      </c>
      <c r="I23" s="49">
        <f t="shared" ca="1" si="2"/>
        <v>0</v>
      </c>
      <c r="J23" s="49" t="str">
        <f t="shared" ca="1" si="13"/>
        <v/>
      </c>
      <c r="K23" s="66" t="str">
        <f t="shared" ca="1" si="8"/>
        <v/>
      </c>
      <c r="L23" s="66" t="str">
        <f t="shared" ca="1" si="9"/>
        <v/>
      </c>
      <c r="M23" s="66" t="str">
        <f t="shared" ca="1" si="10"/>
        <v/>
      </c>
      <c r="N23" s="68">
        <f t="shared" ca="1" si="3"/>
        <v>0</v>
      </c>
      <c r="O23" s="68">
        <f t="shared" ca="1" si="4"/>
        <v>0</v>
      </c>
      <c r="P23" s="64" t="str">
        <f t="shared" ca="1" si="11"/>
        <v/>
      </c>
      <c r="Q23" s="64" t="str">
        <f t="shared" ca="1" si="12"/>
        <v/>
      </c>
      <c r="R23" s="64">
        <f t="shared" ca="1" si="5"/>
        <v>0</v>
      </c>
      <c r="S23" s="57" t="str">
        <f t="shared" ca="1" si="14"/>
        <v/>
      </c>
    </row>
    <row r="24" spans="1:19" x14ac:dyDescent="0.3">
      <c r="A24" s="6" t="str">
        <f t="shared" ca="1" si="6"/>
        <v/>
      </c>
      <c r="B24" s="3" t="str">
        <f t="shared" ca="1" si="7"/>
        <v>Mar</v>
      </c>
      <c r="C24" s="1">
        <f t="shared" ca="1" si="0"/>
        <v>43662</v>
      </c>
      <c r="D24" s="13">
        <v>0.33333333333333331</v>
      </c>
      <c r="E24" s="13">
        <v>0.5</v>
      </c>
      <c r="F24" s="5"/>
      <c r="G24" s="5"/>
      <c r="H24" s="49">
        <f t="shared" ca="1" si="1"/>
        <v>0.16666666666666669</v>
      </c>
      <c r="I24" s="49">
        <f t="shared" ca="1" si="2"/>
        <v>0</v>
      </c>
      <c r="J24" s="49" t="str">
        <f t="shared" ca="1" si="13"/>
        <v/>
      </c>
      <c r="K24" s="66" t="str">
        <f t="shared" ca="1" si="8"/>
        <v/>
      </c>
      <c r="L24" s="66" t="str">
        <f t="shared" ca="1" si="9"/>
        <v/>
      </c>
      <c r="M24" s="66" t="str">
        <f t="shared" ca="1" si="10"/>
        <v/>
      </c>
      <c r="N24" s="68">
        <f t="shared" ca="1" si="3"/>
        <v>0</v>
      </c>
      <c r="O24" s="68">
        <f t="shared" ca="1" si="4"/>
        <v>0</v>
      </c>
      <c r="P24" s="64" t="str">
        <f t="shared" ca="1" si="11"/>
        <v/>
      </c>
      <c r="Q24" s="64" t="str">
        <f t="shared" ca="1" si="12"/>
        <v/>
      </c>
      <c r="R24" s="64">
        <f t="shared" ca="1" si="5"/>
        <v>0</v>
      </c>
      <c r="S24" s="57" t="str">
        <f t="shared" ca="1" si="14"/>
        <v/>
      </c>
    </row>
    <row r="25" spans="1:19" x14ac:dyDescent="0.3">
      <c r="A25" s="6" t="str">
        <f t="shared" ca="1" si="6"/>
        <v/>
      </c>
      <c r="B25" s="3" t="str">
        <f t="shared" ca="1" si="7"/>
        <v>Mer</v>
      </c>
      <c r="C25" s="1">
        <f t="shared" ca="1" si="0"/>
        <v>43663</v>
      </c>
      <c r="D25" s="13">
        <v>0.29166666666666669</v>
      </c>
      <c r="E25" s="13">
        <v>0.58333333333333337</v>
      </c>
      <c r="F25" s="5"/>
      <c r="G25" s="5"/>
      <c r="H25" s="49">
        <f t="shared" ca="1" si="1"/>
        <v>0.29166666666666669</v>
      </c>
      <c r="I25" s="49">
        <f t="shared" ca="1" si="2"/>
        <v>0</v>
      </c>
      <c r="J25" s="49" t="str">
        <f t="shared" ca="1" si="13"/>
        <v/>
      </c>
      <c r="K25" s="66" t="str">
        <f t="shared" ca="1" si="8"/>
        <v/>
      </c>
      <c r="L25" s="66" t="str">
        <f t="shared" ca="1" si="9"/>
        <v/>
      </c>
      <c r="M25" s="66" t="str">
        <f t="shared" ca="1" si="10"/>
        <v/>
      </c>
      <c r="N25" s="68">
        <f t="shared" ca="1" si="3"/>
        <v>0</v>
      </c>
      <c r="O25" s="68">
        <f t="shared" ca="1" si="4"/>
        <v>0</v>
      </c>
      <c r="P25" s="64" t="str">
        <f t="shared" ca="1" si="11"/>
        <v/>
      </c>
      <c r="Q25" s="64" t="str">
        <f t="shared" ca="1" si="12"/>
        <v/>
      </c>
      <c r="R25" s="64">
        <f t="shared" ca="1" si="5"/>
        <v>0</v>
      </c>
      <c r="S25" s="57" t="str">
        <f t="shared" ca="1" si="14"/>
        <v/>
      </c>
    </row>
    <row r="26" spans="1:19" x14ac:dyDescent="0.3">
      <c r="A26" s="6" t="str">
        <f t="shared" ca="1" si="6"/>
        <v/>
      </c>
      <c r="B26" s="3" t="str">
        <f t="shared" ca="1" si="7"/>
        <v>Jeu</v>
      </c>
      <c r="C26" s="1">
        <f t="shared" ca="1" si="0"/>
        <v>43664</v>
      </c>
      <c r="D26" s="13">
        <v>0.29166666666666669</v>
      </c>
      <c r="E26" s="13">
        <v>0.58333333333333337</v>
      </c>
      <c r="F26" s="5"/>
      <c r="G26" s="5"/>
      <c r="H26" s="49">
        <f t="shared" ca="1" si="1"/>
        <v>0.29166666666666669</v>
      </c>
      <c r="I26" s="49">
        <f t="shared" ca="1" si="2"/>
        <v>0</v>
      </c>
      <c r="J26" s="49" t="str">
        <f t="shared" ca="1" si="13"/>
        <v/>
      </c>
      <c r="K26" s="66" t="str">
        <f t="shared" ca="1" si="8"/>
        <v/>
      </c>
      <c r="L26" s="66" t="str">
        <f t="shared" ca="1" si="9"/>
        <v/>
      </c>
      <c r="M26" s="66" t="str">
        <f t="shared" ca="1" si="10"/>
        <v/>
      </c>
      <c r="N26" s="68">
        <f t="shared" ca="1" si="3"/>
        <v>0</v>
      </c>
      <c r="O26" s="68">
        <f t="shared" ca="1" si="4"/>
        <v>0</v>
      </c>
      <c r="P26" s="64" t="str">
        <f t="shared" ca="1" si="11"/>
        <v/>
      </c>
      <c r="Q26" s="64" t="str">
        <f t="shared" ca="1" si="12"/>
        <v/>
      </c>
      <c r="R26" s="64">
        <f t="shared" ca="1" si="5"/>
        <v>0</v>
      </c>
      <c r="S26" s="57" t="str">
        <f t="shared" ca="1" si="14"/>
        <v/>
      </c>
    </row>
    <row r="27" spans="1:19" x14ac:dyDescent="0.3">
      <c r="A27" s="6" t="str">
        <f t="shared" ca="1" si="6"/>
        <v/>
      </c>
      <c r="B27" s="3" t="str">
        <f t="shared" ca="1" si="7"/>
        <v>Ven</v>
      </c>
      <c r="C27" s="1">
        <f t="shared" ca="1" si="0"/>
        <v>43665</v>
      </c>
      <c r="D27" s="13">
        <v>0.29166666666666669</v>
      </c>
      <c r="E27" s="13">
        <v>0.58333333333333337</v>
      </c>
      <c r="F27" s="5"/>
      <c r="G27" s="5"/>
      <c r="H27" s="49">
        <f t="shared" ca="1" si="1"/>
        <v>0.29166666666666669</v>
      </c>
      <c r="I27" s="49">
        <f t="shared" ca="1" si="2"/>
        <v>0</v>
      </c>
      <c r="J27" s="49" t="str">
        <f t="shared" ca="1" si="13"/>
        <v/>
      </c>
      <c r="K27" s="66" t="str">
        <f t="shared" ca="1" si="8"/>
        <v/>
      </c>
      <c r="L27" s="66" t="str">
        <f t="shared" ca="1" si="9"/>
        <v/>
      </c>
      <c r="M27" s="66" t="str">
        <f t="shared" ca="1" si="10"/>
        <v/>
      </c>
      <c r="N27" s="68">
        <f t="shared" ca="1" si="3"/>
        <v>0</v>
      </c>
      <c r="O27" s="68">
        <f t="shared" ca="1" si="4"/>
        <v>0</v>
      </c>
      <c r="P27" s="64" t="str">
        <f t="shared" ca="1" si="11"/>
        <v/>
      </c>
      <c r="Q27" s="64" t="str">
        <f t="shared" ca="1" si="12"/>
        <v/>
      </c>
      <c r="R27" s="64">
        <f t="shared" ca="1" si="5"/>
        <v>0</v>
      </c>
      <c r="S27" s="57" t="str">
        <f t="shared" ca="1" si="14"/>
        <v/>
      </c>
    </row>
    <row r="28" spans="1:19" x14ac:dyDescent="0.3">
      <c r="A28" s="6" t="str">
        <f t="shared" ca="1" si="6"/>
        <v/>
      </c>
      <c r="B28" s="3" t="str">
        <f t="shared" ca="1" si="7"/>
        <v>Sam</v>
      </c>
      <c r="C28" s="1">
        <f t="shared" ca="1" si="0"/>
        <v>43666</v>
      </c>
      <c r="D28" s="13">
        <v>0.29166666666666669</v>
      </c>
      <c r="E28" s="13">
        <v>0.75</v>
      </c>
      <c r="F28" s="5"/>
      <c r="G28" s="5"/>
      <c r="H28" s="49">
        <f t="shared" ca="1" si="1"/>
        <v>0.45833333333333331</v>
      </c>
      <c r="I28" s="49">
        <f t="shared" ca="1" si="2"/>
        <v>0</v>
      </c>
      <c r="J28" s="49" t="str">
        <f t="shared" ca="1" si="13"/>
        <v/>
      </c>
      <c r="K28" s="66" t="str">
        <f t="shared" ca="1" si="8"/>
        <v/>
      </c>
      <c r="L28" s="66" t="str">
        <f t="shared" ca="1" si="9"/>
        <v/>
      </c>
      <c r="M28" s="66" t="str">
        <f t="shared" ca="1" si="10"/>
        <v/>
      </c>
      <c r="N28" s="68">
        <f t="shared" ca="1" si="3"/>
        <v>0</v>
      </c>
      <c r="O28" s="68">
        <f t="shared" ca="1" si="4"/>
        <v>0</v>
      </c>
      <c r="P28" s="64" t="str">
        <f t="shared" ca="1" si="11"/>
        <v/>
      </c>
      <c r="Q28" s="64" t="str">
        <f t="shared" ca="1" si="12"/>
        <v/>
      </c>
      <c r="R28" s="64">
        <f t="shared" ca="1" si="5"/>
        <v>0</v>
      </c>
      <c r="S28" s="57" t="str">
        <f t="shared" ca="1" si="14"/>
        <v/>
      </c>
    </row>
    <row r="29" spans="1:19" x14ac:dyDescent="0.3">
      <c r="A29" s="6">
        <f t="shared" ca="1" si="6"/>
        <v>29</v>
      </c>
      <c r="B29" s="3" t="str">
        <f t="shared" ca="1" si="7"/>
        <v>Dim</v>
      </c>
      <c r="C29" s="1">
        <f t="shared" ca="1" si="0"/>
        <v>43667</v>
      </c>
      <c r="D29" s="13">
        <v>0.29166666666666669</v>
      </c>
      <c r="E29" s="13">
        <v>0.58333333333333337</v>
      </c>
      <c r="F29" s="5"/>
      <c r="G29" s="5"/>
      <c r="H29" s="49">
        <f t="shared" ca="1" si="1"/>
        <v>0.29166666666666669</v>
      </c>
      <c r="I29" s="49">
        <f t="shared" ca="1" si="2"/>
        <v>0</v>
      </c>
      <c r="J29" s="49">
        <f t="shared" ca="1" si="13"/>
        <v>1.7916666666666667</v>
      </c>
      <c r="K29" s="66">
        <f t="shared" ca="1" si="8"/>
        <v>35</v>
      </c>
      <c r="L29" s="66">
        <f t="shared" ca="1" si="9"/>
        <v>8</v>
      </c>
      <c r="M29" s="66">
        <f t="shared" ca="1" si="10"/>
        <v>0</v>
      </c>
      <c r="N29" s="68">
        <f t="shared" ca="1" si="3"/>
        <v>0</v>
      </c>
      <c r="O29" s="68">
        <f t="shared" ca="1" si="4"/>
        <v>7</v>
      </c>
      <c r="P29" s="64">
        <f t="shared" ca="1" si="11"/>
        <v>8</v>
      </c>
      <c r="Q29" s="64">
        <f t="shared" ca="1" si="12"/>
        <v>0</v>
      </c>
      <c r="R29" s="64">
        <f t="shared" ca="1" si="5"/>
        <v>7</v>
      </c>
      <c r="S29" s="57">
        <f t="shared" ca="1" si="14"/>
        <v>24</v>
      </c>
    </row>
    <row r="30" spans="1:19" x14ac:dyDescent="0.3">
      <c r="A30" s="6" t="str">
        <f t="shared" ca="1" si="6"/>
        <v/>
      </c>
      <c r="B30" s="3" t="str">
        <f t="shared" ca="1" si="7"/>
        <v>Lun</v>
      </c>
      <c r="C30" s="1">
        <f t="shared" ca="1" si="0"/>
        <v>43668</v>
      </c>
      <c r="D30" s="13"/>
      <c r="E30" s="13"/>
      <c r="F30" s="5"/>
      <c r="G30" s="5"/>
      <c r="H30" s="49">
        <f t="shared" ca="1" si="1"/>
        <v>0</v>
      </c>
      <c r="I30" s="49">
        <f t="shared" ca="1" si="2"/>
        <v>0</v>
      </c>
      <c r="J30" s="49" t="str">
        <f t="shared" ca="1" si="13"/>
        <v/>
      </c>
      <c r="K30" s="66" t="str">
        <f t="shared" ca="1" si="8"/>
        <v/>
      </c>
      <c r="L30" s="66" t="str">
        <f t="shared" ca="1" si="9"/>
        <v/>
      </c>
      <c r="M30" s="66" t="str">
        <f t="shared" ca="1" si="10"/>
        <v/>
      </c>
      <c r="N30" s="68">
        <f t="shared" ca="1" si="3"/>
        <v>0</v>
      </c>
      <c r="O30" s="68">
        <f t="shared" ca="1" si="4"/>
        <v>0</v>
      </c>
      <c r="P30" s="64" t="str">
        <f t="shared" ca="1" si="11"/>
        <v/>
      </c>
      <c r="Q30" s="64" t="str">
        <f t="shared" ca="1" si="12"/>
        <v/>
      </c>
      <c r="R30" s="64">
        <f t="shared" ca="1" si="5"/>
        <v>0</v>
      </c>
      <c r="S30" s="57" t="str">
        <f t="shared" ca="1" si="14"/>
        <v/>
      </c>
    </row>
    <row r="31" spans="1:19" x14ac:dyDescent="0.3">
      <c r="A31" s="6" t="str">
        <f t="shared" ca="1" si="6"/>
        <v/>
      </c>
      <c r="B31" s="3" t="str">
        <f t="shared" ca="1" si="7"/>
        <v>Mar</v>
      </c>
      <c r="C31" s="1">
        <f t="shared" ca="1" si="0"/>
        <v>43669</v>
      </c>
      <c r="D31" s="13">
        <v>0.33333333333333331</v>
      </c>
      <c r="E31" s="13">
        <v>0.5</v>
      </c>
      <c r="F31" s="5"/>
      <c r="G31" s="5"/>
      <c r="H31" s="49">
        <f t="shared" ca="1" si="1"/>
        <v>0.16666666666666669</v>
      </c>
      <c r="I31" s="49">
        <f t="shared" ca="1" si="2"/>
        <v>0</v>
      </c>
      <c r="J31" s="49" t="str">
        <f t="shared" ca="1" si="13"/>
        <v/>
      </c>
      <c r="K31" s="66" t="str">
        <f t="shared" ca="1" si="8"/>
        <v/>
      </c>
      <c r="L31" s="66" t="str">
        <f t="shared" ca="1" si="9"/>
        <v/>
      </c>
      <c r="M31" s="66" t="str">
        <f t="shared" ca="1" si="10"/>
        <v/>
      </c>
      <c r="N31" s="68">
        <f t="shared" ca="1" si="3"/>
        <v>0</v>
      </c>
      <c r="O31" s="68">
        <f t="shared" ca="1" si="4"/>
        <v>0</v>
      </c>
      <c r="P31" s="64" t="str">
        <f t="shared" ca="1" si="11"/>
        <v/>
      </c>
      <c r="Q31" s="64" t="str">
        <f t="shared" ca="1" si="12"/>
        <v/>
      </c>
      <c r="R31" s="64">
        <f t="shared" ca="1" si="5"/>
        <v>0</v>
      </c>
      <c r="S31" s="57" t="str">
        <f t="shared" ca="1" si="14"/>
        <v/>
      </c>
    </row>
    <row r="32" spans="1:19" x14ac:dyDescent="0.3">
      <c r="A32" s="6" t="str">
        <f t="shared" ca="1" si="6"/>
        <v/>
      </c>
      <c r="B32" s="3" t="str">
        <f t="shared" ca="1" si="7"/>
        <v>Mer</v>
      </c>
      <c r="C32" s="1">
        <f t="shared" ca="1" si="0"/>
        <v>43670</v>
      </c>
      <c r="D32" s="13"/>
      <c r="E32" s="13"/>
      <c r="F32" s="5"/>
      <c r="G32" s="5"/>
      <c r="H32" s="49">
        <f t="shared" ca="1" si="1"/>
        <v>0</v>
      </c>
      <c r="I32" s="49">
        <f t="shared" ca="1" si="2"/>
        <v>0</v>
      </c>
      <c r="J32" s="49" t="str">
        <f t="shared" ca="1" si="13"/>
        <v/>
      </c>
      <c r="K32" s="66" t="str">
        <f t="shared" ca="1" si="8"/>
        <v/>
      </c>
      <c r="L32" s="66" t="str">
        <f t="shared" ca="1" si="9"/>
        <v/>
      </c>
      <c r="M32" s="66" t="str">
        <f t="shared" ca="1" si="10"/>
        <v/>
      </c>
      <c r="N32" s="68">
        <f t="shared" ca="1" si="3"/>
        <v>0</v>
      </c>
      <c r="O32" s="68">
        <f t="shared" ca="1" si="4"/>
        <v>0</v>
      </c>
      <c r="P32" s="64" t="str">
        <f t="shared" ca="1" si="11"/>
        <v/>
      </c>
      <c r="Q32" s="64" t="str">
        <f t="shared" ca="1" si="12"/>
        <v/>
      </c>
      <c r="R32" s="64">
        <f t="shared" ca="1" si="5"/>
        <v>0</v>
      </c>
      <c r="S32" s="57" t="str">
        <f t="shared" ca="1" si="14"/>
        <v/>
      </c>
    </row>
    <row r="33" spans="1:19" x14ac:dyDescent="0.3">
      <c r="A33" s="6" t="str">
        <f t="shared" ca="1" si="6"/>
        <v/>
      </c>
      <c r="B33" s="3" t="str">
        <f t="shared" ca="1" si="7"/>
        <v>Jeu</v>
      </c>
      <c r="C33" s="1">
        <f t="shared" ca="1" si="0"/>
        <v>43671</v>
      </c>
      <c r="D33" s="13"/>
      <c r="E33" s="13"/>
      <c r="F33" s="5"/>
      <c r="G33" s="5"/>
      <c r="H33" s="49">
        <f t="shared" ca="1" si="1"/>
        <v>0</v>
      </c>
      <c r="I33" s="49">
        <f t="shared" ca="1" si="2"/>
        <v>0</v>
      </c>
      <c r="J33" s="49" t="str">
        <f t="shared" ca="1" si="13"/>
        <v/>
      </c>
      <c r="K33" s="66" t="str">
        <f t="shared" ca="1" si="8"/>
        <v/>
      </c>
      <c r="L33" s="66" t="str">
        <f t="shared" ca="1" si="9"/>
        <v/>
      </c>
      <c r="M33" s="66" t="str">
        <f t="shared" ca="1" si="10"/>
        <v/>
      </c>
      <c r="N33" s="68">
        <f t="shared" ca="1" si="3"/>
        <v>0</v>
      </c>
      <c r="O33" s="68">
        <f t="shared" ca="1" si="4"/>
        <v>0</v>
      </c>
      <c r="P33" s="64" t="str">
        <f t="shared" ca="1" si="11"/>
        <v/>
      </c>
      <c r="Q33" s="64" t="str">
        <f t="shared" ca="1" si="12"/>
        <v/>
      </c>
      <c r="R33" s="64">
        <f t="shared" ca="1" si="5"/>
        <v>0</v>
      </c>
      <c r="S33" s="57" t="str">
        <f t="shared" ca="1" si="14"/>
        <v/>
      </c>
    </row>
    <row r="34" spans="1:19" x14ac:dyDescent="0.3">
      <c r="A34" s="6" t="str">
        <f t="shared" ca="1" si="6"/>
        <v/>
      </c>
      <c r="B34" s="3" t="str">
        <f t="shared" ca="1" si="7"/>
        <v>Ven</v>
      </c>
      <c r="C34" s="1">
        <f t="shared" ca="1" si="0"/>
        <v>43672</v>
      </c>
      <c r="D34" s="13"/>
      <c r="E34" s="13"/>
      <c r="F34" s="5"/>
      <c r="G34" s="5"/>
      <c r="H34" s="49">
        <f t="shared" ca="1" si="1"/>
        <v>0</v>
      </c>
      <c r="I34" s="49">
        <f t="shared" ca="1" si="2"/>
        <v>0</v>
      </c>
      <c r="J34" s="49" t="str">
        <f t="shared" ca="1" si="13"/>
        <v/>
      </c>
      <c r="K34" s="66" t="str">
        <f t="shared" ca="1" si="8"/>
        <v/>
      </c>
      <c r="L34" s="66" t="str">
        <f t="shared" ca="1" si="9"/>
        <v/>
      </c>
      <c r="M34" s="66" t="str">
        <f t="shared" ca="1" si="10"/>
        <v/>
      </c>
      <c r="N34" s="68">
        <f t="shared" ca="1" si="3"/>
        <v>0</v>
      </c>
      <c r="O34" s="68">
        <f t="shared" ca="1" si="4"/>
        <v>0</v>
      </c>
      <c r="P34" s="64" t="str">
        <f t="shared" ca="1" si="11"/>
        <v/>
      </c>
      <c r="Q34" s="64" t="str">
        <f t="shared" ca="1" si="12"/>
        <v/>
      </c>
      <c r="R34" s="64">
        <f t="shared" ca="1" si="5"/>
        <v>0</v>
      </c>
      <c r="S34" s="57" t="str">
        <f t="shared" ca="1" si="14"/>
        <v/>
      </c>
    </row>
    <row r="35" spans="1:19" x14ac:dyDescent="0.3">
      <c r="A35" s="6" t="str">
        <f t="shared" ca="1" si="6"/>
        <v/>
      </c>
      <c r="B35" s="3" t="str">
        <f t="shared" ca="1" si="7"/>
        <v>Sam</v>
      </c>
      <c r="C35" s="1">
        <f t="shared" ca="1" si="0"/>
        <v>43673</v>
      </c>
      <c r="D35" s="13"/>
      <c r="E35" s="13"/>
      <c r="F35" s="39"/>
      <c r="G35" s="39"/>
      <c r="H35" s="49">
        <f t="shared" ca="1" si="1"/>
        <v>0</v>
      </c>
      <c r="I35" s="49">
        <f t="shared" ca="1" si="2"/>
        <v>0</v>
      </c>
      <c r="J35" s="49" t="str">
        <f t="shared" ca="1" si="13"/>
        <v/>
      </c>
      <c r="K35" s="66" t="str">
        <f t="shared" ca="1" si="8"/>
        <v/>
      </c>
      <c r="L35" s="66" t="str">
        <f t="shared" ca="1" si="9"/>
        <v/>
      </c>
      <c r="M35" s="66" t="str">
        <f t="shared" ca="1" si="10"/>
        <v/>
      </c>
      <c r="N35" s="68">
        <f t="shared" ca="1" si="3"/>
        <v>0</v>
      </c>
      <c r="O35" s="68">
        <f t="shared" ca="1" si="4"/>
        <v>0</v>
      </c>
      <c r="P35" s="64" t="str">
        <f t="shared" ca="1" si="11"/>
        <v/>
      </c>
      <c r="Q35" s="64" t="str">
        <f t="shared" ca="1" si="12"/>
        <v/>
      </c>
      <c r="R35" s="64">
        <f t="shared" ca="1" si="5"/>
        <v>0</v>
      </c>
      <c r="S35" s="57" t="str">
        <f t="shared" ca="1" si="14"/>
        <v/>
      </c>
    </row>
    <row r="36" spans="1:19" x14ac:dyDescent="0.3">
      <c r="A36" s="6">
        <f t="shared" ca="1" si="6"/>
        <v>30</v>
      </c>
      <c r="B36" s="3" t="str">
        <f t="shared" ca="1" si="7"/>
        <v>Dim</v>
      </c>
      <c r="C36" s="1">
        <f t="shared" ca="1" si="0"/>
        <v>43674</v>
      </c>
      <c r="D36" s="13">
        <v>0.33333333333333331</v>
      </c>
      <c r="E36" s="13">
        <v>0.5</v>
      </c>
      <c r="F36" s="39">
        <v>0.54166666666666663</v>
      </c>
      <c r="G36" s="39">
        <v>0.91666666666666663</v>
      </c>
      <c r="H36" s="49">
        <f t="shared" ca="1" si="1"/>
        <v>0.45833333333333343</v>
      </c>
      <c r="I36" s="49">
        <f t="shared" ca="1" si="2"/>
        <v>8.3333333333333259E-2</v>
      </c>
      <c r="J36" s="49">
        <f t="shared" ca="1" si="13"/>
        <v>0.70833333333333337</v>
      </c>
      <c r="K36" s="66">
        <f t="shared" ca="1" si="8"/>
        <v>17</v>
      </c>
      <c r="L36" s="66">
        <f t="shared" ca="1" si="9"/>
        <v>0</v>
      </c>
      <c r="M36" s="66">
        <f t="shared" ca="1" si="10"/>
        <v>0</v>
      </c>
      <c r="N36" s="68">
        <f t="shared" ca="1" si="3"/>
        <v>0</v>
      </c>
      <c r="O36" s="68">
        <f t="shared" ca="1" si="4"/>
        <v>13.000000000000002</v>
      </c>
      <c r="P36" s="64">
        <f t="shared" ca="1" si="11"/>
        <v>0</v>
      </c>
      <c r="Q36" s="64">
        <f t="shared" ca="1" si="12"/>
        <v>0</v>
      </c>
      <c r="R36" s="64">
        <f t="shared" ca="1" si="5"/>
        <v>13.000000000000002</v>
      </c>
      <c r="S36" s="57">
        <f t="shared" ca="1" si="14"/>
        <v>26.000000000000004</v>
      </c>
    </row>
    <row r="37" spans="1:19" x14ac:dyDescent="0.3">
      <c r="A37" s="6" t="str">
        <f t="shared" ca="1" si="6"/>
        <v/>
      </c>
      <c r="B37" s="3" t="str">
        <f t="shared" ca="1" si="7"/>
        <v>Lun</v>
      </c>
      <c r="C37" s="1">
        <f t="shared" ca="1" si="0"/>
        <v>43675</v>
      </c>
      <c r="D37" s="13">
        <v>0.33333333333333331</v>
      </c>
      <c r="E37" s="13">
        <v>0.5</v>
      </c>
      <c r="F37" s="39">
        <v>0.54166666666666663</v>
      </c>
      <c r="G37" s="39">
        <v>0.91666666666666663</v>
      </c>
      <c r="H37" s="49">
        <f t="shared" ca="1" si="1"/>
        <v>0.45833333333333343</v>
      </c>
      <c r="I37" s="49">
        <f t="shared" ca="1" si="2"/>
        <v>8.3333333333333259E-2</v>
      </c>
      <c r="J37" s="49" t="str">
        <f t="shared" ca="1" si="13"/>
        <v/>
      </c>
      <c r="K37" s="66" t="str">
        <f t="shared" ca="1" si="8"/>
        <v/>
      </c>
      <c r="L37" s="66" t="str">
        <f t="shared" ca="1" si="9"/>
        <v/>
      </c>
      <c r="M37" s="66" t="str">
        <f t="shared" ca="1" si="10"/>
        <v/>
      </c>
      <c r="N37" s="68">
        <f t="shared" ca="1" si="3"/>
        <v>0</v>
      </c>
      <c r="O37" s="68">
        <f t="shared" ca="1" si="4"/>
        <v>0</v>
      </c>
      <c r="P37" s="64" t="str">
        <f t="shared" ca="1" si="11"/>
        <v/>
      </c>
      <c r="Q37" s="64" t="str">
        <f t="shared" ca="1" si="12"/>
        <v/>
      </c>
      <c r="R37" s="64">
        <f t="shared" ca="1" si="5"/>
        <v>1.9999999999999982</v>
      </c>
      <c r="S37" s="57" t="str">
        <f t="shared" ca="1" si="14"/>
        <v/>
      </c>
    </row>
    <row r="38" spans="1:19" x14ac:dyDescent="0.3">
      <c r="A38" s="6" t="str">
        <f t="shared" ca="1" si="6"/>
        <v/>
      </c>
      <c r="B38" s="3" t="str">
        <f t="shared" ca="1" si="7"/>
        <v>Mar</v>
      </c>
      <c r="C38" s="1">
        <f t="shared" ca="1" si="0"/>
        <v>43676</v>
      </c>
      <c r="D38" s="13">
        <v>0.33333333333333331</v>
      </c>
      <c r="E38" s="13">
        <v>0.5</v>
      </c>
      <c r="F38" s="39">
        <v>0.54166666666666663</v>
      </c>
      <c r="G38" s="39">
        <v>0.91666666666666663</v>
      </c>
      <c r="H38" s="49">
        <f t="shared" ca="1" si="1"/>
        <v>0.45833333333333343</v>
      </c>
      <c r="I38" s="49">
        <f t="shared" ca="1" si="2"/>
        <v>8.3333333333333259E-2</v>
      </c>
      <c r="J38" s="49" t="str">
        <f t="shared" ca="1" si="13"/>
        <v/>
      </c>
      <c r="K38" s="66" t="str">
        <f t="shared" ca="1" si="8"/>
        <v/>
      </c>
      <c r="L38" s="66" t="str">
        <f t="shared" ca="1" si="9"/>
        <v/>
      </c>
      <c r="M38" s="66" t="str">
        <f t="shared" ca="1" si="10"/>
        <v/>
      </c>
      <c r="N38" s="68">
        <f t="shared" ca="1" si="3"/>
        <v>0</v>
      </c>
      <c r="O38" s="68">
        <f t="shared" ca="1" si="4"/>
        <v>0</v>
      </c>
      <c r="P38" s="64" t="str">
        <f t="shared" ca="1" si="11"/>
        <v/>
      </c>
      <c r="Q38" s="64" t="str">
        <f t="shared" ca="1" si="12"/>
        <v/>
      </c>
      <c r="R38" s="64">
        <f t="shared" ca="1" si="5"/>
        <v>1.9999999999999982</v>
      </c>
      <c r="S38" s="57" t="str">
        <f t="shared" ca="1" si="14"/>
        <v/>
      </c>
    </row>
    <row r="39" spans="1:19" x14ac:dyDescent="0.3">
      <c r="A39" s="6" t="str">
        <f t="shared" ca="1" si="6"/>
        <v/>
      </c>
      <c r="B39" s="3" t="str">
        <f t="shared" ca="1" si="7"/>
        <v>Mer</v>
      </c>
      <c r="C39" s="1">
        <f t="shared" ca="1" si="0"/>
        <v>43677</v>
      </c>
      <c r="D39" s="13">
        <v>0.33333333333333331</v>
      </c>
      <c r="E39" s="13">
        <v>0.5</v>
      </c>
      <c r="F39" s="39">
        <v>0.5</v>
      </c>
      <c r="G39" s="39">
        <v>0.33333333333333331</v>
      </c>
      <c r="H39" s="49">
        <f t="shared" ca="1" si="1"/>
        <v>0.54166666666666652</v>
      </c>
      <c r="I39" s="49">
        <f t="shared" ca="1" si="2"/>
        <v>0.45833333333333326</v>
      </c>
      <c r="J39" s="49" t="str">
        <f t="shared" ca="1" si="13"/>
        <v/>
      </c>
      <c r="K39" s="66" t="str">
        <f t="shared" ca="1" si="8"/>
        <v/>
      </c>
      <c r="L39" s="66" t="str">
        <f t="shared" ca="1" si="9"/>
        <v/>
      </c>
      <c r="M39" s="66" t="str">
        <f t="shared" ca="1" si="10"/>
        <v/>
      </c>
      <c r="N39" s="68">
        <f t="shared" ca="1" si="3"/>
        <v>0</v>
      </c>
      <c r="O39" s="68">
        <f t="shared" ca="1" si="4"/>
        <v>0</v>
      </c>
      <c r="P39" s="64" t="str">
        <f t="shared" ca="1" si="11"/>
        <v/>
      </c>
      <c r="Q39" s="64" t="str">
        <f t="shared" ca="1" si="12"/>
        <v/>
      </c>
      <c r="R39" s="64">
        <f t="shared" ca="1" si="5"/>
        <v>10.999999999999998</v>
      </c>
      <c r="S39" s="57" t="str">
        <f t="shared" ca="1" si="14"/>
        <v/>
      </c>
    </row>
    <row r="40" spans="1:19" x14ac:dyDescent="0.3">
      <c r="B40" s="89" t="s">
        <v>50</v>
      </c>
      <c r="C40" s="89"/>
      <c r="D40" s="89"/>
      <c r="E40" s="89"/>
      <c r="F40" s="89"/>
      <c r="G40" s="89"/>
      <c r="H40" s="51">
        <f ca="1">SUM(H9:H39)</f>
        <v>6.0416666666666643</v>
      </c>
      <c r="I40" s="51">
        <f t="shared" ref="I40:J40" ca="1" si="15">SUM(I9:I39)</f>
        <v>0.70833333333333304</v>
      </c>
      <c r="J40" s="56">
        <f t="shared" ca="1" si="15"/>
        <v>4.6666666666666661</v>
      </c>
      <c r="K40" s="56"/>
      <c r="L40" s="59">
        <f ca="1">SUM(L9:L39)</f>
        <v>11</v>
      </c>
      <c r="M40" s="59">
        <f t="shared" ref="M40:O40" ca="1" si="16">SUM(M9:M39)</f>
        <v>0</v>
      </c>
      <c r="N40" s="59">
        <f t="shared" ca="1" si="16"/>
        <v>0</v>
      </c>
      <c r="O40" s="59">
        <f t="shared" ca="1" si="16"/>
        <v>20</v>
      </c>
      <c r="P40" s="59">
        <f ca="1">SUM(P9:P39)</f>
        <v>11</v>
      </c>
      <c r="Q40" s="59">
        <f ca="1">SUM(Q9:Q39)</f>
        <v>0</v>
      </c>
      <c r="R40" s="59">
        <f ca="1">SUM(R9:R39)</f>
        <v>35</v>
      </c>
      <c r="S40" s="59">
        <f ca="1">SUM(S9:S39)</f>
        <v>53.75</v>
      </c>
    </row>
    <row r="41" spans="1:19" x14ac:dyDescent="0.3">
      <c r="J41" s="55">
        <f ca="1">IFERROR(IF(WEEKDAY(C34)=2,SUM(H34:H39)+SUM(I34:I39),IF(WEEKDAY(C35)=2,SUM(H35:H39)+SUM(I35:I39),IF(WEEKDAY(C36)=2,SUM(H36:H39)+SUM(I36:I39),IF(WEEKDAY(C37)=2,SUM(H37:H39)+SUM(I37:I39),IF(WEEKDAY(C38)=2,SUM(H38:H39)+SUM(I38:I39),IF(WEEKDAY(C39)=2,H39+I39,"")))))),0)</f>
        <v>2.083333333333333</v>
      </c>
      <c r="K41" s="69"/>
      <c r="P41" s="71">
        <f ca="1">IFERROR(IF(WEEKDAY($C$34)=2,SUM(P34:P39),IF(WEEKDAY($C$35)=2,SUM(P35:P39),IF(WEEKDAY($C$36)=2,SUM(P36:P39),IF(WEEKDAY($C$37)=2,SUM(P37:P39),IF(WEEKDAY($C$38)=2,SUM(P38:P39),IF(WEEKDAY($C$39)=2,P39,"")))))),0)</f>
        <v>0</v>
      </c>
      <c r="Q41" s="71">
        <f ca="1">IFERROR(IF(WEEKDAY($C$34)=2,SUM(Q34:Q39),IF(WEEKDAY($C$35)=2,SUM(Q35:Q39),IF(WEEKDAY($C$36)=2,SUM(Q36:Q39),IF(WEEKDAY($C$37)=2,SUM(Q37:Q39),IF(WEEKDAY($C$38)=2,SUM(Q38:Q39),IF(WEEKDAY($C$39)=2,Q39,"")))))),0)</f>
        <v>0</v>
      </c>
      <c r="R41" s="71">
        <f ca="1">IFERROR(IF(WEEKDAY($C$34)=2,SUM(R34:R39),IF(WEEKDAY($C$35)=2,SUM(R35:R39),IF(WEEKDAY($C$36)=2,SUM(R36:R39),IF(WEEKDAY($C$37)=2,SUM(R37:R39),IF(WEEKDAY($C$38)=2,SUM(R38:R39),IF(WEEKDAY($C$39)=2,R39,"")))))),0)</f>
        <v>14.999999999999995</v>
      </c>
      <c r="S41" s="73"/>
    </row>
  </sheetData>
  <mergeCells count="4">
    <mergeCell ref="B40:G40"/>
    <mergeCell ref="C6:C7"/>
    <mergeCell ref="A1:S5"/>
    <mergeCell ref="P8:S8"/>
  </mergeCells>
  <conditionalFormatting sqref="A9:A39">
    <cfRule type="expression" dxfId="41" priority="30">
      <formula>$A9&lt;&gt;""</formula>
    </cfRule>
  </conditionalFormatting>
  <conditionalFormatting sqref="A8:A39">
    <cfRule type="expression" dxfId="40" priority="29">
      <formula>$A8&lt;&gt;""</formula>
    </cfRule>
  </conditionalFormatting>
  <conditionalFormatting sqref="J9:J39">
    <cfRule type="expression" dxfId="39" priority="5">
      <formula>$J9&lt;&gt;""</formula>
    </cfRule>
  </conditionalFormatting>
  <conditionalFormatting sqref="B9:I39">
    <cfRule type="expression" dxfId="38" priority="4" stopIfTrue="1">
      <formula>WEEKDAY($C9,1)=7</formula>
    </cfRule>
  </conditionalFormatting>
  <conditionalFormatting sqref="B9:I39 N9:N39">
    <cfRule type="expression" dxfId="37" priority="2">
      <formula>COUNTIF(Fériés,$C9)&gt;0</formula>
    </cfRule>
  </conditionalFormatting>
  <conditionalFormatting sqref="B9:I39 O9:O39">
    <cfRule type="expression" dxfId="36" priority="3" stopIfTrue="1">
      <formula>WEEKDAY($C9,1)=1</formula>
    </cfRule>
  </conditionalFormatting>
  <conditionalFormatting sqref="S9:S39">
    <cfRule type="expression" dxfId="35" priority="1">
      <formula>$S9&lt;&gt;""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S41"/>
  <sheetViews>
    <sheetView workbookViewId="0">
      <pane ySplit="8" topLeftCell="A9" activePane="bottomLeft" state="frozen"/>
      <selection activeCell="S9" sqref="S9:S14"/>
      <selection pane="bottomLeft" activeCell="S14" sqref="S14"/>
    </sheetView>
  </sheetViews>
  <sheetFormatPr baseColWidth="10" defaultRowHeight="15.6" x14ac:dyDescent="0.3"/>
  <cols>
    <col min="1" max="1" width="7.59765625" bestFit="1" customWidth="1"/>
    <col min="2" max="2" width="8.5" bestFit="1" customWidth="1"/>
    <col min="3" max="3" width="10.09765625" style="2" bestFit="1" customWidth="1"/>
    <col min="4" max="5" width="7.09765625" style="7" customWidth="1"/>
    <col min="6" max="7" width="7.09765625" customWidth="1"/>
    <col min="8" max="8" width="13" bestFit="1" customWidth="1"/>
    <col min="9" max="9" width="13" style="4" customWidth="1"/>
    <col min="10" max="10" width="12.19921875" style="8" bestFit="1" customWidth="1"/>
    <col min="11" max="11" width="7.5" style="8" customWidth="1"/>
    <col min="12" max="12" width="10.59765625" style="8" bestFit="1" customWidth="1"/>
    <col min="13" max="13" width="6.796875" style="8" customWidth="1"/>
    <col min="14" max="14" width="13" bestFit="1" customWidth="1"/>
    <col min="15" max="15" width="10.8984375" bestFit="1" customWidth="1"/>
    <col min="16" max="17" width="9.19921875" customWidth="1"/>
    <col min="18" max="18" width="9.19921875" bestFit="1" customWidth="1"/>
    <col min="19" max="19" width="8.296875" customWidth="1"/>
  </cols>
  <sheetData>
    <row r="1" spans="1:19" s="4" customFormat="1" ht="7.8" customHeight="1" thickTop="1" x14ac:dyDescent="0.3">
      <c r="A1" s="99" t="s">
        <v>6</v>
      </c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1"/>
    </row>
    <row r="2" spans="1:19" s="4" customFormat="1" ht="7.8" customHeight="1" x14ac:dyDescent="0.3">
      <c r="A2" s="102"/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103"/>
      <c r="Q2" s="103"/>
      <c r="R2" s="103"/>
      <c r="S2" s="104"/>
    </row>
    <row r="3" spans="1:19" s="4" customFormat="1" ht="7.8" customHeight="1" x14ac:dyDescent="0.3">
      <c r="A3" s="102"/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4"/>
    </row>
    <row r="4" spans="1:19" s="4" customFormat="1" ht="7.8" customHeight="1" x14ac:dyDescent="0.3">
      <c r="A4" s="102"/>
      <c r="B4" s="103"/>
      <c r="C4" s="103"/>
      <c r="D4" s="103"/>
      <c r="E4" s="103"/>
      <c r="F4" s="103"/>
      <c r="G4" s="103"/>
      <c r="H4" s="103"/>
      <c r="I4" s="103"/>
      <c r="J4" s="103"/>
      <c r="K4" s="103"/>
      <c r="L4" s="103"/>
      <c r="M4" s="103"/>
      <c r="N4" s="103"/>
      <c r="O4" s="103"/>
      <c r="P4" s="103"/>
      <c r="Q4" s="103"/>
      <c r="R4" s="103"/>
      <c r="S4" s="104"/>
    </row>
    <row r="5" spans="1:19" s="4" customFormat="1" ht="7.8" customHeight="1" thickBot="1" x14ac:dyDescent="0.35">
      <c r="A5" s="105"/>
      <c r="B5" s="106"/>
      <c r="C5" s="106"/>
      <c r="D5" s="106"/>
      <c r="E5" s="106"/>
      <c r="F5" s="106"/>
      <c r="G5" s="106"/>
      <c r="H5" s="106"/>
      <c r="I5" s="106"/>
      <c r="J5" s="106"/>
      <c r="K5" s="106"/>
      <c r="L5" s="106"/>
      <c r="M5" s="106"/>
      <c r="N5" s="106"/>
      <c r="O5" s="106"/>
      <c r="P5" s="106"/>
      <c r="Q5" s="106"/>
      <c r="R5" s="106"/>
      <c r="S5" s="107"/>
    </row>
    <row r="6" spans="1:19" s="4" customFormat="1" ht="16.2" thickTop="1" x14ac:dyDescent="0.3">
      <c r="A6" s="20"/>
      <c r="B6" s="20"/>
      <c r="C6" s="75">
        <f>Janvier!C6</f>
        <v>2019</v>
      </c>
      <c r="D6" s="21"/>
      <c r="E6" s="21"/>
      <c r="F6" s="20"/>
      <c r="G6" s="20"/>
      <c r="H6" s="20"/>
      <c r="I6" s="42" t="s">
        <v>34</v>
      </c>
      <c r="J6" s="20"/>
      <c r="K6" s="20"/>
      <c r="L6" s="20"/>
      <c r="M6" s="20"/>
      <c r="N6" s="16" t="s">
        <v>5</v>
      </c>
      <c r="O6" s="17">
        <f ca="1">SUM(Janvier:Août!O7)</f>
        <v>19.024999999999999</v>
      </c>
      <c r="P6" s="48" t="s">
        <v>39</v>
      </c>
      <c r="Q6" s="48" t="s">
        <v>40</v>
      </c>
      <c r="R6" s="48" t="s">
        <v>41</v>
      </c>
      <c r="S6" s="62" t="s">
        <v>51</v>
      </c>
    </row>
    <row r="7" spans="1:19" s="4" customFormat="1" x14ac:dyDescent="0.3">
      <c r="A7" s="20"/>
      <c r="B7" s="20"/>
      <c r="C7" s="76"/>
      <c r="D7" s="21"/>
      <c r="E7" s="21"/>
      <c r="F7" s="20"/>
      <c r="G7" s="20"/>
      <c r="H7" s="20"/>
      <c r="I7" s="42" t="s">
        <v>35</v>
      </c>
      <c r="J7" s="20"/>
      <c r="K7" s="20"/>
      <c r="L7" s="70">
        <v>35</v>
      </c>
      <c r="M7" s="70">
        <v>43</v>
      </c>
      <c r="N7" s="11" t="s">
        <v>4</v>
      </c>
      <c r="O7" s="12">
        <f ca="1">SUM(J9:J39)</f>
        <v>4.666666666666667</v>
      </c>
      <c r="P7" s="65" t="s">
        <v>53</v>
      </c>
      <c r="Q7" s="65" t="s">
        <v>54</v>
      </c>
      <c r="R7" s="65" t="s">
        <v>55</v>
      </c>
      <c r="S7" s="63" t="s">
        <v>52</v>
      </c>
    </row>
    <row r="8" spans="1:19" x14ac:dyDescent="0.3">
      <c r="A8" s="22" t="s">
        <v>1</v>
      </c>
      <c r="B8" s="23" t="s">
        <v>0</v>
      </c>
      <c r="C8" s="24" t="str">
        <f ca="1">MID(CELL("nomfichier",C8),FIND("]",CELL("nomfichier",C8))+1,20)</f>
        <v>Août</v>
      </c>
      <c r="D8" s="25" t="s">
        <v>2</v>
      </c>
      <c r="E8" s="25" t="s">
        <v>3</v>
      </c>
      <c r="F8" s="26" t="s">
        <v>2</v>
      </c>
      <c r="G8" s="27" t="s">
        <v>3</v>
      </c>
      <c r="H8" s="18" t="s">
        <v>7</v>
      </c>
      <c r="I8" s="18" t="s">
        <v>36</v>
      </c>
      <c r="J8" s="19" t="s">
        <v>8</v>
      </c>
      <c r="K8" s="19" t="s">
        <v>56</v>
      </c>
      <c r="L8" s="19" t="s">
        <v>32</v>
      </c>
      <c r="M8" s="19" t="s">
        <v>33</v>
      </c>
      <c r="N8" s="36" t="s">
        <v>24</v>
      </c>
      <c r="O8" s="36" t="s">
        <v>25</v>
      </c>
      <c r="P8" s="86" t="s">
        <v>42</v>
      </c>
      <c r="Q8" s="87"/>
      <c r="R8" s="87"/>
      <c r="S8" s="88"/>
    </row>
    <row r="9" spans="1:19" x14ac:dyDescent="0.3">
      <c r="A9" s="6" t="str">
        <f ca="1">IFERROR(IF(WEEKDAY(C9,2)=7,WEEKNUM(C9,2),""),"")</f>
        <v/>
      </c>
      <c r="B9" s="3" t="str">
        <f ca="1">IFERROR(CHOOSE(WEEKDAY(C9),"Dim","Lun","Mar","Mer","Jeu","Ven","Sam"),"")</f>
        <v>Jeu</v>
      </c>
      <c r="C9" s="1">
        <f t="shared" ref="C9:C39" ca="1" si="0">IF(MONTH(DATE($C$6,MONTH(1&amp;$C$8),ROW()-8))=MONTH(1&amp;$C$8),DATE($C$6,MONTH(1&amp;$C$8),ROW()-8),"")</f>
        <v>43678</v>
      </c>
      <c r="D9" s="13">
        <v>0.33333333333333331</v>
      </c>
      <c r="E9" s="13">
        <v>0.5</v>
      </c>
      <c r="F9" s="39">
        <v>0.54166666666666663</v>
      </c>
      <c r="G9" s="39">
        <v>0.91666666666666663</v>
      </c>
      <c r="H9" s="49">
        <f t="shared" ref="H9:H39" ca="1" si="1">IF(C9="","",IF(AND(D9&lt;&gt;"",E9=""),0,MAX(0,MIN(E9+(E9&lt;D9),Hdéb)-MAX(Hfin,D9))+MAX(0,MIN(Hdéb+1,E9+(E9&lt;D9))-MAX(Hfin+1,D9)))+IF(AND(F9&lt;&gt;"",G9=""),0,MAX(0,MIN(G9+(G9&lt;F9),Hdéb)- MAX(Hfin,F9))+MAX(0,MIN(Hdéb+1,G9+(G9&lt;F9))-MAX(Hfin+1,F9))))</f>
        <v>0.45833333333333343</v>
      </c>
      <c r="I9" s="49">
        <f t="shared" ref="I9:I39" ca="1" si="2">IF(C9="","",IF(OR(D9="",E9=""),0,IF(AND(D9&lt;&gt;"",E9&lt;&gt;"",MOD(D9-E9,1)=0),MOD(Hfin-Hdéb,1),(MOD(E9-D9,1)-IF(E9&gt;D9,MAX(0,MIN(E9,Hdéb/1)-MAX(D9,Hfin/1)),MAX(0,Hdéb/1-MAX(D9,Hfin/1))+MAX(0,MIN(E9,Hdéb/1)-Hfin/1)))))+IF(OR(F9="",G9=""),0,IF(AND(F9&lt;&gt;"",G9&lt;&gt;"",MOD(F9-G9,1)=0),MOD(Hfin-Hdéb,1),(MOD(G9-F9,1)-IF(G9&gt;F9,MAX(0,MIN(G9,Hdéb/1)-MAX(F9,Hfin/1)),MAX(0,Hdéb/1-MAX(F9,Hfin/1))+MAX(0,MIN(G9,Hdéb/1)-Hfin/1))))))</f>
        <v>8.3333333333333259E-2</v>
      </c>
      <c r="J9" s="49" t="str">
        <f ca="1">IFERROR(IF(WEEKDAY($C9)=1,SUM($H3:$H9)+SUM($I3:$I9)+Juillet!$J$41,""),"")</f>
        <v/>
      </c>
      <c r="K9" s="66" t="str">
        <f ca="1">IFERROR(J9*24-L9-M9,"")</f>
        <v/>
      </c>
      <c r="L9" s="66" t="str">
        <f ca="1">IFERROR(IF(J9*24&lt;=$L$7,0,IF(AND(J9*24&gt;$L$7,M9&lt;&gt;""),J9*24-$L$7-M9,J9*24-$L$7)),"")</f>
        <v/>
      </c>
      <c r="M9" s="66" t="str">
        <f ca="1">IFERROR(IF(J9*24&gt;$L$7,IF(AND(J9*24&gt;$L$7,J9*24&lt;=$M$7),0,J9*24-$L$7-($M$7-$L$7)),0),"")</f>
        <v/>
      </c>
      <c r="N9" s="68">
        <f t="shared" ref="N9:N39" ca="1" si="3">IF(C9="","",IF(COUNTIF(Fériés,$C9)&gt;0,($H9+$I9)*24,0))</f>
        <v>0</v>
      </c>
      <c r="O9" s="68">
        <f t="shared" ref="O9:O39" ca="1" si="4">IFERROR(IF(C9="","",IF(AND(WEEKDAY($C9,1)=1,COUNTIF(Fériés,$C9)&lt;&gt;1),($H9+$I9)*24,0)),0)</f>
        <v>0</v>
      </c>
      <c r="P9" s="64" t="str">
        <f ca="1">IFERROR(L9,0)</f>
        <v/>
      </c>
      <c r="Q9" s="64" t="str">
        <f ca="1">IFERROR(M9,0)</f>
        <v/>
      </c>
      <c r="R9" s="64">
        <f t="shared" ref="R9:R39" ca="1" si="5">IFERROR(IF(COUNTIF(Fériés,$C9)&gt;0,($H9+$I9)*24,IF(WEEKDAY($C9)&lt;&gt;1,$I9*24,IF(COUNTIF(Fériés,$C9)&gt;0,($H9+$I9)*0,IF(COUNTIF(Fériés,$C9)=WEEKDAY($C9)=1,0,($H9+$I9)*24)))),"")</f>
        <v>1.9999999999999982</v>
      </c>
      <c r="S9" s="57" t="str">
        <f ca="1">IFERROR(IF(WEEKDAY($C9)=1,SUM($P3:$P9)*1.25+Janvier!P$41+SUM($Q3:$Q9)*1.5+Janvier!Q$41+SUM($R3:$R9)*2+Juillet!R$41*2,""),"")</f>
        <v/>
      </c>
    </row>
    <row r="10" spans="1:19" x14ac:dyDescent="0.3">
      <c r="A10" s="6" t="str">
        <f t="shared" ref="A10:A39" ca="1" si="6">IFERROR(IF(WEEKDAY(C10,2)=7,WEEKNUM(C10,2),""),"")</f>
        <v/>
      </c>
      <c r="B10" s="3" t="str">
        <f t="shared" ref="B10:B39" ca="1" si="7">IFERROR(CHOOSE(WEEKDAY(C10),"Dim","Lun","Mar","Mer","Jeu","Ven","Sam"),"")</f>
        <v>Ven</v>
      </c>
      <c r="C10" s="1">
        <f t="shared" ca="1" si="0"/>
        <v>43679</v>
      </c>
      <c r="D10" s="13">
        <v>0.33333333333333331</v>
      </c>
      <c r="E10" s="13">
        <v>0.5</v>
      </c>
      <c r="F10" s="39">
        <v>0.54166666666666663</v>
      </c>
      <c r="G10" s="39">
        <v>0.91666666666666663</v>
      </c>
      <c r="H10" s="49">
        <f t="shared" ca="1" si="1"/>
        <v>0.45833333333333343</v>
      </c>
      <c r="I10" s="49">
        <f t="shared" ca="1" si="2"/>
        <v>8.3333333333333259E-2</v>
      </c>
      <c r="J10" s="49" t="str">
        <f ca="1">IFERROR(IF(WEEKDAY($C10)=1,SUM($H4:$H10)+SUM($I4:$I10)+Juillet!$J$41,""),"")</f>
        <v/>
      </c>
      <c r="K10" s="66" t="str">
        <f t="shared" ref="K10:K39" ca="1" si="8">IFERROR(J10*24-L10-M10,"")</f>
        <v/>
      </c>
      <c r="L10" s="66" t="str">
        <f t="shared" ref="L10:L39" ca="1" si="9">IFERROR(IF(J10*24&lt;=$L$7,0,IF(AND(J10*24&gt;$L$7,M10&lt;&gt;""),J10*24-$L$7-M10,J10*24-$L$7)),"")</f>
        <v/>
      </c>
      <c r="M10" s="66" t="str">
        <f t="shared" ref="M10:M39" ca="1" si="10">IFERROR(IF(J10*24&gt;$L$7,IF(AND(J10*24&gt;$L$7,J10*24&lt;=$M$7),0,J10*24-$L$7-($M$7-$L$7)),0),"")</f>
        <v/>
      </c>
      <c r="N10" s="68">
        <f t="shared" ca="1" si="3"/>
        <v>0</v>
      </c>
      <c r="O10" s="68">
        <f t="shared" ca="1" si="4"/>
        <v>0</v>
      </c>
      <c r="P10" s="64" t="str">
        <f t="shared" ref="P10:P39" ca="1" si="11">IFERROR(L10,0)</f>
        <v/>
      </c>
      <c r="Q10" s="64" t="str">
        <f t="shared" ref="Q10:Q39" ca="1" si="12">IFERROR(M10,0)</f>
        <v/>
      </c>
      <c r="R10" s="64">
        <f t="shared" ca="1" si="5"/>
        <v>1.9999999999999982</v>
      </c>
      <c r="S10" s="57" t="str">
        <f ca="1">IFERROR(IF(WEEKDAY($C10)=1,SUM($P4:$P10)*1.25+Janvier!P$41+SUM($Q4:$Q10)*1.5+Janvier!Q$41+SUM($R4:$R10)*2+Juillet!R$41*2,""),"")</f>
        <v/>
      </c>
    </row>
    <row r="11" spans="1:19" x14ac:dyDescent="0.3">
      <c r="A11" s="6" t="str">
        <f t="shared" ca="1" si="6"/>
        <v/>
      </c>
      <c r="B11" s="3" t="str">
        <f t="shared" ca="1" si="7"/>
        <v>Sam</v>
      </c>
      <c r="C11" s="1">
        <f t="shared" ca="1" si="0"/>
        <v>43680</v>
      </c>
      <c r="D11" s="13">
        <v>0.33333333333333331</v>
      </c>
      <c r="E11" s="13">
        <v>0.5</v>
      </c>
      <c r="F11" s="39">
        <v>0.54166666666666663</v>
      </c>
      <c r="G11" s="39">
        <v>0.33333333333333331</v>
      </c>
      <c r="H11" s="49">
        <f t="shared" ca="1" si="1"/>
        <v>0.49999999999999994</v>
      </c>
      <c r="I11" s="49">
        <f t="shared" ca="1" si="2"/>
        <v>0.45833333333333337</v>
      </c>
      <c r="J11" s="49" t="str">
        <f ca="1">IFERROR(IF(WEEKDAY($C11)=1,SUM($H5:$H11)+SUM($I5:$I11)+Juillet!$J$41,""),"")</f>
        <v/>
      </c>
      <c r="K11" s="66" t="str">
        <f t="shared" ca="1" si="8"/>
        <v/>
      </c>
      <c r="L11" s="66" t="str">
        <f t="shared" ca="1" si="9"/>
        <v/>
      </c>
      <c r="M11" s="66" t="str">
        <f t="shared" ca="1" si="10"/>
        <v/>
      </c>
      <c r="N11" s="68">
        <f t="shared" ca="1" si="3"/>
        <v>0</v>
      </c>
      <c r="O11" s="68">
        <f t="shared" ca="1" si="4"/>
        <v>0</v>
      </c>
      <c r="P11" s="64" t="str">
        <f t="shared" ca="1" si="11"/>
        <v/>
      </c>
      <c r="Q11" s="64" t="str">
        <f t="shared" ca="1" si="12"/>
        <v/>
      </c>
      <c r="R11" s="64">
        <f t="shared" ca="1" si="5"/>
        <v>11</v>
      </c>
      <c r="S11" s="57" t="str">
        <f ca="1">IFERROR(IF(WEEKDAY($C11)=1,SUM($P5:$P11)*1.25+Janvier!P$41+SUM($Q5:$Q11)*1.5+Janvier!Q$41+SUM($R5:$R11)*2+Juillet!R$41*2,""),"")</f>
        <v/>
      </c>
    </row>
    <row r="12" spans="1:19" x14ac:dyDescent="0.3">
      <c r="A12" s="6">
        <f t="shared" ca="1" si="6"/>
        <v>31</v>
      </c>
      <c r="B12" s="3" t="str">
        <f t="shared" ca="1" si="7"/>
        <v>Dim</v>
      </c>
      <c r="C12" s="1">
        <f t="shared" ca="1" si="0"/>
        <v>43681</v>
      </c>
      <c r="D12" s="13"/>
      <c r="E12" s="13"/>
      <c r="F12" s="39"/>
      <c r="G12" s="39"/>
      <c r="H12" s="49">
        <f t="shared" ca="1" si="1"/>
        <v>0</v>
      </c>
      <c r="I12" s="49">
        <f t="shared" ca="1" si="2"/>
        <v>0</v>
      </c>
      <c r="J12" s="49">
        <f ca="1">IFERROR(IF(WEEKDAY($C12)=1,SUM($H6:$H12)+SUM($I6:$I12)+Juillet!$J$41,""),"")</f>
        <v>4.125</v>
      </c>
      <c r="K12" s="66">
        <f t="shared" ca="1" si="8"/>
        <v>35</v>
      </c>
      <c r="L12" s="66">
        <f t="shared" ca="1" si="9"/>
        <v>8</v>
      </c>
      <c r="M12" s="66">
        <f t="shared" ca="1" si="10"/>
        <v>56</v>
      </c>
      <c r="N12" s="68">
        <f t="shared" ca="1" si="3"/>
        <v>0</v>
      </c>
      <c r="O12" s="68">
        <f t="shared" ca="1" si="4"/>
        <v>0</v>
      </c>
      <c r="P12" s="64">
        <f t="shared" ca="1" si="11"/>
        <v>8</v>
      </c>
      <c r="Q12" s="64">
        <f t="shared" ca="1" si="12"/>
        <v>56</v>
      </c>
      <c r="R12" s="64">
        <f t="shared" ca="1" si="5"/>
        <v>0</v>
      </c>
      <c r="S12" s="57">
        <f ca="1">IFERROR(IF(WEEKDAY($C12)=1,SUM($P6:$P12)*1.25+Janvier!P$41+SUM($Q6:$Q12)*1.5+Janvier!Q$41+SUM($R6:$R12)*2+Juillet!R$41*2,""),"")</f>
        <v>154</v>
      </c>
    </row>
    <row r="13" spans="1:19" x14ac:dyDescent="0.3">
      <c r="A13" s="6" t="str">
        <f t="shared" ca="1" si="6"/>
        <v/>
      </c>
      <c r="B13" s="3" t="str">
        <f t="shared" ca="1" si="7"/>
        <v>Lun</v>
      </c>
      <c r="C13" s="1">
        <f t="shared" ca="1" si="0"/>
        <v>43682</v>
      </c>
      <c r="D13" s="13"/>
      <c r="E13" s="13"/>
      <c r="F13" s="39"/>
      <c r="G13" s="39"/>
      <c r="H13" s="49">
        <f t="shared" ca="1" si="1"/>
        <v>0</v>
      </c>
      <c r="I13" s="49">
        <f t="shared" ca="1" si="2"/>
        <v>0</v>
      </c>
      <c r="J13" s="49" t="str">
        <f ca="1">IFERROR(IF(WEEKDAY($C13)=1,SUM($H7:$H13)+SUM($I7:$I13)+Juillet!$J$41,""),"")</f>
        <v/>
      </c>
      <c r="K13" s="66" t="str">
        <f t="shared" ca="1" si="8"/>
        <v/>
      </c>
      <c r="L13" s="66" t="str">
        <f t="shared" ca="1" si="9"/>
        <v/>
      </c>
      <c r="M13" s="66" t="str">
        <f t="shared" ca="1" si="10"/>
        <v/>
      </c>
      <c r="N13" s="68">
        <f t="shared" ca="1" si="3"/>
        <v>0</v>
      </c>
      <c r="O13" s="68">
        <f t="shared" ca="1" si="4"/>
        <v>0</v>
      </c>
      <c r="P13" s="64" t="str">
        <f t="shared" ca="1" si="11"/>
        <v/>
      </c>
      <c r="Q13" s="64" t="str">
        <f t="shared" ca="1" si="12"/>
        <v/>
      </c>
      <c r="R13" s="64">
        <f t="shared" ca="1" si="5"/>
        <v>0</v>
      </c>
      <c r="S13" s="57" t="str">
        <f ca="1">IFERROR(IF(WEEKDAY($C13)=1,SUM($P7:$P13)*1.25+Janvier!P$41+SUM($Q7:$Q13)*1.5+Janvier!Q$41+SUM($R7:$R13)*2+Juillet!R$41*2,""),"")</f>
        <v/>
      </c>
    </row>
    <row r="14" spans="1:19" x14ac:dyDescent="0.3">
      <c r="A14" s="6" t="str">
        <f t="shared" ca="1" si="6"/>
        <v/>
      </c>
      <c r="B14" s="3" t="str">
        <f t="shared" ca="1" si="7"/>
        <v>Mar</v>
      </c>
      <c r="C14" s="1">
        <f t="shared" ca="1" si="0"/>
        <v>43683</v>
      </c>
      <c r="D14" s="13"/>
      <c r="E14" s="13"/>
      <c r="F14" s="39"/>
      <c r="G14" s="39"/>
      <c r="H14" s="49">
        <f t="shared" ca="1" si="1"/>
        <v>0</v>
      </c>
      <c r="I14" s="49">
        <f t="shared" ca="1" si="2"/>
        <v>0</v>
      </c>
      <c r="J14" s="49" t="str">
        <f ca="1">IFERROR(IF(WEEKDAY($C14)=1,SUM($H8:$H14)+SUM($I8:$I14)+Juillet!$J$41,""),"")</f>
        <v/>
      </c>
      <c r="K14" s="66" t="str">
        <f t="shared" ca="1" si="8"/>
        <v/>
      </c>
      <c r="L14" s="66" t="str">
        <f t="shared" ca="1" si="9"/>
        <v/>
      </c>
      <c r="M14" s="66" t="str">
        <f t="shared" ca="1" si="10"/>
        <v/>
      </c>
      <c r="N14" s="68">
        <f t="shared" ca="1" si="3"/>
        <v>0</v>
      </c>
      <c r="O14" s="68">
        <f t="shared" ca="1" si="4"/>
        <v>0</v>
      </c>
      <c r="P14" s="64" t="str">
        <f t="shared" ca="1" si="11"/>
        <v/>
      </c>
      <c r="Q14" s="64" t="str">
        <f t="shared" ca="1" si="12"/>
        <v/>
      </c>
      <c r="R14" s="64">
        <f t="shared" ca="1" si="5"/>
        <v>0</v>
      </c>
      <c r="S14" s="57" t="str">
        <f ca="1">IFERROR(IF(WEEKDAY($C14)=1,SUM($P8:$P14)*1.25+Janvier!P$41+SUM($Q8:$Q14)*1.5+Janvier!Q$41+SUM($R8:$R14)*2+Juillet!R$41*2,""),"")</f>
        <v/>
      </c>
    </row>
    <row r="15" spans="1:19" x14ac:dyDescent="0.3">
      <c r="A15" s="6" t="str">
        <f t="shared" ca="1" si="6"/>
        <v/>
      </c>
      <c r="B15" s="3" t="str">
        <f t="shared" ca="1" si="7"/>
        <v>Mer</v>
      </c>
      <c r="C15" s="1">
        <f t="shared" ca="1" si="0"/>
        <v>43684</v>
      </c>
      <c r="D15" s="13"/>
      <c r="E15" s="13"/>
      <c r="F15" s="39"/>
      <c r="G15" s="39"/>
      <c r="H15" s="49">
        <f t="shared" ca="1" si="1"/>
        <v>0</v>
      </c>
      <c r="I15" s="49">
        <f t="shared" ca="1" si="2"/>
        <v>0</v>
      </c>
      <c r="J15" s="49" t="str">
        <f t="shared" ref="J15:J39" ca="1" si="13">IFERROR(IF(WEEKDAY($C15)=1,SUM($H9:$H15)+SUM($I9:$I15),""),"")</f>
        <v/>
      </c>
      <c r="K15" s="66" t="str">
        <f t="shared" ca="1" si="8"/>
        <v/>
      </c>
      <c r="L15" s="66" t="str">
        <f t="shared" ca="1" si="9"/>
        <v/>
      </c>
      <c r="M15" s="66" t="str">
        <f t="shared" ca="1" si="10"/>
        <v/>
      </c>
      <c r="N15" s="68">
        <f t="shared" ca="1" si="3"/>
        <v>0</v>
      </c>
      <c r="O15" s="68">
        <f t="shared" ca="1" si="4"/>
        <v>0</v>
      </c>
      <c r="P15" s="64" t="str">
        <f t="shared" ca="1" si="11"/>
        <v/>
      </c>
      <c r="Q15" s="64" t="str">
        <f t="shared" ca="1" si="12"/>
        <v/>
      </c>
      <c r="R15" s="64">
        <f t="shared" ca="1" si="5"/>
        <v>0</v>
      </c>
      <c r="S15" s="57" t="str">
        <f t="shared" ref="S15:S39" ca="1" si="14">IFERROR(IF(WEEKDAY($C15)=1,SUM($P9:$P15)*1.25+SUM($Q9:$Q15)*1.5+SUM($R9:$R15)*2,""),"")</f>
        <v/>
      </c>
    </row>
    <row r="16" spans="1:19" x14ac:dyDescent="0.3">
      <c r="A16" s="6" t="str">
        <f t="shared" ca="1" si="6"/>
        <v/>
      </c>
      <c r="B16" s="3" t="str">
        <f t="shared" ca="1" si="7"/>
        <v>Jeu</v>
      </c>
      <c r="C16" s="1">
        <f t="shared" ca="1" si="0"/>
        <v>43685</v>
      </c>
      <c r="D16" s="13"/>
      <c r="E16" s="13"/>
      <c r="F16" s="39"/>
      <c r="G16" s="39"/>
      <c r="H16" s="49">
        <f t="shared" ca="1" si="1"/>
        <v>0</v>
      </c>
      <c r="I16" s="49">
        <f t="shared" ca="1" si="2"/>
        <v>0</v>
      </c>
      <c r="J16" s="49" t="str">
        <f t="shared" ca="1" si="13"/>
        <v/>
      </c>
      <c r="K16" s="66" t="str">
        <f t="shared" ca="1" si="8"/>
        <v/>
      </c>
      <c r="L16" s="66" t="str">
        <f t="shared" ca="1" si="9"/>
        <v/>
      </c>
      <c r="M16" s="66" t="str">
        <f t="shared" ca="1" si="10"/>
        <v/>
      </c>
      <c r="N16" s="68">
        <f t="shared" ca="1" si="3"/>
        <v>0</v>
      </c>
      <c r="O16" s="68">
        <f t="shared" ca="1" si="4"/>
        <v>0</v>
      </c>
      <c r="P16" s="64" t="str">
        <f t="shared" ca="1" si="11"/>
        <v/>
      </c>
      <c r="Q16" s="64" t="str">
        <f t="shared" ca="1" si="12"/>
        <v/>
      </c>
      <c r="R16" s="64">
        <f t="shared" ca="1" si="5"/>
        <v>0</v>
      </c>
      <c r="S16" s="57" t="str">
        <f t="shared" ca="1" si="14"/>
        <v/>
      </c>
    </row>
    <row r="17" spans="1:19" x14ac:dyDescent="0.3">
      <c r="A17" s="6" t="str">
        <f t="shared" ca="1" si="6"/>
        <v/>
      </c>
      <c r="B17" s="3" t="str">
        <f t="shared" ca="1" si="7"/>
        <v>Ven</v>
      </c>
      <c r="C17" s="1">
        <f t="shared" ca="1" si="0"/>
        <v>43686</v>
      </c>
      <c r="D17" s="13"/>
      <c r="E17" s="13"/>
      <c r="F17" s="39"/>
      <c r="G17" s="39"/>
      <c r="H17" s="49">
        <f t="shared" ca="1" si="1"/>
        <v>0</v>
      </c>
      <c r="I17" s="49">
        <f t="shared" ca="1" si="2"/>
        <v>0</v>
      </c>
      <c r="J17" s="49" t="str">
        <f t="shared" ca="1" si="13"/>
        <v/>
      </c>
      <c r="K17" s="66" t="str">
        <f t="shared" ca="1" si="8"/>
        <v/>
      </c>
      <c r="L17" s="66" t="str">
        <f t="shared" ca="1" si="9"/>
        <v/>
      </c>
      <c r="M17" s="66" t="str">
        <f t="shared" ca="1" si="10"/>
        <v/>
      </c>
      <c r="N17" s="68">
        <f t="shared" ca="1" si="3"/>
        <v>0</v>
      </c>
      <c r="O17" s="68">
        <f t="shared" ca="1" si="4"/>
        <v>0</v>
      </c>
      <c r="P17" s="64" t="str">
        <f t="shared" ca="1" si="11"/>
        <v/>
      </c>
      <c r="Q17" s="64" t="str">
        <f t="shared" ca="1" si="12"/>
        <v/>
      </c>
      <c r="R17" s="64">
        <f t="shared" ca="1" si="5"/>
        <v>0</v>
      </c>
      <c r="S17" s="57" t="str">
        <f t="shared" ca="1" si="14"/>
        <v/>
      </c>
    </row>
    <row r="18" spans="1:19" x14ac:dyDescent="0.3">
      <c r="A18" s="6" t="str">
        <f t="shared" ca="1" si="6"/>
        <v/>
      </c>
      <c r="B18" s="3" t="str">
        <f t="shared" ca="1" si="7"/>
        <v>Sam</v>
      </c>
      <c r="C18" s="1">
        <f t="shared" ca="1" si="0"/>
        <v>43687</v>
      </c>
      <c r="D18" s="13"/>
      <c r="E18" s="13"/>
      <c r="F18" s="39"/>
      <c r="G18" s="39"/>
      <c r="H18" s="49">
        <f t="shared" ca="1" si="1"/>
        <v>0</v>
      </c>
      <c r="I18" s="49">
        <f t="shared" ca="1" si="2"/>
        <v>0</v>
      </c>
      <c r="J18" s="49" t="str">
        <f t="shared" ca="1" si="13"/>
        <v/>
      </c>
      <c r="K18" s="66" t="str">
        <f t="shared" ca="1" si="8"/>
        <v/>
      </c>
      <c r="L18" s="66" t="str">
        <f t="shared" ca="1" si="9"/>
        <v/>
      </c>
      <c r="M18" s="66" t="str">
        <f t="shared" ca="1" si="10"/>
        <v/>
      </c>
      <c r="N18" s="68">
        <f t="shared" ca="1" si="3"/>
        <v>0</v>
      </c>
      <c r="O18" s="68">
        <f t="shared" ca="1" si="4"/>
        <v>0</v>
      </c>
      <c r="P18" s="64" t="str">
        <f t="shared" ca="1" si="11"/>
        <v/>
      </c>
      <c r="Q18" s="64" t="str">
        <f t="shared" ca="1" si="12"/>
        <v/>
      </c>
      <c r="R18" s="64">
        <f t="shared" ca="1" si="5"/>
        <v>0</v>
      </c>
      <c r="S18" s="57" t="str">
        <f t="shared" ca="1" si="14"/>
        <v/>
      </c>
    </row>
    <row r="19" spans="1:19" x14ac:dyDescent="0.3">
      <c r="A19" s="6">
        <f t="shared" ca="1" si="6"/>
        <v>32</v>
      </c>
      <c r="B19" s="3" t="str">
        <f t="shared" ca="1" si="7"/>
        <v>Dim</v>
      </c>
      <c r="C19" s="1">
        <f t="shared" ca="1" si="0"/>
        <v>43688</v>
      </c>
      <c r="D19" s="13"/>
      <c r="E19" s="13"/>
      <c r="F19" s="5"/>
      <c r="G19" s="5"/>
      <c r="H19" s="49">
        <f t="shared" ca="1" si="1"/>
        <v>0</v>
      </c>
      <c r="I19" s="49">
        <f t="shared" ca="1" si="2"/>
        <v>0</v>
      </c>
      <c r="J19" s="49">
        <f t="shared" ca="1" si="13"/>
        <v>0</v>
      </c>
      <c r="K19" s="66">
        <f t="shared" ca="1" si="8"/>
        <v>0</v>
      </c>
      <c r="L19" s="66">
        <f t="shared" ca="1" si="9"/>
        <v>0</v>
      </c>
      <c r="M19" s="66">
        <f t="shared" ca="1" si="10"/>
        <v>0</v>
      </c>
      <c r="N19" s="68">
        <f t="shared" ca="1" si="3"/>
        <v>0</v>
      </c>
      <c r="O19" s="68">
        <f t="shared" ca="1" si="4"/>
        <v>0</v>
      </c>
      <c r="P19" s="64">
        <f t="shared" ca="1" si="11"/>
        <v>0</v>
      </c>
      <c r="Q19" s="64">
        <f t="shared" ca="1" si="12"/>
        <v>0</v>
      </c>
      <c r="R19" s="64">
        <f t="shared" ca="1" si="5"/>
        <v>0</v>
      </c>
      <c r="S19" s="57">
        <f t="shared" ca="1" si="14"/>
        <v>0</v>
      </c>
    </row>
    <row r="20" spans="1:19" x14ac:dyDescent="0.3">
      <c r="A20" s="6" t="str">
        <f t="shared" ca="1" si="6"/>
        <v/>
      </c>
      <c r="B20" s="3" t="str">
        <f t="shared" ca="1" si="7"/>
        <v>Lun</v>
      </c>
      <c r="C20" s="1">
        <f t="shared" ca="1" si="0"/>
        <v>43689</v>
      </c>
      <c r="D20" s="13"/>
      <c r="E20" s="13"/>
      <c r="F20" s="39"/>
      <c r="G20" s="5"/>
      <c r="H20" s="49">
        <f t="shared" ca="1" si="1"/>
        <v>0</v>
      </c>
      <c r="I20" s="49">
        <f t="shared" ca="1" si="2"/>
        <v>0</v>
      </c>
      <c r="J20" s="49" t="str">
        <f t="shared" ca="1" si="13"/>
        <v/>
      </c>
      <c r="K20" s="66" t="str">
        <f t="shared" ca="1" si="8"/>
        <v/>
      </c>
      <c r="L20" s="66" t="str">
        <f t="shared" ca="1" si="9"/>
        <v/>
      </c>
      <c r="M20" s="66" t="str">
        <f t="shared" ca="1" si="10"/>
        <v/>
      </c>
      <c r="N20" s="68">
        <f t="shared" ca="1" si="3"/>
        <v>0</v>
      </c>
      <c r="O20" s="68">
        <f t="shared" ca="1" si="4"/>
        <v>0</v>
      </c>
      <c r="P20" s="64" t="str">
        <f t="shared" ca="1" si="11"/>
        <v/>
      </c>
      <c r="Q20" s="64" t="str">
        <f t="shared" ca="1" si="12"/>
        <v/>
      </c>
      <c r="R20" s="64">
        <f t="shared" ca="1" si="5"/>
        <v>0</v>
      </c>
      <c r="S20" s="57" t="str">
        <f t="shared" ca="1" si="14"/>
        <v/>
      </c>
    </row>
    <row r="21" spans="1:19" x14ac:dyDescent="0.3">
      <c r="A21" s="6" t="str">
        <f t="shared" ca="1" si="6"/>
        <v/>
      </c>
      <c r="B21" s="3" t="str">
        <f t="shared" ca="1" si="7"/>
        <v>Mar</v>
      </c>
      <c r="C21" s="1">
        <f t="shared" ca="1" si="0"/>
        <v>43690</v>
      </c>
      <c r="D21" s="13"/>
      <c r="E21" s="13"/>
      <c r="F21" s="5"/>
      <c r="G21" s="5"/>
      <c r="H21" s="49">
        <f t="shared" ca="1" si="1"/>
        <v>0</v>
      </c>
      <c r="I21" s="49">
        <f t="shared" ca="1" si="2"/>
        <v>0</v>
      </c>
      <c r="J21" s="49" t="str">
        <f t="shared" ca="1" si="13"/>
        <v/>
      </c>
      <c r="K21" s="66" t="str">
        <f t="shared" ca="1" si="8"/>
        <v/>
      </c>
      <c r="L21" s="66" t="str">
        <f t="shared" ca="1" si="9"/>
        <v/>
      </c>
      <c r="M21" s="66" t="str">
        <f t="shared" ca="1" si="10"/>
        <v/>
      </c>
      <c r="N21" s="68">
        <f t="shared" ca="1" si="3"/>
        <v>0</v>
      </c>
      <c r="O21" s="68">
        <f t="shared" ca="1" si="4"/>
        <v>0</v>
      </c>
      <c r="P21" s="64" t="str">
        <f t="shared" ca="1" si="11"/>
        <v/>
      </c>
      <c r="Q21" s="64" t="str">
        <f t="shared" ca="1" si="12"/>
        <v/>
      </c>
      <c r="R21" s="64">
        <f t="shared" ca="1" si="5"/>
        <v>0</v>
      </c>
      <c r="S21" s="57" t="str">
        <f t="shared" ca="1" si="14"/>
        <v/>
      </c>
    </row>
    <row r="22" spans="1:19" x14ac:dyDescent="0.3">
      <c r="A22" s="6" t="str">
        <f t="shared" ca="1" si="6"/>
        <v/>
      </c>
      <c r="B22" s="3" t="str">
        <f t="shared" ca="1" si="7"/>
        <v>Mer</v>
      </c>
      <c r="C22" s="1">
        <f t="shared" ca="1" si="0"/>
        <v>43691</v>
      </c>
      <c r="D22" s="13"/>
      <c r="E22" s="13"/>
      <c r="F22" s="5"/>
      <c r="G22" s="5"/>
      <c r="H22" s="49">
        <f t="shared" ca="1" si="1"/>
        <v>0</v>
      </c>
      <c r="I22" s="49">
        <f t="shared" ca="1" si="2"/>
        <v>0</v>
      </c>
      <c r="J22" s="49" t="str">
        <f t="shared" ca="1" si="13"/>
        <v/>
      </c>
      <c r="K22" s="66" t="str">
        <f t="shared" ca="1" si="8"/>
        <v/>
      </c>
      <c r="L22" s="66" t="str">
        <f t="shared" ca="1" si="9"/>
        <v/>
      </c>
      <c r="M22" s="66" t="str">
        <f t="shared" ca="1" si="10"/>
        <v/>
      </c>
      <c r="N22" s="68">
        <f t="shared" ca="1" si="3"/>
        <v>0</v>
      </c>
      <c r="O22" s="68">
        <f t="shared" ca="1" si="4"/>
        <v>0</v>
      </c>
      <c r="P22" s="64" t="str">
        <f t="shared" ca="1" si="11"/>
        <v/>
      </c>
      <c r="Q22" s="64" t="str">
        <f t="shared" ca="1" si="12"/>
        <v/>
      </c>
      <c r="R22" s="64">
        <f t="shared" ca="1" si="5"/>
        <v>0</v>
      </c>
      <c r="S22" s="57" t="str">
        <f t="shared" ca="1" si="14"/>
        <v/>
      </c>
    </row>
    <row r="23" spans="1:19" x14ac:dyDescent="0.3">
      <c r="A23" s="6" t="str">
        <f t="shared" ca="1" si="6"/>
        <v/>
      </c>
      <c r="B23" s="3" t="str">
        <f t="shared" ca="1" si="7"/>
        <v>Jeu</v>
      </c>
      <c r="C23" s="1">
        <f t="shared" ca="1" si="0"/>
        <v>43692</v>
      </c>
      <c r="D23" s="13">
        <v>0.33333333333333331</v>
      </c>
      <c r="E23" s="13">
        <v>0.5</v>
      </c>
      <c r="F23" s="39">
        <v>0.54166666666666663</v>
      </c>
      <c r="G23" s="39">
        <v>0.91666666666666663</v>
      </c>
      <c r="H23" s="49">
        <f t="shared" ca="1" si="1"/>
        <v>0.45833333333333343</v>
      </c>
      <c r="I23" s="49">
        <f t="shared" ca="1" si="2"/>
        <v>8.3333333333333259E-2</v>
      </c>
      <c r="J23" s="49" t="str">
        <f t="shared" ca="1" si="13"/>
        <v/>
      </c>
      <c r="K23" s="66" t="str">
        <f t="shared" ca="1" si="8"/>
        <v/>
      </c>
      <c r="L23" s="66" t="str">
        <f t="shared" ca="1" si="9"/>
        <v/>
      </c>
      <c r="M23" s="66" t="str">
        <f t="shared" ca="1" si="10"/>
        <v/>
      </c>
      <c r="N23" s="68">
        <f t="shared" ca="1" si="3"/>
        <v>13.000000000000002</v>
      </c>
      <c r="O23" s="68">
        <f t="shared" ca="1" si="4"/>
        <v>0</v>
      </c>
      <c r="P23" s="64" t="str">
        <f t="shared" ca="1" si="11"/>
        <v/>
      </c>
      <c r="Q23" s="64" t="str">
        <f t="shared" ca="1" si="12"/>
        <v/>
      </c>
      <c r="R23" s="64">
        <f t="shared" ca="1" si="5"/>
        <v>13.000000000000002</v>
      </c>
      <c r="S23" s="57" t="str">
        <f t="shared" ca="1" si="14"/>
        <v/>
      </c>
    </row>
    <row r="24" spans="1:19" x14ac:dyDescent="0.3">
      <c r="A24" s="6" t="str">
        <f t="shared" ca="1" si="6"/>
        <v/>
      </c>
      <c r="B24" s="3" t="str">
        <f t="shared" ca="1" si="7"/>
        <v>Ven</v>
      </c>
      <c r="C24" s="1">
        <f t="shared" ca="1" si="0"/>
        <v>43693</v>
      </c>
      <c r="D24" s="13"/>
      <c r="E24" s="13"/>
      <c r="F24" s="5"/>
      <c r="G24" s="5"/>
      <c r="H24" s="49">
        <f t="shared" ca="1" si="1"/>
        <v>0</v>
      </c>
      <c r="I24" s="49">
        <f t="shared" ca="1" si="2"/>
        <v>0</v>
      </c>
      <c r="J24" s="49" t="str">
        <f t="shared" ca="1" si="13"/>
        <v/>
      </c>
      <c r="K24" s="66" t="str">
        <f t="shared" ca="1" si="8"/>
        <v/>
      </c>
      <c r="L24" s="66" t="str">
        <f t="shared" ca="1" si="9"/>
        <v/>
      </c>
      <c r="M24" s="66" t="str">
        <f t="shared" ca="1" si="10"/>
        <v/>
      </c>
      <c r="N24" s="68">
        <f t="shared" ca="1" si="3"/>
        <v>0</v>
      </c>
      <c r="O24" s="68">
        <f t="shared" ca="1" si="4"/>
        <v>0</v>
      </c>
      <c r="P24" s="64" t="str">
        <f t="shared" ca="1" si="11"/>
        <v/>
      </c>
      <c r="Q24" s="64" t="str">
        <f t="shared" ca="1" si="12"/>
        <v/>
      </c>
      <c r="R24" s="64">
        <f t="shared" ca="1" si="5"/>
        <v>0</v>
      </c>
      <c r="S24" s="57" t="str">
        <f t="shared" ca="1" si="14"/>
        <v/>
      </c>
    </row>
    <row r="25" spans="1:19" x14ac:dyDescent="0.3">
      <c r="A25" s="6" t="str">
        <f t="shared" ca="1" si="6"/>
        <v/>
      </c>
      <c r="B25" s="3" t="str">
        <f t="shared" ca="1" si="7"/>
        <v>Sam</v>
      </c>
      <c r="C25" s="1">
        <f t="shared" ca="1" si="0"/>
        <v>43694</v>
      </c>
      <c r="D25" s="13"/>
      <c r="E25" s="13"/>
      <c r="F25" s="5"/>
      <c r="G25" s="5"/>
      <c r="H25" s="49">
        <f t="shared" ca="1" si="1"/>
        <v>0</v>
      </c>
      <c r="I25" s="49">
        <f t="shared" ca="1" si="2"/>
        <v>0</v>
      </c>
      <c r="J25" s="49" t="str">
        <f t="shared" ca="1" si="13"/>
        <v/>
      </c>
      <c r="K25" s="66" t="str">
        <f t="shared" ca="1" si="8"/>
        <v/>
      </c>
      <c r="L25" s="66" t="str">
        <f t="shared" ca="1" si="9"/>
        <v/>
      </c>
      <c r="M25" s="66" t="str">
        <f t="shared" ca="1" si="10"/>
        <v/>
      </c>
      <c r="N25" s="68">
        <f t="shared" ca="1" si="3"/>
        <v>0</v>
      </c>
      <c r="O25" s="68">
        <f t="shared" ca="1" si="4"/>
        <v>0</v>
      </c>
      <c r="P25" s="64" t="str">
        <f t="shared" ca="1" si="11"/>
        <v/>
      </c>
      <c r="Q25" s="64" t="str">
        <f t="shared" ca="1" si="12"/>
        <v/>
      </c>
      <c r="R25" s="64">
        <f t="shared" ca="1" si="5"/>
        <v>0</v>
      </c>
      <c r="S25" s="57" t="str">
        <f t="shared" ca="1" si="14"/>
        <v/>
      </c>
    </row>
    <row r="26" spans="1:19" x14ac:dyDescent="0.3">
      <c r="A26" s="6">
        <f t="shared" ca="1" si="6"/>
        <v>33</v>
      </c>
      <c r="B26" s="3" t="str">
        <f t="shared" ca="1" si="7"/>
        <v>Dim</v>
      </c>
      <c r="C26" s="1">
        <f t="shared" ca="1" si="0"/>
        <v>43695</v>
      </c>
      <c r="D26" s="13"/>
      <c r="E26" s="13"/>
      <c r="F26" s="5"/>
      <c r="G26" s="5"/>
      <c r="H26" s="49">
        <f t="shared" ca="1" si="1"/>
        <v>0</v>
      </c>
      <c r="I26" s="49">
        <f t="shared" ca="1" si="2"/>
        <v>0</v>
      </c>
      <c r="J26" s="49">
        <f t="shared" ca="1" si="13"/>
        <v>0.54166666666666674</v>
      </c>
      <c r="K26" s="66">
        <f t="shared" ca="1" si="8"/>
        <v>13.000000000000002</v>
      </c>
      <c r="L26" s="66">
        <f t="shared" ca="1" si="9"/>
        <v>0</v>
      </c>
      <c r="M26" s="66">
        <f t="shared" ca="1" si="10"/>
        <v>0</v>
      </c>
      <c r="N26" s="68">
        <f t="shared" ca="1" si="3"/>
        <v>0</v>
      </c>
      <c r="O26" s="68">
        <f t="shared" ca="1" si="4"/>
        <v>0</v>
      </c>
      <c r="P26" s="64">
        <f t="shared" ca="1" si="11"/>
        <v>0</v>
      </c>
      <c r="Q26" s="64">
        <f t="shared" ca="1" si="12"/>
        <v>0</v>
      </c>
      <c r="R26" s="64">
        <f t="shared" ca="1" si="5"/>
        <v>0</v>
      </c>
      <c r="S26" s="57">
        <f t="shared" ca="1" si="14"/>
        <v>26.000000000000004</v>
      </c>
    </row>
    <row r="27" spans="1:19" x14ac:dyDescent="0.3">
      <c r="A27" s="6" t="str">
        <f t="shared" ca="1" si="6"/>
        <v/>
      </c>
      <c r="B27" s="3" t="str">
        <f t="shared" ca="1" si="7"/>
        <v>Lun</v>
      </c>
      <c r="C27" s="1">
        <f t="shared" ca="1" si="0"/>
        <v>43696</v>
      </c>
      <c r="D27" s="13"/>
      <c r="E27" s="13"/>
      <c r="F27" s="5"/>
      <c r="G27" s="5"/>
      <c r="H27" s="49">
        <f t="shared" ca="1" si="1"/>
        <v>0</v>
      </c>
      <c r="I27" s="49">
        <f t="shared" ca="1" si="2"/>
        <v>0</v>
      </c>
      <c r="J27" s="49" t="str">
        <f t="shared" ca="1" si="13"/>
        <v/>
      </c>
      <c r="K27" s="66" t="str">
        <f t="shared" ca="1" si="8"/>
        <v/>
      </c>
      <c r="L27" s="66" t="str">
        <f t="shared" ca="1" si="9"/>
        <v/>
      </c>
      <c r="M27" s="66" t="str">
        <f t="shared" ca="1" si="10"/>
        <v/>
      </c>
      <c r="N27" s="68">
        <f t="shared" ca="1" si="3"/>
        <v>0</v>
      </c>
      <c r="O27" s="68">
        <f t="shared" ca="1" si="4"/>
        <v>0</v>
      </c>
      <c r="P27" s="64" t="str">
        <f t="shared" ca="1" si="11"/>
        <v/>
      </c>
      <c r="Q27" s="64" t="str">
        <f t="shared" ca="1" si="12"/>
        <v/>
      </c>
      <c r="R27" s="64">
        <f t="shared" ca="1" si="5"/>
        <v>0</v>
      </c>
      <c r="S27" s="57" t="str">
        <f t="shared" ca="1" si="14"/>
        <v/>
      </c>
    </row>
    <row r="28" spans="1:19" x14ac:dyDescent="0.3">
      <c r="A28" s="6" t="str">
        <f t="shared" ca="1" si="6"/>
        <v/>
      </c>
      <c r="B28" s="3" t="str">
        <f t="shared" ca="1" si="7"/>
        <v>Mar</v>
      </c>
      <c r="C28" s="1">
        <f t="shared" ca="1" si="0"/>
        <v>43697</v>
      </c>
      <c r="D28" s="13"/>
      <c r="E28" s="13"/>
      <c r="F28" s="5"/>
      <c r="G28" s="5"/>
      <c r="H28" s="49">
        <f t="shared" ca="1" si="1"/>
        <v>0</v>
      </c>
      <c r="I28" s="49">
        <f t="shared" ca="1" si="2"/>
        <v>0</v>
      </c>
      <c r="J28" s="49" t="str">
        <f t="shared" ca="1" si="13"/>
        <v/>
      </c>
      <c r="K28" s="66" t="str">
        <f t="shared" ca="1" si="8"/>
        <v/>
      </c>
      <c r="L28" s="66" t="str">
        <f t="shared" ca="1" si="9"/>
        <v/>
      </c>
      <c r="M28" s="66" t="str">
        <f t="shared" ca="1" si="10"/>
        <v/>
      </c>
      <c r="N28" s="68">
        <f t="shared" ca="1" si="3"/>
        <v>0</v>
      </c>
      <c r="O28" s="68">
        <f t="shared" ca="1" si="4"/>
        <v>0</v>
      </c>
      <c r="P28" s="64" t="str">
        <f t="shared" ca="1" si="11"/>
        <v/>
      </c>
      <c r="Q28" s="64" t="str">
        <f t="shared" ca="1" si="12"/>
        <v/>
      </c>
      <c r="R28" s="64">
        <f t="shared" ca="1" si="5"/>
        <v>0</v>
      </c>
      <c r="S28" s="57" t="str">
        <f t="shared" ca="1" si="14"/>
        <v/>
      </c>
    </row>
    <row r="29" spans="1:19" x14ac:dyDescent="0.3">
      <c r="A29" s="6" t="str">
        <f t="shared" ca="1" si="6"/>
        <v/>
      </c>
      <c r="B29" s="3" t="str">
        <f t="shared" ca="1" si="7"/>
        <v>Mer</v>
      </c>
      <c r="C29" s="1">
        <f t="shared" ca="1" si="0"/>
        <v>43698</v>
      </c>
      <c r="D29" s="13"/>
      <c r="E29" s="13"/>
      <c r="F29" s="5"/>
      <c r="G29" s="5"/>
      <c r="H29" s="49">
        <f t="shared" ca="1" si="1"/>
        <v>0</v>
      </c>
      <c r="I29" s="49">
        <f t="shared" ca="1" si="2"/>
        <v>0</v>
      </c>
      <c r="J29" s="49" t="str">
        <f t="shared" ca="1" si="13"/>
        <v/>
      </c>
      <c r="K29" s="66" t="str">
        <f t="shared" ca="1" si="8"/>
        <v/>
      </c>
      <c r="L29" s="66" t="str">
        <f t="shared" ca="1" si="9"/>
        <v/>
      </c>
      <c r="M29" s="66" t="str">
        <f t="shared" ca="1" si="10"/>
        <v/>
      </c>
      <c r="N29" s="68">
        <f t="shared" ca="1" si="3"/>
        <v>0</v>
      </c>
      <c r="O29" s="68">
        <f t="shared" ca="1" si="4"/>
        <v>0</v>
      </c>
      <c r="P29" s="64" t="str">
        <f t="shared" ca="1" si="11"/>
        <v/>
      </c>
      <c r="Q29" s="64" t="str">
        <f t="shared" ca="1" si="12"/>
        <v/>
      </c>
      <c r="R29" s="64">
        <f t="shared" ca="1" si="5"/>
        <v>0</v>
      </c>
      <c r="S29" s="57" t="str">
        <f t="shared" ca="1" si="14"/>
        <v/>
      </c>
    </row>
    <row r="30" spans="1:19" x14ac:dyDescent="0.3">
      <c r="A30" s="6" t="str">
        <f t="shared" ca="1" si="6"/>
        <v/>
      </c>
      <c r="B30" s="3" t="str">
        <f t="shared" ca="1" si="7"/>
        <v>Jeu</v>
      </c>
      <c r="C30" s="1">
        <f t="shared" ca="1" si="0"/>
        <v>43699</v>
      </c>
      <c r="D30" s="13"/>
      <c r="E30" s="13"/>
      <c r="F30" s="5"/>
      <c r="G30" s="5"/>
      <c r="H30" s="49">
        <f t="shared" ca="1" si="1"/>
        <v>0</v>
      </c>
      <c r="I30" s="49">
        <f t="shared" ca="1" si="2"/>
        <v>0</v>
      </c>
      <c r="J30" s="49" t="str">
        <f t="shared" ca="1" si="13"/>
        <v/>
      </c>
      <c r="K30" s="66" t="str">
        <f t="shared" ca="1" si="8"/>
        <v/>
      </c>
      <c r="L30" s="66" t="str">
        <f t="shared" ca="1" si="9"/>
        <v/>
      </c>
      <c r="M30" s="66" t="str">
        <f t="shared" ca="1" si="10"/>
        <v/>
      </c>
      <c r="N30" s="68">
        <f t="shared" ca="1" si="3"/>
        <v>0</v>
      </c>
      <c r="O30" s="68">
        <f t="shared" ca="1" si="4"/>
        <v>0</v>
      </c>
      <c r="P30" s="64" t="str">
        <f t="shared" ca="1" si="11"/>
        <v/>
      </c>
      <c r="Q30" s="64" t="str">
        <f t="shared" ca="1" si="12"/>
        <v/>
      </c>
      <c r="R30" s="64">
        <f t="shared" ca="1" si="5"/>
        <v>0</v>
      </c>
      <c r="S30" s="57" t="str">
        <f t="shared" ca="1" si="14"/>
        <v/>
      </c>
    </row>
    <row r="31" spans="1:19" x14ac:dyDescent="0.3">
      <c r="A31" s="6" t="str">
        <f t="shared" ca="1" si="6"/>
        <v/>
      </c>
      <c r="B31" s="3" t="str">
        <f t="shared" ca="1" si="7"/>
        <v>Ven</v>
      </c>
      <c r="C31" s="1">
        <f t="shared" ca="1" si="0"/>
        <v>43700</v>
      </c>
      <c r="D31" s="13"/>
      <c r="E31" s="13"/>
      <c r="F31" s="5"/>
      <c r="G31" s="5"/>
      <c r="H31" s="49">
        <f t="shared" ca="1" si="1"/>
        <v>0</v>
      </c>
      <c r="I31" s="49">
        <f t="shared" ca="1" si="2"/>
        <v>0</v>
      </c>
      <c r="J31" s="49" t="str">
        <f t="shared" ca="1" si="13"/>
        <v/>
      </c>
      <c r="K31" s="66" t="str">
        <f t="shared" ca="1" si="8"/>
        <v/>
      </c>
      <c r="L31" s="66" t="str">
        <f t="shared" ca="1" si="9"/>
        <v/>
      </c>
      <c r="M31" s="66" t="str">
        <f t="shared" ca="1" si="10"/>
        <v/>
      </c>
      <c r="N31" s="68">
        <f t="shared" ca="1" si="3"/>
        <v>0</v>
      </c>
      <c r="O31" s="68">
        <f t="shared" ca="1" si="4"/>
        <v>0</v>
      </c>
      <c r="P31" s="64" t="str">
        <f t="shared" ca="1" si="11"/>
        <v/>
      </c>
      <c r="Q31" s="64" t="str">
        <f t="shared" ca="1" si="12"/>
        <v/>
      </c>
      <c r="R31" s="64">
        <f t="shared" ca="1" si="5"/>
        <v>0</v>
      </c>
      <c r="S31" s="57" t="str">
        <f t="shared" ca="1" si="14"/>
        <v/>
      </c>
    </row>
    <row r="32" spans="1:19" x14ac:dyDescent="0.3">
      <c r="A32" s="6" t="str">
        <f t="shared" ca="1" si="6"/>
        <v/>
      </c>
      <c r="B32" s="3" t="str">
        <f t="shared" ca="1" si="7"/>
        <v>Sam</v>
      </c>
      <c r="C32" s="1">
        <f t="shared" ca="1" si="0"/>
        <v>43701</v>
      </c>
      <c r="D32" s="13"/>
      <c r="E32" s="13"/>
      <c r="F32" s="5"/>
      <c r="G32" s="5"/>
      <c r="H32" s="49">
        <f t="shared" ca="1" si="1"/>
        <v>0</v>
      </c>
      <c r="I32" s="49">
        <f t="shared" ca="1" si="2"/>
        <v>0</v>
      </c>
      <c r="J32" s="49" t="str">
        <f t="shared" ca="1" si="13"/>
        <v/>
      </c>
      <c r="K32" s="66" t="str">
        <f t="shared" ca="1" si="8"/>
        <v/>
      </c>
      <c r="L32" s="66" t="str">
        <f t="shared" ca="1" si="9"/>
        <v/>
      </c>
      <c r="M32" s="66" t="str">
        <f t="shared" ca="1" si="10"/>
        <v/>
      </c>
      <c r="N32" s="68">
        <f t="shared" ca="1" si="3"/>
        <v>0</v>
      </c>
      <c r="O32" s="68">
        <f t="shared" ca="1" si="4"/>
        <v>0</v>
      </c>
      <c r="P32" s="64" t="str">
        <f t="shared" ca="1" si="11"/>
        <v/>
      </c>
      <c r="Q32" s="64" t="str">
        <f t="shared" ca="1" si="12"/>
        <v/>
      </c>
      <c r="R32" s="64">
        <f t="shared" ca="1" si="5"/>
        <v>0</v>
      </c>
      <c r="S32" s="57" t="str">
        <f t="shared" ca="1" si="14"/>
        <v/>
      </c>
    </row>
    <row r="33" spans="1:19" x14ac:dyDescent="0.3">
      <c r="A33" s="6">
        <f t="shared" ca="1" si="6"/>
        <v>34</v>
      </c>
      <c r="B33" s="3" t="str">
        <f t="shared" ca="1" si="7"/>
        <v>Dim</v>
      </c>
      <c r="C33" s="1">
        <f t="shared" ca="1" si="0"/>
        <v>43702</v>
      </c>
      <c r="D33" s="13"/>
      <c r="E33" s="13"/>
      <c r="F33" s="5"/>
      <c r="G33" s="5"/>
      <c r="H33" s="49">
        <f t="shared" ca="1" si="1"/>
        <v>0</v>
      </c>
      <c r="I33" s="49">
        <f t="shared" ca="1" si="2"/>
        <v>0</v>
      </c>
      <c r="J33" s="49">
        <f t="shared" ca="1" si="13"/>
        <v>0</v>
      </c>
      <c r="K33" s="66">
        <f t="shared" ca="1" si="8"/>
        <v>0</v>
      </c>
      <c r="L33" s="66">
        <f t="shared" ca="1" si="9"/>
        <v>0</v>
      </c>
      <c r="M33" s="66">
        <f t="shared" ca="1" si="10"/>
        <v>0</v>
      </c>
      <c r="N33" s="68">
        <f t="shared" ca="1" si="3"/>
        <v>0</v>
      </c>
      <c r="O33" s="68">
        <f t="shared" ca="1" si="4"/>
        <v>0</v>
      </c>
      <c r="P33" s="64">
        <f t="shared" ca="1" si="11"/>
        <v>0</v>
      </c>
      <c r="Q33" s="64">
        <f t="shared" ca="1" si="12"/>
        <v>0</v>
      </c>
      <c r="R33" s="64">
        <f t="shared" ca="1" si="5"/>
        <v>0</v>
      </c>
      <c r="S33" s="57">
        <f t="shared" ca="1" si="14"/>
        <v>0</v>
      </c>
    </row>
    <row r="34" spans="1:19" x14ac:dyDescent="0.3">
      <c r="A34" s="6" t="str">
        <f t="shared" ca="1" si="6"/>
        <v/>
      </c>
      <c r="B34" s="3" t="str">
        <f t="shared" ca="1" si="7"/>
        <v>Lun</v>
      </c>
      <c r="C34" s="1">
        <f t="shared" ca="1" si="0"/>
        <v>43703</v>
      </c>
      <c r="D34" s="13"/>
      <c r="E34" s="13"/>
      <c r="F34" s="5"/>
      <c r="G34" s="5"/>
      <c r="H34" s="49">
        <f t="shared" ca="1" si="1"/>
        <v>0</v>
      </c>
      <c r="I34" s="49">
        <f t="shared" ca="1" si="2"/>
        <v>0</v>
      </c>
      <c r="J34" s="49" t="str">
        <f t="shared" ca="1" si="13"/>
        <v/>
      </c>
      <c r="K34" s="66" t="str">
        <f t="shared" ca="1" si="8"/>
        <v/>
      </c>
      <c r="L34" s="66" t="str">
        <f t="shared" ca="1" si="9"/>
        <v/>
      </c>
      <c r="M34" s="66" t="str">
        <f t="shared" ca="1" si="10"/>
        <v/>
      </c>
      <c r="N34" s="68">
        <f t="shared" ca="1" si="3"/>
        <v>0</v>
      </c>
      <c r="O34" s="68">
        <f t="shared" ca="1" si="4"/>
        <v>0</v>
      </c>
      <c r="P34" s="64" t="str">
        <f t="shared" ca="1" si="11"/>
        <v/>
      </c>
      <c r="Q34" s="64" t="str">
        <f t="shared" ca="1" si="12"/>
        <v/>
      </c>
      <c r="R34" s="64">
        <f t="shared" ca="1" si="5"/>
        <v>0</v>
      </c>
      <c r="S34" s="57" t="str">
        <f t="shared" ca="1" si="14"/>
        <v/>
      </c>
    </row>
    <row r="35" spans="1:19" x14ac:dyDescent="0.3">
      <c r="A35" s="6" t="str">
        <f t="shared" ca="1" si="6"/>
        <v/>
      </c>
      <c r="B35" s="3" t="str">
        <f t="shared" ca="1" si="7"/>
        <v>Mar</v>
      </c>
      <c r="C35" s="1">
        <f t="shared" ca="1" si="0"/>
        <v>43704</v>
      </c>
      <c r="D35" s="13"/>
      <c r="E35" s="13"/>
      <c r="F35" s="39"/>
      <c r="G35" s="39"/>
      <c r="H35" s="49">
        <f t="shared" ca="1" si="1"/>
        <v>0</v>
      </c>
      <c r="I35" s="49">
        <f t="shared" ca="1" si="2"/>
        <v>0</v>
      </c>
      <c r="J35" s="49" t="str">
        <f t="shared" ca="1" si="13"/>
        <v/>
      </c>
      <c r="K35" s="66" t="str">
        <f t="shared" ca="1" si="8"/>
        <v/>
      </c>
      <c r="L35" s="66" t="str">
        <f t="shared" ca="1" si="9"/>
        <v/>
      </c>
      <c r="M35" s="66" t="str">
        <f t="shared" ca="1" si="10"/>
        <v/>
      </c>
      <c r="N35" s="68">
        <f t="shared" ca="1" si="3"/>
        <v>0</v>
      </c>
      <c r="O35" s="68">
        <f t="shared" ca="1" si="4"/>
        <v>0</v>
      </c>
      <c r="P35" s="64" t="str">
        <f t="shared" ca="1" si="11"/>
        <v/>
      </c>
      <c r="Q35" s="64" t="str">
        <f t="shared" ca="1" si="12"/>
        <v/>
      </c>
      <c r="R35" s="64">
        <f t="shared" ca="1" si="5"/>
        <v>0</v>
      </c>
      <c r="S35" s="57" t="str">
        <f t="shared" ca="1" si="14"/>
        <v/>
      </c>
    </row>
    <row r="36" spans="1:19" x14ac:dyDescent="0.3">
      <c r="A36" s="6" t="str">
        <f t="shared" ca="1" si="6"/>
        <v/>
      </c>
      <c r="B36" s="3" t="str">
        <f t="shared" ca="1" si="7"/>
        <v>Mer</v>
      </c>
      <c r="C36" s="1">
        <f t="shared" ca="1" si="0"/>
        <v>43705</v>
      </c>
      <c r="D36" s="13"/>
      <c r="E36" s="13"/>
      <c r="F36" s="39"/>
      <c r="G36" s="39"/>
      <c r="H36" s="49">
        <f t="shared" ca="1" si="1"/>
        <v>0</v>
      </c>
      <c r="I36" s="49">
        <f t="shared" ca="1" si="2"/>
        <v>0</v>
      </c>
      <c r="J36" s="49" t="str">
        <f t="shared" ca="1" si="13"/>
        <v/>
      </c>
      <c r="K36" s="66" t="str">
        <f t="shared" ca="1" si="8"/>
        <v/>
      </c>
      <c r="L36" s="66" t="str">
        <f t="shared" ca="1" si="9"/>
        <v/>
      </c>
      <c r="M36" s="66" t="str">
        <f t="shared" ca="1" si="10"/>
        <v/>
      </c>
      <c r="N36" s="68">
        <f t="shared" ca="1" si="3"/>
        <v>0</v>
      </c>
      <c r="O36" s="68">
        <f t="shared" ca="1" si="4"/>
        <v>0</v>
      </c>
      <c r="P36" s="64" t="str">
        <f t="shared" ca="1" si="11"/>
        <v/>
      </c>
      <c r="Q36" s="64" t="str">
        <f t="shared" ca="1" si="12"/>
        <v/>
      </c>
      <c r="R36" s="64">
        <f t="shared" ca="1" si="5"/>
        <v>0</v>
      </c>
      <c r="S36" s="57" t="str">
        <f t="shared" ca="1" si="14"/>
        <v/>
      </c>
    </row>
    <row r="37" spans="1:19" x14ac:dyDescent="0.3">
      <c r="A37" s="6" t="str">
        <f t="shared" ca="1" si="6"/>
        <v/>
      </c>
      <c r="B37" s="3" t="str">
        <f t="shared" ca="1" si="7"/>
        <v>Jeu</v>
      </c>
      <c r="C37" s="1">
        <f t="shared" ca="1" si="0"/>
        <v>43706</v>
      </c>
      <c r="D37" s="13"/>
      <c r="E37" s="13"/>
      <c r="F37" s="39"/>
      <c r="G37" s="39"/>
      <c r="H37" s="49">
        <f t="shared" ca="1" si="1"/>
        <v>0</v>
      </c>
      <c r="I37" s="49">
        <f t="shared" ca="1" si="2"/>
        <v>0</v>
      </c>
      <c r="J37" s="49" t="str">
        <f t="shared" ca="1" si="13"/>
        <v/>
      </c>
      <c r="K37" s="66" t="str">
        <f t="shared" ca="1" si="8"/>
        <v/>
      </c>
      <c r="L37" s="66" t="str">
        <f t="shared" ca="1" si="9"/>
        <v/>
      </c>
      <c r="M37" s="66" t="str">
        <f t="shared" ca="1" si="10"/>
        <v/>
      </c>
      <c r="N37" s="68">
        <f t="shared" ca="1" si="3"/>
        <v>0</v>
      </c>
      <c r="O37" s="68">
        <f t="shared" ca="1" si="4"/>
        <v>0</v>
      </c>
      <c r="P37" s="64" t="str">
        <f t="shared" ca="1" si="11"/>
        <v/>
      </c>
      <c r="Q37" s="64" t="str">
        <f t="shared" ca="1" si="12"/>
        <v/>
      </c>
      <c r="R37" s="64">
        <f t="shared" ca="1" si="5"/>
        <v>0</v>
      </c>
      <c r="S37" s="57" t="str">
        <f t="shared" ca="1" si="14"/>
        <v/>
      </c>
    </row>
    <row r="38" spans="1:19" x14ac:dyDescent="0.3">
      <c r="A38" s="6" t="str">
        <f t="shared" ca="1" si="6"/>
        <v/>
      </c>
      <c r="B38" s="3" t="str">
        <f t="shared" ca="1" si="7"/>
        <v>Ven</v>
      </c>
      <c r="C38" s="1">
        <f t="shared" ca="1" si="0"/>
        <v>43707</v>
      </c>
      <c r="D38" s="13"/>
      <c r="E38" s="13"/>
      <c r="F38" s="39"/>
      <c r="G38" s="39"/>
      <c r="H38" s="49">
        <f t="shared" ca="1" si="1"/>
        <v>0</v>
      </c>
      <c r="I38" s="49">
        <f t="shared" ca="1" si="2"/>
        <v>0</v>
      </c>
      <c r="J38" s="49" t="str">
        <f t="shared" ca="1" si="13"/>
        <v/>
      </c>
      <c r="K38" s="66" t="str">
        <f t="shared" ca="1" si="8"/>
        <v/>
      </c>
      <c r="L38" s="66" t="str">
        <f t="shared" ca="1" si="9"/>
        <v/>
      </c>
      <c r="M38" s="66" t="str">
        <f t="shared" ca="1" si="10"/>
        <v/>
      </c>
      <c r="N38" s="68">
        <f t="shared" ca="1" si="3"/>
        <v>0</v>
      </c>
      <c r="O38" s="68">
        <f t="shared" ca="1" si="4"/>
        <v>0</v>
      </c>
      <c r="P38" s="64" t="str">
        <f t="shared" ca="1" si="11"/>
        <v/>
      </c>
      <c r="Q38" s="64" t="str">
        <f t="shared" ca="1" si="12"/>
        <v/>
      </c>
      <c r="R38" s="64">
        <f t="shared" ca="1" si="5"/>
        <v>0</v>
      </c>
      <c r="S38" s="57" t="str">
        <f t="shared" ca="1" si="14"/>
        <v/>
      </c>
    </row>
    <row r="39" spans="1:19" x14ac:dyDescent="0.3">
      <c r="A39" s="6" t="str">
        <f t="shared" ca="1" si="6"/>
        <v/>
      </c>
      <c r="B39" s="3" t="str">
        <f t="shared" ca="1" si="7"/>
        <v>Sam</v>
      </c>
      <c r="C39" s="1">
        <f t="shared" ca="1" si="0"/>
        <v>43708</v>
      </c>
      <c r="D39" s="13"/>
      <c r="E39" s="13"/>
      <c r="F39" s="39"/>
      <c r="G39" s="39"/>
      <c r="H39" s="49">
        <f t="shared" ca="1" si="1"/>
        <v>0</v>
      </c>
      <c r="I39" s="49">
        <f t="shared" ca="1" si="2"/>
        <v>0</v>
      </c>
      <c r="J39" s="49" t="str">
        <f t="shared" ca="1" si="13"/>
        <v/>
      </c>
      <c r="K39" s="66" t="str">
        <f t="shared" ca="1" si="8"/>
        <v/>
      </c>
      <c r="L39" s="66" t="str">
        <f t="shared" ca="1" si="9"/>
        <v/>
      </c>
      <c r="M39" s="66" t="str">
        <f t="shared" ca="1" si="10"/>
        <v/>
      </c>
      <c r="N39" s="68">
        <f t="shared" ca="1" si="3"/>
        <v>0</v>
      </c>
      <c r="O39" s="68">
        <f t="shared" ca="1" si="4"/>
        <v>0</v>
      </c>
      <c r="P39" s="64" t="str">
        <f t="shared" ca="1" si="11"/>
        <v/>
      </c>
      <c r="Q39" s="64" t="str">
        <f t="shared" ca="1" si="12"/>
        <v/>
      </c>
      <c r="R39" s="64">
        <f t="shared" ca="1" si="5"/>
        <v>0</v>
      </c>
      <c r="S39" s="57" t="str">
        <f t="shared" ca="1" si="14"/>
        <v/>
      </c>
    </row>
    <row r="40" spans="1:19" x14ac:dyDescent="0.3">
      <c r="B40" s="89" t="s">
        <v>50</v>
      </c>
      <c r="C40" s="89"/>
      <c r="D40" s="89"/>
      <c r="E40" s="89"/>
      <c r="F40" s="89"/>
      <c r="G40" s="89"/>
      <c r="H40" s="51">
        <f ca="1">SUM(H9:H39)</f>
        <v>1.8750000000000002</v>
      </c>
      <c r="I40" s="51">
        <f t="shared" ref="I40:J40" ca="1" si="15">SUM(I9:I39)</f>
        <v>0.70833333333333315</v>
      </c>
      <c r="J40" s="56">
        <f t="shared" ca="1" si="15"/>
        <v>4.666666666666667</v>
      </c>
      <c r="K40" s="56"/>
      <c r="L40" s="59">
        <f ca="1">SUM(L9:L39)</f>
        <v>8</v>
      </c>
      <c r="M40" s="59">
        <f t="shared" ref="M40:O40" ca="1" si="16">SUM(M9:M39)</f>
        <v>56</v>
      </c>
      <c r="N40" s="59">
        <f t="shared" ca="1" si="16"/>
        <v>13.000000000000002</v>
      </c>
      <c r="O40" s="59">
        <f t="shared" ca="1" si="16"/>
        <v>0</v>
      </c>
      <c r="P40" s="59">
        <f ca="1">SUM(P9:P39)</f>
        <v>8</v>
      </c>
      <c r="Q40" s="59">
        <f ca="1">SUM(Q9:Q39)</f>
        <v>56</v>
      </c>
      <c r="R40" s="59">
        <f ca="1">SUM(R9:R39)</f>
        <v>28</v>
      </c>
      <c r="S40" s="59">
        <f ca="1">SUM(S9:S39)</f>
        <v>180</v>
      </c>
    </row>
    <row r="41" spans="1:19" x14ac:dyDescent="0.3">
      <c r="J41" s="55">
        <f ca="1">IFERROR(IF(WEEKDAY(C34)=2,SUM(H34:H39)+SUM(I34:I39),IF(WEEKDAY(C35)=2,SUM(H35:H39)+SUM(I35:I39),IF(WEEKDAY(C36)=2,SUM(H36:H39)+SUM(I36:I39),IF(WEEKDAY(C37)=2,SUM(H37:H39)+SUM(I37:I39),IF(WEEKDAY(C38)=2,SUM(H38:H39)+SUM(I38:I39),IF(WEEKDAY(C39)=2,H39+I39,"")))))),0)</f>
        <v>0</v>
      </c>
      <c r="K41" s="69"/>
      <c r="P41" s="71">
        <f ca="1">IFERROR(IF(WEEKDAY($C$34)=2,SUM(P34:P39),IF(WEEKDAY($C$35)=2,SUM(P35:P39),IF(WEEKDAY($C$36)=2,SUM(P36:P39),IF(WEEKDAY($C$37)=2,SUM(P37:P39),IF(WEEKDAY($C$38)=2,SUM(P38:P39),IF(WEEKDAY($C$39)=2,P39,"")))))),0)</f>
        <v>0</v>
      </c>
      <c r="Q41" s="71">
        <f ca="1">IFERROR(IF(WEEKDAY($C$34)=2,SUM(Q34:Q39),IF(WEEKDAY($C$35)=2,SUM(Q35:Q39),IF(WEEKDAY($C$36)=2,SUM(Q36:Q39),IF(WEEKDAY($C$37)=2,SUM(Q37:Q39),IF(WEEKDAY($C$38)=2,SUM(Q38:Q39),IF(WEEKDAY($C$39)=2,Q39,"")))))),0)</f>
        <v>0</v>
      </c>
      <c r="R41" s="71">
        <f ca="1">IFERROR(IF(WEEKDAY($C$34)=2,SUM(R34:R39),IF(WEEKDAY($C$35)=2,SUM(R35:R39),IF(WEEKDAY($C$36)=2,SUM(R36:R39),IF(WEEKDAY($C$37)=2,SUM(R37:R39),IF(WEEKDAY($C$38)=2,SUM(R38:R39),IF(WEEKDAY($C$39)=2,R39,"")))))),0)</f>
        <v>0</v>
      </c>
      <c r="S41" s="73"/>
    </row>
  </sheetData>
  <mergeCells count="4">
    <mergeCell ref="B40:G40"/>
    <mergeCell ref="C6:C7"/>
    <mergeCell ref="A1:S5"/>
    <mergeCell ref="P8:S8"/>
  </mergeCells>
  <conditionalFormatting sqref="A9:A39">
    <cfRule type="expression" dxfId="34" priority="51">
      <formula>$A9&lt;&gt;""</formula>
    </cfRule>
  </conditionalFormatting>
  <conditionalFormatting sqref="A8:A39">
    <cfRule type="expression" dxfId="33" priority="50">
      <formula>$A8&lt;&gt;""</formula>
    </cfRule>
  </conditionalFormatting>
  <conditionalFormatting sqref="J9:J39">
    <cfRule type="expression" dxfId="32" priority="5">
      <formula>$J9&lt;&gt;""</formula>
    </cfRule>
  </conditionalFormatting>
  <conditionalFormatting sqref="B9:I39">
    <cfRule type="expression" dxfId="31" priority="4" stopIfTrue="1">
      <formula>WEEKDAY($C9,1)=7</formula>
    </cfRule>
  </conditionalFormatting>
  <conditionalFormatting sqref="B9:I39 N9:N39">
    <cfRule type="expression" dxfId="30" priority="2">
      <formula>COUNTIF(Fériés,$C9)&gt;0</formula>
    </cfRule>
  </conditionalFormatting>
  <conditionalFormatting sqref="B9:I39 O9:O39">
    <cfRule type="expression" dxfId="29" priority="3" stopIfTrue="1">
      <formula>WEEKDAY($C9,1)=1</formula>
    </cfRule>
  </conditionalFormatting>
  <conditionalFormatting sqref="S9:S39">
    <cfRule type="expression" dxfId="28" priority="1">
      <formula>$S9&lt;&gt;""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S41"/>
  <sheetViews>
    <sheetView workbookViewId="0">
      <pane ySplit="8" topLeftCell="A9" activePane="bottomLeft" state="frozen"/>
      <selection activeCell="S9" sqref="S9:S14"/>
      <selection pane="bottomLeft" activeCell="S9" sqref="S9:S14"/>
    </sheetView>
  </sheetViews>
  <sheetFormatPr baseColWidth="10" defaultRowHeight="15.6" x14ac:dyDescent="0.3"/>
  <cols>
    <col min="1" max="1" width="7.59765625" bestFit="1" customWidth="1"/>
    <col min="2" max="2" width="8.5" bestFit="1" customWidth="1"/>
    <col min="3" max="3" width="10.09765625" style="2" bestFit="1" customWidth="1"/>
    <col min="4" max="5" width="7.09765625" style="7" customWidth="1"/>
    <col min="6" max="7" width="7.09765625" customWidth="1"/>
    <col min="8" max="8" width="13" bestFit="1" customWidth="1"/>
    <col min="9" max="9" width="13" style="4" customWidth="1"/>
    <col min="10" max="10" width="12.19921875" style="8" bestFit="1" customWidth="1"/>
    <col min="11" max="11" width="7.5" style="8" customWidth="1"/>
    <col min="12" max="12" width="10.59765625" style="8" bestFit="1" customWidth="1"/>
    <col min="13" max="13" width="6.796875" style="8" customWidth="1"/>
    <col min="14" max="14" width="13" bestFit="1" customWidth="1"/>
    <col min="15" max="15" width="10.8984375" bestFit="1" customWidth="1"/>
    <col min="16" max="17" width="9.19921875" customWidth="1"/>
    <col min="18" max="18" width="10.796875" bestFit="1" customWidth="1"/>
    <col min="19" max="19" width="8.296875" customWidth="1"/>
  </cols>
  <sheetData>
    <row r="1" spans="1:19" s="4" customFormat="1" ht="7.8" customHeight="1" thickTop="1" x14ac:dyDescent="0.3">
      <c r="A1" s="99" t="s">
        <v>6</v>
      </c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1"/>
    </row>
    <row r="2" spans="1:19" s="4" customFormat="1" ht="7.8" customHeight="1" x14ac:dyDescent="0.3">
      <c r="A2" s="102"/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103"/>
      <c r="Q2" s="103"/>
      <c r="R2" s="103"/>
      <c r="S2" s="104"/>
    </row>
    <row r="3" spans="1:19" s="4" customFormat="1" ht="7.8" customHeight="1" x14ac:dyDescent="0.3">
      <c r="A3" s="102"/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4"/>
    </row>
    <row r="4" spans="1:19" s="4" customFormat="1" ht="7.8" customHeight="1" x14ac:dyDescent="0.3">
      <c r="A4" s="102"/>
      <c r="B4" s="103"/>
      <c r="C4" s="103"/>
      <c r="D4" s="103"/>
      <c r="E4" s="103"/>
      <c r="F4" s="103"/>
      <c r="G4" s="103"/>
      <c r="H4" s="103"/>
      <c r="I4" s="103"/>
      <c r="J4" s="103"/>
      <c r="K4" s="103"/>
      <c r="L4" s="103"/>
      <c r="M4" s="103"/>
      <c r="N4" s="103"/>
      <c r="O4" s="103"/>
      <c r="P4" s="103"/>
      <c r="Q4" s="103"/>
      <c r="R4" s="103"/>
      <c r="S4" s="104"/>
    </row>
    <row r="5" spans="1:19" s="4" customFormat="1" ht="7.8" customHeight="1" thickBot="1" x14ac:dyDescent="0.35">
      <c r="A5" s="105"/>
      <c r="B5" s="106"/>
      <c r="C5" s="106"/>
      <c r="D5" s="106"/>
      <c r="E5" s="106"/>
      <c r="F5" s="106"/>
      <c r="G5" s="106"/>
      <c r="H5" s="106"/>
      <c r="I5" s="106"/>
      <c r="J5" s="106"/>
      <c r="K5" s="106"/>
      <c r="L5" s="106"/>
      <c r="M5" s="106"/>
      <c r="N5" s="106"/>
      <c r="O5" s="106"/>
      <c r="P5" s="106"/>
      <c r="Q5" s="106"/>
      <c r="R5" s="106"/>
      <c r="S5" s="107"/>
    </row>
    <row r="6" spans="1:19" s="4" customFormat="1" ht="16.2" thickTop="1" x14ac:dyDescent="0.3">
      <c r="A6" s="20"/>
      <c r="B6" s="20"/>
      <c r="C6" s="75">
        <f>Janvier!C6</f>
        <v>2019</v>
      </c>
      <c r="D6" s="21"/>
      <c r="E6" s="21"/>
      <c r="F6" s="20"/>
      <c r="G6" s="20"/>
      <c r="H6" s="20"/>
      <c r="I6" s="42" t="s">
        <v>34</v>
      </c>
      <c r="J6" s="20"/>
      <c r="K6" s="20"/>
      <c r="L6" s="20"/>
      <c r="M6" s="20"/>
      <c r="N6" s="16" t="s">
        <v>5</v>
      </c>
      <c r="O6" s="17">
        <f ca="1">SUM(Janvier:Septembre!O7)</f>
        <v>19.024999999999999</v>
      </c>
      <c r="P6" s="48" t="s">
        <v>39</v>
      </c>
      <c r="Q6" s="48" t="s">
        <v>40</v>
      </c>
      <c r="R6" s="48" t="s">
        <v>41</v>
      </c>
      <c r="S6" s="62" t="s">
        <v>51</v>
      </c>
    </row>
    <row r="7" spans="1:19" s="4" customFormat="1" x14ac:dyDescent="0.3">
      <c r="A7" s="20"/>
      <c r="B7" s="20"/>
      <c r="C7" s="76"/>
      <c r="D7" s="21"/>
      <c r="E7" s="21"/>
      <c r="F7" s="20"/>
      <c r="G7" s="20"/>
      <c r="H7" s="20"/>
      <c r="I7" s="42" t="s">
        <v>35</v>
      </c>
      <c r="J7" s="20"/>
      <c r="K7" s="20"/>
      <c r="L7" s="70">
        <v>35</v>
      </c>
      <c r="M7" s="70">
        <v>43</v>
      </c>
      <c r="N7" s="11" t="s">
        <v>4</v>
      </c>
      <c r="O7" s="12">
        <f ca="1">SUM(J9:J39)</f>
        <v>0</v>
      </c>
      <c r="P7" s="65" t="s">
        <v>53</v>
      </c>
      <c r="Q7" s="65" t="s">
        <v>54</v>
      </c>
      <c r="R7" s="65" t="s">
        <v>55</v>
      </c>
      <c r="S7" s="63" t="s">
        <v>52</v>
      </c>
    </row>
    <row r="8" spans="1:19" x14ac:dyDescent="0.3">
      <c r="A8" s="22" t="s">
        <v>1</v>
      </c>
      <c r="B8" s="23" t="s">
        <v>0</v>
      </c>
      <c r="C8" s="24" t="str">
        <f ca="1">MID(CELL("nomfichier",C8),FIND("]",CELL("nomfichier",C8))+1,20)</f>
        <v>Septembre</v>
      </c>
      <c r="D8" s="25" t="s">
        <v>2</v>
      </c>
      <c r="E8" s="25" t="s">
        <v>3</v>
      </c>
      <c r="F8" s="26" t="s">
        <v>2</v>
      </c>
      <c r="G8" s="27" t="s">
        <v>3</v>
      </c>
      <c r="H8" s="18" t="s">
        <v>7</v>
      </c>
      <c r="I8" s="18" t="s">
        <v>36</v>
      </c>
      <c r="J8" s="19" t="s">
        <v>8</v>
      </c>
      <c r="K8" s="19" t="s">
        <v>56</v>
      </c>
      <c r="L8" s="19" t="s">
        <v>32</v>
      </c>
      <c r="M8" s="19" t="s">
        <v>33</v>
      </c>
      <c r="N8" s="36" t="s">
        <v>24</v>
      </c>
      <c r="O8" s="36" t="s">
        <v>25</v>
      </c>
      <c r="P8" s="86" t="s">
        <v>42</v>
      </c>
      <c r="Q8" s="87"/>
      <c r="R8" s="87"/>
      <c r="S8" s="88"/>
    </row>
    <row r="9" spans="1:19" x14ac:dyDescent="0.3">
      <c r="A9" s="6">
        <f ca="1">IFERROR(IF(WEEKDAY(C9,2)=7,WEEKNUM(C9,2),""),"")</f>
        <v>35</v>
      </c>
      <c r="B9" s="3" t="str">
        <f ca="1">IFERROR(CHOOSE(WEEKDAY(C9),"Dim","Lun","Mar","Mer","Jeu","Ven","Sam"),"")</f>
        <v>Dim</v>
      </c>
      <c r="C9" s="1">
        <f t="shared" ref="C9:C39" ca="1" si="0">IF(MONTH(DATE($C$6,MONTH(1&amp;$C$8),ROW()-8))=MONTH(1&amp;$C$8),DATE($C$6,MONTH(1&amp;$C$8),ROW()-8),"")</f>
        <v>43709</v>
      </c>
      <c r="D9" s="13"/>
      <c r="E9" s="13"/>
      <c r="F9" s="39"/>
      <c r="G9" s="39"/>
      <c r="H9" s="49">
        <f t="shared" ref="H9:H39" ca="1" si="1">IF(C9="","",IF(AND(D9&lt;&gt;"",E9=""),0,MAX(0,MIN(E9+(E9&lt;D9),Hdéb)-MAX(Hfin,D9))+MAX(0,MIN(Hdéb+1,E9+(E9&lt;D9))-MAX(Hfin+1,D9)))+IF(AND(F9&lt;&gt;"",G9=""),0,MAX(0,MIN(G9+(G9&lt;F9),Hdéb)- MAX(Hfin,F9))+MAX(0,MIN(Hdéb+1,G9+(G9&lt;F9))-MAX(Hfin+1,F9))))</f>
        <v>0</v>
      </c>
      <c r="I9" s="49">
        <f t="shared" ref="I9:I39" ca="1" si="2">IF(C9="","",IF(OR(D9="",E9=""),0,IF(AND(D9&lt;&gt;"",E9&lt;&gt;"",MOD(D9-E9,1)=0),MOD(Hfin-Hdéb,1),(MOD(E9-D9,1)-IF(E9&gt;D9,MAX(0,MIN(E9,Hdéb/1)-MAX(D9,Hfin/1)),MAX(0,Hdéb/1-MAX(D9,Hfin/1))+MAX(0,MIN(E9,Hdéb/1)-Hfin/1)))))+IF(OR(F9="",G9=""),0,IF(AND(F9&lt;&gt;"",G9&lt;&gt;"",MOD(F9-G9,1)=0),MOD(Hfin-Hdéb,1),(MOD(G9-F9,1)-IF(G9&gt;F9,MAX(0,MIN(G9,Hdéb/1)-MAX(F9,Hfin/1)),MAX(0,Hdéb/1-MAX(F9,Hfin/1))+MAX(0,MIN(G9,Hdéb/1)-Hfin/1))))))</f>
        <v>0</v>
      </c>
      <c r="J9" s="49">
        <f ca="1">IFERROR(IF(WEEKDAY($C9)=1,SUM($H3:$H9)+SUM($I3:$I9)+Août!$J$41,""),"")</f>
        <v>0</v>
      </c>
      <c r="K9" s="66">
        <f ca="1">IFERROR(J9*24-L9-M9,"")</f>
        <v>0</v>
      </c>
      <c r="L9" s="66">
        <f ca="1">IFERROR(IF(J9*24&lt;=$L$7,0,IF(AND(J9*24&gt;$L$7,M9&lt;&gt;""),J9*24-$L$7-M9,J9*24-$L$7)),"")</f>
        <v>0</v>
      </c>
      <c r="M9" s="66">
        <f ca="1">IFERROR(IF(J9*24&gt;$L$7,IF(AND(J9*24&gt;$L$7,J9*24&lt;=$M$7),0,J9*24-$L$7-($M$7-$L$7)),0),"")</f>
        <v>0</v>
      </c>
      <c r="N9" s="68">
        <f t="shared" ref="N9:N39" ca="1" si="3">IF(C9="","",IF(COUNTIF(Fériés,$C9)&gt;0,($H9+$I9)*24,0))</f>
        <v>0</v>
      </c>
      <c r="O9" s="68">
        <f t="shared" ref="O9:O39" ca="1" si="4">IFERROR(IF(C9="","",IF(AND(WEEKDAY($C9,1)=1,COUNTIF(Fériés,$C9)&lt;&gt;1),($H9+$I9)*24,0)),0)</f>
        <v>0</v>
      </c>
      <c r="P9" s="64">
        <f ca="1">IFERROR(L9,0)</f>
        <v>0</v>
      </c>
      <c r="Q9" s="64">
        <f ca="1">IFERROR(M9,0)</f>
        <v>0</v>
      </c>
      <c r="R9" s="64">
        <f t="shared" ref="R9:R39" ca="1" si="5">IFERROR(IF(COUNTIF(Fériés,$C9)&gt;0,($H9+$I9)*24,IF(WEEKDAY($C9)&lt;&gt;1,$I9*24,IF(COUNTIF(Fériés,$C9)&gt;0,($H9+$I9)*0,IF(COUNTIF(Fériés,$C9)=WEEKDAY($C9)=1,0,($H9+$I9)*24)))),"")</f>
        <v>0</v>
      </c>
      <c r="S9" s="57">
        <f ca="1">IFERROR(IF(WEEKDAY($C9)=1,SUM($P3:$P9)*1.25+Janvier!P$41+SUM($Q3:$Q9)*1.5+Janvier!Q$41+SUM($R3:$R9)*2+Août!R$41*2,""),"")</f>
        <v>0</v>
      </c>
    </row>
    <row r="10" spans="1:19" x14ac:dyDescent="0.3">
      <c r="A10" s="6" t="str">
        <f t="shared" ref="A10:A39" ca="1" si="6">IFERROR(IF(WEEKDAY(C10,2)=7,WEEKNUM(C10,2),""),"")</f>
        <v/>
      </c>
      <c r="B10" s="3" t="str">
        <f t="shared" ref="B10:B39" ca="1" si="7">IFERROR(CHOOSE(WEEKDAY(C10),"Dim","Lun","Mar","Mer","Jeu","Ven","Sam"),"")</f>
        <v>Lun</v>
      </c>
      <c r="C10" s="1">
        <f t="shared" ca="1" si="0"/>
        <v>43710</v>
      </c>
      <c r="D10" s="13"/>
      <c r="E10" s="13"/>
      <c r="F10" s="39"/>
      <c r="G10" s="39"/>
      <c r="H10" s="49">
        <f t="shared" ca="1" si="1"/>
        <v>0</v>
      </c>
      <c r="I10" s="49">
        <f t="shared" ca="1" si="2"/>
        <v>0</v>
      </c>
      <c r="J10" s="49" t="str">
        <f ca="1">IFERROR(IF(WEEKDAY($C10)=1,SUM($H4:$H10)+SUM($I4:$I10)+Août!$J$41,""),"")</f>
        <v/>
      </c>
      <c r="K10" s="66" t="str">
        <f t="shared" ref="K10:K39" ca="1" si="8">IFERROR(J10*24-L10-M10,"")</f>
        <v/>
      </c>
      <c r="L10" s="66" t="str">
        <f t="shared" ref="L10:L39" ca="1" si="9">IFERROR(IF(J10*24&lt;=$L$7,0,IF(AND(J10*24&gt;$L$7,M10&lt;&gt;""),J10*24-$L$7-M10,J10*24-$L$7)),"")</f>
        <v/>
      </c>
      <c r="M10" s="66" t="str">
        <f t="shared" ref="M10:M39" ca="1" si="10">IFERROR(IF(J10*24&gt;$L$7,IF(AND(J10*24&gt;$L$7,J10*24&lt;=$M$7),0,J10*24-$L$7-($M$7-$L$7)),0),"")</f>
        <v/>
      </c>
      <c r="N10" s="68">
        <f t="shared" ca="1" si="3"/>
        <v>0</v>
      </c>
      <c r="O10" s="68">
        <f t="shared" ca="1" si="4"/>
        <v>0</v>
      </c>
      <c r="P10" s="64" t="str">
        <f t="shared" ref="P10:P39" ca="1" si="11">IFERROR(L10,0)</f>
        <v/>
      </c>
      <c r="Q10" s="64" t="str">
        <f t="shared" ref="Q10:Q39" ca="1" si="12">IFERROR(M10,0)</f>
        <v/>
      </c>
      <c r="R10" s="64">
        <f t="shared" ca="1" si="5"/>
        <v>0</v>
      </c>
      <c r="S10" s="57" t="str">
        <f ca="1">IFERROR(IF(WEEKDAY($C10)=1,SUM($P4:$P10)*1.25+Janvier!P$41+SUM($Q4:$Q10)*1.5+Janvier!Q$41+SUM($R4:$R10)*2+Août!R$41*2,""),"")</f>
        <v/>
      </c>
    </row>
    <row r="11" spans="1:19" x14ac:dyDescent="0.3">
      <c r="A11" s="6" t="str">
        <f t="shared" ca="1" si="6"/>
        <v/>
      </c>
      <c r="B11" s="3" t="str">
        <f t="shared" ca="1" si="7"/>
        <v>Mar</v>
      </c>
      <c r="C11" s="1">
        <f t="shared" ca="1" si="0"/>
        <v>43711</v>
      </c>
      <c r="D11" s="13"/>
      <c r="E11" s="13"/>
      <c r="F11" s="39"/>
      <c r="G11" s="39"/>
      <c r="H11" s="49">
        <f t="shared" ca="1" si="1"/>
        <v>0</v>
      </c>
      <c r="I11" s="49">
        <f t="shared" ca="1" si="2"/>
        <v>0</v>
      </c>
      <c r="J11" s="49" t="str">
        <f ca="1">IFERROR(IF(WEEKDAY($C11)=1,SUM($H5:$H11)+SUM($I5:$I11)+Août!$J$41,""),"")</f>
        <v/>
      </c>
      <c r="K11" s="66" t="str">
        <f t="shared" ca="1" si="8"/>
        <v/>
      </c>
      <c r="L11" s="66" t="str">
        <f t="shared" ca="1" si="9"/>
        <v/>
      </c>
      <c r="M11" s="66" t="str">
        <f t="shared" ca="1" si="10"/>
        <v/>
      </c>
      <c r="N11" s="68">
        <f t="shared" ca="1" si="3"/>
        <v>0</v>
      </c>
      <c r="O11" s="68">
        <f t="shared" ca="1" si="4"/>
        <v>0</v>
      </c>
      <c r="P11" s="64" t="str">
        <f t="shared" ca="1" si="11"/>
        <v/>
      </c>
      <c r="Q11" s="64" t="str">
        <f t="shared" ca="1" si="12"/>
        <v/>
      </c>
      <c r="R11" s="64">
        <f t="shared" ca="1" si="5"/>
        <v>0</v>
      </c>
      <c r="S11" s="57" t="str">
        <f ca="1">IFERROR(IF(WEEKDAY($C11)=1,SUM($P5:$P11)*1.25+Janvier!P$41+SUM($Q5:$Q11)*1.5+Janvier!Q$41+SUM($R5:$R11)*2+Août!R$41*2,""),"")</f>
        <v/>
      </c>
    </row>
    <row r="12" spans="1:19" x14ac:dyDescent="0.3">
      <c r="A12" s="6" t="str">
        <f t="shared" ca="1" si="6"/>
        <v/>
      </c>
      <c r="B12" s="3" t="str">
        <f t="shared" ca="1" si="7"/>
        <v>Mer</v>
      </c>
      <c r="C12" s="1">
        <f t="shared" ca="1" si="0"/>
        <v>43712</v>
      </c>
      <c r="D12" s="13"/>
      <c r="E12" s="13"/>
      <c r="F12" s="39"/>
      <c r="G12" s="39"/>
      <c r="H12" s="49">
        <f t="shared" ca="1" si="1"/>
        <v>0</v>
      </c>
      <c r="I12" s="49">
        <f t="shared" ca="1" si="2"/>
        <v>0</v>
      </c>
      <c r="J12" s="49" t="str">
        <f ca="1">IFERROR(IF(WEEKDAY($C12)=1,SUM($H6:$H12)+SUM($I6:$I12)+Août!$J$41,""),"")</f>
        <v/>
      </c>
      <c r="K12" s="66" t="str">
        <f t="shared" ca="1" si="8"/>
        <v/>
      </c>
      <c r="L12" s="66" t="str">
        <f t="shared" ca="1" si="9"/>
        <v/>
      </c>
      <c r="M12" s="66" t="str">
        <f t="shared" ca="1" si="10"/>
        <v/>
      </c>
      <c r="N12" s="68">
        <f t="shared" ca="1" si="3"/>
        <v>0</v>
      </c>
      <c r="O12" s="68">
        <f t="shared" ca="1" si="4"/>
        <v>0</v>
      </c>
      <c r="P12" s="64" t="str">
        <f t="shared" ca="1" si="11"/>
        <v/>
      </c>
      <c r="Q12" s="64" t="str">
        <f t="shared" ca="1" si="12"/>
        <v/>
      </c>
      <c r="R12" s="64">
        <f t="shared" ca="1" si="5"/>
        <v>0</v>
      </c>
      <c r="S12" s="57" t="str">
        <f ca="1">IFERROR(IF(WEEKDAY($C12)=1,SUM($P6:$P12)*1.25+Janvier!P$41+SUM($Q6:$Q12)*1.5+Janvier!Q$41+SUM($R6:$R12)*2+Août!R$41*2,""),"")</f>
        <v/>
      </c>
    </row>
    <row r="13" spans="1:19" x14ac:dyDescent="0.3">
      <c r="A13" s="6" t="str">
        <f t="shared" ca="1" si="6"/>
        <v/>
      </c>
      <c r="B13" s="3" t="str">
        <f t="shared" ca="1" si="7"/>
        <v>Jeu</v>
      </c>
      <c r="C13" s="1">
        <f t="shared" ca="1" si="0"/>
        <v>43713</v>
      </c>
      <c r="D13" s="13"/>
      <c r="E13" s="13"/>
      <c r="F13" s="39"/>
      <c r="G13" s="39"/>
      <c r="H13" s="49">
        <f t="shared" ca="1" si="1"/>
        <v>0</v>
      </c>
      <c r="I13" s="49">
        <f t="shared" ca="1" si="2"/>
        <v>0</v>
      </c>
      <c r="J13" s="49" t="str">
        <f ca="1">IFERROR(IF(WEEKDAY($C13)=1,SUM($H7:$H13)+SUM($I7:$I13)+Août!$J$41,""),"")</f>
        <v/>
      </c>
      <c r="K13" s="66" t="str">
        <f t="shared" ca="1" si="8"/>
        <v/>
      </c>
      <c r="L13" s="66" t="str">
        <f t="shared" ca="1" si="9"/>
        <v/>
      </c>
      <c r="M13" s="66" t="str">
        <f t="shared" ca="1" si="10"/>
        <v/>
      </c>
      <c r="N13" s="68">
        <f t="shared" ca="1" si="3"/>
        <v>0</v>
      </c>
      <c r="O13" s="68">
        <f t="shared" ca="1" si="4"/>
        <v>0</v>
      </c>
      <c r="P13" s="64" t="str">
        <f t="shared" ca="1" si="11"/>
        <v/>
      </c>
      <c r="Q13" s="64" t="str">
        <f t="shared" ca="1" si="12"/>
        <v/>
      </c>
      <c r="R13" s="64">
        <f t="shared" ca="1" si="5"/>
        <v>0</v>
      </c>
      <c r="S13" s="57" t="str">
        <f ca="1">IFERROR(IF(WEEKDAY($C13)=1,SUM($P7:$P13)*1.25+Janvier!P$41+SUM($Q7:$Q13)*1.5+Janvier!Q$41+SUM($R7:$R13)*2+Août!R$41*2,""),"")</f>
        <v/>
      </c>
    </row>
    <row r="14" spans="1:19" x14ac:dyDescent="0.3">
      <c r="A14" s="6" t="str">
        <f t="shared" ca="1" si="6"/>
        <v/>
      </c>
      <c r="B14" s="3" t="str">
        <f t="shared" ca="1" si="7"/>
        <v>Ven</v>
      </c>
      <c r="C14" s="1">
        <f t="shared" ca="1" si="0"/>
        <v>43714</v>
      </c>
      <c r="D14" s="13"/>
      <c r="E14" s="13"/>
      <c r="F14" s="39"/>
      <c r="G14" s="39"/>
      <c r="H14" s="49">
        <f t="shared" ca="1" si="1"/>
        <v>0</v>
      </c>
      <c r="I14" s="49">
        <f t="shared" ca="1" si="2"/>
        <v>0</v>
      </c>
      <c r="J14" s="49" t="str">
        <f ca="1">IFERROR(IF(WEEKDAY($C14)=1,SUM($H8:$H14)+SUM($I8:$I14)+Août!$J$41,""),"")</f>
        <v/>
      </c>
      <c r="K14" s="66" t="str">
        <f t="shared" ca="1" si="8"/>
        <v/>
      </c>
      <c r="L14" s="66" t="str">
        <f t="shared" ca="1" si="9"/>
        <v/>
      </c>
      <c r="M14" s="66" t="str">
        <f t="shared" ca="1" si="10"/>
        <v/>
      </c>
      <c r="N14" s="68">
        <f t="shared" ca="1" si="3"/>
        <v>0</v>
      </c>
      <c r="O14" s="68">
        <f t="shared" ca="1" si="4"/>
        <v>0</v>
      </c>
      <c r="P14" s="64" t="str">
        <f t="shared" ca="1" si="11"/>
        <v/>
      </c>
      <c r="Q14" s="64" t="str">
        <f t="shared" ca="1" si="12"/>
        <v/>
      </c>
      <c r="R14" s="64">
        <f t="shared" ca="1" si="5"/>
        <v>0</v>
      </c>
      <c r="S14" s="57" t="str">
        <f ca="1">IFERROR(IF(WEEKDAY($C14)=1,SUM($P8:$P14)*1.25+Janvier!P$41+SUM($Q8:$Q14)*1.5+Janvier!Q$41+SUM($R8:$R14)*2+Août!R$41*2,""),"")</f>
        <v/>
      </c>
    </row>
    <row r="15" spans="1:19" x14ac:dyDescent="0.3">
      <c r="A15" s="6" t="str">
        <f t="shared" ca="1" si="6"/>
        <v/>
      </c>
      <c r="B15" s="3" t="str">
        <f t="shared" ca="1" si="7"/>
        <v>Sam</v>
      </c>
      <c r="C15" s="1">
        <f t="shared" ca="1" si="0"/>
        <v>43715</v>
      </c>
      <c r="D15" s="13"/>
      <c r="E15" s="13"/>
      <c r="F15" s="39"/>
      <c r="G15" s="39"/>
      <c r="H15" s="49">
        <f t="shared" ca="1" si="1"/>
        <v>0</v>
      </c>
      <c r="I15" s="49">
        <f t="shared" ca="1" si="2"/>
        <v>0</v>
      </c>
      <c r="J15" s="49" t="str">
        <f t="shared" ref="J15:J39" ca="1" si="13">IFERROR(IF(WEEKDAY($C15)=1,SUM($H9:$H15)+SUM($I9:$I15),""),"")</f>
        <v/>
      </c>
      <c r="K15" s="66" t="str">
        <f t="shared" ca="1" si="8"/>
        <v/>
      </c>
      <c r="L15" s="66" t="str">
        <f t="shared" ca="1" si="9"/>
        <v/>
      </c>
      <c r="M15" s="66" t="str">
        <f t="shared" ca="1" si="10"/>
        <v/>
      </c>
      <c r="N15" s="68">
        <f t="shared" ca="1" si="3"/>
        <v>0</v>
      </c>
      <c r="O15" s="68">
        <f t="shared" ca="1" si="4"/>
        <v>0</v>
      </c>
      <c r="P15" s="64" t="str">
        <f t="shared" ca="1" si="11"/>
        <v/>
      </c>
      <c r="Q15" s="64" t="str">
        <f t="shared" ca="1" si="12"/>
        <v/>
      </c>
      <c r="R15" s="64">
        <f t="shared" ca="1" si="5"/>
        <v>0</v>
      </c>
      <c r="S15" s="57" t="str">
        <f t="shared" ref="S15:S39" ca="1" si="14">IFERROR(IF(WEEKDAY($C15)=1,SUM($P9:$P15)*1.25+SUM($Q9:$Q15)*1.5+SUM($R9:$R15)*2,""),"")</f>
        <v/>
      </c>
    </row>
    <row r="16" spans="1:19" x14ac:dyDescent="0.3">
      <c r="A16" s="6">
        <f t="shared" ca="1" si="6"/>
        <v>36</v>
      </c>
      <c r="B16" s="3" t="str">
        <f t="shared" ca="1" si="7"/>
        <v>Dim</v>
      </c>
      <c r="C16" s="1">
        <f t="shared" ca="1" si="0"/>
        <v>43716</v>
      </c>
      <c r="D16" s="13"/>
      <c r="E16" s="13"/>
      <c r="F16" s="39"/>
      <c r="G16" s="39"/>
      <c r="H16" s="49">
        <f t="shared" ca="1" si="1"/>
        <v>0</v>
      </c>
      <c r="I16" s="49">
        <f t="shared" ca="1" si="2"/>
        <v>0</v>
      </c>
      <c r="J16" s="49">
        <f t="shared" ca="1" si="13"/>
        <v>0</v>
      </c>
      <c r="K16" s="66">
        <f t="shared" ca="1" si="8"/>
        <v>0</v>
      </c>
      <c r="L16" s="66">
        <f t="shared" ca="1" si="9"/>
        <v>0</v>
      </c>
      <c r="M16" s="66">
        <f t="shared" ca="1" si="10"/>
        <v>0</v>
      </c>
      <c r="N16" s="68">
        <f t="shared" ca="1" si="3"/>
        <v>0</v>
      </c>
      <c r="O16" s="68">
        <f t="shared" ca="1" si="4"/>
        <v>0</v>
      </c>
      <c r="P16" s="64">
        <f t="shared" ca="1" si="11"/>
        <v>0</v>
      </c>
      <c r="Q16" s="64">
        <f t="shared" ca="1" si="12"/>
        <v>0</v>
      </c>
      <c r="R16" s="64">
        <f t="shared" ca="1" si="5"/>
        <v>0</v>
      </c>
      <c r="S16" s="57">
        <f t="shared" ca="1" si="14"/>
        <v>0</v>
      </c>
    </row>
    <row r="17" spans="1:19" x14ac:dyDescent="0.3">
      <c r="A17" s="6" t="str">
        <f t="shared" ca="1" si="6"/>
        <v/>
      </c>
      <c r="B17" s="3" t="str">
        <f t="shared" ca="1" si="7"/>
        <v>Lun</v>
      </c>
      <c r="C17" s="1">
        <f t="shared" ca="1" si="0"/>
        <v>43717</v>
      </c>
      <c r="D17" s="13"/>
      <c r="E17" s="13"/>
      <c r="F17" s="39"/>
      <c r="G17" s="39"/>
      <c r="H17" s="49">
        <f t="shared" ca="1" si="1"/>
        <v>0</v>
      </c>
      <c r="I17" s="49">
        <f t="shared" ca="1" si="2"/>
        <v>0</v>
      </c>
      <c r="J17" s="49" t="str">
        <f t="shared" ca="1" si="13"/>
        <v/>
      </c>
      <c r="K17" s="66" t="str">
        <f t="shared" ca="1" si="8"/>
        <v/>
      </c>
      <c r="L17" s="66" t="str">
        <f t="shared" ca="1" si="9"/>
        <v/>
      </c>
      <c r="M17" s="66" t="str">
        <f t="shared" ca="1" si="10"/>
        <v/>
      </c>
      <c r="N17" s="68">
        <f t="shared" ca="1" si="3"/>
        <v>0</v>
      </c>
      <c r="O17" s="68">
        <f t="shared" ca="1" si="4"/>
        <v>0</v>
      </c>
      <c r="P17" s="64" t="str">
        <f t="shared" ca="1" si="11"/>
        <v/>
      </c>
      <c r="Q17" s="64" t="str">
        <f t="shared" ca="1" si="12"/>
        <v/>
      </c>
      <c r="R17" s="64">
        <f t="shared" ca="1" si="5"/>
        <v>0</v>
      </c>
      <c r="S17" s="57" t="str">
        <f t="shared" ca="1" si="14"/>
        <v/>
      </c>
    </row>
    <row r="18" spans="1:19" x14ac:dyDescent="0.3">
      <c r="A18" s="6" t="str">
        <f t="shared" ca="1" si="6"/>
        <v/>
      </c>
      <c r="B18" s="3" t="str">
        <f t="shared" ca="1" si="7"/>
        <v>Mar</v>
      </c>
      <c r="C18" s="1">
        <f t="shared" ca="1" si="0"/>
        <v>43718</v>
      </c>
      <c r="D18" s="13"/>
      <c r="E18" s="13"/>
      <c r="F18" s="39"/>
      <c r="G18" s="39"/>
      <c r="H18" s="49">
        <f t="shared" ca="1" si="1"/>
        <v>0</v>
      </c>
      <c r="I18" s="49">
        <f t="shared" ca="1" si="2"/>
        <v>0</v>
      </c>
      <c r="J18" s="49" t="str">
        <f t="shared" ca="1" si="13"/>
        <v/>
      </c>
      <c r="K18" s="66" t="str">
        <f t="shared" ca="1" si="8"/>
        <v/>
      </c>
      <c r="L18" s="66" t="str">
        <f t="shared" ca="1" si="9"/>
        <v/>
      </c>
      <c r="M18" s="66" t="str">
        <f t="shared" ca="1" si="10"/>
        <v/>
      </c>
      <c r="N18" s="68">
        <f t="shared" ca="1" si="3"/>
        <v>0</v>
      </c>
      <c r="O18" s="68">
        <f t="shared" ca="1" si="4"/>
        <v>0</v>
      </c>
      <c r="P18" s="64" t="str">
        <f t="shared" ca="1" si="11"/>
        <v/>
      </c>
      <c r="Q18" s="64" t="str">
        <f t="shared" ca="1" si="12"/>
        <v/>
      </c>
      <c r="R18" s="64">
        <f t="shared" ca="1" si="5"/>
        <v>0</v>
      </c>
      <c r="S18" s="57" t="str">
        <f t="shared" ca="1" si="14"/>
        <v/>
      </c>
    </row>
    <row r="19" spans="1:19" x14ac:dyDescent="0.3">
      <c r="A19" s="6" t="str">
        <f t="shared" ca="1" si="6"/>
        <v/>
      </c>
      <c r="B19" s="3" t="str">
        <f t="shared" ca="1" si="7"/>
        <v>Mer</v>
      </c>
      <c r="C19" s="1">
        <f t="shared" ca="1" si="0"/>
        <v>43719</v>
      </c>
      <c r="D19" s="13"/>
      <c r="E19" s="13"/>
      <c r="F19" s="5"/>
      <c r="G19" s="5"/>
      <c r="H19" s="49">
        <f t="shared" ca="1" si="1"/>
        <v>0</v>
      </c>
      <c r="I19" s="49">
        <f t="shared" ca="1" si="2"/>
        <v>0</v>
      </c>
      <c r="J19" s="49" t="str">
        <f t="shared" ca="1" si="13"/>
        <v/>
      </c>
      <c r="K19" s="66" t="str">
        <f t="shared" ca="1" si="8"/>
        <v/>
      </c>
      <c r="L19" s="66" t="str">
        <f t="shared" ca="1" si="9"/>
        <v/>
      </c>
      <c r="M19" s="66" t="str">
        <f t="shared" ca="1" si="10"/>
        <v/>
      </c>
      <c r="N19" s="68">
        <f t="shared" ca="1" si="3"/>
        <v>0</v>
      </c>
      <c r="O19" s="68">
        <f t="shared" ca="1" si="4"/>
        <v>0</v>
      </c>
      <c r="P19" s="64" t="str">
        <f t="shared" ca="1" si="11"/>
        <v/>
      </c>
      <c r="Q19" s="64" t="str">
        <f t="shared" ca="1" si="12"/>
        <v/>
      </c>
      <c r="R19" s="64">
        <f t="shared" ca="1" si="5"/>
        <v>0</v>
      </c>
      <c r="S19" s="57" t="str">
        <f t="shared" ca="1" si="14"/>
        <v/>
      </c>
    </row>
    <row r="20" spans="1:19" x14ac:dyDescent="0.3">
      <c r="A20" s="6" t="str">
        <f t="shared" ca="1" si="6"/>
        <v/>
      </c>
      <c r="B20" s="3" t="str">
        <f t="shared" ca="1" si="7"/>
        <v>Jeu</v>
      </c>
      <c r="C20" s="1">
        <f t="shared" ca="1" si="0"/>
        <v>43720</v>
      </c>
      <c r="D20" s="13"/>
      <c r="E20" s="13"/>
      <c r="F20" s="39"/>
      <c r="G20" s="5"/>
      <c r="H20" s="49">
        <f t="shared" ca="1" si="1"/>
        <v>0</v>
      </c>
      <c r="I20" s="49">
        <f t="shared" ca="1" si="2"/>
        <v>0</v>
      </c>
      <c r="J20" s="49" t="str">
        <f t="shared" ca="1" si="13"/>
        <v/>
      </c>
      <c r="K20" s="66" t="str">
        <f t="shared" ca="1" si="8"/>
        <v/>
      </c>
      <c r="L20" s="66" t="str">
        <f t="shared" ca="1" si="9"/>
        <v/>
      </c>
      <c r="M20" s="66" t="str">
        <f t="shared" ca="1" si="10"/>
        <v/>
      </c>
      <c r="N20" s="68">
        <f t="shared" ca="1" si="3"/>
        <v>0</v>
      </c>
      <c r="O20" s="68">
        <f t="shared" ca="1" si="4"/>
        <v>0</v>
      </c>
      <c r="P20" s="64" t="str">
        <f t="shared" ca="1" si="11"/>
        <v/>
      </c>
      <c r="Q20" s="64" t="str">
        <f t="shared" ca="1" si="12"/>
        <v/>
      </c>
      <c r="R20" s="64">
        <f t="shared" ca="1" si="5"/>
        <v>0</v>
      </c>
      <c r="S20" s="57" t="str">
        <f t="shared" ca="1" si="14"/>
        <v/>
      </c>
    </row>
    <row r="21" spans="1:19" x14ac:dyDescent="0.3">
      <c r="A21" s="6" t="str">
        <f t="shared" ca="1" si="6"/>
        <v/>
      </c>
      <c r="B21" s="3" t="str">
        <f t="shared" ca="1" si="7"/>
        <v>Ven</v>
      </c>
      <c r="C21" s="1">
        <f t="shared" ca="1" si="0"/>
        <v>43721</v>
      </c>
      <c r="D21" s="13"/>
      <c r="E21" s="13"/>
      <c r="F21" s="5"/>
      <c r="G21" s="5"/>
      <c r="H21" s="49">
        <f t="shared" ca="1" si="1"/>
        <v>0</v>
      </c>
      <c r="I21" s="49">
        <f t="shared" ca="1" si="2"/>
        <v>0</v>
      </c>
      <c r="J21" s="49" t="str">
        <f t="shared" ca="1" si="13"/>
        <v/>
      </c>
      <c r="K21" s="66" t="str">
        <f t="shared" ca="1" si="8"/>
        <v/>
      </c>
      <c r="L21" s="66" t="str">
        <f t="shared" ca="1" si="9"/>
        <v/>
      </c>
      <c r="M21" s="66" t="str">
        <f t="shared" ca="1" si="10"/>
        <v/>
      </c>
      <c r="N21" s="68">
        <f t="shared" ca="1" si="3"/>
        <v>0</v>
      </c>
      <c r="O21" s="68">
        <f t="shared" ca="1" si="4"/>
        <v>0</v>
      </c>
      <c r="P21" s="64" t="str">
        <f t="shared" ca="1" si="11"/>
        <v/>
      </c>
      <c r="Q21" s="64" t="str">
        <f t="shared" ca="1" si="12"/>
        <v/>
      </c>
      <c r="R21" s="64">
        <f t="shared" ca="1" si="5"/>
        <v>0</v>
      </c>
      <c r="S21" s="57" t="str">
        <f t="shared" ca="1" si="14"/>
        <v/>
      </c>
    </row>
    <row r="22" spans="1:19" x14ac:dyDescent="0.3">
      <c r="A22" s="6" t="str">
        <f t="shared" ca="1" si="6"/>
        <v/>
      </c>
      <c r="B22" s="3" t="str">
        <f t="shared" ca="1" si="7"/>
        <v>Sam</v>
      </c>
      <c r="C22" s="1">
        <f t="shared" ca="1" si="0"/>
        <v>43722</v>
      </c>
      <c r="D22" s="13"/>
      <c r="E22" s="13"/>
      <c r="F22" s="5"/>
      <c r="G22" s="5"/>
      <c r="H22" s="49">
        <f t="shared" ca="1" si="1"/>
        <v>0</v>
      </c>
      <c r="I22" s="49">
        <f t="shared" ca="1" si="2"/>
        <v>0</v>
      </c>
      <c r="J22" s="49" t="str">
        <f t="shared" ca="1" si="13"/>
        <v/>
      </c>
      <c r="K22" s="66" t="str">
        <f t="shared" ca="1" si="8"/>
        <v/>
      </c>
      <c r="L22" s="66" t="str">
        <f t="shared" ca="1" si="9"/>
        <v/>
      </c>
      <c r="M22" s="66" t="str">
        <f t="shared" ca="1" si="10"/>
        <v/>
      </c>
      <c r="N22" s="68">
        <f t="shared" ca="1" si="3"/>
        <v>0</v>
      </c>
      <c r="O22" s="68">
        <f t="shared" ca="1" si="4"/>
        <v>0</v>
      </c>
      <c r="P22" s="64" t="str">
        <f t="shared" ca="1" si="11"/>
        <v/>
      </c>
      <c r="Q22" s="64" t="str">
        <f t="shared" ca="1" si="12"/>
        <v/>
      </c>
      <c r="R22" s="64">
        <f t="shared" ca="1" si="5"/>
        <v>0</v>
      </c>
      <c r="S22" s="57" t="str">
        <f t="shared" ca="1" si="14"/>
        <v/>
      </c>
    </row>
    <row r="23" spans="1:19" x14ac:dyDescent="0.3">
      <c r="A23" s="6">
        <f t="shared" ca="1" si="6"/>
        <v>37</v>
      </c>
      <c r="B23" s="3" t="str">
        <f t="shared" ca="1" si="7"/>
        <v>Dim</v>
      </c>
      <c r="C23" s="1">
        <f t="shared" ca="1" si="0"/>
        <v>43723</v>
      </c>
      <c r="D23" s="13"/>
      <c r="E23" s="13"/>
      <c r="F23" s="39"/>
      <c r="G23" s="39"/>
      <c r="H23" s="49">
        <f t="shared" ca="1" si="1"/>
        <v>0</v>
      </c>
      <c r="I23" s="49">
        <f t="shared" ca="1" si="2"/>
        <v>0</v>
      </c>
      <c r="J23" s="49">
        <f t="shared" ca="1" si="13"/>
        <v>0</v>
      </c>
      <c r="K23" s="66">
        <f t="shared" ca="1" si="8"/>
        <v>0</v>
      </c>
      <c r="L23" s="66">
        <f t="shared" ca="1" si="9"/>
        <v>0</v>
      </c>
      <c r="M23" s="66">
        <f t="shared" ca="1" si="10"/>
        <v>0</v>
      </c>
      <c r="N23" s="68">
        <f t="shared" ca="1" si="3"/>
        <v>0</v>
      </c>
      <c r="O23" s="68">
        <f t="shared" ca="1" si="4"/>
        <v>0</v>
      </c>
      <c r="P23" s="64">
        <f t="shared" ca="1" si="11"/>
        <v>0</v>
      </c>
      <c r="Q23" s="64">
        <f t="shared" ca="1" si="12"/>
        <v>0</v>
      </c>
      <c r="R23" s="64">
        <f t="shared" ca="1" si="5"/>
        <v>0</v>
      </c>
      <c r="S23" s="57">
        <f t="shared" ca="1" si="14"/>
        <v>0</v>
      </c>
    </row>
    <row r="24" spans="1:19" x14ac:dyDescent="0.3">
      <c r="A24" s="6" t="str">
        <f t="shared" ca="1" si="6"/>
        <v/>
      </c>
      <c r="B24" s="3" t="str">
        <f t="shared" ca="1" si="7"/>
        <v>Lun</v>
      </c>
      <c r="C24" s="1">
        <f t="shared" ca="1" si="0"/>
        <v>43724</v>
      </c>
      <c r="D24" s="13"/>
      <c r="E24" s="13"/>
      <c r="F24" s="5"/>
      <c r="G24" s="5"/>
      <c r="H24" s="49">
        <f t="shared" ca="1" si="1"/>
        <v>0</v>
      </c>
      <c r="I24" s="49">
        <f t="shared" ca="1" si="2"/>
        <v>0</v>
      </c>
      <c r="J24" s="49" t="str">
        <f t="shared" ca="1" si="13"/>
        <v/>
      </c>
      <c r="K24" s="66" t="str">
        <f t="shared" ca="1" si="8"/>
        <v/>
      </c>
      <c r="L24" s="66" t="str">
        <f t="shared" ca="1" si="9"/>
        <v/>
      </c>
      <c r="M24" s="66" t="str">
        <f t="shared" ca="1" si="10"/>
        <v/>
      </c>
      <c r="N24" s="68">
        <f t="shared" ca="1" si="3"/>
        <v>0</v>
      </c>
      <c r="O24" s="68">
        <f t="shared" ca="1" si="4"/>
        <v>0</v>
      </c>
      <c r="P24" s="64" t="str">
        <f t="shared" ca="1" si="11"/>
        <v/>
      </c>
      <c r="Q24" s="64" t="str">
        <f t="shared" ca="1" si="12"/>
        <v/>
      </c>
      <c r="R24" s="64">
        <f t="shared" ca="1" si="5"/>
        <v>0</v>
      </c>
      <c r="S24" s="57" t="str">
        <f t="shared" ca="1" si="14"/>
        <v/>
      </c>
    </row>
    <row r="25" spans="1:19" x14ac:dyDescent="0.3">
      <c r="A25" s="6" t="str">
        <f t="shared" ca="1" si="6"/>
        <v/>
      </c>
      <c r="B25" s="3" t="str">
        <f t="shared" ca="1" si="7"/>
        <v>Mar</v>
      </c>
      <c r="C25" s="1">
        <f t="shared" ca="1" si="0"/>
        <v>43725</v>
      </c>
      <c r="D25" s="13"/>
      <c r="E25" s="13"/>
      <c r="F25" s="5"/>
      <c r="G25" s="5"/>
      <c r="H25" s="49">
        <f t="shared" ca="1" si="1"/>
        <v>0</v>
      </c>
      <c r="I25" s="49">
        <f t="shared" ca="1" si="2"/>
        <v>0</v>
      </c>
      <c r="J25" s="49" t="str">
        <f t="shared" ca="1" si="13"/>
        <v/>
      </c>
      <c r="K25" s="66" t="str">
        <f t="shared" ca="1" si="8"/>
        <v/>
      </c>
      <c r="L25" s="66" t="str">
        <f t="shared" ca="1" si="9"/>
        <v/>
      </c>
      <c r="M25" s="66" t="str">
        <f t="shared" ca="1" si="10"/>
        <v/>
      </c>
      <c r="N25" s="68">
        <f t="shared" ca="1" si="3"/>
        <v>0</v>
      </c>
      <c r="O25" s="68">
        <f t="shared" ca="1" si="4"/>
        <v>0</v>
      </c>
      <c r="P25" s="64" t="str">
        <f t="shared" ca="1" si="11"/>
        <v/>
      </c>
      <c r="Q25" s="64" t="str">
        <f t="shared" ca="1" si="12"/>
        <v/>
      </c>
      <c r="R25" s="64">
        <f t="shared" ca="1" si="5"/>
        <v>0</v>
      </c>
      <c r="S25" s="57" t="str">
        <f t="shared" ca="1" si="14"/>
        <v/>
      </c>
    </row>
    <row r="26" spans="1:19" x14ac:dyDescent="0.3">
      <c r="A26" s="6" t="str">
        <f t="shared" ca="1" si="6"/>
        <v/>
      </c>
      <c r="B26" s="3" t="str">
        <f t="shared" ca="1" si="7"/>
        <v>Mer</v>
      </c>
      <c r="C26" s="1">
        <f t="shared" ca="1" si="0"/>
        <v>43726</v>
      </c>
      <c r="D26" s="13"/>
      <c r="E26" s="13"/>
      <c r="F26" s="5"/>
      <c r="G26" s="5"/>
      <c r="H26" s="49">
        <f t="shared" ca="1" si="1"/>
        <v>0</v>
      </c>
      <c r="I26" s="49">
        <f t="shared" ca="1" si="2"/>
        <v>0</v>
      </c>
      <c r="J26" s="49" t="str">
        <f t="shared" ca="1" si="13"/>
        <v/>
      </c>
      <c r="K26" s="66" t="str">
        <f t="shared" ca="1" si="8"/>
        <v/>
      </c>
      <c r="L26" s="66" t="str">
        <f t="shared" ca="1" si="9"/>
        <v/>
      </c>
      <c r="M26" s="66" t="str">
        <f t="shared" ca="1" si="10"/>
        <v/>
      </c>
      <c r="N26" s="68">
        <f t="shared" ca="1" si="3"/>
        <v>0</v>
      </c>
      <c r="O26" s="68">
        <f t="shared" ca="1" si="4"/>
        <v>0</v>
      </c>
      <c r="P26" s="64" t="str">
        <f t="shared" ca="1" si="11"/>
        <v/>
      </c>
      <c r="Q26" s="64" t="str">
        <f t="shared" ca="1" si="12"/>
        <v/>
      </c>
      <c r="R26" s="64">
        <f t="shared" ca="1" si="5"/>
        <v>0</v>
      </c>
      <c r="S26" s="57" t="str">
        <f t="shared" ca="1" si="14"/>
        <v/>
      </c>
    </row>
    <row r="27" spans="1:19" x14ac:dyDescent="0.3">
      <c r="A27" s="6" t="str">
        <f t="shared" ca="1" si="6"/>
        <v/>
      </c>
      <c r="B27" s="3" t="str">
        <f t="shared" ca="1" si="7"/>
        <v>Jeu</v>
      </c>
      <c r="C27" s="1">
        <f t="shared" ca="1" si="0"/>
        <v>43727</v>
      </c>
      <c r="D27" s="13"/>
      <c r="E27" s="13"/>
      <c r="F27" s="5"/>
      <c r="G27" s="5"/>
      <c r="H27" s="49">
        <f t="shared" ca="1" si="1"/>
        <v>0</v>
      </c>
      <c r="I27" s="49">
        <f t="shared" ca="1" si="2"/>
        <v>0</v>
      </c>
      <c r="J27" s="49" t="str">
        <f t="shared" ca="1" si="13"/>
        <v/>
      </c>
      <c r="K27" s="66" t="str">
        <f t="shared" ca="1" si="8"/>
        <v/>
      </c>
      <c r="L27" s="66" t="str">
        <f t="shared" ca="1" si="9"/>
        <v/>
      </c>
      <c r="M27" s="66" t="str">
        <f t="shared" ca="1" si="10"/>
        <v/>
      </c>
      <c r="N27" s="68">
        <f t="shared" ca="1" si="3"/>
        <v>0</v>
      </c>
      <c r="O27" s="68">
        <f t="shared" ca="1" si="4"/>
        <v>0</v>
      </c>
      <c r="P27" s="64" t="str">
        <f t="shared" ca="1" si="11"/>
        <v/>
      </c>
      <c r="Q27" s="64" t="str">
        <f t="shared" ca="1" si="12"/>
        <v/>
      </c>
      <c r="R27" s="64">
        <f t="shared" ca="1" si="5"/>
        <v>0</v>
      </c>
      <c r="S27" s="57" t="str">
        <f t="shared" ca="1" si="14"/>
        <v/>
      </c>
    </row>
    <row r="28" spans="1:19" x14ac:dyDescent="0.3">
      <c r="A28" s="6" t="str">
        <f t="shared" ca="1" si="6"/>
        <v/>
      </c>
      <c r="B28" s="3" t="str">
        <f t="shared" ca="1" si="7"/>
        <v>Ven</v>
      </c>
      <c r="C28" s="1">
        <f t="shared" ca="1" si="0"/>
        <v>43728</v>
      </c>
      <c r="D28" s="13"/>
      <c r="E28" s="13"/>
      <c r="F28" s="5"/>
      <c r="G28" s="5"/>
      <c r="H28" s="49">
        <f t="shared" ca="1" si="1"/>
        <v>0</v>
      </c>
      <c r="I28" s="49">
        <f t="shared" ca="1" si="2"/>
        <v>0</v>
      </c>
      <c r="J28" s="49" t="str">
        <f t="shared" ca="1" si="13"/>
        <v/>
      </c>
      <c r="K28" s="66" t="str">
        <f t="shared" ca="1" si="8"/>
        <v/>
      </c>
      <c r="L28" s="66" t="str">
        <f t="shared" ca="1" si="9"/>
        <v/>
      </c>
      <c r="M28" s="66" t="str">
        <f t="shared" ca="1" si="10"/>
        <v/>
      </c>
      <c r="N28" s="68">
        <f t="shared" ca="1" si="3"/>
        <v>0</v>
      </c>
      <c r="O28" s="68">
        <f t="shared" ca="1" si="4"/>
        <v>0</v>
      </c>
      <c r="P28" s="64" t="str">
        <f t="shared" ca="1" si="11"/>
        <v/>
      </c>
      <c r="Q28" s="64" t="str">
        <f t="shared" ca="1" si="12"/>
        <v/>
      </c>
      <c r="R28" s="64">
        <f t="shared" ca="1" si="5"/>
        <v>0</v>
      </c>
      <c r="S28" s="57" t="str">
        <f t="shared" ca="1" si="14"/>
        <v/>
      </c>
    </row>
    <row r="29" spans="1:19" x14ac:dyDescent="0.3">
      <c r="A29" s="6" t="str">
        <f t="shared" ca="1" si="6"/>
        <v/>
      </c>
      <c r="B29" s="3" t="str">
        <f t="shared" ca="1" si="7"/>
        <v>Sam</v>
      </c>
      <c r="C29" s="1">
        <f t="shared" ca="1" si="0"/>
        <v>43729</v>
      </c>
      <c r="D29" s="13"/>
      <c r="E29" s="13"/>
      <c r="F29" s="5"/>
      <c r="G29" s="5"/>
      <c r="H29" s="49">
        <f t="shared" ca="1" si="1"/>
        <v>0</v>
      </c>
      <c r="I29" s="49">
        <f t="shared" ca="1" si="2"/>
        <v>0</v>
      </c>
      <c r="J29" s="49" t="str">
        <f t="shared" ca="1" si="13"/>
        <v/>
      </c>
      <c r="K29" s="66" t="str">
        <f t="shared" ca="1" si="8"/>
        <v/>
      </c>
      <c r="L29" s="66" t="str">
        <f t="shared" ca="1" si="9"/>
        <v/>
      </c>
      <c r="M29" s="66" t="str">
        <f t="shared" ca="1" si="10"/>
        <v/>
      </c>
      <c r="N29" s="68">
        <f t="shared" ca="1" si="3"/>
        <v>0</v>
      </c>
      <c r="O29" s="68">
        <f t="shared" ca="1" si="4"/>
        <v>0</v>
      </c>
      <c r="P29" s="64" t="str">
        <f t="shared" ca="1" si="11"/>
        <v/>
      </c>
      <c r="Q29" s="64" t="str">
        <f t="shared" ca="1" si="12"/>
        <v/>
      </c>
      <c r="R29" s="64">
        <f t="shared" ca="1" si="5"/>
        <v>0</v>
      </c>
      <c r="S29" s="57" t="str">
        <f t="shared" ca="1" si="14"/>
        <v/>
      </c>
    </row>
    <row r="30" spans="1:19" x14ac:dyDescent="0.3">
      <c r="A30" s="6">
        <f t="shared" ca="1" si="6"/>
        <v>38</v>
      </c>
      <c r="B30" s="3" t="str">
        <f t="shared" ca="1" si="7"/>
        <v>Dim</v>
      </c>
      <c r="C30" s="1">
        <f t="shared" ca="1" si="0"/>
        <v>43730</v>
      </c>
      <c r="D30" s="13"/>
      <c r="E30" s="13"/>
      <c r="F30" s="5"/>
      <c r="G30" s="5"/>
      <c r="H30" s="49">
        <f t="shared" ca="1" si="1"/>
        <v>0</v>
      </c>
      <c r="I30" s="49">
        <f t="shared" ca="1" si="2"/>
        <v>0</v>
      </c>
      <c r="J30" s="49">
        <f t="shared" ca="1" si="13"/>
        <v>0</v>
      </c>
      <c r="K30" s="66">
        <f t="shared" ca="1" si="8"/>
        <v>0</v>
      </c>
      <c r="L30" s="66">
        <f t="shared" ca="1" si="9"/>
        <v>0</v>
      </c>
      <c r="M30" s="66">
        <f t="shared" ca="1" si="10"/>
        <v>0</v>
      </c>
      <c r="N30" s="68">
        <f t="shared" ca="1" si="3"/>
        <v>0</v>
      </c>
      <c r="O30" s="68">
        <f t="shared" ca="1" si="4"/>
        <v>0</v>
      </c>
      <c r="P30" s="64">
        <f t="shared" ca="1" si="11"/>
        <v>0</v>
      </c>
      <c r="Q30" s="64">
        <f t="shared" ca="1" si="12"/>
        <v>0</v>
      </c>
      <c r="R30" s="64">
        <f t="shared" ca="1" si="5"/>
        <v>0</v>
      </c>
      <c r="S30" s="57">
        <f t="shared" ca="1" si="14"/>
        <v>0</v>
      </c>
    </row>
    <row r="31" spans="1:19" x14ac:dyDescent="0.3">
      <c r="A31" s="6" t="str">
        <f t="shared" ca="1" si="6"/>
        <v/>
      </c>
      <c r="B31" s="3" t="str">
        <f t="shared" ca="1" si="7"/>
        <v>Lun</v>
      </c>
      <c r="C31" s="1">
        <f t="shared" ca="1" si="0"/>
        <v>43731</v>
      </c>
      <c r="D31" s="13"/>
      <c r="E31" s="13"/>
      <c r="F31" s="5"/>
      <c r="G31" s="5"/>
      <c r="H31" s="49">
        <f t="shared" ca="1" si="1"/>
        <v>0</v>
      </c>
      <c r="I31" s="49">
        <f t="shared" ca="1" si="2"/>
        <v>0</v>
      </c>
      <c r="J31" s="49" t="str">
        <f t="shared" ca="1" si="13"/>
        <v/>
      </c>
      <c r="K31" s="66" t="str">
        <f t="shared" ca="1" si="8"/>
        <v/>
      </c>
      <c r="L31" s="66" t="str">
        <f t="shared" ca="1" si="9"/>
        <v/>
      </c>
      <c r="M31" s="66" t="str">
        <f t="shared" ca="1" si="10"/>
        <v/>
      </c>
      <c r="N31" s="68">
        <f t="shared" ca="1" si="3"/>
        <v>0</v>
      </c>
      <c r="O31" s="68">
        <f t="shared" ca="1" si="4"/>
        <v>0</v>
      </c>
      <c r="P31" s="64" t="str">
        <f t="shared" ca="1" si="11"/>
        <v/>
      </c>
      <c r="Q31" s="64" t="str">
        <f t="shared" ca="1" si="12"/>
        <v/>
      </c>
      <c r="R31" s="64">
        <f t="shared" ca="1" si="5"/>
        <v>0</v>
      </c>
      <c r="S31" s="57" t="str">
        <f t="shared" ca="1" si="14"/>
        <v/>
      </c>
    </row>
    <row r="32" spans="1:19" x14ac:dyDescent="0.3">
      <c r="A32" s="6" t="str">
        <f t="shared" ca="1" si="6"/>
        <v/>
      </c>
      <c r="B32" s="3" t="str">
        <f t="shared" ca="1" si="7"/>
        <v>Mar</v>
      </c>
      <c r="C32" s="1">
        <f t="shared" ca="1" si="0"/>
        <v>43732</v>
      </c>
      <c r="D32" s="13"/>
      <c r="E32" s="13"/>
      <c r="F32" s="5"/>
      <c r="G32" s="5"/>
      <c r="H32" s="49">
        <f t="shared" ca="1" si="1"/>
        <v>0</v>
      </c>
      <c r="I32" s="49">
        <f t="shared" ca="1" si="2"/>
        <v>0</v>
      </c>
      <c r="J32" s="49" t="str">
        <f t="shared" ca="1" si="13"/>
        <v/>
      </c>
      <c r="K32" s="66" t="str">
        <f t="shared" ca="1" si="8"/>
        <v/>
      </c>
      <c r="L32" s="66" t="str">
        <f t="shared" ca="1" si="9"/>
        <v/>
      </c>
      <c r="M32" s="66" t="str">
        <f t="shared" ca="1" si="10"/>
        <v/>
      </c>
      <c r="N32" s="68">
        <f t="shared" ca="1" si="3"/>
        <v>0</v>
      </c>
      <c r="O32" s="68">
        <f t="shared" ca="1" si="4"/>
        <v>0</v>
      </c>
      <c r="P32" s="64" t="str">
        <f t="shared" ca="1" si="11"/>
        <v/>
      </c>
      <c r="Q32" s="64" t="str">
        <f t="shared" ca="1" si="12"/>
        <v/>
      </c>
      <c r="R32" s="64">
        <f t="shared" ca="1" si="5"/>
        <v>0</v>
      </c>
      <c r="S32" s="57" t="str">
        <f t="shared" ca="1" si="14"/>
        <v/>
      </c>
    </row>
    <row r="33" spans="1:19" x14ac:dyDescent="0.3">
      <c r="A33" s="6" t="str">
        <f t="shared" ca="1" si="6"/>
        <v/>
      </c>
      <c r="B33" s="3" t="str">
        <f t="shared" ca="1" si="7"/>
        <v>Mer</v>
      </c>
      <c r="C33" s="1">
        <f t="shared" ca="1" si="0"/>
        <v>43733</v>
      </c>
      <c r="D33" s="13"/>
      <c r="E33" s="13"/>
      <c r="F33" s="5"/>
      <c r="G33" s="5"/>
      <c r="H33" s="49">
        <f t="shared" ca="1" si="1"/>
        <v>0</v>
      </c>
      <c r="I33" s="49">
        <f t="shared" ca="1" si="2"/>
        <v>0</v>
      </c>
      <c r="J33" s="49" t="str">
        <f t="shared" ca="1" si="13"/>
        <v/>
      </c>
      <c r="K33" s="66" t="str">
        <f t="shared" ca="1" si="8"/>
        <v/>
      </c>
      <c r="L33" s="66" t="str">
        <f t="shared" ca="1" si="9"/>
        <v/>
      </c>
      <c r="M33" s="66" t="str">
        <f t="shared" ca="1" si="10"/>
        <v/>
      </c>
      <c r="N33" s="68">
        <f t="shared" ca="1" si="3"/>
        <v>0</v>
      </c>
      <c r="O33" s="68">
        <f t="shared" ca="1" si="4"/>
        <v>0</v>
      </c>
      <c r="P33" s="64" t="str">
        <f t="shared" ca="1" si="11"/>
        <v/>
      </c>
      <c r="Q33" s="64" t="str">
        <f t="shared" ca="1" si="12"/>
        <v/>
      </c>
      <c r="R33" s="64">
        <f t="shared" ca="1" si="5"/>
        <v>0</v>
      </c>
      <c r="S33" s="57" t="str">
        <f t="shared" ca="1" si="14"/>
        <v/>
      </c>
    </row>
    <row r="34" spans="1:19" x14ac:dyDescent="0.3">
      <c r="A34" s="6" t="str">
        <f t="shared" ca="1" si="6"/>
        <v/>
      </c>
      <c r="B34" s="3" t="str">
        <f t="shared" ca="1" si="7"/>
        <v>Jeu</v>
      </c>
      <c r="C34" s="1">
        <f t="shared" ca="1" si="0"/>
        <v>43734</v>
      </c>
      <c r="D34" s="13"/>
      <c r="E34" s="13"/>
      <c r="F34" s="5"/>
      <c r="G34" s="5"/>
      <c r="H34" s="49">
        <f t="shared" ca="1" si="1"/>
        <v>0</v>
      </c>
      <c r="I34" s="49">
        <f t="shared" ca="1" si="2"/>
        <v>0</v>
      </c>
      <c r="J34" s="49" t="str">
        <f t="shared" ca="1" si="13"/>
        <v/>
      </c>
      <c r="K34" s="66" t="str">
        <f t="shared" ca="1" si="8"/>
        <v/>
      </c>
      <c r="L34" s="66" t="str">
        <f t="shared" ca="1" si="9"/>
        <v/>
      </c>
      <c r="M34" s="66" t="str">
        <f t="shared" ca="1" si="10"/>
        <v/>
      </c>
      <c r="N34" s="68">
        <f t="shared" ca="1" si="3"/>
        <v>0</v>
      </c>
      <c r="O34" s="68">
        <f t="shared" ca="1" si="4"/>
        <v>0</v>
      </c>
      <c r="P34" s="64" t="str">
        <f t="shared" ca="1" si="11"/>
        <v/>
      </c>
      <c r="Q34" s="64" t="str">
        <f t="shared" ca="1" si="12"/>
        <v/>
      </c>
      <c r="R34" s="64">
        <f t="shared" ca="1" si="5"/>
        <v>0</v>
      </c>
      <c r="S34" s="57" t="str">
        <f t="shared" ca="1" si="14"/>
        <v/>
      </c>
    </row>
    <row r="35" spans="1:19" x14ac:dyDescent="0.3">
      <c r="A35" s="6" t="str">
        <f t="shared" ca="1" si="6"/>
        <v/>
      </c>
      <c r="B35" s="3" t="str">
        <f t="shared" ca="1" si="7"/>
        <v>Ven</v>
      </c>
      <c r="C35" s="1">
        <f t="shared" ca="1" si="0"/>
        <v>43735</v>
      </c>
      <c r="D35" s="13"/>
      <c r="E35" s="13"/>
      <c r="F35" s="39"/>
      <c r="G35" s="39"/>
      <c r="H35" s="49">
        <f t="shared" ca="1" si="1"/>
        <v>0</v>
      </c>
      <c r="I35" s="49">
        <f t="shared" ca="1" si="2"/>
        <v>0</v>
      </c>
      <c r="J35" s="49" t="str">
        <f t="shared" ca="1" si="13"/>
        <v/>
      </c>
      <c r="K35" s="66" t="str">
        <f t="shared" ca="1" si="8"/>
        <v/>
      </c>
      <c r="L35" s="66" t="str">
        <f t="shared" ca="1" si="9"/>
        <v/>
      </c>
      <c r="M35" s="66" t="str">
        <f t="shared" ca="1" si="10"/>
        <v/>
      </c>
      <c r="N35" s="68">
        <f t="shared" ca="1" si="3"/>
        <v>0</v>
      </c>
      <c r="O35" s="68">
        <f t="shared" ca="1" si="4"/>
        <v>0</v>
      </c>
      <c r="P35" s="64" t="str">
        <f t="shared" ca="1" si="11"/>
        <v/>
      </c>
      <c r="Q35" s="64" t="str">
        <f t="shared" ca="1" si="12"/>
        <v/>
      </c>
      <c r="R35" s="64">
        <f t="shared" ca="1" si="5"/>
        <v>0</v>
      </c>
      <c r="S35" s="57" t="str">
        <f t="shared" ca="1" si="14"/>
        <v/>
      </c>
    </row>
    <row r="36" spans="1:19" x14ac:dyDescent="0.3">
      <c r="A36" s="6" t="str">
        <f t="shared" ca="1" si="6"/>
        <v/>
      </c>
      <c r="B36" s="3" t="str">
        <f t="shared" ca="1" si="7"/>
        <v>Sam</v>
      </c>
      <c r="C36" s="1">
        <f t="shared" ca="1" si="0"/>
        <v>43736</v>
      </c>
      <c r="D36" s="13"/>
      <c r="E36" s="13"/>
      <c r="F36" s="39"/>
      <c r="G36" s="39"/>
      <c r="H36" s="49">
        <f t="shared" ca="1" si="1"/>
        <v>0</v>
      </c>
      <c r="I36" s="49">
        <f t="shared" ca="1" si="2"/>
        <v>0</v>
      </c>
      <c r="J36" s="49" t="str">
        <f t="shared" ca="1" si="13"/>
        <v/>
      </c>
      <c r="K36" s="66" t="str">
        <f t="shared" ca="1" si="8"/>
        <v/>
      </c>
      <c r="L36" s="66" t="str">
        <f t="shared" ca="1" si="9"/>
        <v/>
      </c>
      <c r="M36" s="66" t="str">
        <f t="shared" ca="1" si="10"/>
        <v/>
      </c>
      <c r="N36" s="68">
        <f t="shared" ca="1" si="3"/>
        <v>0</v>
      </c>
      <c r="O36" s="68">
        <f t="shared" ca="1" si="4"/>
        <v>0</v>
      </c>
      <c r="P36" s="64" t="str">
        <f t="shared" ca="1" si="11"/>
        <v/>
      </c>
      <c r="Q36" s="64" t="str">
        <f t="shared" ca="1" si="12"/>
        <v/>
      </c>
      <c r="R36" s="64">
        <f t="shared" ca="1" si="5"/>
        <v>0</v>
      </c>
      <c r="S36" s="57" t="str">
        <f t="shared" ca="1" si="14"/>
        <v/>
      </c>
    </row>
    <row r="37" spans="1:19" x14ac:dyDescent="0.3">
      <c r="A37" s="6">
        <f t="shared" ca="1" si="6"/>
        <v>39</v>
      </c>
      <c r="B37" s="3" t="str">
        <f t="shared" ca="1" si="7"/>
        <v>Dim</v>
      </c>
      <c r="C37" s="1">
        <f t="shared" ca="1" si="0"/>
        <v>43737</v>
      </c>
      <c r="D37" s="13"/>
      <c r="E37" s="13"/>
      <c r="F37" s="39"/>
      <c r="G37" s="39"/>
      <c r="H37" s="49">
        <f t="shared" ca="1" si="1"/>
        <v>0</v>
      </c>
      <c r="I37" s="49">
        <f t="shared" ca="1" si="2"/>
        <v>0</v>
      </c>
      <c r="J37" s="49">
        <f t="shared" ca="1" si="13"/>
        <v>0</v>
      </c>
      <c r="K37" s="66">
        <f t="shared" ca="1" si="8"/>
        <v>0</v>
      </c>
      <c r="L37" s="66">
        <f t="shared" ca="1" si="9"/>
        <v>0</v>
      </c>
      <c r="M37" s="66">
        <f t="shared" ca="1" si="10"/>
        <v>0</v>
      </c>
      <c r="N37" s="68">
        <f t="shared" ca="1" si="3"/>
        <v>0</v>
      </c>
      <c r="O37" s="68">
        <f t="shared" ca="1" si="4"/>
        <v>0</v>
      </c>
      <c r="P37" s="64">
        <f t="shared" ca="1" si="11"/>
        <v>0</v>
      </c>
      <c r="Q37" s="64">
        <f t="shared" ca="1" si="12"/>
        <v>0</v>
      </c>
      <c r="R37" s="64">
        <f t="shared" ca="1" si="5"/>
        <v>0</v>
      </c>
      <c r="S37" s="57">
        <f t="shared" ca="1" si="14"/>
        <v>0</v>
      </c>
    </row>
    <row r="38" spans="1:19" x14ac:dyDescent="0.3">
      <c r="A38" s="6" t="str">
        <f t="shared" ca="1" si="6"/>
        <v/>
      </c>
      <c r="B38" s="3" t="str">
        <f t="shared" ca="1" si="7"/>
        <v>Lun</v>
      </c>
      <c r="C38" s="1">
        <f t="shared" ca="1" si="0"/>
        <v>43738</v>
      </c>
      <c r="D38" s="13"/>
      <c r="E38" s="13"/>
      <c r="F38" s="39"/>
      <c r="G38" s="39"/>
      <c r="H38" s="49">
        <f t="shared" ca="1" si="1"/>
        <v>0</v>
      </c>
      <c r="I38" s="49">
        <f t="shared" ca="1" si="2"/>
        <v>0</v>
      </c>
      <c r="J38" s="49" t="str">
        <f t="shared" ca="1" si="13"/>
        <v/>
      </c>
      <c r="K38" s="66" t="str">
        <f t="shared" ca="1" si="8"/>
        <v/>
      </c>
      <c r="L38" s="66" t="str">
        <f t="shared" ca="1" si="9"/>
        <v/>
      </c>
      <c r="M38" s="66" t="str">
        <f t="shared" ca="1" si="10"/>
        <v/>
      </c>
      <c r="N38" s="68">
        <f t="shared" ca="1" si="3"/>
        <v>0</v>
      </c>
      <c r="O38" s="68">
        <f t="shared" ca="1" si="4"/>
        <v>0</v>
      </c>
      <c r="P38" s="64" t="str">
        <f t="shared" ca="1" si="11"/>
        <v/>
      </c>
      <c r="Q38" s="64" t="str">
        <f t="shared" ca="1" si="12"/>
        <v/>
      </c>
      <c r="R38" s="64">
        <f t="shared" ca="1" si="5"/>
        <v>0</v>
      </c>
      <c r="S38" s="57" t="str">
        <f t="shared" ca="1" si="14"/>
        <v/>
      </c>
    </row>
    <row r="39" spans="1:19" x14ac:dyDescent="0.3">
      <c r="A39" s="6" t="str">
        <f t="shared" ca="1" si="6"/>
        <v/>
      </c>
      <c r="B39" s="3" t="str">
        <f t="shared" ca="1" si="7"/>
        <v/>
      </c>
      <c r="C39" s="1" t="str">
        <f t="shared" ca="1" si="0"/>
        <v/>
      </c>
      <c r="D39" s="13"/>
      <c r="E39" s="13"/>
      <c r="F39" s="39"/>
      <c r="G39" s="39"/>
      <c r="H39" s="49" t="str">
        <f t="shared" ca="1" si="1"/>
        <v/>
      </c>
      <c r="I39" s="49" t="str">
        <f t="shared" ca="1" si="2"/>
        <v/>
      </c>
      <c r="J39" s="49" t="str">
        <f t="shared" ca="1" si="13"/>
        <v/>
      </c>
      <c r="K39" s="66" t="str">
        <f t="shared" ca="1" si="8"/>
        <v/>
      </c>
      <c r="L39" s="66" t="str">
        <f t="shared" ca="1" si="9"/>
        <v/>
      </c>
      <c r="M39" s="66" t="str">
        <f t="shared" ca="1" si="10"/>
        <v/>
      </c>
      <c r="N39" s="68" t="str">
        <f t="shared" ca="1" si="3"/>
        <v/>
      </c>
      <c r="O39" s="68" t="str">
        <f t="shared" ca="1" si="4"/>
        <v/>
      </c>
      <c r="P39" s="64" t="str">
        <f t="shared" ca="1" si="11"/>
        <v/>
      </c>
      <c r="Q39" s="64" t="str">
        <f t="shared" ca="1" si="12"/>
        <v/>
      </c>
      <c r="R39" s="64" t="str">
        <f t="shared" ca="1" si="5"/>
        <v/>
      </c>
      <c r="S39" s="57" t="str">
        <f t="shared" ca="1" si="14"/>
        <v/>
      </c>
    </row>
    <row r="40" spans="1:19" x14ac:dyDescent="0.3">
      <c r="B40" s="89" t="s">
        <v>50</v>
      </c>
      <c r="C40" s="89"/>
      <c r="D40" s="89"/>
      <c r="E40" s="89"/>
      <c r="F40" s="89"/>
      <c r="G40" s="89"/>
      <c r="H40" s="51">
        <f ca="1">SUM(H9:H39)</f>
        <v>0</v>
      </c>
      <c r="I40" s="51">
        <f t="shared" ref="I40:J40" ca="1" si="15">SUM(I9:I39)</f>
        <v>0</v>
      </c>
      <c r="J40" s="56">
        <f t="shared" ca="1" si="15"/>
        <v>0</v>
      </c>
      <c r="K40" s="56"/>
      <c r="L40" s="59">
        <f ca="1">SUM(L9:L39)</f>
        <v>0</v>
      </c>
      <c r="M40" s="59">
        <f t="shared" ref="M40:O40" ca="1" si="16">SUM(M9:M39)</f>
        <v>0</v>
      </c>
      <c r="N40" s="59">
        <f t="shared" ca="1" si="16"/>
        <v>0</v>
      </c>
      <c r="O40" s="59">
        <f t="shared" ca="1" si="16"/>
        <v>0</v>
      </c>
      <c r="P40" s="59">
        <f ca="1">SUM(P9:P39)</f>
        <v>0</v>
      </c>
      <c r="Q40" s="59">
        <f ca="1">SUM(Q9:Q39)</f>
        <v>0</v>
      </c>
      <c r="R40" s="59">
        <f ca="1">SUM(R9:R39)</f>
        <v>0</v>
      </c>
      <c r="S40" s="59">
        <f ca="1">SUM(S9:S39)</f>
        <v>0</v>
      </c>
    </row>
    <row r="41" spans="1:19" x14ac:dyDescent="0.3">
      <c r="J41" s="55">
        <f ca="1">IFERROR(IF(WEEKDAY(C34)=2,SUM(H34:H39)+SUM(I34:I39),IF(WEEKDAY(C35)=2,SUM(H35:H39)+SUM(I35:I39),IF(WEEKDAY(C36)=2,SUM(H36:H39)+SUM(I36:I39),IF(WEEKDAY(C37)=2,SUM(H37:H39)+SUM(I37:I39),IF(WEEKDAY(C38)=2,SUM(H38:H39)+SUM(I38:I39),IF(WEEKDAY(C39)=2,H39+I39,"")))))),0)</f>
        <v>0</v>
      </c>
      <c r="K41" s="69"/>
      <c r="P41" s="71">
        <f ca="1">IFERROR(IF(WEEKDAY($C$34)=2,SUM(P34:P39),IF(WEEKDAY($C$35)=2,SUM(P35:P39),IF(WEEKDAY($C$36)=2,SUM(P36:P39),IF(WEEKDAY($C$37)=2,SUM(P37:P39),IF(WEEKDAY($C$38)=2,SUM(P38:P39),IF(WEEKDAY($C$39)=2,P39,"")))))),0)</f>
        <v>0</v>
      </c>
      <c r="Q41" s="71">
        <f ca="1">IFERROR(IF(WEEKDAY($C$34)=2,SUM(Q34:Q39),IF(WEEKDAY($C$35)=2,SUM(Q35:Q39),IF(WEEKDAY($C$36)=2,SUM(Q36:Q39),IF(WEEKDAY($C$37)=2,SUM(Q37:Q39),IF(WEEKDAY($C$38)=2,SUM(Q38:Q39),IF(WEEKDAY($C$39)=2,Q39,"")))))),0)</f>
        <v>0</v>
      </c>
      <c r="R41" s="71">
        <f ca="1">IFERROR(IF(WEEKDAY($C$34)=2,SUM(R34:R39),IF(WEEKDAY($C$35)=2,SUM(R35:R39),IF(WEEKDAY($C$36)=2,SUM(R36:R39),IF(WEEKDAY($C$37)=2,SUM(R37:R39),IF(WEEKDAY($C$38)=2,SUM(R38:R39),IF(WEEKDAY($C$39)=2,R39,"")))))),0)</f>
        <v>0</v>
      </c>
      <c r="S41" s="73"/>
    </row>
  </sheetData>
  <mergeCells count="4">
    <mergeCell ref="B40:G40"/>
    <mergeCell ref="C6:C7"/>
    <mergeCell ref="A1:S5"/>
    <mergeCell ref="P8:S8"/>
  </mergeCells>
  <conditionalFormatting sqref="A9:A39">
    <cfRule type="expression" dxfId="27" priority="27">
      <formula>$A9&lt;&gt;""</formula>
    </cfRule>
  </conditionalFormatting>
  <conditionalFormatting sqref="A8:A39">
    <cfRule type="expression" dxfId="26" priority="26">
      <formula>$A8&lt;&gt;""</formula>
    </cfRule>
  </conditionalFormatting>
  <conditionalFormatting sqref="J9:J39">
    <cfRule type="expression" dxfId="25" priority="5">
      <formula>$J9&lt;&gt;""</formula>
    </cfRule>
  </conditionalFormatting>
  <conditionalFormatting sqref="B9:I39">
    <cfRule type="expression" dxfId="24" priority="4" stopIfTrue="1">
      <formula>WEEKDAY($C9,1)=7</formula>
    </cfRule>
  </conditionalFormatting>
  <conditionalFormatting sqref="B9:I39 N9:N39">
    <cfRule type="expression" dxfId="23" priority="2">
      <formula>COUNTIF(Fériés,$C9)&gt;0</formula>
    </cfRule>
  </conditionalFormatting>
  <conditionalFormatting sqref="B9:I39 O9:O39">
    <cfRule type="expression" dxfId="22" priority="3" stopIfTrue="1">
      <formula>WEEKDAY($C9,1)=1</formula>
    </cfRule>
  </conditionalFormatting>
  <conditionalFormatting sqref="S9:S39">
    <cfRule type="expression" dxfId="21" priority="1">
      <formula>$S9&lt;&gt;""</formula>
    </cfRule>
  </conditionalFormatting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S41"/>
  <sheetViews>
    <sheetView workbookViewId="0">
      <pane ySplit="8" topLeftCell="A9" activePane="bottomLeft" state="frozen"/>
      <selection activeCell="S9" sqref="S9:S14"/>
      <selection pane="bottomLeft" activeCell="S9" sqref="S9:S14"/>
    </sheetView>
  </sheetViews>
  <sheetFormatPr baseColWidth="10" defaultRowHeight="15.6" x14ac:dyDescent="0.3"/>
  <cols>
    <col min="1" max="1" width="7.59765625" bestFit="1" customWidth="1"/>
    <col min="2" max="2" width="8.5" bestFit="1" customWidth="1"/>
    <col min="3" max="3" width="10.09765625" style="2" bestFit="1" customWidth="1"/>
    <col min="4" max="5" width="7.09765625" style="7" customWidth="1"/>
    <col min="6" max="7" width="7.09765625" customWidth="1"/>
    <col min="8" max="8" width="13" bestFit="1" customWidth="1"/>
    <col min="9" max="9" width="13" style="4" customWidth="1"/>
    <col min="10" max="10" width="12.19921875" style="8" bestFit="1" customWidth="1"/>
    <col min="11" max="11" width="7.5" style="8" customWidth="1"/>
    <col min="12" max="12" width="10.59765625" style="8" bestFit="1" customWidth="1"/>
    <col min="13" max="13" width="6.796875" style="8" customWidth="1"/>
    <col min="14" max="14" width="13" bestFit="1" customWidth="1"/>
    <col min="15" max="15" width="10.8984375" bestFit="1" customWidth="1"/>
    <col min="16" max="17" width="9.19921875" customWidth="1"/>
    <col min="18" max="18" width="9.19921875" bestFit="1" customWidth="1"/>
    <col min="19" max="19" width="8.296875" customWidth="1"/>
  </cols>
  <sheetData>
    <row r="1" spans="1:19" s="4" customFormat="1" ht="7.8" customHeight="1" thickTop="1" x14ac:dyDescent="0.3">
      <c r="A1" s="99" t="s">
        <v>6</v>
      </c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1"/>
    </row>
    <row r="2" spans="1:19" s="4" customFormat="1" ht="7.8" customHeight="1" x14ac:dyDescent="0.3">
      <c r="A2" s="102"/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103"/>
      <c r="Q2" s="103"/>
      <c r="R2" s="103"/>
      <c r="S2" s="104"/>
    </row>
    <row r="3" spans="1:19" s="4" customFormat="1" ht="7.8" customHeight="1" x14ac:dyDescent="0.3">
      <c r="A3" s="102"/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4"/>
    </row>
    <row r="4" spans="1:19" s="4" customFormat="1" ht="7.8" customHeight="1" x14ac:dyDescent="0.3">
      <c r="A4" s="102"/>
      <c r="B4" s="103"/>
      <c r="C4" s="103"/>
      <c r="D4" s="103"/>
      <c r="E4" s="103"/>
      <c r="F4" s="103"/>
      <c r="G4" s="103"/>
      <c r="H4" s="103"/>
      <c r="I4" s="103"/>
      <c r="J4" s="103"/>
      <c r="K4" s="103"/>
      <c r="L4" s="103"/>
      <c r="M4" s="103"/>
      <c r="N4" s="103"/>
      <c r="O4" s="103"/>
      <c r="P4" s="103"/>
      <c r="Q4" s="103"/>
      <c r="R4" s="103"/>
      <c r="S4" s="104"/>
    </row>
    <row r="5" spans="1:19" s="4" customFormat="1" ht="7.8" customHeight="1" thickBot="1" x14ac:dyDescent="0.35">
      <c r="A5" s="105"/>
      <c r="B5" s="106"/>
      <c r="C5" s="106"/>
      <c r="D5" s="106"/>
      <c r="E5" s="106"/>
      <c r="F5" s="106"/>
      <c r="G5" s="106"/>
      <c r="H5" s="106"/>
      <c r="I5" s="106"/>
      <c r="J5" s="106"/>
      <c r="K5" s="106"/>
      <c r="L5" s="106"/>
      <c r="M5" s="106"/>
      <c r="N5" s="106"/>
      <c r="O5" s="106"/>
      <c r="P5" s="106"/>
      <c r="Q5" s="106"/>
      <c r="R5" s="106"/>
      <c r="S5" s="107"/>
    </row>
    <row r="6" spans="1:19" s="4" customFormat="1" ht="16.2" thickTop="1" x14ac:dyDescent="0.3">
      <c r="A6" s="20"/>
      <c r="B6" s="20"/>
      <c r="C6" s="75">
        <f>Janvier!C6</f>
        <v>2019</v>
      </c>
      <c r="D6" s="21"/>
      <c r="E6" s="21"/>
      <c r="F6" s="20"/>
      <c r="G6" s="20"/>
      <c r="H6" s="20"/>
      <c r="I6" s="42" t="s">
        <v>34</v>
      </c>
      <c r="J6" s="20"/>
      <c r="K6" s="20"/>
      <c r="L6" s="20"/>
      <c r="M6" s="20"/>
      <c r="N6" s="16" t="s">
        <v>5</v>
      </c>
      <c r="O6" s="17">
        <f ca="1">SUM(Janvier:Octobre!O7)</f>
        <v>19.024999999999999</v>
      </c>
      <c r="P6" s="48" t="s">
        <v>39</v>
      </c>
      <c r="Q6" s="48" t="s">
        <v>40</v>
      </c>
      <c r="R6" s="48" t="s">
        <v>41</v>
      </c>
      <c r="S6" s="62" t="s">
        <v>51</v>
      </c>
    </row>
    <row r="7" spans="1:19" s="4" customFormat="1" x14ac:dyDescent="0.3">
      <c r="A7" s="20"/>
      <c r="B7" s="20"/>
      <c r="C7" s="76"/>
      <c r="D7" s="21"/>
      <c r="E7" s="21"/>
      <c r="F7" s="20"/>
      <c r="G7" s="20"/>
      <c r="H7" s="20"/>
      <c r="I7" s="42" t="s">
        <v>35</v>
      </c>
      <c r="J7" s="20"/>
      <c r="K7" s="20"/>
      <c r="L7" s="70">
        <v>35</v>
      </c>
      <c r="M7" s="70">
        <v>43</v>
      </c>
      <c r="N7" s="11" t="s">
        <v>4</v>
      </c>
      <c r="O7" s="12">
        <f ca="1">SUM(J9:J39)</f>
        <v>0</v>
      </c>
      <c r="P7" s="65" t="s">
        <v>53</v>
      </c>
      <c r="Q7" s="65" t="s">
        <v>54</v>
      </c>
      <c r="R7" s="65" t="s">
        <v>55</v>
      </c>
      <c r="S7" s="63" t="s">
        <v>52</v>
      </c>
    </row>
    <row r="8" spans="1:19" x14ac:dyDescent="0.3">
      <c r="A8" s="22" t="s">
        <v>1</v>
      </c>
      <c r="B8" s="23" t="s">
        <v>0</v>
      </c>
      <c r="C8" s="24" t="str">
        <f ca="1">MID(CELL("nomfichier",C8),FIND("]",CELL("nomfichier",C8))+1,20)</f>
        <v>Octobre</v>
      </c>
      <c r="D8" s="25" t="s">
        <v>2</v>
      </c>
      <c r="E8" s="25" t="s">
        <v>3</v>
      </c>
      <c r="F8" s="26" t="s">
        <v>2</v>
      </c>
      <c r="G8" s="27" t="s">
        <v>3</v>
      </c>
      <c r="H8" s="18" t="s">
        <v>7</v>
      </c>
      <c r="I8" s="18" t="s">
        <v>36</v>
      </c>
      <c r="J8" s="19" t="s">
        <v>8</v>
      </c>
      <c r="K8" s="19" t="s">
        <v>56</v>
      </c>
      <c r="L8" s="19" t="s">
        <v>32</v>
      </c>
      <c r="M8" s="19" t="s">
        <v>33</v>
      </c>
      <c r="N8" s="36" t="s">
        <v>24</v>
      </c>
      <c r="O8" s="36" t="s">
        <v>25</v>
      </c>
      <c r="P8" s="86" t="s">
        <v>42</v>
      </c>
      <c r="Q8" s="87"/>
      <c r="R8" s="87"/>
      <c r="S8" s="88"/>
    </row>
    <row r="9" spans="1:19" x14ac:dyDescent="0.3">
      <c r="A9" s="6" t="str">
        <f ca="1">IFERROR(IF(WEEKDAY(C9,2)=7,WEEKNUM(C9,2),""),"")</f>
        <v/>
      </c>
      <c r="B9" s="3" t="str">
        <f ca="1">IFERROR(CHOOSE(WEEKDAY(C9),"Dim","Lun","Mar","Mer","Jeu","Ven","Sam"),"")</f>
        <v>Mar</v>
      </c>
      <c r="C9" s="1">
        <f t="shared" ref="C9:C39" ca="1" si="0">IF(MONTH(DATE($C$6,MONTH(1&amp;$C$8),ROW()-8))=MONTH(1&amp;$C$8),DATE($C$6,MONTH(1&amp;$C$8),ROW()-8),"")</f>
        <v>43739</v>
      </c>
      <c r="D9" s="13"/>
      <c r="E9" s="13"/>
      <c r="F9" s="39"/>
      <c r="G9" s="39"/>
      <c r="H9" s="49">
        <f t="shared" ref="H9:H39" ca="1" si="1">IF(C9="","",IF(AND(D9&lt;&gt;"",E9=""),0,MAX(0,MIN(E9+(E9&lt;D9),Hdéb)-MAX(Hfin,D9))+MAX(0,MIN(Hdéb+1,E9+(E9&lt;D9))-MAX(Hfin+1,D9)))+IF(AND(F9&lt;&gt;"",G9=""),0,MAX(0,MIN(G9+(G9&lt;F9),Hdéb)- MAX(Hfin,F9))+MAX(0,MIN(Hdéb+1,G9+(G9&lt;F9))-MAX(Hfin+1,F9))))</f>
        <v>0</v>
      </c>
      <c r="I9" s="49">
        <f t="shared" ref="I9:I39" ca="1" si="2">IF(C9="","",IF(OR(D9="",E9=""),0,IF(AND(D9&lt;&gt;"",E9&lt;&gt;"",MOD(D9-E9,1)=0),MOD(Hfin-Hdéb,1),(MOD(E9-D9,1)-IF(E9&gt;D9,MAX(0,MIN(E9,Hdéb/1)-MAX(D9,Hfin/1)),MAX(0,Hdéb/1-MAX(D9,Hfin/1))+MAX(0,MIN(E9,Hdéb/1)-Hfin/1)))))+IF(OR(F9="",G9=""),0,IF(AND(F9&lt;&gt;"",G9&lt;&gt;"",MOD(F9-G9,1)=0),MOD(Hfin-Hdéb,1),(MOD(G9-F9,1)-IF(G9&gt;F9,MAX(0,MIN(G9,Hdéb/1)-MAX(F9,Hfin/1)),MAX(0,Hdéb/1-MAX(F9,Hfin/1))+MAX(0,MIN(G9,Hdéb/1)-Hfin/1))))))</f>
        <v>0</v>
      </c>
      <c r="J9" s="49" t="str">
        <f ca="1">IFERROR(IF(WEEKDAY($C9)=1,SUM($H3:$H9)+SUM($I3:$I9)+Septembre!$J$41,""),"")</f>
        <v/>
      </c>
      <c r="K9" s="66" t="str">
        <f ca="1">IFERROR(J9*24-L9-M9,"")</f>
        <v/>
      </c>
      <c r="L9" s="66" t="str">
        <f ca="1">IFERROR(IF(J9*24&lt;=$L$7,0,IF(AND(J9*24&gt;$L$7,M9&lt;&gt;""),J9*24-$L$7-M9,J9*24-$L$7)),"")</f>
        <v/>
      </c>
      <c r="M9" s="66" t="str">
        <f ca="1">IFERROR(IF(J9*24&gt;$L$7,IF(AND(J9*24&gt;$L$7,J9*24&lt;=$M$7),0,J9*24-$L$7-($M$7-$L$7)),0),"")</f>
        <v/>
      </c>
      <c r="N9" s="68">
        <f t="shared" ref="N9:N39" ca="1" si="3">IF(C9="","",IF(COUNTIF(Fériés,$C9)&gt;0,($H9+$I9)*24,0))</f>
        <v>0</v>
      </c>
      <c r="O9" s="68">
        <f t="shared" ref="O9:O39" ca="1" si="4">IFERROR(IF(C9="","",IF(AND(WEEKDAY($C9,1)=1,COUNTIF(Fériés,$C9)&lt;&gt;1),($H9+$I9)*24,0)),0)</f>
        <v>0</v>
      </c>
      <c r="P9" s="64" t="str">
        <f ca="1">IFERROR(L9,0)</f>
        <v/>
      </c>
      <c r="Q9" s="64" t="str">
        <f ca="1">IFERROR(M9,0)</f>
        <v/>
      </c>
      <c r="R9" s="64">
        <f t="shared" ref="R9:R39" ca="1" si="5">IFERROR(IF(COUNTIF(Fériés,$C9)&gt;0,($H9+$I9)*24,IF(WEEKDAY($C9)&lt;&gt;1,$I9*24,IF(COUNTIF(Fériés,$C9)&gt;0,($H9+$I9)*0,IF(COUNTIF(Fériés,$C9)=WEEKDAY($C9)=1,0,($H9+$I9)*24)))),"")</f>
        <v>0</v>
      </c>
      <c r="S9" s="57" t="str">
        <f ca="1">IFERROR(IF(WEEKDAY($C9)=1,SUM($P3:$P9)*1.25+Janvier!P$41+SUM($Q3:$Q9)*1.5+Janvier!Q$41+SUM($R3:$R9)*2+Septembre!R$41*2,""),"")</f>
        <v/>
      </c>
    </row>
    <row r="10" spans="1:19" x14ac:dyDescent="0.3">
      <c r="A10" s="6" t="str">
        <f t="shared" ref="A10:A39" ca="1" si="6">IFERROR(IF(WEEKDAY(C10,2)=7,WEEKNUM(C10,2),""),"")</f>
        <v/>
      </c>
      <c r="B10" s="3" t="str">
        <f t="shared" ref="B10:B39" ca="1" si="7">IFERROR(CHOOSE(WEEKDAY(C10),"Dim","Lun","Mar","Mer","Jeu","Ven","Sam"),"")</f>
        <v>Mer</v>
      </c>
      <c r="C10" s="1">
        <f t="shared" ca="1" si="0"/>
        <v>43740</v>
      </c>
      <c r="D10" s="13"/>
      <c r="E10" s="13"/>
      <c r="F10" s="39"/>
      <c r="G10" s="39"/>
      <c r="H10" s="49">
        <f t="shared" ca="1" si="1"/>
        <v>0</v>
      </c>
      <c r="I10" s="49">
        <f t="shared" ca="1" si="2"/>
        <v>0</v>
      </c>
      <c r="J10" s="49" t="str">
        <f ca="1">IFERROR(IF(WEEKDAY($C10)=1,SUM($H4:$H10)+SUM($I4:$I10)+Septembre!$J$41,""),"")</f>
        <v/>
      </c>
      <c r="K10" s="66" t="str">
        <f t="shared" ref="K10:K39" ca="1" si="8">IFERROR(J10*24-L10-M10,"")</f>
        <v/>
      </c>
      <c r="L10" s="66" t="str">
        <f t="shared" ref="L10:L39" ca="1" si="9">IFERROR(IF(J10*24&lt;=$L$7,0,IF(AND(J10*24&gt;$L$7,M10&lt;&gt;""),J10*24-$L$7-M10,J10*24-$L$7)),"")</f>
        <v/>
      </c>
      <c r="M10" s="66" t="str">
        <f t="shared" ref="M10:M39" ca="1" si="10">IFERROR(IF(J10*24&gt;$L$7,IF(AND(J10*24&gt;$L$7,J10*24&lt;=$M$7),0,J10*24-$L$7-($M$7-$L$7)),0),"")</f>
        <v/>
      </c>
      <c r="N10" s="68">
        <f t="shared" ca="1" si="3"/>
        <v>0</v>
      </c>
      <c r="O10" s="68">
        <f t="shared" ca="1" si="4"/>
        <v>0</v>
      </c>
      <c r="P10" s="64" t="str">
        <f t="shared" ref="P10:P39" ca="1" si="11">IFERROR(L10,0)</f>
        <v/>
      </c>
      <c r="Q10" s="64" t="str">
        <f t="shared" ref="Q10:Q39" ca="1" si="12">IFERROR(M10,0)</f>
        <v/>
      </c>
      <c r="R10" s="64">
        <f t="shared" ca="1" si="5"/>
        <v>0</v>
      </c>
      <c r="S10" s="57" t="str">
        <f ca="1">IFERROR(IF(WEEKDAY($C10)=1,SUM($P4:$P10)*1.25+Janvier!P$41+SUM($Q4:$Q10)*1.5+Janvier!Q$41+SUM($R4:$R10)*2+Septembre!R$41*2,""),"")</f>
        <v/>
      </c>
    </row>
    <row r="11" spans="1:19" x14ac:dyDescent="0.3">
      <c r="A11" s="6" t="str">
        <f t="shared" ca="1" si="6"/>
        <v/>
      </c>
      <c r="B11" s="3" t="str">
        <f t="shared" ca="1" si="7"/>
        <v>Jeu</v>
      </c>
      <c r="C11" s="1">
        <f t="shared" ca="1" si="0"/>
        <v>43741</v>
      </c>
      <c r="D11" s="13"/>
      <c r="E11" s="13"/>
      <c r="F11" s="39"/>
      <c r="G11" s="39"/>
      <c r="H11" s="49">
        <f t="shared" ca="1" si="1"/>
        <v>0</v>
      </c>
      <c r="I11" s="49">
        <f t="shared" ca="1" si="2"/>
        <v>0</v>
      </c>
      <c r="J11" s="49" t="str">
        <f ca="1">IFERROR(IF(WEEKDAY($C11)=1,SUM($H5:$H11)+SUM($I5:$I11)+Septembre!$J$41,""),"")</f>
        <v/>
      </c>
      <c r="K11" s="66" t="str">
        <f t="shared" ca="1" si="8"/>
        <v/>
      </c>
      <c r="L11" s="66" t="str">
        <f t="shared" ca="1" si="9"/>
        <v/>
      </c>
      <c r="M11" s="66" t="str">
        <f t="shared" ca="1" si="10"/>
        <v/>
      </c>
      <c r="N11" s="68">
        <f t="shared" ca="1" si="3"/>
        <v>0</v>
      </c>
      <c r="O11" s="68">
        <f t="shared" ca="1" si="4"/>
        <v>0</v>
      </c>
      <c r="P11" s="64" t="str">
        <f t="shared" ca="1" si="11"/>
        <v/>
      </c>
      <c r="Q11" s="64" t="str">
        <f t="shared" ca="1" si="12"/>
        <v/>
      </c>
      <c r="R11" s="64">
        <f t="shared" ca="1" si="5"/>
        <v>0</v>
      </c>
      <c r="S11" s="57" t="str">
        <f ca="1">IFERROR(IF(WEEKDAY($C11)=1,SUM($P5:$P11)*1.25+Janvier!P$41+SUM($Q5:$Q11)*1.5+Janvier!Q$41+SUM($R5:$R11)*2+Septembre!R$41*2,""),"")</f>
        <v/>
      </c>
    </row>
    <row r="12" spans="1:19" x14ac:dyDescent="0.3">
      <c r="A12" s="6" t="str">
        <f t="shared" ca="1" si="6"/>
        <v/>
      </c>
      <c r="B12" s="3" t="str">
        <f t="shared" ca="1" si="7"/>
        <v>Ven</v>
      </c>
      <c r="C12" s="1">
        <f t="shared" ca="1" si="0"/>
        <v>43742</v>
      </c>
      <c r="D12" s="13"/>
      <c r="E12" s="13"/>
      <c r="F12" s="39"/>
      <c r="G12" s="39"/>
      <c r="H12" s="49">
        <f t="shared" ca="1" si="1"/>
        <v>0</v>
      </c>
      <c r="I12" s="49">
        <f t="shared" ca="1" si="2"/>
        <v>0</v>
      </c>
      <c r="J12" s="49" t="str">
        <f ca="1">IFERROR(IF(WEEKDAY($C12)=1,SUM($H6:$H12)+SUM($I6:$I12)+Septembre!$J$41,""),"")</f>
        <v/>
      </c>
      <c r="K12" s="66" t="str">
        <f t="shared" ca="1" si="8"/>
        <v/>
      </c>
      <c r="L12" s="66" t="str">
        <f t="shared" ca="1" si="9"/>
        <v/>
      </c>
      <c r="M12" s="66" t="str">
        <f t="shared" ca="1" si="10"/>
        <v/>
      </c>
      <c r="N12" s="68">
        <f t="shared" ca="1" si="3"/>
        <v>0</v>
      </c>
      <c r="O12" s="68">
        <f t="shared" ca="1" si="4"/>
        <v>0</v>
      </c>
      <c r="P12" s="64" t="str">
        <f t="shared" ca="1" si="11"/>
        <v/>
      </c>
      <c r="Q12" s="64" t="str">
        <f t="shared" ca="1" si="12"/>
        <v/>
      </c>
      <c r="R12" s="64">
        <f t="shared" ca="1" si="5"/>
        <v>0</v>
      </c>
      <c r="S12" s="57" t="str">
        <f ca="1">IFERROR(IF(WEEKDAY($C12)=1,SUM($P6:$P12)*1.25+Janvier!P$41+SUM($Q6:$Q12)*1.5+Janvier!Q$41+SUM($R6:$R12)*2+Septembre!R$41*2,""),"")</f>
        <v/>
      </c>
    </row>
    <row r="13" spans="1:19" x14ac:dyDescent="0.3">
      <c r="A13" s="6" t="str">
        <f t="shared" ca="1" si="6"/>
        <v/>
      </c>
      <c r="B13" s="3" t="str">
        <f t="shared" ca="1" si="7"/>
        <v>Sam</v>
      </c>
      <c r="C13" s="1">
        <f t="shared" ca="1" si="0"/>
        <v>43743</v>
      </c>
      <c r="D13" s="13"/>
      <c r="E13" s="13"/>
      <c r="F13" s="39"/>
      <c r="G13" s="39"/>
      <c r="H13" s="49">
        <f t="shared" ca="1" si="1"/>
        <v>0</v>
      </c>
      <c r="I13" s="49">
        <f t="shared" ca="1" si="2"/>
        <v>0</v>
      </c>
      <c r="J13" s="49" t="str">
        <f ca="1">IFERROR(IF(WEEKDAY($C13)=1,SUM($H7:$H13)+SUM($I7:$I13)+Septembre!$J$41,""),"")</f>
        <v/>
      </c>
      <c r="K13" s="66" t="str">
        <f t="shared" ca="1" si="8"/>
        <v/>
      </c>
      <c r="L13" s="66" t="str">
        <f t="shared" ca="1" si="9"/>
        <v/>
      </c>
      <c r="M13" s="66" t="str">
        <f t="shared" ca="1" si="10"/>
        <v/>
      </c>
      <c r="N13" s="68">
        <f t="shared" ca="1" si="3"/>
        <v>0</v>
      </c>
      <c r="O13" s="68">
        <f t="shared" ca="1" si="4"/>
        <v>0</v>
      </c>
      <c r="P13" s="64" t="str">
        <f t="shared" ca="1" si="11"/>
        <v/>
      </c>
      <c r="Q13" s="64" t="str">
        <f t="shared" ca="1" si="12"/>
        <v/>
      </c>
      <c r="R13" s="64">
        <f t="shared" ca="1" si="5"/>
        <v>0</v>
      </c>
      <c r="S13" s="57" t="str">
        <f ca="1">IFERROR(IF(WEEKDAY($C13)=1,SUM($P7:$P13)*1.25+Janvier!P$41+SUM($Q7:$Q13)*1.5+Janvier!Q$41+SUM($R7:$R13)*2+Septembre!R$41*2,""),"")</f>
        <v/>
      </c>
    </row>
    <row r="14" spans="1:19" x14ac:dyDescent="0.3">
      <c r="A14" s="6">
        <f t="shared" ca="1" si="6"/>
        <v>40</v>
      </c>
      <c r="B14" s="3" t="str">
        <f t="shared" ca="1" si="7"/>
        <v>Dim</v>
      </c>
      <c r="C14" s="1">
        <f t="shared" ca="1" si="0"/>
        <v>43744</v>
      </c>
      <c r="D14" s="13"/>
      <c r="E14" s="13"/>
      <c r="F14" s="39"/>
      <c r="G14" s="39"/>
      <c r="H14" s="49">
        <f t="shared" ca="1" si="1"/>
        <v>0</v>
      </c>
      <c r="I14" s="49">
        <f t="shared" ca="1" si="2"/>
        <v>0</v>
      </c>
      <c r="J14" s="49">
        <f ca="1">IFERROR(IF(WEEKDAY($C14)=1,SUM($H8:$H14)+SUM($I8:$I14)+Septembre!$J$41,""),"")</f>
        <v>0</v>
      </c>
      <c r="K14" s="66">
        <f t="shared" ca="1" si="8"/>
        <v>0</v>
      </c>
      <c r="L14" s="66">
        <f t="shared" ca="1" si="9"/>
        <v>0</v>
      </c>
      <c r="M14" s="66">
        <f t="shared" ca="1" si="10"/>
        <v>0</v>
      </c>
      <c r="N14" s="68">
        <f t="shared" ca="1" si="3"/>
        <v>0</v>
      </c>
      <c r="O14" s="68">
        <f t="shared" ca="1" si="4"/>
        <v>0</v>
      </c>
      <c r="P14" s="64">
        <f t="shared" ca="1" si="11"/>
        <v>0</v>
      </c>
      <c r="Q14" s="64">
        <f t="shared" ca="1" si="12"/>
        <v>0</v>
      </c>
      <c r="R14" s="64">
        <f t="shared" ca="1" si="5"/>
        <v>0</v>
      </c>
      <c r="S14" s="57">
        <f ca="1">IFERROR(IF(WEEKDAY($C14)=1,SUM($P8:$P14)*1.25+Janvier!P$41+SUM($Q8:$Q14)*1.5+Janvier!Q$41+SUM($R8:$R14)*2+Septembre!R$41*2,""),"")</f>
        <v>0</v>
      </c>
    </row>
    <row r="15" spans="1:19" x14ac:dyDescent="0.3">
      <c r="A15" s="6" t="str">
        <f t="shared" ca="1" si="6"/>
        <v/>
      </c>
      <c r="B15" s="3" t="str">
        <f t="shared" ca="1" si="7"/>
        <v>Lun</v>
      </c>
      <c r="C15" s="1">
        <f t="shared" ca="1" si="0"/>
        <v>43745</v>
      </c>
      <c r="D15" s="13"/>
      <c r="E15" s="13"/>
      <c r="F15" s="39"/>
      <c r="G15" s="39"/>
      <c r="H15" s="49">
        <f t="shared" ca="1" si="1"/>
        <v>0</v>
      </c>
      <c r="I15" s="49">
        <f t="shared" ca="1" si="2"/>
        <v>0</v>
      </c>
      <c r="J15" s="49" t="str">
        <f t="shared" ref="J15:J39" ca="1" si="13">IFERROR(IF(WEEKDAY($C15)=1,SUM($H9:$H15)+SUM($I9:$I15),""),"")</f>
        <v/>
      </c>
      <c r="K15" s="66" t="str">
        <f t="shared" ca="1" si="8"/>
        <v/>
      </c>
      <c r="L15" s="66" t="str">
        <f t="shared" ca="1" si="9"/>
        <v/>
      </c>
      <c r="M15" s="66" t="str">
        <f t="shared" ca="1" si="10"/>
        <v/>
      </c>
      <c r="N15" s="68">
        <f t="shared" ca="1" si="3"/>
        <v>0</v>
      </c>
      <c r="O15" s="68">
        <f t="shared" ca="1" si="4"/>
        <v>0</v>
      </c>
      <c r="P15" s="64" t="str">
        <f t="shared" ca="1" si="11"/>
        <v/>
      </c>
      <c r="Q15" s="64" t="str">
        <f t="shared" ca="1" si="12"/>
        <v/>
      </c>
      <c r="R15" s="64">
        <f t="shared" ca="1" si="5"/>
        <v>0</v>
      </c>
      <c r="S15" s="57" t="str">
        <f t="shared" ref="S15:S39" ca="1" si="14">IFERROR(IF(WEEKDAY($C15)=1,SUM($P9:$P15)*1.25+SUM($Q9:$Q15)*1.5+SUM($R9:$R15)*2,""),"")</f>
        <v/>
      </c>
    </row>
    <row r="16" spans="1:19" x14ac:dyDescent="0.3">
      <c r="A16" s="6" t="str">
        <f t="shared" ca="1" si="6"/>
        <v/>
      </c>
      <c r="B16" s="3" t="str">
        <f t="shared" ca="1" si="7"/>
        <v>Mar</v>
      </c>
      <c r="C16" s="1">
        <f t="shared" ca="1" si="0"/>
        <v>43746</v>
      </c>
      <c r="D16" s="13"/>
      <c r="E16" s="13"/>
      <c r="F16" s="39"/>
      <c r="G16" s="39"/>
      <c r="H16" s="49">
        <f t="shared" ca="1" si="1"/>
        <v>0</v>
      </c>
      <c r="I16" s="49">
        <f t="shared" ca="1" si="2"/>
        <v>0</v>
      </c>
      <c r="J16" s="49" t="str">
        <f t="shared" ca="1" si="13"/>
        <v/>
      </c>
      <c r="K16" s="66" t="str">
        <f t="shared" ca="1" si="8"/>
        <v/>
      </c>
      <c r="L16" s="66" t="str">
        <f t="shared" ca="1" si="9"/>
        <v/>
      </c>
      <c r="M16" s="66" t="str">
        <f t="shared" ca="1" si="10"/>
        <v/>
      </c>
      <c r="N16" s="68">
        <f t="shared" ca="1" si="3"/>
        <v>0</v>
      </c>
      <c r="O16" s="68">
        <f t="shared" ca="1" si="4"/>
        <v>0</v>
      </c>
      <c r="P16" s="64" t="str">
        <f t="shared" ca="1" si="11"/>
        <v/>
      </c>
      <c r="Q16" s="64" t="str">
        <f t="shared" ca="1" si="12"/>
        <v/>
      </c>
      <c r="R16" s="64">
        <f t="shared" ca="1" si="5"/>
        <v>0</v>
      </c>
      <c r="S16" s="57" t="str">
        <f t="shared" ca="1" si="14"/>
        <v/>
      </c>
    </row>
    <row r="17" spans="1:19" x14ac:dyDescent="0.3">
      <c r="A17" s="6" t="str">
        <f t="shared" ca="1" si="6"/>
        <v/>
      </c>
      <c r="B17" s="3" t="str">
        <f t="shared" ca="1" si="7"/>
        <v>Mer</v>
      </c>
      <c r="C17" s="1">
        <f t="shared" ca="1" si="0"/>
        <v>43747</v>
      </c>
      <c r="D17" s="13"/>
      <c r="E17" s="13"/>
      <c r="F17" s="39"/>
      <c r="G17" s="39"/>
      <c r="H17" s="49">
        <f t="shared" ca="1" si="1"/>
        <v>0</v>
      </c>
      <c r="I17" s="49">
        <f t="shared" ca="1" si="2"/>
        <v>0</v>
      </c>
      <c r="J17" s="49" t="str">
        <f t="shared" ca="1" si="13"/>
        <v/>
      </c>
      <c r="K17" s="66" t="str">
        <f t="shared" ca="1" si="8"/>
        <v/>
      </c>
      <c r="L17" s="66" t="str">
        <f t="shared" ca="1" si="9"/>
        <v/>
      </c>
      <c r="M17" s="66" t="str">
        <f t="shared" ca="1" si="10"/>
        <v/>
      </c>
      <c r="N17" s="68">
        <f t="shared" ca="1" si="3"/>
        <v>0</v>
      </c>
      <c r="O17" s="68">
        <f t="shared" ca="1" si="4"/>
        <v>0</v>
      </c>
      <c r="P17" s="64" t="str">
        <f t="shared" ca="1" si="11"/>
        <v/>
      </c>
      <c r="Q17" s="64" t="str">
        <f t="shared" ca="1" si="12"/>
        <v/>
      </c>
      <c r="R17" s="64">
        <f t="shared" ca="1" si="5"/>
        <v>0</v>
      </c>
      <c r="S17" s="57" t="str">
        <f t="shared" ca="1" si="14"/>
        <v/>
      </c>
    </row>
    <row r="18" spans="1:19" x14ac:dyDescent="0.3">
      <c r="A18" s="6" t="str">
        <f t="shared" ca="1" si="6"/>
        <v/>
      </c>
      <c r="B18" s="3" t="str">
        <f t="shared" ca="1" si="7"/>
        <v>Jeu</v>
      </c>
      <c r="C18" s="1">
        <f t="shared" ca="1" si="0"/>
        <v>43748</v>
      </c>
      <c r="D18" s="13"/>
      <c r="E18" s="13"/>
      <c r="F18" s="39"/>
      <c r="G18" s="39"/>
      <c r="H18" s="49">
        <f t="shared" ca="1" si="1"/>
        <v>0</v>
      </c>
      <c r="I18" s="49">
        <f t="shared" ca="1" si="2"/>
        <v>0</v>
      </c>
      <c r="J18" s="49" t="str">
        <f t="shared" ca="1" si="13"/>
        <v/>
      </c>
      <c r="K18" s="66" t="str">
        <f t="shared" ca="1" si="8"/>
        <v/>
      </c>
      <c r="L18" s="66" t="str">
        <f t="shared" ca="1" si="9"/>
        <v/>
      </c>
      <c r="M18" s="66" t="str">
        <f t="shared" ca="1" si="10"/>
        <v/>
      </c>
      <c r="N18" s="68">
        <f t="shared" ca="1" si="3"/>
        <v>0</v>
      </c>
      <c r="O18" s="68">
        <f t="shared" ca="1" si="4"/>
        <v>0</v>
      </c>
      <c r="P18" s="64" t="str">
        <f t="shared" ca="1" si="11"/>
        <v/>
      </c>
      <c r="Q18" s="64" t="str">
        <f t="shared" ca="1" si="12"/>
        <v/>
      </c>
      <c r="R18" s="64">
        <f t="shared" ca="1" si="5"/>
        <v>0</v>
      </c>
      <c r="S18" s="57" t="str">
        <f t="shared" ca="1" si="14"/>
        <v/>
      </c>
    </row>
    <row r="19" spans="1:19" x14ac:dyDescent="0.3">
      <c r="A19" s="6" t="str">
        <f t="shared" ca="1" si="6"/>
        <v/>
      </c>
      <c r="B19" s="3" t="str">
        <f t="shared" ca="1" si="7"/>
        <v>Ven</v>
      </c>
      <c r="C19" s="1">
        <f t="shared" ca="1" si="0"/>
        <v>43749</v>
      </c>
      <c r="D19" s="13"/>
      <c r="E19" s="13"/>
      <c r="F19" s="5"/>
      <c r="G19" s="5"/>
      <c r="H19" s="49">
        <f t="shared" ca="1" si="1"/>
        <v>0</v>
      </c>
      <c r="I19" s="49">
        <f t="shared" ca="1" si="2"/>
        <v>0</v>
      </c>
      <c r="J19" s="49" t="str">
        <f t="shared" ca="1" si="13"/>
        <v/>
      </c>
      <c r="K19" s="66" t="str">
        <f t="shared" ca="1" si="8"/>
        <v/>
      </c>
      <c r="L19" s="66" t="str">
        <f t="shared" ca="1" si="9"/>
        <v/>
      </c>
      <c r="M19" s="66" t="str">
        <f t="shared" ca="1" si="10"/>
        <v/>
      </c>
      <c r="N19" s="68">
        <f t="shared" ca="1" si="3"/>
        <v>0</v>
      </c>
      <c r="O19" s="68">
        <f t="shared" ca="1" si="4"/>
        <v>0</v>
      </c>
      <c r="P19" s="64" t="str">
        <f t="shared" ca="1" si="11"/>
        <v/>
      </c>
      <c r="Q19" s="64" t="str">
        <f t="shared" ca="1" si="12"/>
        <v/>
      </c>
      <c r="R19" s="64">
        <f t="shared" ca="1" si="5"/>
        <v>0</v>
      </c>
      <c r="S19" s="57" t="str">
        <f t="shared" ca="1" si="14"/>
        <v/>
      </c>
    </row>
    <row r="20" spans="1:19" x14ac:dyDescent="0.3">
      <c r="A20" s="6" t="str">
        <f t="shared" ca="1" si="6"/>
        <v/>
      </c>
      <c r="B20" s="3" t="str">
        <f t="shared" ca="1" si="7"/>
        <v>Sam</v>
      </c>
      <c r="C20" s="1">
        <f t="shared" ca="1" si="0"/>
        <v>43750</v>
      </c>
      <c r="D20" s="13"/>
      <c r="E20" s="13"/>
      <c r="F20" s="39"/>
      <c r="G20" s="5"/>
      <c r="H20" s="49">
        <f t="shared" ca="1" si="1"/>
        <v>0</v>
      </c>
      <c r="I20" s="49">
        <f t="shared" ca="1" si="2"/>
        <v>0</v>
      </c>
      <c r="J20" s="49" t="str">
        <f t="shared" ca="1" si="13"/>
        <v/>
      </c>
      <c r="K20" s="66" t="str">
        <f t="shared" ca="1" si="8"/>
        <v/>
      </c>
      <c r="L20" s="66" t="str">
        <f t="shared" ca="1" si="9"/>
        <v/>
      </c>
      <c r="M20" s="66" t="str">
        <f t="shared" ca="1" si="10"/>
        <v/>
      </c>
      <c r="N20" s="68">
        <f t="shared" ca="1" si="3"/>
        <v>0</v>
      </c>
      <c r="O20" s="68">
        <f t="shared" ca="1" si="4"/>
        <v>0</v>
      </c>
      <c r="P20" s="64" t="str">
        <f t="shared" ca="1" si="11"/>
        <v/>
      </c>
      <c r="Q20" s="64" t="str">
        <f t="shared" ca="1" si="12"/>
        <v/>
      </c>
      <c r="R20" s="64">
        <f t="shared" ca="1" si="5"/>
        <v>0</v>
      </c>
      <c r="S20" s="57" t="str">
        <f t="shared" ca="1" si="14"/>
        <v/>
      </c>
    </row>
    <row r="21" spans="1:19" x14ac:dyDescent="0.3">
      <c r="A21" s="6">
        <f t="shared" ca="1" si="6"/>
        <v>41</v>
      </c>
      <c r="B21" s="3" t="str">
        <f t="shared" ca="1" si="7"/>
        <v>Dim</v>
      </c>
      <c r="C21" s="1">
        <f t="shared" ca="1" si="0"/>
        <v>43751</v>
      </c>
      <c r="D21" s="13"/>
      <c r="E21" s="13"/>
      <c r="F21" s="5"/>
      <c r="G21" s="5"/>
      <c r="H21" s="49">
        <f t="shared" ca="1" si="1"/>
        <v>0</v>
      </c>
      <c r="I21" s="49">
        <f t="shared" ca="1" si="2"/>
        <v>0</v>
      </c>
      <c r="J21" s="49">
        <f t="shared" ca="1" si="13"/>
        <v>0</v>
      </c>
      <c r="K21" s="66">
        <f t="shared" ca="1" si="8"/>
        <v>0</v>
      </c>
      <c r="L21" s="66">
        <f t="shared" ca="1" si="9"/>
        <v>0</v>
      </c>
      <c r="M21" s="66">
        <f t="shared" ca="1" si="10"/>
        <v>0</v>
      </c>
      <c r="N21" s="68">
        <f t="shared" ca="1" si="3"/>
        <v>0</v>
      </c>
      <c r="O21" s="68">
        <f t="shared" ca="1" si="4"/>
        <v>0</v>
      </c>
      <c r="P21" s="64">
        <f t="shared" ca="1" si="11"/>
        <v>0</v>
      </c>
      <c r="Q21" s="64">
        <f t="shared" ca="1" si="12"/>
        <v>0</v>
      </c>
      <c r="R21" s="64">
        <f t="shared" ca="1" si="5"/>
        <v>0</v>
      </c>
      <c r="S21" s="57">
        <f t="shared" ca="1" si="14"/>
        <v>0</v>
      </c>
    </row>
    <row r="22" spans="1:19" x14ac:dyDescent="0.3">
      <c r="A22" s="6" t="str">
        <f t="shared" ca="1" si="6"/>
        <v/>
      </c>
      <c r="B22" s="3" t="str">
        <f t="shared" ca="1" si="7"/>
        <v>Lun</v>
      </c>
      <c r="C22" s="1">
        <f t="shared" ca="1" si="0"/>
        <v>43752</v>
      </c>
      <c r="D22" s="13"/>
      <c r="E22" s="13"/>
      <c r="F22" s="5"/>
      <c r="G22" s="5"/>
      <c r="H22" s="49">
        <f t="shared" ca="1" si="1"/>
        <v>0</v>
      </c>
      <c r="I22" s="49">
        <f t="shared" ca="1" si="2"/>
        <v>0</v>
      </c>
      <c r="J22" s="49" t="str">
        <f t="shared" ca="1" si="13"/>
        <v/>
      </c>
      <c r="K22" s="66" t="str">
        <f t="shared" ca="1" si="8"/>
        <v/>
      </c>
      <c r="L22" s="66" t="str">
        <f t="shared" ca="1" si="9"/>
        <v/>
      </c>
      <c r="M22" s="66" t="str">
        <f t="shared" ca="1" si="10"/>
        <v/>
      </c>
      <c r="N22" s="68">
        <f t="shared" ca="1" si="3"/>
        <v>0</v>
      </c>
      <c r="O22" s="68">
        <f t="shared" ca="1" si="4"/>
        <v>0</v>
      </c>
      <c r="P22" s="64" t="str">
        <f t="shared" ca="1" si="11"/>
        <v/>
      </c>
      <c r="Q22" s="64" t="str">
        <f t="shared" ca="1" si="12"/>
        <v/>
      </c>
      <c r="R22" s="64">
        <f t="shared" ca="1" si="5"/>
        <v>0</v>
      </c>
      <c r="S22" s="57" t="str">
        <f t="shared" ca="1" si="14"/>
        <v/>
      </c>
    </row>
    <row r="23" spans="1:19" x14ac:dyDescent="0.3">
      <c r="A23" s="6" t="str">
        <f t="shared" ca="1" si="6"/>
        <v/>
      </c>
      <c r="B23" s="3" t="str">
        <f t="shared" ca="1" si="7"/>
        <v>Mar</v>
      </c>
      <c r="C23" s="1">
        <f t="shared" ca="1" si="0"/>
        <v>43753</v>
      </c>
      <c r="D23" s="13"/>
      <c r="E23" s="13"/>
      <c r="F23" s="39"/>
      <c r="G23" s="39"/>
      <c r="H23" s="49">
        <f t="shared" ca="1" si="1"/>
        <v>0</v>
      </c>
      <c r="I23" s="49">
        <f t="shared" ca="1" si="2"/>
        <v>0</v>
      </c>
      <c r="J23" s="49" t="str">
        <f t="shared" ca="1" si="13"/>
        <v/>
      </c>
      <c r="K23" s="66" t="str">
        <f t="shared" ca="1" si="8"/>
        <v/>
      </c>
      <c r="L23" s="66" t="str">
        <f t="shared" ca="1" si="9"/>
        <v/>
      </c>
      <c r="M23" s="66" t="str">
        <f t="shared" ca="1" si="10"/>
        <v/>
      </c>
      <c r="N23" s="68">
        <f t="shared" ca="1" si="3"/>
        <v>0</v>
      </c>
      <c r="O23" s="68">
        <f t="shared" ca="1" si="4"/>
        <v>0</v>
      </c>
      <c r="P23" s="64" t="str">
        <f t="shared" ca="1" si="11"/>
        <v/>
      </c>
      <c r="Q23" s="64" t="str">
        <f t="shared" ca="1" si="12"/>
        <v/>
      </c>
      <c r="R23" s="64">
        <f t="shared" ca="1" si="5"/>
        <v>0</v>
      </c>
      <c r="S23" s="57" t="str">
        <f t="shared" ca="1" si="14"/>
        <v/>
      </c>
    </row>
    <row r="24" spans="1:19" x14ac:dyDescent="0.3">
      <c r="A24" s="6" t="str">
        <f t="shared" ca="1" si="6"/>
        <v/>
      </c>
      <c r="B24" s="3" t="str">
        <f t="shared" ca="1" si="7"/>
        <v>Mer</v>
      </c>
      <c r="C24" s="1">
        <f t="shared" ca="1" si="0"/>
        <v>43754</v>
      </c>
      <c r="D24" s="13"/>
      <c r="E24" s="13"/>
      <c r="F24" s="5"/>
      <c r="G24" s="5"/>
      <c r="H24" s="49">
        <f t="shared" ca="1" si="1"/>
        <v>0</v>
      </c>
      <c r="I24" s="49">
        <f t="shared" ca="1" si="2"/>
        <v>0</v>
      </c>
      <c r="J24" s="49" t="str">
        <f t="shared" ca="1" si="13"/>
        <v/>
      </c>
      <c r="K24" s="66" t="str">
        <f t="shared" ca="1" si="8"/>
        <v/>
      </c>
      <c r="L24" s="66" t="str">
        <f t="shared" ca="1" si="9"/>
        <v/>
      </c>
      <c r="M24" s="66" t="str">
        <f t="shared" ca="1" si="10"/>
        <v/>
      </c>
      <c r="N24" s="68">
        <f t="shared" ca="1" si="3"/>
        <v>0</v>
      </c>
      <c r="O24" s="68">
        <f t="shared" ca="1" si="4"/>
        <v>0</v>
      </c>
      <c r="P24" s="64" t="str">
        <f t="shared" ca="1" si="11"/>
        <v/>
      </c>
      <c r="Q24" s="64" t="str">
        <f t="shared" ca="1" si="12"/>
        <v/>
      </c>
      <c r="R24" s="64">
        <f t="shared" ca="1" si="5"/>
        <v>0</v>
      </c>
      <c r="S24" s="57" t="str">
        <f t="shared" ca="1" si="14"/>
        <v/>
      </c>
    </row>
    <row r="25" spans="1:19" x14ac:dyDescent="0.3">
      <c r="A25" s="6" t="str">
        <f t="shared" ca="1" si="6"/>
        <v/>
      </c>
      <c r="B25" s="3" t="str">
        <f t="shared" ca="1" si="7"/>
        <v>Jeu</v>
      </c>
      <c r="C25" s="1">
        <f t="shared" ca="1" si="0"/>
        <v>43755</v>
      </c>
      <c r="D25" s="13"/>
      <c r="E25" s="13"/>
      <c r="F25" s="5"/>
      <c r="G25" s="5"/>
      <c r="H25" s="49">
        <f t="shared" ca="1" si="1"/>
        <v>0</v>
      </c>
      <c r="I25" s="49">
        <f t="shared" ca="1" si="2"/>
        <v>0</v>
      </c>
      <c r="J25" s="49" t="str">
        <f t="shared" ca="1" si="13"/>
        <v/>
      </c>
      <c r="K25" s="66" t="str">
        <f t="shared" ca="1" si="8"/>
        <v/>
      </c>
      <c r="L25" s="66" t="str">
        <f t="shared" ca="1" si="9"/>
        <v/>
      </c>
      <c r="M25" s="66" t="str">
        <f t="shared" ca="1" si="10"/>
        <v/>
      </c>
      <c r="N25" s="68">
        <f t="shared" ca="1" si="3"/>
        <v>0</v>
      </c>
      <c r="O25" s="68">
        <f t="shared" ca="1" si="4"/>
        <v>0</v>
      </c>
      <c r="P25" s="64" t="str">
        <f t="shared" ca="1" si="11"/>
        <v/>
      </c>
      <c r="Q25" s="64" t="str">
        <f t="shared" ca="1" si="12"/>
        <v/>
      </c>
      <c r="R25" s="64">
        <f t="shared" ca="1" si="5"/>
        <v>0</v>
      </c>
      <c r="S25" s="57" t="str">
        <f t="shared" ca="1" si="14"/>
        <v/>
      </c>
    </row>
    <row r="26" spans="1:19" x14ac:dyDescent="0.3">
      <c r="A26" s="6" t="str">
        <f t="shared" ca="1" si="6"/>
        <v/>
      </c>
      <c r="B26" s="3" t="str">
        <f t="shared" ca="1" si="7"/>
        <v>Ven</v>
      </c>
      <c r="C26" s="1">
        <f t="shared" ca="1" si="0"/>
        <v>43756</v>
      </c>
      <c r="D26" s="13"/>
      <c r="E26" s="13"/>
      <c r="F26" s="5"/>
      <c r="G26" s="5"/>
      <c r="H26" s="49">
        <f t="shared" ca="1" si="1"/>
        <v>0</v>
      </c>
      <c r="I26" s="49">
        <f t="shared" ca="1" si="2"/>
        <v>0</v>
      </c>
      <c r="J26" s="49" t="str">
        <f t="shared" ca="1" si="13"/>
        <v/>
      </c>
      <c r="K26" s="66" t="str">
        <f t="shared" ca="1" si="8"/>
        <v/>
      </c>
      <c r="L26" s="66" t="str">
        <f t="shared" ca="1" si="9"/>
        <v/>
      </c>
      <c r="M26" s="66" t="str">
        <f t="shared" ca="1" si="10"/>
        <v/>
      </c>
      <c r="N26" s="68">
        <f t="shared" ca="1" si="3"/>
        <v>0</v>
      </c>
      <c r="O26" s="68">
        <f t="shared" ca="1" si="4"/>
        <v>0</v>
      </c>
      <c r="P26" s="64" t="str">
        <f t="shared" ca="1" si="11"/>
        <v/>
      </c>
      <c r="Q26" s="64" t="str">
        <f t="shared" ca="1" si="12"/>
        <v/>
      </c>
      <c r="R26" s="64">
        <f t="shared" ca="1" si="5"/>
        <v>0</v>
      </c>
      <c r="S26" s="57" t="str">
        <f t="shared" ca="1" si="14"/>
        <v/>
      </c>
    </row>
    <row r="27" spans="1:19" x14ac:dyDescent="0.3">
      <c r="A27" s="6" t="str">
        <f t="shared" ca="1" si="6"/>
        <v/>
      </c>
      <c r="B27" s="3" t="str">
        <f t="shared" ca="1" si="7"/>
        <v>Sam</v>
      </c>
      <c r="C27" s="1">
        <f t="shared" ca="1" si="0"/>
        <v>43757</v>
      </c>
      <c r="D27" s="13"/>
      <c r="E27" s="13"/>
      <c r="F27" s="5"/>
      <c r="G27" s="5"/>
      <c r="H27" s="49">
        <f t="shared" ca="1" si="1"/>
        <v>0</v>
      </c>
      <c r="I27" s="49">
        <f t="shared" ca="1" si="2"/>
        <v>0</v>
      </c>
      <c r="J27" s="49" t="str">
        <f t="shared" ca="1" si="13"/>
        <v/>
      </c>
      <c r="K27" s="66" t="str">
        <f t="shared" ca="1" si="8"/>
        <v/>
      </c>
      <c r="L27" s="66" t="str">
        <f t="shared" ca="1" si="9"/>
        <v/>
      </c>
      <c r="M27" s="66" t="str">
        <f t="shared" ca="1" si="10"/>
        <v/>
      </c>
      <c r="N27" s="68">
        <f t="shared" ca="1" si="3"/>
        <v>0</v>
      </c>
      <c r="O27" s="68">
        <f t="shared" ca="1" si="4"/>
        <v>0</v>
      </c>
      <c r="P27" s="64" t="str">
        <f t="shared" ca="1" si="11"/>
        <v/>
      </c>
      <c r="Q27" s="64" t="str">
        <f t="shared" ca="1" si="12"/>
        <v/>
      </c>
      <c r="R27" s="64">
        <f t="shared" ca="1" si="5"/>
        <v>0</v>
      </c>
      <c r="S27" s="57" t="str">
        <f t="shared" ca="1" si="14"/>
        <v/>
      </c>
    </row>
    <row r="28" spans="1:19" x14ac:dyDescent="0.3">
      <c r="A28" s="6">
        <f t="shared" ca="1" si="6"/>
        <v>42</v>
      </c>
      <c r="B28" s="3" t="str">
        <f t="shared" ca="1" si="7"/>
        <v>Dim</v>
      </c>
      <c r="C28" s="1">
        <f t="shared" ca="1" si="0"/>
        <v>43758</v>
      </c>
      <c r="D28" s="13"/>
      <c r="E28" s="13"/>
      <c r="F28" s="5"/>
      <c r="G28" s="5"/>
      <c r="H28" s="49">
        <f t="shared" ca="1" si="1"/>
        <v>0</v>
      </c>
      <c r="I28" s="49">
        <f t="shared" ca="1" si="2"/>
        <v>0</v>
      </c>
      <c r="J28" s="49">
        <f t="shared" ca="1" si="13"/>
        <v>0</v>
      </c>
      <c r="K28" s="66">
        <f t="shared" ca="1" si="8"/>
        <v>0</v>
      </c>
      <c r="L28" s="66">
        <f t="shared" ca="1" si="9"/>
        <v>0</v>
      </c>
      <c r="M28" s="66">
        <f t="shared" ca="1" si="10"/>
        <v>0</v>
      </c>
      <c r="N28" s="68">
        <f t="shared" ca="1" si="3"/>
        <v>0</v>
      </c>
      <c r="O28" s="68">
        <f t="shared" ca="1" si="4"/>
        <v>0</v>
      </c>
      <c r="P28" s="64">
        <f t="shared" ca="1" si="11"/>
        <v>0</v>
      </c>
      <c r="Q28" s="64">
        <f t="shared" ca="1" si="12"/>
        <v>0</v>
      </c>
      <c r="R28" s="64">
        <f t="shared" ca="1" si="5"/>
        <v>0</v>
      </c>
      <c r="S28" s="57">
        <f t="shared" ca="1" si="14"/>
        <v>0</v>
      </c>
    </row>
    <row r="29" spans="1:19" x14ac:dyDescent="0.3">
      <c r="A29" s="6" t="str">
        <f t="shared" ca="1" si="6"/>
        <v/>
      </c>
      <c r="B29" s="3" t="str">
        <f t="shared" ca="1" si="7"/>
        <v>Lun</v>
      </c>
      <c r="C29" s="1">
        <f t="shared" ca="1" si="0"/>
        <v>43759</v>
      </c>
      <c r="D29" s="13"/>
      <c r="E29" s="13"/>
      <c r="F29" s="5"/>
      <c r="G29" s="5"/>
      <c r="H29" s="49">
        <f t="shared" ca="1" si="1"/>
        <v>0</v>
      </c>
      <c r="I29" s="49">
        <f t="shared" ca="1" si="2"/>
        <v>0</v>
      </c>
      <c r="J29" s="49" t="str">
        <f t="shared" ca="1" si="13"/>
        <v/>
      </c>
      <c r="K29" s="66" t="str">
        <f t="shared" ca="1" si="8"/>
        <v/>
      </c>
      <c r="L29" s="66" t="str">
        <f t="shared" ca="1" si="9"/>
        <v/>
      </c>
      <c r="M29" s="66" t="str">
        <f t="shared" ca="1" si="10"/>
        <v/>
      </c>
      <c r="N29" s="68">
        <f t="shared" ca="1" si="3"/>
        <v>0</v>
      </c>
      <c r="O29" s="68">
        <f t="shared" ca="1" si="4"/>
        <v>0</v>
      </c>
      <c r="P29" s="64" t="str">
        <f t="shared" ca="1" si="11"/>
        <v/>
      </c>
      <c r="Q29" s="64" t="str">
        <f t="shared" ca="1" si="12"/>
        <v/>
      </c>
      <c r="R29" s="64">
        <f t="shared" ca="1" si="5"/>
        <v>0</v>
      </c>
      <c r="S29" s="57" t="str">
        <f t="shared" ca="1" si="14"/>
        <v/>
      </c>
    </row>
    <row r="30" spans="1:19" x14ac:dyDescent="0.3">
      <c r="A30" s="6" t="str">
        <f t="shared" ca="1" si="6"/>
        <v/>
      </c>
      <c r="B30" s="3" t="str">
        <f t="shared" ca="1" si="7"/>
        <v>Mar</v>
      </c>
      <c r="C30" s="1">
        <f t="shared" ca="1" si="0"/>
        <v>43760</v>
      </c>
      <c r="D30" s="13"/>
      <c r="E30" s="13"/>
      <c r="F30" s="5"/>
      <c r="G30" s="5"/>
      <c r="H30" s="49">
        <f t="shared" ca="1" si="1"/>
        <v>0</v>
      </c>
      <c r="I30" s="49">
        <f t="shared" ca="1" si="2"/>
        <v>0</v>
      </c>
      <c r="J30" s="49" t="str">
        <f t="shared" ca="1" si="13"/>
        <v/>
      </c>
      <c r="K30" s="66" t="str">
        <f t="shared" ca="1" si="8"/>
        <v/>
      </c>
      <c r="L30" s="66" t="str">
        <f t="shared" ca="1" si="9"/>
        <v/>
      </c>
      <c r="M30" s="66" t="str">
        <f t="shared" ca="1" si="10"/>
        <v/>
      </c>
      <c r="N30" s="68">
        <f t="shared" ca="1" si="3"/>
        <v>0</v>
      </c>
      <c r="O30" s="68">
        <f t="shared" ca="1" si="4"/>
        <v>0</v>
      </c>
      <c r="P30" s="64" t="str">
        <f t="shared" ca="1" si="11"/>
        <v/>
      </c>
      <c r="Q30" s="64" t="str">
        <f t="shared" ca="1" si="12"/>
        <v/>
      </c>
      <c r="R30" s="64">
        <f t="shared" ca="1" si="5"/>
        <v>0</v>
      </c>
      <c r="S30" s="57" t="str">
        <f t="shared" ca="1" si="14"/>
        <v/>
      </c>
    </row>
    <row r="31" spans="1:19" x14ac:dyDescent="0.3">
      <c r="A31" s="6" t="str">
        <f t="shared" ca="1" si="6"/>
        <v/>
      </c>
      <c r="B31" s="3" t="str">
        <f t="shared" ca="1" si="7"/>
        <v>Mer</v>
      </c>
      <c r="C31" s="1">
        <f t="shared" ca="1" si="0"/>
        <v>43761</v>
      </c>
      <c r="D31" s="13"/>
      <c r="E31" s="13"/>
      <c r="F31" s="5"/>
      <c r="G31" s="5"/>
      <c r="H31" s="49">
        <f t="shared" ca="1" si="1"/>
        <v>0</v>
      </c>
      <c r="I31" s="49">
        <f t="shared" ca="1" si="2"/>
        <v>0</v>
      </c>
      <c r="J31" s="49" t="str">
        <f t="shared" ca="1" si="13"/>
        <v/>
      </c>
      <c r="K31" s="66" t="str">
        <f t="shared" ca="1" si="8"/>
        <v/>
      </c>
      <c r="L31" s="66" t="str">
        <f t="shared" ca="1" si="9"/>
        <v/>
      </c>
      <c r="M31" s="66" t="str">
        <f t="shared" ca="1" si="10"/>
        <v/>
      </c>
      <c r="N31" s="68">
        <f t="shared" ca="1" si="3"/>
        <v>0</v>
      </c>
      <c r="O31" s="68">
        <f t="shared" ca="1" si="4"/>
        <v>0</v>
      </c>
      <c r="P31" s="64" t="str">
        <f t="shared" ca="1" si="11"/>
        <v/>
      </c>
      <c r="Q31" s="64" t="str">
        <f t="shared" ca="1" si="12"/>
        <v/>
      </c>
      <c r="R31" s="64">
        <f t="shared" ca="1" si="5"/>
        <v>0</v>
      </c>
      <c r="S31" s="57" t="str">
        <f t="shared" ca="1" si="14"/>
        <v/>
      </c>
    </row>
    <row r="32" spans="1:19" x14ac:dyDescent="0.3">
      <c r="A32" s="6" t="str">
        <f t="shared" ca="1" si="6"/>
        <v/>
      </c>
      <c r="B32" s="3" t="str">
        <f t="shared" ca="1" si="7"/>
        <v>Jeu</v>
      </c>
      <c r="C32" s="1">
        <f t="shared" ca="1" si="0"/>
        <v>43762</v>
      </c>
      <c r="D32" s="13"/>
      <c r="E32" s="13"/>
      <c r="F32" s="5"/>
      <c r="G32" s="5"/>
      <c r="H32" s="49">
        <f t="shared" ca="1" si="1"/>
        <v>0</v>
      </c>
      <c r="I32" s="49">
        <f t="shared" ca="1" si="2"/>
        <v>0</v>
      </c>
      <c r="J32" s="49" t="str">
        <f t="shared" ca="1" si="13"/>
        <v/>
      </c>
      <c r="K32" s="66" t="str">
        <f t="shared" ca="1" si="8"/>
        <v/>
      </c>
      <c r="L32" s="66" t="str">
        <f t="shared" ca="1" si="9"/>
        <v/>
      </c>
      <c r="M32" s="66" t="str">
        <f t="shared" ca="1" si="10"/>
        <v/>
      </c>
      <c r="N32" s="68">
        <f t="shared" ca="1" si="3"/>
        <v>0</v>
      </c>
      <c r="O32" s="68">
        <f t="shared" ca="1" si="4"/>
        <v>0</v>
      </c>
      <c r="P32" s="64" t="str">
        <f t="shared" ca="1" si="11"/>
        <v/>
      </c>
      <c r="Q32" s="64" t="str">
        <f t="shared" ca="1" si="12"/>
        <v/>
      </c>
      <c r="R32" s="64">
        <f t="shared" ca="1" si="5"/>
        <v>0</v>
      </c>
      <c r="S32" s="57" t="str">
        <f t="shared" ca="1" si="14"/>
        <v/>
      </c>
    </row>
    <row r="33" spans="1:19" x14ac:dyDescent="0.3">
      <c r="A33" s="6" t="str">
        <f t="shared" ca="1" si="6"/>
        <v/>
      </c>
      <c r="B33" s="3" t="str">
        <f t="shared" ca="1" si="7"/>
        <v>Ven</v>
      </c>
      <c r="C33" s="1">
        <f t="shared" ca="1" si="0"/>
        <v>43763</v>
      </c>
      <c r="D33" s="13"/>
      <c r="E33" s="13"/>
      <c r="F33" s="5"/>
      <c r="G33" s="5"/>
      <c r="H33" s="49">
        <f t="shared" ca="1" si="1"/>
        <v>0</v>
      </c>
      <c r="I33" s="49">
        <f t="shared" ca="1" si="2"/>
        <v>0</v>
      </c>
      <c r="J33" s="49" t="str">
        <f t="shared" ca="1" si="13"/>
        <v/>
      </c>
      <c r="K33" s="66" t="str">
        <f t="shared" ca="1" si="8"/>
        <v/>
      </c>
      <c r="L33" s="66" t="str">
        <f t="shared" ca="1" si="9"/>
        <v/>
      </c>
      <c r="M33" s="66" t="str">
        <f t="shared" ca="1" si="10"/>
        <v/>
      </c>
      <c r="N33" s="68">
        <f t="shared" ca="1" si="3"/>
        <v>0</v>
      </c>
      <c r="O33" s="68">
        <f t="shared" ca="1" si="4"/>
        <v>0</v>
      </c>
      <c r="P33" s="64" t="str">
        <f t="shared" ca="1" si="11"/>
        <v/>
      </c>
      <c r="Q33" s="64" t="str">
        <f t="shared" ca="1" si="12"/>
        <v/>
      </c>
      <c r="R33" s="64">
        <f t="shared" ca="1" si="5"/>
        <v>0</v>
      </c>
      <c r="S33" s="57" t="str">
        <f t="shared" ca="1" si="14"/>
        <v/>
      </c>
    </row>
    <row r="34" spans="1:19" x14ac:dyDescent="0.3">
      <c r="A34" s="6" t="str">
        <f t="shared" ca="1" si="6"/>
        <v/>
      </c>
      <c r="B34" s="3" t="str">
        <f t="shared" ca="1" si="7"/>
        <v>Sam</v>
      </c>
      <c r="C34" s="1">
        <f t="shared" ca="1" si="0"/>
        <v>43764</v>
      </c>
      <c r="D34" s="13"/>
      <c r="E34" s="13"/>
      <c r="F34" s="5"/>
      <c r="G34" s="5"/>
      <c r="H34" s="49">
        <f t="shared" ca="1" si="1"/>
        <v>0</v>
      </c>
      <c r="I34" s="49">
        <f t="shared" ca="1" si="2"/>
        <v>0</v>
      </c>
      <c r="J34" s="49" t="str">
        <f t="shared" ca="1" si="13"/>
        <v/>
      </c>
      <c r="K34" s="66" t="str">
        <f t="shared" ca="1" si="8"/>
        <v/>
      </c>
      <c r="L34" s="66" t="str">
        <f t="shared" ca="1" si="9"/>
        <v/>
      </c>
      <c r="M34" s="66" t="str">
        <f t="shared" ca="1" si="10"/>
        <v/>
      </c>
      <c r="N34" s="68">
        <f t="shared" ca="1" si="3"/>
        <v>0</v>
      </c>
      <c r="O34" s="68">
        <f t="shared" ca="1" si="4"/>
        <v>0</v>
      </c>
      <c r="P34" s="64" t="str">
        <f t="shared" ca="1" si="11"/>
        <v/>
      </c>
      <c r="Q34" s="64" t="str">
        <f t="shared" ca="1" si="12"/>
        <v/>
      </c>
      <c r="R34" s="64">
        <f t="shared" ca="1" si="5"/>
        <v>0</v>
      </c>
      <c r="S34" s="57" t="str">
        <f t="shared" ca="1" si="14"/>
        <v/>
      </c>
    </row>
    <row r="35" spans="1:19" x14ac:dyDescent="0.3">
      <c r="A35" s="6">
        <f t="shared" ca="1" si="6"/>
        <v>43</v>
      </c>
      <c r="B35" s="3" t="str">
        <f t="shared" ca="1" si="7"/>
        <v>Dim</v>
      </c>
      <c r="C35" s="1">
        <f t="shared" ca="1" si="0"/>
        <v>43765</v>
      </c>
      <c r="D35" s="13"/>
      <c r="E35" s="13"/>
      <c r="F35" s="39"/>
      <c r="G35" s="39"/>
      <c r="H35" s="49">
        <f t="shared" ca="1" si="1"/>
        <v>0</v>
      </c>
      <c r="I35" s="49">
        <f t="shared" ca="1" si="2"/>
        <v>0</v>
      </c>
      <c r="J35" s="49">
        <f t="shared" ca="1" si="13"/>
        <v>0</v>
      </c>
      <c r="K35" s="66">
        <f t="shared" ca="1" si="8"/>
        <v>0</v>
      </c>
      <c r="L35" s="66">
        <f t="shared" ca="1" si="9"/>
        <v>0</v>
      </c>
      <c r="M35" s="66">
        <f t="shared" ca="1" si="10"/>
        <v>0</v>
      </c>
      <c r="N35" s="68">
        <f t="shared" ca="1" si="3"/>
        <v>0</v>
      </c>
      <c r="O35" s="68">
        <f t="shared" ca="1" si="4"/>
        <v>0</v>
      </c>
      <c r="P35" s="64">
        <f t="shared" ca="1" si="11"/>
        <v>0</v>
      </c>
      <c r="Q35" s="64">
        <f t="shared" ca="1" si="12"/>
        <v>0</v>
      </c>
      <c r="R35" s="64">
        <f t="shared" ca="1" si="5"/>
        <v>0</v>
      </c>
      <c r="S35" s="57">
        <f t="shared" ca="1" si="14"/>
        <v>0</v>
      </c>
    </row>
    <row r="36" spans="1:19" x14ac:dyDescent="0.3">
      <c r="A36" s="6" t="str">
        <f t="shared" ca="1" si="6"/>
        <v/>
      </c>
      <c r="B36" s="3" t="str">
        <f t="shared" ca="1" si="7"/>
        <v>Lun</v>
      </c>
      <c r="C36" s="1">
        <f t="shared" ca="1" si="0"/>
        <v>43766</v>
      </c>
      <c r="D36" s="13"/>
      <c r="E36" s="13"/>
      <c r="F36" s="39"/>
      <c r="G36" s="39"/>
      <c r="H36" s="49">
        <f t="shared" ca="1" si="1"/>
        <v>0</v>
      </c>
      <c r="I36" s="49">
        <f t="shared" ca="1" si="2"/>
        <v>0</v>
      </c>
      <c r="J36" s="49" t="str">
        <f t="shared" ca="1" si="13"/>
        <v/>
      </c>
      <c r="K36" s="66" t="str">
        <f t="shared" ca="1" si="8"/>
        <v/>
      </c>
      <c r="L36" s="66" t="str">
        <f t="shared" ca="1" si="9"/>
        <v/>
      </c>
      <c r="M36" s="66" t="str">
        <f t="shared" ca="1" si="10"/>
        <v/>
      </c>
      <c r="N36" s="68">
        <f t="shared" ca="1" si="3"/>
        <v>0</v>
      </c>
      <c r="O36" s="68">
        <f t="shared" ca="1" si="4"/>
        <v>0</v>
      </c>
      <c r="P36" s="64" t="str">
        <f t="shared" ca="1" si="11"/>
        <v/>
      </c>
      <c r="Q36" s="64" t="str">
        <f t="shared" ca="1" si="12"/>
        <v/>
      </c>
      <c r="R36" s="64">
        <f t="shared" ca="1" si="5"/>
        <v>0</v>
      </c>
      <c r="S36" s="57" t="str">
        <f t="shared" ca="1" si="14"/>
        <v/>
      </c>
    </row>
    <row r="37" spans="1:19" x14ac:dyDescent="0.3">
      <c r="A37" s="6" t="str">
        <f t="shared" ca="1" si="6"/>
        <v/>
      </c>
      <c r="B37" s="3" t="str">
        <f t="shared" ca="1" si="7"/>
        <v>Mar</v>
      </c>
      <c r="C37" s="1">
        <f t="shared" ca="1" si="0"/>
        <v>43767</v>
      </c>
      <c r="D37" s="13"/>
      <c r="E37" s="13"/>
      <c r="F37" s="39"/>
      <c r="G37" s="39"/>
      <c r="H37" s="49">
        <f t="shared" ca="1" si="1"/>
        <v>0</v>
      </c>
      <c r="I37" s="49">
        <f t="shared" ca="1" si="2"/>
        <v>0</v>
      </c>
      <c r="J37" s="49" t="str">
        <f t="shared" ca="1" si="13"/>
        <v/>
      </c>
      <c r="K37" s="66" t="str">
        <f t="shared" ca="1" si="8"/>
        <v/>
      </c>
      <c r="L37" s="66" t="str">
        <f t="shared" ca="1" si="9"/>
        <v/>
      </c>
      <c r="M37" s="66" t="str">
        <f t="shared" ca="1" si="10"/>
        <v/>
      </c>
      <c r="N37" s="68">
        <f t="shared" ca="1" si="3"/>
        <v>0</v>
      </c>
      <c r="O37" s="68">
        <f t="shared" ca="1" si="4"/>
        <v>0</v>
      </c>
      <c r="P37" s="64" t="str">
        <f t="shared" ca="1" si="11"/>
        <v/>
      </c>
      <c r="Q37" s="64" t="str">
        <f t="shared" ca="1" si="12"/>
        <v/>
      </c>
      <c r="R37" s="64">
        <f t="shared" ca="1" si="5"/>
        <v>0</v>
      </c>
      <c r="S37" s="57" t="str">
        <f t="shared" ca="1" si="14"/>
        <v/>
      </c>
    </row>
    <row r="38" spans="1:19" x14ac:dyDescent="0.3">
      <c r="A38" s="6" t="str">
        <f t="shared" ca="1" si="6"/>
        <v/>
      </c>
      <c r="B38" s="3" t="str">
        <f t="shared" ca="1" si="7"/>
        <v>Mer</v>
      </c>
      <c r="C38" s="1">
        <f t="shared" ca="1" si="0"/>
        <v>43768</v>
      </c>
      <c r="D38" s="13"/>
      <c r="E38" s="13"/>
      <c r="F38" s="39"/>
      <c r="G38" s="39"/>
      <c r="H38" s="49">
        <f t="shared" ca="1" si="1"/>
        <v>0</v>
      </c>
      <c r="I38" s="49">
        <f t="shared" ca="1" si="2"/>
        <v>0</v>
      </c>
      <c r="J38" s="49" t="str">
        <f t="shared" ca="1" si="13"/>
        <v/>
      </c>
      <c r="K38" s="66" t="str">
        <f t="shared" ca="1" si="8"/>
        <v/>
      </c>
      <c r="L38" s="66" t="str">
        <f t="shared" ca="1" si="9"/>
        <v/>
      </c>
      <c r="M38" s="66" t="str">
        <f t="shared" ca="1" si="10"/>
        <v/>
      </c>
      <c r="N38" s="68">
        <f t="shared" ca="1" si="3"/>
        <v>0</v>
      </c>
      <c r="O38" s="68">
        <f t="shared" ca="1" si="4"/>
        <v>0</v>
      </c>
      <c r="P38" s="64" t="str">
        <f t="shared" ca="1" si="11"/>
        <v/>
      </c>
      <c r="Q38" s="64" t="str">
        <f t="shared" ca="1" si="12"/>
        <v/>
      </c>
      <c r="R38" s="64">
        <f t="shared" ca="1" si="5"/>
        <v>0</v>
      </c>
      <c r="S38" s="57" t="str">
        <f t="shared" ca="1" si="14"/>
        <v/>
      </c>
    </row>
    <row r="39" spans="1:19" x14ac:dyDescent="0.3">
      <c r="A39" s="6" t="str">
        <f t="shared" ca="1" si="6"/>
        <v/>
      </c>
      <c r="B39" s="3" t="str">
        <f t="shared" ca="1" si="7"/>
        <v>Jeu</v>
      </c>
      <c r="C39" s="1">
        <f t="shared" ca="1" si="0"/>
        <v>43769</v>
      </c>
      <c r="D39" s="13"/>
      <c r="E39" s="13"/>
      <c r="F39" s="39"/>
      <c r="G39" s="39"/>
      <c r="H39" s="49">
        <f t="shared" ca="1" si="1"/>
        <v>0</v>
      </c>
      <c r="I39" s="49">
        <f t="shared" ca="1" si="2"/>
        <v>0</v>
      </c>
      <c r="J39" s="49" t="str">
        <f t="shared" ca="1" si="13"/>
        <v/>
      </c>
      <c r="K39" s="66" t="str">
        <f t="shared" ca="1" si="8"/>
        <v/>
      </c>
      <c r="L39" s="66" t="str">
        <f t="shared" ca="1" si="9"/>
        <v/>
      </c>
      <c r="M39" s="66" t="str">
        <f t="shared" ca="1" si="10"/>
        <v/>
      </c>
      <c r="N39" s="68">
        <f t="shared" ca="1" si="3"/>
        <v>0</v>
      </c>
      <c r="O39" s="68">
        <f t="shared" ca="1" si="4"/>
        <v>0</v>
      </c>
      <c r="P39" s="64" t="str">
        <f t="shared" ca="1" si="11"/>
        <v/>
      </c>
      <c r="Q39" s="64" t="str">
        <f t="shared" ca="1" si="12"/>
        <v/>
      </c>
      <c r="R39" s="64">
        <f t="shared" ca="1" si="5"/>
        <v>0</v>
      </c>
      <c r="S39" s="57" t="str">
        <f t="shared" ca="1" si="14"/>
        <v/>
      </c>
    </row>
    <row r="40" spans="1:19" x14ac:dyDescent="0.3">
      <c r="B40" s="89" t="s">
        <v>50</v>
      </c>
      <c r="C40" s="89"/>
      <c r="D40" s="89"/>
      <c r="E40" s="89"/>
      <c r="F40" s="89"/>
      <c r="G40" s="89"/>
      <c r="H40" s="51">
        <f ca="1">SUM(H9:H39)</f>
        <v>0</v>
      </c>
      <c r="I40" s="51">
        <f t="shared" ref="I40:J40" ca="1" si="15">SUM(I9:I39)</f>
        <v>0</v>
      </c>
      <c r="J40" s="56">
        <f t="shared" ca="1" si="15"/>
        <v>0</v>
      </c>
      <c r="K40" s="56"/>
      <c r="L40" s="59">
        <f ca="1">SUM(L9:L39)</f>
        <v>0</v>
      </c>
      <c r="M40" s="59">
        <f t="shared" ref="M40:O40" ca="1" si="16">SUM(M9:M39)</f>
        <v>0</v>
      </c>
      <c r="N40" s="59">
        <f t="shared" ca="1" si="16"/>
        <v>0</v>
      </c>
      <c r="O40" s="59">
        <f t="shared" ca="1" si="16"/>
        <v>0</v>
      </c>
      <c r="P40" s="59">
        <f ca="1">SUM(P9:P39)</f>
        <v>0</v>
      </c>
      <c r="Q40" s="59">
        <f ca="1">SUM(Q9:Q39)</f>
        <v>0</v>
      </c>
      <c r="R40" s="59">
        <f ca="1">SUM(R9:R39)</f>
        <v>0</v>
      </c>
      <c r="S40" s="59">
        <f ca="1">SUM(S9:S39)</f>
        <v>0</v>
      </c>
    </row>
    <row r="41" spans="1:19" x14ac:dyDescent="0.3">
      <c r="J41" s="55">
        <f ca="1">IFERROR(IF(WEEKDAY(C34)=2,SUM(H34:H39)+SUM(I34:I39),IF(WEEKDAY(C35)=2,SUM(H35:H39)+SUM(I35:I39),IF(WEEKDAY(C36)=2,SUM(H36:H39)+SUM(I36:I39),IF(WEEKDAY(C37)=2,SUM(H37:H39)+SUM(I37:I39),IF(WEEKDAY(C38)=2,SUM(H38:H39)+SUM(I38:I39),IF(WEEKDAY(C39)=2,H39+I39,"")))))),0)</f>
        <v>0</v>
      </c>
      <c r="K41" s="69"/>
      <c r="P41" s="71">
        <f ca="1">IFERROR(IF(WEEKDAY($C$34)=2,SUM(P34:P39),IF(WEEKDAY($C$35)=2,SUM(P35:P39),IF(WEEKDAY($C$36)=2,SUM(P36:P39),IF(WEEKDAY($C$37)=2,SUM(P37:P39),IF(WEEKDAY($C$38)=2,SUM(P38:P39),IF(WEEKDAY($C$39)=2,P39,"")))))),0)</f>
        <v>0</v>
      </c>
      <c r="Q41" s="71">
        <f ca="1">IFERROR(IF(WEEKDAY($C$34)=2,SUM(Q34:Q39),IF(WEEKDAY($C$35)=2,SUM(Q35:Q39),IF(WEEKDAY($C$36)=2,SUM(Q36:Q39),IF(WEEKDAY($C$37)=2,SUM(Q37:Q39),IF(WEEKDAY($C$38)=2,SUM(Q38:Q39),IF(WEEKDAY($C$39)=2,Q39,"")))))),0)</f>
        <v>0</v>
      </c>
      <c r="R41" s="71">
        <f ca="1">IFERROR(IF(WEEKDAY($C$34)=2,SUM(R34:R39),IF(WEEKDAY($C$35)=2,SUM(R35:R39),IF(WEEKDAY($C$36)=2,SUM(R36:R39),IF(WEEKDAY($C$37)=2,SUM(R37:R39),IF(WEEKDAY($C$38)=2,SUM(R38:R39),IF(WEEKDAY($C$39)=2,R39,"")))))),0)</f>
        <v>0</v>
      </c>
      <c r="S41" s="73"/>
    </row>
  </sheetData>
  <mergeCells count="4">
    <mergeCell ref="B40:G40"/>
    <mergeCell ref="C6:C7"/>
    <mergeCell ref="A1:S5"/>
    <mergeCell ref="P8:S8"/>
  </mergeCells>
  <conditionalFormatting sqref="A9:A39">
    <cfRule type="expression" dxfId="20" priority="27">
      <formula>$A9&lt;&gt;""</formula>
    </cfRule>
  </conditionalFormatting>
  <conditionalFormatting sqref="A8:A39">
    <cfRule type="expression" dxfId="19" priority="26">
      <formula>$A8&lt;&gt;""</formula>
    </cfRule>
  </conditionalFormatting>
  <conditionalFormatting sqref="J9:J39">
    <cfRule type="expression" dxfId="18" priority="5">
      <formula>$J9&lt;&gt;""</formula>
    </cfRule>
  </conditionalFormatting>
  <conditionalFormatting sqref="B9:I39">
    <cfRule type="expression" dxfId="17" priority="4" stopIfTrue="1">
      <formula>WEEKDAY($C9,1)=7</formula>
    </cfRule>
  </conditionalFormatting>
  <conditionalFormatting sqref="B9:I39 N9:N39">
    <cfRule type="expression" dxfId="16" priority="2">
      <formula>COUNTIF(Fériés,$C9)&gt;0</formula>
    </cfRule>
  </conditionalFormatting>
  <conditionalFormatting sqref="B9:I39 O9:O39">
    <cfRule type="expression" dxfId="15" priority="3" stopIfTrue="1">
      <formula>WEEKDAY($C9,1)=1</formula>
    </cfRule>
  </conditionalFormatting>
  <conditionalFormatting sqref="S9:S39">
    <cfRule type="expression" dxfId="14" priority="1">
      <formula>$S9&lt;&gt;""</formula>
    </cfRule>
  </conditionalFormatting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S41"/>
  <sheetViews>
    <sheetView workbookViewId="0">
      <pane ySplit="8" topLeftCell="A21" activePane="bottomLeft" state="frozen"/>
      <selection activeCell="S9" sqref="S9:S14"/>
      <selection pane="bottomLeft" activeCell="S9" sqref="S9:S14"/>
    </sheetView>
  </sheetViews>
  <sheetFormatPr baseColWidth="10" defaultRowHeight="15.6" x14ac:dyDescent="0.3"/>
  <cols>
    <col min="1" max="1" width="7.59765625" bestFit="1" customWidth="1"/>
    <col min="2" max="2" width="8.5" bestFit="1" customWidth="1"/>
    <col min="3" max="3" width="10.09765625" style="2" bestFit="1" customWidth="1"/>
    <col min="4" max="5" width="7.09765625" style="7" customWidth="1"/>
    <col min="6" max="7" width="7.09765625" customWidth="1"/>
    <col min="8" max="8" width="13" bestFit="1" customWidth="1"/>
    <col min="9" max="9" width="13" style="4" customWidth="1"/>
    <col min="10" max="10" width="12.19921875" style="8" bestFit="1" customWidth="1"/>
    <col min="11" max="11" width="7.5" style="8" customWidth="1"/>
    <col min="12" max="12" width="10.59765625" style="8" bestFit="1" customWidth="1"/>
    <col min="13" max="13" width="6.796875" style="8" customWidth="1"/>
    <col min="14" max="14" width="13" bestFit="1" customWidth="1"/>
    <col min="15" max="15" width="10.8984375" bestFit="1" customWidth="1"/>
    <col min="16" max="17" width="9.19921875" customWidth="1"/>
    <col min="18" max="18" width="10.796875" bestFit="1" customWidth="1"/>
    <col min="19" max="19" width="8.296875" customWidth="1"/>
  </cols>
  <sheetData>
    <row r="1" spans="1:19" s="4" customFormat="1" ht="7.8" customHeight="1" thickTop="1" x14ac:dyDescent="0.3">
      <c r="A1" s="99" t="s">
        <v>6</v>
      </c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1"/>
    </row>
    <row r="2" spans="1:19" s="4" customFormat="1" ht="7.8" customHeight="1" x14ac:dyDescent="0.3">
      <c r="A2" s="102"/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103"/>
      <c r="Q2" s="103"/>
      <c r="R2" s="103"/>
      <c r="S2" s="104"/>
    </row>
    <row r="3" spans="1:19" s="4" customFormat="1" ht="7.8" customHeight="1" x14ac:dyDescent="0.3">
      <c r="A3" s="102"/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4"/>
    </row>
    <row r="4" spans="1:19" s="4" customFormat="1" ht="7.8" customHeight="1" x14ac:dyDescent="0.3">
      <c r="A4" s="102"/>
      <c r="B4" s="103"/>
      <c r="C4" s="103"/>
      <c r="D4" s="103"/>
      <c r="E4" s="103"/>
      <c r="F4" s="103"/>
      <c r="G4" s="103"/>
      <c r="H4" s="103"/>
      <c r="I4" s="103"/>
      <c r="J4" s="103"/>
      <c r="K4" s="103"/>
      <c r="L4" s="103"/>
      <c r="M4" s="103"/>
      <c r="N4" s="103"/>
      <c r="O4" s="103"/>
      <c r="P4" s="103"/>
      <c r="Q4" s="103"/>
      <c r="R4" s="103"/>
      <c r="S4" s="104"/>
    </row>
    <row r="5" spans="1:19" s="4" customFormat="1" ht="7.8" customHeight="1" thickBot="1" x14ac:dyDescent="0.35">
      <c r="A5" s="105"/>
      <c r="B5" s="106"/>
      <c r="C5" s="106"/>
      <c r="D5" s="106"/>
      <c r="E5" s="106"/>
      <c r="F5" s="106"/>
      <c r="G5" s="106"/>
      <c r="H5" s="106"/>
      <c r="I5" s="106"/>
      <c r="J5" s="106"/>
      <c r="K5" s="106"/>
      <c r="L5" s="106"/>
      <c r="M5" s="106"/>
      <c r="N5" s="106"/>
      <c r="O5" s="106"/>
      <c r="P5" s="106"/>
      <c r="Q5" s="106"/>
      <c r="R5" s="106"/>
      <c r="S5" s="107"/>
    </row>
    <row r="6" spans="1:19" s="4" customFormat="1" ht="16.2" thickTop="1" x14ac:dyDescent="0.3">
      <c r="A6" s="20"/>
      <c r="B6" s="20"/>
      <c r="C6" s="75">
        <f>Janvier!C6</f>
        <v>2019</v>
      </c>
      <c r="D6" s="21"/>
      <c r="E6" s="21"/>
      <c r="F6" s="20"/>
      <c r="G6" s="20"/>
      <c r="H6" s="20"/>
      <c r="I6" s="42" t="s">
        <v>34</v>
      </c>
      <c r="J6" s="20"/>
      <c r="K6" s="20"/>
      <c r="L6" s="20"/>
      <c r="M6" s="20"/>
      <c r="N6" s="16" t="s">
        <v>5</v>
      </c>
      <c r="O6" s="17">
        <f ca="1">SUM(Janvier:Novembre!O7)</f>
        <v>19.024999999999999</v>
      </c>
      <c r="P6" s="48" t="s">
        <v>39</v>
      </c>
      <c r="Q6" s="48" t="s">
        <v>40</v>
      </c>
      <c r="R6" s="48" t="s">
        <v>41</v>
      </c>
      <c r="S6" s="62" t="s">
        <v>51</v>
      </c>
    </row>
    <row r="7" spans="1:19" s="4" customFormat="1" x14ac:dyDescent="0.3">
      <c r="A7" s="20"/>
      <c r="B7" s="20"/>
      <c r="C7" s="76"/>
      <c r="D7" s="21"/>
      <c r="E7" s="21"/>
      <c r="F7" s="20"/>
      <c r="G7" s="20"/>
      <c r="H7" s="20"/>
      <c r="I7" s="42" t="s">
        <v>35</v>
      </c>
      <c r="J7" s="20"/>
      <c r="K7" s="20"/>
      <c r="L7" s="70">
        <v>35</v>
      </c>
      <c r="M7" s="70">
        <v>43</v>
      </c>
      <c r="N7" s="11" t="s">
        <v>4</v>
      </c>
      <c r="O7" s="12">
        <f ca="1">SUM(J9:J39)</f>
        <v>0</v>
      </c>
      <c r="P7" s="65" t="s">
        <v>53</v>
      </c>
      <c r="Q7" s="65" t="s">
        <v>54</v>
      </c>
      <c r="R7" s="65" t="s">
        <v>55</v>
      </c>
      <c r="S7" s="63" t="s">
        <v>52</v>
      </c>
    </row>
    <row r="8" spans="1:19" x14ac:dyDescent="0.3">
      <c r="A8" s="22" t="s">
        <v>1</v>
      </c>
      <c r="B8" s="23" t="s">
        <v>0</v>
      </c>
      <c r="C8" s="24" t="str">
        <f ca="1">MID(CELL("nomfichier",C8),FIND("]",CELL("nomfichier",C8))+1,20)</f>
        <v>Novembre</v>
      </c>
      <c r="D8" s="25" t="s">
        <v>2</v>
      </c>
      <c r="E8" s="25" t="s">
        <v>3</v>
      </c>
      <c r="F8" s="26" t="s">
        <v>2</v>
      </c>
      <c r="G8" s="27" t="s">
        <v>3</v>
      </c>
      <c r="H8" s="18" t="s">
        <v>7</v>
      </c>
      <c r="I8" s="18" t="s">
        <v>36</v>
      </c>
      <c r="J8" s="19" t="s">
        <v>8</v>
      </c>
      <c r="K8" s="19" t="s">
        <v>56</v>
      </c>
      <c r="L8" s="19" t="s">
        <v>32</v>
      </c>
      <c r="M8" s="19" t="s">
        <v>33</v>
      </c>
      <c r="N8" s="36" t="s">
        <v>24</v>
      </c>
      <c r="O8" s="36" t="s">
        <v>25</v>
      </c>
      <c r="P8" s="86" t="s">
        <v>42</v>
      </c>
      <c r="Q8" s="87"/>
      <c r="R8" s="87"/>
      <c r="S8" s="88"/>
    </row>
    <row r="9" spans="1:19" x14ac:dyDescent="0.3">
      <c r="A9" s="6" t="str">
        <f ca="1">IFERROR(IF(WEEKDAY(C9,2)=7,WEEKNUM(C9,2),""),"")</f>
        <v/>
      </c>
      <c r="B9" s="3" t="str">
        <f ca="1">IFERROR(CHOOSE(WEEKDAY(C9),"Dim","Lun","Mar","Mer","Jeu","Ven","Sam"),"")</f>
        <v>Ven</v>
      </c>
      <c r="C9" s="1">
        <f t="shared" ref="C9:C39" ca="1" si="0">IF(MONTH(DATE($C$6,MONTH(1&amp;$C$8),ROW()-8))=MONTH(1&amp;$C$8),DATE($C$6,MONTH(1&amp;$C$8),ROW()-8),"")</f>
        <v>43770</v>
      </c>
      <c r="D9" s="13"/>
      <c r="E9" s="13"/>
      <c r="F9" s="39"/>
      <c r="G9" s="39"/>
      <c r="H9" s="49">
        <f t="shared" ref="H9:H39" ca="1" si="1">IF(C9="","",IF(AND(D9&lt;&gt;"",E9=""),0,MAX(0,MIN(E9+(E9&lt;D9),Hdéb)-MAX(Hfin,D9))+MAX(0,MIN(Hdéb+1,E9+(E9&lt;D9))-MAX(Hfin+1,D9)))+IF(AND(F9&lt;&gt;"",G9=""),0,MAX(0,MIN(G9+(G9&lt;F9),Hdéb)- MAX(Hfin,F9))+MAX(0,MIN(Hdéb+1,G9+(G9&lt;F9))-MAX(Hfin+1,F9))))</f>
        <v>0</v>
      </c>
      <c r="I9" s="49">
        <f t="shared" ref="I9:I39" ca="1" si="2">IF(C9="","",IF(OR(D9="",E9=""),0,IF(AND(D9&lt;&gt;"",E9&lt;&gt;"",MOD(D9-E9,1)=0),MOD(Hfin-Hdéb,1),(MOD(E9-D9,1)-IF(E9&gt;D9,MAX(0,MIN(E9,Hdéb/1)-MAX(D9,Hfin/1)),MAX(0,Hdéb/1-MAX(D9,Hfin/1))+MAX(0,MIN(E9,Hdéb/1)-Hfin/1)))))+IF(OR(F9="",G9=""),0,IF(AND(F9&lt;&gt;"",G9&lt;&gt;"",MOD(F9-G9,1)=0),MOD(Hfin-Hdéb,1),(MOD(G9-F9,1)-IF(G9&gt;F9,MAX(0,MIN(G9,Hdéb/1)-MAX(F9,Hfin/1)),MAX(0,Hdéb/1-MAX(F9,Hfin/1))+MAX(0,MIN(G9,Hdéb/1)-Hfin/1))))))</f>
        <v>0</v>
      </c>
      <c r="J9" s="49" t="str">
        <f ca="1">IFERROR(IF(WEEKDAY($C9)=1,SUM($H3:$H9)+SUM($I3:$I9)+Octobre!$J$41,""),"")</f>
        <v/>
      </c>
      <c r="K9" s="66" t="str">
        <f ca="1">IFERROR(J9*24-L9-M9,"")</f>
        <v/>
      </c>
      <c r="L9" s="66" t="str">
        <f ca="1">IFERROR(IF(J9*24&lt;=$L$7,0,IF(AND(J9*24&gt;$L$7,M9&lt;&gt;""),J9*24-$L$7-M9,J9*24-$L$7)),"")</f>
        <v/>
      </c>
      <c r="M9" s="66" t="str">
        <f ca="1">IFERROR(IF(J9*24&gt;$L$7,IF(AND(J9*24&gt;$L$7,J9*24&lt;=$M$7),0,J9*24-$L$7-($M$7-$L$7)),0),"")</f>
        <v/>
      </c>
      <c r="N9" s="68">
        <f t="shared" ref="N9:N39" ca="1" si="3">IF(C9="","",IF(COUNTIF(Fériés,$C9)&gt;0,($H9+$I9)*24,0))</f>
        <v>0</v>
      </c>
      <c r="O9" s="68">
        <f t="shared" ref="O9:O39" ca="1" si="4">IFERROR(IF(C9="","",IF(AND(WEEKDAY($C9,1)=1,COUNTIF(Fériés,$C9)&lt;&gt;1),($H9+$I9)*24,0)),0)</f>
        <v>0</v>
      </c>
      <c r="P9" s="64" t="str">
        <f ca="1">IFERROR(L9,0)</f>
        <v/>
      </c>
      <c r="Q9" s="64" t="str">
        <f ca="1">IFERROR(M9,0)</f>
        <v/>
      </c>
      <c r="R9" s="64">
        <f t="shared" ref="R9:R39" ca="1" si="5">IFERROR(IF(COUNTIF(Fériés,$C9)&gt;0,($H9+$I9)*24,IF(WEEKDAY($C9)&lt;&gt;1,$I9*24,IF(COUNTIF(Fériés,$C9)&gt;0,($H9+$I9)*0,IF(COUNTIF(Fériés,$C9)=WEEKDAY($C9)=1,0,($H9+$I9)*24)))),"")</f>
        <v>0</v>
      </c>
      <c r="S9" s="57" t="str">
        <f ca="1">IFERROR(IF(WEEKDAY($C9)=1,SUM($P3:$P9)*1.25+Janvier!P$41+SUM($Q3:$Q9)*1.5+Janvier!Q$41+SUM($R3:$R9)*2+Octobre!R$41*2,""),"")</f>
        <v/>
      </c>
    </row>
    <row r="10" spans="1:19" x14ac:dyDescent="0.3">
      <c r="A10" s="6" t="str">
        <f t="shared" ref="A10:A39" ca="1" si="6">IFERROR(IF(WEEKDAY(C10,2)=7,WEEKNUM(C10,2),""),"")</f>
        <v/>
      </c>
      <c r="B10" s="3" t="str">
        <f t="shared" ref="B10:B39" ca="1" si="7">IFERROR(CHOOSE(WEEKDAY(C10),"Dim","Lun","Mar","Mer","Jeu","Ven","Sam"),"")</f>
        <v>Sam</v>
      </c>
      <c r="C10" s="1">
        <f t="shared" ca="1" si="0"/>
        <v>43771</v>
      </c>
      <c r="D10" s="13"/>
      <c r="E10" s="13"/>
      <c r="F10" s="39"/>
      <c r="G10" s="39"/>
      <c r="H10" s="49">
        <f t="shared" ca="1" si="1"/>
        <v>0</v>
      </c>
      <c r="I10" s="49">
        <f t="shared" ca="1" si="2"/>
        <v>0</v>
      </c>
      <c r="J10" s="49" t="str">
        <f ca="1">IFERROR(IF(WEEKDAY($C10)=1,SUM($H4:$H10)+SUM($I4:$I10)+Octobre!$J$41,""),"")</f>
        <v/>
      </c>
      <c r="K10" s="66" t="str">
        <f t="shared" ref="K10:K39" ca="1" si="8">IFERROR(J10*24-L10-M10,"")</f>
        <v/>
      </c>
      <c r="L10" s="66" t="str">
        <f t="shared" ref="L10:L39" ca="1" si="9">IFERROR(IF(J10*24&lt;=$L$7,0,IF(AND(J10*24&gt;$L$7,M10&lt;&gt;""),J10*24-$L$7-M10,J10*24-$L$7)),"")</f>
        <v/>
      </c>
      <c r="M10" s="66" t="str">
        <f t="shared" ref="M10:M39" ca="1" si="10">IFERROR(IF(J10*24&gt;$L$7,IF(AND(J10*24&gt;$L$7,J10*24&lt;=$M$7),0,J10*24-$L$7-($M$7-$L$7)),0),"")</f>
        <v/>
      </c>
      <c r="N10" s="68">
        <f t="shared" ca="1" si="3"/>
        <v>0</v>
      </c>
      <c r="O10" s="68">
        <f t="shared" ca="1" si="4"/>
        <v>0</v>
      </c>
      <c r="P10" s="64" t="str">
        <f t="shared" ref="P10:P39" ca="1" si="11">IFERROR(L10,0)</f>
        <v/>
      </c>
      <c r="Q10" s="64" t="str">
        <f t="shared" ref="Q10:Q39" ca="1" si="12">IFERROR(M10,0)</f>
        <v/>
      </c>
      <c r="R10" s="64">
        <f t="shared" ca="1" si="5"/>
        <v>0</v>
      </c>
      <c r="S10" s="57" t="str">
        <f ca="1">IFERROR(IF(WEEKDAY($C10)=1,SUM($P4:$P10)*1.25+Janvier!P$41+SUM($Q4:$Q10)*1.5+Janvier!Q$41+SUM($R4:$R10)*2+Octobre!R$41*2,""),"")</f>
        <v/>
      </c>
    </row>
    <row r="11" spans="1:19" x14ac:dyDescent="0.3">
      <c r="A11" s="6">
        <f t="shared" ca="1" si="6"/>
        <v>44</v>
      </c>
      <c r="B11" s="3" t="str">
        <f t="shared" ca="1" si="7"/>
        <v>Dim</v>
      </c>
      <c r="C11" s="1">
        <f t="shared" ca="1" si="0"/>
        <v>43772</v>
      </c>
      <c r="D11" s="13"/>
      <c r="E11" s="13"/>
      <c r="F11" s="39"/>
      <c r="G11" s="39"/>
      <c r="H11" s="49">
        <f t="shared" ca="1" si="1"/>
        <v>0</v>
      </c>
      <c r="I11" s="49">
        <f t="shared" ca="1" si="2"/>
        <v>0</v>
      </c>
      <c r="J11" s="49">
        <f ca="1">IFERROR(IF(WEEKDAY($C11)=1,SUM($H5:$H11)+SUM($I5:$I11)+Octobre!$J$41,""),"")</f>
        <v>0</v>
      </c>
      <c r="K11" s="66">
        <f t="shared" ca="1" si="8"/>
        <v>0</v>
      </c>
      <c r="L11" s="66">
        <f t="shared" ca="1" si="9"/>
        <v>0</v>
      </c>
      <c r="M11" s="66">
        <f t="shared" ca="1" si="10"/>
        <v>0</v>
      </c>
      <c r="N11" s="68">
        <f t="shared" ca="1" si="3"/>
        <v>0</v>
      </c>
      <c r="O11" s="68">
        <f t="shared" ca="1" si="4"/>
        <v>0</v>
      </c>
      <c r="P11" s="64">
        <f t="shared" ca="1" si="11"/>
        <v>0</v>
      </c>
      <c r="Q11" s="64">
        <f t="shared" ca="1" si="12"/>
        <v>0</v>
      </c>
      <c r="R11" s="64">
        <f t="shared" ca="1" si="5"/>
        <v>0</v>
      </c>
      <c r="S11" s="57">
        <f ca="1">IFERROR(IF(WEEKDAY($C11)=1,SUM($P5:$P11)*1.25+Janvier!P$41+SUM($Q5:$Q11)*1.5+Janvier!Q$41+SUM($R5:$R11)*2+Octobre!R$41*2,""),"")</f>
        <v>0</v>
      </c>
    </row>
    <row r="12" spans="1:19" x14ac:dyDescent="0.3">
      <c r="A12" s="6" t="str">
        <f t="shared" ca="1" si="6"/>
        <v/>
      </c>
      <c r="B12" s="3" t="str">
        <f t="shared" ca="1" si="7"/>
        <v>Lun</v>
      </c>
      <c r="C12" s="1">
        <f t="shared" ca="1" si="0"/>
        <v>43773</v>
      </c>
      <c r="D12" s="13"/>
      <c r="E12" s="13"/>
      <c r="F12" s="39"/>
      <c r="G12" s="39"/>
      <c r="H12" s="49">
        <f t="shared" ca="1" si="1"/>
        <v>0</v>
      </c>
      <c r="I12" s="49">
        <f t="shared" ca="1" si="2"/>
        <v>0</v>
      </c>
      <c r="J12" s="49" t="str">
        <f ca="1">IFERROR(IF(WEEKDAY($C12)=1,SUM($H6:$H12)+SUM($I6:$I12)+Octobre!$J$41,""),"")</f>
        <v/>
      </c>
      <c r="K12" s="66" t="str">
        <f t="shared" ca="1" si="8"/>
        <v/>
      </c>
      <c r="L12" s="66" t="str">
        <f t="shared" ca="1" si="9"/>
        <v/>
      </c>
      <c r="M12" s="66" t="str">
        <f t="shared" ca="1" si="10"/>
        <v/>
      </c>
      <c r="N12" s="68">
        <f t="shared" ca="1" si="3"/>
        <v>0</v>
      </c>
      <c r="O12" s="68">
        <f t="shared" ca="1" si="4"/>
        <v>0</v>
      </c>
      <c r="P12" s="64" t="str">
        <f t="shared" ca="1" si="11"/>
        <v/>
      </c>
      <c r="Q12" s="64" t="str">
        <f t="shared" ca="1" si="12"/>
        <v/>
      </c>
      <c r="R12" s="64">
        <f t="shared" ca="1" si="5"/>
        <v>0</v>
      </c>
      <c r="S12" s="57" t="str">
        <f ca="1">IFERROR(IF(WEEKDAY($C12)=1,SUM($P6:$P12)*1.25+Janvier!P$41+SUM($Q6:$Q12)*1.5+Janvier!Q$41+SUM($R6:$R12)*2+Octobre!R$41*2,""),"")</f>
        <v/>
      </c>
    </row>
    <row r="13" spans="1:19" x14ac:dyDescent="0.3">
      <c r="A13" s="6" t="str">
        <f t="shared" ca="1" si="6"/>
        <v/>
      </c>
      <c r="B13" s="3" t="str">
        <f t="shared" ca="1" si="7"/>
        <v>Mar</v>
      </c>
      <c r="C13" s="1">
        <f t="shared" ca="1" si="0"/>
        <v>43774</v>
      </c>
      <c r="D13" s="13"/>
      <c r="E13" s="13"/>
      <c r="F13" s="39"/>
      <c r="G13" s="39"/>
      <c r="H13" s="49">
        <f t="shared" ca="1" si="1"/>
        <v>0</v>
      </c>
      <c r="I13" s="49">
        <f t="shared" ca="1" si="2"/>
        <v>0</v>
      </c>
      <c r="J13" s="49" t="str">
        <f ca="1">IFERROR(IF(WEEKDAY($C13)=1,SUM($H7:$H13)+SUM($I7:$I13)+Octobre!$J$41,""),"")</f>
        <v/>
      </c>
      <c r="K13" s="66" t="str">
        <f t="shared" ca="1" si="8"/>
        <v/>
      </c>
      <c r="L13" s="66" t="str">
        <f t="shared" ca="1" si="9"/>
        <v/>
      </c>
      <c r="M13" s="66" t="str">
        <f t="shared" ca="1" si="10"/>
        <v/>
      </c>
      <c r="N13" s="68">
        <f t="shared" ca="1" si="3"/>
        <v>0</v>
      </c>
      <c r="O13" s="68">
        <f t="shared" ca="1" si="4"/>
        <v>0</v>
      </c>
      <c r="P13" s="64" t="str">
        <f t="shared" ca="1" si="11"/>
        <v/>
      </c>
      <c r="Q13" s="64" t="str">
        <f t="shared" ca="1" si="12"/>
        <v/>
      </c>
      <c r="R13" s="64">
        <f t="shared" ca="1" si="5"/>
        <v>0</v>
      </c>
      <c r="S13" s="57" t="str">
        <f ca="1">IFERROR(IF(WEEKDAY($C13)=1,SUM($P7:$P13)*1.25+Janvier!P$41+SUM($Q7:$Q13)*1.5+Janvier!Q$41+SUM($R7:$R13)*2+Octobre!R$41*2,""),"")</f>
        <v/>
      </c>
    </row>
    <row r="14" spans="1:19" x14ac:dyDescent="0.3">
      <c r="A14" s="6" t="str">
        <f t="shared" ca="1" si="6"/>
        <v/>
      </c>
      <c r="B14" s="3" t="str">
        <f t="shared" ca="1" si="7"/>
        <v>Mer</v>
      </c>
      <c r="C14" s="1">
        <f t="shared" ca="1" si="0"/>
        <v>43775</v>
      </c>
      <c r="D14" s="13"/>
      <c r="E14" s="13"/>
      <c r="F14" s="39"/>
      <c r="G14" s="39"/>
      <c r="H14" s="49">
        <f t="shared" ca="1" si="1"/>
        <v>0</v>
      </c>
      <c r="I14" s="49">
        <f t="shared" ca="1" si="2"/>
        <v>0</v>
      </c>
      <c r="J14" s="49" t="str">
        <f ca="1">IFERROR(IF(WEEKDAY($C14)=1,SUM($H8:$H14)+SUM($I8:$I14)+Octobre!$J$41,""),"")</f>
        <v/>
      </c>
      <c r="K14" s="66" t="str">
        <f t="shared" ca="1" si="8"/>
        <v/>
      </c>
      <c r="L14" s="66" t="str">
        <f t="shared" ca="1" si="9"/>
        <v/>
      </c>
      <c r="M14" s="66" t="str">
        <f t="shared" ca="1" si="10"/>
        <v/>
      </c>
      <c r="N14" s="68">
        <f t="shared" ca="1" si="3"/>
        <v>0</v>
      </c>
      <c r="O14" s="68">
        <f t="shared" ca="1" si="4"/>
        <v>0</v>
      </c>
      <c r="P14" s="64" t="str">
        <f t="shared" ca="1" si="11"/>
        <v/>
      </c>
      <c r="Q14" s="64" t="str">
        <f t="shared" ca="1" si="12"/>
        <v/>
      </c>
      <c r="R14" s="64">
        <f t="shared" ca="1" si="5"/>
        <v>0</v>
      </c>
      <c r="S14" s="57" t="str">
        <f ca="1">IFERROR(IF(WEEKDAY($C14)=1,SUM($P8:$P14)*1.25+Janvier!P$41+SUM($Q8:$Q14)*1.5+Janvier!Q$41+SUM($R8:$R14)*2+Octobre!R$41*2,""),"")</f>
        <v/>
      </c>
    </row>
    <row r="15" spans="1:19" x14ac:dyDescent="0.3">
      <c r="A15" s="6" t="str">
        <f t="shared" ca="1" si="6"/>
        <v/>
      </c>
      <c r="B15" s="3" t="str">
        <f t="shared" ca="1" si="7"/>
        <v>Jeu</v>
      </c>
      <c r="C15" s="1">
        <f t="shared" ca="1" si="0"/>
        <v>43776</v>
      </c>
      <c r="D15" s="13"/>
      <c r="E15" s="13"/>
      <c r="F15" s="39"/>
      <c r="G15" s="39"/>
      <c r="H15" s="49">
        <f t="shared" ca="1" si="1"/>
        <v>0</v>
      </c>
      <c r="I15" s="49">
        <f t="shared" ca="1" si="2"/>
        <v>0</v>
      </c>
      <c r="J15" s="49" t="str">
        <f t="shared" ref="J15:J39" ca="1" si="13">IFERROR(IF(WEEKDAY($C15)=1,SUM($H9:$H15)+SUM($I9:$I15),""),"")</f>
        <v/>
      </c>
      <c r="K15" s="66" t="str">
        <f t="shared" ca="1" si="8"/>
        <v/>
      </c>
      <c r="L15" s="66" t="str">
        <f t="shared" ca="1" si="9"/>
        <v/>
      </c>
      <c r="M15" s="66" t="str">
        <f t="shared" ca="1" si="10"/>
        <v/>
      </c>
      <c r="N15" s="68">
        <f t="shared" ca="1" si="3"/>
        <v>0</v>
      </c>
      <c r="O15" s="68">
        <f t="shared" ca="1" si="4"/>
        <v>0</v>
      </c>
      <c r="P15" s="64" t="str">
        <f t="shared" ca="1" si="11"/>
        <v/>
      </c>
      <c r="Q15" s="64" t="str">
        <f t="shared" ca="1" si="12"/>
        <v/>
      </c>
      <c r="R15" s="64">
        <f t="shared" ca="1" si="5"/>
        <v>0</v>
      </c>
      <c r="S15" s="57" t="str">
        <f t="shared" ref="S15:S39" ca="1" si="14">IFERROR(IF(WEEKDAY($C15)=1,SUM($P9:$P15)*1.25+SUM($Q9:$Q15)*1.5+SUM($R9:$R15)*2,""),"")</f>
        <v/>
      </c>
    </row>
    <row r="16" spans="1:19" x14ac:dyDescent="0.3">
      <c r="A16" s="6" t="str">
        <f t="shared" ca="1" si="6"/>
        <v/>
      </c>
      <c r="B16" s="3" t="str">
        <f t="shared" ca="1" si="7"/>
        <v>Ven</v>
      </c>
      <c r="C16" s="1">
        <f t="shared" ca="1" si="0"/>
        <v>43777</v>
      </c>
      <c r="D16" s="13"/>
      <c r="E16" s="13"/>
      <c r="F16" s="39"/>
      <c r="G16" s="39"/>
      <c r="H16" s="49">
        <f t="shared" ca="1" si="1"/>
        <v>0</v>
      </c>
      <c r="I16" s="49">
        <f t="shared" ca="1" si="2"/>
        <v>0</v>
      </c>
      <c r="J16" s="49" t="str">
        <f t="shared" ca="1" si="13"/>
        <v/>
      </c>
      <c r="K16" s="66" t="str">
        <f t="shared" ca="1" si="8"/>
        <v/>
      </c>
      <c r="L16" s="66" t="str">
        <f t="shared" ca="1" si="9"/>
        <v/>
      </c>
      <c r="M16" s="66" t="str">
        <f t="shared" ca="1" si="10"/>
        <v/>
      </c>
      <c r="N16" s="68">
        <f t="shared" ca="1" si="3"/>
        <v>0</v>
      </c>
      <c r="O16" s="68">
        <f t="shared" ca="1" si="4"/>
        <v>0</v>
      </c>
      <c r="P16" s="64" t="str">
        <f t="shared" ca="1" si="11"/>
        <v/>
      </c>
      <c r="Q16" s="64" t="str">
        <f t="shared" ca="1" si="12"/>
        <v/>
      </c>
      <c r="R16" s="64">
        <f t="shared" ca="1" si="5"/>
        <v>0</v>
      </c>
      <c r="S16" s="57" t="str">
        <f t="shared" ca="1" si="14"/>
        <v/>
      </c>
    </row>
    <row r="17" spans="1:19" x14ac:dyDescent="0.3">
      <c r="A17" s="6" t="str">
        <f t="shared" ca="1" si="6"/>
        <v/>
      </c>
      <c r="B17" s="3" t="str">
        <f t="shared" ca="1" si="7"/>
        <v>Sam</v>
      </c>
      <c r="C17" s="1">
        <f t="shared" ca="1" si="0"/>
        <v>43778</v>
      </c>
      <c r="D17" s="13"/>
      <c r="E17" s="13"/>
      <c r="F17" s="39"/>
      <c r="G17" s="39"/>
      <c r="H17" s="49">
        <f t="shared" ca="1" si="1"/>
        <v>0</v>
      </c>
      <c r="I17" s="49">
        <f t="shared" ca="1" si="2"/>
        <v>0</v>
      </c>
      <c r="J17" s="49" t="str">
        <f t="shared" ca="1" si="13"/>
        <v/>
      </c>
      <c r="K17" s="66" t="str">
        <f t="shared" ca="1" si="8"/>
        <v/>
      </c>
      <c r="L17" s="66" t="str">
        <f t="shared" ca="1" si="9"/>
        <v/>
      </c>
      <c r="M17" s="66" t="str">
        <f t="shared" ca="1" si="10"/>
        <v/>
      </c>
      <c r="N17" s="68">
        <f t="shared" ca="1" si="3"/>
        <v>0</v>
      </c>
      <c r="O17" s="68">
        <f t="shared" ca="1" si="4"/>
        <v>0</v>
      </c>
      <c r="P17" s="64" t="str">
        <f t="shared" ca="1" si="11"/>
        <v/>
      </c>
      <c r="Q17" s="64" t="str">
        <f t="shared" ca="1" si="12"/>
        <v/>
      </c>
      <c r="R17" s="64">
        <f t="shared" ca="1" si="5"/>
        <v>0</v>
      </c>
      <c r="S17" s="57" t="str">
        <f t="shared" ca="1" si="14"/>
        <v/>
      </c>
    </row>
    <row r="18" spans="1:19" x14ac:dyDescent="0.3">
      <c r="A18" s="6">
        <f t="shared" ca="1" si="6"/>
        <v>45</v>
      </c>
      <c r="B18" s="3" t="str">
        <f t="shared" ca="1" si="7"/>
        <v>Dim</v>
      </c>
      <c r="C18" s="1">
        <f t="shared" ca="1" si="0"/>
        <v>43779</v>
      </c>
      <c r="D18" s="13"/>
      <c r="E18" s="13"/>
      <c r="F18" s="39"/>
      <c r="G18" s="39"/>
      <c r="H18" s="49">
        <f t="shared" ca="1" si="1"/>
        <v>0</v>
      </c>
      <c r="I18" s="49">
        <f t="shared" ca="1" si="2"/>
        <v>0</v>
      </c>
      <c r="J18" s="49">
        <f t="shared" ca="1" si="13"/>
        <v>0</v>
      </c>
      <c r="K18" s="66">
        <f t="shared" ca="1" si="8"/>
        <v>0</v>
      </c>
      <c r="L18" s="66">
        <f t="shared" ca="1" si="9"/>
        <v>0</v>
      </c>
      <c r="M18" s="66">
        <f t="shared" ca="1" si="10"/>
        <v>0</v>
      </c>
      <c r="N18" s="68">
        <f t="shared" ca="1" si="3"/>
        <v>0</v>
      </c>
      <c r="O18" s="68">
        <f t="shared" ca="1" si="4"/>
        <v>0</v>
      </c>
      <c r="P18" s="64">
        <f t="shared" ca="1" si="11"/>
        <v>0</v>
      </c>
      <c r="Q18" s="64">
        <f t="shared" ca="1" si="12"/>
        <v>0</v>
      </c>
      <c r="R18" s="64">
        <f t="shared" ca="1" si="5"/>
        <v>0</v>
      </c>
      <c r="S18" s="57">
        <f t="shared" ca="1" si="14"/>
        <v>0</v>
      </c>
    </row>
    <row r="19" spans="1:19" x14ac:dyDescent="0.3">
      <c r="A19" s="6" t="str">
        <f t="shared" ca="1" si="6"/>
        <v/>
      </c>
      <c r="B19" s="3" t="str">
        <f t="shared" ca="1" si="7"/>
        <v>Lun</v>
      </c>
      <c r="C19" s="1">
        <f t="shared" ca="1" si="0"/>
        <v>43780</v>
      </c>
      <c r="D19" s="13"/>
      <c r="E19" s="13"/>
      <c r="F19" s="5"/>
      <c r="G19" s="5"/>
      <c r="H19" s="49">
        <f t="shared" ca="1" si="1"/>
        <v>0</v>
      </c>
      <c r="I19" s="49">
        <f t="shared" ca="1" si="2"/>
        <v>0</v>
      </c>
      <c r="J19" s="49" t="str">
        <f t="shared" ca="1" si="13"/>
        <v/>
      </c>
      <c r="K19" s="66" t="str">
        <f t="shared" ca="1" si="8"/>
        <v/>
      </c>
      <c r="L19" s="66" t="str">
        <f t="shared" ca="1" si="9"/>
        <v/>
      </c>
      <c r="M19" s="66" t="str">
        <f t="shared" ca="1" si="10"/>
        <v/>
      </c>
      <c r="N19" s="68">
        <f t="shared" ca="1" si="3"/>
        <v>0</v>
      </c>
      <c r="O19" s="68">
        <f t="shared" ca="1" si="4"/>
        <v>0</v>
      </c>
      <c r="P19" s="64" t="str">
        <f t="shared" ca="1" si="11"/>
        <v/>
      </c>
      <c r="Q19" s="64" t="str">
        <f t="shared" ca="1" si="12"/>
        <v/>
      </c>
      <c r="R19" s="64">
        <f t="shared" ca="1" si="5"/>
        <v>0</v>
      </c>
      <c r="S19" s="57" t="str">
        <f t="shared" ca="1" si="14"/>
        <v/>
      </c>
    </row>
    <row r="20" spans="1:19" x14ac:dyDescent="0.3">
      <c r="A20" s="6" t="str">
        <f t="shared" ca="1" si="6"/>
        <v/>
      </c>
      <c r="B20" s="3" t="str">
        <f t="shared" ca="1" si="7"/>
        <v>Mar</v>
      </c>
      <c r="C20" s="1">
        <f t="shared" ca="1" si="0"/>
        <v>43781</v>
      </c>
      <c r="D20" s="13"/>
      <c r="E20" s="13"/>
      <c r="F20" s="39"/>
      <c r="G20" s="5"/>
      <c r="H20" s="49">
        <f t="shared" ca="1" si="1"/>
        <v>0</v>
      </c>
      <c r="I20" s="49">
        <f t="shared" ca="1" si="2"/>
        <v>0</v>
      </c>
      <c r="J20" s="49" t="str">
        <f t="shared" ca="1" si="13"/>
        <v/>
      </c>
      <c r="K20" s="66" t="str">
        <f t="shared" ca="1" si="8"/>
        <v/>
      </c>
      <c r="L20" s="66" t="str">
        <f t="shared" ca="1" si="9"/>
        <v/>
      </c>
      <c r="M20" s="66" t="str">
        <f t="shared" ca="1" si="10"/>
        <v/>
      </c>
      <c r="N20" s="68">
        <f t="shared" ca="1" si="3"/>
        <v>0</v>
      </c>
      <c r="O20" s="68">
        <f t="shared" ca="1" si="4"/>
        <v>0</v>
      </c>
      <c r="P20" s="64" t="str">
        <f t="shared" ca="1" si="11"/>
        <v/>
      </c>
      <c r="Q20" s="64" t="str">
        <f t="shared" ca="1" si="12"/>
        <v/>
      </c>
      <c r="R20" s="64">
        <f t="shared" ca="1" si="5"/>
        <v>0</v>
      </c>
      <c r="S20" s="57" t="str">
        <f t="shared" ca="1" si="14"/>
        <v/>
      </c>
    </row>
    <row r="21" spans="1:19" x14ac:dyDescent="0.3">
      <c r="A21" s="6" t="str">
        <f t="shared" ca="1" si="6"/>
        <v/>
      </c>
      <c r="B21" s="3" t="str">
        <f t="shared" ca="1" si="7"/>
        <v>Mer</v>
      </c>
      <c r="C21" s="1">
        <f t="shared" ca="1" si="0"/>
        <v>43782</v>
      </c>
      <c r="D21" s="13"/>
      <c r="E21" s="13"/>
      <c r="F21" s="5"/>
      <c r="G21" s="5"/>
      <c r="H21" s="49">
        <f t="shared" ca="1" si="1"/>
        <v>0</v>
      </c>
      <c r="I21" s="49">
        <f t="shared" ca="1" si="2"/>
        <v>0</v>
      </c>
      <c r="J21" s="49" t="str">
        <f t="shared" ca="1" si="13"/>
        <v/>
      </c>
      <c r="K21" s="66" t="str">
        <f t="shared" ca="1" si="8"/>
        <v/>
      </c>
      <c r="L21" s="66" t="str">
        <f t="shared" ca="1" si="9"/>
        <v/>
      </c>
      <c r="M21" s="66" t="str">
        <f t="shared" ca="1" si="10"/>
        <v/>
      </c>
      <c r="N21" s="68">
        <f t="shared" ca="1" si="3"/>
        <v>0</v>
      </c>
      <c r="O21" s="68">
        <f t="shared" ca="1" si="4"/>
        <v>0</v>
      </c>
      <c r="P21" s="64" t="str">
        <f t="shared" ca="1" si="11"/>
        <v/>
      </c>
      <c r="Q21" s="64" t="str">
        <f t="shared" ca="1" si="12"/>
        <v/>
      </c>
      <c r="R21" s="64">
        <f t="shared" ca="1" si="5"/>
        <v>0</v>
      </c>
      <c r="S21" s="57" t="str">
        <f t="shared" ca="1" si="14"/>
        <v/>
      </c>
    </row>
    <row r="22" spans="1:19" x14ac:dyDescent="0.3">
      <c r="A22" s="6" t="str">
        <f t="shared" ca="1" si="6"/>
        <v/>
      </c>
      <c r="B22" s="3" t="str">
        <f t="shared" ca="1" si="7"/>
        <v>Jeu</v>
      </c>
      <c r="C22" s="1">
        <f t="shared" ca="1" si="0"/>
        <v>43783</v>
      </c>
      <c r="D22" s="13"/>
      <c r="E22" s="13"/>
      <c r="F22" s="5"/>
      <c r="G22" s="5"/>
      <c r="H22" s="49">
        <f t="shared" ca="1" si="1"/>
        <v>0</v>
      </c>
      <c r="I22" s="49">
        <f t="shared" ca="1" si="2"/>
        <v>0</v>
      </c>
      <c r="J22" s="49" t="str">
        <f t="shared" ca="1" si="13"/>
        <v/>
      </c>
      <c r="K22" s="66" t="str">
        <f t="shared" ca="1" si="8"/>
        <v/>
      </c>
      <c r="L22" s="66" t="str">
        <f t="shared" ca="1" si="9"/>
        <v/>
      </c>
      <c r="M22" s="66" t="str">
        <f t="shared" ca="1" si="10"/>
        <v/>
      </c>
      <c r="N22" s="68">
        <f t="shared" ca="1" si="3"/>
        <v>0</v>
      </c>
      <c r="O22" s="68">
        <f t="shared" ca="1" si="4"/>
        <v>0</v>
      </c>
      <c r="P22" s="64" t="str">
        <f t="shared" ca="1" si="11"/>
        <v/>
      </c>
      <c r="Q22" s="64" t="str">
        <f t="shared" ca="1" si="12"/>
        <v/>
      </c>
      <c r="R22" s="64">
        <f t="shared" ca="1" si="5"/>
        <v>0</v>
      </c>
      <c r="S22" s="57" t="str">
        <f t="shared" ca="1" si="14"/>
        <v/>
      </c>
    </row>
    <row r="23" spans="1:19" x14ac:dyDescent="0.3">
      <c r="A23" s="6" t="str">
        <f t="shared" ca="1" si="6"/>
        <v/>
      </c>
      <c r="B23" s="3" t="str">
        <f t="shared" ca="1" si="7"/>
        <v>Ven</v>
      </c>
      <c r="C23" s="1">
        <f t="shared" ca="1" si="0"/>
        <v>43784</v>
      </c>
      <c r="D23" s="13"/>
      <c r="E23" s="13"/>
      <c r="F23" s="39"/>
      <c r="G23" s="39"/>
      <c r="H23" s="49">
        <f t="shared" ca="1" si="1"/>
        <v>0</v>
      </c>
      <c r="I23" s="49">
        <f t="shared" ca="1" si="2"/>
        <v>0</v>
      </c>
      <c r="J23" s="49" t="str">
        <f t="shared" ca="1" si="13"/>
        <v/>
      </c>
      <c r="K23" s="66" t="str">
        <f t="shared" ca="1" si="8"/>
        <v/>
      </c>
      <c r="L23" s="66" t="str">
        <f t="shared" ca="1" si="9"/>
        <v/>
      </c>
      <c r="M23" s="66" t="str">
        <f t="shared" ca="1" si="10"/>
        <v/>
      </c>
      <c r="N23" s="68">
        <f t="shared" ca="1" si="3"/>
        <v>0</v>
      </c>
      <c r="O23" s="68">
        <f t="shared" ca="1" si="4"/>
        <v>0</v>
      </c>
      <c r="P23" s="64" t="str">
        <f t="shared" ca="1" si="11"/>
        <v/>
      </c>
      <c r="Q23" s="64" t="str">
        <f t="shared" ca="1" si="12"/>
        <v/>
      </c>
      <c r="R23" s="64">
        <f t="shared" ca="1" si="5"/>
        <v>0</v>
      </c>
      <c r="S23" s="57" t="str">
        <f t="shared" ca="1" si="14"/>
        <v/>
      </c>
    </row>
    <row r="24" spans="1:19" x14ac:dyDescent="0.3">
      <c r="A24" s="6" t="str">
        <f t="shared" ca="1" si="6"/>
        <v/>
      </c>
      <c r="B24" s="3" t="str">
        <f t="shared" ca="1" si="7"/>
        <v>Sam</v>
      </c>
      <c r="C24" s="1">
        <f t="shared" ca="1" si="0"/>
        <v>43785</v>
      </c>
      <c r="D24" s="13"/>
      <c r="E24" s="13"/>
      <c r="F24" s="5"/>
      <c r="G24" s="5"/>
      <c r="H24" s="49">
        <f t="shared" ca="1" si="1"/>
        <v>0</v>
      </c>
      <c r="I24" s="49">
        <f t="shared" ca="1" si="2"/>
        <v>0</v>
      </c>
      <c r="J24" s="49" t="str">
        <f t="shared" ca="1" si="13"/>
        <v/>
      </c>
      <c r="K24" s="66" t="str">
        <f t="shared" ca="1" si="8"/>
        <v/>
      </c>
      <c r="L24" s="66" t="str">
        <f t="shared" ca="1" si="9"/>
        <v/>
      </c>
      <c r="M24" s="66" t="str">
        <f t="shared" ca="1" si="10"/>
        <v/>
      </c>
      <c r="N24" s="68">
        <f t="shared" ca="1" si="3"/>
        <v>0</v>
      </c>
      <c r="O24" s="68">
        <f t="shared" ca="1" si="4"/>
        <v>0</v>
      </c>
      <c r="P24" s="64" t="str">
        <f t="shared" ca="1" si="11"/>
        <v/>
      </c>
      <c r="Q24" s="64" t="str">
        <f t="shared" ca="1" si="12"/>
        <v/>
      </c>
      <c r="R24" s="64">
        <f t="shared" ca="1" si="5"/>
        <v>0</v>
      </c>
      <c r="S24" s="57" t="str">
        <f t="shared" ca="1" si="14"/>
        <v/>
      </c>
    </row>
    <row r="25" spans="1:19" x14ac:dyDescent="0.3">
      <c r="A25" s="6">
        <f t="shared" ca="1" si="6"/>
        <v>46</v>
      </c>
      <c r="B25" s="3" t="str">
        <f t="shared" ca="1" si="7"/>
        <v>Dim</v>
      </c>
      <c r="C25" s="1">
        <f t="shared" ca="1" si="0"/>
        <v>43786</v>
      </c>
      <c r="D25" s="13"/>
      <c r="E25" s="13"/>
      <c r="F25" s="5"/>
      <c r="G25" s="5"/>
      <c r="H25" s="49">
        <f t="shared" ca="1" si="1"/>
        <v>0</v>
      </c>
      <c r="I25" s="49">
        <f t="shared" ca="1" si="2"/>
        <v>0</v>
      </c>
      <c r="J25" s="49">
        <f t="shared" ca="1" si="13"/>
        <v>0</v>
      </c>
      <c r="K25" s="66">
        <f t="shared" ca="1" si="8"/>
        <v>0</v>
      </c>
      <c r="L25" s="66">
        <f t="shared" ca="1" si="9"/>
        <v>0</v>
      </c>
      <c r="M25" s="66">
        <f t="shared" ca="1" si="10"/>
        <v>0</v>
      </c>
      <c r="N25" s="68">
        <f t="shared" ca="1" si="3"/>
        <v>0</v>
      </c>
      <c r="O25" s="68">
        <f t="shared" ca="1" si="4"/>
        <v>0</v>
      </c>
      <c r="P25" s="64">
        <f t="shared" ca="1" si="11"/>
        <v>0</v>
      </c>
      <c r="Q25" s="64">
        <f t="shared" ca="1" si="12"/>
        <v>0</v>
      </c>
      <c r="R25" s="64">
        <f t="shared" ca="1" si="5"/>
        <v>0</v>
      </c>
      <c r="S25" s="57">
        <f t="shared" ca="1" si="14"/>
        <v>0</v>
      </c>
    </row>
    <row r="26" spans="1:19" x14ac:dyDescent="0.3">
      <c r="A26" s="6" t="str">
        <f t="shared" ca="1" si="6"/>
        <v/>
      </c>
      <c r="B26" s="3" t="str">
        <f t="shared" ca="1" si="7"/>
        <v>Lun</v>
      </c>
      <c r="C26" s="1">
        <f t="shared" ca="1" si="0"/>
        <v>43787</v>
      </c>
      <c r="D26" s="13"/>
      <c r="E26" s="13"/>
      <c r="F26" s="5"/>
      <c r="G26" s="5"/>
      <c r="H26" s="49">
        <f t="shared" ca="1" si="1"/>
        <v>0</v>
      </c>
      <c r="I26" s="49">
        <f t="shared" ca="1" si="2"/>
        <v>0</v>
      </c>
      <c r="J26" s="49" t="str">
        <f t="shared" ca="1" si="13"/>
        <v/>
      </c>
      <c r="K26" s="66" t="str">
        <f t="shared" ca="1" si="8"/>
        <v/>
      </c>
      <c r="L26" s="66" t="str">
        <f t="shared" ca="1" si="9"/>
        <v/>
      </c>
      <c r="M26" s="66" t="str">
        <f t="shared" ca="1" si="10"/>
        <v/>
      </c>
      <c r="N26" s="68">
        <f t="shared" ca="1" si="3"/>
        <v>0</v>
      </c>
      <c r="O26" s="68">
        <f t="shared" ca="1" si="4"/>
        <v>0</v>
      </c>
      <c r="P26" s="64" t="str">
        <f t="shared" ca="1" si="11"/>
        <v/>
      </c>
      <c r="Q26" s="64" t="str">
        <f t="shared" ca="1" si="12"/>
        <v/>
      </c>
      <c r="R26" s="64">
        <f t="shared" ca="1" si="5"/>
        <v>0</v>
      </c>
      <c r="S26" s="57" t="str">
        <f t="shared" ca="1" si="14"/>
        <v/>
      </c>
    </row>
    <row r="27" spans="1:19" x14ac:dyDescent="0.3">
      <c r="A27" s="6" t="str">
        <f t="shared" ca="1" si="6"/>
        <v/>
      </c>
      <c r="B27" s="3" t="str">
        <f t="shared" ca="1" si="7"/>
        <v>Mar</v>
      </c>
      <c r="C27" s="1">
        <f t="shared" ca="1" si="0"/>
        <v>43788</v>
      </c>
      <c r="D27" s="13"/>
      <c r="E27" s="13"/>
      <c r="F27" s="5"/>
      <c r="G27" s="5"/>
      <c r="H27" s="49">
        <f t="shared" ca="1" si="1"/>
        <v>0</v>
      </c>
      <c r="I27" s="49">
        <f t="shared" ca="1" si="2"/>
        <v>0</v>
      </c>
      <c r="J27" s="49" t="str">
        <f t="shared" ca="1" si="13"/>
        <v/>
      </c>
      <c r="K27" s="66" t="str">
        <f t="shared" ca="1" si="8"/>
        <v/>
      </c>
      <c r="L27" s="66" t="str">
        <f t="shared" ca="1" si="9"/>
        <v/>
      </c>
      <c r="M27" s="66" t="str">
        <f t="shared" ca="1" si="10"/>
        <v/>
      </c>
      <c r="N27" s="68">
        <f t="shared" ca="1" si="3"/>
        <v>0</v>
      </c>
      <c r="O27" s="68">
        <f t="shared" ca="1" si="4"/>
        <v>0</v>
      </c>
      <c r="P27" s="64" t="str">
        <f t="shared" ca="1" si="11"/>
        <v/>
      </c>
      <c r="Q27" s="64" t="str">
        <f t="shared" ca="1" si="12"/>
        <v/>
      </c>
      <c r="R27" s="64">
        <f t="shared" ca="1" si="5"/>
        <v>0</v>
      </c>
      <c r="S27" s="57" t="str">
        <f t="shared" ca="1" si="14"/>
        <v/>
      </c>
    </row>
    <row r="28" spans="1:19" x14ac:dyDescent="0.3">
      <c r="A28" s="6" t="str">
        <f t="shared" ca="1" si="6"/>
        <v/>
      </c>
      <c r="B28" s="3" t="str">
        <f t="shared" ca="1" si="7"/>
        <v>Mer</v>
      </c>
      <c r="C28" s="1">
        <f t="shared" ca="1" si="0"/>
        <v>43789</v>
      </c>
      <c r="D28" s="13"/>
      <c r="E28" s="13"/>
      <c r="F28" s="5"/>
      <c r="G28" s="5"/>
      <c r="H28" s="49">
        <f t="shared" ca="1" si="1"/>
        <v>0</v>
      </c>
      <c r="I28" s="49">
        <f t="shared" ca="1" si="2"/>
        <v>0</v>
      </c>
      <c r="J28" s="49" t="str">
        <f t="shared" ca="1" si="13"/>
        <v/>
      </c>
      <c r="K28" s="66" t="str">
        <f t="shared" ca="1" si="8"/>
        <v/>
      </c>
      <c r="L28" s="66" t="str">
        <f t="shared" ca="1" si="9"/>
        <v/>
      </c>
      <c r="M28" s="66" t="str">
        <f t="shared" ca="1" si="10"/>
        <v/>
      </c>
      <c r="N28" s="68">
        <f t="shared" ca="1" si="3"/>
        <v>0</v>
      </c>
      <c r="O28" s="68">
        <f t="shared" ca="1" si="4"/>
        <v>0</v>
      </c>
      <c r="P28" s="64" t="str">
        <f t="shared" ca="1" si="11"/>
        <v/>
      </c>
      <c r="Q28" s="64" t="str">
        <f t="shared" ca="1" si="12"/>
        <v/>
      </c>
      <c r="R28" s="64">
        <f t="shared" ca="1" si="5"/>
        <v>0</v>
      </c>
      <c r="S28" s="57" t="str">
        <f t="shared" ca="1" si="14"/>
        <v/>
      </c>
    </row>
    <row r="29" spans="1:19" x14ac:dyDescent="0.3">
      <c r="A29" s="6" t="str">
        <f t="shared" ca="1" si="6"/>
        <v/>
      </c>
      <c r="B29" s="3" t="str">
        <f t="shared" ca="1" si="7"/>
        <v>Jeu</v>
      </c>
      <c r="C29" s="1">
        <f t="shared" ca="1" si="0"/>
        <v>43790</v>
      </c>
      <c r="D29" s="13"/>
      <c r="E29" s="13"/>
      <c r="F29" s="5"/>
      <c r="G29" s="5"/>
      <c r="H29" s="49">
        <f t="shared" ca="1" si="1"/>
        <v>0</v>
      </c>
      <c r="I29" s="49">
        <f t="shared" ca="1" si="2"/>
        <v>0</v>
      </c>
      <c r="J29" s="49" t="str">
        <f t="shared" ca="1" si="13"/>
        <v/>
      </c>
      <c r="K29" s="66" t="str">
        <f t="shared" ca="1" si="8"/>
        <v/>
      </c>
      <c r="L29" s="66" t="str">
        <f t="shared" ca="1" si="9"/>
        <v/>
      </c>
      <c r="M29" s="66" t="str">
        <f t="shared" ca="1" si="10"/>
        <v/>
      </c>
      <c r="N29" s="68">
        <f t="shared" ca="1" si="3"/>
        <v>0</v>
      </c>
      <c r="O29" s="68">
        <f t="shared" ca="1" si="4"/>
        <v>0</v>
      </c>
      <c r="P29" s="64" t="str">
        <f t="shared" ca="1" si="11"/>
        <v/>
      </c>
      <c r="Q29" s="64" t="str">
        <f t="shared" ca="1" si="12"/>
        <v/>
      </c>
      <c r="R29" s="64">
        <f t="shared" ca="1" si="5"/>
        <v>0</v>
      </c>
      <c r="S29" s="57" t="str">
        <f t="shared" ca="1" si="14"/>
        <v/>
      </c>
    </row>
    <row r="30" spans="1:19" x14ac:dyDescent="0.3">
      <c r="A30" s="6" t="str">
        <f t="shared" ca="1" si="6"/>
        <v/>
      </c>
      <c r="B30" s="3" t="str">
        <f t="shared" ca="1" si="7"/>
        <v>Ven</v>
      </c>
      <c r="C30" s="1">
        <f t="shared" ca="1" si="0"/>
        <v>43791</v>
      </c>
      <c r="D30" s="13"/>
      <c r="E30" s="13"/>
      <c r="F30" s="5"/>
      <c r="G30" s="5"/>
      <c r="H30" s="49">
        <f t="shared" ca="1" si="1"/>
        <v>0</v>
      </c>
      <c r="I30" s="49">
        <f t="shared" ca="1" si="2"/>
        <v>0</v>
      </c>
      <c r="J30" s="49" t="str">
        <f t="shared" ca="1" si="13"/>
        <v/>
      </c>
      <c r="K30" s="66" t="str">
        <f t="shared" ca="1" si="8"/>
        <v/>
      </c>
      <c r="L30" s="66" t="str">
        <f t="shared" ca="1" si="9"/>
        <v/>
      </c>
      <c r="M30" s="66" t="str">
        <f t="shared" ca="1" si="10"/>
        <v/>
      </c>
      <c r="N30" s="68">
        <f t="shared" ca="1" si="3"/>
        <v>0</v>
      </c>
      <c r="O30" s="68">
        <f t="shared" ca="1" si="4"/>
        <v>0</v>
      </c>
      <c r="P30" s="64" t="str">
        <f t="shared" ca="1" si="11"/>
        <v/>
      </c>
      <c r="Q30" s="64" t="str">
        <f t="shared" ca="1" si="12"/>
        <v/>
      </c>
      <c r="R30" s="64">
        <f t="shared" ca="1" si="5"/>
        <v>0</v>
      </c>
      <c r="S30" s="57" t="str">
        <f t="shared" ca="1" si="14"/>
        <v/>
      </c>
    </row>
    <row r="31" spans="1:19" x14ac:dyDescent="0.3">
      <c r="A31" s="6" t="str">
        <f t="shared" ca="1" si="6"/>
        <v/>
      </c>
      <c r="B31" s="3" t="str">
        <f t="shared" ca="1" si="7"/>
        <v>Sam</v>
      </c>
      <c r="C31" s="1">
        <f t="shared" ca="1" si="0"/>
        <v>43792</v>
      </c>
      <c r="D31" s="13"/>
      <c r="E31" s="13"/>
      <c r="F31" s="5"/>
      <c r="G31" s="5"/>
      <c r="H31" s="49">
        <f t="shared" ca="1" si="1"/>
        <v>0</v>
      </c>
      <c r="I31" s="49">
        <f t="shared" ca="1" si="2"/>
        <v>0</v>
      </c>
      <c r="J31" s="49" t="str">
        <f t="shared" ca="1" si="13"/>
        <v/>
      </c>
      <c r="K31" s="66" t="str">
        <f t="shared" ca="1" si="8"/>
        <v/>
      </c>
      <c r="L31" s="66" t="str">
        <f t="shared" ca="1" si="9"/>
        <v/>
      </c>
      <c r="M31" s="66" t="str">
        <f t="shared" ca="1" si="10"/>
        <v/>
      </c>
      <c r="N31" s="68">
        <f t="shared" ca="1" si="3"/>
        <v>0</v>
      </c>
      <c r="O31" s="68">
        <f t="shared" ca="1" si="4"/>
        <v>0</v>
      </c>
      <c r="P31" s="64" t="str">
        <f t="shared" ca="1" si="11"/>
        <v/>
      </c>
      <c r="Q31" s="64" t="str">
        <f t="shared" ca="1" si="12"/>
        <v/>
      </c>
      <c r="R31" s="64">
        <f t="shared" ca="1" si="5"/>
        <v>0</v>
      </c>
      <c r="S31" s="57" t="str">
        <f t="shared" ca="1" si="14"/>
        <v/>
      </c>
    </row>
    <row r="32" spans="1:19" x14ac:dyDescent="0.3">
      <c r="A32" s="6">
        <f t="shared" ca="1" si="6"/>
        <v>47</v>
      </c>
      <c r="B32" s="3" t="str">
        <f t="shared" ca="1" si="7"/>
        <v>Dim</v>
      </c>
      <c r="C32" s="1">
        <f t="shared" ca="1" si="0"/>
        <v>43793</v>
      </c>
      <c r="D32" s="13"/>
      <c r="E32" s="13"/>
      <c r="F32" s="5"/>
      <c r="G32" s="5"/>
      <c r="H32" s="49">
        <f t="shared" ca="1" si="1"/>
        <v>0</v>
      </c>
      <c r="I32" s="49">
        <f t="shared" ca="1" si="2"/>
        <v>0</v>
      </c>
      <c r="J32" s="49">
        <f t="shared" ca="1" si="13"/>
        <v>0</v>
      </c>
      <c r="K32" s="66">
        <f t="shared" ca="1" si="8"/>
        <v>0</v>
      </c>
      <c r="L32" s="66">
        <f t="shared" ca="1" si="9"/>
        <v>0</v>
      </c>
      <c r="M32" s="66">
        <f t="shared" ca="1" si="10"/>
        <v>0</v>
      </c>
      <c r="N32" s="68">
        <f t="shared" ca="1" si="3"/>
        <v>0</v>
      </c>
      <c r="O32" s="68">
        <f t="shared" ca="1" si="4"/>
        <v>0</v>
      </c>
      <c r="P32" s="64">
        <f t="shared" ca="1" si="11"/>
        <v>0</v>
      </c>
      <c r="Q32" s="64">
        <f t="shared" ca="1" si="12"/>
        <v>0</v>
      </c>
      <c r="R32" s="64">
        <f t="shared" ca="1" si="5"/>
        <v>0</v>
      </c>
      <c r="S32" s="57">
        <f t="shared" ca="1" si="14"/>
        <v>0</v>
      </c>
    </row>
    <row r="33" spans="1:19" x14ac:dyDescent="0.3">
      <c r="A33" s="6" t="str">
        <f t="shared" ca="1" si="6"/>
        <v/>
      </c>
      <c r="B33" s="3" t="str">
        <f t="shared" ca="1" si="7"/>
        <v>Lun</v>
      </c>
      <c r="C33" s="1">
        <f t="shared" ca="1" si="0"/>
        <v>43794</v>
      </c>
      <c r="D33" s="13"/>
      <c r="E33" s="13"/>
      <c r="F33" s="5"/>
      <c r="G33" s="5"/>
      <c r="H33" s="49">
        <f t="shared" ca="1" si="1"/>
        <v>0</v>
      </c>
      <c r="I33" s="49">
        <f t="shared" ca="1" si="2"/>
        <v>0</v>
      </c>
      <c r="J33" s="49" t="str">
        <f t="shared" ca="1" si="13"/>
        <v/>
      </c>
      <c r="K33" s="66" t="str">
        <f t="shared" ca="1" si="8"/>
        <v/>
      </c>
      <c r="L33" s="66" t="str">
        <f t="shared" ca="1" si="9"/>
        <v/>
      </c>
      <c r="M33" s="66" t="str">
        <f t="shared" ca="1" si="10"/>
        <v/>
      </c>
      <c r="N33" s="68">
        <f t="shared" ca="1" si="3"/>
        <v>0</v>
      </c>
      <c r="O33" s="68">
        <f t="shared" ca="1" si="4"/>
        <v>0</v>
      </c>
      <c r="P33" s="64" t="str">
        <f t="shared" ca="1" si="11"/>
        <v/>
      </c>
      <c r="Q33" s="64" t="str">
        <f t="shared" ca="1" si="12"/>
        <v/>
      </c>
      <c r="R33" s="64">
        <f t="shared" ca="1" si="5"/>
        <v>0</v>
      </c>
      <c r="S33" s="57" t="str">
        <f t="shared" ca="1" si="14"/>
        <v/>
      </c>
    </row>
    <row r="34" spans="1:19" x14ac:dyDescent="0.3">
      <c r="A34" s="6" t="str">
        <f t="shared" ca="1" si="6"/>
        <v/>
      </c>
      <c r="B34" s="3" t="str">
        <f t="shared" ca="1" si="7"/>
        <v>Mar</v>
      </c>
      <c r="C34" s="1">
        <f t="shared" ca="1" si="0"/>
        <v>43795</v>
      </c>
      <c r="D34" s="13"/>
      <c r="E34" s="13"/>
      <c r="F34" s="5"/>
      <c r="G34" s="5"/>
      <c r="H34" s="49">
        <f t="shared" ca="1" si="1"/>
        <v>0</v>
      </c>
      <c r="I34" s="49">
        <f t="shared" ca="1" si="2"/>
        <v>0</v>
      </c>
      <c r="J34" s="49" t="str">
        <f t="shared" ca="1" si="13"/>
        <v/>
      </c>
      <c r="K34" s="66" t="str">
        <f t="shared" ca="1" si="8"/>
        <v/>
      </c>
      <c r="L34" s="66" t="str">
        <f t="shared" ca="1" si="9"/>
        <v/>
      </c>
      <c r="M34" s="66" t="str">
        <f t="shared" ca="1" si="10"/>
        <v/>
      </c>
      <c r="N34" s="68">
        <f t="shared" ca="1" si="3"/>
        <v>0</v>
      </c>
      <c r="O34" s="68">
        <f t="shared" ca="1" si="4"/>
        <v>0</v>
      </c>
      <c r="P34" s="64" t="str">
        <f t="shared" ca="1" si="11"/>
        <v/>
      </c>
      <c r="Q34" s="64" t="str">
        <f t="shared" ca="1" si="12"/>
        <v/>
      </c>
      <c r="R34" s="64">
        <f t="shared" ca="1" si="5"/>
        <v>0</v>
      </c>
      <c r="S34" s="57" t="str">
        <f t="shared" ca="1" si="14"/>
        <v/>
      </c>
    </row>
    <row r="35" spans="1:19" x14ac:dyDescent="0.3">
      <c r="A35" s="6" t="str">
        <f t="shared" ca="1" si="6"/>
        <v/>
      </c>
      <c r="B35" s="3" t="str">
        <f t="shared" ca="1" si="7"/>
        <v>Mer</v>
      </c>
      <c r="C35" s="1">
        <f t="shared" ca="1" si="0"/>
        <v>43796</v>
      </c>
      <c r="D35" s="13"/>
      <c r="E35" s="13"/>
      <c r="F35" s="39"/>
      <c r="G35" s="39"/>
      <c r="H35" s="49">
        <f t="shared" ca="1" si="1"/>
        <v>0</v>
      </c>
      <c r="I35" s="49">
        <f t="shared" ca="1" si="2"/>
        <v>0</v>
      </c>
      <c r="J35" s="49" t="str">
        <f t="shared" ca="1" si="13"/>
        <v/>
      </c>
      <c r="K35" s="66" t="str">
        <f t="shared" ca="1" si="8"/>
        <v/>
      </c>
      <c r="L35" s="66" t="str">
        <f t="shared" ca="1" si="9"/>
        <v/>
      </c>
      <c r="M35" s="66" t="str">
        <f t="shared" ca="1" si="10"/>
        <v/>
      </c>
      <c r="N35" s="68">
        <f t="shared" ca="1" si="3"/>
        <v>0</v>
      </c>
      <c r="O35" s="68">
        <f t="shared" ca="1" si="4"/>
        <v>0</v>
      </c>
      <c r="P35" s="64" t="str">
        <f t="shared" ca="1" si="11"/>
        <v/>
      </c>
      <c r="Q35" s="64" t="str">
        <f t="shared" ca="1" si="12"/>
        <v/>
      </c>
      <c r="R35" s="64">
        <f t="shared" ca="1" si="5"/>
        <v>0</v>
      </c>
      <c r="S35" s="57" t="str">
        <f t="shared" ca="1" si="14"/>
        <v/>
      </c>
    </row>
    <row r="36" spans="1:19" x14ac:dyDescent="0.3">
      <c r="A36" s="6" t="str">
        <f t="shared" ca="1" si="6"/>
        <v/>
      </c>
      <c r="B36" s="3" t="str">
        <f t="shared" ca="1" si="7"/>
        <v>Jeu</v>
      </c>
      <c r="C36" s="1">
        <f t="shared" ca="1" si="0"/>
        <v>43797</v>
      </c>
      <c r="D36" s="13"/>
      <c r="E36" s="13"/>
      <c r="F36" s="39"/>
      <c r="G36" s="39"/>
      <c r="H36" s="49">
        <f t="shared" ca="1" si="1"/>
        <v>0</v>
      </c>
      <c r="I36" s="49">
        <f t="shared" ca="1" si="2"/>
        <v>0</v>
      </c>
      <c r="J36" s="49" t="str">
        <f t="shared" ca="1" si="13"/>
        <v/>
      </c>
      <c r="K36" s="66" t="str">
        <f t="shared" ca="1" si="8"/>
        <v/>
      </c>
      <c r="L36" s="66" t="str">
        <f t="shared" ca="1" si="9"/>
        <v/>
      </c>
      <c r="M36" s="66" t="str">
        <f t="shared" ca="1" si="10"/>
        <v/>
      </c>
      <c r="N36" s="68">
        <f t="shared" ca="1" si="3"/>
        <v>0</v>
      </c>
      <c r="O36" s="68">
        <f t="shared" ca="1" si="4"/>
        <v>0</v>
      </c>
      <c r="P36" s="64" t="str">
        <f t="shared" ca="1" si="11"/>
        <v/>
      </c>
      <c r="Q36" s="64" t="str">
        <f t="shared" ca="1" si="12"/>
        <v/>
      </c>
      <c r="R36" s="64">
        <f t="shared" ca="1" si="5"/>
        <v>0</v>
      </c>
      <c r="S36" s="57" t="str">
        <f t="shared" ca="1" si="14"/>
        <v/>
      </c>
    </row>
    <row r="37" spans="1:19" x14ac:dyDescent="0.3">
      <c r="A37" s="6" t="str">
        <f t="shared" ca="1" si="6"/>
        <v/>
      </c>
      <c r="B37" s="3" t="str">
        <f t="shared" ca="1" si="7"/>
        <v>Ven</v>
      </c>
      <c r="C37" s="1">
        <f t="shared" ca="1" si="0"/>
        <v>43798</v>
      </c>
      <c r="D37" s="13"/>
      <c r="E37" s="13"/>
      <c r="F37" s="39">
        <v>0.33333333333333331</v>
      </c>
      <c r="G37" s="39">
        <v>0.6333333333333333</v>
      </c>
      <c r="H37" s="49">
        <f t="shared" ca="1" si="1"/>
        <v>0.3</v>
      </c>
      <c r="I37" s="49">
        <f t="shared" ca="1" si="2"/>
        <v>0</v>
      </c>
      <c r="J37" s="49" t="str">
        <f t="shared" ca="1" si="13"/>
        <v/>
      </c>
      <c r="K37" s="66" t="str">
        <f t="shared" ca="1" si="8"/>
        <v/>
      </c>
      <c r="L37" s="66" t="str">
        <f t="shared" ca="1" si="9"/>
        <v/>
      </c>
      <c r="M37" s="66" t="str">
        <f t="shared" ca="1" si="10"/>
        <v/>
      </c>
      <c r="N37" s="68">
        <f t="shared" ca="1" si="3"/>
        <v>0</v>
      </c>
      <c r="O37" s="68">
        <f t="shared" ca="1" si="4"/>
        <v>0</v>
      </c>
      <c r="P37" s="64" t="str">
        <f t="shared" ca="1" si="11"/>
        <v/>
      </c>
      <c r="Q37" s="64" t="str">
        <f t="shared" ca="1" si="12"/>
        <v/>
      </c>
      <c r="R37" s="64">
        <f t="shared" ca="1" si="5"/>
        <v>0</v>
      </c>
      <c r="S37" s="57" t="str">
        <f t="shared" ca="1" si="14"/>
        <v/>
      </c>
    </row>
    <row r="38" spans="1:19" x14ac:dyDescent="0.3">
      <c r="A38" s="6" t="str">
        <f t="shared" ca="1" si="6"/>
        <v/>
      </c>
      <c r="B38" s="3" t="str">
        <f t="shared" ca="1" si="7"/>
        <v>Sam</v>
      </c>
      <c r="C38" s="1">
        <f t="shared" ca="1" si="0"/>
        <v>43799</v>
      </c>
      <c r="D38" s="13">
        <v>0.79166666666666663</v>
      </c>
      <c r="E38" s="13">
        <v>0.375</v>
      </c>
      <c r="F38" s="39"/>
      <c r="G38" s="39"/>
      <c r="H38" s="49">
        <f t="shared" ca="1" si="1"/>
        <v>0.125</v>
      </c>
      <c r="I38" s="49">
        <f t="shared" ca="1" si="2"/>
        <v>0.45833333333333331</v>
      </c>
      <c r="J38" s="49" t="str">
        <f t="shared" ca="1" si="13"/>
        <v/>
      </c>
      <c r="K38" s="66" t="str">
        <f t="shared" ca="1" si="8"/>
        <v/>
      </c>
      <c r="L38" s="66" t="str">
        <f t="shared" ca="1" si="9"/>
        <v/>
      </c>
      <c r="M38" s="66" t="str">
        <f t="shared" ca="1" si="10"/>
        <v/>
      </c>
      <c r="N38" s="68">
        <f t="shared" ca="1" si="3"/>
        <v>0</v>
      </c>
      <c r="O38" s="68">
        <f t="shared" ca="1" si="4"/>
        <v>0</v>
      </c>
      <c r="P38" s="64" t="str">
        <f t="shared" ca="1" si="11"/>
        <v/>
      </c>
      <c r="Q38" s="64" t="str">
        <f t="shared" ca="1" si="12"/>
        <v/>
      </c>
      <c r="R38" s="64">
        <f t="shared" ca="1" si="5"/>
        <v>11</v>
      </c>
      <c r="S38" s="57" t="str">
        <f t="shared" ca="1" si="14"/>
        <v/>
      </c>
    </row>
    <row r="39" spans="1:19" x14ac:dyDescent="0.3">
      <c r="A39" s="6" t="str">
        <f t="shared" ca="1" si="6"/>
        <v/>
      </c>
      <c r="B39" s="3" t="str">
        <f t="shared" ca="1" si="7"/>
        <v/>
      </c>
      <c r="C39" s="1" t="str">
        <f t="shared" ca="1" si="0"/>
        <v/>
      </c>
      <c r="D39" s="13"/>
      <c r="E39" s="13"/>
      <c r="F39" s="39"/>
      <c r="G39" s="39"/>
      <c r="H39" s="49" t="str">
        <f t="shared" ca="1" si="1"/>
        <v/>
      </c>
      <c r="I39" s="49" t="str">
        <f t="shared" ca="1" si="2"/>
        <v/>
      </c>
      <c r="J39" s="49" t="str">
        <f t="shared" ca="1" si="13"/>
        <v/>
      </c>
      <c r="K39" s="66" t="str">
        <f t="shared" ca="1" si="8"/>
        <v/>
      </c>
      <c r="L39" s="66" t="str">
        <f t="shared" ca="1" si="9"/>
        <v/>
      </c>
      <c r="M39" s="66" t="str">
        <f t="shared" ca="1" si="10"/>
        <v/>
      </c>
      <c r="N39" s="68" t="str">
        <f t="shared" ca="1" si="3"/>
        <v/>
      </c>
      <c r="O39" s="68" t="str">
        <f t="shared" ca="1" si="4"/>
        <v/>
      </c>
      <c r="P39" s="64" t="str">
        <f t="shared" ca="1" si="11"/>
        <v/>
      </c>
      <c r="Q39" s="64" t="str">
        <f t="shared" ca="1" si="12"/>
        <v/>
      </c>
      <c r="R39" s="64" t="str">
        <f t="shared" ca="1" si="5"/>
        <v/>
      </c>
      <c r="S39" s="57" t="str">
        <f t="shared" ca="1" si="14"/>
        <v/>
      </c>
    </row>
    <row r="40" spans="1:19" x14ac:dyDescent="0.3">
      <c r="B40" s="89" t="s">
        <v>50</v>
      </c>
      <c r="C40" s="89"/>
      <c r="D40" s="89"/>
      <c r="E40" s="89"/>
      <c r="F40" s="89"/>
      <c r="G40" s="89"/>
      <c r="H40" s="51">
        <f ca="1">SUM(H9:H39)</f>
        <v>0.42499999999999999</v>
      </c>
      <c r="I40" s="51">
        <f t="shared" ref="I40:J40" ca="1" si="15">SUM(I9:I39)</f>
        <v>0.45833333333333331</v>
      </c>
      <c r="J40" s="56">
        <f t="shared" ca="1" si="15"/>
        <v>0</v>
      </c>
      <c r="K40" s="56"/>
      <c r="L40" s="59">
        <f ca="1">SUM(L9:L39)</f>
        <v>0</v>
      </c>
      <c r="M40" s="59">
        <f t="shared" ref="M40:O40" ca="1" si="16">SUM(M9:M39)</f>
        <v>0</v>
      </c>
      <c r="N40" s="59">
        <f t="shared" ca="1" si="16"/>
        <v>0</v>
      </c>
      <c r="O40" s="59">
        <f t="shared" ca="1" si="16"/>
        <v>0</v>
      </c>
      <c r="P40" s="59">
        <f ca="1">SUM(P9:P39)</f>
        <v>0</v>
      </c>
      <c r="Q40" s="59">
        <f ca="1">SUM(Q9:Q39)</f>
        <v>0</v>
      </c>
      <c r="R40" s="59">
        <f ca="1">SUM(R9:R39)</f>
        <v>11</v>
      </c>
      <c r="S40" s="59">
        <f ca="1">SUM(S9:S39)</f>
        <v>0</v>
      </c>
    </row>
    <row r="41" spans="1:19" x14ac:dyDescent="0.3">
      <c r="J41" s="55">
        <f ca="1">IFERROR(IF(WEEKDAY(C34)=2,SUM(H34:H39)+SUM(I34:I39),IF(WEEKDAY(C35)=2,SUM(H35:H39)+SUM(I35:I39),IF(WEEKDAY(C36)=2,SUM(H36:H39)+SUM(I36:I39),IF(WEEKDAY(C37)=2,SUM(H37:H39)+SUM(I37:I39),IF(WEEKDAY(C38)=2,SUM(H38:H39)+SUM(I38:I39),IF(WEEKDAY(C39)=2,H39+I39,"")))))),0)</f>
        <v>0</v>
      </c>
      <c r="K41" s="69"/>
      <c r="P41" s="71">
        <f ca="1">IFERROR(IF(WEEKDAY($C$34)=2,SUM(P34:P39),IF(WEEKDAY($C$35)=2,SUM(P35:P39),IF(WEEKDAY($C$36)=2,SUM(P36:P39),IF(WEEKDAY($C$37)=2,SUM(P37:P39),IF(WEEKDAY($C$38)=2,SUM(P38:P39),IF(WEEKDAY($C$39)=2,P39,"")))))),0)</f>
        <v>0</v>
      </c>
      <c r="Q41" s="71">
        <f ca="1">IFERROR(IF(WEEKDAY($C$34)=2,SUM(Q34:Q39),IF(WEEKDAY($C$35)=2,SUM(Q35:Q39),IF(WEEKDAY($C$36)=2,SUM(Q36:Q39),IF(WEEKDAY($C$37)=2,SUM(Q37:Q39),IF(WEEKDAY($C$38)=2,SUM(Q38:Q39),IF(WEEKDAY($C$39)=2,Q39,"")))))),0)</f>
        <v>0</v>
      </c>
      <c r="R41" s="71">
        <f ca="1">IFERROR(IF(WEEKDAY($C$34)=2,SUM(R34:R39),IF(WEEKDAY($C$35)=2,SUM(R35:R39),IF(WEEKDAY($C$36)=2,SUM(R36:R39),IF(WEEKDAY($C$37)=2,SUM(R37:R39),IF(WEEKDAY($C$38)=2,SUM(R38:R39),IF(WEEKDAY($C$39)=2,R39,"")))))),0)</f>
        <v>0</v>
      </c>
      <c r="S41" s="73"/>
    </row>
  </sheetData>
  <mergeCells count="4">
    <mergeCell ref="B40:G40"/>
    <mergeCell ref="C6:C7"/>
    <mergeCell ref="A1:S5"/>
    <mergeCell ref="P8:S8"/>
  </mergeCells>
  <conditionalFormatting sqref="A9:A39">
    <cfRule type="expression" dxfId="13" priority="27">
      <formula>$A9&lt;&gt;""</formula>
    </cfRule>
  </conditionalFormatting>
  <conditionalFormatting sqref="A8:A39">
    <cfRule type="expression" dxfId="12" priority="26">
      <formula>$A8&lt;&gt;""</formula>
    </cfRule>
  </conditionalFormatting>
  <conditionalFormatting sqref="J9:J39">
    <cfRule type="expression" dxfId="11" priority="5">
      <formula>$J9&lt;&gt;""</formula>
    </cfRule>
  </conditionalFormatting>
  <conditionalFormatting sqref="B9:I39">
    <cfRule type="expression" dxfId="10" priority="4" stopIfTrue="1">
      <formula>WEEKDAY($C9,1)=7</formula>
    </cfRule>
  </conditionalFormatting>
  <conditionalFormatting sqref="B9:I39 N9:N39">
    <cfRule type="expression" dxfId="9" priority="2">
      <formula>COUNTIF(Fériés,$C9)&gt;0</formula>
    </cfRule>
  </conditionalFormatting>
  <conditionalFormatting sqref="B9:I39 O9:O39">
    <cfRule type="expression" dxfId="8" priority="3" stopIfTrue="1">
      <formula>WEEKDAY($C9,1)=1</formula>
    </cfRule>
  </conditionalFormatting>
  <conditionalFormatting sqref="S9:S39">
    <cfRule type="expression" dxfId="7" priority="1">
      <formula>$S9&lt;&gt;""</formula>
    </cfRule>
  </conditionalFormatting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S41"/>
  <sheetViews>
    <sheetView workbookViewId="0">
      <pane ySplit="8" topLeftCell="A9" activePane="bottomLeft" state="frozen"/>
      <selection activeCell="S9" sqref="S9:S14"/>
      <selection pane="bottomLeft" activeCell="S11" sqref="S11"/>
    </sheetView>
  </sheetViews>
  <sheetFormatPr baseColWidth="10" defaultRowHeight="15.6" x14ac:dyDescent="0.3"/>
  <cols>
    <col min="1" max="1" width="7.59765625" bestFit="1" customWidth="1"/>
    <col min="2" max="2" width="8.5" bestFit="1" customWidth="1"/>
    <col min="3" max="3" width="10.09765625" style="2" bestFit="1" customWidth="1"/>
    <col min="4" max="5" width="7.09765625" style="7" customWidth="1"/>
    <col min="6" max="7" width="7.09765625" customWidth="1"/>
    <col min="8" max="8" width="13" bestFit="1" customWidth="1"/>
    <col min="9" max="9" width="13" style="4" customWidth="1"/>
    <col min="10" max="10" width="12.19921875" style="8" bestFit="1" customWidth="1"/>
    <col min="11" max="11" width="7.5" style="8" customWidth="1"/>
    <col min="12" max="12" width="10.59765625" style="8" bestFit="1" customWidth="1"/>
    <col min="13" max="13" width="6.796875" style="8" customWidth="1"/>
    <col min="14" max="14" width="13" bestFit="1" customWidth="1"/>
    <col min="15" max="15" width="10.8984375" bestFit="1" customWidth="1"/>
    <col min="16" max="17" width="9.19921875" customWidth="1"/>
    <col min="18" max="18" width="9.19921875" bestFit="1" customWidth="1"/>
    <col min="19" max="19" width="8.296875" customWidth="1"/>
  </cols>
  <sheetData>
    <row r="1" spans="1:19" s="4" customFormat="1" ht="7.8" customHeight="1" thickTop="1" x14ac:dyDescent="0.3">
      <c r="A1" s="99" t="s">
        <v>6</v>
      </c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1"/>
    </row>
    <row r="2" spans="1:19" s="4" customFormat="1" ht="7.8" customHeight="1" x14ac:dyDescent="0.3">
      <c r="A2" s="102"/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103"/>
      <c r="Q2" s="103"/>
      <c r="R2" s="103"/>
      <c r="S2" s="104"/>
    </row>
    <row r="3" spans="1:19" s="4" customFormat="1" ht="7.8" customHeight="1" x14ac:dyDescent="0.3">
      <c r="A3" s="102"/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4"/>
    </row>
    <row r="4" spans="1:19" s="4" customFormat="1" ht="7.8" customHeight="1" x14ac:dyDescent="0.3">
      <c r="A4" s="102"/>
      <c r="B4" s="103"/>
      <c r="C4" s="103"/>
      <c r="D4" s="103"/>
      <c r="E4" s="103"/>
      <c r="F4" s="103"/>
      <c r="G4" s="103"/>
      <c r="H4" s="103"/>
      <c r="I4" s="103"/>
      <c r="J4" s="103"/>
      <c r="K4" s="103"/>
      <c r="L4" s="103"/>
      <c r="M4" s="103"/>
      <c r="N4" s="103"/>
      <c r="O4" s="103"/>
      <c r="P4" s="103"/>
      <c r="Q4" s="103"/>
      <c r="R4" s="103"/>
      <c r="S4" s="104"/>
    </row>
    <row r="5" spans="1:19" s="4" customFormat="1" ht="7.8" customHeight="1" thickBot="1" x14ac:dyDescent="0.35">
      <c r="A5" s="105"/>
      <c r="B5" s="106"/>
      <c r="C5" s="106"/>
      <c r="D5" s="106"/>
      <c r="E5" s="106"/>
      <c r="F5" s="106"/>
      <c r="G5" s="106"/>
      <c r="H5" s="106"/>
      <c r="I5" s="106"/>
      <c r="J5" s="106"/>
      <c r="K5" s="106"/>
      <c r="L5" s="106"/>
      <c r="M5" s="106"/>
      <c r="N5" s="106"/>
      <c r="O5" s="106"/>
      <c r="P5" s="106"/>
      <c r="Q5" s="106"/>
      <c r="R5" s="106"/>
      <c r="S5" s="107"/>
    </row>
    <row r="6" spans="1:19" s="4" customFormat="1" ht="16.2" thickTop="1" x14ac:dyDescent="0.3">
      <c r="A6" s="20"/>
      <c r="B6" s="20"/>
      <c r="C6" s="75">
        <f>Janvier!C6</f>
        <v>2019</v>
      </c>
      <c r="D6" s="21"/>
      <c r="E6" s="21"/>
      <c r="F6" s="20"/>
      <c r="G6" s="20"/>
      <c r="H6" s="20"/>
      <c r="I6" s="42" t="s">
        <v>34</v>
      </c>
      <c r="J6" s="20"/>
      <c r="K6" s="20"/>
      <c r="L6" s="20"/>
      <c r="M6" s="20"/>
      <c r="N6" s="16" t="s">
        <v>5</v>
      </c>
      <c r="O6" s="17">
        <f ca="1">SUM(Janvier:Décembre!O7)</f>
        <v>19.024999999999999</v>
      </c>
      <c r="P6" s="48" t="s">
        <v>39</v>
      </c>
      <c r="Q6" s="48" t="s">
        <v>40</v>
      </c>
      <c r="R6" s="48" t="s">
        <v>41</v>
      </c>
      <c r="S6" s="62" t="s">
        <v>51</v>
      </c>
    </row>
    <row r="7" spans="1:19" s="4" customFormat="1" x14ac:dyDescent="0.3">
      <c r="A7" s="20"/>
      <c r="B7" s="20"/>
      <c r="C7" s="76"/>
      <c r="D7" s="21"/>
      <c r="E7" s="21"/>
      <c r="F7" s="20"/>
      <c r="G7" s="20"/>
      <c r="H7" s="20"/>
      <c r="I7" s="42" t="s">
        <v>35</v>
      </c>
      <c r="J7" s="20"/>
      <c r="K7" s="20"/>
      <c r="L7" s="70">
        <v>35</v>
      </c>
      <c r="M7" s="70">
        <v>43</v>
      </c>
      <c r="N7" s="9" t="s">
        <v>4</v>
      </c>
      <c r="O7" s="10">
        <f ca="1">SUM(J9:J39)</f>
        <v>0</v>
      </c>
      <c r="P7" s="65" t="s">
        <v>53</v>
      </c>
      <c r="Q7" s="65" t="s">
        <v>54</v>
      </c>
      <c r="R7" s="65" t="s">
        <v>55</v>
      </c>
      <c r="S7" s="63" t="s">
        <v>52</v>
      </c>
    </row>
    <row r="8" spans="1:19" x14ac:dyDescent="0.3">
      <c r="A8" s="22" t="s">
        <v>1</v>
      </c>
      <c r="B8" s="23" t="s">
        <v>0</v>
      </c>
      <c r="C8" s="24" t="str">
        <f ca="1">MID(CELL("nomfichier",C8),FIND("]",CELL("nomfichier",C8))+1,20)</f>
        <v>Décembre</v>
      </c>
      <c r="D8" s="25" t="s">
        <v>2</v>
      </c>
      <c r="E8" s="25" t="s">
        <v>3</v>
      </c>
      <c r="F8" s="26" t="s">
        <v>2</v>
      </c>
      <c r="G8" s="27" t="s">
        <v>3</v>
      </c>
      <c r="H8" s="18" t="s">
        <v>7</v>
      </c>
      <c r="I8" s="18" t="s">
        <v>36</v>
      </c>
      <c r="J8" s="19" t="s">
        <v>8</v>
      </c>
      <c r="K8" s="19" t="s">
        <v>56</v>
      </c>
      <c r="L8" s="19" t="s">
        <v>32</v>
      </c>
      <c r="M8" s="19" t="s">
        <v>33</v>
      </c>
      <c r="N8" s="36" t="s">
        <v>24</v>
      </c>
      <c r="O8" s="36" t="s">
        <v>25</v>
      </c>
      <c r="P8" s="86" t="s">
        <v>42</v>
      </c>
      <c r="Q8" s="87"/>
      <c r="R8" s="87"/>
      <c r="S8" s="88"/>
    </row>
    <row r="9" spans="1:19" x14ac:dyDescent="0.3">
      <c r="A9" s="6">
        <f t="shared" ref="A9:A38" ca="1" si="0">IFERROR(IF(WEEKDAY(C9,2)=7,WEEKNUM(C9,2),""),"")</f>
        <v>48</v>
      </c>
      <c r="B9" s="3" t="str">
        <f ca="1">IFERROR(CHOOSE(WEEKDAY(C9),"Dim","Lun","Mar","Mer","Jeu","Ven","Sam"),"")</f>
        <v>Dim</v>
      </c>
      <c r="C9" s="1">
        <f t="shared" ref="C9:C39" ca="1" si="1">IF(MONTH(DATE($C$6,MONTH(1&amp;$C$8),ROW()-8))=MONTH(1&amp;$C$8),DATE($C$6,MONTH(1&amp;$C$8),ROW()-8),"")</f>
        <v>43800</v>
      </c>
      <c r="D9" s="13"/>
      <c r="E9" s="13"/>
      <c r="F9" s="39"/>
      <c r="G9" s="39"/>
      <c r="H9" s="49">
        <f t="shared" ref="H9:H39" ca="1" si="2">IF(C9="","",IF(AND(D9&lt;&gt;"",E9=""),0,MAX(0,MIN(E9+(E9&lt;D9),Hdéb)-MAX(Hfin,D9))+MAX(0,MIN(Hdéb+1,E9+(E9&lt;D9))-MAX(Hfin+1,D9)))+IF(AND(F9&lt;&gt;"",G9=""),0,MAX(0,MIN(G9+(G9&lt;F9),Hdéb)- MAX(Hfin,F9))+MAX(0,MIN(Hdéb+1,G9+(G9&lt;F9))-MAX(Hfin+1,F9))))</f>
        <v>0</v>
      </c>
      <c r="I9" s="49">
        <f t="shared" ref="I9:I39" ca="1" si="3">IF(C9="","",IF(OR(D9="",E9=""),0,IF(AND(D9&lt;&gt;"",E9&lt;&gt;"",MOD(D9-E9,1)=0),MOD(Hfin-Hdéb,1),(MOD(E9-D9,1)-IF(E9&gt;D9,MAX(0,MIN(E9,Hdéb/1)-MAX(D9,Hfin/1)),MAX(0,Hdéb/1-MAX(D9,Hfin/1))+MAX(0,MIN(E9,Hdéb/1)-Hfin/1)))))+IF(OR(F9="",G9=""),0,IF(AND(F9&lt;&gt;"",G9&lt;&gt;"",MOD(F9-G9,1)=0),MOD(Hfin-Hdéb,1),(MOD(G9-F9,1)-IF(G9&gt;F9,MAX(0,MIN(G9,Hdéb/1)-MAX(F9,Hfin/1)),MAX(0,Hdéb/1-MAX(F9,Hfin/1))+MAX(0,MIN(G9,Hdéb/1)-Hfin/1))))))</f>
        <v>0</v>
      </c>
      <c r="J9" s="49">
        <f ca="1">IFERROR(IF(WEEKDAY($C9)=1,SUM($H3:$H9)+SUM($I3:$I9)+Novembre!$J$41,""),"")</f>
        <v>0</v>
      </c>
      <c r="K9" s="66">
        <f ca="1">IFERROR(J9*24-L9-M9,"")</f>
        <v>0</v>
      </c>
      <c r="L9" s="66">
        <f ca="1">IFERROR(IF(J9*24&lt;=$L$7,0,IF(AND(J9*24&gt;$L$7,M9&lt;&gt;""),J9*24-$L$7-M9,J9*24-$L$7)),"")</f>
        <v>0</v>
      </c>
      <c r="M9" s="66">
        <f ca="1">IFERROR(IF(J9*24&gt;$L$7,IF(AND(J9*24&gt;$L$7,J9*24&lt;=$M$7),0,J9*24-$L$7-($M$7-$L$7)),0),"")</f>
        <v>0</v>
      </c>
      <c r="N9" s="68">
        <f t="shared" ref="N9:N39" ca="1" si="4">IF(C9="","",IF(COUNTIF(Fériés,$C9)&gt;0,($H9+$I9)*24,0))</f>
        <v>0</v>
      </c>
      <c r="O9" s="68">
        <f t="shared" ref="O9:O39" ca="1" si="5">IFERROR(IF(C9="","",IF(AND(WEEKDAY($C9,1)=1,COUNTIF(Fériés,$C9)&lt;&gt;1),($H9+$I9)*24,0)),0)</f>
        <v>0</v>
      </c>
      <c r="P9" s="64">
        <f ca="1">IFERROR(L9,0)</f>
        <v>0</v>
      </c>
      <c r="Q9" s="64">
        <f ca="1">IFERROR(M9,0)</f>
        <v>0</v>
      </c>
      <c r="R9" s="64">
        <f t="shared" ref="R9:R39" ca="1" si="6">IFERROR(IF(COUNTIF(Fériés,$C9)&gt;0,($H9+$I9)*24,IF(WEEKDAY($C9)&lt;&gt;1,$I9*24,IF(COUNTIF(Fériés,$C9)&gt;0,($H9+$I9)*0,IF(COUNTIF(Fériés,$C9)=WEEKDAY($C9)=1,0,($H9+$I9)*24)))),"")</f>
        <v>0</v>
      </c>
      <c r="S9" s="57">
        <f ca="1">IFERROR(IF(WEEKDAY($C9)=1,SUM($P3:$P9)*1.25+Janvier!P$41+SUM($Q3:$Q9)*1.5+Janvier!Q$41+SUM($R3:$R9)*2+Novembre!R$41*2,""),"")</f>
        <v>0</v>
      </c>
    </row>
    <row r="10" spans="1:19" x14ac:dyDescent="0.3">
      <c r="A10" s="6" t="str">
        <f t="shared" ca="1" si="0"/>
        <v/>
      </c>
      <c r="B10" s="3" t="str">
        <f t="shared" ref="B10:B39" ca="1" si="7">IFERROR(CHOOSE(WEEKDAY(C10),"Dim","Lun","Mar","Mer","Jeu","Ven","Sam"),"")</f>
        <v>Lun</v>
      </c>
      <c r="C10" s="1">
        <f t="shared" ca="1" si="1"/>
        <v>43801</v>
      </c>
      <c r="D10" s="13"/>
      <c r="E10" s="13"/>
      <c r="F10" s="39"/>
      <c r="G10" s="39"/>
      <c r="H10" s="49">
        <f t="shared" ca="1" si="2"/>
        <v>0</v>
      </c>
      <c r="I10" s="49">
        <f t="shared" ca="1" si="3"/>
        <v>0</v>
      </c>
      <c r="J10" s="49" t="str">
        <f ca="1">IFERROR(IF(WEEKDAY($C10)=1,SUM($H4:$H10)+SUM($I4:$I10)+Novembre!$J$41,""),"")</f>
        <v/>
      </c>
      <c r="K10" s="66" t="str">
        <f t="shared" ref="K10:K39" ca="1" si="8">IFERROR(J10*24-L10-M10,"")</f>
        <v/>
      </c>
      <c r="L10" s="66" t="str">
        <f t="shared" ref="L10:L39" ca="1" si="9">IFERROR(IF(J10*24&lt;=$L$7,0,IF(AND(J10*24&gt;$L$7,M10&lt;&gt;""),J10*24-$L$7-M10,J10*24-$L$7)),"")</f>
        <v/>
      </c>
      <c r="M10" s="66" t="str">
        <f t="shared" ref="M10:M39" ca="1" si="10">IFERROR(IF(J10*24&gt;$L$7,IF(AND(J10*24&gt;$L$7,J10*24&lt;=$M$7),0,J10*24-$L$7-($M$7-$L$7)),0),"")</f>
        <v/>
      </c>
      <c r="N10" s="68">
        <f t="shared" ca="1" si="4"/>
        <v>0</v>
      </c>
      <c r="O10" s="68">
        <f t="shared" ca="1" si="5"/>
        <v>0</v>
      </c>
      <c r="P10" s="64" t="str">
        <f t="shared" ref="P10:P39" ca="1" si="11">IFERROR(L10,0)</f>
        <v/>
      </c>
      <c r="Q10" s="64" t="str">
        <f t="shared" ref="Q10:Q39" ca="1" si="12">IFERROR(M10,0)</f>
        <v/>
      </c>
      <c r="R10" s="64">
        <f t="shared" ca="1" si="6"/>
        <v>0</v>
      </c>
      <c r="S10" s="57" t="str">
        <f ca="1">IFERROR(IF(WEEKDAY($C10)=1,SUM($P4:$P10)*1.25+Janvier!P$41+SUM($Q4:$Q10)*1.5+Janvier!Q$41+SUM($R4:$R10)*2+Novembre!R$41*2,""),"")</f>
        <v/>
      </c>
    </row>
    <row r="11" spans="1:19" x14ac:dyDescent="0.3">
      <c r="A11" s="6" t="str">
        <f t="shared" ca="1" si="0"/>
        <v/>
      </c>
      <c r="B11" s="3" t="str">
        <f t="shared" ca="1" si="7"/>
        <v>Mar</v>
      </c>
      <c r="C11" s="1">
        <f t="shared" ca="1" si="1"/>
        <v>43802</v>
      </c>
      <c r="D11" s="13"/>
      <c r="E11" s="13"/>
      <c r="F11" s="39"/>
      <c r="G11" s="39"/>
      <c r="H11" s="49">
        <f t="shared" ca="1" si="2"/>
        <v>0</v>
      </c>
      <c r="I11" s="49">
        <f t="shared" ca="1" si="3"/>
        <v>0</v>
      </c>
      <c r="J11" s="49" t="str">
        <f ca="1">IFERROR(IF(WEEKDAY($C11)=1,SUM($H5:$H11)+SUM($I5:$I11)+Novembre!$J$41,""),"")</f>
        <v/>
      </c>
      <c r="K11" s="66" t="str">
        <f t="shared" ca="1" si="8"/>
        <v/>
      </c>
      <c r="L11" s="66" t="str">
        <f t="shared" ca="1" si="9"/>
        <v/>
      </c>
      <c r="M11" s="66" t="str">
        <f t="shared" ca="1" si="10"/>
        <v/>
      </c>
      <c r="N11" s="68">
        <f t="shared" ca="1" si="4"/>
        <v>0</v>
      </c>
      <c r="O11" s="68">
        <f t="shared" ca="1" si="5"/>
        <v>0</v>
      </c>
      <c r="P11" s="64" t="str">
        <f t="shared" ca="1" si="11"/>
        <v/>
      </c>
      <c r="Q11" s="64" t="str">
        <f t="shared" ca="1" si="12"/>
        <v/>
      </c>
      <c r="R11" s="64">
        <f t="shared" ca="1" si="6"/>
        <v>0</v>
      </c>
      <c r="S11" s="57" t="str">
        <f ca="1">IFERROR(IF(WEEKDAY($C11)=1,SUM($P5:$P11)*1.25+Janvier!P$41+SUM($Q5:$Q11)*1.5+Janvier!Q$41+SUM($R5:$R11)*2+Novembre!R$41*2,""),"")</f>
        <v/>
      </c>
    </row>
    <row r="12" spans="1:19" x14ac:dyDescent="0.3">
      <c r="A12" s="6" t="str">
        <f t="shared" ca="1" si="0"/>
        <v/>
      </c>
      <c r="B12" s="3" t="str">
        <f t="shared" ca="1" si="7"/>
        <v>Mer</v>
      </c>
      <c r="C12" s="1">
        <f t="shared" ca="1" si="1"/>
        <v>43803</v>
      </c>
      <c r="D12" s="13"/>
      <c r="E12" s="13"/>
      <c r="F12" s="39"/>
      <c r="G12" s="39"/>
      <c r="H12" s="49">
        <f t="shared" ca="1" si="2"/>
        <v>0</v>
      </c>
      <c r="I12" s="49">
        <f t="shared" ca="1" si="3"/>
        <v>0</v>
      </c>
      <c r="J12" s="49" t="str">
        <f ca="1">IFERROR(IF(WEEKDAY($C12)=1,SUM($H6:$H12)+SUM($I6:$I12)+Novembre!$J$41,""),"")</f>
        <v/>
      </c>
      <c r="K12" s="66" t="str">
        <f t="shared" ca="1" si="8"/>
        <v/>
      </c>
      <c r="L12" s="66" t="str">
        <f t="shared" ca="1" si="9"/>
        <v/>
      </c>
      <c r="M12" s="66" t="str">
        <f t="shared" ca="1" si="10"/>
        <v/>
      </c>
      <c r="N12" s="68">
        <f t="shared" ca="1" si="4"/>
        <v>0</v>
      </c>
      <c r="O12" s="68">
        <f t="shared" ca="1" si="5"/>
        <v>0</v>
      </c>
      <c r="P12" s="64" t="str">
        <f t="shared" ca="1" si="11"/>
        <v/>
      </c>
      <c r="Q12" s="64" t="str">
        <f t="shared" ca="1" si="12"/>
        <v/>
      </c>
      <c r="R12" s="64">
        <f t="shared" ca="1" si="6"/>
        <v>0</v>
      </c>
      <c r="S12" s="57" t="str">
        <f ca="1">IFERROR(IF(WEEKDAY($C12)=1,SUM($P6:$P12)*1.25+Janvier!P$41+SUM($Q6:$Q12)*1.5+Janvier!Q$41+SUM($R6:$R12)*2+Novembre!R$41*2,""),"")</f>
        <v/>
      </c>
    </row>
    <row r="13" spans="1:19" x14ac:dyDescent="0.3">
      <c r="A13" s="6" t="str">
        <f t="shared" ca="1" si="0"/>
        <v/>
      </c>
      <c r="B13" s="3" t="str">
        <f t="shared" ca="1" si="7"/>
        <v>Jeu</v>
      </c>
      <c r="C13" s="1">
        <f t="shared" ca="1" si="1"/>
        <v>43804</v>
      </c>
      <c r="D13" s="13"/>
      <c r="E13" s="13"/>
      <c r="F13" s="39"/>
      <c r="G13" s="39"/>
      <c r="H13" s="49">
        <f t="shared" ca="1" si="2"/>
        <v>0</v>
      </c>
      <c r="I13" s="49">
        <f t="shared" ca="1" si="3"/>
        <v>0</v>
      </c>
      <c r="J13" s="49" t="str">
        <f ca="1">IFERROR(IF(WEEKDAY($C13)=1,SUM($H7:$H13)+SUM($I7:$I13)+Novembre!$J$41,""),"")</f>
        <v/>
      </c>
      <c r="K13" s="66" t="str">
        <f t="shared" ca="1" si="8"/>
        <v/>
      </c>
      <c r="L13" s="66" t="str">
        <f t="shared" ca="1" si="9"/>
        <v/>
      </c>
      <c r="M13" s="66" t="str">
        <f t="shared" ca="1" si="10"/>
        <v/>
      </c>
      <c r="N13" s="68">
        <f t="shared" ca="1" si="4"/>
        <v>0</v>
      </c>
      <c r="O13" s="68">
        <f t="shared" ca="1" si="5"/>
        <v>0</v>
      </c>
      <c r="P13" s="64" t="str">
        <f t="shared" ca="1" si="11"/>
        <v/>
      </c>
      <c r="Q13" s="64" t="str">
        <f t="shared" ca="1" si="12"/>
        <v/>
      </c>
      <c r="R13" s="64">
        <f t="shared" ca="1" si="6"/>
        <v>0</v>
      </c>
      <c r="S13" s="57" t="str">
        <f ca="1">IFERROR(IF(WEEKDAY($C13)=1,SUM($P7:$P13)*1.25+Janvier!P$41+SUM($Q7:$Q13)*1.5+Janvier!Q$41+SUM($R7:$R13)*2+Novembre!R$41*2,""),"")</f>
        <v/>
      </c>
    </row>
    <row r="14" spans="1:19" x14ac:dyDescent="0.3">
      <c r="A14" s="6" t="str">
        <f t="shared" ca="1" si="0"/>
        <v/>
      </c>
      <c r="B14" s="3" t="str">
        <f t="shared" ca="1" si="7"/>
        <v>Ven</v>
      </c>
      <c r="C14" s="1">
        <f t="shared" ca="1" si="1"/>
        <v>43805</v>
      </c>
      <c r="D14" s="13"/>
      <c r="E14" s="13"/>
      <c r="F14" s="39"/>
      <c r="G14" s="39"/>
      <c r="H14" s="49">
        <f t="shared" ca="1" si="2"/>
        <v>0</v>
      </c>
      <c r="I14" s="49">
        <f t="shared" ca="1" si="3"/>
        <v>0</v>
      </c>
      <c r="J14" s="49" t="str">
        <f ca="1">IFERROR(IF(WEEKDAY($C14)=1,SUM($H8:$H14)+SUM($I8:$I14)+Novembre!$J$41,""),"")</f>
        <v/>
      </c>
      <c r="K14" s="66" t="str">
        <f t="shared" ca="1" si="8"/>
        <v/>
      </c>
      <c r="L14" s="66" t="str">
        <f t="shared" ca="1" si="9"/>
        <v/>
      </c>
      <c r="M14" s="66" t="str">
        <f t="shared" ca="1" si="10"/>
        <v/>
      </c>
      <c r="N14" s="68">
        <f t="shared" ca="1" si="4"/>
        <v>0</v>
      </c>
      <c r="O14" s="68">
        <f t="shared" ca="1" si="5"/>
        <v>0</v>
      </c>
      <c r="P14" s="64" t="str">
        <f t="shared" ca="1" si="11"/>
        <v/>
      </c>
      <c r="Q14" s="64" t="str">
        <f t="shared" ca="1" si="12"/>
        <v/>
      </c>
      <c r="R14" s="64">
        <f t="shared" ca="1" si="6"/>
        <v>0</v>
      </c>
      <c r="S14" s="57" t="str">
        <f ca="1">IFERROR(IF(WEEKDAY($C14)=1,SUM($P8:$P14)*1.25+Janvier!P$41+SUM($Q8:$Q14)*1.5+Janvier!Q$41+SUM($R8:$R14)*2+Novembre!R$41*2,""),"")</f>
        <v/>
      </c>
    </row>
    <row r="15" spans="1:19" x14ac:dyDescent="0.3">
      <c r="A15" s="6" t="str">
        <f t="shared" ca="1" si="0"/>
        <v/>
      </c>
      <c r="B15" s="3" t="str">
        <f t="shared" ca="1" si="7"/>
        <v>Sam</v>
      </c>
      <c r="C15" s="1">
        <f t="shared" ca="1" si="1"/>
        <v>43806</v>
      </c>
      <c r="D15" s="13"/>
      <c r="E15" s="13"/>
      <c r="F15" s="39"/>
      <c r="G15" s="39"/>
      <c r="H15" s="49">
        <f t="shared" ca="1" si="2"/>
        <v>0</v>
      </c>
      <c r="I15" s="49">
        <f t="shared" ca="1" si="3"/>
        <v>0</v>
      </c>
      <c r="J15" s="49" t="str">
        <f t="shared" ref="J15:J39" ca="1" si="13">IFERROR(IF(WEEKDAY($C15)=1,SUM($H9:$H15)+SUM($I9:$I15),""),"")</f>
        <v/>
      </c>
      <c r="K15" s="66" t="str">
        <f t="shared" ca="1" si="8"/>
        <v/>
      </c>
      <c r="L15" s="66" t="str">
        <f t="shared" ca="1" si="9"/>
        <v/>
      </c>
      <c r="M15" s="66" t="str">
        <f t="shared" ca="1" si="10"/>
        <v/>
      </c>
      <c r="N15" s="68">
        <f t="shared" ca="1" si="4"/>
        <v>0</v>
      </c>
      <c r="O15" s="68">
        <f t="shared" ca="1" si="5"/>
        <v>0</v>
      </c>
      <c r="P15" s="64" t="str">
        <f t="shared" ca="1" si="11"/>
        <v/>
      </c>
      <c r="Q15" s="64" t="str">
        <f t="shared" ca="1" si="12"/>
        <v/>
      </c>
      <c r="R15" s="64">
        <f t="shared" ca="1" si="6"/>
        <v>0</v>
      </c>
      <c r="S15" s="57" t="str">
        <f t="shared" ref="S15:S39" ca="1" si="14">IFERROR(IF(WEEKDAY($C15)=1,SUM($P9:$P15)*1.25+SUM($Q9:$Q15)*1.5+SUM($R9:$R15)*2,""),"")</f>
        <v/>
      </c>
    </row>
    <row r="16" spans="1:19" x14ac:dyDescent="0.3">
      <c r="A16" s="6">
        <f t="shared" ca="1" si="0"/>
        <v>49</v>
      </c>
      <c r="B16" s="3" t="str">
        <f t="shared" ca="1" si="7"/>
        <v>Dim</v>
      </c>
      <c r="C16" s="1">
        <f t="shared" ca="1" si="1"/>
        <v>43807</v>
      </c>
      <c r="D16" s="13"/>
      <c r="E16" s="13"/>
      <c r="F16" s="39"/>
      <c r="G16" s="39"/>
      <c r="H16" s="49">
        <f t="shared" ca="1" si="2"/>
        <v>0</v>
      </c>
      <c r="I16" s="49">
        <f t="shared" ca="1" si="3"/>
        <v>0</v>
      </c>
      <c r="J16" s="49">
        <f t="shared" ca="1" si="13"/>
        <v>0</v>
      </c>
      <c r="K16" s="66">
        <f t="shared" ca="1" si="8"/>
        <v>0</v>
      </c>
      <c r="L16" s="66">
        <f t="shared" ca="1" si="9"/>
        <v>0</v>
      </c>
      <c r="M16" s="66">
        <f t="shared" ca="1" si="10"/>
        <v>0</v>
      </c>
      <c r="N16" s="68">
        <f t="shared" ca="1" si="4"/>
        <v>0</v>
      </c>
      <c r="O16" s="68">
        <f t="shared" ca="1" si="5"/>
        <v>0</v>
      </c>
      <c r="P16" s="64">
        <f t="shared" ca="1" si="11"/>
        <v>0</v>
      </c>
      <c r="Q16" s="64">
        <f t="shared" ca="1" si="12"/>
        <v>0</v>
      </c>
      <c r="R16" s="64">
        <f t="shared" ca="1" si="6"/>
        <v>0</v>
      </c>
      <c r="S16" s="57">
        <f t="shared" ca="1" si="14"/>
        <v>0</v>
      </c>
    </row>
    <row r="17" spans="1:19" x14ac:dyDescent="0.3">
      <c r="A17" s="6" t="str">
        <f t="shared" ca="1" si="0"/>
        <v/>
      </c>
      <c r="B17" s="3" t="str">
        <f t="shared" ca="1" si="7"/>
        <v>Lun</v>
      </c>
      <c r="C17" s="1">
        <f t="shared" ca="1" si="1"/>
        <v>43808</v>
      </c>
      <c r="D17" s="13"/>
      <c r="E17" s="13"/>
      <c r="F17" s="39"/>
      <c r="G17" s="39"/>
      <c r="H17" s="49">
        <f t="shared" ca="1" si="2"/>
        <v>0</v>
      </c>
      <c r="I17" s="49">
        <f t="shared" ca="1" si="3"/>
        <v>0</v>
      </c>
      <c r="J17" s="49" t="str">
        <f t="shared" ca="1" si="13"/>
        <v/>
      </c>
      <c r="K17" s="66" t="str">
        <f t="shared" ca="1" si="8"/>
        <v/>
      </c>
      <c r="L17" s="66" t="str">
        <f t="shared" ca="1" si="9"/>
        <v/>
      </c>
      <c r="M17" s="66" t="str">
        <f t="shared" ca="1" si="10"/>
        <v/>
      </c>
      <c r="N17" s="68">
        <f t="shared" ca="1" si="4"/>
        <v>0</v>
      </c>
      <c r="O17" s="68">
        <f t="shared" ca="1" si="5"/>
        <v>0</v>
      </c>
      <c r="P17" s="64" t="str">
        <f t="shared" ca="1" si="11"/>
        <v/>
      </c>
      <c r="Q17" s="64" t="str">
        <f t="shared" ca="1" si="12"/>
        <v/>
      </c>
      <c r="R17" s="64">
        <f t="shared" ca="1" si="6"/>
        <v>0</v>
      </c>
      <c r="S17" s="57" t="str">
        <f t="shared" ca="1" si="14"/>
        <v/>
      </c>
    </row>
    <row r="18" spans="1:19" x14ac:dyDescent="0.3">
      <c r="A18" s="6" t="str">
        <f t="shared" ca="1" si="0"/>
        <v/>
      </c>
      <c r="B18" s="3" t="str">
        <f t="shared" ca="1" si="7"/>
        <v>Mar</v>
      </c>
      <c r="C18" s="1">
        <f t="shared" ca="1" si="1"/>
        <v>43809</v>
      </c>
      <c r="D18" s="13"/>
      <c r="E18" s="13"/>
      <c r="F18" s="39"/>
      <c r="G18" s="39"/>
      <c r="H18" s="49">
        <f t="shared" ca="1" si="2"/>
        <v>0</v>
      </c>
      <c r="I18" s="49">
        <f t="shared" ca="1" si="3"/>
        <v>0</v>
      </c>
      <c r="J18" s="49" t="str">
        <f t="shared" ca="1" si="13"/>
        <v/>
      </c>
      <c r="K18" s="66" t="str">
        <f t="shared" ca="1" si="8"/>
        <v/>
      </c>
      <c r="L18" s="66" t="str">
        <f t="shared" ca="1" si="9"/>
        <v/>
      </c>
      <c r="M18" s="66" t="str">
        <f t="shared" ca="1" si="10"/>
        <v/>
      </c>
      <c r="N18" s="68">
        <f t="shared" ca="1" si="4"/>
        <v>0</v>
      </c>
      <c r="O18" s="68">
        <f t="shared" ca="1" si="5"/>
        <v>0</v>
      </c>
      <c r="P18" s="64" t="str">
        <f t="shared" ca="1" si="11"/>
        <v/>
      </c>
      <c r="Q18" s="64" t="str">
        <f t="shared" ca="1" si="12"/>
        <v/>
      </c>
      <c r="R18" s="64">
        <f t="shared" ca="1" si="6"/>
        <v>0</v>
      </c>
      <c r="S18" s="57" t="str">
        <f t="shared" ca="1" si="14"/>
        <v/>
      </c>
    </row>
    <row r="19" spans="1:19" x14ac:dyDescent="0.3">
      <c r="A19" s="6" t="str">
        <f t="shared" ca="1" si="0"/>
        <v/>
      </c>
      <c r="B19" s="3" t="str">
        <f t="shared" ca="1" si="7"/>
        <v>Mer</v>
      </c>
      <c r="C19" s="1">
        <f t="shared" ca="1" si="1"/>
        <v>43810</v>
      </c>
      <c r="D19" s="13"/>
      <c r="E19" s="13"/>
      <c r="F19" s="5"/>
      <c r="G19" s="5"/>
      <c r="H19" s="49">
        <f t="shared" ca="1" si="2"/>
        <v>0</v>
      </c>
      <c r="I19" s="49">
        <f t="shared" ca="1" si="3"/>
        <v>0</v>
      </c>
      <c r="J19" s="49" t="str">
        <f t="shared" ca="1" si="13"/>
        <v/>
      </c>
      <c r="K19" s="66" t="str">
        <f t="shared" ca="1" si="8"/>
        <v/>
      </c>
      <c r="L19" s="66" t="str">
        <f t="shared" ca="1" si="9"/>
        <v/>
      </c>
      <c r="M19" s="66" t="str">
        <f t="shared" ca="1" si="10"/>
        <v/>
      </c>
      <c r="N19" s="68">
        <f t="shared" ca="1" si="4"/>
        <v>0</v>
      </c>
      <c r="O19" s="68">
        <f t="shared" ca="1" si="5"/>
        <v>0</v>
      </c>
      <c r="P19" s="64" t="str">
        <f t="shared" ca="1" si="11"/>
        <v/>
      </c>
      <c r="Q19" s="64" t="str">
        <f t="shared" ca="1" si="12"/>
        <v/>
      </c>
      <c r="R19" s="64">
        <f t="shared" ca="1" si="6"/>
        <v>0</v>
      </c>
      <c r="S19" s="57" t="str">
        <f t="shared" ca="1" si="14"/>
        <v/>
      </c>
    </row>
    <row r="20" spans="1:19" x14ac:dyDescent="0.3">
      <c r="A20" s="6" t="str">
        <f t="shared" ca="1" si="0"/>
        <v/>
      </c>
      <c r="B20" s="3" t="str">
        <f t="shared" ca="1" si="7"/>
        <v>Jeu</v>
      </c>
      <c r="C20" s="1">
        <f t="shared" ca="1" si="1"/>
        <v>43811</v>
      </c>
      <c r="D20" s="13"/>
      <c r="E20" s="13"/>
      <c r="F20" s="39"/>
      <c r="G20" s="5"/>
      <c r="H20" s="49">
        <f t="shared" ca="1" si="2"/>
        <v>0</v>
      </c>
      <c r="I20" s="49">
        <f t="shared" ca="1" si="3"/>
        <v>0</v>
      </c>
      <c r="J20" s="49" t="str">
        <f t="shared" ca="1" si="13"/>
        <v/>
      </c>
      <c r="K20" s="66" t="str">
        <f t="shared" ca="1" si="8"/>
        <v/>
      </c>
      <c r="L20" s="66" t="str">
        <f t="shared" ca="1" si="9"/>
        <v/>
      </c>
      <c r="M20" s="66" t="str">
        <f t="shared" ca="1" si="10"/>
        <v/>
      </c>
      <c r="N20" s="68">
        <f t="shared" ca="1" si="4"/>
        <v>0</v>
      </c>
      <c r="O20" s="68">
        <f t="shared" ca="1" si="5"/>
        <v>0</v>
      </c>
      <c r="P20" s="64" t="str">
        <f t="shared" ca="1" si="11"/>
        <v/>
      </c>
      <c r="Q20" s="64" t="str">
        <f t="shared" ca="1" si="12"/>
        <v/>
      </c>
      <c r="R20" s="64">
        <f t="shared" ca="1" si="6"/>
        <v>0</v>
      </c>
      <c r="S20" s="57" t="str">
        <f t="shared" ca="1" si="14"/>
        <v/>
      </c>
    </row>
    <row r="21" spans="1:19" x14ac:dyDescent="0.3">
      <c r="A21" s="6" t="str">
        <f t="shared" ca="1" si="0"/>
        <v/>
      </c>
      <c r="B21" s="3" t="str">
        <f t="shared" ca="1" si="7"/>
        <v>Ven</v>
      </c>
      <c r="C21" s="1">
        <f t="shared" ca="1" si="1"/>
        <v>43812</v>
      </c>
      <c r="D21" s="13"/>
      <c r="E21" s="13"/>
      <c r="F21" s="5"/>
      <c r="G21" s="5"/>
      <c r="H21" s="49">
        <f t="shared" ca="1" si="2"/>
        <v>0</v>
      </c>
      <c r="I21" s="49">
        <f t="shared" ca="1" si="3"/>
        <v>0</v>
      </c>
      <c r="J21" s="49" t="str">
        <f t="shared" ca="1" si="13"/>
        <v/>
      </c>
      <c r="K21" s="66" t="str">
        <f t="shared" ca="1" si="8"/>
        <v/>
      </c>
      <c r="L21" s="66" t="str">
        <f t="shared" ca="1" si="9"/>
        <v/>
      </c>
      <c r="M21" s="66" t="str">
        <f t="shared" ca="1" si="10"/>
        <v/>
      </c>
      <c r="N21" s="68">
        <f t="shared" ca="1" si="4"/>
        <v>0</v>
      </c>
      <c r="O21" s="68">
        <f t="shared" ca="1" si="5"/>
        <v>0</v>
      </c>
      <c r="P21" s="64" t="str">
        <f t="shared" ca="1" si="11"/>
        <v/>
      </c>
      <c r="Q21" s="64" t="str">
        <f t="shared" ca="1" si="12"/>
        <v/>
      </c>
      <c r="R21" s="64">
        <f t="shared" ca="1" si="6"/>
        <v>0</v>
      </c>
      <c r="S21" s="57" t="str">
        <f t="shared" ca="1" si="14"/>
        <v/>
      </c>
    </row>
    <row r="22" spans="1:19" x14ac:dyDescent="0.3">
      <c r="A22" s="6" t="str">
        <f t="shared" ca="1" si="0"/>
        <v/>
      </c>
      <c r="B22" s="3" t="str">
        <f t="shared" ca="1" si="7"/>
        <v>Sam</v>
      </c>
      <c r="C22" s="1">
        <f t="shared" ca="1" si="1"/>
        <v>43813</v>
      </c>
      <c r="D22" s="13"/>
      <c r="E22" s="13"/>
      <c r="F22" s="5"/>
      <c r="G22" s="5"/>
      <c r="H22" s="49">
        <f t="shared" ca="1" si="2"/>
        <v>0</v>
      </c>
      <c r="I22" s="49">
        <f t="shared" ca="1" si="3"/>
        <v>0</v>
      </c>
      <c r="J22" s="49" t="str">
        <f t="shared" ca="1" si="13"/>
        <v/>
      </c>
      <c r="K22" s="66" t="str">
        <f t="shared" ca="1" si="8"/>
        <v/>
      </c>
      <c r="L22" s="66" t="str">
        <f t="shared" ca="1" si="9"/>
        <v/>
      </c>
      <c r="M22" s="66" t="str">
        <f t="shared" ca="1" si="10"/>
        <v/>
      </c>
      <c r="N22" s="68">
        <f t="shared" ca="1" si="4"/>
        <v>0</v>
      </c>
      <c r="O22" s="68">
        <f t="shared" ca="1" si="5"/>
        <v>0</v>
      </c>
      <c r="P22" s="64" t="str">
        <f t="shared" ca="1" si="11"/>
        <v/>
      </c>
      <c r="Q22" s="64" t="str">
        <f t="shared" ca="1" si="12"/>
        <v/>
      </c>
      <c r="R22" s="64">
        <f t="shared" ca="1" si="6"/>
        <v>0</v>
      </c>
      <c r="S22" s="57" t="str">
        <f t="shared" ca="1" si="14"/>
        <v/>
      </c>
    </row>
    <row r="23" spans="1:19" x14ac:dyDescent="0.3">
      <c r="A23" s="6">
        <f ca="1">IFERROR(IF(WEEKDAY(C23,2)=7,WEEKNUM(C23,2),""),"")</f>
        <v>50</v>
      </c>
      <c r="B23" s="3" t="str">
        <f t="shared" ca="1" si="7"/>
        <v>Dim</v>
      </c>
      <c r="C23" s="1">
        <f t="shared" ca="1" si="1"/>
        <v>43814</v>
      </c>
      <c r="D23" s="13"/>
      <c r="E23" s="13"/>
      <c r="F23" s="39"/>
      <c r="G23" s="39"/>
      <c r="H23" s="49">
        <f t="shared" ca="1" si="2"/>
        <v>0</v>
      </c>
      <c r="I23" s="49">
        <f t="shared" ca="1" si="3"/>
        <v>0</v>
      </c>
      <c r="J23" s="49">
        <f t="shared" ca="1" si="13"/>
        <v>0</v>
      </c>
      <c r="K23" s="66">
        <f t="shared" ca="1" si="8"/>
        <v>0</v>
      </c>
      <c r="L23" s="66">
        <f t="shared" ca="1" si="9"/>
        <v>0</v>
      </c>
      <c r="M23" s="66">
        <f t="shared" ca="1" si="10"/>
        <v>0</v>
      </c>
      <c r="N23" s="68">
        <f t="shared" ca="1" si="4"/>
        <v>0</v>
      </c>
      <c r="O23" s="68">
        <f t="shared" ca="1" si="5"/>
        <v>0</v>
      </c>
      <c r="P23" s="64">
        <f t="shared" ca="1" si="11"/>
        <v>0</v>
      </c>
      <c r="Q23" s="64">
        <f t="shared" ca="1" si="12"/>
        <v>0</v>
      </c>
      <c r="R23" s="64">
        <f t="shared" ca="1" si="6"/>
        <v>0</v>
      </c>
      <c r="S23" s="57">
        <f t="shared" ca="1" si="14"/>
        <v>0</v>
      </c>
    </row>
    <row r="24" spans="1:19" x14ac:dyDescent="0.3">
      <c r="A24" s="6" t="str">
        <f t="shared" ca="1" si="0"/>
        <v/>
      </c>
      <c r="B24" s="3" t="str">
        <f t="shared" ca="1" si="7"/>
        <v>Lun</v>
      </c>
      <c r="C24" s="1">
        <f t="shared" ca="1" si="1"/>
        <v>43815</v>
      </c>
      <c r="D24" s="13"/>
      <c r="E24" s="13"/>
      <c r="F24" s="5"/>
      <c r="G24" s="5"/>
      <c r="H24" s="49">
        <f t="shared" ca="1" si="2"/>
        <v>0</v>
      </c>
      <c r="I24" s="49">
        <f t="shared" ca="1" si="3"/>
        <v>0</v>
      </c>
      <c r="J24" s="49" t="str">
        <f t="shared" ca="1" si="13"/>
        <v/>
      </c>
      <c r="K24" s="66" t="str">
        <f t="shared" ca="1" si="8"/>
        <v/>
      </c>
      <c r="L24" s="66" t="str">
        <f t="shared" ca="1" si="9"/>
        <v/>
      </c>
      <c r="M24" s="66" t="str">
        <f t="shared" ca="1" si="10"/>
        <v/>
      </c>
      <c r="N24" s="68">
        <f t="shared" ca="1" si="4"/>
        <v>0</v>
      </c>
      <c r="O24" s="68">
        <f t="shared" ca="1" si="5"/>
        <v>0</v>
      </c>
      <c r="P24" s="64" t="str">
        <f t="shared" ca="1" si="11"/>
        <v/>
      </c>
      <c r="Q24" s="64" t="str">
        <f t="shared" ca="1" si="12"/>
        <v/>
      </c>
      <c r="R24" s="64">
        <f t="shared" ca="1" si="6"/>
        <v>0</v>
      </c>
      <c r="S24" s="57" t="str">
        <f t="shared" ca="1" si="14"/>
        <v/>
      </c>
    </row>
    <row r="25" spans="1:19" x14ac:dyDescent="0.3">
      <c r="A25" s="6" t="str">
        <f t="shared" ca="1" si="0"/>
        <v/>
      </c>
      <c r="B25" s="3" t="str">
        <f t="shared" ca="1" si="7"/>
        <v>Mar</v>
      </c>
      <c r="C25" s="1">
        <f t="shared" ca="1" si="1"/>
        <v>43816</v>
      </c>
      <c r="D25" s="13"/>
      <c r="E25" s="13"/>
      <c r="F25" s="5"/>
      <c r="G25" s="5"/>
      <c r="H25" s="49">
        <f t="shared" ca="1" si="2"/>
        <v>0</v>
      </c>
      <c r="I25" s="49">
        <f t="shared" ca="1" si="3"/>
        <v>0</v>
      </c>
      <c r="J25" s="49" t="str">
        <f t="shared" ca="1" si="13"/>
        <v/>
      </c>
      <c r="K25" s="66" t="str">
        <f t="shared" ca="1" si="8"/>
        <v/>
      </c>
      <c r="L25" s="66" t="str">
        <f t="shared" ca="1" si="9"/>
        <v/>
      </c>
      <c r="M25" s="66" t="str">
        <f t="shared" ca="1" si="10"/>
        <v/>
      </c>
      <c r="N25" s="68">
        <f t="shared" ca="1" si="4"/>
        <v>0</v>
      </c>
      <c r="O25" s="68">
        <f t="shared" ca="1" si="5"/>
        <v>0</v>
      </c>
      <c r="P25" s="64" t="str">
        <f t="shared" ca="1" si="11"/>
        <v/>
      </c>
      <c r="Q25" s="64" t="str">
        <f t="shared" ca="1" si="12"/>
        <v/>
      </c>
      <c r="R25" s="64">
        <f t="shared" ca="1" si="6"/>
        <v>0</v>
      </c>
      <c r="S25" s="57" t="str">
        <f t="shared" ca="1" si="14"/>
        <v/>
      </c>
    </row>
    <row r="26" spans="1:19" x14ac:dyDescent="0.3">
      <c r="A26" s="6" t="str">
        <f t="shared" ca="1" si="0"/>
        <v/>
      </c>
      <c r="B26" s="3" t="str">
        <f t="shared" ca="1" si="7"/>
        <v>Mer</v>
      </c>
      <c r="C26" s="1">
        <f t="shared" ca="1" si="1"/>
        <v>43817</v>
      </c>
      <c r="D26" s="13"/>
      <c r="E26" s="13"/>
      <c r="F26" s="5"/>
      <c r="G26" s="5"/>
      <c r="H26" s="49">
        <f t="shared" ca="1" si="2"/>
        <v>0</v>
      </c>
      <c r="I26" s="49">
        <f t="shared" ca="1" si="3"/>
        <v>0</v>
      </c>
      <c r="J26" s="49" t="str">
        <f t="shared" ca="1" si="13"/>
        <v/>
      </c>
      <c r="K26" s="66" t="str">
        <f t="shared" ca="1" si="8"/>
        <v/>
      </c>
      <c r="L26" s="66" t="str">
        <f t="shared" ca="1" si="9"/>
        <v/>
      </c>
      <c r="M26" s="66" t="str">
        <f t="shared" ca="1" si="10"/>
        <v/>
      </c>
      <c r="N26" s="68">
        <f t="shared" ca="1" si="4"/>
        <v>0</v>
      </c>
      <c r="O26" s="68">
        <f t="shared" ca="1" si="5"/>
        <v>0</v>
      </c>
      <c r="P26" s="64" t="str">
        <f t="shared" ca="1" si="11"/>
        <v/>
      </c>
      <c r="Q26" s="64" t="str">
        <f t="shared" ca="1" si="12"/>
        <v/>
      </c>
      <c r="R26" s="64">
        <f t="shared" ca="1" si="6"/>
        <v>0</v>
      </c>
      <c r="S26" s="57" t="str">
        <f t="shared" ca="1" si="14"/>
        <v/>
      </c>
    </row>
    <row r="27" spans="1:19" x14ac:dyDescent="0.3">
      <c r="A27" s="6" t="str">
        <f t="shared" ca="1" si="0"/>
        <v/>
      </c>
      <c r="B27" s="3" t="str">
        <f t="shared" ca="1" si="7"/>
        <v>Jeu</v>
      </c>
      <c r="C27" s="1">
        <f t="shared" ca="1" si="1"/>
        <v>43818</v>
      </c>
      <c r="D27" s="13"/>
      <c r="E27" s="13"/>
      <c r="F27" s="5"/>
      <c r="G27" s="5"/>
      <c r="H27" s="49">
        <f t="shared" ca="1" si="2"/>
        <v>0</v>
      </c>
      <c r="I27" s="49">
        <f t="shared" ca="1" si="3"/>
        <v>0</v>
      </c>
      <c r="J27" s="49" t="str">
        <f t="shared" ca="1" si="13"/>
        <v/>
      </c>
      <c r="K27" s="66" t="str">
        <f t="shared" ca="1" si="8"/>
        <v/>
      </c>
      <c r="L27" s="66" t="str">
        <f t="shared" ca="1" si="9"/>
        <v/>
      </c>
      <c r="M27" s="66" t="str">
        <f t="shared" ca="1" si="10"/>
        <v/>
      </c>
      <c r="N27" s="68">
        <f t="shared" ca="1" si="4"/>
        <v>0</v>
      </c>
      <c r="O27" s="68">
        <f t="shared" ca="1" si="5"/>
        <v>0</v>
      </c>
      <c r="P27" s="64" t="str">
        <f t="shared" ca="1" si="11"/>
        <v/>
      </c>
      <c r="Q27" s="64" t="str">
        <f t="shared" ca="1" si="12"/>
        <v/>
      </c>
      <c r="R27" s="64">
        <f t="shared" ca="1" si="6"/>
        <v>0</v>
      </c>
      <c r="S27" s="57" t="str">
        <f t="shared" ca="1" si="14"/>
        <v/>
      </c>
    </row>
    <row r="28" spans="1:19" x14ac:dyDescent="0.3">
      <c r="A28" s="6" t="str">
        <f t="shared" ca="1" si="0"/>
        <v/>
      </c>
      <c r="B28" s="3" t="str">
        <f t="shared" ca="1" si="7"/>
        <v>Ven</v>
      </c>
      <c r="C28" s="1">
        <f t="shared" ca="1" si="1"/>
        <v>43819</v>
      </c>
      <c r="D28" s="13"/>
      <c r="E28" s="13"/>
      <c r="F28" s="5"/>
      <c r="G28" s="5"/>
      <c r="H28" s="49">
        <f t="shared" ca="1" si="2"/>
        <v>0</v>
      </c>
      <c r="I28" s="49">
        <f t="shared" ca="1" si="3"/>
        <v>0</v>
      </c>
      <c r="J28" s="49" t="str">
        <f t="shared" ca="1" si="13"/>
        <v/>
      </c>
      <c r="K28" s="66" t="str">
        <f t="shared" ca="1" si="8"/>
        <v/>
      </c>
      <c r="L28" s="66" t="str">
        <f t="shared" ca="1" si="9"/>
        <v/>
      </c>
      <c r="M28" s="66" t="str">
        <f t="shared" ca="1" si="10"/>
        <v/>
      </c>
      <c r="N28" s="68">
        <f t="shared" ca="1" si="4"/>
        <v>0</v>
      </c>
      <c r="O28" s="68">
        <f t="shared" ca="1" si="5"/>
        <v>0</v>
      </c>
      <c r="P28" s="64" t="str">
        <f t="shared" ca="1" si="11"/>
        <v/>
      </c>
      <c r="Q28" s="64" t="str">
        <f t="shared" ca="1" si="12"/>
        <v/>
      </c>
      <c r="R28" s="64">
        <f t="shared" ca="1" si="6"/>
        <v>0</v>
      </c>
      <c r="S28" s="57" t="str">
        <f t="shared" ca="1" si="14"/>
        <v/>
      </c>
    </row>
    <row r="29" spans="1:19" x14ac:dyDescent="0.3">
      <c r="A29" s="6" t="str">
        <f t="shared" ca="1" si="0"/>
        <v/>
      </c>
      <c r="B29" s="3" t="str">
        <f t="shared" ca="1" si="7"/>
        <v>Sam</v>
      </c>
      <c r="C29" s="1">
        <f t="shared" ca="1" si="1"/>
        <v>43820</v>
      </c>
      <c r="D29" s="13"/>
      <c r="E29" s="13"/>
      <c r="F29" s="5"/>
      <c r="G29" s="5"/>
      <c r="H29" s="49">
        <f t="shared" ca="1" si="2"/>
        <v>0</v>
      </c>
      <c r="I29" s="49">
        <f t="shared" ca="1" si="3"/>
        <v>0</v>
      </c>
      <c r="J29" s="49" t="str">
        <f t="shared" ca="1" si="13"/>
        <v/>
      </c>
      <c r="K29" s="66" t="str">
        <f t="shared" ca="1" si="8"/>
        <v/>
      </c>
      <c r="L29" s="66" t="str">
        <f t="shared" ca="1" si="9"/>
        <v/>
      </c>
      <c r="M29" s="66" t="str">
        <f t="shared" ca="1" si="10"/>
        <v/>
      </c>
      <c r="N29" s="68">
        <f t="shared" ca="1" si="4"/>
        <v>0</v>
      </c>
      <c r="O29" s="68">
        <f t="shared" ca="1" si="5"/>
        <v>0</v>
      </c>
      <c r="P29" s="64" t="str">
        <f t="shared" ca="1" si="11"/>
        <v/>
      </c>
      <c r="Q29" s="64" t="str">
        <f t="shared" ca="1" si="12"/>
        <v/>
      </c>
      <c r="R29" s="64">
        <f t="shared" ca="1" si="6"/>
        <v>0</v>
      </c>
      <c r="S29" s="57" t="str">
        <f t="shared" ca="1" si="14"/>
        <v/>
      </c>
    </row>
    <row r="30" spans="1:19" x14ac:dyDescent="0.3">
      <c r="A30" s="6">
        <f t="shared" ca="1" si="0"/>
        <v>51</v>
      </c>
      <c r="B30" s="3" t="str">
        <f t="shared" ca="1" si="7"/>
        <v>Dim</v>
      </c>
      <c r="C30" s="1">
        <f t="shared" ca="1" si="1"/>
        <v>43821</v>
      </c>
      <c r="D30" s="13"/>
      <c r="E30" s="13"/>
      <c r="F30" s="5"/>
      <c r="G30" s="5"/>
      <c r="H30" s="49">
        <f t="shared" ca="1" si="2"/>
        <v>0</v>
      </c>
      <c r="I30" s="49">
        <f t="shared" ca="1" si="3"/>
        <v>0</v>
      </c>
      <c r="J30" s="49">
        <f t="shared" ca="1" si="13"/>
        <v>0</v>
      </c>
      <c r="K30" s="66">
        <f t="shared" ca="1" si="8"/>
        <v>0</v>
      </c>
      <c r="L30" s="66">
        <f t="shared" ca="1" si="9"/>
        <v>0</v>
      </c>
      <c r="M30" s="66">
        <f t="shared" ca="1" si="10"/>
        <v>0</v>
      </c>
      <c r="N30" s="68">
        <f t="shared" ca="1" si="4"/>
        <v>0</v>
      </c>
      <c r="O30" s="68">
        <f t="shared" ca="1" si="5"/>
        <v>0</v>
      </c>
      <c r="P30" s="64">
        <f t="shared" ca="1" si="11"/>
        <v>0</v>
      </c>
      <c r="Q30" s="64">
        <f t="shared" ca="1" si="12"/>
        <v>0</v>
      </c>
      <c r="R30" s="64">
        <f t="shared" ca="1" si="6"/>
        <v>0</v>
      </c>
      <c r="S30" s="57">
        <f t="shared" ca="1" si="14"/>
        <v>0</v>
      </c>
    </row>
    <row r="31" spans="1:19" x14ac:dyDescent="0.3">
      <c r="A31" s="6" t="str">
        <f t="shared" ca="1" si="0"/>
        <v/>
      </c>
      <c r="B31" s="3" t="str">
        <f t="shared" ca="1" si="7"/>
        <v>Lun</v>
      </c>
      <c r="C31" s="1">
        <f t="shared" ca="1" si="1"/>
        <v>43822</v>
      </c>
      <c r="D31" s="13"/>
      <c r="E31" s="13"/>
      <c r="F31" s="5"/>
      <c r="G31" s="5"/>
      <c r="H31" s="49">
        <f t="shared" ca="1" si="2"/>
        <v>0</v>
      </c>
      <c r="I31" s="49">
        <f t="shared" ca="1" si="3"/>
        <v>0</v>
      </c>
      <c r="J31" s="49" t="str">
        <f t="shared" ca="1" si="13"/>
        <v/>
      </c>
      <c r="K31" s="66" t="str">
        <f t="shared" ca="1" si="8"/>
        <v/>
      </c>
      <c r="L31" s="66" t="str">
        <f t="shared" ca="1" si="9"/>
        <v/>
      </c>
      <c r="M31" s="66" t="str">
        <f t="shared" ca="1" si="10"/>
        <v/>
      </c>
      <c r="N31" s="68">
        <f t="shared" ca="1" si="4"/>
        <v>0</v>
      </c>
      <c r="O31" s="68">
        <f t="shared" ca="1" si="5"/>
        <v>0</v>
      </c>
      <c r="P31" s="64" t="str">
        <f t="shared" ca="1" si="11"/>
        <v/>
      </c>
      <c r="Q31" s="64" t="str">
        <f t="shared" ca="1" si="12"/>
        <v/>
      </c>
      <c r="R31" s="64">
        <f t="shared" ca="1" si="6"/>
        <v>0</v>
      </c>
      <c r="S31" s="57" t="str">
        <f t="shared" ca="1" si="14"/>
        <v/>
      </c>
    </row>
    <row r="32" spans="1:19" x14ac:dyDescent="0.3">
      <c r="A32" s="6" t="str">
        <f t="shared" ca="1" si="0"/>
        <v/>
      </c>
      <c r="B32" s="3" t="str">
        <f t="shared" ca="1" si="7"/>
        <v>Mar</v>
      </c>
      <c r="C32" s="1">
        <f t="shared" ca="1" si="1"/>
        <v>43823</v>
      </c>
      <c r="D32" s="13"/>
      <c r="E32" s="13"/>
      <c r="F32" s="5"/>
      <c r="G32" s="5"/>
      <c r="H32" s="49">
        <f t="shared" ca="1" si="2"/>
        <v>0</v>
      </c>
      <c r="I32" s="49">
        <f t="shared" ca="1" si="3"/>
        <v>0</v>
      </c>
      <c r="J32" s="49" t="str">
        <f t="shared" ca="1" si="13"/>
        <v/>
      </c>
      <c r="K32" s="66" t="str">
        <f t="shared" ca="1" si="8"/>
        <v/>
      </c>
      <c r="L32" s="66" t="str">
        <f t="shared" ca="1" si="9"/>
        <v/>
      </c>
      <c r="M32" s="66" t="str">
        <f t="shared" ca="1" si="10"/>
        <v/>
      </c>
      <c r="N32" s="68">
        <f t="shared" ca="1" si="4"/>
        <v>0</v>
      </c>
      <c r="O32" s="68">
        <f t="shared" ca="1" si="5"/>
        <v>0</v>
      </c>
      <c r="P32" s="64" t="str">
        <f t="shared" ca="1" si="11"/>
        <v/>
      </c>
      <c r="Q32" s="64" t="str">
        <f t="shared" ca="1" si="12"/>
        <v/>
      </c>
      <c r="R32" s="64">
        <f t="shared" ca="1" si="6"/>
        <v>0</v>
      </c>
      <c r="S32" s="57" t="str">
        <f t="shared" ca="1" si="14"/>
        <v/>
      </c>
    </row>
    <row r="33" spans="1:19" x14ac:dyDescent="0.3">
      <c r="A33" s="6" t="str">
        <f t="shared" ca="1" si="0"/>
        <v/>
      </c>
      <c r="B33" s="3" t="str">
        <f t="shared" ca="1" si="7"/>
        <v>Mer</v>
      </c>
      <c r="C33" s="1">
        <f t="shared" ca="1" si="1"/>
        <v>43824</v>
      </c>
      <c r="D33" s="13"/>
      <c r="E33" s="13"/>
      <c r="F33" s="5"/>
      <c r="G33" s="5"/>
      <c r="H33" s="49">
        <f t="shared" ca="1" si="2"/>
        <v>0</v>
      </c>
      <c r="I33" s="49">
        <f t="shared" ca="1" si="3"/>
        <v>0</v>
      </c>
      <c r="J33" s="49" t="str">
        <f t="shared" ca="1" si="13"/>
        <v/>
      </c>
      <c r="K33" s="66" t="str">
        <f t="shared" ca="1" si="8"/>
        <v/>
      </c>
      <c r="L33" s="66" t="str">
        <f t="shared" ca="1" si="9"/>
        <v/>
      </c>
      <c r="M33" s="66" t="str">
        <f t="shared" ca="1" si="10"/>
        <v/>
      </c>
      <c r="N33" s="68">
        <f t="shared" ca="1" si="4"/>
        <v>0</v>
      </c>
      <c r="O33" s="68">
        <f t="shared" ca="1" si="5"/>
        <v>0</v>
      </c>
      <c r="P33" s="64" t="str">
        <f t="shared" ca="1" si="11"/>
        <v/>
      </c>
      <c r="Q33" s="64" t="str">
        <f t="shared" ca="1" si="12"/>
        <v/>
      </c>
      <c r="R33" s="64">
        <f t="shared" ca="1" si="6"/>
        <v>0</v>
      </c>
      <c r="S33" s="57" t="str">
        <f t="shared" ca="1" si="14"/>
        <v/>
      </c>
    </row>
    <row r="34" spans="1:19" x14ac:dyDescent="0.3">
      <c r="A34" s="6" t="str">
        <f t="shared" ca="1" si="0"/>
        <v/>
      </c>
      <c r="B34" s="3" t="str">
        <f t="shared" ca="1" si="7"/>
        <v>Jeu</v>
      </c>
      <c r="C34" s="1">
        <f t="shared" ca="1" si="1"/>
        <v>43825</v>
      </c>
      <c r="D34" s="13"/>
      <c r="E34" s="13"/>
      <c r="F34" s="5"/>
      <c r="G34" s="5"/>
      <c r="H34" s="49">
        <f t="shared" ca="1" si="2"/>
        <v>0</v>
      </c>
      <c r="I34" s="49">
        <f t="shared" ca="1" si="3"/>
        <v>0</v>
      </c>
      <c r="J34" s="49" t="str">
        <f t="shared" ca="1" si="13"/>
        <v/>
      </c>
      <c r="K34" s="66" t="str">
        <f t="shared" ca="1" si="8"/>
        <v/>
      </c>
      <c r="L34" s="66" t="str">
        <f t="shared" ca="1" si="9"/>
        <v/>
      </c>
      <c r="M34" s="66" t="str">
        <f t="shared" ca="1" si="10"/>
        <v/>
      </c>
      <c r="N34" s="68">
        <f t="shared" ca="1" si="4"/>
        <v>0</v>
      </c>
      <c r="O34" s="68">
        <f t="shared" ca="1" si="5"/>
        <v>0</v>
      </c>
      <c r="P34" s="64" t="str">
        <f t="shared" ca="1" si="11"/>
        <v/>
      </c>
      <c r="Q34" s="64" t="str">
        <f t="shared" ca="1" si="12"/>
        <v/>
      </c>
      <c r="R34" s="64">
        <f t="shared" ca="1" si="6"/>
        <v>0</v>
      </c>
      <c r="S34" s="57" t="str">
        <f t="shared" ca="1" si="14"/>
        <v/>
      </c>
    </row>
    <row r="35" spans="1:19" x14ac:dyDescent="0.3">
      <c r="A35" s="6" t="str">
        <f t="shared" ca="1" si="0"/>
        <v/>
      </c>
      <c r="B35" s="3" t="str">
        <f t="shared" ca="1" si="7"/>
        <v>Ven</v>
      </c>
      <c r="C35" s="1">
        <f t="shared" ca="1" si="1"/>
        <v>43826</v>
      </c>
      <c r="D35" s="13"/>
      <c r="E35" s="13"/>
      <c r="F35" s="39"/>
      <c r="G35" s="39"/>
      <c r="H35" s="49">
        <f t="shared" ca="1" si="2"/>
        <v>0</v>
      </c>
      <c r="I35" s="49">
        <f t="shared" ca="1" si="3"/>
        <v>0</v>
      </c>
      <c r="J35" s="49" t="str">
        <f t="shared" ca="1" si="13"/>
        <v/>
      </c>
      <c r="K35" s="66" t="str">
        <f t="shared" ca="1" si="8"/>
        <v/>
      </c>
      <c r="L35" s="66" t="str">
        <f t="shared" ca="1" si="9"/>
        <v/>
      </c>
      <c r="M35" s="66" t="str">
        <f t="shared" ca="1" si="10"/>
        <v/>
      </c>
      <c r="N35" s="68">
        <f t="shared" ca="1" si="4"/>
        <v>0</v>
      </c>
      <c r="O35" s="68">
        <f t="shared" ca="1" si="5"/>
        <v>0</v>
      </c>
      <c r="P35" s="64" t="str">
        <f t="shared" ca="1" si="11"/>
        <v/>
      </c>
      <c r="Q35" s="64" t="str">
        <f t="shared" ca="1" si="12"/>
        <v/>
      </c>
      <c r="R35" s="64">
        <f t="shared" ca="1" si="6"/>
        <v>0</v>
      </c>
      <c r="S35" s="57" t="str">
        <f t="shared" ca="1" si="14"/>
        <v/>
      </c>
    </row>
    <row r="36" spans="1:19" x14ac:dyDescent="0.3">
      <c r="A36" s="6" t="str">
        <f t="shared" ca="1" si="0"/>
        <v/>
      </c>
      <c r="B36" s="3" t="str">
        <f t="shared" ca="1" si="7"/>
        <v>Sam</v>
      </c>
      <c r="C36" s="1">
        <f t="shared" ca="1" si="1"/>
        <v>43827</v>
      </c>
      <c r="D36" s="13"/>
      <c r="E36" s="13"/>
      <c r="F36" s="39"/>
      <c r="G36" s="39"/>
      <c r="H36" s="49">
        <f t="shared" ca="1" si="2"/>
        <v>0</v>
      </c>
      <c r="I36" s="49">
        <f t="shared" ca="1" si="3"/>
        <v>0</v>
      </c>
      <c r="J36" s="49" t="str">
        <f t="shared" ca="1" si="13"/>
        <v/>
      </c>
      <c r="K36" s="66" t="str">
        <f t="shared" ca="1" si="8"/>
        <v/>
      </c>
      <c r="L36" s="66" t="str">
        <f t="shared" ca="1" si="9"/>
        <v/>
      </c>
      <c r="M36" s="66" t="str">
        <f t="shared" ca="1" si="10"/>
        <v/>
      </c>
      <c r="N36" s="68">
        <f t="shared" ca="1" si="4"/>
        <v>0</v>
      </c>
      <c r="O36" s="68">
        <f t="shared" ca="1" si="5"/>
        <v>0</v>
      </c>
      <c r="P36" s="64" t="str">
        <f t="shared" ca="1" si="11"/>
        <v/>
      </c>
      <c r="Q36" s="64" t="str">
        <f t="shared" ca="1" si="12"/>
        <v/>
      </c>
      <c r="R36" s="64">
        <f t="shared" ca="1" si="6"/>
        <v>0</v>
      </c>
      <c r="S36" s="57" t="str">
        <f t="shared" ca="1" si="14"/>
        <v/>
      </c>
    </row>
    <row r="37" spans="1:19" x14ac:dyDescent="0.3">
      <c r="A37" s="6">
        <f t="shared" ca="1" si="0"/>
        <v>52</v>
      </c>
      <c r="B37" s="3" t="str">
        <f t="shared" ca="1" si="7"/>
        <v>Dim</v>
      </c>
      <c r="C37" s="1">
        <f t="shared" ca="1" si="1"/>
        <v>43828</v>
      </c>
      <c r="D37" s="13"/>
      <c r="E37" s="13"/>
      <c r="F37" s="39"/>
      <c r="G37" s="39"/>
      <c r="H37" s="49">
        <f t="shared" ca="1" si="2"/>
        <v>0</v>
      </c>
      <c r="I37" s="49">
        <f t="shared" ca="1" si="3"/>
        <v>0</v>
      </c>
      <c r="J37" s="49">
        <f t="shared" ca="1" si="13"/>
        <v>0</v>
      </c>
      <c r="K37" s="66">
        <f t="shared" ca="1" si="8"/>
        <v>0</v>
      </c>
      <c r="L37" s="66">
        <f t="shared" ca="1" si="9"/>
        <v>0</v>
      </c>
      <c r="M37" s="66">
        <f t="shared" ca="1" si="10"/>
        <v>0</v>
      </c>
      <c r="N37" s="68">
        <f t="shared" ca="1" si="4"/>
        <v>0</v>
      </c>
      <c r="O37" s="68">
        <f t="shared" ca="1" si="5"/>
        <v>0</v>
      </c>
      <c r="P37" s="64">
        <f t="shared" ca="1" si="11"/>
        <v>0</v>
      </c>
      <c r="Q37" s="64">
        <f t="shared" ca="1" si="12"/>
        <v>0</v>
      </c>
      <c r="R37" s="64">
        <f t="shared" ca="1" si="6"/>
        <v>0</v>
      </c>
      <c r="S37" s="57">
        <f t="shared" ca="1" si="14"/>
        <v>0</v>
      </c>
    </row>
    <row r="38" spans="1:19" x14ac:dyDescent="0.3">
      <c r="A38" s="6" t="str">
        <f t="shared" ca="1" si="0"/>
        <v/>
      </c>
      <c r="B38" s="3" t="str">
        <f t="shared" ca="1" si="7"/>
        <v>Lun</v>
      </c>
      <c r="C38" s="1">
        <f t="shared" ca="1" si="1"/>
        <v>43829</v>
      </c>
      <c r="D38" s="13"/>
      <c r="E38" s="13"/>
      <c r="F38" s="39"/>
      <c r="G38" s="39"/>
      <c r="H38" s="49">
        <f t="shared" ca="1" si="2"/>
        <v>0</v>
      </c>
      <c r="I38" s="49">
        <f t="shared" ca="1" si="3"/>
        <v>0</v>
      </c>
      <c r="J38" s="49" t="str">
        <f t="shared" ca="1" si="13"/>
        <v/>
      </c>
      <c r="K38" s="66" t="str">
        <f t="shared" ca="1" si="8"/>
        <v/>
      </c>
      <c r="L38" s="66" t="str">
        <f t="shared" ca="1" si="9"/>
        <v/>
      </c>
      <c r="M38" s="66" t="str">
        <f t="shared" ca="1" si="10"/>
        <v/>
      </c>
      <c r="N38" s="68">
        <f t="shared" ca="1" si="4"/>
        <v>0</v>
      </c>
      <c r="O38" s="68">
        <f t="shared" ca="1" si="5"/>
        <v>0</v>
      </c>
      <c r="P38" s="64" t="str">
        <f t="shared" ca="1" si="11"/>
        <v/>
      </c>
      <c r="Q38" s="64" t="str">
        <f t="shared" ca="1" si="12"/>
        <v/>
      </c>
      <c r="R38" s="64">
        <f t="shared" ca="1" si="6"/>
        <v>0</v>
      </c>
      <c r="S38" s="57" t="str">
        <f t="shared" ca="1" si="14"/>
        <v/>
      </c>
    </row>
    <row r="39" spans="1:19" x14ac:dyDescent="0.3">
      <c r="A39" s="6">
        <f ca="1">IFERROR(IF(WEEKDAY(C39,2)=7,WEEKNUM(C39,2),IF(WEEKDAY(C39,1)&lt;&gt;1,53,"")),"")</f>
        <v>53</v>
      </c>
      <c r="B39" s="3" t="str">
        <f t="shared" ca="1" si="7"/>
        <v>Mar</v>
      </c>
      <c r="C39" s="1">
        <f t="shared" ca="1" si="1"/>
        <v>43830</v>
      </c>
      <c r="D39" s="13"/>
      <c r="E39" s="13"/>
      <c r="F39" s="39"/>
      <c r="G39" s="39"/>
      <c r="H39" s="49">
        <f t="shared" ca="1" si="2"/>
        <v>0</v>
      </c>
      <c r="I39" s="49">
        <f t="shared" ca="1" si="3"/>
        <v>0</v>
      </c>
      <c r="J39" s="49" t="str">
        <f t="shared" ca="1" si="13"/>
        <v/>
      </c>
      <c r="K39" s="66" t="str">
        <f t="shared" ca="1" si="8"/>
        <v/>
      </c>
      <c r="L39" s="66" t="str">
        <f t="shared" ca="1" si="9"/>
        <v/>
      </c>
      <c r="M39" s="66" t="str">
        <f t="shared" ca="1" si="10"/>
        <v/>
      </c>
      <c r="N39" s="68">
        <f t="shared" ca="1" si="4"/>
        <v>0</v>
      </c>
      <c r="O39" s="68">
        <f t="shared" ca="1" si="5"/>
        <v>0</v>
      </c>
      <c r="P39" s="64" t="str">
        <f t="shared" ca="1" si="11"/>
        <v/>
      </c>
      <c r="Q39" s="64" t="str">
        <f t="shared" ca="1" si="12"/>
        <v/>
      </c>
      <c r="R39" s="64">
        <f t="shared" ca="1" si="6"/>
        <v>0</v>
      </c>
      <c r="S39" s="57" t="str">
        <f t="shared" ca="1" si="14"/>
        <v/>
      </c>
    </row>
    <row r="40" spans="1:19" x14ac:dyDescent="0.3">
      <c r="B40" s="89" t="s">
        <v>50</v>
      </c>
      <c r="C40" s="89"/>
      <c r="D40" s="89"/>
      <c r="E40" s="89"/>
      <c r="F40" s="89"/>
      <c r="G40" s="89"/>
      <c r="H40" s="51">
        <f ca="1">SUM(H9:H39)</f>
        <v>0</v>
      </c>
      <c r="I40" s="51">
        <f t="shared" ref="I40:J40" ca="1" si="15">SUM(I9:I39)</f>
        <v>0</v>
      </c>
      <c r="J40" s="56">
        <f t="shared" ca="1" si="15"/>
        <v>0</v>
      </c>
      <c r="K40" s="56"/>
      <c r="L40" s="59">
        <f ca="1">SUM(L9:L39)</f>
        <v>0</v>
      </c>
      <c r="M40" s="59">
        <f t="shared" ref="M40:O40" ca="1" si="16">SUM(M9:M39)</f>
        <v>0</v>
      </c>
      <c r="N40" s="59">
        <f t="shared" ca="1" si="16"/>
        <v>0</v>
      </c>
      <c r="O40" s="59">
        <f t="shared" ca="1" si="16"/>
        <v>0</v>
      </c>
      <c r="P40" s="59">
        <f ca="1">SUM(P9:P39)</f>
        <v>0</v>
      </c>
      <c r="Q40" s="59">
        <f ca="1">SUM(Q9:Q39)</f>
        <v>0</v>
      </c>
      <c r="R40" s="59">
        <f ca="1">SUM(R9:R39)</f>
        <v>0</v>
      </c>
      <c r="S40" s="59">
        <f ca="1">SUM(S9:S39)</f>
        <v>0</v>
      </c>
    </row>
    <row r="41" spans="1:19" x14ac:dyDescent="0.3">
      <c r="B41" s="38"/>
      <c r="J41" s="55">
        <f ca="1">IFERROR(IF(WEEKDAY(C34)=2,SUM(H34:H39)+SUM(I34:I39),IF(WEEKDAY(C35)=2,SUM(H35:H39)+SUM(I35:I39),IF(WEEKDAY(C36)=2,SUM(H36:H39)+SUM(I36:I39),IF(WEEKDAY(C37)=2,SUM(H37:H39)+SUM(I37:I39),IF(WEEKDAY(C38)=2,SUM(H38:H39)+SUM(I38:I39),IF(WEEKDAY(C39)=2,H39+I39,"")))))),0)</f>
        <v>0</v>
      </c>
      <c r="K41" s="69"/>
      <c r="P41" s="71">
        <f ca="1">IFERROR(IF(WEEKDAY($C$34)=2,SUM(P34:P39),IF(WEEKDAY($C$35)=2,SUM(P35:P39),IF(WEEKDAY($C$36)=2,SUM(P36:P39),IF(WEEKDAY($C$37)=2,SUM(P37:P39),IF(WEEKDAY($C$38)=2,SUM(P38:P39),IF(WEEKDAY($C$39)=2,P39,"")))))),0)</f>
        <v>0</v>
      </c>
      <c r="Q41" s="71">
        <f ca="1">IFERROR(IF(WEEKDAY($C$34)=2,SUM(Q34:Q39),IF(WEEKDAY($C$35)=2,SUM(Q35:Q39),IF(WEEKDAY($C$36)=2,SUM(Q36:Q39),IF(WEEKDAY($C$37)=2,SUM(Q37:Q39),IF(WEEKDAY($C$38)=2,SUM(Q38:Q39),IF(WEEKDAY($C$39)=2,Q39,"")))))),0)</f>
        <v>0</v>
      </c>
      <c r="R41" s="71">
        <f ca="1">IFERROR(IF(WEEKDAY($C$34)=2,SUM(R34:R39),IF(WEEKDAY($C$35)=2,SUM(R35:R39),IF(WEEKDAY($C$36)=2,SUM(R36:R39),IF(WEEKDAY($C$37)=2,SUM(R37:R39),IF(WEEKDAY($C$38)=2,SUM(R38:R39),IF(WEEKDAY($C$39)=2,R39,"")))))),0)</f>
        <v>0</v>
      </c>
      <c r="S41" s="73"/>
    </row>
  </sheetData>
  <mergeCells count="4">
    <mergeCell ref="B40:G40"/>
    <mergeCell ref="C6:C7"/>
    <mergeCell ref="A1:S5"/>
    <mergeCell ref="P8:S8"/>
  </mergeCells>
  <conditionalFormatting sqref="A9:A39">
    <cfRule type="expression" dxfId="6" priority="27">
      <formula>$A9&lt;&gt;""</formula>
    </cfRule>
  </conditionalFormatting>
  <conditionalFormatting sqref="A8:A39">
    <cfRule type="expression" dxfId="5" priority="26">
      <formula>$A8&lt;&gt;""</formula>
    </cfRule>
  </conditionalFormatting>
  <conditionalFormatting sqref="J9:J39">
    <cfRule type="expression" dxfId="4" priority="5">
      <formula>$J9&lt;&gt;""</formula>
    </cfRule>
  </conditionalFormatting>
  <conditionalFormatting sqref="B9:I39">
    <cfRule type="expression" dxfId="3" priority="4" stopIfTrue="1">
      <formula>WEEKDAY($C9,1)=7</formula>
    </cfRule>
  </conditionalFormatting>
  <conditionalFormatting sqref="B9:I39 N9:N39">
    <cfRule type="expression" dxfId="2" priority="2">
      <formula>COUNTIF(Fériés,$C9)&gt;0</formula>
    </cfRule>
  </conditionalFormatting>
  <conditionalFormatting sqref="B9:I39 O9:O39">
    <cfRule type="expression" dxfId="1" priority="3" stopIfTrue="1">
      <formula>WEEKDAY($C9,1)=1</formula>
    </cfRule>
  </conditionalFormatting>
  <conditionalFormatting sqref="S9:S39">
    <cfRule type="expression" dxfId="0" priority="1">
      <formula>$S9&lt;&gt;""</formula>
    </cfRule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2</vt:i4>
      </vt:variant>
    </vt:vector>
  </HeadingPairs>
  <TitlesOfParts>
    <vt:vector size="15" baseType="lpstr">
      <vt:lpstr>Fériés</vt:lpstr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  <vt:lpstr>Hdéb</vt:lpstr>
      <vt:lpstr>Hfin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mdo100</dc:creator>
  <cp:lastModifiedBy>mdo100</cp:lastModifiedBy>
  <dcterms:created xsi:type="dcterms:W3CDTF">2017-11-11T07:21:16Z</dcterms:created>
  <dcterms:modified xsi:type="dcterms:W3CDTF">2019-05-23T10:59:46Z</dcterms:modified>
</cp:coreProperties>
</file>