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020" activeTab="1"/>
  </bookViews>
  <sheets>
    <sheet name="extract" sheetId="1" r:id="rId1"/>
    <sheet name="calculs" sheetId="2" r:id="rId2"/>
  </sheets>
  <externalReferences>
    <externalReference r:id="rId3"/>
  </externalReferences>
  <definedNames>
    <definedName name="_xlnm._FilterDatabase" localSheetId="0" hidden="1">extract!$A$1:$BE$416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2" l="1"/>
  <c r="O8" i="2"/>
  <c r="N8" i="2"/>
  <c r="M8" i="2"/>
  <c r="L8" i="2"/>
  <c r="K8" i="2"/>
  <c r="J8" i="2"/>
  <c r="I8" i="2"/>
  <c r="H8" i="2"/>
  <c r="G8" i="2"/>
  <c r="F8" i="2"/>
  <c r="E8" i="2"/>
  <c r="O7" i="2"/>
  <c r="N7" i="2"/>
  <c r="M7" i="2"/>
  <c r="L7" i="2"/>
  <c r="K7" i="2"/>
  <c r="J7" i="2"/>
  <c r="I7" i="2"/>
  <c r="H7" i="2"/>
  <c r="G7" i="2"/>
  <c r="F7" i="2"/>
  <c r="E7" i="2"/>
  <c r="O6" i="2"/>
  <c r="N6" i="2"/>
  <c r="M6" i="2"/>
  <c r="L6" i="2"/>
  <c r="K6" i="2"/>
  <c r="J6" i="2"/>
  <c r="I6" i="2"/>
  <c r="H6" i="2"/>
  <c r="G6" i="2"/>
  <c r="F6" i="2"/>
  <c r="E6" i="2"/>
  <c r="O5" i="2"/>
  <c r="N5" i="2"/>
  <c r="M5" i="2"/>
  <c r="L5" i="2"/>
  <c r="K5" i="2"/>
  <c r="J5" i="2"/>
  <c r="I5" i="2"/>
  <c r="H5" i="2"/>
  <c r="G5" i="2"/>
  <c r="F5" i="2"/>
  <c r="E5" i="2"/>
  <c r="D6" i="2"/>
  <c r="D8" i="2"/>
  <c r="D7" i="2"/>
  <c r="P2" i="1" l="1"/>
  <c r="R77" i="1"/>
  <c r="U77" i="1" s="1"/>
  <c r="R79" i="1"/>
  <c r="U79" i="1" s="1"/>
  <c r="R81" i="1"/>
  <c r="U81" i="1" s="1"/>
  <c r="R83" i="1"/>
  <c r="U83" i="1" s="1"/>
  <c r="R85" i="1"/>
  <c r="U85" i="1" s="1"/>
  <c r="R89" i="1"/>
  <c r="U89" i="1" s="1"/>
  <c r="R91" i="1"/>
  <c r="U91" i="1" s="1"/>
  <c r="R93" i="1"/>
  <c r="U93" i="1" s="1"/>
  <c r="R95" i="1"/>
  <c r="U95" i="1" s="1"/>
  <c r="R97" i="1"/>
  <c r="U97" i="1" s="1"/>
  <c r="R99" i="1"/>
  <c r="U99" i="1" s="1"/>
  <c r="R101" i="1"/>
  <c r="U101" i="1" s="1"/>
  <c r="R103" i="1"/>
  <c r="U103" i="1" s="1"/>
  <c r="R105" i="1"/>
  <c r="U105" i="1" s="1"/>
  <c r="R107" i="1"/>
  <c r="U107" i="1" s="1"/>
  <c r="R109" i="1"/>
  <c r="U109" i="1" s="1"/>
  <c r="R113" i="1"/>
  <c r="U113" i="1" s="1"/>
  <c r="R115" i="1"/>
  <c r="U115" i="1" s="1"/>
  <c r="R117" i="1"/>
  <c r="U117" i="1" s="1"/>
  <c r="R119" i="1"/>
  <c r="U119" i="1" s="1"/>
  <c r="R123" i="1"/>
  <c r="U123" i="1" s="1"/>
  <c r="R125" i="1"/>
  <c r="U125" i="1" s="1"/>
  <c r="R133" i="1"/>
  <c r="U133" i="1" s="1"/>
  <c r="R135" i="1"/>
  <c r="U135" i="1" s="1"/>
  <c r="R137" i="1"/>
  <c r="U137" i="1" s="1"/>
  <c r="R139" i="1"/>
  <c r="U139" i="1" s="1"/>
  <c r="R141" i="1"/>
  <c r="U141" i="1" s="1"/>
  <c r="R143" i="1"/>
  <c r="U143" i="1" s="1"/>
  <c r="W416" i="1"/>
  <c r="W415" i="1"/>
  <c r="W414" i="1"/>
  <c r="W413" i="1"/>
  <c r="W412" i="1"/>
  <c r="W411" i="1"/>
  <c r="W410" i="1"/>
  <c r="W409" i="1"/>
  <c r="W408" i="1"/>
  <c r="W407" i="1"/>
  <c r="W406" i="1"/>
  <c r="W405" i="1"/>
  <c r="W404" i="1"/>
  <c r="W403" i="1"/>
  <c r="W402" i="1"/>
  <c r="W401" i="1"/>
  <c r="W400" i="1"/>
  <c r="W399" i="1"/>
  <c r="W398" i="1"/>
  <c r="W397" i="1"/>
  <c r="W396" i="1"/>
  <c r="W395" i="1"/>
  <c r="W394" i="1"/>
  <c r="W393" i="1"/>
  <c r="W392" i="1"/>
  <c r="W391" i="1"/>
  <c r="W390" i="1"/>
  <c r="W389" i="1"/>
  <c r="W388" i="1"/>
  <c r="W387" i="1"/>
  <c r="W386" i="1"/>
  <c r="W385" i="1"/>
  <c r="W384" i="1"/>
  <c r="W383" i="1"/>
  <c r="W382" i="1"/>
  <c r="W381" i="1"/>
  <c r="W380" i="1"/>
  <c r="W379" i="1"/>
  <c r="W378" i="1"/>
  <c r="W377" i="1"/>
  <c r="W376" i="1"/>
  <c r="W375" i="1"/>
  <c r="W374" i="1"/>
  <c r="W373" i="1"/>
  <c r="W372" i="1"/>
  <c r="W371" i="1"/>
  <c r="W370" i="1"/>
  <c r="W369" i="1"/>
  <c r="W368" i="1"/>
  <c r="W367" i="1"/>
  <c r="W366" i="1"/>
  <c r="W365" i="1"/>
  <c r="W364" i="1"/>
  <c r="W363" i="1"/>
  <c r="W362" i="1"/>
  <c r="W361" i="1"/>
  <c r="W360" i="1"/>
  <c r="W359" i="1"/>
  <c r="W358" i="1"/>
  <c r="W357" i="1"/>
  <c r="W356" i="1"/>
  <c r="W355" i="1"/>
  <c r="W354" i="1"/>
  <c r="W353" i="1"/>
  <c r="W352" i="1"/>
  <c r="W351" i="1"/>
  <c r="W350" i="1"/>
  <c r="W349" i="1"/>
  <c r="W348" i="1"/>
  <c r="W347" i="1"/>
  <c r="W346" i="1"/>
  <c r="W345" i="1"/>
  <c r="W344" i="1"/>
  <c r="W343" i="1"/>
  <c r="W342" i="1"/>
  <c r="W341" i="1"/>
  <c r="W340" i="1"/>
  <c r="W339" i="1"/>
  <c r="W338" i="1"/>
  <c r="W337" i="1"/>
  <c r="W336" i="1"/>
  <c r="W335" i="1"/>
  <c r="W334" i="1"/>
  <c r="W333" i="1"/>
  <c r="W332" i="1"/>
  <c r="W331" i="1"/>
  <c r="W330" i="1"/>
  <c r="W329" i="1"/>
  <c r="W328" i="1"/>
  <c r="W327" i="1"/>
  <c r="W326" i="1"/>
  <c r="W325" i="1"/>
  <c r="W324" i="1"/>
  <c r="W323" i="1"/>
  <c r="W322" i="1"/>
  <c r="W321" i="1"/>
  <c r="W320" i="1"/>
  <c r="W319" i="1"/>
  <c r="W318" i="1"/>
  <c r="W317" i="1"/>
  <c r="W316" i="1"/>
  <c r="W315" i="1"/>
  <c r="W314" i="1"/>
  <c r="W313" i="1"/>
  <c r="W312" i="1"/>
  <c r="W311" i="1"/>
  <c r="W310" i="1"/>
  <c r="W309" i="1"/>
  <c r="W308" i="1"/>
  <c r="W307" i="1"/>
  <c r="W306" i="1"/>
  <c r="W305" i="1"/>
  <c r="W304" i="1"/>
  <c r="W303" i="1"/>
  <c r="W302" i="1"/>
  <c r="W301" i="1"/>
  <c r="W300" i="1"/>
  <c r="W299" i="1"/>
  <c r="W298" i="1"/>
  <c r="W297" i="1"/>
  <c r="W296" i="1"/>
  <c r="W295" i="1"/>
  <c r="W294" i="1"/>
  <c r="W293" i="1"/>
  <c r="W292" i="1"/>
  <c r="W291" i="1"/>
  <c r="W290" i="1"/>
  <c r="W289" i="1"/>
  <c r="W288" i="1"/>
  <c r="W287" i="1"/>
  <c r="W286" i="1"/>
  <c r="W285" i="1"/>
  <c r="W284" i="1"/>
  <c r="W283" i="1"/>
  <c r="W282" i="1"/>
  <c r="W281" i="1"/>
  <c r="W280" i="1"/>
  <c r="W279" i="1"/>
  <c r="W278" i="1"/>
  <c r="W277" i="1"/>
  <c r="W276" i="1"/>
  <c r="W275" i="1"/>
  <c r="W274" i="1"/>
  <c r="W273" i="1"/>
  <c r="W272" i="1"/>
  <c r="W271" i="1"/>
  <c r="W270" i="1"/>
  <c r="W269" i="1"/>
  <c r="W268" i="1"/>
  <c r="W267" i="1"/>
  <c r="W266" i="1"/>
  <c r="W265" i="1"/>
  <c r="W264" i="1"/>
  <c r="W263" i="1"/>
  <c r="W262" i="1"/>
  <c r="W261" i="1"/>
  <c r="W260" i="1"/>
  <c r="W259" i="1"/>
  <c r="W258" i="1"/>
  <c r="W257" i="1"/>
  <c r="W256" i="1"/>
  <c r="W255" i="1"/>
  <c r="W254" i="1"/>
  <c r="W253" i="1"/>
  <c r="W252" i="1"/>
  <c r="W251" i="1"/>
  <c r="W250" i="1"/>
  <c r="W249" i="1"/>
  <c r="W248" i="1"/>
  <c r="W247" i="1"/>
  <c r="W246" i="1"/>
  <c r="W245" i="1"/>
  <c r="W244" i="1"/>
  <c r="W243" i="1"/>
  <c r="W242" i="1"/>
  <c r="W241" i="1"/>
  <c r="W240" i="1"/>
  <c r="W239" i="1"/>
  <c r="W238" i="1"/>
  <c r="W237" i="1"/>
  <c r="W236" i="1"/>
  <c r="W235" i="1"/>
  <c r="W234" i="1"/>
  <c r="W233" i="1"/>
  <c r="W232" i="1"/>
  <c r="W231" i="1"/>
  <c r="W230" i="1"/>
  <c r="W229" i="1"/>
  <c r="W228" i="1"/>
  <c r="W227" i="1"/>
  <c r="W226" i="1"/>
  <c r="W225" i="1"/>
  <c r="W224" i="1"/>
  <c r="W223" i="1"/>
  <c r="W222" i="1"/>
  <c r="W221" i="1"/>
  <c r="W220" i="1"/>
  <c r="W219" i="1"/>
  <c r="W218" i="1"/>
  <c r="W217" i="1"/>
  <c r="W216" i="1"/>
  <c r="W215" i="1"/>
  <c r="W214" i="1"/>
  <c r="W213" i="1"/>
  <c r="W212" i="1"/>
  <c r="W211" i="1"/>
  <c r="W210" i="1"/>
  <c r="W209" i="1"/>
  <c r="W208" i="1"/>
  <c r="W207" i="1"/>
  <c r="W206" i="1"/>
  <c r="W205" i="1"/>
  <c r="W204" i="1"/>
  <c r="W203" i="1"/>
  <c r="W202" i="1"/>
  <c r="W201" i="1"/>
  <c r="W200" i="1"/>
  <c r="W199" i="1"/>
  <c r="W198" i="1"/>
  <c r="W197" i="1"/>
  <c r="W196" i="1"/>
  <c r="W195" i="1"/>
  <c r="W194" i="1"/>
  <c r="W193" i="1"/>
  <c r="W192" i="1"/>
  <c r="W191" i="1"/>
  <c r="W190" i="1"/>
  <c r="W189" i="1"/>
  <c r="W188" i="1"/>
  <c r="W187" i="1"/>
  <c r="W186" i="1"/>
  <c r="W185" i="1"/>
  <c r="W184" i="1"/>
  <c r="W183" i="1"/>
  <c r="W182" i="1"/>
  <c r="W181" i="1"/>
  <c r="W180" i="1"/>
  <c r="W179" i="1"/>
  <c r="W178" i="1"/>
  <c r="W177" i="1"/>
  <c r="W176" i="1"/>
  <c r="W175" i="1"/>
  <c r="W174" i="1"/>
  <c r="W173" i="1"/>
  <c r="W172" i="1"/>
  <c r="W171" i="1"/>
  <c r="W170" i="1"/>
  <c r="W169" i="1"/>
  <c r="W168" i="1"/>
  <c r="W167" i="1"/>
  <c r="W166" i="1"/>
  <c r="W165" i="1"/>
  <c r="W164" i="1"/>
  <c r="W163" i="1"/>
  <c r="W162" i="1"/>
  <c r="W161" i="1"/>
  <c r="W160" i="1"/>
  <c r="W159" i="1"/>
  <c r="W158" i="1"/>
  <c r="W157" i="1"/>
  <c r="W156" i="1"/>
  <c r="W155" i="1"/>
  <c r="W154" i="1"/>
  <c r="W153" i="1"/>
  <c r="W152" i="1"/>
  <c r="W151" i="1"/>
  <c r="W150" i="1"/>
  <c r="W149" i="1"/>
  <c r="W148" i="1"/>
  <c r="W147" i="1"/>
  <c r="W146" i="1"/>
  <c r="W145" i="1"/>
  <c r="W144" i="1"/>
  <c r="W143" i="1"/>
  <c r="V143" i="1"/>
  <c r="S143" i="1"/>
  <c r="P143" i="1"/>
  <c r="C143" i="1"/>
  <c r="Q143" i="1" s="1"/>
  <c r="W142" i="1"/>
  <c r="V142" i="1"/>
  <c r="S142" i="1"/>
  <c r="R142" i="1"/>
  <c r="U142" i="1" s="1"/>
  <c r="P142" i="1"/>
  <c r="C142" i="1"/>
  <c r="Q142" i="1" s="1"/>
  <c r="W141" i="1"/>
  <c r="V141" i="1"/>
  <c r="S141" i="1"/>
  <c r="P141" i="1"/>
  <c r="C141" i="1"/>
  <c r="Q141" i="1" s="1"/>
  <c r="W140" i="1"/>
  <c r="V140" i="1"/>
  <c r="S140" i="1"/>
  <c r="R140" i="1"/>
  <c r="U140" i="1" s="1"/>
  <c r="P140" i="1"/>
  <c r="C140" i="1"/>
  <c r="Q140" i="1" s="1"/>
  <c r="W139" i="1"/>
  <c r="V139" i="1"/>
  <c r="S139" i="1"/>
  <c r="P139" i="1"/>
  <c r="C139" i="1"/>
  <c r="Q139" i="1" s="1"/>
  <c r="W138" i="1"/>
  <c r="V138" i="1"/>
  <c r="S138" i="1"/>
  <c r="R138" i="1"/>
  <c r="U138" i="1" s="1"/>
  <c r="P138" i="1"/>
  <c r="C138" i="1"/>
  <c r="Q138" i="1" s="1"/>
  <c r="W137" i="1"/>
  <c r="V137" i="1"/>
  <c r="S137" i="1"/>
  <c r="P137" i="1"/>
  <c r="C137" i="1"/>
  <c r="Q137" i="1" s="1"/>
  <c r="W136" i="1"/>
  <c r="V136" i="1"/>
  <c r="S136" i="1"/>
  <c r="R136" i="1"/>
  <c r="U136" i="1" s="1"/>
  <c r="P136" i="1"/>
  <c r="C136" i="1"/>
  <c r="Q136" i="1" s="1"/>
  <c r="W135" i="1"/>
  <c r="V135" i="1"/>
  <c r="S135" i="1"/>
  <c r="P135" i="1"/>
  <c r="C135" i="1"/>
  <c r="Q135" i="1" s="1"/>
  <c r="W134" i="1"/>
  <c r="V134" i="1"/>
  <c r="S134" i="1"/>
  <c r="R134" i="1"/>
  <c r="U134" i="1" s="1"/>
  <c r="Q134" i="1"/>
  <c r="P134" i="1"/>
  <c r="W133" i="1"/>
  <c r="V133" i="1"/>
  <c r="S133" i="1"/>
  <c r="Q133" i="1"/>
  <c r="P133" i="1"/>
  <c r="W132" i="1"/>
  <c r="V132" i="1"/>
  <c r="S132" i="1"/>
  <c r="Q132" i="1"/>
  <c r="P132" i="1"/>
  <c r="R132" i="1"/>
  <c r="U132" i="1" s="1"/>
  <c r="W131" i="1"/>
  <c r="V131" i="1"/>
  <c r="S131" i="1"/>
  <c r="Q131" i="1"/>
  <c r="P131" i="1"/>
  <c r="R131" i="1"/>
  <c r="U131" i="1" s="1"/>
  <c r="W130" i="1"/>
  <c r="V130" i="1"/>
  <c r="S130" i="1"/>
  <c r="R130" i="1"/>
  <c r="U130" i="1" s="1"/>
  <c r="Q130" i="1"/>
  <c r="P130" i="1"/>
  <c r="W129" i="1"/>
  <c r="V129" i="1"/>
  <c r="S129" i="1"/>
  <c r="Q129" i="1"/>
  <c r="P129" i="1"/>
  <c r="R129" i="1"/>
  <c r="U129" i="1" s="1"/>
  <c r="W128" i="1"/>
  <c r="V128" i="1"/>
  <c r="S128" i="1"/>
  <c r="Q128" i="1"/>
  <c r="P128" i="1"/>
  <c r="R128" i="1"/>
  <c r="U128" i="1" s="1"/>
  <c r="W127" i="1"/>
  <c r="V127" i="1"/>
  <c r="S127" i="1"/>
  <c r="Q127" i="1"/>
  <c r="P127" i="1"/>
  <c r="R127" i="1"/>
  <c r="U127" i="1" s="1"/>
  <c r="W126" i="1"/>
  <c r="V126" i="1"/>
  <c r="S126" i="1"/>
  <c r="R126" i="1"/>
  <c r="U126" i="1" s="1"/>
  <c r="Q126" i="1"/>
  <c r="P126" i="1"/>
  <c r="W125" i="1"/>
  <c r="V125" i="1"/>
  <c r="S125" i="1"/>
  <c r="Q125" i="1"/>
  <c r="P125" i="1"/>
  <c r="W124" i="1"/>
  <c r="V124" i="1"/>
  <c r="S124" i="1"/>
  <c r="Q124" i="1"/>
  <c r="T124" i="1" s="1"/>
  <c r="P124" i="1"/>
  <c r="R124" i="1"/>
  <c r="U124" i="1" s="1"/>
  <c r="W123" i="1"/>
  <c r="V123" i="1"/>
  <c r="T123" i="1" s="1"/>
  <c r="S123" i="1"/>
  <c r="Q123" i="1"/>
  <c r="P123" i="1"/>
  <c r="W122" i="1"/>
  <c r="V122" i="1"/>
  <c r="S122" i="1"/>
  <c r="R122" i="1"/>
  <c r="Q122" i="1"/>
  <c r="P122" i="1"/>
  <c r="W121" i="1"/>
  <c r="V121" i="1"/>
  <c r="S121" i="1"/>
  <c r="R121" i="1"/>
  <c r="U121" i="1" s="1"/>
  <c r="Q121" i="1"/>
  <c r="P121" i="1"/>
  <c r="W120" i="1"/>
  <c r="V120" i="1"/>
  <c r="S120" i="1"/>
  <c r="P120" i="1"/>
  <c r="R120" i="1"/>
  <c r="U120" i="1" s="1"/>
  <c r="C120" i="1"/>
  <c r="Q120" i="1" s="1"/>
  <c r="T120" i="1" s="1"/>
  <c r="W119" i="1"/>
  <c r="V119" i="1"/>
  <c r="S119" i="1"/>
  <c r="P119" i="1"/>
  <c r="C119" i="1"/>
  <c r="Q119" i="1" s="1"/>
  <c r="W118" i="1"/>
  <c r="V118" i="1"/>
  <c r="S118" i="1"/>
  <c r="P118" i="1"/>
  <c r="R118" i="1"/>
  <c r="U118" i="1" s="1"/>
  <c r="C118" i="1"/>
  <c r="Q118" i="1" s="1"/>
  <c r="W117" i="1"/>
  <c r="V117" i="1"/>
  <c r="S117" i="1"/>
  <c r="P117" i="1"/>
  <c r="C117" i="1"/>
  <c r="Q117" i="1" s="1"/>
  <c r="W116" i="1"/>
  <c r="V116" i="1"/>
  <c r="S116" i="1"/>
  <c r="P116" i="1"/>
  <c r="R116" i="1"/>
  <c r="U116" i="1" s="1"/>
  <c r="C116" i="1"/>
  <c r="Q116" i="1" s="1"/>
  <c r="T116" i="1" s="1"/>
  <c r="W115" i="1"/>
  <c r="V115" i="1"/>
  <c r="S115" i="1"/>
  <c r="P115" i="1"/>
  <c r="C115" i="1"/>
  <c r="Q115" i="1" s="1"/>
  <c r="W114" i="1"/>
  <c r="V114" i="1"/>
  <c r="S114" i="1"/>
  <c r="P114" i="1"/>
  <c r="R114" i="1"/>
  <c r="U114" i="1" s="1"/>
  <c r="C114" i="1"/>
  <c r="Q114" i="1" s="1"/>
  <c r="W113" i="1"/>
  <c r="V113" i="1"/>
  <c r="S113" i="1"/>
  <c r="P113" i="1"/>
  <c r="C113" i="1"/>
  <c r="Q113" i="1" s="1"/>
  <c r="W112" i="1"/>
  <c r="V112" i="1"/>
  <c r="S112" i="1"/>
  <c r="P112" i="1"/>
  <c r="R112" i="1"/>
  <c r="U112" i="1" s="1"/>
  <c r="C112" i="1"/>
  <c r="Q112" i="1" s="1"/>
  <c r="W111" i="1"/>
  <c r="V111" i="1"/>
  <c r="S111" i="1"/>
  <c r="P111" i="1"/>
  <c r="R111" i="1"/>
  <c r="U111" i="1" s="1"/>
  <c r="C111" i="1"/>
  <c r="Q111" i="1" s="1"/>
  <c r="W110" i="1"/>
  <c r="V110" i="1"/>
  <c r="S110" i="1"/>
  <c r="P110" i="1"/>
  <c r="R110" i="1"/>
  <c r="U110" i="1" s="1"/>
  <c r="T110" i="1" s="1"/>
  <c r="C110" i="1"/>
  <c r="Q110" i="1" s="1"/>
  <c r="W109" i="1"/>
  <c r="V109" i="1"/>
  <c r="S109" i="1"/>
  <c r="P109" i="1"/>
  <c r="C109" i="1"/>
  <c r="Q109" i="1" s="1"/>
  <c r="W108" i="1"/>
  <c r="V108" i="1"/>
  <c r="S108" i="1"/>
  <c r="P108" i="1"/>
  <c r="R108" i="1"/>
  <c r="U108" i="1" s="1"/>
  <c r="C108" i="1"/>
  <c r="Q108" i="1" s="1"/>
  <c r="W107" i="1"/>
  <c r="V107" i="1"/>
  <c r="S107" i="1"/>
  <c r="P107" i="1"/>
  <c r="C107" i="1"/>
  <c r="Q107" i="1" s="1"/>
  <c r="W106" i="1"/>
  <c r="V106" i="1"/>
  <c r="S106" i="1"/>
  <c r="P106" i="1"/>
  <c r="R106" i="1"/>
  <c r="U106" i="1" s="1"/>
  <c r="C106" i="1"/>
  <c r="Q106" i="1" s="1"/>
  <c r="W105" i="1"/>
  <c r="V105" i="1"/>
  <c r="S105" i="1"/>
  <c r="P105" i="1"/>
  <c r="C105" i="1"/>
  <c r="Q105" i="1" s="1"/>
  <c r="W104" i="1"/>
  <c r="V104" i="1"/>
  <c r="S104" i="1"/>
  <c r="P104" i="1"/>
  <c r="R104" i="1"/>
  <c r="U104" i="1" s="1"/>
  <c r="C104" i="1"/>
  <c r="Q104" i="1" s="1"/>
  <c r="W103" i="1"/>
  <c r="V103" i="1"/>
  <c r="S103" i="1"/>
  <c r="P103" i="1"/>
  <c r="C103" i="1"/>
  <c r="Q103" i="1" s="1"/>
  <c r="W102" i="1"/>
  <c r="V102" i="1"/>
  <c r="S102" i="1"/>
  <c r="P102" i="1"/>
  <c r="R102" i="1"/>
  <c r="U102" i="1" s="1"/>
  <c r="C102" i="1"/>
  <c r="Q102" i="1" s="1"/>
  <c r="W101" i="1"/>
  <c r="V101" i="1"/>
  <c r="S101" i="1"/>
  <c r="P101" i="1"/>
  <c r="C101" i="1"/>
  <c r="Q101" i="1" s="1"/>
  <c r="W100" i="1"/>
  <c r="V100" i="1"/>
  <c r="S100" i="1"/>
  <c r="P100" i="1"/>
  <c r="R100" i="1"/>
  <c r="U100" i="1" s="1"/>
  <c r="C100" i="1"/>
  <c r="Q100" i="1" s="1"/>
  <c r="W99" i="1"/>
  <c r="V99" i="1"/>
  <c r="S99" i="1"/>
  <c r="P99" i="1"/>
  <c r="C99" i="1"/>
  <c r="Q99" i="1" s="1"/>
  <c r="W98" i="1"/>
  <c r="V98" i="1"/>
  <c r="S98" i="1"/>
  <c r="P98" i="1"/>
  <c r="R98" i="1"/>
  <c r="U98" i="1" s="1"/>
  <c r="C98" i="1"/>
  <c r="Q98" i="1" s="1"/>
  <c r="W97" i="1"/>
  <c r="V97" i="1"/>
  <c r="S97" i="1"/>
  <c r="P97" i="1"/>
  <c r="C97" i="1"/>
  <c r="Q97" i="1" s="1"/>
  <c r="W96" i="1"/>
  <c r="V96" i="1"/>
  <c r="S96" i="1"/>
  <c r="P96" i="1"/>
  <c r="R96" i="1"/>
  <c r="U96" i="1" s="1"/>
  <c r="C96" i="1"/>
  <c r="Q96" i="1" s="1"/>
  <c r="T96" i="1" s="1"/>
  <c r="W95" i="1"/>
  <c r="V95" i="1"/>
  <c r="T95" i="1" s="1"/>
  <c r="S95" i="1"/>
  <c r="P95" i="1"/>
  <c r="C95" i="1"/>
  <c r="Q95" i="1" s="1"/>
  <c r="W94" i="1"/>
  <c r="V94" i="1"/>
  <c r="S94" i="1"/>
  <c r="P94" i="1"/>
  <c r="R94" i="1"/>
  <c r="U94" i="1" s="1"/>
  <c r="C94" i="1"/>
  <c r="Q94" i="1" s="1"/>
  <c r="W93" i="1"/>
  <c r="S93" i="1"/>
  <c r="P93" i="1"/>
  <c r="C93" i="1"/>
  <c r="Q93" i="1" s="1"/>
  <c r="W92" i="1"/>
  <c r="S92" i="1"/>
  <c r="P92" i="1"/>
  <c r="R92" i="1"/>
  <c r="U92" i="1" s="1"/>
  <c r="C92" i="1"/>
  <c r="Q92" i="1" s="1"/>
  <c r="W91" i="1"/>
  <c r="S91" i="1"/>
  <c r="P91" i="1"/>
  <c r="C91" i="1"/>
  <c r="Q91" i="1" s="1"/>
  <c r="W90" i="1"/>
  <c r="S90" i="1"/>
  <c r="P90" i="1"/>
  <c r="R90" i="1"/>
  <c r="U90" i="1" s="1"/>
  <c r="C90" i="1"/>
  <c r="Q90" i="1" s="1"/>
  <c r="W89" i="1"/>
  <c r="S89" i="1"/>
  <c r="P89" i="1"/>
  <c r="C89" i="1"/>
  <c r="Q89" i="1" s="1"/>
  <c r="W88" i="1"/>
  <c r="S88" i="1"/>
  <c r="P88" i="1"/>
  <c r="R88" i="1"/>
  <c r="U88" i="1" s="1"/>
  <c r="C88" i="1"/>
  <c r="Q88" i="1" s="1"/>
  <c r="W87" i="1"/>
  <c r="S87" i="1"/>
  <c r="R87" i="1"/>
  <c r="U87" i="1" s="1"/>
  <c r="P87" i="1"/>
  <c r="C87" i="1"/>
  <c r="Q87" i="1" s="1"/>
  <c r="W86" i="1"/>
  <c r="S86" i="1"/>
  <c r="P86" i="1"/>
  <c r="R86" i="1"/>
  <c r="U86" i="1" s="1"/>
  <c r="C86" i="1"/>
  <c r="Q86" i="1" s="1"/>
  <c r="W85" i="1"/>
  <c r="S85" i="1"/>
  <c r="P85" i="1"/>
  <c r="C85" i="1"/>
  <c r="Q85" i="1" s="1"/>
  <c r="W84" i="1"/>
  <c r="S84" i="1"/>
  <c r="P84" i="1"/>
  <c r="R84" i="1"/>
  <c r="U84" i="1" s="1"/>
  <c r="C84" i="1"/>
  <c r="Q84" i="1" s="1"/>
  <c r="T84" i="1" s="1"/>
  <c r="W83" i="1"/>
  <c r="S83" i="1"/>
  <c r="P83" i="1"/>
  <c r="C83" i="1"/>
  <c r="Q83" i="1" s="1"/>
  <c r="W82" i="1"/>
  <c r="S82" i="1"/>
  <c r="P82" i="1"/>
  <c r="R82" i="1"/>
  <c r="U82" i="1" s="1"/>
  <c r="C82" i="1"/>
  <c r="Q82" i="1" s="1"/>
  <c r="W81" i="1"/>
  <c r="S81" i="1"/>
  <c r="P81" i="1"/>
  <c r="C81" i="1"/>
  <c r="Q81" i="1" s="1"/>
  <c r="W80" i="1"/>
  <c r="S80" i="1"/>
  <c r="P80" i="1"/>
  <c r="R80" i="1"/>
  <c r="U80" i="1" s="1"/>
  <c r="C80" i="1"/>
  <c r="Q80" i="1" s="1"/>
  <c r="W79" i="1"/>
  <c r="S79" i="1"/>
  <c r="P79" i="1"/>
  <c r="C79" i="1"/>
  <c r="Q79" i="1" s="1"/>
  <c r="W78" i="1"/>
  <c r="S78" i="1"/>
  <c r="P78" i="1"/>
  <c r="R78" i="1"/>
  <c r="U78" i="1" s="1"/>
  <c r="C78" i="1"/>
  <c r="Q78" i="1" s="1"/>
  <c r="W77" i="1"/>
  <c r="S77" i="1"/>
  <c r="P77" i="1"/>
  <c r="C77" i="1"/>
  <c r="Q77" i="1" s="1"/>
  <c r="W76" i="1"/>
  <c r="S76" i="1"/>
  <c r="P76" i="1"/>
  <c r="R76" i="1"/>
  <c r="U76" i="1" s="1"/>
  <c r="C76" i="1"/>
  <c r="Q76" i="1" s="1"/>
  <c r="W75" i="1"/>
  <c r="S75" i="1"/>
  <c r="P75" i="1"/>
  <c r="R75" i="1"/>
  <c r="U75" i="1" s="1"/>
  <c r="C75" i="1"/>
  <c r="Q75" i="1" s="1"/>
  <c r="W74" i="1"/>
  <c r="S74" i="1"/>
  <c r="P74" i="1"/>
  <c r="R74" i="1"/>
  <c r="U74" i="1" s="1"/>
  <c r="C74" i="1"/>
  <c r="Q74" i="1" s="1"/>
  <c r="W73" i="1"/>
  <c r="S73" i="1"/>
  <c r="P73" i="1"/>
  <c r="R73" i="1"/>
  <c r="U73" i="1" s="1"/>
  <c r="C73" i="1"/>
  <c r="Q73" i="1" s="1"/>
  <c r="W72" i="1"/>
  <c r="S72" i="1"/>
  <c r="P72" i="1"/>
  <c r="R72" i="1"/>
  <c r="U72" i="1" s="1"/>
  <c r="C72" i="1"/>
  <c r="Q72" i="1" s="1"/>
  <c r="W71" i="1"/>
  <c r="S71" i="1"/>
  <c r="P71" i="1"/>
  <c r="R71" i="1"/>
  <c r="U71" i="1" s="1"/>
  <c r="C71" i="1"/>
  <c r="Q71" i="1" s="1"/>
  <c r="W70" i="1"/>
  <c r="S70" i="1"/>
  <c r="Q70" i="1"/>
  <c r="P70" i="1"/>
  <c r="R70" i="1"/>
  <c r="U70" i="1" s="1"/>
  <c r="C70" i="1"/>
  <c r="W69" i="1"/>
  <c r="S69" i="1"/>
  <c r="P69" i="1"/>
  <c r="R69" i="1"/>
  <c r="C69" i="1"/>
  <c r="Q69" i="1" s="1"/>
  <c r="W68" i="1"/>
  <c r="S68" i="1"/>
  <c r="P68" i="1"/>
  <c r="R68" i="1"/>
  <c r="U68" i="1" s="1"/>
  <c r="C68" i="1"/>
  <c r="Q68" i="1" s="1"/>
  <c r="W67" i="1"/>
  <c r="S67" i="1"/>
  <c r="P67" i="1"/>
  <c r="R67" i="1"/>
  <c r="C67" i="1"/>
  <c r="Q67" i="1" s="1"/>
  <c r="W66" i="1"/>
  <c r="S66" i="1"/>
  <c r="P66" i="1"/>
  <c r="R66" i="1"/>
  <c r="U66" i="1" s="1"/>
  <c r="C66" i="1"/>
  <c r="Q66" i="1" s="1"/>
  <c r="W65" i="1"/>
  <c r="S65" i="1"/>
  <c r="P65" i="1"/>
  <c r="R65" i="1"/>
  <c r="U65" i="1" s="1"/>
  <c r="C65" i="1"/>
  <c r="Q65" i="1" s="1"/>
  <c r="W64" i="1"/>
  <c r="S64" i="1"/>
  <c r="P64" i="1"/>
  <c r="R64" i="1"/>
  <c r="U64" i="1" s="1"/>
  <c r="C64" i="1"/>
  <c r="Q64" i="1" s="1"/>
  <c r="W63" i="1"/>
  <c r="S63" i="1"/>
  <c r="P63" i="1"/>
  <c r="R63" i="1"/>
  <c r="U63" i="1" s="1"/>
  <c r="C63" i="1"/>
  <c r="Q63" i="1" s="1"/>
  <c r="T63" i="1" s="1"/>
  <c r="W62" i="1"/>
  <c r="S62" i="1"/>
  <c r="P62" i="1"/>
  <c r="R62" i="1"/>
  <c r="U62" i="1" s="1"/>
  <c r="C62" i="1"/>
  <c r="Q62" i="1" s="1"/>
  <c r="W61" i="1"/>
  <c r="S61" i="1"/>
  <c r="P61" i="1"/>
  <c r="R61" i="1"/>
  <c r="U61" i="1" s="1"/>
  <c r="C61" i="1"/>
  <c r="Q61" i="1" s="1"/>
  <c r="W60" i="1"/>
  <c r="S60" i="1"/>
  <c r="P60" i="1"/>
  <c r="R60" i="1"/>
  <c r="U60" i="1" s="1"/>
  <c r="C60" i="1"/>
  <c r="Q60" i="1" s="1"/>
  <c r="W59" i="1"/>
  <c r="S59" i="1"/>
  <c r="P59" i="1"/>
  <c r="R59" i="1"/>
  <c r="U59" i="1" s="1"/>
  <c r="C59" i="1"/>
  <c r="Q59" i="1" s="1"/>
  <c r="W58" i="1"/>
  <c r="S58" i="1"/>
  <c r="P58" i="1"/>
  <c r="R58" i="1"/>
  <c r="U58" i="1" s="1"/>
  <c r="C58" i="1"/>
  <c r="Q58" i="1" s="1"/>
  <c r="W57" i="1"/>
  <c r="S57" i="1"/>
  <c r="P57" i="1"/>
  <c r="R57" i="1"/>
  <c r="C57" i="1"/>
  <c r="Q57" i="1" s="1"/>
  <c r="W56" i="1"/>
  <c r="S56" i="1"/>
  <c r="P56" i="1"/>
  <c r="R56" i="1"/>
  <c r="U56" i="1" s="1"/>
  <c r="C56" i="1"/>
  <c r="Q56" i="1" s="1"/>
  <c r="W55" i="1"/>
  <c r="S55" i="1"/>
  <c r="P55" i="1"/>
  <c r="R55" i="1"/>
  <c r="C55" i="1"/>
  <c r="Q55" i="1" s="1"/>
  <c r="W54" i="1"/>
  <c r="S54" i="1"/>
  <c r="P54" i="1"/>
  <c r="R54" i="1"/>
  <c r="U54" i="1" s="1"/>
  <c r="C54" i="1"/>
  <c r="Q54" i="1" s="1"/>
  <c r="W53" i="1"/>
  <c r="S53" i="1"/>
  <c r="P53" i="1"/>
  <c r="R53" i="1"/>
  <c r="U53" i="1" s="1"/>
  <c r="C53" i="1"/>
  <c r="Q53" i="1" s="1"/>
  <c r="W52" i="1"/>
  <c r="S52" i="1"/>
  <c r="P52" i="1"/>
  <c r="R52" i="1"/>
  <c r="U52" i="1" s="1"/>
  <c r="C52" i="1"/>
  <c r="Q52" i="1" s="1"/>
  <c r="W51" i="1"/>
  <c r="S51" i="1"/>
  <c r="P51" i="1"/>
  <c r="R51" i="1"/>
  <c r="C51" i="1"/>
  <c r="Q51" i="1" s="1"/>
  <c r="W50" i="1"/>
  <c r="S50" i="1"/>
  <c r="P50" i="1"/>
  <c r="R50" i="1"/>
  <c r="U50" i="1" s="1"/>
  <c r="C50" i="1"/>
  <c r="Q50" i="1" s="1"/>
  <c r="W49" i="1"/>
  <c r="S49" i="1"/>
  <c r="Q49" i="1"/>
  <c r="P49" i="1"/>
  <c r="R49" i="1"/>
  <c r="C49" i="1"/>
  <c r="W48" i="1"/>
  <c r="S48" i="1"/>
  <c r="P48" i="1"/>
  <c r="R48" i="1"/>
  <c r="U48" i="1" s="1"/>
  <c r="C48" i="1"/>
  <c r="Q48" i="1" s="1"/>
  <c r="W47" i="1"/>
  <c r="S47" i="1"/>
  <c r="P47" i="1"/>
  <c r="R47" i="1"/>
  <c r="C47" i="1"/>
  <c r="Q47" i="1" s="1"/>
  <c r="W46" i="1"/>
  <c r="S46" i="1"/>
  <c r="P46" i="1"/>
  <c r="R46" i="1"/>
  <c r="U46" i="1" s="1"/>
  <c r="C46" i="1"/>
  <c r="Q46" i="1" s="1"/>
  <c r="W45" i="1"/>
  <c r="S45" i="1"/>
  <c r="Q45" i="1"/>
  <c r="R45" i="1"/>
  <c r="W44" i="1"/>
  <c r="S44" i="1"/>
  <c r="R44" i="1"/>
  <c r="U44" i="1" s="1"/>
  <c r="Q44" i="1"/>
  <c r="W43" i="1"/>
  <c r="S43" i="1"/>
  <c r="P43" i="1"/>
  <c r="R43" i="1"/>
  <c r="U43" i="1" s="1"/>
  <c r="C43" i="1"/>
  <c r="Q43" i="1" s="1"/>
  <c r="W42" i="1"/>
  <c r="S42" i="1"/>
  <c r="P42" i="1"/>
  <c r="R42" i="1"/>
  <c r="U42" i="1" s="1"/>
  <c r="C42" i="1"/>
  <c r="Q42" i="1" s="1"/>
  <c r="W41" i="1"/>
  <c r="S41" i="1"/>
  <c r="P41" i="1"/>
  <c r="R41" i="1"/>
  <c r="C41" i="1"/>
  <c r="Q41" i="1" s="1"/>
  <c r="W40" i="1"/>
  <c r="S40" i="1"/>
  <c r="P40" i="1"/>
  <c r="R40" i="1"/>
  <c r="U40" i="1" s="1"/>
  <c r="C40" i="1"/>
  <c r="Q40" i="1" s="1"/>
  <c r="W39" i="1"/>
  <c r="S39" i="1"/>
  <c r="P39" i="1"/>
  <c r="R39" i="1"/>
  <c r="C39" i="1"/>
  <c r="Q39" i="1" s="1"/>
  <c r="W38" i="1"/>
  <c r="S38" i="1"/>
  <c r="P38" i="1"/>
  <c r="R38" i="1"/>
  <c r="U38" i="1" s="1"/>
  <c r="C38" i="1"/>
  <c r="Q38" i="1" s="1"/>
  <c r="W37" i="1"/>
  <c r="S37" i="1"/>
  <c r="P37" i="1"/>
  <c r="R37" i="1"/>
  <c r="U37" i="1" s="1"/>
  <c r="C37" i="1"/>
  <c r="Q37" i="1" s="1"/>
  <c r="W36" i="1"/>
  <c r="S36" i="1"/>
  <c r="P36" i="1"/>
  <c r="R36" i="1"/>
  <c r="U36" i="1" s="1"/>
  <c r="C36" i="1"/>
  <c r="Q36" i="1" s="1"/>
  <c r="T36" i="1" s="1"/>
  <c r="W35" i="1"/>
  <c r="S35" i="1"/>
  <c r="Q35" i="1"/>
  <c r="P35" i="1"/>
  <c r="R35" i="1"/>
  <c r="U35" i="1" s="1"/>
  <c r="C35" i="1"/>
  <c r="W34" i="1"/>
  <c r="S34" i="1"/>
  <c r="P34" i="1"/>
  <c r="R34" i="1"/>
  <c r="U34" i="1" s="1"/>
  <c r="C34" i="1"/>
  <c r="Q34" i="1" s="1"/>
  <c r="W33" i="1"/>
  <c r="S33" i="1"/>
  <c r="Q33" i="1"/>
  <c r="P33" i="1"/>
  <c r="R33" i="1"/>
  <c r="U33" i="1" s="1"/>
  <c r="C33" i="1"/>
  <c r="W32" i="1"/>
  <c r="S32" i="1"/>
  <c r="P32" i="1"/>
  <c r="R32" i="1"/>
  <c r="U32" i="1" s="1"/>
  <c r="C32" i="1"/>
  <c r="Q32" i="1" s="1"/>
  <c r="W31" i="1"/>
  <c r="S31" i="1"/>
  <c r="Q31" i="1"/>
  <c r="P31" i="1"/>
  <c r="R31" i="1"/>
  <c r="U31" i="1" s="1"/>
  <c r="C31" i="1"/>
  <c r="W30" i="1"/>
  <c r="S30" i="1"/>
  <c r="P30" i="1"/>
  <c r="R30" i="1"/>
  <c r="U30" i="1" s="1"/>
  <c r="C30" i="1"/>
  <c r="Q30" i="1" s="1"/>
  <c r="W29" i="1"/>
  <c r="S29" i="1"/>
  <c r="Q29" i="1"/>
  <c r="P29" i="1"/>
  <c r="R29" i="1"/>
  <c r="U29" i="1" s="1"/>
  <c r="C29" i="1"/>
  <c r="W28" i="1"/>
  <c r="S28" i="1"/>
  <c r="P28" i="1"/>
  <c r="R28" i="1"/>
  <c r="U28" i="1" s="1"/>
  <c r="C28" i="1"/>
  <c r="Q28" i="1" s="1"/>
  <c r="W27" i="1"/>
  <c r="S27" i="1"/>
  <c r="Q27" i="1"/>
  <c r="P27" i="1"/>
  <c r="R27" i="1"/>
  <c r="U27" i="1" s="1"/>
  <c r="C27" i="1"/>
  <c r="W26" i="1"/>
  <c r="S26" i="1"/>
  <c r="P26" i="1"/>
  <c r="R26" i="1"/>
  <c r="U26" i="1" s="1"/>
  <c r="C26" i="1"/>
  <c r="Q26" i="1" s="1"/>
  <c r="W25" i="1"/>
  <c r="S25" i="1"/>
  <c r="Q25" i="1"/>
  <c r="P25" i="1"/>
  <c r="R25" i="1"/>
  <c r="U25" i="1" s="1"/>
  <c r="C25" i="1"/>
  <c r="W24" i="1"/>
  <c r="S24" i="1"/>
  <c r="P24" i="1"/>
  <c r="R24" i="1"/>
  <c r="U24" i="1" s="1"/>
  <c r="C24" i="1"/>
  <c r="Q24" i="1" s="1"/>
  <c r="W23" i="1"/>
  <c r="S23" i="1"/>
  <c r="Q23" i="1"/>
  <c r="P23" i="1"/>
  <c r="R23" i="1"/>
  <c r="U23" i="1" s="1"/>
  <c r="C23" i="1"/>
  <c r="W22" i="1"/>
  <c r="S22" i="1"/>
  <c r="P22" i="1"/>
  <c r="R22" i="1"/>
  <c r="U22" i="1" s="1"/>
  <c r="C22" i="1"/>
  <c r="Q22" i="1" s="1"/>
  <c r="W21" i="1"/>
  <c r="S21" i="1"/>
  <c r="P21" i="1"/>
  <c r="R21" i="1"/>
  <c r="U21" i="1" s="1"/>
  <c r="C21" i="1"/>
  <c r="Q21" i="1" s="1"/>
  <c r="W20" i="1"/>
  <c r="S20" i="1"/>
  <c r="P20" i="1"/>
  <c r="R20" i="1"/>
  <c r="U20" i="1" s="1"/>
  <c r="C20" i="1"/>
  <c r="Q20" i="1" s="1"/>
  <c r="W19" i="1"/>
  <c r="S19" i="1"/>
  <c r="P19" i="1"/>
  <c r="R19" i="1"/>
  <c r="U19" i="1" s="1"/>
  <c r="C19" i="1"/>
  <c r="Q19" i="1" s="1"/>
  <c r="W18" i="1"/>
  <c r="S18" i="1"/>
  <c r="Q18" i="1"/>
  <c r="P18" i="1"/>
  <c r="R18" i="1"/>
  <c r="U18" i="1" s="1"/>
  <c r="C18" i="1"/>
  <c r="W17" i="1"/>
  <c r="S17" i="1"/>
  <c r="P17" i="1"/>
  <c r="R17" i="1"/>
  <c r="U17" i="1" s="1"/>
  <c r="C17" i="1"/>
  <c r="Q17" i="1" s="1"/>
  <c r="W16" i="1"/>
  <c r="S16" i="1"/>
  <c r="P16" i="1"/>
  <c r="R16" i="1"/>
  <c r="U16" i="1" s="1"/>
  <c r="C16" i="1"/>
  <c r="Q16" i="1" s="1"/>
  <c r="W15" i="1"/>
  <c r="S15" i="1"/>
  <c r="P15" i="1"/>
  <c r="R15" i="1"/>
  <c r="U15" i="1" s="1"/>
  <c r="C15" i="1"/>
  <c r="Q15" i="1" s="1"/>
  <c r="W14" i="1"/>
  <c r="S14" i="1"/>
  <c r="P14" i="1"/>
  <c r="R14" i="1"/>
  <c r="U14" i="1" s="1"/>
  <c r="C14" i="1"/>
  <c r="Q14" i="1" s="1"/>
  <c r="W13" i="1"/>
  <c r="S13" i="1"/>
  <c r="P13" i="1"/>
  <c r="R13" i="1"/>
  <c r="U13" i="1" s="1"/>
  <c r="C13" i="1"/>
  <c r="Q13" i="1" s="1"/>
  <c r="W12" i="1"/>
  <c r="S12" i="1"/>
  <c r="Q12" i="1"/>
  <c r="P12" i="1"/>
  <c r="R12" i="1"/>
  <c r="U12" i="1" s="1"/>
  <c r="C12" i="1"/>
  <c r="W11" i="1"/>
  <c r="S11" i="1"/>
  <c r="P11" i="1"/>
  <c r="R11" i="1"/>
  <c r="U11" i="1" s="1"/>
  <c r="C11" i="1"/>
  <c r="Q11" i="1" s="1"/>
  <c r="W10" i="1"/>
  <c r="S10" i="1"/>
  <c r="Q10" i="1"/>
  <c r="P10" i="1"/>
  <c r="R10" i="1"/>
  <c r="U10" i="1" s="1"/>
  <c r="C10" i="1"/>
  <c r="W9" i="1"/>
  <c r="S9" i="1"/>
  <c r="P9" i="1"/>
  <c r="R9" i="1"/>
  <c r="U9" i="1" s="1"/>
  <c r="C9" i="1"/>
  <c r="Q9" i="1" s="1"/>
  <c r="W8" i="1"/>
  <c r="S8" i="1"/>
  <c r="P8" i="1"/>
  <c r="R8" i="1"/>
  <c r="U8" i="1" s="1"/>
  <c r="C8" i="1"/>
  <c r="Q8" i="1" s="1"/>
  <c r="W7" i="1"/>
  <c r="S7" i="1"/>
  <c r="P7" i="1"/>
  <c r="R7" i="1"/>
  <c r="C7" i="1"/>
  <c r="Q7" i="1" s="1"/>
  <c r="W6" i="1"/>
  <c r="S6" i="1"/>
  <c r="Q6" i="1"/>
  <c r="P6" i="1"/>
  <c r="R6" i="1"/>
  <c r="U6" i="1" s="1"/>
  <c r="C6" i="1"/>
  <c r="W5" i="1"/>
  <c r="S5" i="1"/>
  <c r="P5" i="1"/>
  <c r="R5" i="1"/>
  <c r="C5" i="1"/>
  <c r="Q5" i="1" s="1"/>
  <c r="W4" i="1"/>
  <c r="S4" i="1"/>
  <c r="Q4" i="1"/>
  <c r="P4" i="1"/>
  <c r="R4" i="1"/>
  <c r="U4" i="1" s="1"/>
  <c r="C4" i="1"/>
  <c r="W3" i="1"/>
  <c r="S3" i="1"/>
  <c r="P3" i="1"/>
  <c r="R3" i="1"/>
  <c r="C3" i="1"/>
  <c r="Q3" i="1" s="1"/>
  <c r="W2" i="1"/>
  <c r="S2" i="1"/>
  <c r="R2" i="1"/>
  <c r="U2" i="1" s="1"/>
  <c r="C2" i="1"/>
  <c r="Q2" i="1" s="1"/>
  <c r="V93" i="1"/>
  <c r="V90" i="1"/>
  <c r="V80" i="1"/>
  <c r="V76" i="1"/>
  <c r="V69" i="1"/>
  <c r="V66" i="1"/>
  <c r="V59" i="1"/>
  <c r="V56" i="1"/>
  <c r="V41" i="1"/>
  <c r="V34" i="1"/>
  <c r="V27" i="1"/>
  <c r="V22" i="1"/>
  <c r="V87" i="1"/>
  <c r="V84" i="1"/>
  <c r="V73" i="1"/>
  <c r="V63" i="1"/>
  <c r="V53" i="1"/>
  <c r="V50" i="1"/>
  <c r="V39" i="1"/>
  <c r="V32" i="1"/>
  <c r="V25" i="1"/>
  <c r="V14" i="1"/>
  <c r="V6" i="1"/>
  <c r="V81" i="1"/>
  <c r="V77" i="1"/>
  <c r="V70" i="1"/>
  <c r="V60" i="1"/>
  <c r="V47" i="1"/>
  <c r="V44" i="1"/>
  <c r="V37" i="1"/>
  <c r="V30" i="1"/>
  <c r="V20" i="1"/>
  <c r="V91" i="1"/>
  <c r="V88" i="1"/>
  <c r="V74" i="1"/>
  <c r="V67" i="1"/>
  <c r="V64" i="1"/>
  <c r="V57" i="1"/>
  <c r="V54" i="1"/>
  <c r="V42" i="1"/>
  <c r="V28" i="1"/>
  <c r="V23" i="1"/>
  <c r="V12" i="1"/>
  <c r="V4" i="1"/>
  <c r="V85" i="1"/>
  <c r="V82" i="1"/>
  <c r="V78" i="1"/>
  <c r="V71" i="1"/>
  <c r="V61" i="1"/>
  <c r="V51" i="1"/>
  <c r="V48" i="1"/>
  <c r="V40" i="1"/>
  <c r="V35" i="1"/>
  <c r="V26" i="1"/>
  <c r="V92" i="1"/>
  <c r="V68" i="1"/>
  <c r="V58" i="1"/>
  <c r="V45" i="1"/>
  <c r="V38" i="1"/>
  <c r="V33" i="1"/>
  <c r="V21" i="1"/>
  <c r="V18" i="1"/>
  <c r="V10" i="1"/>
  <c r="V2" i="1"/>
  <c r="V89" i="1"/>
  <c r="V86" i="1"/>
  <c r="V79" i="1"/>
  <c r="V75" i="1"/>
  <c r="V72" i="1"/>
  <c r="V65" i="1"/>
  <c r="V62" i="1"/>
  <c r="V55" i="1"/>
  <c r="V52" i="1"/>
  <c r="V31" i="1"/>
  <c r="V24" i="1"/>
  <c r="V5" i="1"/>
  <c r="V83" i="1"/>
  <c r="V49" i="1"/>
  <c r="V46" i="1"/>
  <c r="V43" i="1"/>
  <c r="V36" i="1"/>
  <c r="V29" i="1"/>
  <c r="V16" i="1"/>
  <c r="V8" i="1"/>
  <c r="T12" i="1" l="1"/>
  <c r="T117" i="1"/>
  <c r="T131" i="1"/>
  <c r="T90" i="1"/>
  <c r="T101" i="1"/>
  <c r="T119" i="1"/>
  <c r="T125" i="1"/>
  <c r="T133" i="1"/>
  <c r="T87" i="1"/>
  <c r="T107" i="1"/>
  <c r="T99" i="1"/>
  <c r="T128" i="1"/>
  <c r="T132" i="1"/>
  <c r="T118" i="1"/>
  <c r="T98" i="1"/>
  <c r="T111" i="1"/>
  <c r="T89" i="1"/>
  <c r="T106" i="1"/>
  <c r="T114" i="1"/>
  <c r="T82" i="1"/>
  <c r="T86" i="1"/>
  <c r="T91" i="1"/>
  <c r="T103" i="1"/>
  <c r="T94" i="1"/>
  <c r="T102" i="1"/>
  <c r="T115" i="1"/>
  <c r="T83" i="1"/>
  <c r="T85" i="1"/>
  <c r="T88" i="1"/>
  <c r="T108" i="1"/>
  <c r="T64" i="1"/>
  <c r="T141" i="1"/>
  <c r="T46" i="1"/>
  <c r="T50" i="1"/>
  <c r="T97" i="1"/>
  <c r="T136" i="1"/>
  <c r="T140" i="1"/>
  <c r="T113" i="1"/>
  <c r="T129" i="1"/>
  <c r="T135" i="1"/>
  <c r="T139" i="1"/>
  <c r="T143" i="1"/>
  <c r="T16" i="1"/>
  <c r="T20" i="1"/>
  <c r="T24" i="1"/>
  <c r="T28" i="1"/>
  <c r="T32" i="1"/>
  <c r="T92" i="1"/>
  <c r="T104" i="1"/>
  <c r="T121" i="1"/>
  <c r="T126" i="1"/>
  <c r="T130" i="1"/>
  <c r="T134" i="1"/>
  <c r="T138" i="1"/>
  <c r="T142" i="1"/>
  <c r="T54" i="1"/>
  <c r="U55" i="1"/>
  <c r="T55" i="1" s="1"/>
  <c r="T11" i="1"/>
  <c r="T15" i="1"/>
  <c r="T19" i="1"/>
  <c r="T23" i="1"/>
  <c r="T27" i="1"/>
  <c r="T31" i="1"/>
  <c r="T35" i="1"/>
  <c r="U39" i="1"/>
  <c r="T40" i="1"/>
  <c r="U41" i="1"/>
  <c r="U57" i="1"/>
  <c r="T57" i="1" s="1"/>
  <c r="T59" i="1"/>
  <c r="U67" i="1"/>
  <c r="U69" i="1"/>
  <c r="T69" i="1" s="1"/>
  <c r="T72" i="1"/>
  <c r="T80" i="1"/>
  <c r="T93" i="1"/>
  <c r="T105" i="1"/>
  <c r="T127" i="1"/>
  <c r="U3" i="1"/>
  <c r="T3" i="1" s="1"/>
  <c r="U5" i="1"/>
  <c r="T5" i="1" s="1"/>
  <c r="U7" i="1"/>
  <c r="T7" i="1" s="1"/>
  <c r="U45" i="1"/>
  <c r="U47" i="1"/>
  <c r="T47" i="1" s="1"/>
  <c r="U49" i="1"/>
  <c r="T49" i="1" s="1"/>
  <c r="U51" i="1"/>
  <c r="T51" i="1" s="1"/>
  <c r="T100" i="1"/>
  <c r="T109" i="1"/>
  <c r="T112" i="1"/>
  <c r="T137" i="1"/>
  <c r="T2" i="1"/>
  <c r="T79" i="1"/>
  <c r="T60" i="1"/>
  <c r="T41" i="1"/>
  <c r="T68" i="1"/>
  <c r="T48" i="1"/>
  <c r="T38" i="1"/>
  <c r="T42" i="1"/>
  <c r="T77" i="1"/>
  <c r="T39" i="1"/>
  <c r="T43" i="1"/>
  <c r="T78" i="1"/>
  <c r="T67" i="1"/>
  <c r="T8" i="1"/>
  <c r="T13" i="1"/>
  <c r="T17" i="1"/>
  <c r="T21" i="1"/>
  <c r="T25" i="1"/>
  <c r="T29" i="1"/>
  <c r="T33" i="1"/>
  <c r="T37" i="1"/>
  <c r="T52" i="1"/>
  <c r="T56" i="1"/>
  <c r="T76" i="1"/>
  <c r="T9" i="1"/>
  <c r="T4" i="1"/>
  <c r="T6" i="1"/>
  <c r="T10" i="1"/>
  <c r="T14" i="1"/>
  <c r="T18" i="1"/>
  <c r="T22" i="1"/>
  <c r="T26" i="1"/>
  <c r="T30" i="1"/>
  <c r="T34" i="1"/>
  <c r="T44" i="1"/>
  <c r="T45" i="1"/>
  <c r="T53" i="1"/>
  <c r="T61" i="1"/>
  <c r="T65" i="1"/>
  <c r="T73" i="1"/>
  <c r="T81" i="1"/>
  <c r="T58" i="1"/>
  <c r="T62" i="1"/>
  <c r="T66" i="1"/>
  <c r="T70" i="1"/>
  <c r="T74" i="1"/>
  <c r="T71" i="1"/>
  <c r="T75" i="1"/>
  <c r="T122" i="1"/>
  <c r="U122" i="1"/>
  <c r="V11" i="1"/>
  <c r="V7" i="1"/>
  <c r="V13" i="1"/>
  <c r="V19" i="1"/>
  <c r="V17" i="1"/>
  <c r="V15" i="1"/>
  <c r="V3" i="1"/>
  <c r="V9" i="1"/>
</calcChain>
</file>

<file path=xl/sharedStrings.xml><?xml version="1.0" encoding="utf-8"?>
<sst xmlns="http://schemas.openxmlformats.org/spreadsheetml/2006/main" count="1462" uniqueCount="88">
  <si>
    <t>Anomalies par priorité (stock)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</si>
  <si>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</si>
  <si>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</si>
  <si>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</si>
  <si>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</si>
  <si>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</si>
  <si>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</si>
  <si>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</si>
  <si>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</si>
  <si>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</si>
  <si>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</si>
  <si>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</si>
  <si>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</si>
  <si>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P1 - Critique</t>
  </si>
  <si>
    <t>P2 - Importante</t>
  </si>
  <si>
    <t>P3 - Moyenne</t>
  </si>
  <si>
    <t>P4 - Faible</t>
  </si>
  <si>
    <t>Anomalies par priorité (en cours)</t>
  </si>
  <si>
    <t>Anomalies avec impact client (par mois d'ouverture)</t>
  </si>
  <si>
    <t>En cours durant le mois</t>
  </si>
  <si>
    <t>En cours</t>
  </si>
  <si>
    <t>Ouverture</t>
  </si>
  <si>
    <t>Clôture</t>
  </si>
  <si>
    <t>Transferts</t>
  </si>
  <si>
    <t>Délai de traitement</t>
  </si>
  <si>
    <t>Délai sur stock</t>
  </si>
  <si>
    <t>1 jours</t>
  </si>
  <si>
    <t>1 à 2 jours</t>
  </si>
  <si>
    <t>2 à 15 jours</t>
  </si>
  <si>
    <t>15 à 30 jours</t>
  </si>
  <si>
    <t>30 jours et plus</t>
  </si>
  <si>
    <t>Délai sur en cours</t>
  </si>
  <si>
    <t>Délai sur incidents à impact client (stock)</t>
  </si>
  <si>
    <t>Délai sur incidents à impact client (mois en cours)</t>
  </si>
  <si>
    <t>Incident</t>
  </si>
  <si>
    <t>Priorité</t>
  </si>
  <si>
    <t>État</t>
  </si>
  <si>
    <t>Affecté à</t>
  </si>
  <si>
    <t>Description courte</t>
  </si>
  <si>
    <t>Type de tâche</t>
  </si>
  <si>
    <t>Application</t>
  </si>
  <si>
    <t>Appelant</t>
  </si>
  <si>
    <t>date détection incident</t>
  </si>
  <si>
    <t>Date de création</t>
  </si>
  <si>
    <t>Date résolution</t>
  </si>
  <si>
    <t>Description</t>
  </si>
  <si>
    <t>Impact Client avéré</t>
  </si>
  <si>
    <t>Commentaire</t>
  </si>
  <si>
    <t>mot clé</t>
  </si>
  <si>
    <t>Groupe</t>
  </si>
  <si>
    <t>etat2</t>
  </si>
  <si>
    <t>date résolution</t>
  </si>
  <si>
    <t>date jour</t>
  </si>
  <si>
    <t>délai trait</t>
  </si>
  <si>
    <t>délai résolution</t>
  </si>
  <si>
    <t>délai depuis l'ouvert</t>
  </si>
  <si>
    <t>Nombre incidents</t>
  </si>
  <si>
    <t>Non</t>
  </si>
  <si>
    <t>[APPLICATIONS TRANSVERSES][P3 - Moyenne]</t>
  </si>
  <si>
    <t>[Dégradation][MONETIQUE PORTEURS][P3 - Moyenne]</t>
  </si>
  <si>
    <t>[P3 - Moyenne]</t>
  </si>
  <si>
    <t>[MONETIQUE PORTEURS][P3 - Moyenne]</t>
  </si>
  <si>
    <t>Oui</t>
  </si>
  <si>
    <t>Clos</t>
  </si>
  <si>
    <t>[Degradation][MONETIQUE PORTEURS][P3 - Average]</t>
  </si>
  <si>
    <t>Résolu</t>
  </si>
  <si>
    <t>[MONETIQUE COMMERCANTS][P3 - Moyenne]</t>
  </si>
  <si>
    <t>[Dégradation][DECLARATIFS OPERATIONS PORTEURS][P4 - Faible]</t>
  </si>
  <si>
    <t>[Dégradation][MONETIQUE PORTEURS][P2 - Importante]</t>
  </si>
  <si>
    <t>[Dégradation][GESTION DES OFFRES, DES CONTRATS ET DES EQUIPEMENTS PORTEURS][P3 - Moyenne]</t>
  </si>
  <si>
    <t>[Dégradation][APPLICATIONS INTERNES][P3 - Moyenne]</t>
  </si>
  <si>
    <t>[Degradation][APPLICATIONS INTERNES][P3 - Average]</t>
  </si>
  <si>
    <t>[Dégradation][DELIVRANCE D'AUTORISATIONS][P3 - Moyenne]</t>
  </si>
  <si>
    <t>[Dégradation][E-COMMERCE][P3 - Moyenne]</t>
  </si>
  <si>
    <t>HCE HCT0015E</t>
  </si>
  <si>
    <t>HCE HCT0059E</t>
  </si>
  <si>
    <t>HCE HCT0012E</t>
  </si>
  <si>
    <t>HCE HCT0010E</t>
  </si>
  <si>
    <t>WWT1031E</t>
  </si>
  <si>
    <t>[APPLICATIONS INTERNES][P3 - Moyenne]</t>
  </si>
  <si>
    <t>[Dégradation][CONTRATS ET EQUIPEMENTS PORTEURS][P3 - Moyenne]</t>
  </si>
  <si>
    <t>En attente</t>
  </si>
  <si>
    <t>Affecté</t>
  </si>
  <si>
    <t>A</t>
  </si>
  <si>
    <t>XXX</t>
  </si>
  <si>
    <t>X</t>
  </si>
  <si>
    <t xml:space="preserve">Anomalies globale </t>
  </si>
  <si>
    <t xml:space="preserve">Nombre d'anomalies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</si>
</sst>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6" formatCode="mmmm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indexed="8"/>
      <name val="Calibri"/>
      <family val="2"/>
      <scheme val="minor"/>
    </font>
    <font>
      <i/>
      <sz val="10"/>
      <color indexed="8"/>
      <name val="Calibri"/>
      <family val="2"/>
      <scheme val="minor"/>
    </font>
    <font>
      <b/>
      <sz val="11"/>
      <name val="Calibri"/>
      <family val="2"/>
    </font>
    <font>
      <b/>
      <sz val="8"/>
      <name val="Calibri"/>
      <family val="2"/>
    </font>
    <font>
      <sz val="8"/>
      <color indexed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-0.249977111117893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0" borderId="0" xfId="0" applyFont="1"/>
    <xf numFmtId="0" fontId="3" fillId="0" borderId="0" xfId="0" applyFont="1" applyAlignment="1">
      <alignment horizontal="right"/>
    </xf>
    <xf numFmtId="0" fontId="0" fillId="0" borderId="1" xfId="0" applyBorder="1"/>
    <xf numFmtId="0" fontId="0" fillId="0" borderId="2" xfId="0" applyBorder="1"/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0" borderId="4" xfId="0" applyBorder="1"/>
    <xf numFmtId="0" fontId="0" fillId="3" borderId="0" xfId="0" applyFill="1"/>
    <xf numFmtId="0" fontId="0" fillId="4" borderId="0" xfId="0" applyFill="1"/>
    <xf numFmtId="0" fontId="0" fillId="4" borderId="4" xfId="0" applyFill="1" applyBorder="1"/>
    <xf numFmtId="0" fontId="0" fillId="5" borderId="0" xfId="0" applyFill="1"/>
    <xf numFmtId="0" fontId="0" fillId="5" borderId="4" xfId="0" applyFill="1" applyBorder="1"/>
    <xf numFmtId="0" fontId="0" fillId="0" borderId="5" xfId="0" applyBorder="1"/>
    <xf numFmtId="0" fontId="0" fillId="5" borderId="1" xfId="0" applyFill="1" applyBorder="1"/>
    <xf numFmtId="0" fontId="0" fillId="5" borderId="2" xfId="0" applyFill="1" applyBorder="1"/>
    <xf numFmtId="0" fontId="0" fillId="3" borderId="5" xfId="0" applyFill="1" applyBorder="1"/>
    <xf numFmtId="0" fontId="0" fillId="3" borderId="1" xfId="0" applyFill="1" applyBorder="1"/>
    <xf numFmtId="0" fontId="0" fillId="4" borderId="1" xfId="0" applyFill="1" applyBorder="1"/>
    <xf numFmtId="0" fontId="0" fillId="4" borderId="2" xfId="0" applyFill="1" applyBorder="1"/>
    <xf numFmtId="0" fontId="4" fillId="6" borderId="6" xfId="0" applyFont="1" applyFill="1" applyBorder="1" applyAlignment="1">
      <alignment horizontal="left" vertical="center" wrapText="1"/>
    </xf>
    <xf numFmtId="0" fontId="4" fillId="6" borderId="6" xfId="0" applyFont="1" applyFill="1" applyBorder="1" applyAlignment="1">
      <alignment horizontal="center" vertical="center" wrapText="1"/>
    </xf>
    <xf numFmtId="164" fontId="4" fillId="6" borderId="6" xfId="0" applyNumberFormat="1" applyFont="1" applyFill="1" applyBorder="1" applyAlignment="1">
      <alignment horizontal="left" vertical="center" wrapText="1"/>
    </xf>
    <xf numFmtId="14" fontId="4" fillId="6" borderId="6" xfId="0" applyNumberFormat="1" applyFont="1" applyFill="1" applyBorder="1" applyAlignment="1">
      <alignment horizontal="center" vertical="center" wrapText="1"/>
    </xf>
    <xf numFmtId="0" fontId="5" fillId="6" borderId="6" xfId="0" applyFont="1" applyFill="1" applyBorder="1" applyAlignment="1">
      <alignment horizontal="left" vertical="center" wrapText="1"/>
    </xf>
    <xf numFmtId="0" fontId="0" fillId="6" borderId="6" xfId="0" applyFill="1" applyBorder="1" applyAlignment="1">
      <alignment horizontal="left" vertical="center" wrapText="1"/>
    </xf>
    <xf numFmtId="0" fontId="1" fillId="7" borderId="6" xfId="0" applyFont="1" applyFill="1" applyBorder="1" applyAlignment="1">
      <alignment horizontal="left" vertical="center" wrapText="1"/>
    </xf>
    <xf numFmtId="14" fontId="1" fillId="7" borderId="6" xfId="0" applyNumberFormat="1" applyFont="1" applyFill="1" applyBorder="1" applyAlignment="1">
      <alignment horizontal="center" vertical="center" wrapText="1"/>
    </xf>
    <xf numFmtId="164" fontId="1" fillId="7" borderId="6" xfId="0" applyNumberFormat="1" applyFont="1" applyFill="1" applyBorder="1" applyAlignment="1">
      <alignment horizontal="left" vertical="center" wrapText="1"/>
    </xf>
    <xf numFmtId="0" fontId="1" fillId="7" borderId="6" xfId="0" applyFont="1" applyFill="1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0" fillId="0" borderId="6" xfId="0" applyBorder="1" applyAlignment="1">
      <alignment horizontal="left" vertical="center" wrapText="1"/>
    </xf>
    <xf numFmtId="0" fontId="0" fillId="0" borderId="6" xfId="0" applyBorder="1" applyAlignment="1">
      <alignment horizontal="center" vertical="center" wrapText="1"/>
    </xf>
    <xf numFmtId="164" fontId="0" fillId="0" borderId="6" xfId="0" applyNumberFormat="1" applyBorder="1" applyAlignment="1">
      <alignment horizontal="left" vertical="center"/>
    </xf>
    <xf numFmtId="14" fontId="0" fillId="0" borderId="6" xfId="0" applyNumberFormat="1" applyBorder="1" applyAlignment="1">
      <alignment horizontal="center" vertical="center"/>
    </xf>
    <xf numFmtId="0" fontId="6" fillId="0" borderId="6" xfId="0" applyFont="1" applyBorder="1" applyAlignment="1">
      <alignment horizontal="left" vertical="center" wrapText="1"/>
    </xf>
    <xf numFmtId="0" fontId="0" fillId="0" borderId="6" xfId="0" applyBorder="1" applyAlignment="1">
      <alignment horizontal="left" vertical="center"/>
    </xf>
    <xf numFmtId="0" fontId="0" fillId="0" borderId="6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6" xfId="0" applyFont="1" applyBorder="1" applyAlignment="1">
      <alignment horizontal="left" vertical="center" wrapText="1"/>
    </xf>
    <xf numFmtId="14" fontId="0" fillId="0" borderId="6" xfId="0" applyNumberFormat="1" applyFont="1" applyBorder="1" applyAlignment="1">
      <alignment horizontal="center" vertical="center"/>
    </xf>
    <xf numFmtId="0" fontId="0" fillId="0" borderId="6" xfId="0" applyFont="1" applyBorder="1" applyAlignment="1">
      <alignment horizontal="left" vertical="center"/>
    </xf>
    <xf numFmtId="0" fontId="0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6" xfId="0" applyBorder="1" applyAlignment="1">
      <alignment vertical="center" wrapText="1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164" fontId="0" fillId="0" borderId="0" xfId="0" applyNumberFormat="1" applyBorder="1" applyAlignment="1">
      <alignment horizontal="left" vertical="center"/>
    </xf>
    <xf numFmtId="14" fontId="0" fillId="0" borderId="0" xfId="0" applyNumberFormat="1" applyBorder="1" applyAlignment="1">
      <alignment horizontal="center" vertical="center"/>
    </xf>
    <xf numFmtId="0" fontId="6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left" vertical="center" wrapText="1"/>
    </xf>
    <xf numFmtId="0" fontId="0" fillId="0" borderId="0" xfId="0" quotePrefix="1"/>
    <xf numFmtId="166" fontId="1" fillId="2" borderId="0" xfId="0" applyNumberFormat="1" applyFont="1" applyFill="1" applyAlignment="1">
      <alignment horizontal="center"/>
    </xf>
    <xf numFmtId="0" fontId="0" fillId="3" borderId="0" xfId="0" quotePrefix="1" applyFill="1"/>
    <xf numFmtId="0" fontId="0" fillId="3" borderId="4" xfId="0" quotePrefix="1" applyFill="1" applyBorder="1"/>
  </cellXfs>
  <cellStyles count="1">
    <cellStyle name="Normal" xfId="0" builtinId="0"/>
  </cellStyles>
  <dxfs count="3">
    <dxf>
      <font>
        <b/>
        <i val="0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COINTRE/Downloads/incidents%20SB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ro"/>
      <sheetName val="import"/>
      <sheetName val="Traitement incidents SBP"/>
      <sheetName val="Tableaux de suivi"/>
      <sheetName val="Calculs et liste"/>
      <sheetName val="Reporting"/>
      <sheetName val="Feuil7"/>
      <sheetName val="Feuil3"/>
      <sheetName val="Sévérité"/>
      <sheetName val="délai de résolution"/>
      <sheetName val="Feuil2"/>
    </sheetNames>
    <sheetDataSet>
      <sheetData sheetId="0"/>
      <sheetData sheetId="1">
        <row r="1">
          <cell r="A1" t="str">
            <v>Numéro</v>
          </cell>
          <cell r="B1" t="str">
            <v>Priorité</v>
          </cell>
          <cell r="C1" t="str">
            <v>État</v>
          </cell>
        </row>
        <row r="2">
          <cell r="A2" t="str">
            <v>IMPORT-INC000000565596</v>
          </cell>
          <cell r="B2" t="str">
            <v>P4 - Faible</v>
          </cell>
          <cell r="C2" t="str">
            <v>En cours</v>
          </cell>
        </row>
        <row r="3">
          <cell r="A3" t="str">
            <v>IMPORT-INC000000657514</v>
          </cell>
          <cell r="B3" t="str">
            <v>P3 - Moyenne</v>
          </cell>
          <cell r="C3" t="str">
            <v>Clos</v>
          </cell>
        </row>
        <row r="4">
          <cell r="A4" t="str">
            <v>IMPORT-INC000000672936</v>
          </cell>
          <cell r="B4" t="str">
            <v>P3 - Moyenne</v>
          </cell>
          <cell r="C4" t="str">
            <v>Clos</v>
          </cell>
        </row>
        <row r="5">
          <cell r="A5" t="str">
            <v>IMPORT-INC000000672956</v>
          </cell>
          <cell r="B5" t="str">
            <v>P3 - Moyenne</v>
          </cell>
          <cell r="C5" t="str">
            <v>Clos</v>
          </cell>
        </row>
        <row r="6">
          <cell r="A6" t="str">
            <v>IMPORT-INC000000673058</v>
          </cell>
          <cell r="B6" t="str">
            <v>P3 - Moyenne</v>
          </cell>
          <cell r="C6" t="str">
            <v>Résolu</v>
          </cell>
        </row>
        <row r="7">
          <cell r="A7" t="str">
            <v>IMPORT-INC000000673084</v>
          </cell>
          <cell r="B7" t="str">
            <v>P3 - Moyenne</v>
          </cell>
          <cell r="C7" t="str">
            <v>Résolu</v>
          </cell>
        </row>
        <row r="8">
          <cell r="A8" t="str">
            <v>IMPORT-INC000000673182</v>
          </cell>
          <cell r="B8" t="str">
            <v>P3 - Moyenne</v>
          </cell>
          <cell r="C8" t="str">
            <v>Clos</v>
          </cell>
        </row>
        <row r="9">
          <cell r="A9" t="str">
            <v>IMPORT-INC000000673220</v>
          </cell>
          <cell r="B9" t="str">
            <v>P3 - Moyenne</v>
          </cell>
          <cell r="C9" t="str">
            <v>Résolu</v>
          </cell>
        </row>
        <row r="10">
          <cell r="A10" t="str">
            <v>IMPORT-INC000000673243</v>
          </cell>
          <cell r="B10" t="str">
            <v>P3 - Moyenne</v>
          </cell>
          <cell r="C10" t="str">
            <v>Clos</v>
          </cell>
        </row>
        <row r="11">
          <cell r="A11" t="str">
            <v>IMPORT-INC000000673378</v>
          </cell>
          <cell r="B11" t="str">
            <v>P3 - Moyenne</v>
          </cell>
          <cell r="C11" t="str">
            <v>Clos</v>
          </cell>
        </row>
        <row r="12">
          <cell r="A12" t="str">
            <v>IMPORT-INC000000673379</v>
          </cell>
          <cell r="B12" t="str">
            <v>P3 - Moyenne</v>
          </cell>
          <cell r="C12" t="str">
            <v>Clos</v>
          </cell>
        </row>
        <row r="13">
          <cell r="A13" t="str">
            <v>IMPORT-INC000000674052</v>
          </cell>
          <cell r="B13" t="str">
            <v>P3 - Moyenne</v>
          </cell>
          <cell r="C13" t="str">
            <v>Résolu</v>
          </cell>
        </row>
        <row r="14">
          <cell r="A14" t="str">
            <v>IMPORT-INC000000674675</v>
          </cell>
          <cell r="B14" t="str">
            <v>P3 - Moyenne</v>
          </cell>
          <cell r="C14" t="str">
            <v>Résolu</v>
          </cell>
        </row>
        <row r="15">
          <cell r="A15" t="str">
            <v>IMPORT-INC000000675174</v>
          </cell>
          <cell r="B15" t="str">
            <v>P3 - Moyenne</v>
          </cell>
          <cell r="C15" t="str">
            <v>Résolu</v>
          </cell>
        </row>
        <row r="16">
          <cell r="A16" t="str">
            <v>IMPORT-INC000000675189</v>
          </cell>
          <cell r="B16" t="str">
            <v>P3 - Moyenne</v>
          </cell>
          <cell r="C16" t="str">
            <v>Résolu</v>
          </cell>
        </row>
        <row r="17">
          <cell r="A17" t="str">
            <v>IMPORT-INC000000675204</v>
          </cell>
          <cell r="B17" t="str">
            <v>P3 - Moyenne</v>
          </cell>
          <cell r="C17" t="str">
            <v>Résolu</v>
          </cell>
        </row>
        <row r="18">
          <cell r="A18" t="str">
            <v>IMPORT-INC000000676758</v>
          </cell>
          <cell r="B18" t="str">
            <v>P3 - Moyenne</v>
          </cell>
          <cell r="C18" t="str">
            <v>Résolu</v>
          </cell>
        </row>
        <row r="19">
          <cell r="A19" t="str">
            <v>IMPORT-INC000000677120</v>
          </cell>
          <cell r="B19" t="str">
            <v>P3 - Moyenne</v>
          </cell>
          <cell r="C19" t="str">
            <v>Résolu</v>
          </cell>
        </row>
        <row r="20">
          <cell r="A20" t="str">
            <v>IMPORT-INC000000677845</v>
          </cell>
          <cell r="B20" t="str">
            <v>P3 - Moyenne</v>
          </cell>
          <cell r="C20" t="str">
            <v>Résolu</v>
          </cell>
        </row>
        <row r="21">
          <cell r="A21" t="str">
            <v>IMPORT-INC000000678111</v>
          </cell>
          <cell r="B21" t="str">
            <v>P3 - Moyenne</v>
          </cell>
          <cell r="C21" t="str">
            <v>Résolu</v>
          </cell>
        </row>
        <row r="22">
          <cell r="A22" t="str">
            <v>IMPORT-INC000000679012</v>
          </cell>
          <cell r="B22" t="str">
            <v>P3 - Moyenne</v>
          </cell>
          <cell r="C22" t="str">
            <v>Résolu</v>
          </cell>
        </row>
        <row r="23">
          <cell r="A23" t="str">
            <v>IMPORT-INC000000679014</v>
          </cell>
          <cell r="B23" t="str">
            <v>P3 - Moyenne</v>
          </cell>
          <cell r="C23" t="str">
            <v>Résolu</v>
          </cell>
        </row>
        <row r="24">
          <cell r="A24" t="str">
            <v>IMPORT-INC000000679537</v>
          </cell>
          <cell r="B24" t="str">
            <v>P3 - Moyenne</v>
          </cell>
          <cell r="C24" t="str">
            <v>Clos</v>
          </cell>
        </row>
        <row r="25">
          <cell r="A25" t="str">
            <v>IMPORT-INC000000679548</v>
          </cell>
          <cell r="B25" t="str">
            <v>P3 - Moyenne</v>
          </cell>
          <cell r="C25" t="str">
            <v>Clos</v>
          </cell>
        </row>
        <row r="26">
          <cell r="A26" t="str">
            <v>IMPORT-INC000000679614</v>
          </cell>
          <cell r="B26" t="str">
            <v>P3 - Moyenne</v>
          </cell>
          <cell r="C26" t="str">
            <v>Résolu</v>
          </cell>
        </row>
        <row r="27">
          <cell r="A27" t="str">
            <v>IMPORT-INC000000679663</v>
          </cell>
          <cell r="B27" t="str">
            <v>P3 - Moyenne</v>
          </cell>
          <cell r="C27" t="str">
            <v>Résolu</v>
          </cell>
        </row>
        <row r="28">
          <cell r="A28" t="str">
            <v>IMPORT-INC000000679844</v>
          </cell>
          <cell r="B28" t="str">
            <v>P3 - Moyenne</v>
          </cell>
          <cell r="C28" t="str">
            <v>Résolu</v>
          </cell>
        </row>
        <row r="29">
          <cell r="A29" t="str">
            <v>IMPORT-INC000000682945</v>
          </cell>
          <cell r="B29" t="str">
            <v>P3 - Moyenne</v>
          </cell>
          <cell r="C29" t="str">
            <v>Clos</v>
          </cell>
        </row>
        <row r="30">
          <cell r="A30" t="str">
            <v>IMPORT-INC000000684184</v>
          </cell>
          <cell r="B30" t="str">
            <v>P3 - Moyenne</v>
          </cell>
          <cell r="C30" t="str">
            <v>Résolu</v>
          </cell>
        </row>
        <row r="31">
          <cell r="A31" t="str">
            <v>IMPORT-INC000000684237</v>
          </cell>
          <cell r="B31" t="str">
            <v>P3 - Moyenne</v>
          </cell>
          <cell r="C31" t="str">
            <v>Résolu</v>
          </cell>
        </row>
        <row r="32">
          <cell r="A32" t="str">
            <v>IMPORT-INC000000685359</v>
          </cell>
          <cell r="B32" t="str">
            <v>P3 - Moyenne</v>
          </cell>
          <cell r="C32" t="str">
            <v>Clos</v>
          </cell>
        </row>
        <row r="33">
          <cell r="A33" t="str">
            <v>IMPORT-INC000000685380</v>
          </cell>
          <cell r="B33" t="str">
            <v>P3 - Moyenne</v>
          </cell>
          <cell r="C33" t="str">
            <v>Résolu</v>
          </cell>
        </row>
        <row r="34">
          <cell r="A34" t="str">
            <v>IMPORT-INC000000685572</v>
          </cell>
          <cell r="B34" t="str">
            <v>P3 - Moyenne</v>
          </cell>
          <cell r="C34" t="str">
            <v>Résolu</v>
          </cell>
        </row>
        <row r="35">
          <cell r="A35" t="str">
            <v>IMPORT-INC000000686035</v>
          </cell>
          <cell r="B35" t="str">
            <v>P3 - Moyenne</v>
          </cell>
          <cell r="C35" t="str">
            <v>Résolu</v>
          </cell>
        </row>
        <row r="36">
          <cell r="A36" t="str">
            <v>IMPORT-INC000000687016</v>
          </cell>
          <cell r="B36" t="str">
            <v>P3 - Moyenne</v>
          </cell>
          <cell r="C36" t="str">
            <v>Résolu</v>
          </cell>
        </row>
        <row r="37">
          <cell r="A37" t="str">
            <v>IMPORT-INC000000688062</v>
          </cell>
          <cell r="B37" t="str">
            <v>P3 - Moyenne</v>
          </cell>
          <cell r="C37" t="str">
            <v>En cours</v>
          </cell>
        </row>
        <row r="38">
          <cell r="A38" t="str">
            <v>IMPORT-INC000000688063</v>
          </cell>
          <cell r="B38" t="str">
            <v>P3 - Moyenne</v>
          </cell>
          <cell r="C38" t="str">
            <v>En cours</v>
          </cell>
        </row>
        <row r="39">
          <cell r="A39" t="str">
            <v>IMPORT-INC000000688830</v>
          </cell>
          <cell r="B39" t="str">
            <v>P3 - Moyenne</v>
          </cell>
          <cell r="C39" t="str">
            <v>Résolu</v>
          </cell>
        </row>
        <row r="40">
          <cell r="A40" t="str">
            <v>IMPORT-INC000000689797</v>
          </cell>
          <cell r="B40" t="str">
            <v>P3 - Moyenne</v>
          </cell>
          <cell r="C40" t="str">
            <v>En cours</v>
          </cell>
        </row>
        <row r="41">
          <cell r="A41" t="str">
            <v>IMPORT-INC000000690782</v>
          </cell>
          <cell r="B41" t="str">
            <v>P3 - Moyenne</v>
          </cell>
          <cell r="C41" t="str">
            <v>En cours</v>
          </cell>
        </row>
        <row r="42">
          <cell r="A42" t="str">
            <v>IMPORT-INC000000691743</v>
          </cell>
          <cell r="B42" t="str">
            <v>P3 - Moyenne</v>
          </cell>
          <cell r="C42" t="str">
            <v>En cours</v>
          </cell>
        </row>
        <row r="43">
          <cell r="A43" t="str">
            <v>IMPORT-INC000000696400</v>
          </cell>
          <cell r="B43" t="str">
            <v>P3 - Moyenne</v>
          </cell>
          <cell r="C43" t="str">
            <v>Clos</v>
          </cell>
        </row>
        <row r="44">
          <cell r="A44" t="str">
            <v>IMPORT-INC000000696401</v>
          </cell>
          <cell r="B44" t="str">
            <v>P3 - Moyenne</v>
          </cell>
          <cell r="C44" t="str">
            <v>Clos</v>
          </cell>
        </row>
        <row r="45">
          <cell r="A45" t="str">
            <v>IMPORT-INC000000696402</v>
          </cell>
          <cell r="B45" t="str">
            <v>P3 - Moyenne</v>
          </cell>
          <cell r="C45" t="str">
            <v>Clos</v>
          </cell>
        </row>
        <row r="46">
          <cell r="A46" t="str">
            <v>IMPORT-INC000000697606</v>
          </cell>
          <cell r="B46" t="str">
            <v>P3 - Moyenne</v>
          </cell>
          <cell r="C46" t="str">
            <v>Clos</v>
          </cell>
        </row>
        <row r="47">
          <cell r="A47" t="str">
            <v>IMPORT-INC000000698047</v>
          </cell>
          <cell r="B47" t="str">
            <v>P3 - Moyenne</v>
          </cell>
          <cell r="C47" t="str">
            <v>En cours</v>
          </cell>
        </row>
        <row r="48">
          <cell r="A48" t="str">
            <v>IMPORT-INC000000700352</v>
          </cell>
          <cell r="B48" t="str">
            <v>P3 - Moyenne</v>
          </cell>
          <cell r="C48" t="str">
            <v>Clos</v>
          </cell>
        </row>
        <row r="49">
          <cell r="A49" t="str">
            <v>IMPORT-INC000000700431</v>
          </cell>
          <cell r="B49" t="str">
            <v>P3 - Moyenne</v>
          </cell>
          <cell r="C49" t="str">
            <v>Clos</v>
          </cell>
        </row>
        <row r="50">
          <cell r="A50" t="str">
            <v>IMPORT-INC000000700625</v>
          </cell>
          <cell r="B50" t="str">
            <v>P3 - Moyenne</v>
          </cell>
          <cell r="C50" t="str">
            <v>Clos</v>
          </cell>
        </row>
        <row r="51">
          <cell r="A51" t="str">
            <v>IMPORT-INC000000700647</v>
          </cell>
          <cell r="B51" t="str">
            <v>P3 - Moyenne</v>
          </cell>
          <cell r="C51" t="str">
            <v>Clos</v>
          </cell>
        </row>
        <row r="52">
          <cell r="A52" t="str">
            <v>IMPORT-INC000000701049</v>
          </cell>
          <cell r="B52" t="str">
            <v>P3 - Moyenne</v>
          </cell>
          <cell r="C52" t="str">
            <v>Clos</v>
          </cell>
        </row>
        <row r="53">
          <cell r="A53" t="str">
            <v>IMPORT-INC000000701500</v>
          </cell>
          <cell r="B53" t="str">
            <v>P3 - Moyenne</v>
          </cell>
          <cell r="C53" t="str">
            <v>Clos</v>
          </cell>
        </row>
        <row r="54">
          <cell r="A54" t="str">
            <v>IMPORT-INC000000701573</v>
          </cell>
          <cell r="B54" t="str">
            <v>P3 - Moyenne</v>
          </cell>
          <cell r="C54" t="str">
            <v>Clos</v>
          </cell>
        </row>
        <row r="55">
          <cell r="A55" t="str">
            <v>IMPORT-INC000000701644</v>
          </cell>
          <cell r="B55" t="str">
            <v>P3 - Moyenne</v>
          </cell>
          <cell r="C55" t="str">
            <v>Clos</v>
          </cell>
        </row>
        <row r="56">
          <cell r="A56" t="str">
            <v>IMPORT-INC000000701763</v>
          </cell>
          <cell r="B56" t="str">
            <v>P3 - Moyenne</v>
          </cell>
          <cell r="C56" t="str">
            <v>Clos</v>
          </cell>
        </row>
        <row r="57">
          <cell r="A57" t="str">
            <v>IMPORT-INC000000701784</v>
          </cell>
          <cell r="B57" t="str">
            <v>P3 - Moyenne</v>
          </cell>
          <cell r="C57" t="str">
            <v>Clos</v>
          </cell>
        </row>
        <row r="58">
          <cell r="A58" t="str">
            <v>IMPORT-INC000000701789</v>
          </cell>
          <cell r="B58" t="str">
            <v>P3 - Moyenne</v>
          </cell>
          <cell r="C58" t="str">
            <v>Clos</v>
          </cell>
        </row>
        <row r="59">
          <cell r="A59" t="str">
            <v>IMPORT-INC000000701813</v>
          </cell>
          <cell r="B59" t="str">
            <v>P3 - Moyenne</v>
          </cell>
          <cell r="C59" t="str">
            <v>En cours</v>
          </cell>
        </row>
        <row r="60">
          <cell r="A60" t="str">
            <v>IMPORT-INC000000702196</v>
          </cell>
          <cell r="B60" t="str">
            <v>P4 - Faible</v>
          </cell>
          <cell r="C60" t="str">
            <v>Clos</v>
          </cell>
        </row>
        <row r="61">
          <cell r="A61" t="str">
            <v>IMPORT-INC000000702368</v>
          </cell>
          <cell r="B61" t="str">
            <v>P2 - Importante</v>
          </cell>
          <cell r="C61" t="str">
            <v>Clos</v>
          </cell>
        </row>
        <row r="62">
          <cell r="A62" t="str">
            <v>INC0013041</v>
          </cell>
          <cell r="B62" t="str">
            <v>P3 - Moyenne</v>
          </cell>
          <cell r="C62" t="str">
            <v>Résolu</v>
          </cell>
        </row>
        <row r="63">
          <cell r="A63" t="str">
            <v>INC0013124</v>
          </cell>
          <cell r="B63" t="str">
            <v>P3 - Moyenne</v>
          </cell>
          <cell r="C63" t="str">
            <v>Clos</v>
          </cell>
        </row>
        <row r="64">
          <cell r="A64" t="str">
            <v>INC0013126</v>
          </cell>
          <cell r="B64" t="str">
            <v>P3 - Moyenne</v>
          </cell>
          <cell r="C64" t="str">
            <v>Clos</v>
          </cell>
        </row>
        <row r="65">
          <cell r="A65" t="str">
            <v>INC0013128</v>
          </cell>
          <cell r="B65" t="str">
            <v>P3 - Moyenne</v>
          </cell>
          <cell r="C65" t="str">
            <v>En cours</v>
          </cell>
        </row>
        <row r="66">
          <cell r="A66" t="str">
            <v>INC0013129</v>
          </cell>
          <cell r="B66" t="str">
            <v>P3 - Moyenne</v>
          </cell>
          <cell r="C66" t="str">
            <v>En cours</v>
          </cell>
        </row>
        <row r="67">
          <cell r="A67" t="str">
            <v>INC0013147</v>
          </cell>
          <cell r="B67" t="str">
            <v>P3 - Moyenne</v>
          </cell>
          <cell r="C67" t="str">
            <v>Clos</v>
          </cell>
        </row>
        <row r="68">
          <cell r="A68" t="str">
            <v>INC0013159</v>
          </cell>
          <cell r="B68" t="str">
            <v>P3 - Moyenne</v>
          </cell>
          <cell r="C68" t="str">
            <v>Clos</v>
          </cell>
        </row>
        <row r="69">
          <cell r="A69" t="str">
            <v>INC0013180</v>
          </cell>
          <cell r="B69" t="str">
            <v>P3 - Moyenne</v>
          </cell>
          <cell r="C69" t="str">
            <v>Clos</v>
          </cell>
        </row>
        <row r="70">
          <cell r="A70" t="str">
            <v>INC0013181</v>
          </cell>
          <cell r="B70" t="str">
            <v>P3 - Moyenne</v>
          </cell>
          <cell r="C70" t="str">
            <v>Clos</v>
          </cell>
        </row>
        <row r="71">
          <cell r="A71" t="str">
            <v>INC0013359</v>
          </cell>
          <cell r="B71" t="str">
            <v>P3 - Moyenne</v>
          </cell>
          <cell r="C71" t="str">
            <v>Clos</v>
          </cell>
        </row>
        <row r="72">
          <cell r="A72" t="str">
            <v>INC0013538</v>
          </cell>
          <cell r="B72" t="str">
            <v>P3 - Moyenne</v>
          </cell>
          <cell r="C72" t="str">
            <v>Clos</v>
          </cell>
        </row>
        <row r="73">
          <cell r="A73" t="str">
            <v>INC0013611</v>
          </cell>
          <cell r="B73" t="str">
            <v>P3 - Moyenne</v>
          </cell>
          <cell r="C73" t="str">
            <v>Clos</v>
          </cell>
        </row>
        <row r="74">
          <cell r="A74" t="str">
            <v>INC0013797</v>
          </cell>
          <cell r="B74" t="str">
            <v>P3 - Moyenne</v>
          </cell>
          <cell r="C74" t="str">
            <v>Clos</v>
          </cell>
        </row>
        <row r="75">
          <cell r="A75" t="str">
            <v>INC0013822</v>
          </cell>
          <cell r="B75" t="str">
            <v>P3 - Moyenne</v>
          </cell>
          <cell r="C75" t="str">
            <v>En cours</v>
          </cell>
        </row>
        <row r="76">
          <cell r="A76" t="str">
            <v>INC0013872</v>
          </cell>
          <cell r="B76" t="str">
            <v>P3 - Moyenne</v>
          </cell>
          <cell r="C76" t="str">
            <v>En cours</v>
          </cell>
        </row>
        <row r="77">
          <cell r="A77" t="str">
            <v>INC0013912</v>
          </cell>
          <cell r="B77" t="str">
            <v>P3 - Moyenne</v>
          </cell>
          <cell r="C77" t="str">
            <v>En cours</v>
          </cell>
        </row>
        <row r="78">
          <cell r="A78" t="str">
            <v>INC0014004</v>
          </cell>
          <cell r="B78" t="str">
            <v>P3 - Moyenne</v>
          </cell>
          <cell r="C78" t="str">
            <v>Clos</v>
          </cell>
        </row>
        <row r="79">
          <cell r="A79" t="str">
            <v>INC0014105</v>
          </cell>
          <cell r="B79" t="str">
            <v>P3 - Moyenne</v>
          </cell>
          <cell r="C79" t="str">
            <v>Clos</v>
          </cell>
        </row>
        <row r="80">
          <cell r="A80" t="str">
            <v>INC0014126</v>
          </cell>
          <cell r="B80" t="str">
            <v>P3 - Moyenne</v>
          </cell>
          <cell r="C80" t="str">
            <v>En cours</v>
          </cell>
        </row>
        <row r="81">
          <cell r="A81" t="str">
            <v>INC0014133</v>
          </cell>
          <cell r="B81" t="str">
            <v>P3 - Moyenne</v>
          </cell>
          <cell r="C81" t="str">
            <v>En cours</v>
          </cell>
        </row>
        <row r="82">
          <cell r="A82" t="str">
            <v>INC0014676</v>
          </cell>
          <cell r="B82" t="str">
            <v>P3 - Moyenne</v>
          </cell>
          <cell r="C82" t="str">
            <v>En cours</v>
          </cell>
        </row>
        <row r="83">
          <cell r="A83" t="str">
            <v>INC0014679</v>
          </cell>
          <cell r="B83" t="str">
            <v>P3 - Moyenne</v>
          </cell>
          <cell r="C83" t="str">
            <v>En cours</v>
          </cell>
        </row>
        <row r="84">
          <cell r="A84" t="str">
            <v>INC0014999</v>
          </cell>
          <cell r="B84" t="str">
            <v>P3 - Moyenne</v>
          </cell>
          <cell r="C84" t="str">
            <v>En cours</v>
          </cell>
        </row>
        <row r="85">
          <cell r="A85" t="str">
            <v>INC0015001</v>
          </cell>
          <cell r="B85" t="str">
            <v>P3 - Moyenne</v>
          </cell>
          <cell r="C85" t="str">
            <v>En cours</v>
          </cell>
        </row>
        <row r="86">
          <cell r="A86" t="str">
            <v>INC0015007</v>
          </cell>
          <cell r="B86" t="str">
            <v>P3 - Moyenne</v>
          </cell>
          <cell r="C86" t="str">
            <v>Clos</v>
          </cell>
        </row>
        <row r="87">
          <cell r="A87" t="str">
            <v>INC0015009</v>
          </cell>
          <cell r="B87" t="str">
            <v>P3 - Moyenne</v>
          </cell>
          <cell r="C87" t="str">
            <v>Clos</v>
          </cell>
        </row>
        <row r="88">
          <cell r="A88" t="str">
            <v>INC0015028</v>
          </cell>
          <cell r="B88" t="str">
            <v>P3 - Moyenne</v>
          </cell>
          <cell r="C88" t="str">
            <v>En cours</v>
          </cell>
        </row>
        <row r="89">
          <cell r="A89" t="str">
            <v>INC0015067</v>
          </cell>
          <cell r="B89" t="str">
            <v>P3 - Moyenne</v>
          </cell>
          <cell r="C89" t="str">
            <v>Clos</v>
          </cell>
        </row>
        <row r="90">
          <cell r="A90" t="str">
            <v>INC0015068</v>
          </cell>
          <cell r="B90" t="str">
            <v>P3 - Moyenne</v>
          </cell>
          <cell r="C90" t="str">
            <v>Clos</v>
          </cell>
        </row>
        <row r="91">
          <cell r="A91" t="str">
            <v>INC0015071</v>
          </cell>
          <cell r="B91" t="str">
            <v>P3 - Moyenne</v>
          </cell>
          <cell r="C91" t="str">
            <v>En cours</v>
          </cell>
        </row>
        <row r="92">
          <cell r="A92" t="str">
            <v>INC0015072</v>
          </cell>
          <cell r="B92" t="str">
            <v>P3 - Moyenne</v>
          </cell>
          <cell r="C92" t="str">
            <v>En cours</v>
          </cell>
        </row>
        <row r="93">
          <cell r="A93" t="str">
            <v>INC0015408</v>
          </cell>
          <cell r="B93" t="str">
            <v>P3 - Moyenne</v>
          </cell>
          <cell r="C93" t="str">
            <v>En cours</v>
          </cell>
        </row>
        <row r="94">
          <cell r="A94" t="str">
            <v>INC0015418</v>
          </cell>
          <cell r="B94" t="str">
            <v>P3 - Moyenne</v>
          </cell>
          <cell r="C94" t="str">
            <v>Clos</v>
          </cell>
        </row>
        <row r="95">
          <cell r="A95" t="str">
            <v>INC0015554</v>
          </cell>
          <cell r="B95" t="str">
            <v>P3 - Moyenne</v>
          </cell>
          <cell r="C95" t="str">
            <v>En cours</v>
          </cell>
        </row>
        <row r="96">
          <cell r="A96" t="str">
            <v>INC0015605</v>
          </cell>
          <cell r="B96" t="str">
            <v>P3 - Moyenne</v>
          </cell>
          <cell r="C96" t="str">
            <v>Clos</v>
          </cell>
        </row>
        <row r="97">
          <cell r="A97" t="str">
            <v>INC0015660</v>
          </cell>
          <cell r="B97" t="str">
            <v>P2 - Importante</v>
          </cell>
          <cell r="C97" t="str">
            <v>Clos</v>
          </cell>
        </row>
        <row r="98">
          <cell r="A98" t="str">
            <v>INC0015663</v>
          </cell>
          <cell r="B98" t="str">
            <v>P3 - Moyenne</v>
          </cell>
          <cell r="C98" t="str">
            <v>En cours</v>
          </cell>
        </row>
        <row r="99">
          <cell r="A99" t="str">
            <v>INC0015700</v>
          </cell>
          <cell r="B99" t="str">
            <v>P3 - Moyenne</v>
          </cell>
          <cell r="C99" t="str">
            <v>En cours</v>
          </cell>
        </row>
        <row r="100">
          <cell r="A100" t="str">
            <v>INC0016123</v>
          </cell>
          <cell r="B100" t="str">
            <v>P3 - Moyenne</v>
          </cell>
          <cell r="C100" t="str">
            <v>Clos</v>
          </cell>
        </row>
        <row r="101">
          <cell r="A101" t="str">
            <v>INC0016172</v>
          </cell>
          <cell r="B101" t="str">
            <v>P3 - Moyenne</v>
          </cell>
          <cell r="C101" t="str">
            <v>Clos</v>
          </cell>
        </row>
        <row r="102">
          <cell r="A102" t="str">
            <v>INC0016246</v>
          </cell>
          <cell r="B102" t="str">
            <v>P3 - Moyenne</v>
          </cell>
          <cell r="C102" t="str">
            <v>Clos</v>
          </cell>
        </row>
        <row r="103">
          <cell r="A103" t="str">
            <v>INC0016376</v>
          </cell>
          <cell r="B103" t="str">
            <v>P3 - Moyenne</v>
          </cell>
          <cell r="C103" t="str">
            <v>Clos</v>
          </cell>
        </row>
        <row r="104">
          <cell r="A104" t="str">
            <v>INC0016378</v>
          </cell>
          <cell r="B104" t="str">
            <v>P3 - Moyenne</v>
          </cell>
          <cell r="C104" t="str">
            <v>Clos</v>
          </cell>
        </row>
        <row r="105">
          <cell r="A105" t="str">
            <v>INC0016405</v>
          </cell>
          <cell r="B105" t="str">
            <v>P3 - Moyenne</v>
          </cell>
          <cell r="C105" t="str">
            <v>Résolu techniquement</v>
          </cell>
        </row>
        <row r="106">
          <cell r="A106" t="str">
            <v>INC0016697</v>
          </cell>
          <cell r="B106" t="str">
            <v>P3 - Moyenne</v>
          </cell>
          <cell r="C106" t="str">
            <v>Clos</v>
          </cell>
        </row>
        <row r="107">
          <cell r="A107" t="str">
            <v>INC0016708</v>
          </cell>
          <cell r="B107" t="str">
            <v>P3 - Moyenne</v>
          </cell>
          <cell r="C107" t="str">
            <v>Clos</v>
          </cell>
        </row>
        <row r="108">
          <cell r="A108" t="str">
            <v>INC0016821</v>
          </cell>
          <cell r="B108" t="str">
            <v>P3 - Moyenne</v>
          </cell>
          <cell r="C108" t="str">
            <v>En cours</v>
          </cell>
        </row>
        <row r="109">
          <cell r="A109" t="str">
            <v>INC0016952</v>
          </cell>
          <cell r="B109" t="str">
            <v>P3 - Moyenne</v>
          </cell>
          <cell r="C109" t="str">
            <v>Clos</v>
          </cell>
        </row>
        <row r="110">
          <cell r="A110" t="str">
            <v>INC0017313</v>
          </cell>
          <cell r="B110" t="str">
            <v>P3 - Moyenne</v>
          </cell>
          <cell r="C110" t="str">
            <v>En cours</v>
          </cell>
        </row>
        <row r="111">
          <cell r="A111" t="str">
            <v>INC0017705</v>
          </cell>
          <cell r="B111" t="str">
            <v>P3 - Moyenne</v>
          </cell>
          <cell r="C111" t="str">
            <v>En cours</v>
          </cell>
        </row>
        <row r="112">
          <cell r="A112" t="str">
            <v>INC0017709</v>
          </cell>
          <cell r="B112" t="str">
            <v>P3 - Moyenne</v>
          </cell>
          <cell r="C112" t="str">
            <v>En cours</v>
          </cell>
        </row>
        <row r="113">
          <cell r="A113" t="str">
            <v>INC0017725</v>
          </cell>
          <cell r="B113" t="str">
            <v>P3 - Moyenne</v>
          </cell>
          <cell r="C113" t="str">
            <v>En cours</v>
          </cell>
        </row>
        <row r="114">
          <cell r="A114" t="str">
            <v>INC0017744</v>
          </cell>
          <cell r="B114" t="str">
            <v>P3 - Moyenne</v>
          </cell>
          <cell r="C114" t="str">
            <v>En cours</v>
          </cell>
        </row>
        <row r="115">
          <cell r="A115" t="str">
            <v>INC0017755</v>
          </cell>
          <cell r="B115" t="str">
            <v>P3 - Moyenne</v>
          </cell>
          <cell r="C115" t="str">
            <v>En cours</v>
          </cell>
        </row>
        <row r="116">
          <cell r="A116" t="str">
            <v>INC0018350</v>
          </cell>
          <cell r="B116" t="str">
            <v>P3 - Moyenne</v>
          </cell>
          <cell r="C116" t="str">
            <v>En cours</v>
          </cell>
        </row>
        <row r="117">
          <cell r="A117" t="str">
            <v>INC0018351</v>
          </cell>
          <cell r="B117" t="str">
            <v>P3 - Moyenne</v>
          </cell>
          <cell r="C117" t="str">
            <v>En cours</v>
          </cell>
        </row>
        <row r="118">
          <cell r="A118" t="str">
            <v>INC0018605</v>
          </cell>
          <cell r="B118" t="str">
            <v>P3 - Moyenne</v>
          </cell>
          <cell r="C118" t="str">
            <v>En cours</v>
          </cell>
        </row>
        <row r="119">
          <cell r="A119" t="str">
            <v>INC0018606</v>
          </cell>
          <cell r="B119" t="str">
            <v>P3 - Moyenne</v>
          </cell>
          <cell r="C119" t="str">
            <v>En cours</v>
          </cell>
        </row>
        <row r="120">
          <cell r="A120" t="str">
            <v>INC0018607</v>
          </cell>
          <cell r="B120" t="str">
            <v>P3 - Moyenne</v>
          </cell>
          <cell r="C120" t="str">
            <v>En cours</v>
          </cell>
        </row>
        <row r="121">
          <cell r="A121" t="str">
            <v>INC0018608</v>
          </cell>
          <cell r="B121" t="str">
            <v>P3 - Moyenne</v>
          </cell>
          <cell r="C121" t="str">
            <v>En cours</v>
          </cell>
        </row>
        <row r="122">
          <cell r="A122" t="str">
            <v>INC0018609</v>
          </cell>
          <cell r="B122" t="str">
            <v>P3 - Moyenne</v>
          </cell>
          <cell r="C122" t="str">
            <v>En cours</v>
          </cell>
        </row>
        <row r="123">
          <cell r="A123" t="str">
            <v>INC0018610</v>
          </cell>
          <cell r="B123" t="str">
            <v>P3 - Moyenne</v>
          </cell>
          <cell r="C123" t="str">
            <v>En cours</v>
          </cell>
        </row>
        <row r="124">
          <cell r="A124" t="str">
            <v>INC0018717</v>
          </cell>
          <cell r="B124" t="str">
            <v>P3 - Moyenne</v>
          </cell>
          <cell r="C124" t="str">
            <v>En cours</v>
          </cell>
        </row>
        <row r="125">
          <cell r="A125" t="str">
            <v>INC0018719</v>
          </cell>
          <cell r="B125" t="str">
            <v>P3 - Moyenne</v>
          </cell>
          <cell r="C125" t="str">
            <v>En cours</v>
          </cell>
        </row>
        <row r="126">
          <cell r="A126" t="str">
            <v>INC0018721</v>
          </cell>
          <cell r="B126" t="str">
            <v>P3 - Moyenne</v>
          </cell>
          <cell r="C126" t="str">
            <v>En cours</v>
          </cell>
        </row>
        <row r="127">
          <cell r="A127" t="str">
            <v>INC0018976</v>
          </cell>
          <cell r="B127" t="str">
            <v>P3 - Moyenne</v>
          </cell>
          <cell r="C127" t="str">
            <v>En cours</v>
          </cell>
        </row>
        <row r="128">
          <cell r="A128" t="str">
            <v>INC0019095</v>
          </cell>
          <cell r="B128" t="str">
            <v>P3 - Moyenne</v>
          </cell>
          <cell r="C128" t="str">
            <v>En cours</v>
          </cell>
        </row>
        <row r="129">
          <cell r="A129" t="str">
            <v>INC0019548</v>
          </cell>
          <cell r="B129" t="str">
            <v>P3 - Moyenne</v>
          </cell>
          <cell r="C129" t="str">
            <v>En attente</v>
          </cell>
        </row>
        <row r="130">
          <cell r="A130" t="str">
            <v>INC0019708</v>
          </cell>
          <cell r="B130" t="str">
            <v>P3 - Moyenne</v>
          </cell>
          <cell r="C130" t="str">
            <v>En attente</v>
          </cell>
        </row>
        <row r="131">
          <cell r="A131" t="str">
            <v>INC0020623</v>
          </cell>
          <cell r="B131" t="str">
            <v>P3 - Moyenne</v>
          </cell>
          <cell r="C131" t="str">
            <v>En cours</v>
          </cell>
        </row>
        <row r="132">
          <cell r="A132" t="str">
            <v>INC0020624</v>
          </cell>
          <cell r="B132" t="str">
            <v>P3 - Moyenne</v>
          </cell>
          <cell r="C132" t="str">
            <v>Résolu</v>
          </cell>
        </row>
        <row r="133">
          <cell r="A133" t="str">
            <v>INC0020740</v>
          </cell>
          <cell r="B133" t="str">
            <v>P3 - Moyenne</v>
          </cell>
          <cell r="C133" t="str">
            <v>En cours</v>
          </cell>
        </row>
        <row r="134">
          <cell r="A134" t="str">
            <v>INC0020929</v>
          </cell>
          <cell r="B134" t="str">
            <v>P3 - Moyenne</v>
          </cell>
          <cell r="C134" t="str">
            <v>En cours</v>
          </cell>
        </row>
        <row r="135">
          <cell r="A135" t="str">
            <v>INC0020930</v>
          </cell>
          <cell r="B135" t="str">
            <v>P3 - Moyenne</v>
          </cell>
          <cell r="C135" t="str">
            <v>En cours</v>
          </cell>
        </row>
        <row r="136">
          <cell r="A136" t="str">
            <v>INC0020931</v>
          </cell>
          <cell r="B136" t="str">
            <v>P3 - Moyenne</v>
          </cell>
          <cell r="C136" t="str">
            <v>En cours</v>
          </cell>
        </row>
        <row r="137">
          <cell r="A137" t="str">
            <v>INC0020932</v>
          </cell>
          <cell r="B137" t="str">
            <v>P3 - Moyenne</v>
          </cell>
          <cell r="C137" t="str">
            <v>En cours</v>
          </cell>
        </row>
        <row r="138">
          <cell r="A138" t="str">
            <v>INC0020934</v>
          </cell>
          <cell r="B138" t="str">
            <v>P3 - Moyenne</v>
          </cell>
          <cell r="C138" t="str">
            <v>Affecté</v>
          </cell>
        </row>
        <row r="139">
          <cell r="A139" t="str">
            <v>INC0020956</v>
          </cell>
          <cell r="B139" t="str">
            <v>P3 - Moyenne</v>
          </cell>
          <cell r="C139" t="str">
            <v>En cours</v>
          </cell>
        </row>
        <row r="140">
          <cell r="A140" t="str">
            <v>INC0021262</v>
          </cell>
          <cell r="B140" t="str">
            <v>P3 - Moyenne</v>
          </cell>
          <cell r="C140" t="str">
            <v>En cours</v>
          </cell>
        </row>
        <row r="141">
          <cell r="A141" t="str">
            <v>INC0021263</v>
          </cell>
          <cell r="B141" t="str">
            <v>P3 - Moyenne</v>
          </cell>
          <cell r="C141" t="str">
            <v>En cours</v>
          </cell>
        </row>
        <row r="142">
          <cell r="A142" t="str">
            <v>INC0021311</v>
          </cell>
          <cell r="B142" t="str">
            <v>P3 - Moyenne</v>
          </cell>
          <cell r="C142" t="str">
            <v>En cours</v>
          </cell>
        </row>
        <row r="143">
          <cell r="A143" t="str">
            <v>INC0022259</v>
          </cell>
          <cell r="B143" t="str">
            <v>P3 - Moyenne</v>
          </cell>
          <cell r="C143" t="str">
            <v>Affecté</v>
          </cell>
        </row>
        <row r="144">
          <cell r="A144" t="str">
            <v>INC0023848</v>
          </cell>
          <cell r="B144" t="str">
            <v>P3 - Moyenne</v>
          </cell>
          <cell r="C144" t="str">
            <v>En cours</v>
          </cell>
        </row>
        <row r="145">
          <cell r="A145" t="str">
            <v>INC0023849</v>
          </cell>
          <cell r="B145" t="str">
            <v>P3 - Moyenne</v>
          </cell>
          <cell r="C145" t="str">
            <v>En cours</v>
          </cell>
        </row>
        <row r="146">
          <cell r="A146" t="str">
            <v>INC0023919</v>
          </cell>
          <cell r="B146" t="str">
            <v>P3 - Moyenne</v>
          </cell>
          <cell r="C146" t="str">
            <v>En cours</v>
          </cell>
        </row>
        <row r="147">
          <cell r="A147" t="str">
            <v>INC0023950</v>
          </cell>
          <cell r="B147" t="str">
            <v>P3 - Moyenne</v>
          </cell>
          <cell r="C147" t="str">
            <v>En cours</v>
          </cell>
        </row>
      </sheetData>
      <sheetData sheetId="2">
        <row r="2">
          <cell r="A2" t="str">
            <v>IMPORT-INC000000565596</v>
          </cell>
        </row>
        <row r="3">
          <cell r="A3" t="str">
            <v>IMPORT-INC000000657514</v>
          </cell>
        </row>
        <row r="4">
          <cell r="A4" t="str">
            <v>IMPORT-INC000000672936</v>
          </cell>
        </row>
        <row r="5">
          <cell r="A5" t="str">
            <v>IMPORT-INC000000672956</v>
          </cell>
        </row>
        <row r="6">
          <cell r="A6" t="str">
            <v>IMPORT-INC000000673058</v>
          </cell>
        </row>
        <row r="7">
          <cell r="A7" t="str">
            <v>IMPORT-INC000000673084</v>
          </cell>
        </row>
        <row r="8">
          <cell r="A8" t="str">
            <v>IMPORT-INC000000673182</v>
          </cell>
        </row>
        <row r="9">
          <cell r="A9" t="str">
            <v>IMPORT-INC000000673220</v>
          </cell>
        </row>
        <row r="10">
          <cell r="A10" t="str">
            <v>IMPORT-INC000000673243</v>
          </cell>
        </row>
        <row r="11">
          <cell r="A11" t="str">
            <v>IMPORT-INC000000673378</v>
          </cell>
        </row>
        <row r="12">
          <cell r="A12" t="str">
            <v>IMPORT-INC000000673379</v>
          </cell>
        </row>
        <row r="13">
          <cell r="A13" t="str">
            <v>IMPORT-INC000000674052</v>
          </cell>
        </row>
        <row r="14">
          <cell r="A14" t="str">
            <v>IMPORT-INC000000674675</v>
          </cell>
        </row>
        <row r="15">
          <cell r="A15" t="str">
            <v>IMPORT-INC000000675174</v>
          </cell>
        </row>
        <row r="16">
          <cell r="A16" t="str">
            <v>IMPORT-INC000000675189</v>
          </cell>
        </row>
        <row r="17">
          <cell r="A17" t="str">
            <v>IMPORT-INC000000675204</v>
          </cell>
        </row>
        <row r="18">
          <cell r="A18" t="str">
            <v>IMPORT-INC000000676758</v>
          </cell>
        </row>
        <row r="19">
          <cell r="A19" t="str">
            <v>IMPORT-INC000000677120</v>
          </cell>
        </row>
        <row r="20">
          <cell r="A20" t="str">
            <v>IMPORT-INC000000677845</v>
          </cell>
        </row>
        <row r="21">
          <cell r="A21" t="str">
            <v>IMPORT-INC000000678111</v>
          </cell>
        </row>
        <row r="22">
          <cell r="A22" t="str">
            <v>IMPORT-INC000000679012</v>
          </cell>
        </row>
        <row r="23">
          <cell r="A23" t="str">
            <v>IMPORT-INC000000679014</v>
          </cell>
        </row>
        <row r="24">
          <cell r="A24" t="str">
            <v>IMPORT-INC000000679537</v>
          </cell>
        </row>
        <row r="25">
          <cell r="A25" t="str">
            <v>IMPORT-INC000000679548</v>
          </cell>
        </row>
        <row r="26">
          <cell r="A26" t="str">
            <v>IMPORT-INC000000679614</v>
          </cell>
        </row>
        <row r="27">
          <cell r="A27" t="str">
            <v>IMPORT-INC000000679663</v>
          </cell>
        </row>
        <row r="28">
          <cell r="A28" t="str">
            <v>IMPORT-INC000000679844</v>
          </cell>
        </row>
        <row r="29">
          <cell r="A29" t="str">
            <v>IMPORT-INC000000682945</v>
          </cell>
        </row>
        <row r="30">
          <cell r="A30" t="str">
            <v>IMPORT-INC000000684184</v>
          </cell>
        </row>
        <row r="31">
          <cell r="A31" t="str">
            <v>IMPORT-INC000000684237</v>
          </cell>
        </row>
        <row r="32">
          <cell r="A32" t="str">
            <v>IMPORT-INC000000685359</v>
          </cell>
        </row>
        <row r="33">
          <cell r="A33" t="str">
            <v>IMPORT-INC000000685380</v>
          </cell>
        </row>
        <row r="34">
          <cell r="A34" t="str">
            <v>IMPORT-INC000000685572</v>
          </cell>
        </row>
        <row r="35">
          <cell r="A35" t="str">
            <v>IMPORT-INC000000686035</v>
          </cell>
        </row>
        <row r="36">
          <cell r="A36" t="str">
            <v>IMPORT-INC000000686354</v>
          </cell>
        </row>
        <row r="37">
          <cell r="A37" t="str">
            <v>IMPORT-INC000000687016</v>
          </cell>
        </row>
        <row r="38">
          <cell r="A38" t="str">
            <v>IMPORT-INC000000688062</v>
          </cell>
        </row>
        <row r="39">
          <cell r="A39" t="str">
            <v>IMPORT-INC000000688063</v>
          </cell>
        </row>
        <row r="40">
          <cell r="A40" t="str">
            <v>IMPORT-INC000000688830</v>
          </cell>
        </row>
        <row r="41">
          <cell r="A41" t="str">
            <v>IMPORT-INC000000689797</v>
          </cell>
        </row>
        <row r="42">
          <cell r="A42" t="str">
            <v>IMPORT-INC000000690782</v>
          </cell>
        </row>
        <row r="43">
          <cell r="A43" t="str">
            <v>IMPORT-INC000000691743</v>
          </cell>
        </row>
        <row r="46">
          <cell r="A46" t="str">
            <v>IMPORT-INC000000696402</v>
          </cell>
        </row>
        <row r="47">
          <cell r="A47" t="str">
            <v>IMPORT-INC000000697606</v>
          </cell>
        </row>
        <row r="48">
          <cell r="A48" t="str">
            <v>IMPORT-INC000000698047</v>
          </cell>
        </row>
        <row r="49">
          <cell r="A49" t="str">
            <v>IMPORT-INC000000700352</v>
          </cell>
        </row>
        <row r="50">
          <cell r="A50" t="str">
            <v>IMPORT-INC000000700431</v>
          </cell>
        </row>
        <row r="51">
          <cell r="A51" t="str">
            <v>IMPORT-INC000000700625</v>
          </cell>
        </row>
        <row r="52">
          <cell r="A52" t="str">
            <v>IMPORT-INC000000700647</v>
          </cell>
        </row>
        <row r="53">
          <cell r="A53" t="str">
            <v>IMPORT-INC000000701049</v>
          </cell>
        </row>
        <row r="54">
          <cell r="A54" t="str">
            <v>IMPORT-INC000000701500</v>
          </cell>
        </row>
        <row r="55">
          <cell r="A55" t="str">
            <v>IMPORT-INC000000701573</v>
          </cell>
        </row>
        <row r="56">
          <cell r="A56" t="str">
            <v>IMPORT-INC000000701644</v>
          </cell>
        </row>
        <row r="57">
          <cell r="A57" t="str">
            <v>IMPORT-INC000000701763</v>
          </cell>
        </row>
        <row r="58">
          <cell r="A58" t="str">
            <v>IMPORT-INC000000701784</v>
          </cell>
        </row>
        <row r="59">
          <cell r="A59" t="str">
            <v>IMPORT-INC000000701789</v>
          </cell>
        </row>
        <row r="60">
          <cell r="A60" t="str">
            <v>IMPORT-INC000000701813</v>
          </cell>
        </row>
        <row r="61">
          <cell r="A61" t="str">
            <v>IMPORT-INC000000702196</v>
          </cell>
        </row>
        <row r="62">
          <cell r="A62" t="str">
            <v>IMPORT-INC000000702368</v>
          </cell>
        </row>
        <row r="63">
          <cell r="A63" t="str">
            <v>INC0012977</v>
          </cell>
        </row>
        <row r="64">
          <cell r="A64" t="str">
            <v>INC0013041</v>
          </cell>
        </row>
        <row r="65">
          <cell r="A65" t="str">
            <v>INC0013124</v>
          </cell>
        </row>
        <row r="66">
          <cell r="A66" t="str">
            <v>INC0013126</v>
          </cell>
        </row>
        <row r="67">
          <cell r="A67" t="str">
            <v>INC0013128</v>
          </cell>
        </row>
        <row r="68">
          <cell r="A68" t="str">
            <v>INC0013129</v>
          </cell>
        </row>
        <row r="69">
          <cell r="A69" t="str">
            <v>INC0013147</v>
          </cell>
        </row>
        <row r="70">
          <cell r="A70" t="str">
            <v>INC0013159</v>
          </cell>
        </row>
        <row r="71">
          <cell r="A71" t="str">
            <v>INC0013180</v>
          </cell>
        </row>
        <row r="72">
          <cell r="A72" t="str">
            <v>INC0013181</v>
          </cell>
        </row>
        <row r="73">
          <cell r="A73" t="str">
            <v>INC0013359</v>
          </cell>
        </row>
        <row r="74">
          <cell r="A74" t="str">
            <v>INC0013538</v>
          </cell>
        </row>
        <row r="75">
          <cell r="A75" t="str">
            <v>INC0013611</v>
          </cell>
        </row>
        <row r="76">
          <cell r="A76" t="str">
            <v>INC0013797</v>
          </cell>
        </row>
        <row r="77">
          <cell r="A77" t="str">
            <v>INC0013822</v>
          </cell>
        </row>
        <row r="78">
          <cell r="A78" t="str">
            <v>INC0013872</v>
          </cell>
        </row>
        <row r="79">
          <cell r="A79" t="str">
            <v>INC0013912</v>
          </cell>
        </row>
        <row r="80">
          <cell r="A80" t="str">
            <v>INC0014004</v>
          </cell>
        </row>
        <row r="81">
          <cell r="A81" t="str">
            <v>INC0014105</v>
          </cell>
        </row>
        <row r="82">
          <cell r="A82" t="str">
            <v>INC0014126</v>
          </cell>
        </row>
        <row r="83">
          <cell r="A83" t="str">
            <v>INC0014133</v>
          </cell>
        </row>
        <row r="84">
          <cell r="A84" t="str">
            <v>INC0014235</v>
          </cell>
        </row>
        <row r="85">
          <cell r="A85" t="str">
            <v>INC0014676</v>
          </cell>
        </row>
        <row r="86">
          <cell r="A86" t="str">
            <v>INC0014679</v>
          </cell>
        </row>
        <row r="87">
          <cell r="A87" t="str">
            <v>INC0014999</v>
          </cell>
        </row>
        <row r="88">
          <cell r="A88" t="str">
            <v>INC0015001</v>
          </cell>
        </row>
        <row r="89">
          <cell r="A89" t="str">
            <v>INC0015007</v>
          </cell>
        </row>
        <row r="90">
          <cell r="A90" t="str">
            <v>INC0015009</v>
          </cell>
        </row>
        <row r="91">
          <cell r="A91" t="str">
            <v>INC0015028</v>
          </cell>
        </row>
        <row r="92">
          <cell r="A92" t="str">
            <v>INC0015067</v>
          </cell>
        </row>
        <row r="93">
          <cell r="A93" t="str">
            <v>INC0015068</v>
          </cell>
        </row>
        <row r="94">
          <cell r="A94" t="str">
            <v>INC0015071</v>
          </cell>
        </row>
        <row r="95">
          <cell r="A95" t="str">
            <v>INC0015072</v>
          </cell>
        </row>
        <row r="96">
          <cell r="A96" t="str">
            <v>INC0015408</v>
          </cell>
        </row>
        <row r="97">
          <cell r="A97" t="str">
            <v>INC0015418</v>
          </cell>
        </row>
        <row r="98">
          <cell r="A98" t="str">
            <v>INC0015554</v>
          </cell>
        </row>
        <row r="99">
          <cell r="A99" t="str">
            <v>INC0015605</v>
          </cell>
        </row>
        <row r="100">
          <cell r="A100" t="str">
            <v>INC0015660</v>
          </cell>
        </row>
        <row r="101">
          <cell r="A101" t="str">
            <v>INC0015663</v>
          </cell>
        </row>
        <row r="102">
          <cell r="A102" t="str">
            <v>INC0015700</v>
          </cell>
        </row>
        <row r="103">
          <cell r="A103" t="str">
            <v>INC0016123</v>
          </cell>
        </row>
        <row r="104">
          <cell r="A104" t="str">
            <v>INC0016172</v>
          </cell>
        </row>
        <row r="105">
          <cell r="A105" t="str">
            <v>INC0016246</v>
          </cell>
        </row>
        <row r="106">
          <cell r="A106" t="str">
            <v>INC0016376</v>
          </cell>
        </row>
        <row r="107">
          <cell r="A107" t="str">
            <v>INC0016378</v>
          </cell>
        </row>
        <row r="108">
          <cell r="A108" t="str">
            <v>INC0016405</v>
          </cell>
        </row>
        <row r="109">
          <cell r="A109" t="str">
            <v>INC0016697</v>
          </cell>
        </row>
        <row r="110">
          <cell r="A110" t="str">
            <v>INC0016708</v>
          </cell>
        </row>
        <row r="111">
          <cell r="A111" t="str">
            <v>INC0016821</v>
          </cell>
        </row>
        <row r="112">
          <cell r="A112" t="str">
            <v>INC0016952</v>
          </cell>
        </row>
        <row r="113">
          <cell r="A113" t="str">
            <v>INC0017313</v>
          </cell>
        </row>
        <row r="114">
          <cell r="A114" t="str">
            <v>INC0017705</v>
          </cell>
        </row>
        <row r="115">
          <cell r="A115" t="str">
            <v>INC0017709</v>
          </cell>
        </row>
        <row r="116">
          <cell r="A116" t="str">
            <v>INC0017725</v>
          </cell>
        </row>
        <row r="117">
          <cell r="A117" t="str">
            <v>INC0017744</v>
          </cell>
        </row>
        <row r="118">
          <cell r="A118" t="str">
            <v>INC0017755</v>
          </cell>
        </row>
        <row r="119">
          <cell r="A119" t="str">
            <v>INC0018350</v>
          </cell>
        </row>
        <row r="120">
          <cell r="A120" t="str">
            <v>INC0018351</v>
          </cell>
        </row>
        <row r="135">
          <cell r="A135" t="str">
            <v>INC0019708</v>
          </cell>
        </row>
        <row r="136">
          <cell r="A136" t="str">
            <v>INC0020623</v>
          </cell>
        </row>
        <row r="137">
          <cell r="A137" t="str">
            <v>INC0020624</v>
          </cell>
        </row>
        <row r="138">
          <cell r="A138" t="str">
            <v>INC0020740</v>
          </cell>
        </row>
        <row r="139">
          <cell r="A139" t="str">
            <v>INC0020929</v>
          </cell>
        </row>
        <row r="140">
          <cell r="A140" t="str">
            <v>INC0020930</v>
          </cell>
        </row>
        <row r="141">
          <cell r="A141" t="str">
            <v>INC0020931</v>
          </cell>
        </row>
        <row r="142">
          <cell r="A142" t="str">
            <v>INC0020932</v>
          </cell>
        </row>
        <row r="143">
          <cell r="A143" t="str">
            <v>INC0020956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W416"/>
  <sheetViews>
    <sheetView topLeftCell="B70" zoomScale="90" zoomScaleNormal="90" workbookViewId="0">
      <selection activeCell="B52" sqref="B52"/>
    </sheetView>
  </sheetViews>
  <sheetFormatPr baseColWidth="10" defaultColWidth="9.109375" defaultRowHeight="14.4" x14ac:dyDescent="0.3"/>
  <cols>
    <col min="1" max="1" width="17.88671875" style="45" customWidth="1"/>
    <col min="2" max="2" width="17" style="45" customWidth="1"/>
    <col min="3" max="3" width="16" style="45" customWidth="1"/>
    <col min="4" max="4" width="17.88671875" style="46" hidden="1" customWidth="1"/>
    <col min="5" max="5" width="27.5546875" style="45" hidden="1" customWidth="1"/>
    <col min="6" max="6" width="16" style="45" hidden="1" customWidth="1"/>
    <col min="7" max="7" width="23.33203125" style="45" hidden="1" customWidth="1"/>
    <col min="8" max="8" width="14.6640625" style="45" hidden="1" customWidth="1"/>
    <col min="9" max="9" width="18.5546875" style="47" customWidth="1"/>
    <col min="10" max="11" width="20.88671875" style="48" customWidth="1"/>
    <col min="12" max="12" width="48.109375" style="49" hidden="1" customWidth="1"/>
    <col min="13" max="13" width="10.6640625" style="45" customWidth="1"/>
    <col min="14" max="14" width="40.33203125" style="50" hidden="1" customWidth="1"/>
    <col min="15" max="15" width="16.5546875" style="45" hidden="1" customWidth="1"/>
    <col min="16" max="16" width="10.5546875" style="45" customWidth="1"/>
    <col min="17" max="17" width="9.109375" style="45"/>
    <col min="18" max="18" width="20" style="48" customWidth="1"/>
    <col min="19" max="19" width="18.109375" style="47" bestFit="1" customWidth="1"/>
    <col min="20" max="22" width="12.88671875" style="38" customWidth="1"/>
    <col min="23" max="23" width="12" style="38" customWidth="1"/>
    <col min="24" max="16384" width="9.109375" style="38"/>
  </cols>
  <sheetData>
    <row r="1" spans="1:23" s="30" customFormat="1" ht="43.2" x14ac:dyDescent="0.3">
      <c r="A1" s="20" t="s">
        <v>34</v>
      </c>
      <c r="B1" s="20" t="s">
        <v>35</v>
      </c>
      <c r="C1" s="20" t="s">
        <v>36</v>
      </c>
      <c r="D1" s="21" t="s">
        <v>37</v>
      </c>
      <c r="E1" s="20" t="s">
        <v>38</v>
      </c>
      <c r="F1" s="20" t="s">
        <v>39</v>
      </c>
      <c r="G1" s="20" t="s">
        <v>40</v>
      </c>
      <c r="H1" s="20" t="s">
        <v>41</v>
      </c>
      <c r="I1" s="22" t="s">
        <v>42</v>
      </c>
      <c r="J1" s="23" t="s">
        <v>43</v>
      </c>
      <c r="K1" s="23" t="s">
        <v>44</v>
      </c>
      <c r="L1" s="24" t="s">
        <v>45</v>
      </c>
      <c r="M1" s="20" t="s">
        <v>46</v>
      </c>
      <c r="N1" s="25" t="s">
        <v>47</v>
      </c>
      <c r="O1" s="25" t="s">
        <v>48</v>
      </c>
      <c r="P1" s="26" t="s">
        <v>49</v>
      </c>
      <c r="Q1" s="26" t="s">
        <v>50</v>
      </c>
      <c r="R1" s="27" t="s">
        <v>51</v>
      </c>
      <c r="S1" s="28" t="s">
        <v>52</v>
      </c>
      <c r="T1" s="29" t="s">
        <v>53</v>
      </c>
      <c r="U1" s="29" t="s">
        <v>54</v>
      </c>
      <c r="V1" s="29" t="s">
        <v>55</v>
      </c>
      <c r="W1" s="29" t="s">
        <v>56</v>
      </c>
    </row>
    <row r="2" spans="1:23" ht="120" customHeight="1" x14ac:dyDescent="0.3">
      <c r="A2" s="31">
        <v>1</v>
      </c>
      <c r="B2" s="31" t="s">
        <v>16</v>
      </c>
      <c r="C2" s="31" t="str">
        <f>VLOOKUP('[1]Traitement incidents SBP'!A2,[1]import!A:C,3,FALSE)</f>
        <v>En cours</v>
      </c>
      <c r="D2" s="32" t="s">
        <v>83</v>
      </c>
      <c r="E2" s="31" t="s">
        <v>84</v>
      </c>
      <c r="F2" s="31" t="s">
        <v>34</v>
      </c>
      <c r="G2" s="31" t="s">
        <v>85</v>
      </c>
      <c r="H2" s="31" t="s">
        <v>85</v>
      </c>
      <c r="I2" s="33">
        <v>42999</v>
      </c>
      <c r="J2" s="34">
        <v>43514.863854166666</v>
      </c>
      <c r="K2" s="34"/>
      <c r="L2" s="35" t="s">
        <v>85</v>
      </c>
      <c r="M2" s="31" t="s">
        <v>57</v>
      </c>
      <c r="N2" s="31" t="s">
        <v>85</v>
      </c>
      <c r="O2" s="36"/>
      <c r="P2" s="36">
        <f>SUM(IF(B:B="P2 - Importante",3,0),IF(B:B="P3 - Moyenne",2,0),IF(B:B="P4 - Faible",1,0),IF(B:B="P1 - Critique",4,0),IF(M:M="Oui",2,0))</f>
        <v>1</v>
      </c>
      <c r="Q2" s="36" t="str">
        <f t="shared" ref="Q2:Q65" si="0">IF(C2="résolu","Clos",(IF(C2="Résolu techniquement","Clos",C2)))</f>
        <v>En cours</v>
      </c>
      <c r="R2" s="34" t="str">
        <f>IF(K2&gt;0,K2,"non résolu")</f>
        <v>non résolu</v>
      </c>
      <c r="S2" s="33">
        <f ca="1">TODAY()</f>
        <v>43664</v>
      </c>
      <c r="T2" s="37" t="e">
        <f t="shared" ref="T2:T65" ca="1" si="1">IF(Q2="Clos",U2,V2)</f>
        <v>#NAME?</v>
      </c>
      <c r="U2" s="37" t="e">
        <f t="shared" ref="U2:U66" si="2">IF(_xlfn.DAYS(R2,I2)&lt;=1,"1",IF(AND(_xlfn.DAYS(52,I2)&gt;1,_xlfn.DAYS(R2,I2)&lt;=2),"2",IF(AND(_xlfn.DAYS(R2,I2)&gt;2,_xlfn.DAYS(R2,I2)&lt;=15),"15",IF(AND(_xlfn.DAYS(R2,I2)&gt;15,_xlfn.DAYS(R2,I2)&lt;=30),"30",IF(_xlfn.DAYS(R2,I2)&gt;30,"30 et +","PB")))))</f>
        <v>#VALUE!</v>
      </c>
      <c r="V2" s="37" t="e">
        <f t="shared" ref="V2:V65" ca="1" si="3">IF(_xlfn.DAYS(S52,I52)&lt;=1,"1",IF(AND(_xlfn.DAYS(S52,I52)&gt;1,_xlfn.DAYS(S52,I52)&lt;=2),"2",IF(AND(_xlfn.DAYS(S52,I52)&gt;2,_xlfn.DAYS(S52,I52)&lt;=15),"15",IF(AND(_xlfn.DAYS(S52,I52)&gt;15,_xlfn.DAYS(S52,I52)&lt;=30),"30",IF(_xlfn.DAYS(S52,I52)&gt;30,"30 et +","PB")))))</f>
        <v>#NAME?</v>
      </c>
      <c r="W2" s="38">
        <f>IF(ISBLANK(A2),0,1)</f>
        <v>1</v>
      </c>
    </row>
    <row r="3" spans="1:23" ht="28.8" x14ac:dyDescent="0.3">
      <c r="A3" s="31">
        <v>2</v>
      </c>
      <c r="B3" s="31" t="s">
        <v>15</v>
      </c>
      <c r="C3" s="31" t="str">
        <f>VLOOKUP('[1]Traitement incidents SBP'!A3,[1]import!A:C,3,FALSE)</f>
        <v>Clos</v>
      </c>
      <c r="D3" s="32" t="s">
        <v>83</v>
      </c>
      <c r="E3" s="31" t="s">
        <v>58</v>
      </c>
      <c r="F3" s="31" t="s">
        <v>34</v>
      </c>
      <c r="G3" s="31" t="s">
        <v>85</v>
      </c>
      <c r="H3" s="31" t="s">
        <v>85</v>
      </c>
      <c r="I3" s="33">
        <v>43332.510416666664</v>
      </c>
      <c r="J3" s="34">
        <v>43514.863923611112</v>
      </c>
      <c r="K3" s="34">
        <v>43543.419374999998</v>
      </c>
      <c r="L3" s="35" t="s">
        <v>85</v>
      </c>
      <c r="M3" s="31" t="s">
        <v>57</v>
      </c>
      <c r="N3" s="31" t="s">
        <v>85</v>
      </c>
      <c r="O3" s="36"/>
      <c r="P3" s="36">
        <f>SUM(IF(B:B="P2 - Importante",3,0),IF(B:B="P3 - Moyenne",2,0),IF(B:B="P4 - Faible",1,0),IF(B:B="P1 - Critique",4,0),IF(M:M="Oui",2,0))</f>
        <v>2</v>
      </c>
      <c r="Q3" s="36" t="str">
        <f t="shared" si="0"/>
        <v>Clos</v>
      </c>
      <c r="R3" s="34">
        <f t="shared" ref="R3:R66" si="4">IF(K3&gt;0,K3,"non résolu")</f>
        <v>43543.419374999998</v>
      </c>
      <c r="S3" s="33">
        <f t="shared" ref="S3:S66" ca="1" si="5">TODAY()</f>
        <v>43664</v>
      </c>
      <c r="T3" s="37" t="str">
        <f t="shared" si="1"/>
        <v>30 et +</v>
      </c>
      <c r="U3" s="37" t="str">
        <f>IF(_xlfn.DAYS(R3,I3)&lt;=1,"1",IF(AND(_xlfn.DAYS(52,I3)&gt;1,_xlfn.DAYS(R3,I3)&lt;=2),"2",IF(AND(_xlfn.DAYS(R3,I3)&gt;2,_xlfn.DAYS(R3,I3)&lt;=15),"15",IF(AND(_xlfn.DAYS(R3,I3)&gt;15,_xlfn.DAYS(R3,I3)&lt;=30),"30",IF(_xlfn.DAYS(R3,I3)&gt;30,"30 et +","")))))</f>
        <v>30 et +</v>
      </c>
      <c r="V3" s="37" t="e">
        <f t="shared" ca="1" si="3"/>
        <v>#NAME?</v>
      </c>
      <c r="W3" s="38">
        <f t="shared" ref="W3:W66" si="6">IF(ISBLANK(A3),0,1)</f>
        <v>1</v>
      </c>
    </row>
    <row r="4" spans="1:23" ht="28.8" x14ac:dyDescent="0.3">
      <c r="A4" s="31">
        <v>3</v>
      </c>
      <c r="B4" s="31" t="s">
        <v>15</v>
      </c>
      <c r="C4" s="31" t="str">
        <f>VLOOKUP('[1]Traitement incidents SBP'!A4,[1]import!A:C,3,FALSE)</f>
        <v>Clos</v>
      </c>
      <c r="D4" s="32" t="s">
        <v>83</v>
      </c>
      <c r="E4" s="31" t="s">
        <v>59</v>
      </c>
      <c r="F4" s="31" t="s">
        <v>34</v>
      </c>
      <c r="G4" s="31" t="s">
        <v>85</v>
      </c>
      <c r="H4" s="31" t="s">
        <v>85</v>
      </c>
      <c r="I4" s="33">
        <v>43391.456944444442</v>
      </c>
      <c r="J4" s="34">
        <v>43514.863946759258</v>
      </c>
      <c r="K4" s="34">
        <v>43573.691493055558</v>
      </c>
      <c r="L4" s="35" t="s">
        <v>85</v>
      </c>
      <c r="M4" s="31" t="s">
        <v>57</v>
      </c>
      <c r="N4" s="31" t="s">
        <v>85</v>
      </c>
      <c r="O4" s="36"/>
      <c r="P4" s="36">
        <f t="shared" ref="P4:P43" si="7">SUM(IF(B:B="P2 - Importante",3,0),IF(B:B="P3 - Moyenne",2,0),IF(B:B="P4 - Faible",1,0),IF(B:B="P1 - Critique",4,0),IF(M:M="Oui",2,0))</f>
        <v>2</v>
      </c>
      <c r="Q4" s="36" t="str">
        <f t="shared" si="0"/>
        <v>Clos</v>
      </c>
      <c r="R4" s="34">
        <f t="shared" si="4"/>
        <v>43573.691493055558</v>
      </c>
      <c r="S4" s="33">
        <f t="shared" ca="1" si="5"/>
        <v>43664</v>
      </c>
      <c r="T4" s="37" t="str">
        <f t="shared" si="1"/>
        <v>30 et +</v>
      </c>
      <c r="U4" s="37" t="str">
        <f t="shared" si="2"/>
        <v>30 et +</v>
      </c>
      <c r="V4" s="37" t="e">
        <f t="shared" ca="1" si="3"/>
        <v>#NAME?</v>
      </c>
      <c r="W4" s="38">
        <f t="shared" si="6"/>
        <v>1</v>
      </c>
    </row>
    <row r="5" spans="1:23" ht="28.8" x14ac:dyDescent="0.3">
      <c r="A5" s="31">
        <v>4</v>
      </c>
      <c r="B5" s="31" t="s">
        <v>15</v>
      </c>
      <c r="C5" s="31" t="str">
        <f>VLOOKUP('[1]Traitement incidents SBP'!A5,[1]import!A:C,3,FALSE)</f>
        <v>Clos</v>
      </c>
      <c r="D5" s="32" t="s">
        <v>83</v>
      </c>
      <c r="E5" s="31" t="s">
        <v>59</v>
      </c>
      <c r="F5" s="31" t="s">
        <v>34</v>
      </c>
      <c r="G5" s="31" t="s">
        <v>85</v>
      </c>
      <c r="H5" s="31" t="s">
        <v>85</v>
      </c>
      <c r="I5" s="33">
        <v>43391.469444444447</v>
      </c>
      <c r="J5" s="34">
        <v>43514.863946759258</v>
      </c>
      <c r="K5" s="34">
        <v>43573.694178240738</v>
      </c>
      <c r="L5" s="35" t="s">
        <v>85</v>
      </c>
      <c r="M5" s="31" t="s">
        <v>57</v>
      </c>
      <c r="N5" s="31" t="s">
        <v>85</v>
      </c>
      <c r="O5" s="36"/>
      <c r="P5" s="36">
        <f t="shared" si="7"/>
        <v>2</v>
      </c>
      <c r="Q5" s="36" t="str">
        <f t="shared" si="0"/>
        <v>Clos</v>
      </c>
      <c r="R5" s="34">
        <f t="shared" si="4"/>
        <v>43573.694178240738</v>
      </c>
      <c r="S5" s="33">
        <f t="shared" ca="1" si="5"/>
        <v>43664</v>
      </c>
      <c r="T5" s="37" t="str">
        <f t="shared" si="1"/>
        <v>30 et +</v>
      </c>
      <c r="U5" s="37" t="str">
        <f t="shared" si="2"/>
        <v>30 et +</v>
      </c>
      <c r="V5" s="37" t="e">
        <f t="shared" ca="1" si="3"/>
        <v>#NAME?</v>
      </c>
      <c r="W5" s="38">
        <f t="shared" si="6"/>
        <v>1</v>
      </c>
    </row>
    <row r="6" spans="1:23" ht="28.8" x14ac:dyDescent="0.3">
      <c r="A6" s="31">
        <v>5</v>
      </c>
      <c r="B6" s="31" t="s">
        <v>15</v>
      </c>
      <c r="C6" s="31" t="str">
        <f>VLOOKUP('[1]Traitement incidents SBP'!A6,[1]import!A:C,3,FALSE)</f>
        <v>Résolu</v>
      </c>
      <c r="D6" s="32" t="s">
        <v>83</v>
      </c>
      <c r="E6" s="31" t="s">
        <v>59</v>
      </c>
      <c r="F6" s="31" t="s">
        <v>34</v>
      </c>
      <c r="G6" s="31" t="s">
        <v>85</v>
      </c>
      <c r="H6" s="31" t="s">
        <v>85</v>
      </c>
      <c r="I6" s="33">
        <v>43391.748611111114</v>
      </c>
      <c r="J6" s="34">
        <v>43514.863946759258</v>
      </c>
      <c r="K6" s="34">
        <v>43619.415902777779</v>
      </c>
      <c r="L6" s="35" t="s">
        <v>85</v>
      </c>
      <c r="M6" s="31" t="s">
        <v>57</v>
      </c>
      <c r="N6" s="31" t="s">
        <v>85</v>
      </c>
      <c r="O6" s="36"/>
      <c r="P6" s="36">
        <f t="shared" si="7"/>
        <v>2</v>
      </c>
      <c r="Q6" s="36" t="str">
        <f t="shared" si="0"/>
        <v>Clos</v>
      </c>
      <c r="R6" s="34">
        <f t="shared" si="4"/>
        <v>43619.415902777779</v>
      </c>
      <c r="S6" s="33">
        <f t="shared" ca="1" si="5"/>
        <v>43664</v>
      </c>
      <c r="T6" s="37" t="str">
        <f t="shared" si="1"/>
        <v>30 et +</v>
      </c>
      <c r="U6" s="37" t="str">
        <f t="shared" si="2"/>
        <v>30 et +</v>
      </c>
      <c r="V6" s="37" t="e">
        <f t="shared" ca="1" si="3"/>
        <v>#NAME?</v>
      </c>
      <c r="W6" s="38">
        <f t="shared" si="6"/>
        <v>1</v>
      </c>
    </row>
    <row r="7" spans="1:23" ht="28.8" x14ac:dyDescent="0.3">
      <c r="A7" s="31">
        <v>6</v>
      </c>
      <c r="B7" s="31" t="s">
        <v>15</v>
      </c>
      <c r="C7" s="31" t="str">
        <f>VLOOKUP('[1]Traitement incidents SBP'!A7,[1]import!A:C,3,FALSE)</f>
        <v>Résolu</v>
      </c>
      <c r="D7" s="32" t="s">
        <v>83</v>
      </c>
      <c r="E7" s="31" t="s">
        <v>59</v>
      </c>
      <c r="F7" s="31" t="s">
        <v>34</v>
      </c>
      <c r="G7" s="31" t="s">
        <v>85</v>
      </c>
      <c r="H7" s="31" t="s">
        <v>85</v>
      </c>
      <c r="I7" s="33">
        <v>43391.827777777777</v>
      </c>
      <c r="J7" s="34">
        <v>43514.863946759258</v>
      </c>
      <c r="K7" s="34">
        <v>43619.415185185186</v>
      </c>
      <c r="L7" s="35" t="s">
        <v>85</v>
      </c>
      <c r="M7" s="31" t="s">
        <v>57</v>
      </c>
      <c r="N7" s="31" t="s">
        <v>85</v>
      </c>
      <c r="O7" s="36"/>
      <c r="P7" s="36">
        <f t="shared" si="7"/>
        <v>2</v>
      </c>
      <c r="Q7" s="36" t="str">
        <f t="shared" si="0"/>
        <v>Clos</v>
      </c>
      <c r="R7" s="34">
        <f t="shared" si="4"/>
        <v>43619.415185185186</v>
      </c>
      <c r="S7" s="33">
        <f t="shared" ca="1" si="5"/>
        <v>43664</v>
      </c>
      <c r="T7" s="37" t="str">
        <f t="shared" si="1"/>
        <v>30 et +</v>
      </c>
      <c r="U7" s="37" t="str">
        <f t="shared" si="2"/>
        <v>30 et +</v>
      </c>
      <c r="V7" s="37" t="e">
        <f t="shared" ca="1" si="3"/>
        <v>#NAME?</v>
      </c>
      <c r="W7" s="38">
        <f t="shared" si="6"/>
        <v>1</v>
      </c>
    </row>
    <row r="8" spans="1:23" ht="28.8" x14ac:dyDescent="0.3">
      <c r="A8" s="31">
        <v>7</v>
      </c>
      <c r="B8" s="31" t="s">
        <v>15</v>
      </c>
      <c r="C8" s="31" t="str">
        <f>VLOOKUP('[1]Traitement incidents SBP'!A8,[1]import!A:C,3,FALSE)</f>
        <v>Clos</v>
      </c>
      <c r="D8" s="32" t="s">
        <v>83</v>
      </c>
      <c r="E8" s="31" t="s">
        <v>59</v>
      </c>
      <c r="F8" s="31" t="s">
        <v>34</v>
      </c>
      <c r="G8" s="31" t="s">
        <v>85</v>
      </c>
      <c r="H8" s="31" t="s">
        <v>85</v>
      </c>
      <c r="I8" s="33">
        <v>43392.4</v>
      </c>
      <c r="J8" s="34">
        <v>43514.863946759258</v>
      </c>
      <c r="K8" s="34">
        <v>43573.694884259261</v>
      </c>
      <c r="L8" s="35" t="s">
        <v>85</v>
      </c>
      <c r="M8" s="31" t="s">
        <v>57</v>
      </c>
      <c r="N8" s="31" t="s">
        <v>85</v>
      </c>
      <c r="O8" s="36"/>
      <c r="P8" s="36">
        <f t="shared" si="7"/>
        <v>2</v>
      </c>
      <c r="Q8" s="36" t="str">
        <f t="shared" si="0"/>
        <v>Clos</v>
      </c>
      <c r="R8" s="34">
        <f t="shared" si="4"/>
        <v>43573.694884259261</v>
      </c>
      <c r="S8" s="33">
        <f t="shared" ca="1" si="5"/>
        <v>43664</v>
      </c>
      <c r="T8" s="37" t="str">
        <f t="shared" si="1"/>
        <v>30 et +</v>
      </c>
      <c r="U8" s="37" t="str">
        <f t="shared" si="2"/>
        <v>30 et +</v>
      </c>
      <c r="V8" s="37" t="e">
        <f t="shared" ca="1" si="3"/>
        <v>#NAME?</v>
      </c>
      <c r="W8" s="38">
        <f t="shared" si="6"/>
        <v>1</v>
      </c>
    </row>
    <row r="9" spans="1:23" ht="28.8" x14ac:dyDescent="0.3">
      <c r="A9" s="31">
        <v>8</v>
      </c>
      <c r="B9" s="31" t="s">
        <v>15</v>
      </c>
      <c r="C9" s="31" t="str">
        <f>VLOOKUP('[1]Traitement incidents SBP'!A9,[1]import!A:C,3,FALSE)</f>
        <v>Résolu</v>
      </c>
      <c r="D9" s="32" t="s">
        <v>83</v>
      </c>
      <c r="E9" s="31" t="s">
        <v>59</v>
      </c>
      <c r="F9" s="31" t="s">
        <v>34</v>
      </c>
      <c r="G9" s="31" t="s">
        <v>85</v>
      </c>
      <c r="H9" s="31" t="s">
        <v>85</v>
      </c>
      <c r="I9" s="33">
        <v>43392.583333333336</v>
      </c>
      <c r="J9" s="34">
        <v>43514.863946759258</v>
      </c>
      <c r="K9" s="34">
        <v>43619.413923611108</v>
      </c>
      <c r="L9" s="35" t="s">
        <v>85</v>
      </c>
      <c r="M9" s="31" t="s">
        <v>57</v>
      </c>
      <c r="N9" s="31" t="s">
        <v>85</v>
      </c>
      <c r="O9" s="36"/>
      <c r="P9" s="36">
        <f t="shared" si="7"/>
        <v>2</v>
      </c>
      <c r="Q9" s="36" t="str">
        <f t="shared" si="0"/>
        <v>Clos</v>
      </c>
      <c r="R9" s="34">
        <f t="shared" si="4"/>
        <v>43619.413923611108</v>
      </c>
      <c r="S9" s="33">
        <f t="shared" ca="1" si="5"/>
        <v>43664</v>
      </c>
      <c r="T9" s="37" t="str">
        <f t="shared" si="1"/>
        <v>30 et +</v>
      </c>
      <c r="U9" s="37" t="str">
        <f t="shared" si="2"/>
        <v>30 et +</v>
      </c>
      <c r="V9" s="37" t="e">
        <f t="shared" ca="1" si="3"/>
        <v>#NAME?</v>
      </c>
      <c r="W9" s="38">
        <f t="shared" si="6"/>
        <v>1</v>
      </c>
    </row>
    <row r="10" spans="1:23" ht="28.8" x14ac:dyDescent="0.3">
      <c r="A10" s="31">
        <v>9</v>
      </c>
      <c r="B10" s="31" t="s">
        <v>15</v>
      </c>
      <c r="C10" s="31" t="str">
        <f>VLOOKUP('[1]Traitement incidents SBP'!A10,[1]import!A:C,3,FALSE)</f>
        <v>Clos</v>
      </c>
      <c r="D10" s="32" t="s">
        <v>83</v>
      </c>
      <c r="E10" s="31" t="s">
        <v>59</v>
      </c>
      <c r="F10" s="31" t="s">
        <v>34</v>
      </c>
      <c r="G10" s="31" t="s">
        <v>85</v>
      </c>
      <c r="H10" s="31" t="s">
        <v>85</v>
      </c>
      <c r="I10" s="33">
        <v>43392.619444444441</v>
      </c>
      <c r="J10" s="34">
        <v>43514.863946759258</v>
      </c>
      <c r="K10" s="34">
        <v>43573.696076388886</v>
      </c>
      <c r="L10" s="35" t="s">
        <v>85</v>
      </c>
      <c r="M10" s="31" t="s">
        <v>57</v>
      </c>
      <c r="N10" s="31" t="s">
        <v>85</v>
      </c>
      <c r="O10" s="36"/>
      <c r="P10" s="36">
        <f t="shared" si="7"/>
        <v>2</v>
      </c>
      <c r="Q10" s="36" t="str">
        <f t="shared" si="0"/>
        <v>Clos</v>
      </c>
      <c r="R10" s="34">
        <f t="shared" si="4"/>
        <v>43573.696076388886</v>
      </c>
      <c r="S10" s="33">
        <f t="shared" ca="1" si="5"/>
        <v>43664</v>
      </c>
      <c r="T10" s="37" t="str">
        <f t="shared" si="1"/>
        <v>30 et +</v>
      </c>
      <c r="U10" s="37" t="str">
        <f t="shared" si="2"/>
        <v>30 et +</v>
      </c>
      <c r="V10" s="37" t="e">
        <f t="shared" ca="1" si="3"/>
        <v>#NAME?</v>
      </c>
      <c r="W10" s="38">
        <f t="shared" si="6"/>
        <v>1</v>
      </c>
    </row>
    <row r="11" spans="1:23" ht="28.8" x14ac:dyDescent="0.3">
      <c r="A11" s="31">
        <v>10</v>
      </c>
      <c r="B11" s="31" t="s">
        <v>15</v>
      </c>
      <c r="C11" s="31" t="str">
        <f>VLOOKUP('[1]Traitement incidents SBP'!A11,[1]import!A:C,3,FALSE)</f>
        <v>Clos</v>
      </c>
      <c r="D11" s="32" t="s">
        <v>83</v>
      </c>
      <c r="E11" s="31" t="s">
        <v>59</v>
      </c>
      <c r="F11" s="31" t="s">
        <v>34</v>
      </c>
      <c r="G11" s="31" t="s">
        <v>85</v>
      </c>
      <c r="H11" s="31" t="s">
        <v>85</v>
      </c>
      <c r="I11" s="33">
        <v>43393.505555555559</v>
      </c>
      <c r="J11" s="34">
        <v>43514.863946759258</v>
      </c>
      <c r="K11" s="34">
        <v>43580.476678240739</v>
      </c>
      <c r="L11" s="35" t="s">
        <v>85</v>
      </c>
      <c r="M11" s="31" t="s">
        <v>57</v>
      </c>
      <c r="N11" s="31" t="s">
        <v>85</v>
      </c>
      <c r="O11" s="36"/>
      <c r="P11" s="36">
        <f t="shared" si="7"/>
        <v>2</v>
      </c>
      <c r="Q11" s="36" t="str">
        <f t="shared" si="0"/>
        <v>Clos</v>
      </c>
      <c r="R11" s="34">
        <f t="shared" si="4"/>
        <v>43580.476678240739</v>
      </c>
      <c r="S11" s="33">
        <f t="shared" ca="1" si="5"/>
        <v>43664</v>
      </c>
      <c r="T11" s="37" t="str">
        <f t="shared" si="1"/>
        <v>30 et +</v>
      </c>
      <c r="U11" s="37" t="str">
        <f t="shared" si="2"/>
        <v>30 et +</v>
      </c>
      <c r="V11" s="37" t="e">
        <f t="shared" ca="1" si="3"/>
        <v>#NAME?</v>
      </c>
      <c r="W11" s="38">
        <f t="shared" si="6"/>
        <v>1</v>
      </c>
    </row>
    <row r="12" spans="1:23" ht="28.8" x14ac:dyDescent="0.3">
      <c r="A12" s="31">
        <v>11</v>
      </c>
      <c r="B12" s="31" t="s">
        <v>15</v>
      </c>
      <c r="C12" s="31" t="str">
        <f>VLOOKUP('[1]Traitement incidents SBP'!A12,[1]import!A:C,3,FALSE)</f>
        <v>Clos</v>
      </c>
      <c r="D12" s="32" t="s">
        <v>83</v>
      </c>
      <c r="E12" s="31" t="s">
        <v>59</v>
      </c>
      <c r="F12" s="31" t="s">
        <v>34</v>
      </c>
      <c r="G12" s="31" t="s">
        <v>85</v>
      </c>
      <c r="H12" s="31" t="s">
        <v>85</v>
      </c>
      <c r="I12" s="33">
        <v>43393.544444444444</v>
      </c>
      <c r="J12" s="34">
        <v>43514.863946759258</v>
      </c>
      <c r="K12" s="34">
        <v>43580.479224537034</v>
      </c>
      <c r="L12" s="35" t="s">
        <v>85</v>
      </c>
      <c r="M12" s="31" t="s">
        <v>57</v>
      </c>
      <c r="N12" s="31" t="s">
        <v>85</v>
      </c>
      <c r="O12" s="36"/>
      <c r="P12" s="36">
        <f t="shared" si="7"/>
        <v>2</v>
      </c>
      <c r="Q12" s="36" t="str">
        <f t="shared" si="0"/>
        <v>Clos</v>
      </c>
      <c r="R12" s="34">
        <f t="shared" si="4"/>
        <v>43580.479224537034</v>
      </c>
      <c r="S12" s="33">
        <f t="shared" ca="1" si="5"/>
        <v>43664</v>
      </c>
      <c r="T12" s="37" t="str">
        <f t="shared" si="1"/>
        <v>30 et +</v>
      </c>
      <c r="U12" s="37" t="str">
        <f t="shared" si="2"/>
        <v>30 et +</v>
      </c>
      <c r="V12" s="37" t="e">
        <f t="shared" ca="1" si="3"/>
        <v>#NAME?</v>
      </c>
      <c r="W12" s="38">
        <f t="shared" si="6"/>
        <v>1</v>
      </c>
    </row>
    <row r="13" spans="1:23" ht="28.8" x14ac:dyDescent="0.3">
      <c r="A13" s="31">
        <v>12</v>
      </c>
      <c r="B13" s="31" t="s">
        <v>15</v>
      </c>
      <c r="C13" s="31" t="str">
        <f>VLOOKUP('[1]Traitement incidents SBP'!A13,[1]import!A:C,3,FALSE)</f>
        <v>Résolu</v>
      </c>
      <c r="D13" s="32" t="s">
        <v>83</v>
      </c>
      <c r="E13" s="31" t="s">
        <v>59</v>
      </c>
      <c r="F13" s="31" t="s">
        <v>34</v>
      </c>
      <c r="G13" s="31" t="s">
        <v>85</v>
      </c>
      <c r="H13" s="31" t="s">
        <v>85</v>
      </c>
      <c r="I13" s="33">
        <v>43396.439583333333</v>
      </c>
      <c r="J13" s="34">
        <v>43514.863958333335</v>
      </c>
      <c r="K13" s="34">
        <v>43619.420659722222</v>
      </c>
      <c r="L13" s="35" t="s">
        <v>85</v>
      </c>
      <c r="M13" s="31" t="s">
        <v>57</v>
      </c>
      <c r="N13" s="31" t="s">
        <v>85</v>
      </c>
      <c r="O13" s="36"/>
      <c r="P13" s="36">
        <f t="shared" si="7"/>
        <v>2</v>
      </c>
      <c r="Q13" s="36" t="str">
        <f t="shared" si="0"/>
        <v>Clos</v>
      </c>
      <c r="R13" s="34">
        <f t="shared" si="4"/>
        <v>43619.420659722222</v>
      </c>
      <c r="S13" s="33">
        <f t="shared" ca="1" si="5"/>
        <v>43664</v>
      </c>
      <c r="T13" s="37" t="str">
        <f t="shared" si="1"/>
        <v>30 et +</v>
      </c>
      <c r="U13" s="37" t="str">
        <f t="shared" si="2"/>
        <v>30 et +</v>
      </c>
      <c r="V13" s="37" t="e">
        <f t="shared" ca="1" si="3"/>
        <v>#NAME?</v>
      </c>
      <c r="W13" s="38">
        <f t="shared" si="6"/>
        <v>1</v>
      </c>
    </row>
    <row r="14" spans="1:23" ht="28.8" x14ac:dyDescent="0.3">
      <c r="A14" s="31">
        <v>13</v>
      </c>
      <c r="B14" s="31" t="s">
        <v>15</v>
      </c>
      <c r="C14" s="31" t="str">
        <f>VLOOKUP('[1]Traitement incidents SBP'!A14,[1]import!A:C,3,FALSE)</f>
        <v>Résolu</v>
      </c>
      <c r="D14" s="32" t="s">
        <v>83</v>
      </c>
      <c r="E14" s="31" t="s">
        <v>59</v>
      </c>
      <c r="F14" s="31" t="s">
        <v>34</v>
      </c>
      <c r="G14" s="31" t="s">
        <v>85</v>
      </c>
      <c r="H14" s="31" t="s">
        <v>85</v>
      </c>
      <c r="I14" s="33">
        <v>43398.292361111111</v>
      </c>
      <c r="J14" s="34">
        <v>43514.863958333335</v>
      </c>
      <c r="K14" s="34">
        <v>43619.416377314818</v>
      </c>
      <c r="L14" s="35" t="s">
        <v>85</v>
      </c>
      <c r="M14" s="31" t="s">
        <v>57</v>
      </c>
      <c r="N14" s="31" t="s">
        <v>85</v>
      </c>
      <c r="O14" s="36"/>
      <c r="P14" s="36">
        <f t="shared" si="7"/>
        <v>2</v>
      </c>
      <c r="Q14" s="36" t="str">
        <f t="shared" si="0"/>
        <v>Clos</v>
      </c>
      <c r="R14" s="34">
        <f t="shared" si="4"/>
        <v>43619.416377314818</v>
      </c>
      <c r="S14" s="33">
        <f t="shared" ca="1" si="5"/>
        <v>43664</v>
      </c>
      <c r="T14" s="37" t="str">
        <f t="shared" si="1"/>
        <v>30 et +</v>
      </c>
      <c r="U14" s="37" t="str">
        <f t="shared" si="2"/>
        <v>30 et +</v>
      </c>
      <c r="V14" s="37" t="e">
        <f t="shared" ca="1" si="3"/>
        <v>#NAME?</v>
      </c>
      <c r="W14" s="38">
        <f t="shared" si="6"/>
        <v>1</v>
      </c>
    </row>
    <row r="15" spans="1:23" ht="28.8" x14ac:dyDescent="0.3">
      <c r="A15" s="31">
        <v>14</v>
      </c>
      <c r="B15" s="31" t="s">
        <v>15</v>
      </c>
      <c r="C15" s="31" t="str">
        <f>VLOOKUP('[1]Traitement incidents SBP'!A15,[1]import!A:C,3,FALSE)</f>
        <v>Résolu</v>
      </c>
      <c r="D15" s="32" t="s">
        <v>83</v>
      </c>
      <c r="E15" s="31" t="s">
        <v>59</v>
      </c>
      <c r="F15" s="31" t="s">
        <v>34</v>
      </c>
      <c r="G15" s="31" t="s">
        <v>85</v>
      </c>
      <c r="H15" s="31" t="s">
        <v>85</v>
      </c>
      <c r="I15" s="33">
        <v>43400.473611111112</v>
      </c>
      <c r="J15" s="34">
        <v>43514.863958333335</v>
      </c>
      <c r="K15" s="34">
        <v>43619.419039351851</v>
      </c>
      <c r="L15" s="35" t="s">
        <v>85</v>
      </c>
      <c r="M15" s="31" t="s">
        <v>57</v>
      </c>
      <c r="N15" s="31" t="s">
        <v>85</v>
      </c>
      <c r="O15" s="36"/>
      <c r="P15" s="36">
        <f t="shared" si="7"/>
        <v>2</v>
      </c>
      <c r="Q15" s="36" t="str">
        <f t="shared" si="0"/>
        <v>Clos</v>
      </c>
      <c r="R15" s="34">
        <f t="shared" si="4"/>
        <v>43619.419039351851</v>
      </c>
      <c r="S15" s="33">
        <f t="shared" ca="1" si="5"/>
        <v>43664</v>
      </c>
      <c r="T15" s="37" t="str">
        <f t="shared" si="1"/>
        <v>30 et +</v>
      </c>
      <c r="U15" s="37" t="str">
        <f t="shared" si="2"/>
        <v>30 et +</v>
      </c>
      <c r="V15" s="37" t="e">
        <f t="shared" ca="1" si="3"/>
        <v>#NAME?</v>
      </c>
      <c r="W15" s="38">
        <f t="shared" si="6"/>
        <v>1</v>
      </c>
    </row>
    <row r="16" spans="1:23" ht="28.8" x14ac:dyDescent="0.3">
      <c r="A16" s="31">
        <v>15</v>
      </c>
      <c r="B16" s="31" t="s">
        <v>15</v>
      </c>
      <c r="C16" s="31" t="str">
        <f>VLOOKUP('[1]Traitement incidents SBP'!A16,[1]import!A:C,3,FALSE)</f>
        <v>Résolu</v>
      </c>
      <c r="D16" s="32" t="s">
        <v>83</v>
      </c>
      <c r="E16" s="31" t="s">
        <v>59</v>
      </c>
      <c r="F16" s="31" t="s">
        <v>34</v>
      </c>
      <c r="G16" s="31" t="s">
        <v>85</v>
      </c>
      <c r="H16" s="31" t="s">
        <v>85</v>
      </c>
      <c r="I16" s="33">
        <v>43400.655555555553</v>
      </c>
      <c r="J16" s="34">
        <v>43514.863958333335</v>
      </c>
      <c r="K16" s="34">
        <v>43619.419768518521</v>
      </c>
      <c r="L16" s="35" t="s">
        <v>85</v>
      </c>
      <c r="M16" s="31" t="s">
        <v>57</v>
      </c>
      <c r="N16" s="31" t="s">
        <v>85</v>
      </c>
      <c r="O16" s="36"/>
      <c r="P16" s="36">
        <f t="shared" si="7"/>
        <v>2</v>
      </c>
      <c r="Q16" s="36" t="str">
        <f t="shared" si="0"/>
        <v>Clos</v>
      </c>
      <c r="R16" s="34">
        <f t="shared" si="4"/>
        <v>43619.419768518521</v>
      </c>
      <c r="S16" s="33">
        <f t="shared" ca="1" si="5"/>
        <v>43664</v>
      </c>
      <c r="T16" s="37" t="str">
        <f t="shared" si="1"/>
        <v>30 et +</v>
      </c>
      <c r="U16" s="37" t="str">
        <f t="shared" si="2"/>
        <v>30 et +</v>
      </c>
      <c r="V16" s="37" t="e">
        <f t="shared" ca="1" si="3"/>
        <v>#NAME?</v>
      </c>
      <c r="W16" s="38">
        <f t="shared" si="6"/>
        <v>1</v>
      </c>
    </row>
    <row r="17" spans="1:23" ht="28.8" x14ac:dyDescent="0.3">
      <c r="A17" s="31">
        <v>16</v>
      </c>
      <c r="B17" s="31" t="s">
        <v>15</v>
      </c>
      <c r="C17" s="31" t="str">
        <f>VLOOKUP('[1]Traitement incidents SBP'!A17,[1]import!A:C,3,FALSE)</f>
        <v>Résolu</v>
      </c>
      <c r="D17" s="32" t="s">
        <v>83</v>
      </c>
      <c r="E17" s="31" t="s">
        <v>59</v>
      </c>
      <c r="F17" s="31" t="s">
        <v>34</v>
      </c>
      <c r="G17" s="31" t="s">
        <v>85</v>
      </c>
      <c r="H17" s="31" t="s">
        <v>85</v>
      </c>
      <c r="I17" s="33">
        <v>43400.805555555555</v>
      </c>
      <c r="J17" s="34">
        <v>43514.863958333335</v>
      </c>
      <c r="K17" s="34">
        <v>43619.416863425926</v>
      </c>
      <c r="L17" s="35" t="s">
        <v>85</v>
      </c>
      <c r="M17" s="31" t="s">
        <v>57</v>
      </c>
      <c r="N17" s="31" t="s">
        <v>85</v>
      </c>
      <c r="O17" s="36"/>
      <c r="P17" s="36">
        <f t="shared" si="7"/>
        <v>2</v>
      </c>
      <c r="Q17" s="36" t="str">
        <f t="shared" si="0"/>
        <v>Clos</v>
      </c>
      <c r="R17" s="34">
        <f t="shared" si="4"/>
        <v>43619.416863425926</v>
      </c>
      <c r="S17" s="33">
        <f t="shared" ca="1" si="5"/>
        <v>43664</v>
      </c>
      <c r="T17" s="37" t="str">
        <f t="shared" si="1"/>
        <v>30 et +</v>
      </c>
      <c r="U17" s="37" t="str">
        <f t="shared" si="2"/>
        <v>30 et +</v>
      </c>
      <c r="V17" s="37" t="e">
        <f t="shared" ca="1" si="3"/>
        <v>#NAME?</v>
      </c>
      <c r="W17" s="38">
        <f t="shared" si="6"/>
        <v>1</v>
      </c>
    </row>
    <row r="18" spans="1:23" ht="28.8" x14ac:dyDescent="0.3">
      <c r="A18" s="31">
        <v>17</v>
      </c>
      <c r="B18" s="31" t="s">
        <v>15</v>
      </c>
      <c r="C18" s="31" t="str">
        <f>VLOOKUP('[1]Traitement incidents SBP'!A18,[1]import!A:C,3,FALSE)</f>
        <v>Résolu</v>
      </c>
      <c r="D18" s="32" t="s">
        <v>83</v>
      </c>
      <c r="E18" s="31" t="s">
        <v>59</v>
      </c>
      <c r="F18" s="31" t="s">
        <v>34</v>
      </c>
      <c r="G18" s="31" t="s">
        <v>85</v>
      </c>
      <c r="H18" s="31" t="s">
        <v>85</v>
      </c>
      <c r="I18" s="33">
        <v>43408.015277777777</v>
      </c>
      <c r="J18" s="34">
        <v>43514.863958333335</v>
      </c>
      <c r="K18" s="34">
        <v>43619.417974537035</v>
      </c>
      <c r="L18" s="35" t="s">
        <v>85</v>
      </c>
      <c r="M18" s="31" t="s">
        <v>57</v>
      </c>
      <c r="N18" s="31" t="s">
        <v>85</v>
      </c>
      <c r="O18" s="36"/>
      <c r="P18" s="36">
        <f t="shared" si="7"/>
        <v>2</v>
      </c>
      <c r="Q18" s="36" t="str">
        <f t="shared" si="0"/>
        <v>Clos</v>
      </c>
      <c r="R18" s="34">
        <f t="shared" si="4"/>
        <v>43619.417974537035</v>
      </c>
      <c r="S18" s="33">
        <f t="shared" ca="1" si="5"/>
        <v>43664</v>
      </c>
      <c r="T18" s="37" t="str">
        <f t="shared" si="1"/>
        <v>30 et +</v>
      </c>
      <c r="U18" s="37" t="str">
        <f t="shared" si="2"/>
        <v>30 et +</v>
      </c>
      <c r="V18" s="37" t="e">
        <f t="shared" ca="1" si="3"/>
        <v>#NAME?</v>
      </c>
      <c r="W18" s="38">
        <f t="shared" si="6"/>
        <v>1</v>
      </c>
    </row>
    <row r="19" spans="1:23" ht="28.8" x14ac:dyDescent="0.3">
      <c r="A19" s="31">
        <v>18</v>
      </c>
      <c r="B19" s="31" t="s">
        <v>15</v>
      </c>
      <c r="C19" s="31" t="str">
        <f>VLOOKUP('[1]Traitement incidents SBP'!A19,[1]import!A:C,3,FALSE)</f>
        <v>Résolu</v>
      </c>
      <c r="D19" s="32" t="s">
        <v>83</v>
      </c>
      <c r="E19" s="31" t="s">
        <v>59</v>
      </c>
      <c r="F19" s="31" t="s">
        <v>34</v>
      </c>
      <c r="G19" s="31" t="s">
        <v>85</v>
      </c>
      <c r="H19" s="31" t="s">
        <v>85</v>
      </c>
      <c r="I19" s="33">
        <v>43409.822222222225</v>
      </c>
      <c r="J19" s="34">
        <v>43514.863958333335</v>
      </c>
      <c r="K19" s="34">
        <v>43619.418634259258</v>
      </c>
      <c r="L19" s="35" t="s">
        <v>85</v>
      </c>
      <c r="M19" s="31" t="s">
        <v>57</v>
      </c>
      <c r="N19" s="31" t="s">
        <v>85</v>
      </c>
      <c r="O19" s="36"/>
      <c r="P19" s="36">
        <f t="shared" si="7"/>
        <v>2</v>
      </c>
      <c r="Q19" s="36" t="str">
        <f t="shared" si="0"/>
        <v>Clos</v>
      </c>
      <c r="R19" s="34">
        <f t="shared" si="4"/>
        <v>43619.418634259258</v>
      </c>
      <c r="S19" s="33">
        <f t="shared" ca="1" si="5"/>
        <v>43664</v>
      </c>
      <c r="T19" s="37" t="str">
        <f t="shared" si="1"/>
        <v>30 et +</v>
      </c>
      <c r="U19" s="37" t="str">
        <f t="shared" si="2"/>
        <v>30 et +</v>
      </c>
      <c r="V19" s="37" t="e">
        <f t="shared" ca="1" si="3"/>
        <v>#NAME?</v>
      </c>
      <c r="W19" s="38">
        <f t="shared" si="6"/>
        <v>1</v>
      </c>
    </row>
    <row r="20" spans="1:23" ht="28.8" x14ac:dyDescent="0.3">
      <c r="A20" s="31">
        <v>19</v>
      </c>
      <c r="B20" s="31" t="s">
        <v>15</v>
      </c>
      <c r="C20" s="31" t="str">
        <f>VLOOKUP('[1]Traitement incidents SBP'!A20,[1]import!A:C,3,FALSE)</f>
        <v>Résolu</v>
      </c>
      <c r="D20" s="32" t="s">
        <v>83</v>
      </c>
      <c r="E20" s="31" t="s">
        <v>59</v>
      </c>
      <c r="F20" s="31" t="s">
        <v>34</v>
      </c>
      <c r="G20" s="31" t="s">
        <v>85</v>
      </c>
      <c r="H20" s="31" t="s">
        <v>85</v>
      </c>
      <c r="I20" s="33">
        <v>43411.752083333333</v>
      </c>
      <c r="J20" s="34">
        <v>43514.863969907405</v>
      </c>
      <c r="K20" s="34">
        <v>43619.424884259257</v>
      </c>
      <c r="L20" s="35" t="s">
        <v>85</v>
      </c>
      <c r="M20" s="31" t="s">
        <v>57</v>
      </c>
      <c r="N20" s="31" t="s">
        <v>85</v>
      </c>
      <c r="O20" s="36"/>
      <c r="P20" s="36">
        <f t="shared" si="7"/>
        <v>2</v>
      </c>
      <c r="Q20" s="36" t="str">
        <f t="shared" si="0"/>
        <v>Clos</v>
      </c>
      <c r="R20" s="34">
        <f t="shared" si="4"/>
        <v>43619.424884259257</v>
      </c>
      <c r="S20" s="33">
        <f t="shared" ca="1" si="5"/>
        <v>43664</v>
      </c>
      <c r="T20" s="37" t="str">
        <f t="shared" si="1"/>
        <v>30 et +</v>
      </c>
      <c r="U20" s="37" t="str">
        <f t="shared" si="2"/>
        <v>30 et +</v>
      </c>
      <c r="V20" s="37" t="e">
        <f t="shared" ca="1" si="3"/>
        <v>#NAME?</v>
      </c>
      <c r="W20" s="38">
        <f t="shared" si="6"/>
        <v>1</v>
      </c>
    </row>
    <row r="21" spans="1:23" ht="28.8" x14ac:dyDescent="0.3">
      <c r="A21" s="31">
        <v>20</v>
      </c>
      <c r="B21" s="31" t="s">
        <v>15</v>
      </c>
      <c r="C21" s="31" t="str">
        <f>VLOOKUP('[1]Traitement incidents SBP'!A21,[1]import!A:C,3,FALSE)</f>
        <v>Résolu</v>
      </c>
      <c r="D21" s="32" t="s">
        <v>83</v>
      </c>
      <c r="E21" s="31" t="s">
        <v>59</v>
      </c>
      <c r="F21" s="31" t="s">
        <v>34</v>
      </c>
      <c r="G21" s="31" t="s">
        <v>85</v>
      </c>
      <c r="H21" s="31" t="s">
        <v>85</v>
      </c>
      <c r="I21" s="33">
        <v>43412.370138888888</v>
      </c>
      <c r="J21" s="34">
        <v>43514.863969907405</v>
      </c>
      <c r="K21" s="34">
        <v>43619.421793981484</v>
      </c>
      <c r="L21" s="35" t="s">
        <v>85</v>
      </c>
      <c r="M21" s="31" t="s">
        <v>57</v>
      </c>
      <c r="N21" s="31" t="s">
        <v>85</v>
      </c>
      <c r="O21" s="36"/>
      <c r="P21" s="36">
        <f t="shared" si="7"/>
        <v>2</v>
      </c>
      <c r="Q21" s="36" t="str">
        <f t="shared" si="0"/>
        <v>Clos</v>
      </c>
      <c r="R21" s="34">
        <f t="shared" si="4"/>
        <v>43619.421793981484</v>
      </c>
      <c r="S21" s="33">
        <f t="shared" ca="1" si="5"/>
        <v>43664</v>
      </c>
      <c r="T21" s="37" t="str">
        <f t="shared" si="1"/>
        <v>30 et +</v>
      </c>
      <c r="U21" s="37" t="str">
        <f t="shared" si="2"/>
        <v>30 et +</v>
      </c>
      <c r="V21" s="37" t="e">
        <f t="shared" ca="1" si="3"/>
        <v>#NAME?</v>
      </c>
      <c r="W21" s="38">
        <f t="shared" si="6"/>
        <v>1</v>
      </c>
    </row>
    <row r="22" spans="1:23" ht="28.8" x14ac:dyDescent="0.3">
      <c r="A22" s="31">
        <v>21</v>
      </c>
      <c r="B22" s="31" t="s">
        <v>15</v>
      </c>
      <c r="C22" s="31" t="str">
        <f>VLOOKUP('[1]Traitement incidents SBP'!A22,[1]import!A:C,3,FALSE)</f>
        <v>Résolu</v>
      </c>
      <c r="D22" s="32" t="s">
        <v>83</v>
      </c>
      <c r="E22" s="31" t="s">
        <v>59</v>
      </c>
      <c r="F22" s="31" t="s">
        <v>34</v>
      </c>
      <c r="G22" s="31" t="s">
        <v>85</v>
      </c>
      <c r="H22" s="31" t="s">
        <v>85</v>
      </c>
      <c r="I22" s="33">
        <v>43415.427083333336</v>
      </c>
      <c r="J22" s="34">
        <v>43514.863969907405</v>
      </c>
      <c r="K22" s="34">
        <v>43619.421400462961</v>
      </c>
      <c r="L22" s="35" t="s">
        <v>85</v>
      </c>
      <c r="M22" s="31" t="s">
        <v>57</v>
      </c>
      <c r="N22" s="31" t="s">
        <v>85</v>
      </c>
      <c r="O22" s="36"/>
      <c r="P22" s="36">
        <f t="shared" si="7"/>
        <v>2</v>
      </c>
      <c r="Q22" s="36" t="str">
        <f t="shared" si="0"/>
        <v>Clos</v>
      </c>
      <c r="R22" s="34">
        <f t="shared" si="4"/>
        <v>43619.421400462961</v>
      </c>
      <c r="S22" s="33">
        <f t="shared" ca="1" si="5"/>
        <v>43664</v>
      </c>
      <c r="T22" s="37" t="str">
        <f t="shared" si="1"/>
        <v>30 et +</v>
      </c>
      <c r="U22" s="37" t="str">
        <f t="shared" si="2"/>
        <v>30 et +</v>
      </c>
      <c r="V22" s="37" t="e">
        <f t="shared" ca="1" si="3"/>
        <v>#NAME?</v>
      </c>
      <c r="W22" s="38">
        <f t="shared" si="6"/>
        <v>1</v>
      </c>
    </row>
    <row r="23" spans="1:23" ht="28.8" x14ac:dyDescent="0.3">
      <c r="A23" s="31">
        <v>22</v>
      </c>
      <c r="B23" s="31" t="s">
        <v>15</v>
      </c>
      <c r="C23" s="31" t="str">
        <f>VLOOKUP('[1]Traitement incidents SBP'!A23,[1]import!A:C,3,FALSE)</f>
        <v>Résolu</v>
      </c>
      <c r="D23" s="32" t="s">
        <v>83</v>
      </c>
      <c r="E23" s="31" t="s">
        <v>59</v>
      </c>
      <c r="F23" s="31" t="s">
        <v>34</v>
      </c>
      <c r="G23" s="31" t="s">
        <v>85</v>
      </c>
      <c r="H23" s="31" t="s">
        <v>85</v>
      </c>
      <c r="I23" s="33">
        <v>43415.429861111108</v>
      </c>
      <c r="J23" s="34">
        <v>43514.863969907405</v>
      </c>
      <c r="K23" s="34">
        <v>43619.422280092593</v>
      </c>
      <c r="L23" s="35" t="s">
        <v>85</v>
      </c>
      <c r="M23" s="31" t="s">
        <v>57</v>
      </c>
      <c r="N23" s="31" t="s">
        <v>85</v>
      </c>
      <c r="O23" s="36"/>
      <c r="P23" s="36">
        <f t="shared" si="7"/>
        <v>2</v>
      </c>
      <c r="Q23" s="36" t="str">
        <f t="shared" si="0"/>
        <v>Clos</v>
      </c>
      <c r="R23" s="34">
        <f t="shared" si="4"/>
        <v>43619.422280092593</v>
      </c>
      <c r="S23" s="33">
        <f t="shared" ca="1" si="5"/>
        <v>43664</v>
      </c>
      <c r="T23" s="37" t="str">
        <f t="shared" si="1"/>
        <v>30 et +</v>
      </c>
      <c r="U23" s="37" t="str">
        <f t="shared" si="2"/>
        <v>30 et +</v>
      </c>
      <c r="V23" s="37" t="e">
        <f t="shared" ca="1" si="3"/>
        <v>#NAME?</v>
      </c>
      <c r="W23" s="38">
        <f t="shared" si="6"/>
        <v>1</v>
      </c>
    </row>
    <row r="24" spans="1:23" ht="28.8" x14ac:dyDescent="0.3">
      <c r="A24" s="31">
        <v>23</v>
      </c>
      <c r="B24" s="31" t="s">
        <v>15</v>
      </c>
      <c r="C24" s="31" t="str">
        <f>VLOOKUP('[1]Traitement incidents SBP'!A24,[1]import!A:C,3,FALSE)</f>
        <v>Clos</v>
      </c>
      <c r="D24" s="32" t="s">
        <v>83</v>
      </c>
      <c r="E24" s="31" t="s">
        <v>59</v>
      </c>
      <c r="F24" s="31" t="s">
        <v>34</v>
      </c>
      <c r="G24" s="31" t="s">
        <v>85</v>
      </c>
      <c r="H24" s="31" t="s">
        <v>85</v>
      </c>
      <c r="I24" s="33">
        <v>43417.436805555553</v>
      </c>
      <c r="J24" s="34">
        <v>43514.863969907405</v>
      </c>
      <c r="K24" s="34">
        <v>43573.696828703702</v>
      </c>
      <c r="L24" s="35" t="s">
        <v>85</v>
      </c>
      <c r="M24" s="31" t="s">
        <v>57</v>
      </c>
      <c r="N24" s="31" t="s">
        <v>85</v>
      </c>
      <c r="O24" s="36"/>
      <c r="P24" s="36">
        <f t="shared" si="7"/>
        <v>2</v>
      </c>
      <c r="Q24" s="36" t="str">
        <f t="shared" si="0"/>
        <v>Clos</v>
      </c>
      <c r="R24" s="34">
        <f t="shared" si="4"/>
        <v>43573.696828703702</v>
      </c>
      <c r="S24" s="33">
        <f t="shared" ca="1" si="5"/>
        <v>43664</v>
      </c>
      <c r="T24" s="37" t="str">
        <f t="shared" si="1"/>
        <v>30 et +</v>
      </c>
      <c r="U24" s="37" t="str">
        <f t="shared" si="2"/>
        <v>30 et +</v>
      </c>
      <c r="V24" s="37" t="e">
        <f t="shared" ca="1" si="3"/>
        <v>#NAME?</v>
      </c>
      <c r="W24" s="38">
        <f t="shared" si="6"/>
        <v>1</v>
      </c>
    </row>
    <row r="25" spans="1:23" ht="28.8" x14ac:dyDescent="0.3">
      <c r="A25" s="31">
        <v>24</v>
      </c>
      <c r="B25" s="31" t="s">
        <v>15</v>
      </c>
      <c r="C25" s="31" t="str">
        <f>VLOOKUP('[1]Traitement incidents SBP'!A25,[1]import!A:C,3,FALSE)</f>
        <v>Clos</v>
      </c>
      <c r="D25" s="32" t="s">
        <v>83</v>
      </c>
      <c r="E25" s="31" t="s">
        <v>59</v>
      </c>
      <c r="F25" s="31" t="s">
        <v>34</v>
      </c>
      <c r="G25" s="31" t="s">
        <v>85</v>
      </c>
      <c r="H25" s="31" t="s">
        <v>85</v>
      </c>
      <c r="I25" s="33">
        <v>43417.470138888886</v>
      </c>
      <c r="J25" s="34">
        <v>43514.863969907405</v>
      </c>
      <c r="K25" s="34">
        <v>43573.697685185187</v>
      </c>
      <c r="L25" s="35" t="s">
        <v>85</v>
      </c>
      <c r="M25" s="31" t="s">
        <v>57</v>
      </c>
      <c r="N25" s="31" t="s">
        <v>85</v>
      </c>
      <c r="O25" s="36"/>
      <c r="P25" s="36">
        <f t="shared" si="7"/>
        <v>2</v>
      </c>
      <c r="Q25" s="36" t="str">
        <f t="shared" si="0"/>
        <v>Clos</v>
      </c>
      <c r="R25" s="34">
        <f t="shared" si="4"/>
        <v>43573.697685185187</v>
      </c>
      <c r="S25" s="33">
        <f t="shared" ca="1" si="5"/>
        <v>43664</v>
      </c>
      <c r="T25" s="37" t="str">
        <f t="shared" si="1"/>
        <v>30 et +</v>
      </c>
      <c r="U25" s="37" t="str">
        <f t="shared" si="2"/>
        <v>30 et +</v>
      </c>
      <c r="V25" s="37" t="e">
        <f t="shared" ca="1" si="3"/>
        <v>#NAME?</v>
      </c>
      <c r="W25" s="38">
        <f t="shared" si="6"/>
        <v>1</v>
      </c>
    </row>
    <row r="26" spans="1:23" ht="28.8" x14ac:dyDescent="0.3">
      <c r="A26" s="31">
        <v>25</v>
      </c>
      <c r="B26" s="31" t="s">
        <v>15</v>
      </c>
      <c r="C26" s="31" t="str">
        <f>VLOOKUP('[1]Traitement incidents SBP'!A26,[1]import!A:C,3,FALSE)</f>
        <v>Résolu</v>
      </c>
      <c r="D26" s="32" t="s">
        <v>83</v>
      </c>
      <c r="E26" s="31" t="s">
        <v>59</v>
      </c>
      <c r="F26" s="31" t="s">
        <v>34</v>
      </c>
      <c r="G26" s="31" t="s">
        <v>85</v>
      </c>
      <c r="H26" s="31" t="s">
        <v>85</v>
      </c>
      <c r="I26" s="33">
        <v>43417.597222222219</v>
      </c>
      <c r="J26" s="34">
        <v>43514.863969907405</v>
      </c>
      <c r="K26" s="34">
        <v>43619.424328703702</v>
      </c>
      <c r="L26" s="35" t="s">
        <v>85</v>
      </c>
      <c r="M26" s="31" t="s">
        <v>57</v>
      </c>
      <c r="N26" s="31" t="s">
        <v>85</v>
      </c>
      <c r="O26" s="36"/>
      <c r="P26" s="36">
        <f t="shared" si="7"/>
        <v>2</v>
      </c>
      <c r="Q26" s="36" t="str">
        <f t="shared" si="0"/>
        <v>Clos</v>
      </c>
      <c r="R26" s="34">
        <f t="shared" si="4"/>
        <v>43619.424328703702</v>
      </c>
      <c r="S26" s="33">
        <f t="shared" ca="1" si="5"/>
        <v>43664</v>
      </c>
      <c r="T26" s="37" t="str">
        <f t="shared" si="1"/>
        <v>30 et +</v>
      </c>
      <c r="U26" s="37" t="str">
        <f t="shared" si="2"/>
        <v>30 et +</v>
      </c>
      <c r="V26" s="37" t="e">
        <f t="shared" ca="1" si="3"/>
        <v>#NAME?</v>
      </c>
      <c r="W26" s="38">
        <f t="shared" si="6"/>
        <v>1</v>
      </c>
    </row>
    <row r="27" spans="1:23" ht="28.8" x14ac:dyDescent="0.3">
      <c r="A27" s="31">
        <v>26</v>
      </c>
      <c r="B27" s="31" t="s">
        <v>15</v>
      </c>
      <c r="C27" s="31" t="str">
        <f>VLOOKUP('[1]Traitement incidents SBP'!A27,[1]import!A:C,3,FALSE)</f>
        <v>Résolu</v>
      </c>
      <c r="D27" s="32" t="s">
        <v>83</v>
      </c>
      <c r="E27" s="31" t="s">
        <v>59</v>
      </c>
      <c r="F27" s="31" t="s">
        <v>34</v>
      </c>
      <c r="G27" s="31" t="s">
        <v>85</v>
      </c>
      <c r="H27" s="31" t="s">
        <v>85</v>
      </c>
      <c r="I27" s="33">
        <v>43417.73333333333</v>
      </c>
      <c r="J27" s="34">
        <v>43514.863969907405</v>
      </c>
      <c r="K27" s="34">
        <v>43619.423379629632</v>
      </c>
      <c r="L27" s="35" t="s">
        <v>85</v>
      </c>
      <c r="M27" s="31" t="s">
        <v>57</v>
      </c>
      <c r="N27" s="31" t="s">
        <v>85</v>
      </c>
      <c r="O27" s="36"/>
      <c r="P27" s="36">
        <f t="shared" si="7"/>
        <v>2</v>
      </c>
      <c r="Q27" s="36" t="str">
        <f t="shared" si="0"/>
        <v>Clos</v>
      </c>
      <c r="R27" s="34">
        <f t="shared" si="4"/>
        <v>43619.423379629632</v>
      </c>
      <c r="S27" s="33">
        <f t="shared" ca="1" si="5"/>
        <v>43664</v>
      </c>
      <c r="T27" s="37" t="str">
        <f t="shared" si="1"/>
        <v>30 et +</v>
      </c>
      <c r="U27" s="37" t="str">
        <f t="shared" si="2"/>
        <v>30 et +</v>
      </c>
      <c r="V27" s="37" t="e">
        <f t="shared" ca="1" si="3"/>
        <v>#NAME?</v>
      </c>
      <c r="W27" s="38">
        <f t="shared" si="6"/>
        <v>1</v>
      </c>
    </row>
    <row r="28" spans="1:23" ht="28.8" x14ac:dyDescent="0.3">
      <c r="A28" s="31">
        <v>27</v>
      </c>
      <c r="B28" s="31" t="s">
        <v>15</v>
      </c>
      <c r="C28" s="31" t="str">
        <f>VLOOKUP('[1]Traitement incidents SBP'!A28,[1]import!A:C,3,FALSE)</f>
        <v>Résolu</v>
      </c>
      <c r="D28" s="32" t="s">
        <v>83</v>
      </c>
      <c r="E28" s="31" t="s">
        <v>59</v>
      </c>
      <c r="F28" s="31" t="s">
        <v>34</v>
      </c>
      <c r="G28" s="31" t="s">
        <v>85</v>
      </c>
      <c r="H28" s="31" t="s">
        <v>85</v>
      </c>
      <c r="I28" s="33">
        <v>43418.085416666669</v>
      </c>
      <c r="J28" s="34">
        <v>43514.863981481481</v>
      </c>
      <c r="K28" s="34">
        <v>43619.426782407405</v>
      </c>
      <c r="L28" s="35" t="s">
        <v>85</v>
      </c>
      <c r="M28" s="31" t="s">
        <v>57</v>
      </c>
      <c r="N28" s="31" t="s">
        <v>85</v>
      </c>
      <c r="O28" s="36"/>
      <c r="P28" s="36">
        <f t="shared" si="7"/>
        <v>2</v>
      </c>
      <c r="Q28" s="36" t="str">
        <f t="shared" si="0"/>
        <v>Clos</v>
      </c>
      <c r="R28" s="34">
        <f t="shared" si="4"/>
        <v>43619.426782407405</v>
      </c>
      <c r="S28" s="33">
        <f t="shared" ca="1" si="5"/>
        <v>43664</v>
      </c>
      <c r="T28" s="37" t="str">
        <f t="shared" si="1"/>
        <v>30 et +</v>
      </c>
      <c r="U28" s="37" t="str">
        <f t="shared" si="2"/>
        <v>30 et +</v>
      </c>
      <c r="V28" s="37" t="e">
        <f t="shared" ca="1" si="3"/>
        <v>#NAME?</v>
      </c>
      <c r="W28" s="38">
        <f t="shared" si="6"/>
        <v>1</v>
      </c>
    </row>
    <row r="29" spans="1:23" ht="28.8" x14ac:dyDescent="0.3">
      <c r="A29" s="31">
        <v>28</v>
      </c>
      <c r="B29" s="31" t="s">
        <v>15</v>
      </c>
      <c r="C29" s="31" t="str">
        <f>VLOOKUP('[1]Traitement incidents SBP'!A29,[1]import!A:C,3,FALSE)</f>
        <v>Clos</v>
      </c>
      <c r="D29" s="32" t="s">
        <v>83</v>
      </c>
      <c r="E29" s="31" t="s">
        <v>58</v>
      </c>
      <c r="F29" s="31" t="s">
        <v>34</v>
      </c>
      <c r="G29" s="31" t="s">
        <v>85</v>
      </c>
      <c r="H29" s="31" t="s">
        <v>85</v>
      </c>
      <c r="I29" s="33">
        <v>43426.439583333333</v>
      </c>
      <c r="J29" s="34">
        <v>43514.863981481481</v>
      </c>
      <c r="K29" s="34">
        <v>43544.725844907407</v>
      </c>
      <c r="L29" s="35" t="s">
        <v>85</v>
      </c>
      <c r="M29" s="31" t="s">
        <v>57</v>
      </c>
      <c r="N29" s="31" t="s">
        <v>85</v>
      </c>
      <c r="O29" s="36"/>
      <c r="P29" s="36">
        <f t="shared" si="7"/>
        <v>2</v>
      </c>
      <c r="Q29" s="36" t="str">
        <f t="shared" si="0"/>
        <v>Clos</v>
      </c>
      <c r="R29" s="34">
        <f t="shared" si="4"/>
        <v>43544.725844907407</v>
      </c>
      <c r="S29" s="33">
        <f t="shared" ca="1" si="5"/>
        <v>43664</v>
      </c>
      <c r="T29" s="37" t="str">
        <f t="shared" si="1"/>
        <v>30 et +</v>
      </c>
      <c r="U29" s="37" t="str">
        <f t="shared" si="2"/>
        <v>30 et +</v>
      </c>
      <c r="V29" s="37" t="e">
        <f t="shared" ca="1" si="3"/>
        <v>#NAME?</v>
      </c>
      <c r="W29" s="38">
        <f t="shared" si="6"/>
        <v>1</v>
      </c>
    </row>
    <row r="30" spans="1:23" ht="28.8" x14ac:dyDescent="0.3">
      <c r="A30" s="31">
        <v>29</v>
      </c>
      <c r="B30" s="31" t="s">
        <v>15</v>
      </c>
      <c r="C30" s="31" t="str">
        <f>VLOOKUP('[1]Traitement incidents SBP'!A30,[1]import!A:C,3,FALSE)</f>
        <v>Résolu</v>
      </c>
      <c r="D30" s="32" t="s">
        <v>83</v>
      </c>
      <c r="E30" s="31" t="s">
        <v>59</v>
      </c>
      <c r="F30" s="31" t="s">
        <v>34</v>
      </c>
      <c r="G30" s="31" t="s">
        <v>85</v>
      </c>
      <c r="H30" s="31" t="s">
        <v>85</v>
      </c>
      <c r="I30" s="33">
        <v>43430.726388888892</v>
      </c>
      <c r="J30" s="34">
        <v>43514.863981481481</v>
      </c>
      <c r="K30" s="34">
        <v>43619.434652777774</v>
      </c>
      <c r="L30" s="35" t="s">
        <v>85</v>
      </c>
      <c r="M30" s="31" t="s">
        <v>57</v>
      </c>
      <c r="N30" s="31" t="s">
        <v>85</v>
      </c>
      <c r="O30" s="36"/>
      <c r="P30" s="36">
        <f t="shared" si="7"/>
        <v>2</v>
      </c>
      <c r="Q30" s="36" t="str">
        <f t="shared" si="0"/>
        <v>Clos</v>
      </c>
      <c r="R30" s="34">
        <f t="shared" si="4"/>
        <v>43619.434652777774</v>
      </c>
      <c r="S30" s="33">
        <f t="shared" ca="1" si="5"/>
        <v>43664</v>
      </c>
      <c r="T30" s="37" t="str">
        <f t="shared" si="1"/>
        <v>30 et +</v>
      </c>
      <c r="U30" s="37" t="str">
        <f t="shared" si="2"/>
        <v>30 et +</v>
      </c>
      <c r="V30" s="37" t="e">
        <f t="shared" ca="1" si="3"/>
        <v>#NAME?</v>
      </c>
      <c r="W30" s="38">
        <f t="shared" si="6"/>
        <v>1</v>
      </c>
    </row>
    <row r="31" spans="1:23" ht="28.8" x14ac:dyDescent="0.3">
      <c r="A31" s="31">
        <v>30</v>
      </c>
      <c r="B31" s="31" t="s">
        <v>15</v>
      </c>
      <c r="C31" s="31" t="str">
        <f>VLOOKUP('[1]Traitement incidents SBP'!A31,[1]import!A:C,3,FALSE)</f>
        <v>Résolu</v>
      </c>
      <c r="D31" s="32" t="s">
        <v>83</v>
      </c>
      <c r="E31" s="31" t="s">
        <v>59</v>
      </c>
      <c r="F31" s="31" t="s">
        <v>34</v>
      </c>
      <c r="G31" s="31" t="s">
        <v>85</v>
      </c>
      <c r="H31" s="31" t="s">
        <v>85</v>
      </c>
      <c r="I31" s="33">
        <v>43430.793055555558</v>
      </c>
      <c r="J31" s="34">
        <v>43514.863981481481</v>
      </c>
      <c r="K31" s="34">
        <v>43619.431851851848</v>
      </c>
      <c r="L31" s="35" t="s">
        <v>85</v>
      </c>
      <c r="M31" s="31" t="s">
        <v>57</v>
      </c>
      <c r="N31" s="31" t="s">
        <v>85</v>
      </c>
      <c r="O31" s="36"/>
      <c r="P31" s="36">
        <f t="shared" si="7"/>
        <v>2</v>
      </c>
      <c r="Q31" s="36" t="str">
        <f t="shared" si="0"/>
        <v>Clos</v>
      </c>
      <c r="R31" s="34">
        <f t="shared" si="4"/>
        <v>43619.431851851848</v>
      </c>
      <c r="S31" s="33">
        <f t="shared" ca="1" si="5"/>
        <v>43664</v>
      </c>
      <c r="T31" s="37" t="str">
        <f t="shared" si="1"/>
        <v>30 et +</v>
      </c>
      <c r="U31" s="37" t="str">
        <f t="shared" si="2"/>
        <v>30 et +</v>
      </c>
      <c r="V31" s="37" t="e">
        <f t="shared" ca="1" si="3"/>
        <v>#NAME?</v>
      </c>
      <c r="W31" s="38">
        <f t="shared" si="6"/>
        <v>1</v>
      </c>
    </row>
    <row r="32" spans="1:23" ht="28.8" x14ac:dyDescent="0.3">
      <c r="A32" s="31">
        <v>31</v>
      </c>
      <c r="B32" s="31" t="s">
        <v>15</v>
      </c>
      <c r="C32" s="31" t="str">
        <f>VLOOKUP('[1]Traitement incidents SBP'!A32,[1]import!A:C,3,FALSE)</f>
        <v>Clos</v>
      </c>
      <c r="D32" s="32" t="s">
        <v>83</v>
      </c>
      <c r="E32" s="31" t="s">
        <v>58</v>
      </c>
      <c r="F32" s="31" t="s">
        <v>34</v>
      </c>
      <c r="G32" s="31" t="s">
        <v>85</v>
      </c>
      <c r="H32" s="31" t="s">
        <v>85</v>
      </c>
      <c r="I32" s="33">
        <v>43433.441666666666</v>
      </c>
      <c r="J32" s="34">
        <v>43514.863993055558</v>
      </c>
      <c r="K32" s="34">
        <v>43544.727002314816</v>
      </c>
      <c r="L32" s="35" t="s">
        <v>85</v>
      </c>
      <c r="M32" s="31" t="s">
        <v>57</v>
      </c>
      <c r="N32" s="31" t="s">
        <v>85</v>
      </c>
      <c r="O32" s="36"/>
      <c r="P32" s="36">
        <f t="shared" si="7"/>
        <v>2</v>
      </c>
      <c r="Q32" s="36" t="str">
        <f t="shared" si="0"/>
        <v>Clos</v>
      </c>
      <c r="R32" s="34">
        <f t="shared" si="4"/>
        <v>43544.727002314816</v>
      </c>
      <c r="S32" s="33">
        <f t="shared" ca="1" si="5"/>
        <v>43664</v>
      </c>
      <c r="T32" s="37" t="str">
        <f t="shared" si="1"/>
        <v>30 et +</v>
      </c>
      <c r="U32" s="37" t="str">
        <f t="shared" si="2"/>
        <v>30 et +</v>
      </c>
      <c r="V32" s="37" t="e">
        <f t="shared" ca="1" si="3"/>
        <v>#NAME?</v>
      </c>
      <c r="W32" s="38">
        <f t="shared" si="6"/>
        <v>1</v>
      </c>
    </row>
    <row r="33" spans="1:23" ht="28.8" x14ac:dyDescent="0.3">
      <c r="A33" s="31">
        <v>32</v>
      </c>
      <c r="B33" s="31" t="s">
        <v>15</v>
      </c>
      <c r="C33" s="31" t="str">
        <f>VLOOKUP('[1]Traitement incidents SBP'!A33,[1]import!A:C,3,FALSE)</f>
        <v>Résolu</v>
      </c>
      <c r="D33" s="32" t="s">
        <v>83</v>
      </c>
      <c r="E33" s="31" t="s">
        <v>59</v>
      </c>
      <c r="F33" s="31" t="s">
        <v>34</v>
      </c>
      <c r="G33" s="31" t="s">
        <v>85</v>
      </c>
      <c r="H33" s="31" t="s">
        <v>85</v>
      </c>
      <c r="I33" s="33">
        <v>43433.477083333331</v>
      </c>
      <c r="J33" s="34">
        <v>43514.863993055558</v>
      </c>
      <c r="K33" s="34">
        <v>43619.43613425926</v>
      </c>
      <c r="L33" s="35" t="s">
        <v>85</v>
      </c>
      <c r="M33" s="31" t="s">
        <v>57</v>
      </c>
      <c r="N33" s="31" t="s">
        <v>85</v>
      </c>
      <c r="O33" s="36"/>
      <c r="P33" s="36">
        <f t="shared" si="7"/>
        <v>2</v>
      </c>
      <c r="Q33" s="36" t="str">
        <f t="shared" si="0"/>
        <v>Clos</v>
      </c>
      <c r="R33" s="34">
        <f t="shared" si="4"/>
        <v>43619.43613425926</v>
      </c>
      <c r="S33" s="33">
        <f t="shared" ca="1" si="5"/>
        <v>43664</v>
      </c>
      <c r="T33" s="37" t="str">
        <f t="shared" si="1"/>
        <v>30 et +</v>
      </c>
      <c r="U33" s="37" t="str">
        <f t="shared" si="2"/>
        <v>30 et +</v>
      </c>
      <c r="V33" s="37" t="e">
        <f t="shared" ca="1" si="3"/>
        <v>#NAME?</v>
      </c>
      <c r="W33" s="38">
        <f t="shared" si="6"/>
        <v>1</v>
      </c>
    </row>
    <row r="34" spans="1:23" ht="28.8" x14ac:dyDescent="0.3">
      <c r="A34" s="31">
        <v>33</v>
      </c>
      <c r="B34" s="31" t="s">
        <v>15</v>
      </c>
      <c r="C34" s="31" t="str">
        <f>VLOOKUP('[1]Traitement incidents SBP'!A34,[1]import!A:C,3,FALSE)</f>
        <v>Résolu</v>
      </c>
      <c r="D34" s="32" t="s">
        <v>83</v>
      </c>
      <c r="E34" s="31" t="s">
        <v>59</v>
      </c>
      <c r="F34" s="31" t="s">
        <v>34</v>
      </c>
      <c r="G34" s="31" t="s">
        <v>85</v>
      </c>
      <c r="H34" s="31" t="s">
        <v>85</v>
      </c>
      <c r="I34" s="33">
        <v>43435.950694444444</v>
      </c>
      <c r="J34" s="34">
        <v>43514.863993055558</v>
      </c>
      <c r="K34" s="34">
        <v>43619.437152777777</v>
      </c>
      <c r="L34" s="35" t="s">
        <v>85</v>
      </c>
      <c r="M34" s="31" t="s">
        <v>57</v>
      </c>
      <c r="N34" s="31" t="s">
        <v>85</v>
      </c>
      <c r="O34" s="36"/>
      <c r="P34" s="36">
        <f t="shared" si="7"/>
        <v>2</v>
      </c>
      <c r="Q34" s="36" t="str">
        <f t="shared" si="0"/>
        <v>Clos</v>
      </c>
      <c r="R34" s="34">
        <f t="shared" si="4"/>
        <v>43619.437152777777</v>
      </c>
      <c r="S34" s="33">
        <f t="shared" ca="1" si="5"/>
        <v>43664</v>
      </c>
      <c r="T34" s="37" t="str">
        <f t="shared" si="1"/>
        <v>30 et +</v>
      </c>
      <c r="U34" s="37" t="str">
        <f t="shared" si="2"/>
        <v>30 et +</v>
      </c>
      <c r="V34" s="37" t="e">
        <f t="shared" ca="1" si="3"/>
        <v>#NAME?</v>
      </c>
      <c r="W34" s="38">
        <f t="shared" si="6"/>
        <v>1</v>
      </c>
    </row>
    <row r="35" spans="1:23" x14ac:dyDescent="0.3">
      <c r="A35" s="31">
        <v>34</v>
      </c>
      <c r="B35" s="31" t="s">
        <v>15</v>
      </c>
      <c r="C35" s="31" t="str">
        <f>VLOOKUP('[1]Traitement incidents SBP'!A35,[1]import!A:C,3,FALSE)</f>
        <v>Résolu</v>
      </c>
      <c r="D35" s="32" t="s">
        <v>83</v>
      </c>
      <c r="E35" s="31" t="s">
        <v>60</v>
      </c>
      <c r="F35" s="31" t="s">
        <v>34</v>
      </c>
      <c r="G35" s="31" t="s">
        <v>85</v>
      </c>
      <c r="H35" s="31" t="s">
        <v>85</v>
      </c>
      <c r="I35" s="33">
        <v>43430</v>
      </c>
      <c r="J35" s="34">
        <v>43514.863993055558</v>
      </c>
      <c r="K35" s="34">
        <v>43496.691620370373</v>
      </c>
      <c r="L35" s="35" t="s">
        <v>85</v>
      </c>
      <c r="M35" s="31" t="s">
        <v>57</v>
      </c>
      <c r="N35" s="31" t="s">
        <v>85</v>
      </c>
      <c r="O35" s="36"/>
      <c r="P35" s="36">
        <f t="shared" si="7"/>
        <v>2</v>
      </c>
      <c r="Q35" s="36" t="str">
        <f t="shared" si="0"/>
        <v>Clos</v>
      </c>
      <c r="R35" s="34">
        <f t="shared" si="4"/>
        <v>43496.691620370373</v>
      </c>
      <c r="S35" s="33">
        <f t="shared" ca="1" si="5"/>
        <v>43664</v>
      </c>
      <c r="T35" s="37" t="str">
        <f t="shared" si="1"/>
        <v>30 et +</v>
      </c>
      <c r="U35" s="37" t="str">
        <f t="shared" si="2"/>
        <v>30 et +</v>
      </c>
      <c r="V35" s="37" t="e">
        <f t="shared" ca="1" si="3"/>
        <v>#NAME?</v>
      </c>
      <c r="W35" s="38">
        <f t="shared" si="6"/>
        <v>1</v>
      </c>
    </row>
    <row r="36" spans="1:23" ht="28.8" x14ac:dyDescent="0.3">
      <c r="A36" s="31">
        <v>35</v>
      </c>
      <c r="B36" s="31" t="s">
        <v>15</v>
      </c>
      <c r="C36" s="31" t="e">
        <f>VLOOKUP('[1]Traitement incidents SBP'!A36,[1]import!A:C,3,FALSE)</f>
        <v>#N/A</v>
      </c>
      <c r="D36" s="32" t="s">
        <v>83</v>
      </c>
      <c r="E36" s="31" t="s">
        <v>61</v>
      </c>
      <c r="F36" s="31" t="s">
        <v>34</v>
      </c>
      <c r="G36" s="31" t="s">
        <v>85</v>
      </c>
      <c r="H36" s="31" t="s">
        <v>85</v>
      </c>
      <c r="I36" s="33">
        <v>43438.820138888892</v>
      </c>
      <c r="J36" s="34">
        <v>43514.863993055558</v>
      </c>
      <c r="K36" s="34">
        <v>43619.436550925922</v>
      </c>
      <c r="L36" s="35" t="s">
        <v>85</v>
      </c>
      <c r="M36" s="31" t="s">
        <v>62</v>
      </c>
      <c r="N36" s="31" t="s">
        <v>85</v>
      </c>
      <c r="O36" s="36"/>
      <c r="P36" s="36">
        <f t="shared" si="7"/>
        <v>4</v>
      </c>
      <c r="Q36" s="36" t="e">
        <f t="shared" si="0"/>
        <v>#N/A</v>
      </c>
      <c r="R36" s="34">
        <f t="shared" si="4"/>
        <v>43619.436550925922</v>
      </c>
      <c r="S36" s="33">
        <f t="shared" ca="1" si="5"/>
        <v>43664</v>
      </c>
      <c r="T36" s="37" t="e">
        <f t="shared" si="1"/>
        <v>#N/A</v>
      </c>
      <c r="U36" s="37" t="str">
        <f t="shared" si="2"/>
        <v>30 et +</v>
      </c>
      <c r="V36" s="37" t="e">
        <f t="shared" ca="1" si="3"/>
        <v>#NAME?</v>
      </c>
      <c r="W36" s="38">
        <f t="shared" si="6"/>
        <v>1</v>
      </c>
    </row>
    <row r="37" spans="1:23" ht="28.8" x14ac:dyDescent="0.3">
      <c r="A37" s="31">
        <v>36</v>
      </c>
      <c r="B37" s="31" t="s">
        <v>15</v>
      </c>
      <c r="C37" s="31" t="str">
        <f>VLOOKUP('[1]Traitement incidents SBP'!A37,[1]import!A:C,3,FALSE)</f>
        <v>Résolu</v>
      </c>
      <c r="D37" s="32" t="s">
        <v>83</v>
      </c>
      <c r="E37" s="31" t="s">
        <v>59</v>
      </c>
      <c r="F37" s="31" t="s">
        <v>34</v>
      </c>
      <c r="G37" s="31" t="s">
        <v>85</v>
      </c>
      <c r="H37" s="31" t="s">
        <v>85</v>
      </c>
      <c r="I37" s="33">
        <v>43441.681250000001</v>
      </c>
      <c r="J37" s="34">
        <v>43514.864004629628</v>
      </c>
      <c r="K37" s="34"/>
      <c r="L37" s="35" t="s">
        <v>85</v>
      </c>
      <c r="M37" s="31" t="s">
        <v>57</v>
      </c>
      <c r="N37" s="31" t="s">
        <v>85</v>
      </c>
      <c r="O37" s="36"/>
      <c r="P37" s="36">
        <f t="shared" si="7"/>
        <v>2</v>
      </c>
      <c r="Q37" s="36" t="str">
        <f t="shared" si="0"/>
        <v>Clos</v>
      </c>
      <c r="R37" s="34" t="str">
        <f t="shared" si="4"/>
        <v>non résolu</v>
      </c>
      <c r="S37" s="33">
        <f t="shared" ca="1" si="5"/>
        <v>43664</v>
      </c>
      <c r="T37" s="37" t="e">
        <f t="shared" si="1"/>
        <v>#VALUE!</v>
      </c>
      <c r="U37" s="37" t="e">
        <f t="shared" si="2"/>
        <v>#VALUE!</v>
      </c>
      <c r="V37" s="37" t="e">
        <f t="shared" ca="1" si="3"/>
        <v>#NAME?</v>
      </c>
      <c r="W37" s="38">
        <f t="shared" si="6"/>
        <v>1</v>
      </c>
    </row>
    <row r="38" spans="1:23" ht="28.8" x14ac:dyDescent="0.3">
      <c r="A38" s="31">
        <v>37</v>
      </c>
      <c r="B38" s="31" t="s">
        <v>15</v>
      </c>
      <c r="C38" s="31" t="str">
        <f>VLOOKUP('[1]Traitement incidents SBP'!A38,[1]import!A:C,3,FALSE)</f>
        <v>En cours</v>
      </c>
      <c r="D38" s="32" t="s">
        <v>83</v>
      </c>
      <c r="E38" s="31" t="s">
        <v>59</v>
      </c>
      <c r="F38" s="31" t="s">
        <v>34</v>
      </c>
      <c r="G38" s="31" t="s">
        <v>85</v>
      </c>
      <c r="H38" s="31" t="s">
        <v>85</v>
      </c>
      <c r="I38" s="33">
        <v>43441.684027777781</v>
      </c>
      <c r="J38" s="34">
        <v>43514.864004629628</v>
      </c>
      <c r="K38" s="34"/>
      <c r="L38" s="35" t="s">
        <v>85</v>
      </c>
      <c r="M38" s="31" t="s">
        <v>57</v>
      </c>
      <c r="N38" s="31" t="s">
        <v>85</v>
      </c>
      <c r="O38" s="36"/>
      <c r="P38" s="36">
        <f t="shared" si="7"/>
        <v>2</v>
      </c>
      <c r="Q38" s="36" t="str">
        <f t="shared" si="0"/>
        <v>En cours</v>
      </c>
      <c r="R38" s="34" t="str">
        <f t="shared" si="4"/>
        <v>non résolu</v>
      </c>
      <c r="S38" s="33">
        <f t="shared" ca="1" si="5"/>
        <v>43664</v>
      </c>
      <c r="T38" s="37" t="e">
        <f t="shared" ca="1" si="1"/>
        <v>#NAME?</v>
      </c>
      <c r="U38" s="37" t="e">
        <f t="shared" si="2"/>
        <v>#VALUE!</v>
      </c>
      <c r="V38" s="37" t="e">
        <f t="shared" ca="1" si="3"/>
        <v>#NAME?</v>
      </c>
      <c r="W38" s="38">
        <f t="shared" si="6"/>
        <v>1</v>
      </c>
    </row>
    <row r="39" spans="1:23" ht="28.8" x14ac:dyDescent="0.3">
      <c r="A39" s="31">
        <v>38</v>
      </c>
      <c r="B39" s="31" t="s">
        <v>15</v>
      </c>
      <c r="C39" s="31" t="str">
        <f>VLOOKUP('[1]Traitement incidents SBP'!A39,[1]import!A:C,3,FALSE)</f>
        <v>En cours</v>
      </c>
      <c r="D39" s="32" t="s">
        <v>83</v>
      </c>
      <c r="E39" s="31" t="s">
        <v>59</v>
      </c>
      <c r="F39" s="31" t="s">
        <v>34</v>
      </c>
      <c r="G39" s="31" t="s">
        <v>85</v>
      </c>
      <c r="H39" s="31" t="s">
        <v>85</v>
      </c>
      <c r="I39" s="33">
        <v>43445.50277777778</v>
      </c>
      <c r="J39" s="34">
        <v>43514.864004629628</v>
      </c>
      <c r="K39" s="34">
        <v>43619.437650462962</v>
      </c>
      <c r="L39" s="35" t="s">
        <v>85</v>
      </c>
      <c r="M39" s="31" t="s">
        <v>57</v>
      </c>
      <c r="N39" s="31" t="s">
        <v>85</v>
      </c>
      <c r="O39" s="36"/>
      <c r="P39" s="36">
        <f t="shared" si="7"/>
        <v>2</v>
      </c>
      <c r="Q39" s="36" t="str">
        <f t="shared" si="0"/>
        <v>En cours</v>
      </c>
      <c r="R39" s="34">
        <f t="shared" si="4"/>
        <v>43619.437650462962</v>
      </c>
      <c r="S39" s="33">
        <f t="shared" ca="1" si="5"/>
        <v>43664</v>
      </c>
      <c r="T39" s="37" t="e">
        <f t="shared" ca="1" si="1"/>
        <v>#NAME?</v>
      </c>
      <c r="U39" s="37" t="str">
        <f t="shared" si="2"/>
        <v>30 et +</v>
      </c>
      <c r="V39" s="37" t="e">
        <f t="shared" ca="1" si="3"/>
        <v>#NAME?</v>
      </c>
      <c r="W39" s="38">
        <f t="shared" si="6"/>
        <v>1</v>
      </c>
    </row>
    <row r="40" spans="1:23" ht="28.8" x14ac:dyDescent="0.3">
      <c r="A40" s="31">
        <v>39</v>
      </c>
      <c r="B40" s="31" t="s">
        <v>15</v>
      </c>
      <c r="C40" s="31" t="str">
        <f>VLOOKUP('[1]Traitement incidents SBP'!A40,[1]import!A:C,3,FALSE)</f>
        <v>Résolu</v>
      </c>
      <c r="D40" s="32" t="s">
        <v>83</v>
      </c>
      <c r="E40" s="31" t="s">
        <v>59</v>
      </c>
      <c r="F40" s="31" t="s">
        <v>34</v>
      </c>
      <c r="G40" s="31" t="s">
        <v>85</v>
      </c>
      <c r="H40" s="31" t="s">
        <v>85</v>
      </c>
      <c r="I40" s="33">
        <v>43448.01666666667</v>
      </c>
      <c r="J40" s="34">
        <v>43514.864004629628</v>
      </c>
      <c r="K40" s="34"/>
      <c r="L40" s="35" t="s">
        <v>85</v>
      </c>
      <c r="M40" s="31" t="s">
        <v>57</v>
      </c>
      <c r="N40" s="31" t="s">
        <v>85</v>
      </c>
      <c r="O40" s="36"/>
      <c r="P40" s="36">
        <f t="shared" si="7"/>
        <v>2</v>
      </c>
      <c r="Q40" s="36" t="str">
        <f t="shared" si="0"/>
        <v>Clos</v>
      </c>
      <c r="R40" s="34" t="str">
        <f t="shared" si="4"/>
        <v>non résolu</v>
      </c>
      <c r="S40" s="33">
        <f t="shared" ca="1" si="5"/>
        <v>43664</v>
      </c>
      <c r="T40" s="37" t="e">
        <f t="shared" si="1"/>
        <v>#VALUE!</v>
      </c>
      <c r="U40" s="37" t="e">
        <f t="shared" si="2"/>
        <v>#VALUE!</v>
      </c>
      <c r="V40" s="37" t="e">
        <f t="shared" ca="1" si="3"/>
        <v>#NAME?</v>
      </c>
      <c r="W40" s="38">
        <f t="shared" si="6"/>
        <v>1</v>
      </c>
    </row>
    <row r="41" spans="1:23" ht="28.8" x14ac:dyDescent="0.3">
      <c r="A41" s="31">
        <v>40</v>
      </c>
      <c r="B41" s="31" t="s">
        <v>15</v>
      </c>
      <c r="C41" s="31" t="str">
        <f>VLOOKUP('[1]Traitement incidents SBP'!A41,[1]import!A:C,3,FALSE)</f>
        <v>En cours</v>
      </c>
      <c r="D41" s="32" t="s">
        <v>83</v>
      </c>
      <c r="E41" s="31" t="s">
        <v>59</v>
      </c>
      <c r="F41" s="31" t="s">
        <v>34</v>
      </c>
      <c r="G41" s="31" t="s">
        <v>85</v>
      </c>
      <c r="H41" s="31" t="s">
        <v>85</v>
      </c>
      <c r="I41" s="33">
        <v>43453.337500000001</v>
      </c>
      <c r="J41" s="34">
        <v>43514.864004629628</v>
      </c>
      <c r="K41" s="34"/>
      <c r="L41" s="35" t="s">
        <v>85</v>
      </c>
      <c r="M41" s="31" t="s">
        <v>57</v>
      </c>
      <c r="N41" s="31" t="s">
        <v>85</v>
      </c>
      <c r="O41" s="36"/>
      <c r="P41" s="36">
        <f t="shared" si="7"/>
        <v>2</v>
      </c>
      <c r="Q41" s="36" t="str">
        <f t="shared" si="0"/>
        <v>En cours</v>
      </c>
      <c r="R41" s="34" t="str">
        <f t="shared" si="4"/>
        <v>non résolu</v>
      </c>
      <c r="S41" s="33">
        <f t="shared" ca="1" si="5"/>
        <v>43664</v>
      </c>
      <c r="T41" s="37" t="e">
        <f t="shared" ca="1" si="1"/>
        <v>#NAME?</v>
      </c>
      <c r="U41" s="37" t="e">
        <f t="shared" si="2"/>
        <v>#VALUE!</v>
      </c>
      <c r="V41" s="37" t="e">
        <f t="shared" ca="1" si="3"/>
        <v>#NAME?</v>
      </c>
      <c r="W41" s="38">
        <f t="shared" si="6"/>
        <v>1</v>
      </c>
    </row>
    <row r="42" spans="1:23" ht="28.8" x14ac:dyDescent="0.3">
      <c r="A42" s="31">
        <v>41</v>
      </c>
      <c r="B42" s="31" t="s">
        <v>15</v>
      </c>
      <c r="C42" s="31" t="str">
        <f>VLOOKUP('[1]Traitement incidents SBP'!A42,[1]import!A:C,3,FALSE)</f>
        <v>En cours</v>
      </c>
      <c r="D42" s="32" t="s">
        <v>83</v>
      </c>
      <c r="E42" s="31" t="s">
        <v>58</v>
      </c>
      <c r="F42" s="31" t="s">
        <v>34</v>
      </c>
      <c r="G42" s="31" t="s">
        <v>85</v>
      </c>
      <c r="H42" s="31" t="s">
        <v>85</v>
      </c>
      <c r="I42" s="33">
        <v>43456.594444444447</v>
      </c>
      <c r="J42" s="34">
        <v>43514.864004629628</v>
      </c>
      <c r="K42" s="34"/>
      <c r="L42" s="35" t="s">
        <v>85</v>
      </c>
      <c r="M42" s="31" t="s">
        <v>57</v>
      </c>
      <c r="N42" s="31" t="s">
        <v>85</v>
      </c>
      <c r="O42" s="36"/>
      <c r="P42" s="36">
        <f t="shared" si="7"/>
        <v>2</v>
      </c>
      <c r="Q42" s="36" t="str">
        <f t="shared" si="0"/>
        <v>En cours</v>
      </c>
      <c r="R42" s="34" t="str">
        <f t="shared" si="4"/>
        <v>non résolu</v>
      </c>
      <c r="S42" s="33">
        <f t="shared" ca="1" si="5"/>
        <v>43664</v>
      </c>
      <c r="T42" s="37" t="e">
        <f t="shared" ca="1" si="1"/>
        <v>#NAME?</v>
      </c>
      <c r="U42" s="37" t="e">
        <f t="shared" si="2"/>
        <v>#VALUE!</v>
      </c>
      <c r="V42" s="37" t="e">
        <f t="shared" ca="1" si="3"/>
        <v>#NAME?</v>
      </c>
      <c r="W42" s="38">
        <f t="shared" si="6"/>
        <v>1</v>
      </c>
    </row>
    <row r="43" spans="1:23" ht="28.8" x14ac:dyDescent="0.3">
      <c r="A43" s="31">
        <v>42</v>
      </c>
      <c r="B43" s="31" t="s">
        <v>15</v>
      </c>
      <c r="C43" s="31" t="str">
        <f>VLOOKUP('[1]Traitement incidents SBP'!A43,[1]import!A:C,3,FALSE)</f>
        <v>En cours</v>
      </c>
      <c r="D43" s="32" t="s">
        <v>83</v>
      </c>
      <c r="E43" s="31" t="s">
        <v>59</v>
      </c>
      <c r="F43" s="31" t="s">
        <v>34</v>
      </c>
      <c r="G43" s="31" t="s">
        <v>85</v>
      </c>
      <c r="H43" s="31" t="s">
        <v>85</v>
      </c>
      <c r="I43" s="33">
        <v>43476.683333333334</v>
      </c>
      <c r="J43" s="34">
        <v>43514.864027777781</v>
      </c>
      <c r="K43" s="34">
        <v>43536.651469907411</v>
      </c>
      <c r="L43" s="35" t="s">
        <v>85</v>
      </c>
      <c r="M43" s="31" t="s">
        <v>57</v>
      </c>
      <c r="N43" s="31" t="s">
        <v>85</v>
      </c>
      <c r="O43" s="36"/>
      <c r="P43" s="36">
        <f t="shared" si="7"/>
        <v>2</v>
      </c>
      <c r="Q43" s="36" t="str">
        <f t="shared" si="0"/>
        <v>En cours</v>
      </c>
      <c r="R43" s="34">
        <f t="shared" si="4"/>
        <v>43536.651469907411</v>
      </c>
      <c r="S43" s="33">
        <f t="shared" ca="1" si="5"/>
        <v>43664</v>
      </c>
      <c r="T43" s="37" t="e">
        <f t="shared" ca="1" si="1"/>
        <v>#NAME?</v>
      </c>
      <c r="U43" s="37" t="str">
        <f t="shared" si="2"/>
        <v>30 et +</v>
      </c>
      <c r="V43" s="37" t="e">
        <f t="shared" ca="1" si="3"/>
        <v>#NAME?</v>
      </c>
      <c r="W43" s="38">
        <f t="shared" si="6"/>
        <v>1</v>
      </c>
    </row>
    <row r="44" spans="1:23" s="42" customFormat="1" ht="28.8" x14ac:dyDescent="0.3">
      <c r="A44" s="31">
        <v>43</v>
      </c>
      <c r="B44" s="39" t="s">
        <v>15</v>
      </c>
      <c r="C44" s="39" t="s">
        <v>63</v>
      </c>
      <c r="D44" s="32" t="s">
        <v>83</v>
      </c>
      <c r="E44" s="39" t="s">
        <v>64</v>
      </c>
      <c r="F44" s="39" t="s">
        <v>34</v>
      </c>
      <c r="G44" s="31" t="s">
        <v>85</v>
      </c>
      <c r="H44" s="31" t="s">
        <v>85</v>
      </c>
      <c r="I44" s="33">
        <v>43476.683333333334</v>
      </c>
      <c r="J44" s="40">
        <v>43514.864027777781</v>
      </c>
      <c r="K44" s="40">
        <v>43536.650439814817</v>
      </c>
      <c r="L44" s="35" t="s">
        <v>85</v>
      </c>
      <c r="M44" s="39" t="s">
        <v>57</v>
      </c>
      <c r="N44" s="31" t="s">
        <v>85</v>
      </c>
      <c r="O44" s="41"/>
      <c r="P44" s="41"/>
      <c r="Q44" s="36" t="str">
        <f t="shared" si="0"/>
        <v>Clos</v>
      </c>
      <c r="R44" s="34">
        <f t="shared" si="4"/>
        <v>43536.650439814817</v>
      </c>
      <c r="S44" s="33">
        <f t="shared" ca="1" si="5"/>
        <v>43664</v>
      </c>
      <c r="T44" s="37" t="str">
        <f t="shared" si="1"/>
        <v>30 et +</v>
      </c>
      <c r="U44" s="37" t="str">
        <f t="shared" si="2"/>
        <v>30 et +</v>
      </c>
      <c r="V44" s="37" t="e">
        <f t="shared" ca="1" si="3"/>
        <v>#NAME?</v>
      </c>
      <c r="W44" s="38">
        <f t="shared" si="6"/>
        <v>1</v>
      </c>
    </row>
    <row r="45" spans="1:23" s="42" customFormat="1" ht="28.8" x14ac:dyDescent="0.3">
      <c r="A45" s="31">
        <v>44</v>
      </c>
      <c r="B45" s="39" t="s">
        <v>15</v>
      </c>
      <c r="C45" s="39" t="s">
        <v>65</v>
      </c>
      <c r="D45" s="32" t="s">
        <v>83</v>
      </c>
      <c r="E45" s="39" t="s">
        <v>59</v>
      </c>
      <c r="F45" s="39" t="s">
        <v>34</v>
      </c>
      <c r="G45" s="31" t="s">
        <v>85</v>
      </c>
      <c r="H45" s="31" t="s">
        <v>85</v>
      </c>
      <c r="I45" s="33">
        <v>43476.68472222222</v>
      </c>
      <c r="J45" s="40">
        <v>43514.864027777781</v>
      </c>
      <c r="K45" s="40">
        <v>43536.652453703704</v>
      </c>
      <c r="L45" s="35" t="s">
        <v>85</v>
      </c>
      <c r="M45" s="39" t="s">
        <v>57</v>
      </c>
      <c r="N45" s="31" t="s">
        <v>85</v>
      </c>
      <c r="O45" s="41"/>
      <c r="P45" s="41"/>
      <c r="Q45" s="36" t="str">
        <f t="shared" si="0"/>
        <v>Clos</v>
      </c>
      <c r="R45" s="34">
        <f t="shared" si="4"/>
        <v>43536.652453703704</v>
      </c>
      <c r="S45" s="33">
        <f t="shared" ca="1" si="5"/>
        <v>43664</v>
      </c>
      <c r="T45" s="37" t="str">
        <f t="shared" si="1"/>
        <v>30 et +</v>
      </c>
      <c r="U45" s="37" t="str">
        <f t="shared" si="2"/>
        <v>30 et +</v>
      </c>
      <c r="V45" s="37" t="e">
        <f t="shared" ca="1" si="3"/>
        <v>#NAME?</v>
      </c>
      <c r="W45" s="38">
        <f t="shared" si="6"/>
        <v>1</v>
      </c>
    </row>
    <row r="46" spans="1:23" ht="28.8" x14ac:dyDescent="0.3">
      <c r="A46" s="31">
        <v>45</v>
      </c>
      <c r="B46" s="31" t="s">
        <v>15</v>
      </c>
      <c r="C46" s="31" t="str">
        <f>VLOOKUP('[1]Traitement incidents SBP'!A46,[1]import!A:C,3,FALSE)</f>
        <v>Clos</v>
      </c>
      <c r="D46" s="32" t="s">
        <v>83</v>
      </c>
      <c r="E46" s="31" t="s">
        <v>59</v>
      </c>
      <c r="F46" s="31" t="s">
        <v>34</v>
      </c>
      <c r="G46" s="31" t="s">
        <v>85</v>
      </c>
      <c r="H46" s="31" t="s">
        <v>85</v>
      </c>
      <c r="I46" s="33">
        <v>43482.59652777778</v>
      </c>
      <c r="J46" s="34">
        <v>43514.864039351851</v>
      </c>
      <c r="K46" s="34">
        <v>43563.632037037038</v>
      </c>
      <c r="L46" s="35" t="s">
        <v>85</v>
      </c>
      <c r="M46" s="31" t="s">
        <v>57</v>
      </c>
      <c r="N46" s="31" t="s">
        <v>85</v>
      </c>
      <c r="O46" s="36"/>
      <c r="P46" s="36">
        <f t="shared" ref="P46:P109" si="8">SUM(IF(B:B="P2 - Importante",3,0),IF(B:B="P3 - Moyenne",2,0),IF(B:B="P4 - Faible",1,0),IF(B:B="P1 - Critique",4,0),IF(M:M="Oui",2,0))</f>
        <v>2</v>
      </c>
      <c r="Q46" s="36" t="str">
        <f t="shared" si="0"/>
        <v>Clos</v>
      </c>
      <c r="R46" s="34">
        <f t="shared" si="4"/>
        <v>43563.632037037038</v>
      </c>
      <c r="S46" s="33">
        <f t="shared" ca="1" si="5"/>
        <v>43664</v>
      </c>
      <c r="T46" s="37" t="str">
        <f t="shared" si="1"/>
        <v>30 et +</v>
      </c>
      <c r="U46" s="37" t="str">
        <f t="shared" si="2"/>
        <v>30 et +</v>
      </c>
      <c r="V46" s="37" t="e">
        <f t="shared" ca="1" si="3"/>
        <v>#NAME?</v>
      </c>
      <c r="W46" s="38">
        <f t="shared" si="6"/>
        <v>1</v>
      </c>
    </row>
    <row r="47" spans="1:23" ht="43.2" x14ac:dyDescent="0.3">
      <c r="A47" s="31">
        <v>46</v>
      </c>
      <c r="B47" s="31" t="s">
        <v>15</v>
      </c>
      <c r="C47" s="31" t="str">
        <f>VLOOKUP('[1]Traitement incidents SBP'!A47,[1]import!A:C,3,FALSE)</f>
        <v>Clos</v>
      </c>
      <c r="D47" s="32" t="s">
        <v>83</v>
      </c>
      <c r="E47" s="31" t="s">
        <v>66</v>
      </c>
      <c r="F47" s="31" t="s">
        <v>34</v>
      </c>
      <c r="G47" s="31" t="s">
        <v>85</v>
      </c>
      <c r="H47" s="31" t="s">
        <v>85</v>
      </c>
      <c r="I47" s="33">
        <v>43484.491666666669</v>
      </c>
      <c r="J47" s="34">
        <v>43514.864039351851</v>
      </c>
      <c r="K47" s="34"/>
      <c r="L47" s="35" t="s">
        <v>85</v>
      </c>
      <c r="M47" s="31" t="s">
        <v>62</v>
      </c>
      <c r="N47" s="31" t="s">
        <v>85</v>
      </c>
      <c r="O47" s="36"/>
      <c r="P47" s="36">
        <f t="shared" si="8"/>
        <v>4</v>
      </c>
      <c r="Q47" s="36" t="str">
        <f t="shared" si="0"/>
        <v>Clos</v>
      </c>
      <c r="R47" s="34" t="str">
        <f t="shared" si="4"/>
        <v>non résolu</v>
      </c>
      <c r="S47" s="33">
        <f t="shared" ca="1" si="5"/>
        <v>43664</v>
      </c>
      <c r="T47" s="37" t="e">
        <f t="shared" si="1"/>
        <v>#VALUE!</v>
      </c>
      <c r="U47" s="37" t="e">
        <f t="shared" si="2"/>
        <v>#VALUE!</v>
      </c>
      <c r="V47" s="37" t="e">
        <f t="shared" ca="1" si="3"/>
        <v>#NAME?</v>
      </c>
      <c r="W47" s="38">
        <f t="shared" si="6"/>
        <v>1</v>
      </c>
    </row>
    <row r="48" spans="1:23" ht="28.8" x14ac:dyDescent="0.3">
      <c r="A48" s="31">
        <v>47</v>
      </c>
      <c r="B48" s="31" t="s">
        <v>15</v>
      </c>
      <c r="C48" s="31" t="str">
        <f>VLOOKUP('[1]Traitement incidents SBP'!A48,[1]import!A:C,3,FALSE)</f>
        <v>En cours</v>
      </c>
      <c r="D48" s="32" t="s">
        <v>83</v>
      </c>
      <c r="E48" s="31" t="s">
        <v>59</v>
      </c>
      <c r="F48" s="31" t="s">
        <v>34</v>
      </c>
      <c r="G48" s="31" t="s">
        <v>85</v>
      </c>
      <c r="H48" s="31" t="s">
        <v>85</v>
      </c>
      <c r="I48" s="33">
        <v>43495.615277777775</v>
      </c>
      <c r="J48" s="34">
        <v>43514.864050925928</v>
      </c>
      <c r="K48" s="34">
        <v>43544.622314814813</v>
      </c>
      <c r="L48" s="35" t="s">
        <v>85</v>
      </c>
      <c r="M48" s="31" t="s">
        <v>57</v>
      </c>
      <c r="N48" s="31" t="s">
        <v>85</v>
      </c>
      <c r="O48" s="36"/>
      <c r="P48" s="36">
        <f t="shared" si="8"/>
        <v>2</v>
      </c>
      <c r="Q48" s="36" t="str">
        <f t="shared" si="0"/>
        <v>En cours</v>
      </c>
      <c r="R48" s="34">
        <f t="shared" si="4"/>
        <v>43544.622314814813</v>
      </c>
      <c r="S48" s="33">
        <f t="shared" ca="1" si="5"/>
        <v>43664</v>
      </c>
      <c r="T48" s="37" t="e">
        <f t="shared" ca="1" si="1"/>
        <v>#NAME?</v>
      </c>
      <c r="U48" s="37" t="str">
        <f t="shared" si="2"/>
        <v>30 et +</v>
      </c>
      <c r="V48" s="37" t="e">
        <f t="shared" ca="1" si="3"/>
        <v>#NAME?</v>
      </c>
      <c r="W48" s="38">
        <f t="shared" si="6"/>
        <v>1</v>
      </c>
    </row>
    <row r="49" spans="1:23" ht="28.8" x14ac:dyDescent="0.3">
      <c r="A49" s="31">
        <v>48</v>
      </c>
      <c r="B49" s="31" t="s">
        <v>15</v>
      </c>
      <c r="C49" s="31" t="str">
        <f>VLOOKUP('[1]Traitement incidents SBP'!A49,[1]import!A:C,3,FALSE)</f>
        <v>Clos</v>
      </c>
      <c r="D49" s="32" t="s">
        <v>83</v>
      </c>
      <c r="E49" s="31" t="s">
        <v>58</v>
      </c>
      <c r="F49" s="31" t="s">
        <v>34</v>
      </c>
      <c r="G49" s="31" t="s">
        <v>85</v>
      </c>
      <c r="H49" s="31" t="s">
        <v>85</v>
      </c>
      <c r="I49" s="33">
        <v>43495.693055555559</v>
      </c>
      <c r="J49" s="34">
        <v>43514.864062499997</v>
      </c>
      <c r="K49" s="34">
        <v>43544.624143518522</v>
      </c>
      <c r="L49" s="35" t="s">
        <v>85</v>
      </c>
      <c r="M49" s="31" t="s">
        <v>57</v>
      </c>
      <c r="N49" s="31" t="s">
        <v>85</v>
      </c>
      <c r="O49" s="36"/>
      <c r="P49" s="36">
        <f t="shared" si="8"/>
        <v>2</v>
      </c>
      <c r="Q49" s="36" t="str">
        <f t="shared" si="0"/>
        <v>Clos</v>
      </c>
      <c r="R49" s="34">
        <f t="shared" si="4"/>
        <v>43544.624143518522</v>
      </c>
      <c r="S49" s="33">
        <f t="shared" ca="1" si="5"/>
        <v>43664</v>
      </c>
      <c r="T49" s="37" t="str">
        <f t="shared" si="1"/>
        <v>30 et +</v>
      </c>
      <c r="U49" s="37" t="str">
        <f t="shared" si="2"/>
        <v>30 et +</v>
      </c>
      <c r="V49" s="37" t="e">
        <f t="shared" ca="1" si="3"/>
        <v>#NAME?</v>
      </c>
      <c r="W49" s="38">
        <f t="shared" si="6"/>
        <v>1</v>
      </c>
    </row>
    <row r="50" spans="1:23" ht="28.8" x14ac:dyDescent="0.3">
      <c r="A50" s="31">
        <v>49</v>
      </c>
      <c r="B50" s="31" t="s">
        <v>15</v>
      </c>
      <c r="C50" s="31" t="str">
        <f>VLOOKUP('[1]Traitement incidents SBP'!A50,[1]import!A:C,3,FALSE)</f>
        <v>Clos</v>
      </c>
      <c r="D50" s="32" t="s">
        <v>83</v>
      </c>
      <c r="E50" s="31" t="s">
        <v>58</v>
      </c>
      <c r="F50" s="31" t="s">
        <v>34</v>
      </c>
      <c r="G50" s="31" t="s">
        <v>85</v>
      </c>
      <c r="H50" s="31" t="s">
        <v>85</v>
      </c>
      <c r="I50" s="33">
        <v>43496.410416666666</v>
      </c>
      <c r="J50" s="34">
        <v>43514.864062499997</v>
      </c>
      <c r="K50" s="34">
        <v>43544.6325</v>
      </c>
      <c r="L50" s="35" t="s">
        <v>85</v>
      </c>
      <c r="M50" s="31" t="s">
        <v>57</v>
      </c>
      <c r="N50" s="31" t="s">
        <v>85</v>
      </c>
      <c r="O50" s="36"/>
      <c r="P50" s="36">
        <f t="shared" si="8"/>
        <v>2</v>
      </c>
      <c r="Q50" s="36" t="str">
        <f t="shared" si="0"/>
        <v>Clos</v>
      </c>
      <c r="R50" s="34">
        <f t="shared" si="4"/>
        <v>43544.6325</v>
      </c>
      <c r="S50" s="33">
        <f t="shared" ca="1" si="5"/>
        <v>43664</v>
      </c>
      <c r="T50" s="37" t="str">
        <f t="shared" si="1"/>
        <v>30 et +</v>
      </c>
      <c r="U50" s="37" t="str">
        <f t="shared" si="2"/>
        <v>30 et +</v>
      </c>
      <c r="V50" s="37" t="e">
        <f t="shared" ca="1" si="3"/>
        <v>#NAME?</v>
      </c>
      <c r="W50" s="38">
        <f t="shared" si="6"/>
        <v>1</v>
      </c>
    </row>
    <row r="51" spans="1:23" ht="28.8" x14ac:dyDescent="0.3">
      <c r="A51" s="31">
        <v>50</v>
      </c>
      <c r="B51" s="31" t="s">
        <v>15</v>
      </c>
      <c r="C51" s="31" t="str">
        <f>VLOOKUP('[1]Traitement incidents SBP'!A51,[1]import!A:C,3,FALSE)</f>
        <v>Clos</v>
      </c>
      <c r="D51" s="32" t="s">
        <v>83</v>
      </c>
      <c r="E51" s="31" t="s">
        <v>58</v>
      </c>
      <c r="F51" s="31" t="s">
        <v>34</v>
      </c>
      <c r="G51" s="31" t="s">
        <v>85</v>
      </c>
      <c r="H51" s="31" t="s">
        <v>85</v>
      </c>
      <c r="I51" s="33">
        <v>43496.722222222219</v>
      </c>
      <c r="J51" s="34">
        <v>43514.864062499997</v>
      </c>
      <c r="K51" s="34">
        <v>43452.645532407405</v>
      </c>
      <c r="L51" s="35" t="s">
        <v>85</v>
      </c>
      <c r="M51" s="31" t="s">
        <v>57</v>
      </c>
      <c r="N51" s="31" t="s">
        <v>85</v>
      </c>
      <c r="O51" s="36"/>
      <c r="P51" s="36">
        <f t="shared" si="8"/>
        <v>2</v>
      </c>
      <c r="Q51" s="36" t="str">
        <f t="shared" si="0"/>
        <v>Clos</v>
      </c>
      <c r="R51" s="34">
        <f t="shared" si="4"/>
        <v>43452.645532407405</v>
      </c>
      <c r="S51" s="33">
        <f t="shared" ca="1" si="5"/>
        <v>43664</v>
      </c>
      <c r="T51" s="37" t="str">
        <f t="shared" si="1"/>
        <v>1</v>
      </c>
      <c r="U51" s="37" t="str">
        <f t="shared" si="2"/>
        <v>1</v>
      </c>
      <c r="V51" s="37" t="e">
        <f t="shared" ca="1" si="3"/>
        <v>#NAME?</v>
      </c>
      <c r="W51" s="38">
        <f t="shared" si="6"/>
        <v>1</v>
      </c>
    </row>
    <row r="52" spans="1:23" ht="28.8" x14ac:dyDescent="0.3">
      <c r="A52" s="31">
        <v>51</v>
      </c>
      <c r="B52" s="31" t="s">
        <v>15</v>
      </c>
      <c r="C52" s="31" t="str">
        <f>VLOOKUP('[1]Traitement incidents SBP'!A52,[1]import!A:C,3,FALSE)</f>
        <v>Clos</v>
      </c>
      <c r="D52" s="32" t="s">
        <v>83</v>
      </c>
      <c r="E52" s="31" t="s">
        <v>61</v>
      </c>
      <c r="F52" s="31" t="s">
        <v>34</v>
      </c>
      <c r="G52" s="31" t="s">
        <v>85</v>
      </c>
      <c r="H52" s="31" t="s">
        <v>85</v>
      </c>
      <c r="I52" s="33">
        <v>43497.665972222225</v>
      </c>
      <c r="J52" s="34">
        <v>43514.864074074074</v>
      </c>
      <c r="K52" s="34">
        <v>43563.662060185183</v>
      </c>
      <c r="L52" s="35" t="s">
        <v>85</v>
      </c>
      <c r="M52" s="31" t="s">
        <v>62</v>
      </c>
      <c r="N52" s="31" t="s">
        <v>85</v>
      </c>
      <c r="O52" s="36"/>
      <c r="P52" s="36">
        <f t="shared" si="8"/>
        <v>4</v>
      </c>
      <c r="Q52" s="36" t="str">
        <f t="shared" si="0"/>
        <v>Clos</v>
      </c>
      <c r="R52" s="34">
        <f t="shared" si="4"/>
        <v>43563.662060185183</v>
      </c>
      <c r="S52" s="33">
        <f t="shared" ca="1" si="5"/>
        <v>43664</v>
      </c>
      <c r="T52" s="37" t="str">
        <f t="shared" si="1"/>
        <v>30 et +</v>
      </c>
      <c r="U52" s="37" t="str">
        <f t="shared" si="2"/>
        <v>30 et +</v>
      </c>
      <c r="V52" s="37" t="e">
        <f t="shared" ca="1" si="3"/>
        <v>#NAME?</v>
      </c>
      <c r="W52" s="38">
        <f t="shared" si="6"/>
        <v>1</v>
      </c>
    </row>
    <row r="53" spans="1:23" ht="28.8" x14ac:dyDescent="0.3">
      <c r="A53" s="31">
        <v>52</v>
      </c>
      <c r="B53" s="31" t="s">
        <v>15</v>
      </c>
      <c r="C53" s="31" t="str">
        <f>VLOOKUP('[1]Traitement incidents SBP'!A53,[1]import!A:C,3,FALSE)</f>
        <v>Clos</v>
      </c>
      <c r="D53" s="32" t="s">
        <v>83</v>
      </c>
      <c r="E53" s="31" t="s">
        <v>61</v>
      </c>
      <c r="F53" s="31" t="s">
        <v>34</v>
      </c>
      <c r="G53" s="31" t="s">
        <v>85</v>
      </c>
      <c r="H53" s="31" t="s">
        <v>85</v>
      </c>
      <c r="I53" s="33">
        <v>43500.448611111111</v>
      </c>
      <c r="J53" s="34">
        <v>43514.864074074074</v>
      </c>
      <c r="K53" s="34">
        <v>43544.635555555556</v>
      </c>
      <c r="L53" s="35" t="s">
        <v>85</v>
      </c>
      <c r="M53" s="31" t="s">
        <v>62</v>
      </c>
      <c r="N53" s="31" t="s">
        <v>85</v>
      </c>
      <c r="O53" s="36"/>
      <c r="P53" s="36">
        <f t="shared" si="8"/>
        <v>4</v>
      </c>
      <c r="Q53" s="36" t="str">
        <f t="shared" si="0"/>
        <v>Clos</v>
      </c>
      <c r="R53" s="34">
        <f t="shared" si="4"/>
        <v>43544.635555555556</v>
      </c>
      <c r="S53" s="33">
        <f t="shared" ca="1" si="5"/>
        <v>43664</v>
      </c>
      <c r="T53" s="37" t="str">
        <f t="shared" si="1"/>
        <v>30 et +</v>
      </c>
      <c r="U53" s="37" t="str">
        <f t="shared" si="2"/>
        <v>30 et +</v>
      </c>
      <c r="V53" s="37" t="e">
        <f t="shared" ca="1" si="3"/>
        <v>#NAME?</v>
      </c>
      <c r="W53" s="38">
        <f t="shared" si="6"/>
        <v>1</v>
      </c>
    </row>
    <row r="54" spans="1:23" ht="28.8" x14ac:dyDescent="0.3">
      <c r="A54" s="31">
        <v>53</v>
      </c>
      <c r="B54" s="31" t="s">
        <v>15</v>
      </c>
      <c r="C54" s="31" t="str">
        <f>VLOOKUP('[1]Traitement incidents SBP'!A54,[1]import!A:C,3,FALSE)</f>
        <v>Clos</v>
      </c>
      <c r="D54" s="32" t="s">
        <v>83</v>
      </c>
      <c r="E54" s="31" t="s">
        <v>58</v>
      </c>
      <c r="F54" s="31" t="s">
        <v>34</v>
      </c>
      <c r="G54" s="31" t="s">
        <v>85</v>
      </c>
      <c r="H54" s="31" t="s">
        <v>85</v>
      </c>
      <c r="I54" s="33">
        <v>43500.759027777778</v>
      </c>
      <c r="J54" s="34">
        <v>43514.864074074074</v>
      </c>
      <c r="K54" s="34">
        <v>43544.64949074074</v>
      </c>
      <c r="L54" s="35" t="s">
        <v>85</v>
      </c>
      <c r="M54" s="31" t="s">
        <v>57</v>
      </c>
      <c r="N54" s="31" t="s">
        <v>85</v>
      </c>
      <c r="O54" s="36"/>
      <c r="P54" s="36">
        <f t="shared" si="8"/>
        <v>2</v>
      </c>
      <c r="Q54" s="36" t="str">
        <f t="shared" si="0"/>
        <v>Clos</v>
      </c>
      <c r="R54" s="34">
        <f t="shared" si="4"/>
        <v>43544.64949074074</v>
      </c>
      <c r="S54" s="33">
        <f t="shared" ca="1" si="5"/>
        <v>43664</v>
      </c>
      <c r="T54" s="37" t="str">
        <f t="shared" si="1"/>
        <v>30 et +</v>
      </c>
      <c r="U54" s="37" t="str">
        <f t="shared" si="2"/>
        <v>30 et +</v>
      </c>
      <c r="V54" s="37" t="e">
        <f t="shared" ca="1" si="3"/>
        <v>#NAME?</v>
      </c>
      <c r="W54" s="38">
        <f t="shared" si="6"/>
        <v>1</v>
      </c>
    </row>
    <row r="55" spans="1:23" ht="28.8" x14ac:dyDescent="0.3">
      <c r="A55" s="31">
        <v>54</v>
      </c>
      <c r="B55" s="31" t="s">
        <v>15</v>
      </c>
      <c r="C55" s="31" t="str">
        <f>VLOOKUP('[1]Traitement incidents SBP'!A55,[1]import!A:C,3,FALSE)</f>
        <v>Clos</v>
      </c>
      <c r="D55" s="32" t="s">
        <v>83</v>
      </c>
      <c r="E55" s="31" t="s">
        <v>58</v>
      </c>
      <c r="F55" s="31" t="s">
        <v>34</v>
      </c>
      <c r="G55" s="31" t="s">
        <v>85</v>
      </c>
      <c r="H55" s="31" t="s">
        <v>85</v>
      </c>
      <c r="I55" s="33">
        <v>43501.027083333334</v>
      </c>
      <c r="J55" s="34">
        <v>43514.864074074074</v>
      </c>
      <c r="K55" s="34">
        <v>43544.650902777779</v>
      </c>
      <c r="L55" s="35" t="s">
        <v>85</v>
      </c>
      <c r="M55" s="31" t="s">
        <v>57</v>
      </c>
      <c r="N55" s="31" t="s">
        <v>85</v>
      </c>
      <c r="O55" s="36"/>
      <c r="P55" s="36">
        <f t="shared" si="8"/>
        <v>2</v>
      </c>
      <c r="Q55" s="36" t="str">
        <f t="shared" si="0"/>
        <v>Clos</v>
      </c>
      <c r="R55" s="34">
        <f t="shared" si="4"/>
        <v>43544.650902777779</v>
      </c>
      <c r="S55" s="33">
        <f t="shared" ca="1" si="5"/>
        <v>43664</v>
      </c>
      <c r="T55" s="37" t="str">
        <f t="shared" si="1"/>
        <v>30 et +</v>
      </c>
      <c r="U55" s="37" t="str">
        <f t="shared" si="2"/>
        <v>30 et +</v>
      </c>
      <c r="V55" s="37" t="e">
        <f t="shared" ca="1" si="3"/>
        <v>#NAME?</v>
      </c>
      <c r="W55" s="38">
        <f t="shared" si="6"/>
        <v>1</v>
      </c>
    </row>
    <row r="56" spans="1:23" ht="28.8" x14ac:dyDescent="0.3">
      <c r="A56" s="31">
        <v>55</v>
      </c>
      <c r="B56" s="31" t="s">
        <v>15</v>
      </c>
      <c r="C56" s="31" t="str">
        <f>VLOOKUP('[1]Traitement incidents SBP'!A56,[1]import!A:C,3,FALSE)</f>
        <v>Clos</v>
      </c>
      <c r="D56" s="32" t="s">
        <v>83</v>
      </c>
      <c r="E56" s="31" t="s">
        <v>58</v>
      </c>
      <c r="F56" s="31" t="s">
        <v>34</v>
      </c>
      <c r="G56" s="31" t="s">
        <v>85</v>
      </c>
      <c r="H56" s="31" t="s">
        <v>85</v>
      </c>
      <c r="I56" s="33">
        <v>43501.404861111114</v>
      </c>
      <c r="J56" s="34">
        <v>43514.864074074074</v>
      </c>
      <c r="K56" s="34">
        <v>43544.636631944442</v>
      </c>
      <c r="L56" s="35" t="s">
        <v>85</v>
      </c>
      <c r="M56" s="31" t="s">
        <v>57</v>
      </c>
      <c r="N56" s="31" t="s">
        <v>85</v>
      </c>
      <c r="O56" s="36"/>
      <c r="P56" s="36">
        <f t="shared" si="8"/>
        <v>2</v>
      </c>
      <c r="Q56" s="36" t="str">
        <f t="shared" si="0"/>
        <v>Clos</v>
      </c>
      <c r="R56" s="34">
        <f t="shared" si="4"/>
        <v>43544.636631944442</v>
      </c>
      <c r="S56" s="33">
        <f t="shared" ca="1" si="5"/>
        <v>43664</v>
      </c>
      <c r="T56" s="37" t="str">
        <f t="shared" si="1"/>
        <v>30 et +</v>
      </c>
      <c r="U56" s="37" t="str">
        <f t="shared" si="2"/>
        <v>30 et +</v>
      </c>
      <c r="V56" s="37" t="e">
        <f t="shared" ca="1" si="3"/>
        <v>#NAME?</v>
      </c>
      <c r="W56" s="38">
        <f t="shared" si="6"/>
        <v>1</v>
      </c>
    </row>
    <row r="57" spans="1:23" ht="28.8" x14ac:dyDescent="0.3">
      <c r="A57" s="31">
        <v>56</v>
      </c>
      <c r="B57" s="31" t="s">
        <v>15</v>
      </c>
      <c r="C57" s="31" t="str">
        <f>VLOOKUP('[1]Traitement incidents SBP'!A57,[1]import!A:C,3,FALSE)</f>
        <v>Clos</v>
      </c>
      <c r="D57" s="32" t="s">
        <v>83</v>
      </c>
      <c r="E57" s="31" t="s">
        <v>58</v>
      </c>
      <c r="F57" s="31" t="s">
        <v>34</v>
      </c>
      <c r="G57" s="31" t="s">
        <v>85</v>
      </c>
      <c r="H57" s="31" t="s">
        <v>85</v>
      </c>
      <c r="I57" s="33">
        <v>43501.428472222222</v>
      </c>
      <c r="J57" s="34">
        <v>43514.864074074074</v>
      </c>
      <c r="K57" s="34">
        <v>43544.639062499999</v>
      </c>
      <c r="L57" s="35" t="s">
        <v>85</v>
      </c>
      <c r="M57" s="31" t="s">
        <v>57</v>
      </c>
      <c r="N57" s="31" t="s">
        <v>85</v>
      </c>
      <c r="O57" s="36"/>
      <c r="P57" s="36">
        <f t="shared" si="8"/>
        <v>2</v>
      </c>
      <c r="Q57" s="36" t="str">
        <f t="shared" si="0"/>
        <v>Clos</v>
      </c>
      <c r="R57" s="34">
        <f t="shared" si="4"/>
        <v>43544.639062499999</v>
      </c>
      <c r="S57" s="33">
        <f t="shared" ca="1" si="5"/>
        <v>43664</v>
      </c>
      <c r="T57" s="37" t="str">
        <f t="shared" si="1"/>
        <v>30 et +</v>
      </c>
      <c r="U57" s="37" t="str">
        <f t="shared" si="2"/>
        <v>30 et +</v>
      </c>
      <c r="V57" s="37" t="e">
        <f t="shared" ca="1" si="3"/>
        <v>#NAME?</v>
      </c>
      <c r="W57" s="38">
        <f t="shared" si="6"/>
        <v>1</v>
      </c>
    </row>
    <row r="58" spans="1:23" ht="28.8" x14ac:dyDescent="0.3">
      <c r="A58" s="31">
        <v>57</v>
      </c>
      <c r="B58" s="31" t="s">
        <v>15</v>
      </c>
      <c r="C58" s="31" t="str">
        <f>VLOOKUP('[1]Traitement incidents SBP'!A58,[1]import!A:C,3,FALSE)</f>
        <v>Clos</v>
      </c>
      <c r="D58" s="32" t="s">
        <v>83</v>
      </c>
      <c r="E58" s="31" t="s">
        <v>58</v>
      </c>
      <c r="F58" s="31" t="s">
        <v>34</v>
      </c>
      <c r="G58" s="31" t="s">
        <v>85</v>
      </c>
      <c r="H58" s="31" t="s">
        <v>85</v>
      </c>
      <c r="I58" s="33">
        <v>43501.434027777781</v>
      </c>
      <c r="J58" s="34">
        <v>43514.864074074074</v>
      </c>
      <c r="K58" s="34">
        <v>43544.640787037039</v>
      </c>
      <c r="L58" s="35" t="s">
        <v>85</v>
      </c>
      <c r="M58" s="31" t="s">
        <v>57</v>
      </c>
      <c r="N58" s="31" t="s">
        <v>85</v>
      </c>
      <c r="O58" s="36"/>
      <c r="P58" s="36">
        <f t="shared" si="8"/>
        <v>2</v>
      </c>
      <c r="Q58" s="36" t="str">
        <f t="shared" si="0"/>
        <v>Clos</v>
      </c>
      <c r="R58" s="34">
        <f t="shared" si="4"/>
        <v>43544.640787037039</v>
      </c>
      <c r="S58" s="33">
        <f t="shared" ca="1" si="5"/>
        <v>43664</v>
      </c>
      <c r="T58" s="37" t="str">
        <f t="shared" si="1"/>
        <v>30 et +</v>
      </c>
      <c r="U58" s="37" t="str">
        <f t="shared" si="2"/>
        <v>30 et +</v>
      </c>
      <c r="V58" s="37" t="e">
        <f t="shared" ca="1" si="3"/>
        <v>#NAME?</v>
      </c>
      <c r="W58" s="38">
        <f t="shared" si="6"/>
        <v>1</v>
      </c>
    </row>
    <row r="59" spans="1:23" ht="28.8" x14ac:dyDescent="0.3">
      <c r="A59" s="31">
        <v>58</v>
      </c>
      <c r="B59" s="31" t="s">
        <v>15</v>
      </c>
      <c r="C59" s="31" t="str">
        <f>VLOOKUP('[1]Traitement incidents SBP'!A59,[1]import!A:C,3,FALSE)</f>
        <v>Clos</v>
      </c>
      <c r="D59" s="32" t="s">
        <v>83</v>
      </c>
      <c r="E59" s="31" t="s">
        <v>58</v>
      </c>
      <c r="F59" s="31" t="s">
        <v>34</v>
      </c>
      <c r="G59" s="31" t="s">
        <v>85</v>
      </c>
      <c r="H59" s="31" t="s">
        <v>85</v>
      </c>
      <c r="I59" s="33">
        <v>43501.441666666666</v>
      </c>
      <c r="J59" s="34">
        <v>43514.864074074074</v>
      </c>
      <c r="K59" s="34"/>
      <c r="L59" s="35" t="s">
        <v>85</v>
      </c>
      <c r="M59" s="31" t="s">
        <v>57</v>
      </c>
      <c r="N59" s="31" t="s">
        <v>85</v>
      </c>
      <c r="O59" s="36"/>
      <c r="P59" s="36">
        <f t="shared" si="8"/>
        <v>2</v>
      </c>
      <c r="Q59" s="36" t="str">
        <f t="shared" si="0"/>
        <v>Clos</v>
      </c>
      <c r="R59" s="34" t="str">
        <f t="shared" si="4"/>
        <v>non résolu</v>
      </c>
      <c r="S59" s="33">
        <f t="shared" ca="1" si="5"/>
        <v>43664</v>
      </c>
      <c r="T59" s="37" t="e">
        <f t="shared" si="1"/>
        <v>#VALUE!</v>
      </c>
      <c r="U59" s="37" t="e">
        <f t="shared" si="2"/>
        <v>#VALUE!</v>
      </c>
      <c r="V59" s="37" t="e">
        <f t="shared" ca="1" si="3"/>
        <v>#NAME?</v>
      </c>
      <c r="W59" s="38">
        <f t="shared" si="6"/>
        <v>1</v>
      </c>
    </row>
    <row r="60" spans="1:23" ht="28.8" x14ac:dyDescent="0.3">
      <c r="A60" s="31">
        <v>59</v>
      </c>
      <c r="B60" s="31" t="s">
        <v>15</v>
      </c>
      <c r="C60" s="31" t="str">
        <f>VLOOKUP('[1]Traitement incidents SBP'!A60,[1]import!A:C,3,FALSE)</f>
        <v>En cours</v>
      </c>
      <c r="D60" s="32" t="s">
        <v>83</v>
      </c>
      <c r="E60" s="31" t="s">
        <v>58</v>
      </c>
      <c r="F60" s="31" t="s">
        <v>34</v>
      </c>
      <c r="G60" s="31" t="s">
        <v>85</v>
      </c>
      <c r="H60" s="31" t="s">
        <v>85</v>
      </c>
      <c r="I60" s="33">
        <v>43502.404166666667</v>
      </c>
      <c r="J60" s="34">
        <v>43514.864085648151</v>
      </c>
      <c r="K60" s="34">
        <v>43535.704525462963</v>
      </c>
      <c r="L60" s="35" t="s">
        <v>85</v>
      </c>
      <c r="M60" s="31" t="s">
        <v>57</v>
      </c>
      <c r="N60" s="31" t="s">
        <v>85</v>
      </c>
      <c r="O60" s="36"/>
      <c r="P60" s="36">
        <f t="shared" si="8"/>
        <v>2</v>
      </c>
      <c r="Q60" s="36" t="str">
        <f t="shared" si="0"/>
        <v>En cours</v>
      </c>
      <c r="R60" s="34">
        <f t="shared" si="4"/>
        <v>43535.704525462963</v>
      </c>
      <c r="S60" s="33">
        <f t="shared" ca="1" si="5"/>
        <v>43664</v>
      </c>
      <c r="T60" s="37" t="e">
        <f t="shared" ca="1" si="1"/>
        <v>#NAME?</v>
      </c>
      <c r="U60" s="37" t="str">
        <f t="shared" si="2"/>
        <v>30 et +</v>
      </c>
      <c r="V60" s="37" t="e">
        <f t="shared" ca="1" si="3"/>
        <v>#NAME?</v>
      </c>
      <c r="W60" s="38">
        <f t="shared" si="6"/>
        <v>1</v>
      </c>
    </row>
    <row r="61" spans="1:23" s="43" customFormat="1" ht="43.2" x14ac:dyDescent="0.3">
      <c r="A61" s="31">
        <v>60</v>
      </c>
      <c r="B61" s="31" t="s">
        <v>16</v>
      </c>
      <c r="C61" s="31" t="str">
        <f>VLOOKUP('[1]Traitement incidents SBP'!A61,[1]import!A:C,3,FALSE)</f>
        <v>Clos</v>
      </c>
      <c r="D61" s="32" t="s">
        <v>83</v>
      </c>
      <c r="E61" s="31" t="s">
        <v>67</v>
      </c>
      <c r="F61" s="31" t="s">
        <v>34</v>
      </c>
      <c r="G61" s="31" t="s">
        <v>85</v>
      </c>
      <c r="H61" s="31" t="s">
        <v>85</v>
      </c>
      <c r="I61" s="33">
        <v>43501.625</v>
      </c>
      <c r="J61" s="34">
        <v>43514.864085648151</v>
      </c>
      <c r="K61" s="34">
        <v>43572.695208333331</v>
      </c>
      <c r="L61" s="35" t="s">
        <v>85</v>
      </c>
      <c r="M61" s="31" t="s">
        <v>57</v>
      </c>
      <c r="N61" s="31" t="s">
        <v>85</v>
      </c>
      <c r="O61" s="36"/>
      <c r="P61" s="36">
        <f t="shared" si="8"/>
        <v>1</v>
      </c>
      <c r="Q61" s="36" t="str">
        <f t="shared" si="0"/>
        <v>Clos</v>
      </c>
      <c r="R61" s="34">
        <f t="shared" si="4"/>
        <v>43572.695208333331</v>
      </c>
      <c r="S61" s="33">
        <f t="shared" ca="1" si="5"/>
        <v>43664</v>
      </c>
      <c r="T61" s="37" t="str">
        <f t="shared" si="1"/>
        <v>30 et +</v>
      </c>
      <c r="U61" s="37" t="str">
        <f t="shared" si="2"/>
        <v>30 et +</v>
      </c>
      <c r="V61" s="37" t="e">
        <f t="shared" ca="1" si="3"/>
        <v>#NAME?</v>
      </c>
      <c r="W61" s="38">
        <f t="shared" si="6"/>
        <v>1</v>
      </c>
    </row>
    <row r="62" spans="1:23" ht="28.8" x14ac:dyDescent="0.3">
      <c r="A62" s="31">
        <v>61</v>
      </c>
      <c r="B62" s="31" t="s">
        <v>14</v>
      </c>
      <c r="C62" s="31" t="str">
        <f>VLOOKUP('[1]Traitement incidents SBP'!A62,[1]import!A:C,3,FALSE)</f>
        <v>Clos</v>
      </c>
      <c r="D62" s="32" t="s">
        <v>83</v>
      </c>
      <c r="E62" s="31" t="s">
        <v>68</v>
      </c>
      <c r="F62" s="31" t="s">
        <v>34</v>
      </c>
      <c r="G62" s="31" t="s">
        <v>85</v>
      </c>
      <c r="H62" s="31" t="s">
        <v>85</v>
      </c>
      <c r="I62" s="33">
        <v>43525.608784722222</v>
      </c>
      <c r="J62" s="34">
        <v>43521.287418981483</v>
      </c>
      <c r="K62" s="34">
        <v>43579.730196759258</v>
      </c>
      <c r="L62" s="35" t="s">
        <v>85</v>
      </c>
      <c r="M62" s="31" t="s">
        <v>57</v>
      </c>
      <c r="N62" s="31" t="s">
        <v>85</v>
      </c>
      <c r="O62" s="36"/>
      <c r="P62" s="36">
        <f t="shared" si="8"/>
        <v>3</v>
      </c>
      <c r="Q62" s="36" t="str">
        <f t="shared" si="0"/>
        <v>Clos</v>
      </c>
      <c r="R62" s="34">
        <f t="shared" si="4"/>
        <v>43579.730196759258</v>
      </c>
      <c r="S62" s="33">
        <f t="shared" ca="1" si="5"/>
        <v>43664</v>
      </c>
      <c r="T62" s="37" t="str">
        <f t="shared" si="1"/>
        <v>30 et +</v>
      </c>
      <c r="U62" s="37" t="str">
        <f t="shared" si="2"/>
        <v>30 et +</v>
      </c>
      <c r="V62" s="37" t="e">
        <f t="shared" ca="1" si="3"/>
        <v>#NAME?</v>
      </c>
      <c r="W62" s="38">
        <f t="shared" si="6"/>
        <v>1</v>
      </c>
    </row>
    <row r="63" spans="1:23" ht="28.8" x14ac:dyDescent="0.3">
      <c r="A63" s="31">
        <v>62</v>
      </c>
      <c r="B63" s="31" t="s">
        <v>15</v>
      </c>
      <c r="C63" s="31" t="e">
        <f>VLOOKUP('[1]Traitement incidents SBP'!A63,[1]import!A:C,3,FALSE)</f>
        <v>#N/A</v>
      </c>
      <c r="D63" s="32" t="s">
        <v>83</v>
      </c>
      <c r="E63" s="31" t="s">
        <v>59</v>
      </c>
      <c r="F63" s="31" t="s">
        <v>34</v>
      </c>
      <c r="G63" s="31" t="s">
        <v>85</v>
      </c>
      <c r="H63" s="31" t="s">
        <v>85</v>
      </c>
      <c r="I63" s="33">
        <v>43521.459594907406</v>
      </c>
      <c r="J63" s="34">
        <v>43521.602858796294</v>
      </c>
      <c r="K63" s="34">
        <v>43536.662824074076</v>
      </c>
      <c r="L63" s="35" t="s">
        <v>85</v>
      </c>
      <c r="M63" s="31" t="s">
        <v>62</v>
      </c>
      <c r="N63" s="31" t="s">
        <v>85</v>
      </c>
      <c r="O63" s="36"/>
      <c r="P63" s="36">
        <f t="shared" si="8"/>
        <v>4</v>
      </c>
      <c r="Q63" s="36" t="e">
        <f t="shared" si="0"/>
        <v>#N/A</v>
      </c>
      <c r="R63" s="34">
        <f t="shared" si="4"/>
        <v>43536.662824074076</v>
      </c>
      <c r="S63" s="33">
        <f t="shared" ca="1" si="5"/>
        <v>43664</v>
      </c>
      <c r="T63" s="37" t="e">
        <f t="shared" si="1"/>
        <v>#N/A</v>
      </c>
      <c r="U63" s="37" t="str">
        <f t="shared" si="2"/>
        <v>15</v>
      </c>
      <c r="V63" s="37" t="e">
        <f t="shared" ca="1" si="3"/>
        <v>#NAME?</v>
      </c>
      <c r="W63" s="38">
        <f t="shared" si="6"/>
        <v>1</v>
      </c>
    </row>
    <row r="64" spans="1:23" ht="28.8" x14ac:dyDescent="0.3">
      <c r="A64" s="31">
        <v>63</v>
      </c>
      <c r="B64" s="31" t="s">
        <v>15</v>
      </c>
      <c r="C64" s="31" t="str">
        <f>VLOOKUP('[1]Traitement incidents SBP'!A64,[1]import!A:C,3,FALSE)</f>
        <v>Résolu</v>
      </c>
      <c r="D64" s="32" t="s">
        <v>83</v>
      </c>
      <c r="E64" s="31" t="s">
        <v>59</v>
      </c>
      <c r="F64" s="31" t="s">
        <v>34</v>
      </c>
      <c r="G64" s="31" t="s">
        <v>85</v>
      </c>
      <c r="H64" s="31" t="s">
        <v>85</v>
      </c>
      <c r="I64" s="33">
        <v>43521.462384259263</v>
      </c>
      <c r="J64" s="34">
        <v>43521.603668981479</v>
      </c>
      <c r="K64" s="34">
        <v>43536.664340277777</v>
      </c>
      <c r="L64" s="35" t="s">
        <v>85</v>
      </c>
      <c r="M64" s="31" t="s">
        <v>57</v>
      </c>
      <c r="N64" s="31" t="s">
        <v>85</v>
      </c>
      <c r="O64" s="36"/>
      <c r="P64" s="36">
        <f t="shared" si="8"/>
        <v>2</v>
      </c>
      <c r="Q64" s="36" t="str">
        <f t="shared" si="0"/>
        <v>Clos</v>
      </c>
      <c r="R64" s="34">
        <f t="shared" si="4"/>
        <v>43536.664340277777</v>
      </c>
      <c r="S64" s="33">
        <f t="shared" ca="1" si="5"/>
        <v>43664</v>
      </c>
      <c r="T64" s="37" t="str">
        <f t="shared" si="1"/>
        <v>15</v>
      </c>
      <c r="U64" s="37" t="str">
        <f t="shared" si="2"/>
        <v>15</v>
      </c>
      <c r="V64" s="37" t="e">
        <f t="shared" ca="1" si="3"/>
        <v>#NAME?</v>
      </c>
      <c r="W64" s="38">
        <f t="shared" si="6"/>
        <v>1</v>
      </c>
    </row>
    <row r="65" spans="1:23" ht="57.6" x14ac:dyDescent="0.3">
      <c r="A65" s="31">
        <v>64</v>
      </c>
      <c r="B65" s="31" t="s">
        <v>15</v>
      </c>
      <c r="C65" s="31" t="str">
        <f>VLOOKUP('[1]Traitement incidents SBP'!A65,[1]import!A:C,3,FALSE)</f>
        <v>Clos</v>
      </c>
      <c r="D65" s="32" t="s">
        <v>83</v>
      </c>
      <c r="E65" s="31" t="s">
        <v>69</v>
      </c>
      <c r="F65" s="31" t="s">
        <v>34</v>
      </c>
      <c r="G65" s="31" t="s">
        <v>85</v>
      </c>
      <c r="H65" s="31" t="s">
        <v>85</v>
      </c>
      <c r="I65" s="33">
        <v>43521.472337962965</v>
      </c>
      <c r="J65" s="34">
        <v>43521.604421296295</v>
      </c>
      <c r="K65" s="34"/>
      <c r="L65" s="35" t="s">
        <v>85</v>
      </c>
      <c r="M65" s="31" t="s">
        <v>57</v>
      </c>
      <c r="N65" s="31" t="s">
        <v>85</v>
      </c>
      <c r="O65" s="36"/>
      <c r="P65" s="36">
        <f t="shared" si="8"/>
        <v>2</v>
      </c>
      <c r="Q65" s="36" t="str">
        <f t="shared" si="0"/>
        <v>Clos</v>
      </c>
      <c r="R65" s="34" t="str">
        <f t="shared" si="4"/>
        <v>non résolu</v>
      </c>
      <c r="S65" s="33">
        <f t="shared" ca="1" si="5"/>
        <v>43664</v>
      </c>
      <c r="T65" s="37" t="e">
        <f t="shared" si="1"/>
        <v>#VALUE!</v>
      </c>
      <c r="U65" s="37" t="e">
        <f t="shared" si="2"/>
        <v>#VALUE!</v>
      </c>
      <c r="V65" s="37" t="e">
        <f t="shared" ca="1" si="3"/>
        <v>#NAME?</v>
      </c>
      <c r="W65" s="38">
        <f t="shared" si="6"/>
        <v>1</v>
      </c>
    </row>
    <row r="66" spans="1:23" ht="57.6" x14ac:dyDescent="0.3">
      <c r="A66" s="31">
        <v>65</v>
      </c>
      <c r="B66" s="31" t="s">
        <v>15</v>
      </c>
      <c r="C66" s="31" t="str">
        <f>VLOOKUP('[1]Traitement incidents SBP'!A66,[1]import!A:C,3,FALSE)</f>
        <v>Clos</v>
      </c>
      <c r="D66" s="32" t="s">
        <v>83</v>
      </c>
      <c r="E66" s="31" t="s">
        <v>69</v>
      </c>
      <c r="F66" s="31" t="s">
        <v>34</v>
      </c>
      <c r="G66" s="31" t="s">
        <v>85</v>
      </c>
      <c r="H66" s="31" t="s">
        <v>85</v>
      </c>
      <c r="I66" s="33">
        <v>43521.541689814818</v>
      </c>
      <c r="J66" s="34">
        <v>43521.605115740742</v>
      </c>
      <c r="K66" s="34"/>
      <c r="L66" s="35" t="s">
        <v>85</v>
      </c>
      <c r="M66" s="31" t="s">
        <v>57</v>
      </c>
      <c r="N66" s="31" t="s">
        <v>85</v>
      </c>
      <c r="O66" s="36"/>
      <c r="P66" s="36">
        <f t="shared" si="8"/>
        <v>2</v>
      </c>
      <c r="Q66" s="36" t="str">
        <f t="shared" ref="Q66:Q129" si="9">IF(C66="résolu","Clos",(IF(C66="Résolu techniquement","Clos",C66)))</f>
        <v>Clos</v>
      </c>
      <c r="R66" s="34" t="str">
        <f t="shared" si="4"/>
        <v>non résolu</v>
      </c>
      <c r="S66" s="33">
        <f t="shared" ca="1" si="5"/>
        <v>43664</v>
      </c>
      <c r="T66" s="37" t="e">
        <f t="shared" ref="T66:T129" si="10">IF(Q66="Clos",U66,V66)</f>
        <v>#VALUE!</v>
      </c>
      <c r="U66" s="37" t="e">
        <f t="shared" si="2"/>
        <v>#VALUE!</v>
      </c>
      <c r="V66" s="37" t="e">
        <f t="shared" ref="V66:V129" ca="1" si="11">IF(_xlfn.DAYS(S116,I116)&lt;=1,"1",IF(AND(_xlfn.DAYS(S116,I116)&gt;1,_xlfn.DAYS(S116,I116)&lt;=2),"2",IF(AND(_xlfn.DAYS(S116,I116)&gt;2,_xlfn.DAYS(S116,I116)&lt;=15),"15",IF(AND(_xlfn.DAYS(S116,I116)&gt;15,_xlfn.DAYS(S116,I116)&lt;=30),"30",IF(_xlfn.DAYS(S116,I116)&gt;30,"30 et +","PB")))))</f>
        <v>#NAME?</v>
      </c>
      <c r="W66" s="38">
        <f t="shared" si="6"/>
        <v>1</v>
      </c>
    </row>
    <row r="67" spans="1:23" ht="57.6" x14ac:dyDescent="0.3">
      <c r="A67" s="31">
        <v>66</v>
      </c>
      <c r="B67" s="31" t="s">
        <v>15</v>
      </c>
      <c r="C67" s="31" t="str">
        <f>VLOOKUP('[1]Traitement incidents SBP'!A67,[1]import!A:C,3,FALSE)</f>
        <v>En cours</v>
      </c>
      <c r="D67" s="32" t="s">
        <v>83</v>
      </c>
      <c r="E67" s="31" t="s">
        <v>69</v>
      </c>
      <c r="F67" s="31" t="s">
        <v>34</v>
      </c>
      <c r="G67" s="31" t="s">
        <v>85</v>
      </c>
      <c r="H67" s="31" t="s">
        <v>85</v>
      </c>
      <c r="I67" s="33">
        <v>43521.673402777778</v>
      </c>
      <c r="J67" s="34">
        <v>43521.679328703707</v>
      </c>
      <c r="K67" s="34">
        <v>43560.446666666663</v>
      </c>
      <c r="L67" s="35" t="s">
        <v>85</v>
      </c>
      <c r="M67" s="31" t="s">
        <v>57</v>
      </c>
      <c r="N67" s="31" t="s">
        <v>85</v>
      </c>
      <c r="O67" s="36"/>
      <c r="P67" s="36">
        <f t="shared" si="8"/>
        <v>2</v>
      </c>
      <c r="Q67" s="36" t="str">
        <f t="shared" si="9"/>
        <v>En cours</v>
      </c>
      <c r="R67" s="34">
        <f t="shared" ref="R67:R130" si="12">IF(K67&gt;0,K67,"non résolu")</f>
        <v>43560.446666666663</v>
      </c>
      <c r="S67" s="33">
        <f t="shared" ref="S67:S130" ca="1" si="13">TODAY()</f>
        <v>43664</v>
      </c>
      <c r="T67" s="37" t="e">
        <f t="shared" ca="1" si="10"/>
        <v>#NAME?</v>
      </c>
      <c r="U67" s="37" t="str">
        <f t="shared" ref="U67:U130" si="14">IF(_xlfn.DAYS(R67,I67)&lt;=1,"1",IF(AND(_xlfn.DAYS(52,I67)&gt;1,_xlfn.DAYS(R67,I67)&lt;=2),"2",IF(AND(_xlfn.DAYS(R67,I67)&gt;2,_xlfn.DAYS(R67,I67)&lt;=15),"15",IF(AND(_xlfn.DAYS(R67,I67)&gt;15,_xlfn.DAYS(R67,I67)&lt;=30),"30",IF(_xlfn.DAYS(R67,I67)&gt;30,"30 et +","PB")))))</f>
        <v>30 et +</v>
      </c>
      <c r="V67" s="37" t="e">
        <f t="shared" ca="1" si="11"/>
        <v>#NAME?</v>
      </c>
      <c r="W67" s="38">
        <f t="shared" ref="W67:W130" si="15">IF(ISBLANK(A67),0,1)</f>
        <v>1</v>
      </c>
    </row>
    <row r="68" spans="1:23" ht="57.6" x14ac:dyDescent="0.3">
      <c r="A68" s="31">
        <v>67</v>
      </c>
      <c r="B68" s="31" t="s">
        <v>15</v>
      </c>
      <c r="C68" s="31" t="str">
        <f>VLOOKUP('[1]Traitement incidents SBP'!A68,[1]import!A:C,3,FALSE)</f>
        <v>En cours</v>
      </c>
      <c r="D68" s="32" t="s">
        <v>83</v>
      </c>
      <c r="E68" s="31" t="s">
        <v>69</v>
      </c>
      <c r="F68" s="31" t="s">
        <v>34</v>
      </c>
      <c r="G68" s="31" t="s">
        <v>85</v>
      </c>
      <c r="H68" s="31" t="s">
        <v>85</v>
      </c>
      <c r="I68" s="33">
        <v>43521.407500000001</v>
      </c>
      <c r="J68" s="34">
        <v>43521.72550925926</v>
      </c>
      <c r="K68" s="34">
        <v>43543.721087962964</v>
      </c>
      <c r="L68" s="35" t="s">
        <v>85</v>
      </c>
      <c r="M68" s="31" t="s">
        <v>57</v>
      </c>
      <c r="N68" s="31" t="s">
        <v>85</v>
      </c>
      <c r="O68" s="36"/>
      <c r="P68" s="36">
        <f t="shared" si="8"/>
        <v>2</v>
      </c>
      <c r="Q68" s="36" t="str">
        <f t="shared" si="9"/>
        <v>En cours</v>
      </c>
      <c r="R68" s="34">
        <f t="shared" si="12"/>
        <v>43543.721087962964</v>
      </c>
      <c r="S68" s="33">
        <f t="shared" ca="1" si="13"/>
        <v>43664</v>
      </c>
      <c r="T68" s="37" t="e">
        <f t="shared" ca="1" si="10"/>
        <v>#NAME?</v>
      </c>
      <c r="U68" s="37" t="str">
        <f t="shared" si="14"/>
        <v>30</v>
      </c>
      <c r="V68" s="37" t="e">
        <f t="shared" ca="1" si="11"/>
        <v>#NAME?</v>
      </c>
      <c r="W68" s="38">
        <f t="shared" si="15"/>
        <v>1</v>
      </c>
    </row>
    <row r="69" spans="1:23" ht="57.6" x14ac:dyDescent="0.3">
      <c r="A69" s="31">
        <v>68</v>
      </c>
      <c r="B69" s="31" t="s">
        <v>15</v>
      </c>
      <c r="C69" s="31" t="str">
        <f>VLOOKUP('[1]Traitement incidents SBP'!A69,[1]import!A:C,3,FALSE)</f>
        <v>Clos</v>
      </c>
      <c r="D69" s="32" t="s">
        <v>83</v>
      </c>
      <c r="E69" s="31" t="s">
        <v>69</v>
      </c>
      <c r="F69" s="31" t="s">
        <v>34</v>
      </c>
      <c r="G69" s="31" t="s">
        <v>85</v>
      </c>
      <c r="H69" s="31" t="s">
        <v>85</v>
      </c>
      <c r="I69" s="33">
        <v>43522.064699074072</v>
      </c>
      <c r="J69" s="34">
        <v>43522.066261574073</v>
      </c>
      <c r="K69" s="34">
        <v>43523.406608796293</v>
      </c>
      <c r="L69" s="35" t="s">
        <v>85</v>
      </c>
      <c r="M69" s="31" t="s">
        <v>57</v>
      </c>
      <c r="N69" s="31" t="s">
        <v>85</v>
      </c>
      <c r="O69" s="36"/>
      <c r="P69" s="36">
        <f t="shared" si="8"/>
        <v>2</v>
      </c>
      <c r="Q69" s="36" t="str">
        <f t="shared" si="9"/>
        <v>Clos</v>
      </c>
      <c r="R69" s="34">
        <f t="shared" si="12"/>
        <v>43523.406608796293</v>
      </c>
      <c r="S69" s="33">
        <f t="shared" ca="1" si="13"/>
        <v>43664</v>
      </c>
      <c r="T69" s="37" t="str">
        <f t="shared" si="10"/>
        <v>1</v>
      </c>
      <c r="U69" s="37" t="str">
        <f t="shared" si="14"/>
        <v>1</v>
      </c>
      <c r="V69" s="37" t="e">
        <f t="shared" ca="1" si="11"/>
        <v>#NAME?</v>
      </c>
      <c r="W69" s="38">
        <f t="shared" si="15"/>
        <v>1</v>
      </c>
    </row>
    <row r="70" spans="1:23" ht="28.8" x14ac:dyDescent="0.3">
      <c r="A70" s="31">
        <v>69</v>
      </c>
      <c r="B70" s="31" t="s">
        <v>15</v>
      </c>
      <c r="C70" s="31" t="str">
        <f>VLOOKUP('[1]Traitement incidents SBP'!A70,[1]import!A:C,3,FALSE)</f>
        <v>Clos</v>
      </c>
      <c r="D70" s="32" t="s">
        <v>83</v>
      </c>
      <c r="E70" s="31" t="s">
        <v>70</v>
      </c>
      <c r="F70" s="31" t="s">
        <v>34</v>
      </c>
      <c r="G70" s="31" t="s">
        <v>85</v>
      </c>
      <c r="H70" s="31" t="s">
        <v>85</v>
      </c>
      <c r="I70" s="33">
        <v>43522.064722222225</v>
      </c>
      <c r="J70" s="34">
        <v>43522.066423611112</v>
      </c>
      <c r="K70" s="34">
        <v>43523.414895833332</v>
      </c>
      <c r="L70" s="35" t="s">
        <v>85</v>
      </c>
      <c r="M70" s="31" t="s">
        <v>57</v>
      </c>
      <c r="N70" s="31" t="s">
        <v>85</v>
      </c>
      <c r="O70" s="36"/>
      <c r="P70" s="36">
        <f t="shared" si="8"/>
        <v>2</v>
      </c>
      <c r="Q70" s="36" t="str">
        <f t="shared" si="9"/>
        <v>Clos</v>
      </c>
      <c r="R70" s="34">
        <f t="shared" si="12"/>
        <v>43523.414895833332</v>
      </c>
      <c r="S70" s="33">
        <f t="shared" ca="1" si="13"/>
        <v>43664</v>
      </c>
      <c r="T70" s="37" t="str">
        <f t="shared" si="10"/>
        <v>1</v>
      </c>
      <c r="U70" s="37" t="str">
        <f t="shared" si="14"/>
        <v>1</v>
      </c>
      <c r="V70" s="37" t="e">
        <f t="shared" ca="1" si="11"/>
        <v>#NAME?</v>
      </c>
      <c r="W70" s="38">
        <f t="shared" si="15"/>
        <v>1</v>
      </c>
    </row>
    <row r="71" spans="1:23" ht="28.8" x14ac:dyDescent="0.3">
      <c r="A71" s="31">
        <v>70</v>
      </c>
      <c r="B71" s="31" t="s">
        <v>15</v>
      </c>
      <c r="C71" s="31" t="str">
        <f>VLOOKUP('[1]Traitement incidents SBP'!A71,[1]import!A:C,3,FALSE)</f>
        <v>Clos</v>
      </c>
      <c r="D71" s="32" t="s">
        <v>83</v>
      </c>
      <c r="E71" s="31" t="s">
        <v>71</v>
      </c>
      <c r="F71" s="31" t="s">
        <v>34</v>
      </c>
      <c r="G71" s="31" t="s">
        <v>85</v>
      </c>
      <c r="H71" s="31" t="s">
        <v>85</v>
      </c>
      <c r="I71" s="33">
        <v>43522.804097222222</v>
      </c>
      <c r="J71" s="34">
        <v>43523.413182870368</v>
      </c>
      <c r="K71" s="34">
        <v>43560.448738425926</v>
      </c>
      <c r="L71" s="35" t="s">
        <v>85</v>
      </c>
      <c r="M71" s="31" t="s">
        <v>57</v>
      </c>
      <c r="N71" s="31" t="s">
        <v>85</v>
      </c>
      <c r="O71" s="36"/>
      <c r="P71" s="36">
        <f t="shared" si="8"/>
        <v>2</v>
      </c>
      <c r="Q71" s="36" t="str">
        <f t="shared" si="9"/>
        <v>Clos</v>
      </c>
      <c r="R71" s="34">
        <f t="shared" si="12"/>
        <v>43560.448738425926</v>
      </c>
      <c r="S71" s="33">
        <f t="shared" ca="1" si="13"/>
        <v>43664</v>
      </c>
      <c r="T71" s="37" t="str">
        <f t="shared" si="10"/>
        <v>30 et +</v>
      </c>
      <c r="U71" s="37" t="str">
        <f t="shared" si="14"/>
        <v>30 et +</v>
      </c>
      <c r="V71" s="37" t="e">
        <f t="shared" ca="1" si="11"/>
        <v>#NAME?</v>
      </c>
      <c r="W71" s="38">
        <f t="shared" si="15"/>
        <v>1</v>
      </c>
    </row>
    <row r="72" spans="1:23" ht="28.8" x14ac:dyDescent="0.3">
      <c r="A72" s="31">
        <v>71</v>
      </c>
      <c r="B72" s="31" t="s">
        <v>15</v>
      </c>
      <c r="C72" s="31" t="str">
        <f>VLOOKUP('[1]Traitement incidents SBP'!A72,[1]import!A:C,3,FALSE)</f>
        <v>Clos</v>
      </c>
      <c r="D72" s="32" t="s">
        <v>83</v>
      </c>
      <c r="E72" s="31" t="s">
        <v>71</v>
      </c>
      <c r="F72" s="31" t="s">
        <v>34</v>
      </c>
      <c r="G72" s="31" t="s">
        <v>85</v>
      </c>
      <c r="H72" s="31" t="s">
        <v>85</v>
      </c>
      <c r="I72" s="33">
        <v>43523.791620370372</v>
      </c>
      <c r="J72" s="34">
        <v>43524.391145833331</v>
      </c>
      <c r="K72" s="34">
        <v>43560.44804398148</v>
      </c>
      <c r="L72" s="35" t="s">
        <v>85</v>
      </c>
      <c r="M72" s="31" t="s">
        <v>57</v>
      </c>
      <c r="N72" s="31" t="s">
        <v>85</v>
      </c>
      <c r="O72" s="36"/>
      <c r="P72" s="36">
        <f t="shared" si="8"/>
        <v>2</v>
      </c>
      <c r="Q72" s="36" t="str">
        <f t="shared" si="9"/>
        <v>Clos</v>
      </c>
      <c r="R72" s="34">
        <f t="shared" si="12"/>
        <v>43560.44804398148</v>
      </c>
      <c r="S72" s="33">
        <f t="shared" ca="1" si="13"/>
        <v>43664</v>
      </c>
      <c r="T72" s="37" t="str">
        <f t="shared" si="10"/>
        <v>30 et +</v>
      </c>
      <c r="U72" s="37" t="str">
        <f t="shared" si="14"/>
        <v>30 et +</v>
      </c>
      <c r="V72" s="37" t="e">
        <f t="shared" ca="1" si="11"/>
        <v>#NAME?</v>
      </c>
      <c r="W72" s="38">
        <f t="shared" si="15"/>
        <v>1</v>
      </c>
    </row>
    <row r="73" spans="1:23" ht="57.6" x14ac:dyDescent="0.3">
      <c r="A73" s="31">
        <v>72</v>
      </c>
      <c r="B73" s="31" t="s">
        <v>15</v>
      </c>
      <c r="C73" s="31" t="str">
        <f>VLOOKUP('[1]Traitement incidents SBP'!A73,[1]import!A:C,3,FALSE)</f>
        <v>Clos</v>
      </c>
      <c r="D73" s="32" t="s">
        <v>83</v>
      </c>
      <c r="E73" s="31" t="s">
        <v>69</v>
      </c>
      <c r="F73" s="31" t="s">
        <v>34</v>
      </c>
      <c r="G73" s="31" t="s">
        <v>85</v>
      </c>
      <c r="H73" s="31" t="s">
        <v>85</v>
      </c>
      <c r="I73" s="33">
        <v>43524.49728009259</v>
      </c>
      <c r="J73" s="34">
        <v>43524.590451388889</v>
      </c>
      <c r="K73" s="34">
        <v>43560.450833333336</v>
      </c>
      <c r="L73" s="35" t="s">
        <v>85</v>
      </c>
      <c r="M73" s="31" t="s">
        <v>57</v>
      </c>
      <c r="N73" s="31" t="s">
        <v>85</v>
      </c>
      <c r="O73" s="36"/>
      <c r="P73" s="36">
        <f t="shared" si="8"/>
        <v>2</v>
      </c>
      <c r="Q73" s="36" t="str">
        <f t="shared" si="9"/>
        <v>Clos</v>
      </c>
      <c r="R73" s="34">
        <f t="shared" si="12"/>
        <v>43560.450833333336</v>
      </c>
      <c r="S73" s="33">
        <f t="shared" ca="1" si="13"/>
        <v>43664</v>
      </c>
      <c r="T73" s="37" t="str">
        <f t="shared" si="10"/>
        <v>30 et +</v>
      </c>
      <c r="U73" s="37" t="str">
        <f t="shared" si="14"/>
        <v>30 et +</v>
      </c>
      <c r="V73" s="37" t="e">
        <f t="shared" ca="1" si="11"/>
        <v>#NAME?</v>
      </c>
      <c r="W73" s="38">
        <f t="shared" si="15"/>
        <v>1</v>
      </c>
    </row>
    <row r="74" spans="1:23" ht="43.2" hidden="1" x14ac:dyDescent="0.3">
      <c r="A74" s="31">
        <v>73</v>
      </c>
      <c r="B74" s="31" t="s">
        <v>15</v>
      </c>
      <c r="C74" s="31" t="str">
        <f>VLOOKUP('[1]Traitement incidents SBP'!A74,[1]import!A:C,3,FALSE)</f>
        <v>Clos</v>
      </c>
      <c r="D74" s="32" t="s">
        <v>83</v>
      </c>
      <c r="E74" s="31" t="s">
        <v>72</v>
      </c>
      <c r="F74" s="31" t="s">
        <v>34</v>
      </c>
      <c r="G74" s="31" t="s">
        <v>85</v>
      </c>
      <c r="H74" s="31" t="s">
        <v>85</v>
      </c>
      <c r="I74" s="33">
        <v>43525.871087962965</v>
      </c>
      <c r="J74" s="34">
        <v>43525.875474537039</v>
      </c>
      <c r="K74" s="34">
        <v>43580.486064814817</v>
      </c>
      <c r="L74" s="35" t="s">
        <v>85</v>
      </c>
      <c r="M74" s="31" t="s">
        <v>57</v>
      </c>
      <c r="N74" s="31" t="s">
        <v>85</v>
      </c>
      <c r="O74" s="36"/>
      <c r="P74" s="36">
        <f t="shared" si="8"/>
        <v>2</v>
      </c>
      <c r="Q74" s="36" t="str">
        <f t="shared" si="9"/>
        <v>Clos</v>
      </c>
      <c r="R74" s="34">
        <f t="shared" si="12"/>
        <v>43580.486064814817</v>
      </c>
      <c r="S74" s="33">
        <f t="shared" ca="1" si="13"/>
        <v>43664</v>
      </c>
      <c r="T74" s="37" t="str">
        <f t="shared" si="10"/>
        <v>30 et +</v>
      </c>
      <c r="U74" s="37" t="str">
        <f t="shared" si="14"/>
        <v>30 et +</v>
      </c>
      <c r="V74" s="37" t="e">
        <f t="shared" ca="1" si="11"/>
        <v>#NAME?</v>
      </c>
      <c r="W74" s="38">
        <f t="shared" si="15"/>
        <v>1</v>
      </c>
    </row>
    <row r="75" spans="1:23" ht="28.8" hidden="1" x14ac:dyDescent="0.3">
      <c r="A75" s="31">
        <v>74</v>
      </c>
      <c r="B75" s="31" t="s">
        <v>15</v>
      </c>
      <c r="C75" s="31" t="str">
        <f>VLOOKUP('[1]Traitement incidents SBP'!A75,[1]import!A:C,3,FALSE)</f>
        <v>Clos</v>
      </c>
      <c r="D75" s="32" t="s">
        <v>83</v>
      </c>
      <c r="E75" s="31" t="s">
        <v>59</v>
      </c>
      <c r="F75" s="31" t="s">
        <v>34</v>
      </c>
      <c r="G75" s="31" t="s">
        <v>85</v>
      </c>
      <c r="H75" s="31" t="s">
        <v>85</v>
      </c>
      <c r="I75" s="33">
        <v>43527.050358796296</v>
      </c>
      <c r="J75" s="34">
        <v>43527.050868055558</v>
      </c>
      <c r="K75" s="34"/>
      <c r="L75" s="35" t="s">
        <v>85</v>
      </c>
      <c r="M75" s="31" t="s">
        <v>57</v>
      </c>
      <c r="N75" s="31" t="s">
        <v>85</v>
      </c>
      <c r="O75" s="36"/>
      <c r="P75" s="36">
        <f t="shared" si="8"/>
        <v>2</v>
      </c>
      <c r="Q75" s="36" t="str">
        <f t="shared" si="9"/>
        <v>Clos</v>
      </c>
      <c r="R75" s="34" t="str">
        <f t="shared" si="12"/>
        <v>non résolu</v>
      </c>
      <c r="S75" s="33">
        <f t="shared" ca="1" si="13"/>
        <v>43664</v>
      </c>
      <c r="T75" s="37" t="e">
        <f t="shared" si="10"/>
        <v>#VALUE!</v>
      </c>
      <c r="U75" s="37" t="e">
        <f t="shared" si="14"/>
        <v>#VALUE!</v>
      </c>
      <c r="V75" s="37" t="e">
        <f t="shared" ca="1" si="11"/>
        <v>#NAME?</v>
      </c>
      <c r="W75" s="38">
        <f t="shared" si="15"/>
        <v>1</v>
      </c>
    </row>
    <row r="76" spans="1:23" ht="28.8" hidden="1" x14ac:dyDescent="0.3">
      <c r="A76" s="31">
        <v>75</v>
      </c>
      <c r="B76" s="31" t="s">
        <v>15</v>
      </c>
      <c r="C76" s="31" t="str">
        <f>VLOOKUP('[1]Traitement incidents SBP'!A76,[1]import!A:C,3,FALSE)</f>
        <v>Clos</v>
      </c>
      <c r="D76" s="32" t="s">
        <v>83</v>
      </c>
      <c r="E76" s="31" t="s">
        <v>59</v>
      </c>
      <c r="F76" s="31" t="s">
        <v>34</v>
      </c>
      <c r="G76" s="31" t="s">
        <v>85</v>
      </c>
      <c r="H76" s="31" t="s">
        <v>85</v>
      </c>
      <c r="I76" s="33">
        <v>43526.419050925928</v>
      </c>
      <c r="J76" s="34">
        <v>43528.407592592594</v>
      </c>
      <c r="K76" s="34"/>
      <c r="L76" s="35" t="s">
        <v>85</v>
      </c>
      <c r="M76" s="31" t="s">
        <v>57</v>
      </c>
      <c r="N76" s="31" t="s">
        <v>85</v>
      </c>
      <c r="O76" s="36"/>
      <c r="P76" s="36">
        <f t="shared" si="8"/>
        <v>2</v>
      </c>
      <c r="Q76" s="36" t="str">
        <f t="shared" si="9"/>
        <v>Clos</v>
      </c>
      <c r="R76" s="34" t="str">
        <f t="shared" si="12"/>
        <v>non résolu</v>
      </c>
      <c r="S76" s="33">
        <f t="shared" ca="1" si="13"/>
        <v>43664</v>
      </c>
      <c r="T76" s="37" t="e">
        <f t="shared" si="10"/>
        <v>#VALUE!</v>
      </c>
      <c r="U76" s="37" t="e">
        <f t="shared" si="14"/>
        <v>#VALUE!</v>
      </c>
      <c r="V76" s="37" t="e">
        <f t="shared" ca="1" si="11"/>
        <v>#NAME?</v>
      </c>
      <c r="W76" s="38">
        <f t="shared" si="15"/>
        <v>1</v>
      </c>
    </row>
    <row r="77" spans="1:23" ht="57.6" hidden="1" x14ac:dyDescent="0.3">
      <c r="A77" s="31">
        <v>76</v>
      </c>
      <c r="B77" s="31" t="s">
        <v>15</v>
      </c>
      <c r="C77" s="31" t="str">
        <f>VLOOKUP('[1]Traitement incidents SBP'!A77,[1]import!A:C,3,FALSE)</f>
        <v>En cours</v>
      </c>
      <c r="D77" s="32" t="s">
        <v>83</v>
      </c>
      <c r="E77" s="31" t="s">
        <v>69</v>
      </c>
      <c r="F77" s="31" t="s">
        <v>34</v>
      </c>
      <c r="G77" s="31" t="s">
        <v>85</v>
      </c>
      <c r="H77" s="31" t="s">
        <v>85</v>
      </c>
      <c r="I77" s="33">
        <v>43528.506666666668</v>
      </c>
      <c r="J77" s="34">
        <v>43528.572002314817</v>
      </c>
      <c r="K77" s="34"/>
      <c r="L77" s="35" t="s">
        <v>85</v>
      </c>
      <c r="M77" s="31" t="s">
        <v>57</v>
      </c>
      <c r="N77" s="31" t="s">
        <v>85</v>
      </c>
      <c r="O77" s="36"/>
      <c r="P77" s="36">
        <f t="shared" si="8"/>
        <v>2</v>
      </c>
      <c r="Q77" s="36" t="str">
        <f t="shared" si="9"/>
        <v>En cours</v>
      </c>
      <c r="R77" s="34" t="str">
        <f t="shared" si="12"/>
        <v>non résolu</v>
      </c>
      <c r="S77" s="33">
        <f t="shared" ca="1" si="13"/>
        <v>43664</v>
      </c>
      <c r="T77" s="37" t="e">
        <f t="shared" ca="1" si="10"/>
        <v>#NAME?</v>
      </c>
      <c r="U77" s="37" t="e">
        <f t="shared" si="14"/>
        <v>#VALUE!</v>
      </c>
      <c r="V77" s="37" t="e">
        <f t="shared" ca="1" si="11"/>
        <v>#NAME?</v>
      </c>
      <c r="W77" s="38">
        <f t="shared" si="15"/>
        <v>1</v>
      </c>
    </row>
    <row r="78" spans="1:23" ht="57.6" hidden="1" x14ac:dyDescent="0.3">
      <c r="A78" s="31">
        <v>77</v>
      </c>
      <c r="B78" s="31" t="s">
        <v>15</v>
      </c>
      <c r="C78" s="31" t="str">
        <f>VLOOKUP('[1]Traitement incidents SBP'!A78,[1]import!A:C,3,FALSE)</f>
        <v>En cours</v>
      </c>
      <c r="D78" s="32" t="s">
        <v>83</v>
      </c>
      <c r="E78" s="31" t="s">
        <v>69</v>
      </c>
      <c r="F78" s="31" t="s">
        <v>34</v>
      </c>
      <c r="G78" s="31" t="s">
        <v>85</v>
      </c>
      <c r="H78" s="31" t="s">
        <v>85</v>
      </c>
      <c r="I78" s="33">
        <v>43528.8675</v>
      </c>
      <c r="J78" s="34">
        <v>43529.415844907409</v>
      </c>
      <c r="K78" s="34">
        <v>43580.490486111114</v>
      </c>
      <c r="L78" s="35" t="s">
        <v>85</v>
      </c>
      <c r="M78" s="31" t="s">
        <v>57</v>
      </c>
      <c r="N78" s="31" t="s">
        <v>85</v>
      </c>
      <c r="O78" s="36"/>
      <c r="P78" s="36">
        <f t="shared" si="8"/>
        <v>2</v>
      </c>
      <c r="Q78" s="36" t="str">
        <f t="shared" si="9"/>
        <v>En cours</v>
      </c>
      <c r="R78" s="34">
        <f t="shared" si="12"/>
        <v>43580.490486111114</v>
      </c>
      <c r="S78" s="33">
        <f t="shared" ca="1" si="13"/>
        <v>43664</v>
      </c>
      <c r="T78" s="37" t="e">
        <f t="shared" ca="1" si="10"/>
        <v>#NAME?</v>
      </c>
      <c r="U78" s="37" t="str">
        <f t="shared" si="14"/>
        <v>30 et +</v>
      </c>
      <c r="V78" s="37" t="e">
        <f t="shared" ca="1" si="11"/>
        <v>#NAME?</v>
      </c>
      <c r="W78" s="38">
        <f t="shared" si="15"/>
        <v>1</v>
      </c>
    </row>
    <row r="79" spans="1:23" ht="57.6" hidden="1" x14ac:dyDescent="0.3">
      <c r="A79" s="31">
        <v>78</v>
      </c>
      <c r="B79" s="31" t="s">
        <v>15</v>
      </c>
      <c r="C79" s="31" t="str">
        <f>VLOOKUP('[1]Traitement incidents SBP'!A79,[1]import!A:C,3,FALSE)</f>
        <v>En cours</v>
      </c>
      <c r="D79" s="32" t="s">
        <v>83</v>
      </c>
      <c r="E79" s="31" t="s">
        <v>69</v>
      </c>
      <c r="F79" s="31" t="s">
        <v>34</v>
      </c>
      <c r="G79" s="31" t="s">
        <v>85</v>
      </c>
      <c r="H79" s="31" t="s">
        <v>85</v>
      </c>
      <c r="I79" s="33">
        <v>43526.064270833333</v>
      </c>
      <c r="J79" s="34">
        <v>43529.650625000002</v>
      </c>
      <c r="K79" s="34">
        <v>43544.596307870372</v>
      </c>
      <c r="L79" s="35" t="s">
        <v>85</v>
      </c>
      <c r="M79" s="31" t="s">
        <v>57</v>
      </c>
      <c r="N79" s="31" t="s">
        <v>85</v>
      </c>
      <c r="O79" s="36"/>
      <c r="P79" s="36">
        <f t="shared" si="8"/>
        <v>2</v>
      </c>
      <c r="Q79" s="36" t="str">
        <f t="shared" si="9"/>
        <v>En cours</v>
      </c>
      <c r="R79" s="34">
        <f t="shared" si="12"/>
        <v>43544.596307870372</v>
      </c>
      <c r="S79" s="33">
        <f t="shared" ca="1" si="13"/>
        <v>43664</v>
      </c>
      <c r="T79" s="37" t="e">
        <f t="shared" ca="1" si="10"/>
        <v>#NAME?</v>
      </c>
      <c r="U79" s="37" t="str">
        <f t="shared" si="14"/>
        <v>30</v>
      </c>
      <c r="V79" s="37" t="e">
        <f t="shared" ca="1" si="11"/>
        <v>#NAME?</v>
      </c>
      <c r="W79" s="38">
        <f t="shared" si="15"/>
        <v>1</v>
      </c>
    </row>
    <row r="80" spans="1:23" ht="28.8" hidden="1" x14ac:dyDescent="0.3">
      <c r="A80" s="31">
        <v>79</v>
      </c>
      <c r="B80" s="31" t="s">
        <v>15</v>
      </c>
      <c r="C80" s="31" t="str">
        <f>VLOOKUP('[1]Traitement incidents SBP'!A80,[1]import!A:C,3,FALSE)</f>
        <v>Clos</v>
      </c>
      <c r="D80" s="32" t="s">
        <v>83</v>
      </c>
      <c r="E80" s="31" t="s">
        <v>73</v>
      </c>
      <c r="F80" s="31" t="s">
        <v>34</v>
      </c>
      <c r="G80" s="31" t="s">
        <v>85</v>
      </c>
      <c r="H80" s="31" t="s">
        <v>85</v>
      </c>
      <c r="I80" s="33">
        <v>43529.7112037037</v>
      </c>
      <c r="J80" s="34">
        <v>43529.719988425924</v>
      </c>
      <c r="K80" s="34"/>
      <c r="L80" s="35" t="s">
        <v>85</v>
      </c>
      <c r="M80" s="31" t="s">
        <v>57</v>
      </c>
      <c r="N80" s="31" t="s">
        <v>85</v>
      </c>
      <c r="O80" s="36"/>
      <c r="P80" s="36">
        <f t="shared" si="8"/>
        <v>2</v>
      </c>
      <c r="Q80" s="36" t="str">
        <f t="shared" si="9"/>
        <v>Clos</v>
      </c>
      <c r="R80" s="34" t="str">
        <f t="shared" si="12"/>
        <v>non résolu</v>
      </c>
      <c r="S80" s="33">
        <f t="shared" ca="1" si="13"/>
        <v>43664</v>
      </c>
      <c r="T80" s="37" t="e">
        <f t="shared" si="10"/>
        <v>#VALUE!</v>
      </c>
      <c r="U80" s="37" t="e">
        <f t="shared" si="14"/>
        <v>#VALUE!</v>
      </c>
      <c r="V80" s="37" t="e">
        <f t="shared" ca="1" si="11"/>
        <v>#NAME?</v>
      </c>
      <c r="W80" s="38">
        <f t="shared" si="15"/>
        <v>1</v>
      </c>
    </row>
    <row r="81" spans="1:23" ht="28.8" hidden="1" x14ac:dyDescent="0.3">
      <c r="A81" s="31">
        <v>80</v>
      </c>
      <c r="B81" s="31" t="s">
        <v>15</v>
      </c>
      <c r="C81" s="31" t="str">
        <f>VLOOKUP('[1]Traitement incidents SBP'!A81,[1]import!A:C,3,FALSE)</f>
        <v>Clos</v>
      </c>
      <c r="D81" s="32" t="s">
        <v>83</v>
      </c>
      <c r="E81" s="31" t="s">
        <v>70</v>
      </c>
      <c r="F81" s="31" t="s">
        <v>34</v>
      </c>
      <c r="G81" s="31" t="s">
        <v>85</v>
      </c>
      <c r="H81" s="31" t="s">
        <v>85</v>
      </c>
      <c r="I81" s="33">
        <v>43529.761759259258</v>
      </c>
      <c r="J81" s="34">
        <v>43529.769004629627</v>
      </c>
      <c r="K81" s="34"/>
      <c r="L81" s="35" t="s">
        <v>85</v>
      </c>
      <c r="M81" s="31" t="s">
        <v>57</v>
      </c>
      <c r="N81" s="31" t="s">
        <v>85</v>
      </c>
      <c r="O81" s="36"/>
      <c r="P81" s="36">
        <f t="shared" si="8"/>
        <v>2</v>
      </c>
      <c r="Q81" s="36" t="str">
        <f t="shared" si="9"/>
        <v>Clos</v>
      </c>
      <c r="R81" s="34" t="str">
        <f t="shared" si="12"/>
        <v>non résolu</v>
      </c>
      <c r="S81" s="33">
        <f t="shared" ca="1" si="13"/>
        <v>43664</v>
      </c>
      <c r="T81" s="37" t="e">
        <f t="shared" si="10"/>
        <v>#VALUE!</v>
      </c>
      <c r="U81" s="37" t="e">
        <f t="shared" si="14"/>
        <v>#VALUE!</v>
      </c>
      <c r="V81" s="37" t="e">
        <f t="shared" ca="1" si="11"/>
        <v>#NAME?</v>
      </c>
      <c r="W81" s="38">
        <f t="shared" si="15"/>
        <v>1</v>
      </c>
    </row>
    <row r="82" spans="1:23" ht="57.6" hidden="1" x14ac:dyDescent="0.3">
      <c r="A82" s="31">
        <v>81</v>
      </c>
      <c r="B82" s="31" t="s">
        <v>15</v>
      </c>
      <c r="C82" s="31" t="str">
        <f>VLOOKUP('[1]Traitement incidents SBP'!A82,[1]import!A:C,3,FALSE)</f>
        <v>En cours</v>
      </c>
      <c r="D82" s="32" t="s">
        <v>83</v>
      </c>
      <c r="E82" s="31" t="s">
        <v>69</v>
      </c>
      <c r="F82" s="31" t="s">
        <v>34</v>
      </c>
      <c r="G82" s="31" t="s">
        <v>85</v>
      </c>
      <c r="H82" s="31" t="s">
        <v>85</v>
      </c>
      <c r="I82" s="33">
        <v>43534.537858796299</v>
      </c>
      <c r="J82" s="34">
        <v>43535.429895833331</v>
      </c>
      <c r="K82" s="34"/>
      <c r="L82" s="35" t="s">
        <v>85</v>
      </c>
      <c r="M82" s="31" t="s">
        <v>57</v>
      </c>
      <c r="N82" s="31" t="s">
        <v>85</v>
      </c>
      <c r="O82" s="36"/>
      <c r="P82" s="36">
        <f t="shared" si="8"/>
        <v>2</v>
      </c>
      <c r="Q82" s="36" t="str">
        <f t="shared" si="9"/>
        <v>En cours</v>
      </c>
      <c r="R82" s="34" t="str">
        <f t="shared" si="12"/>
        <v>non résolu</v>
      </c>
      <c r="S82" s="33">
        <f t="shared" ca="1" si="13"/>
        <v>43664</v>
      </c>
      <c r="T82" s="37" t="e">
        <f t="shared" ca="1" si="10"/>
        <v>#NAME?</v>
      </c>
      <c r="U82" s="37" t="e">
        <f t="shared" si="14"/>
        <v>#VALUE!</v>
      </c>
      <c r="V82" s="37" t="e">
        <f t="shared" ca="1" si="11"/>
        <v>#NAME?</v>
      </c>
      <c r="W82" s="38">
        <f t="shared" si="15"/>
        <v>1</v>
      </c>
    </row>
    <row r="83" spans="1:23" ht="57.6" hidden="1" x14ac:dyDescent="0.3">
      <c r="A83" s="31">
        <v>82</v>
      </c>
      <c r="B83" s="31" t="s">
        <v>15</v>
      </c>
      <c r="C83" s="31" t="str">
        <f>VLOOKUP('[1]Traitement incidents SBP'!A83,[1]import!A:C,3,FALSE)</f>
        <v>En cours</v>
      </c>
      <c r="D83" s="32" t="s">
        <v>83</v>
      </c>
      <c r="E83" s="31" t="s">
        <v>69</v>
      </c>
      <c r="F83" s="31" t="s">
        <v>34</v>
      </c>
      <c r="G83" s="31" t="s">
        <v>85</v>
      </c>
      <c r="H83" s="31" t="s">
        <v>85</v>
      </c>
      <c r="I83" s="33">
        <v>43535.431574074071</v>
      </c>
      <c r="J83" s="34">
        <v>43535.440312500003</v>
      </c>
      <c r="K83" s="34"/>
      <c r="L83" s="35" t="s">
        <v>85</v>
      </c>
      <c r="M83" s="31" t="s">
        <v>57</v>
      </c>
      <c r="N83" s="31" t="s">
        <v>85</v>
      </c>
      <c r="O83" s="36"/>
      <c r="P83" s="36">
        <f t="shared" si="8"/>
        <v>2</v>
      </c>
      <c r="Q83" s="36" t="str">
        <f t="shared" si="9"/>
        <v>En cours</v>
      </c>
      <c r="R83" s="34" t="str">
        <f t="shared" si="12"/>
        <v>non résolu</v>
      </c>
      <c r="S83" s="33">
        <f t="shared" ca="1" si="13"/>
        <v>43664</v>
      </c>
      <c r="T83" s="37" t="e">
        <f t="shared" ca="1" si="10"/>
        <v>#NAME?</v>
      </c>
      <c r="U83" s="37" t="e">
        <f t="shared" si="14"/>
        <v>#VALUE!</v>
      </c>
      <c r="V83" s="37" t="e">
        <f t="shared" ca="1" si="11"/>
        <v>#NAME?</v>
      </c>
      <c r="W83" s="38">
        <f t="shared" si="15"/>
        <v>1</v>
      </c>
    </row>
    <row r="84" spans="1:23" ht="28.8" hidden="1" x14ac:dyDescent="0.3">
      <c r="A84" s="31">
        <v>83</v>
      </c>
      <c r="B84" s="31" t="s">
        <v>15</v>
      </c>
      <c r="C84" s="31" t="e">
        <f>VLOOKUP('[1]Traitement incidents SBP'!A84,[1]import!A:C,3,FALSE)</f>
        <v>#N/A</v>
      </c>
      <c r="D84" s="32" t="s">
        <v>83</v>
      </c>
      <c r="E84" s="31" t="s">
        <v>59</v>
      </c>
      <c r="F84" s="31" t="s">
        <v>34</v>
      </c>
      <c r="G84" s="31" t="s">
        <v>85</v>
      </c>
      <c r="H84" s="31" t="s">
        <v>85</v>
      </c>
      <c r="I84" s="33">
        <v>43537.487523148149</v>
      </c>
      <c r="J84" s="34">
        <v>43537.633842592593</v>
      </c>
      <c r="K84" s="34"/>
      <c r="L84" s="35" t="s">
        <v>85</v>
      </c>
      <c r="M84" s="31" t="s">
        <v>62</v>
      </c>
      <c r="N84" s="31" t="s">
        <v>85</v>
      </c>
      <c r="O84" s="36"/>
      <c r="P84" s="36">
        <f t="shared" si="8"/>
        <v>4</v>
      </c>
      <c r="Q84" s="36" t="e">
        <f t="shared" si="9"/>
        <v>#N/A</v>
      </c>
      <c r="R84" s="34" t="str">
        <f t="shared" si="12"/>
        <v>non résolu</v>
      </c>
      <c r="S84" s="33">
        <f t="shared" ca="1" si="13"/>
        <v>43664</v>
      </c>
      <c r="T84" s="37" t="e">
        <f t="shared" si="10"/>
        <v>#N/A</v>
      </c>
      <c r="U84" s="37" t="e">
        <f t="shared" si="14"/>
        <v>#VALUE!</v>
      </c>
      <c r="V84" s="37" t="e">
        <f t="shared" ca="1" si="11"/>
        <v>#NAME?</v>
      </c>
      <c r="W84" s="38">
        <f t="shared" si="15"/>
        <v>1</v>
      </c>
    </row>
    <row r="85" spans="1:23" ht="28.8" hidden="1" x14ac:dyDescent="0.3">
      <c r="A85" s="31">
        <v>84</v>
      </c>
      <c r="B85" s="31" t="s">
        <v>15</v>
      </c>
      <c r="C85" s="31" t="str">
        <f>VLOOKUP('[1]Traitement incidents SBP'!A85,[1]import!A:C,3,FALSE)</f>
        <v>En cours</v>
      </c>
      <c r="D85" s="32" t="s">
        <v>83</v>
      </c>
      <c r="E85" s="31" t="s">
        <v>59</v>
      </c>
      <c r="F85" s="31" t="s">
        <v>34</v>
      </c>
      <c r="G85" s="31" t="s">
        <v>85</v>
      </c>
      <c r="H85" s="31" t="s">
        <v>85</v>
      </c>
      <c r="I85" s="33">
        <v>43537.487523148149</v>
      </c>
      <c r="J85" s="34">
        <v>43537.634652777779</v>
      </c>
      <c r="K85" s="34"/>
      <c r="L85" s="35" t="s">
        <v>85</v>
      </c>
      <c r="M85" s="31" t="s">
        <v>57</v>
      </c>
      <c r="N85" s="31" t="s">
        <v>85</v>
      </c>
      <c r="O85" s="36" t="s">
        <v>74</v>
      </c>
      <c r="P85" s="36">
        <f t="shared" si="8"/>
        <v>2</v>
      </c>
      <c r="Q85" s="36" t="str">
        <f t="shared" si="9"/>
        <v>En cours</v>
      </c>
      <c r="R85" s="34" t="str">
        <f t="shared" si="12"/>
        <v>non résolu</v>
      </c>
      <c r="S85" s="33">
        <f t="shared" ca="1" si="13"/>
        <v>43664</v>
      </c>
      <c r="T85" s="37" t="e">
        <f t="shared" ca="1" si="10"/>
        <v>#NAME?</v>
      </c>
      <c r="U85" s="37" t="e">
        <f t="shared" si="14"/>
        <v>#VALUE!</v>
      </c>
      <c r="V85" s="37" t="e">
        <f t="shared" ca="1" si="11"/>
        <v>#NAME?</v>
      </c>
      <c r="W85" s="38">
        <f t="shared" si="15"/>
        <v>1</v>
      </c>
    </row>
    <row r="86" spans="1:23" ht="28.8" hidden="1" x14ac:dyDescent="0.3">
      <c r="A86" s="31">
        <v>85</v>
      </c>
      <c r="B86" s="31" t="s">
        <v>15</v>
      </c>
      <c r="C86" s="31" t="str">
        <f>VLOOKUP('[1]Traitement incidents SBP'!A86,[1]import!A:C,3,FALSE)</f>
        <v>En cours</v>
      </c>
      <c r="D86" s="32" t="s">
        <v>83</v>
      </c>
      <c r="E86" s="31" t="s">
        <v>59</v>
      </c>
      <c r="F86" s="31" t="s">
        <v>34</v>
      </c>
      <c r="G86" s="31" t="s">
        <v>85</v>
      </c>
      <c r="H86" s="31" t="s">
        <v>85</v>
      </c>
      <c r="I86" s="33">
        <v>43537.530381944445</v>
      </c>
      <c r="J86" s="34">
        <v>43537.637962962966</v>
      </c>
      <c r="K86" s="34">
        <v>43573.70349537037</v>
      </c>
      <c r="L86" s="35" t="s">
        <v>85</v>
      </c>
      <c r="M86" s="31" t="s">
        <v>57</v>
      </c>
      <c r="N86" s="31" t="s">
        <v>85</v>
      </c>
      <c r="O86" s="36" t="s">
        <v>75</v>
      </c>
      <c r="P86" s="36">
        <f t="shared" si="8"/>
        <v>2</v>
      </c>
      <c r="Q86" s="36" t="str">
        <f t="shared" si="9"/>
        <v>En cours</v>
      </c>
      <c r="R86" s="34">
        <f t="shared" si="12"/>
        <v>43573.70349537037</v>
      </c>
      <c r="S86" s="33">
        <f t="shared" ca="1" si="13"/>
        <v>43664</v>
      </c>
      <c r="T86" s="37" t="e">
        <f t="shared" ca="1" si="10"/>
        <v>#NAME?</v>
      </c>
      <c r="U86" s="37" t="str">
        <f t="shared" si="14"/>
        <v>30 et +</v>
      </c>
      <c r="V86" s="37" t="e">
        <f t="shared" ca="1" si="11"/>
        <v>#NAME?</v>
      </c>
      <c r="W86" s="38">
        <f t="shared" si="15"/>
        <v>1</v>
      </c>
    </row>
    <row r="87" spans="1:23" ht="28.8" hidden="1" x14ac:dyDescent="0.3">
      <c r="A87" s="31">
        <v>86</v>
      </c>
      <c r="B87" s="31" t="s">
        <v>15</v>
      </c>
      <c r="C87" s="31" t="str">
        <f>VLOOKUP('[1]Traitement incidents SBP'!A87,[1]import!A:C,3,FALSE)</f>
        <v>En cours</v>
      </c>
      <c r="D87" s="32" t="s">
        <v>83</v>
      </c>
      <c r="E87" s="31" t="s">
        <v>59</v>
      </c>
      <c r="F87" s="31" t="s">
        <v>34</v>
      </c>
      <c r="G87" s="31" t="s">
        <v>85</v>
      </c>
      <c r="H87" s="31" t="s">
        <v>85</v>
      </c>
      <c r="I87" s="33">
        <v>43537.531666666669</v>
      </c>
      <c r="J87" s="34">
        <v>43537.638599537036</v>
      </c>
      <c r="K87" s="34">
        <v>43573.704479166663</v>
      </c>
      <c r="L87" s="35" t="s">
        <v>85</v>
      </c>
      <c r="M87" s="31" t="s">
        <v>57</v>
      </c>
      <c r="N87" s="31" t="s">
        <v>85</v>
      </c>
      <c r="O87" s="36" t="s">
        <v>76</v>
      </c>
      <c r="P87" s="36">
        <f t="shared" si="8"/>
        <v>2</v>
      </c>
      <c r="Q87" s="36" t="str">
        <f t="shared" si="9"/>
        <v>En cours</v>
      </c>
      <c r="R87" s="34">
        <f t="shared" si="12"/>
        <v>43573.704479166663</v>
      </c>
      <c r="S87" s="33">
        <f t="shared" ca="1" si="13"/>
        <v>43664</v>
      </c>
      <c r="T87" s="37" t="e">
        <f t="shared" ca="1" si="10"/>
        <v>#NAME?</v>
      </c>
      <c r="U87" s="37" t="str">
        <f t="shared" si="14"/>
        <v>30 et +</v>
      </c>
      <c r="V87" s="37" t="e">
        <f t="shared" ca="1" si="11"/>
        <v>#NAME?</v>
      </c>
      <c r="W87" s="38">
        <f t="shared" si="15"/>
        <v>1</v>
      </c>
    </row>
    <row r="88" spans="1:23" ht="28.8" hidden="1" x14ac:dyDescent="0.3">
      <c r="A88" s="31">
        <v>87</v>
      </c>
      <c r="B88" s="31" t="s">
        <v>15</v>
      </c>
      <c r="C88" s="31" t="str">
        <f>VLOOKUP('[1]Traitement incidents SBP'!A88,[1]import!A:C,3,FALSE)</f>
        <v>En cours</v>
      </c>
      <c r="D88" s="32" t="s">
        <v>83</v>
      </c>
      <c r="E88" s="31" t="s">
        <v>59</v>
      </c>
      <c r="F88" s="31" t="s">
        <v>34</v>
      </c>
      <c r="G88" s="31" t="s">
        <v>85</v>
      </c>
      <c r="H88" s="31" t="s">
        <v>85</v>
      </c>
      <c r="I88" s="33">
        <v>43537.688148148147</v>
      </c>
      <c r="J88" s="34">
        <v>43537.693252314813</v>
      </c>
      <c r="K88" s="34"/>
      <c r="L88" s="35" t="s">
        <v>85</v>
      </c>
      <c r="M88" s="31" t="s">
        <v>57</v>
      </c>
      <c r="N88" s="31" t="s">
        <v>85</v>
      </c>
      <c r="O88" s="36" t="s">
        <v>76</v>
      </c>
      <c r="P88" s="36">
        <f t="shared" si="8"/>
        <v>2</v>
      </c>
      <c r="Q88" s="36" t="str">
        <f t="shared" si="9"/>
        <v>En cours</v>
      </c>
      <c r="R88" s="34" t="str">
        <f t="shared" si="12"/>
        <v>non résolu</v>
      </c>
      <c r="S88" s="33">
        <f t="shared" ca="1" si="13"/>
        <v>43664</v>
      </c>
      <c r="T88" s="37" t="e">
        <f t="shared" ca="1" si="10"/>
        <v>#NAME?</v>
      </c>
      <c r="U88" s="37" t="e">
        <f t="shared" si="14"/>
        <v>#VALUE!</v>
      </c>
      <c r="V88" s="37" t="e">
        <f t="shared" ca="1" si="11"/>
        <v>#NAME?</v>
      </c>
      <c r="W88" s="38">
        <f t="shared" si="15"/>
        <v>1</v>
      </c>
    </row>
    <row r="89" spans="1:23" ht="28.8" hidden="1" x14ac:dyDescent="0.3">
      <c r="A89" s="31">
        <v>88</v>
      </c>
      <c r="B89" s="31" t="s">
        <v>15</v>
      </c>
      <c r="C89" s="31" t="str">
        <f>VLOOKUP('[1]Traitement incidents SBP'!A89,[1]import!A:C,3,FALSE)</f>
        <v>Clos</v>
      </c>
      <c r="D89" s="32" t="s">
        <v>83</v>
      </c>
      <c r="E89" s="31" t="s">
        <v>59</v>
      </c>
      <c r="F89" s="31" t="s">
        <v>34</v>
      </c>
      <c r="G89" s="31" t="s">
        <v>85</v>
      </c>
      <c r="H89" s="31" t="s">
        <v>85</v>
      </c>
      <c r="I89" s="33">
        <v>43537.772893518515</v>
      </c>
      <c r="J89" s="34">
        <v>43538.375833333332</v>
      </c>
      <c r="K89" s="34">
        <v>43573.705358796295</v>
      </c>
      <c r="L89" s="35" t="s">
        <v>85</v>
      </c>
      <c r="M89" s="31" t="s">
        <v>57</v>
      </c>
      <c r="N89" s="31" t="s">
        <v>85</v>
      </c>
      <c r="O89" s="36" t="s">
        <v>76</v>
      </c>
      <c r="P89" s="36">
        <f t="shared" si="8"/>
        <v>2</v>
      </c>
      <c r="Q89" s="36" t="str">
        <f t="shared" si="9"/>
        <v>Clos</v>
      </c>
      <c r="R89" s="34">
        <f t="shared" si="12"/>
        <v>43573.705358796295</v>
      </c>
      <c r="S89" s="33">
        <f t="shared" ca="1" si="13"/>
        <v>43664</v>
      </c>
      <c r="T89" s="37" t="str">
        <f t="shared" si="10"/>
        <v>30 et +</v>
      </c>
      <c r="U89" s="37" t="str">
        <f t="shared" si="14"/>
        <v>30 et +</v>
      </c>
      <c r="V89" s="37" t="e">
        <f t="shared" ca="1" si="11"/>
        <v>#NAME?</v>
      </c>
      <c r="W89" s="38">
        <f t="shared" si="15"/>
        <v>1</v>
      </c>
    </row>
    <row r="90" spans="1:23" ht="28.8" hidden="1" x14ac:dyDescent="0.3">
      <c r="A90" s="31">
        <v>89</v>
      </c>
      <c r="B90" s="31" t="s">
        <v>15</v>
      </c>
      <c r="C90" s="31" t="str">
        <f>VLOOKUP('[1]Traitement incidents SBP'!A90,[1]import!A:C,3,FALSE)</f>
        <v>Clos</v>
      </c>
      <c r="D90" s="32" t="s">
        <v>83</v>
      </c>
      <c r="E90" s="31" t="s">
        <v>59</v>
      </c>
      <c r="F90" s="31" t="s">
        <v>34</v>
      </c>
      <c r="G90" s="31" t="s">
        <v>85</v>
      </c>
      <c r="H90" s="31" t="s">
        <v>85</v>
      </c>
      <c r="I90" s="33">
        <v>43538.266122685185</v>
      </c>
      <c r="J90" s="34">
        <v>43538.377800925926</v>
      </c>
      <c r="K90" s="34">
        <v>43573.707141203704</v>
      </c>
      <c r="L90" s="35" t="s">
        <v>85</v>
      </c>
      <c r="M90" s="31" t="s">
        <v>57</v>
      </c>
      <c r="N90" s="31" t="s">
        <v>85</v>
      </c>
      <c r="O90" s="36" t="s">
        <v>76</v>
      </c>
      <c r="P90" s="36">
        <f t="shared" si="8"/>
        <v>2</v>
      </c>
      <c r="Q90" s="36" t="str">
        <f t="shared" si="9"/>
        <v>Clos</v>
      </c>
      <c r="R90" s="34">
        <f t="shared" si="12"/>
        <v>43573.707141203704</v>
      </c>
      <c r="S90" s="33">
        <f t="shared" ca="1" si="13"/>
        <v>43664</v>
      </c>
      <c r="T90" s="37" t="str">
        <f t="shared" si="10"/>
        <v>30 et +</v>
      </c>
      <c r="U90" s="37" t="str">
        <f t="shared" si="14"/>
        <v>30 et +</v>
      </c>
      <c r="V90" s="37" t="e">
        <f t="shared" ca="1" si="11"/>
        <v>#NAME?</v>
      </c>
      <c r="W90" s="38">
        <f t="shared" si="15"/>
        <v>1</v>
      </c>
    </row>
    <row r="91" spans="1:23" ht="94.5" hidden="1" customHeight="1" x14ac:dyDescent="0.3">
      <c r="A91" s="31">
        <v>90</v>
      </c>
      <c r="B91" s="31" t="s">
        <v>15</v>
      </c>
      <c r="C91" s="31" t="str">
        <f>VLOOKUP('[1]Traitement incidents SBP'!A91,[1]import!A:C,3,FALSE)</f>
        <v>En cours</v>
      </c>
      <c r="D91" s="32" t="s">
        <v>83</v>
      </c>
      <c r="E91" s="31" t="s">
        <v>59</v>
      </c>
      <c r="F91" s="31" t="s">
        <v>34</v>
      </c>
      <c r="G91" s="31" t="s">
        <v>85</v>
      </c>
      <c r="H91" s="31" t="s">
        <v>85</v>
      </c>
      <c r="I91" s="33">
        <v>43538.266388888886</v>
      </c>
      <c r="J91" s="34">
        <v>43538.380752314813</v>
      </c>
      <c r="K91" s="34"/>
      <c r="L91" s="35" t="s">
        <v>85</v>
      </c>
      <c r="M91" s="31" t="s">
        <v>57</v>
      </c>
      <c r="N91" s="31" t="s">
        <v>85</v>
      </c>
      <c r="O91" s="36" t="s">
        <v>75</v>
      </c>
      <c r="P91" s="36">
        <f t="shared" si="8"/>
        <v>2</v>
      </c>
      <c r="Q91" s="36" t="str">
        <f t="shared" si="9"/>
        <v>En cours</v>
      </c>
      <c r="R91" s="34" t="str">
        <f t="shared" si="12"/>
        <v>non résolu</v>
      </c>
      <c r="S91" s="33">
        <f t="shared" ca="1" si="13"/>
        <v>43664</v>
      </c>
      <c r="T91" s="37" t="e">
        <f t="shared" ca="1" si="10"/>
        <v>#NAME?</v>
      </c>
      <c r="U91" s="37" t="e">
        <f t="shared" si="14"/>
        <v>#VALUE!</v>
      </c>
      <c r="V91" s="37" t="e">
        <f t="shared" ca="1" si="11"/>
        <v>#NAME?</v>
      </c>
      <c r="W91" s="38">
        <f t="shared" si="15"/>
        <v>1</v>
      </c>
    </row>
    <row r="92" spans="1:23" ht="93.75" hidden="1" customHeight="1" x14ac:dyDescent="0.3">
      <c r="A92" s="31">
        <v>91</v>
      </c>
      <c r="B92" s="31" t="s">
        <v>15</v>
      </c>
      <c r="C92" s="31" t="str">
        <f>VLOOKUP('[1]Traitement incidents SBP'!A92,[1]import!A:C,3,FALSE)</f>
        <v>Clos</v>
      </c>
      <c r="D92" s="32" t="s">
        <v>83</v>
      </c>
      <c r="E92" s="31" t="s">
        <v>59</v>
      </c>
      <c r="F92" s="31" t="s">
        <v>34</v>
      </c>
      <c r="G92" s="31" t="s">
        <v>85</v>
      </c>
      <c r="H92" s="31" t="s">
        <v>85</v>
      </c>
      <c r="I92" s="33">
        <v>43538.284733796296</v>
      </c>
      <c r="J92" s="34">
        <v>43538.383414351854</v>
      </c>
      <c r="K92" s="34"/>
      <c r="L92" s="35" t="s">
        <v>85</v>
      </c>
      <c r="M92" s="31" t="s">
        <v>57</v>
      </c>
      <c r="N92" s="31" t="s">
        <v>85</v>
      </c>
      <c r="O92" s="36" t="s">
        <v>76</v>
      </c>
      <c r="P92" s="36">
        <f t="shared" si="8"/>
        <v>2</v>
      </c>
      <c r="Q92" s="36" t="str">
        <f t="shared" si="9"/>
        <v>Clos</v>
      </c>
      <c r="R92" s="34" t="str">
        <f t="shared" si="12"/>
        <v>non résolu</v>
      </c>
      <c r="S92" s="33">
        <f t="shared" ca="1" si="13"/>
        <v>43664</v>
      </c>
      <c r="T92" s="37" t="e">
        <f t="shared" si="10"/>
        <v>#VALUE!</v>
      </c>
      <c r="U92" s="37" t="e">
        <f t="shared" si="14"/>
        <v>#VALUE!</v>
      </c>
      <c r="V92" s="37" t="e">
        <f t="shared" ca="1" si="11"/>
        <v>#NAME?</v>
      </c>
      <c r="W92" s="38">
        <f t="shared" si="15"/>
        <v>1</v>
      </c>
    </row>
    <row r="93" spans="1:23" ht="28.8" hidden="1" x14ac:dyDescent="0.3">
      <c r="A93" s="31">
        <v>92</v>
      </c>
      <c r="B93" s="31" t="s">
        <v>15</v>
      </c>
      <c r="C93" s="31" t="str">
        <f>VLOOKUP('[1]Traitement incidents SBP'!A93,[1]import!A:C,3,FALSE)</f>
        <v>Clos</v>
      </c>
      <c r="D93" s="32" t="s">
        <v>83</v>
      </c>
      <c r="E93" s="31" t="s">
        <v>59</v>
      </c>
      <c r="F93" s="31" t="s">
        <v>34</v>
      </c>
      <c r="G93" s="31" t="s">
        <v>85</v>
      </c>
      <c r="H93" s="31" t="s">
        <v>85</v>
      </c>
      <c r="I93" s="33">
        <v>43539.840300925927</v>
      </c>
      <c r="J93" s="34">
        <v>43542.426076388889</v>
      </c>
      <c r="K93" s="34"/>
      <c r="L93" s="35" t="s">
        <v>85</v>
      </c>
      <c r="M93" s="31" t="s">
        <v>57</v>
      </c>
      <c r="N93" s="31" t="s">
        <v>85</v>
      </c>
      <c r="O93" s="36" t="s">
        <v>76</v>
      </c>
      <c r="P93" s="36">
        <f t="shared" si="8"/>
        <v>2</v>
      </c>
      <c r="Q93" s="36" t="str">
        <f t="shared" si="9"/>
        <v>Clos</v>
      </c>
      <c r="R93" s="34" t="str">
        <f t="shared" si="12"/>
        <v>non résolu</v>
      </c>
      <c r="S93" s="33">
        <f t="shared" ca="1" si="13"/>
        <v>43664</v>
      </c>
      <c r="T93" s="37" t="e">
        <f t="shared" si="10"/>
        <v>#VALUE!</v>
      </c>
      <c r="U93" s="37" t="e">
        <f t="shared" si="14"/>
        <v>#VALUE!</v>
      </c>
      <c r="V93" s="37" t="e">
        <f t="shared" ca="1" si="11"/>
        <v>#NAME?</v>
      </c>
      <c r="W93" s="38">
        <f t="shared" si="15"/>
        <v>1</v>
      </c>
    </row>
    <row r="94" spans="1:23" ht="28.8" hidden="1" x14ac:dyDescent="0.3">
      <c r="A94" s="31">
        <v>93</v>
      </c>
      <c r="B94" s="31" t="s">
        <v>15</v>
      </c>
      <c r="C94" s="31" t="str">
        <f>VLOOKUP('[1]Traitement incidents SBP'!A94,[1]import!A:C,3,FALSE)</f>
        <v>En cours</v>
      </c>
      <c r="D94" s="32" t="s">
        <v>83</v>
      </c>
      <c r="E94" s="31" t="s">
        <v>59</v>
      </c>
      <c r="F94" s="31" t="s">
        <v>34</v>
      </c>
      <c r="G94" s="31" t="s">
        <v>85</v>
      </c>
      <c r="H94" s="31" t="s">
        <v>85</v>
      </c>
      <c r="I94" s="33">
        <v>43541.059641203705</v>
      </c>
      <c r="J94" s="34">
        <v>43542.457442129627</v>
      </c>
      <c r="K94" s="34">
        <v>43559.759236111109</v>
      </c>
      <c r="L94" s="35" t="s">
        <v>85</v>
      </c>
      <c r="M94" s="31" t="s">
        <v>57</v>
      </c>
      <c r="N94" s="31" t="s">
        <v>85</v>
      </c>
      <c r="O94" s="36" t="s">
        <v>76</v>
      </c>
      <c r="P94" s="36">
        <f t="shared" si="8"/>
        <v>2</v>
      </c>
      <c r="Q94" s="36" t="str">
        <f t="shared" si="9"/>
        <v>En cours</v>
      </c>
      <c r="R94" s="34">
        <f t="shared" si="12"/>
        <v>43559.759236111109</v>
      </c>
      <c r="S94" s="33">
        <f t="shared" ca="1" si="13"/>
        <v>43664</v>
      </c>
      <c r="T94" s="37" t="str">
        <f t="shared" si="10"/>
        <v>1</v>
      </c>
      <c r="U94" s="37" t="str">
        <f t="shared" si="14"/>
        <v>30</v>
      </c>
      <c r="V94" s="37" t="str">
        <f t="shared" si="11"/>
        <v>1</v>
      </c>
      <c r="W94" s="38">
        <f t="shared" si="15"/>
        <v>1</v>
      </c>
    </row>
    <row r="95" spans="1:23" ht="28.8" hidden="1" x14ac:dyDescent="0.3">
      <c r="A95" s="31">
        <v>94</v>
      </c>
      <c r="B95" s="31" t="s">
        <v>15</v>
      </c>
      <c r="C95" s="31" t="str">
        <f>VLOOKUP('[1]Traitement incidents SBP'!A95,[1]import!A:C,3,FALSE)</f>
        <v>En cours</v>
      </c>
      <c r="D95" s="32" t="s">
        <v>83</v>
      </c>
      <c r="E95" s="31" t="s">
        <v>59</v>
      </c>
      <c r="F95" s="31" t="s">
        <v>34</v>
      </c>
      <c r="G95" s="31" t="s">
        <v>85</v>
      </c>
      <c r="H95" s="31" t="s">
        <v>85</v>
      </c>
      <c r="I95" s="33">
        <v>43542.786145833335</v>
      </c>
      <c r="J95" s="34">
        <v>43543.568668981483</v>
      </c>
      <c r="K95" s="34"/>
      <c r="L95" s="35" t="s">
        <v>85</v>
      </c>
      <c r="M95" s="31" t="s">
        <v>57</v>
      </c>
      <c r="N95" s="31" t="s">
        <v>85</v>
      </c>
      <c r="O95" s="36" t="s">
        <v>76</v>
      </c>
      <c r="P95" s="36">
        <f t="shared" si="8"/>
        <v>2</v>
      </c>
      <c r="Q95" s="36" t="str">
        <f t="shared" si="9"/>
        <v>En cours</v>
      </c>
      <c r="R95" s="34" t="str">
        <f t="shared" si="12"/>
        <v>non résolu</v>
      </c>
      <c r="S95" s="33">
        <f t="shared" ca="1" si="13"/>
        <v>43664</v>
      </c>
      <c r="T95" s="37" t="str">
        <f t="shared" si="10"/>
        <v>1</v>
      </c>
      <c r="U95" s="37" t="e">
        <f t="shared" si="14"/>
        <v>#VALUE!</v>
      </c>
      <c r="V95" s="37" t="str">
        <f t="shared" si="11"/>
        <v>1</v>
      </c>
      <c r="W95" s="38">
        <f t="shared" si="15"/>
        <v>1</v>
      </c>
    </row>
    <row r="96" spans="1:23" ht="28.8" hidden="1" x14ac:dyDescent="0.3">
      <c r="A96" s="31">
        <v>95</v>
      </c>
      <c r="B96" s="31" t="s">
        <v>15</v>
      </c>
      <c r="C96" s="31" t="str">
        <f>VLOOKUP('[1]Traitement incidents SBP'!A96,[1]import!A:C,3,FALSE)</f>
        <v>En cours</v>
      </c>
      <c r="D96" s="32" t="s">
        <v>83</v>
      </c>
      <c r="E96" s="31" t="s">
        <v>59</v>
      </c>
      <c r="F96" s="31" t="s">
        <v>34</v>
      </c>
      <c r="G96" s="31" t="s">
        <v>85</v>
      </c>
      <c r="H96" s="31" t="s">
        <v>85</v>
      </c>
      <c r="I96" s="33">
        <v>43543.063981481479</v>
      </c>
      <c r="J96" s="34">
        <v>43543.713865740741</v>
      </c>
      <c r="K96" s="34">
        <v>43544.702916666669</v>
      </c>
      <c r="L96" s="35" t="s">
        <v>85</v>
      </c>
      <c r="M96" s="31" t="s">
        <v>57</v>
      </c>
      <c r="N96" s="31" t="s">
        <v>85</v>
      </c>
      <c r="O96" s="36" t="s">
        <v>77</v>
      </c>
      <c r="P96" s="36">
        <f t="shared" si="8"/>
        <v>2</v>
      </c>
      <c r="Q96" s="36" t="str">
        <f t="shared" si="9"/>
        <v>En cours</v>
      </c>
      <c r="R96" s="34">
        <f t="shared" si="12"/>
        <v>43544.702916666669</v>
      </c>
      <c r="S96" s="33">
        <f t="shared" ca="1" si="13"/>
        <v>43664</v>
      </c>
      <c r="T96" s="37" t="str">
        <f t="shared" si="10"/>
        <v>1</v>
      </c>
      <c r="U96" s="37" t="str">
        <f t="shared" si="14"/>
        <v>1</v>
      </c>
      <c r="V96" s="37" t="str">
        <f t="shared" si="11"/>
        <v>1</v>
      </c>
      <c r="W96" s="38">
        <f t="shared" si="15"/>
        <v>1</v>
      </c>
    </row>
    <row r="97" spans="1:23" ht="28.8" hidden="1" x14ac:dyDescent="0.3">
      <c r="A97" s="31">
        <v>96</v>
      </c>
      <c r="B97" s="31" t="s">
        <v>15</v>
      </c>
      <c r="C97" s="31" t="str">
        <f>VLOOKUP('[1]Traitement incidents SBP'!A97,[1]import!A:C,3,FALSE)</f>
        <v>Clos</v>
      </c>
      <c r="D97" s="32" t="s">
        <v>83</v>
      </c>
      <c r="E97" s="31" t="s">
        <v>70</v>
      </c>
      <c r="F97" s="31" t="s">
        <v>34</v>
      </c>
      <c r="G97" s="31" t="s">
        <v>85</v>
      </c>
      <c r="H97" s="31" t="s">
        <v>85</v>
      </c>
      <c r="I97" s="33">
        <v>43516.412847222222</v>
      </c>
      <c r="J97" s="34">
        <v>43544.62400462963</v>
      </c>
      <c r="K97" s="34">
        <v>43564.699502314812</v>
      </c>
      <c r="L97" s="35" t="s">
        <v>85</v>
      </c>
      <c r="M97" s="31" t="s">
        <v>57</v>
      </c>
      <c r="N97" s="31" t="s">
        <v>85</v>
      </c>
      <c r="O97" s="36" t="s">
        <v>78</v>
      </c>
      <c r="P97" s="36">
        <f t="shared" si="8"/>
        <v>2</v>
      </c>
      <c r="Q97" s="36" t="str">
        <f t="shared" si="9"/>
        <v>Clos</v>
      </c>
      <c r="R97" s="34">
        <f t="shared" si="12"/>
        <v>43564.699502314812</v>
      </c>
      <c r="S97" s="33">
        <f t="shared" ca="1" si="13"/>
        <v>43664</v>
      </c>
      <c r="T97" s="37" t="str">
        <f t="shared" si="10"/>
        <v>30 et +</v>
      </c>
      <c r="U97" s="37" t="str">
        <f t="shared" si="14"/>
        <v>30 et +</v>
      </c>
      <c r="V97" s="37" t="str">
        <f t="shared" si="11"/>
        <v>1</v>
      </c>
      <c r="W97" s="38">
        <f t="shared" si="15"/>
        <v>1</v>
      </c>
    </row>
    <row r="98" spans="1:23" ht="57.6" hidden="1" x14ac:dyDescent="0.3">
      <c r="A98" s="31">
        <v>97</v>
      </c>
      <c r="B98" s="31" t="s">
        <v>15</v>
      </c>
      <c r="C98" s="31" t="str">
        <f>VLOOKUP('[1]Traitement incidents SBP'!A98,[1]import!A:C,3,FALSE)</f>
        <v>En cours</v>
      </c>
      <c r="D98" s="32" t="s">
        <v>83</v>
      </c>
      <c r="E98" s="31" t="s">
        <v>69</v>
      </c>
      <c r="F98" s="31" t="s">
        <v>34</v>
      </c>
      <c r="G98" s="31" t="s">
        <v>85</v>
      </c>
      <c r="H98" s="31" t="s">
        <v>85</v>
      </c>
      <c r="I98" s="33">
        <v>43543.965254629627</v>
      </c>
      <c r="J98" s="34">
        <v>43544.421886574077</v>
      </c>
      <c r="K98" s="34"/>
      <c r="L98" s="35" t="s">
        <v>85</v>
      </c>
      <c r="M98" s="31" t="s">
        <v>57</v>
      </c>
      <c r="N98" s="31" t="s">
        <v>85</v>
      </c>
      <c r="O98" s="36" t="s">
        <v>77</v>
      </c>
      <c r="P98" s="36">
        <f t="shared" si="8"/>
        <v>2</v>
      </c>
      <c r="Q98" s="36" t="str">
        <f t="shared" si="9"/>
        <v>En cours</v>
      </c>
      <c r="R98" s="34" t="str">
        <f t="shared" si="12"/>
        <v>non résolu</v>
      </c>
      <c r="S98" s="33">
        <f t="shared" ca="1" si="13"/>
        <v>43664</v>
      </c>
      <c r="T98" s="37" t="str">
        <f t="shared" si="10"/>
        <v>1</v>
      </c>
      <c r="U98" s="37" t="e">
        <f t="shared" si="14"/>
        <v>#VALUE!</v>
      </c>
      <c r="V98" s="37" t="str">
        <f t="shared" si="11"/>
        <v>1</v>
      </c>
      <c r="W98" s="38">
        <f t="shared" si="15"/>
        <v>1</v>
      </c>
    </row>
    <row r="99" spans="1:23" ht="28.8" hidden="1" x14ac:dyDescent="0.3">
      <c r="A99" s="31">
        <v>98</v>
      </c>
      <c r="B99" s="31" t="s">
        <v>15</v>
      </c>
      <c r="C99" s="31" t="str">
        <f>VLOOKUP('[1]Traitement incidents SBP'!A99,[1]import!A:C,3,FALSE)</f>
        <v>Clos</v>
      </c>
      <c r="D99" s="32" t="s">
        <v>83</v>
      </c>
      <c r="E99" s="31" t="s">
        <v>70</v>
      </c>
      <c r="F99" s="31" t="s">
        <v>34</v>
      </c>
      <c r="G99" s="31" t="s">
        <v>85</v>
      </c>
      <c r="H99" s="31" t="s">
        <v>85</v>
      </c>
      <c r="I99" s="33">
        <v>43544.507395833331</v>
      </c>
      <c r="J99" s="34">
        <v>43544.569837962961</v>
      </c>
      <c r="K99" s="34"/>
      <c r="L99" s="35" t="s">
        <v>85</v>
      </c>
      <c r="M99" s="31" t="s">
        <v>57</v>
      </c>
      <c r="N99" s="31" t="s">
        <v>85</v>
      </c>
      <c r="O99" s="36"/>
      <c r="P99" s="36">
        <f t="shared" si="8"/>
        <v>2</v>
      </c>
      <c r="Q99" s="36" t="str">
        <f t="shared" si="9"/>
        <v>Clos</v>
      </c>
      <c r="R99" s="34" t="str">
        <f t="shared" si="12"/>
        <v>non résolu</v>
      </c>
      <c r="S99" s="33">
        <f t="shared" ca="1" si="13"/>
        <v>43664</v>
      </c>
      <c r="T99" s="37" t="e">
        <f t="shared" si="10"/>
        <v>#VALUE!</v>
      </c>
      <c r="U99" s="37" t="e">
        <f t="shared" si="14"/>
        <v>#VALUE!</v>
      </c>
      <c r="V99" s="37" t="str">
        <f t="shared" si="11"/>
        <v>1</v>
      </c>
      <c r="W99" s="38">
        <f t="shared" si="15"/>
        <v>1</v>
      </c>
    </row>
    <row r="100" spans="1:23" ht="28.8" hidden="1" x14ac:dyDescent="0.3">
      <c r="A100" s="31">
        <v>99</v>
      </c>
      <c r="B100" s="31" t="s">
        <v>14</v>
      </c>
      <c r="C100" s="31" t="str">
        <f>VLOOKUP('[1]Traitement incidents SBP'!A100,[1]import!A:C,3,FALSE)</f>
        <v>Clos</v>
      </c>
      <c r="D100" s="32" t="s">
        <v>83</v>
      </c>
      <c r="E100" s="31" t="s">
        <v>68</v>
      </c>
      <c r="F100" s="31" t="s">
        <v>34</v>
      </c>
      <c r="G100" s="31" t="s">
        <v>85</v>
      </c>
      <c r="H100" s="31" t="s">
        <v>85</v>
      </c>
      <c r="I100" s="33">
        <v>43549.613981481481</v>
      </c>
      <c r="J100" s="34">
        <v>43549.614652777775</v>
      </c>
      <c r="K100" s="34">
        <v>43559.758460648147</v>
      </c>
      <c r="L100" s="35" t="s">
        <v>85</v>
      </c>
      <c r="M100" s="31" t="s">
        <v>57</v>
      </c>
      <c r="N100" s="31" t="s">
        <v>85</v>
      </c>
      <c r="O100" s="36"/>
      <c r="P100" s="36">
        <f t="shared" si="8"/>
        <v>3</v>
      </c>
      <c r="Q100" s="36" t="str">
        <f t="shared" si="9"/>
        <v>Clos</v>
      </c>
      <c r="R100" s="34">
        <f t="shared" si="12"/>
        <v>43559.758460648147</v>
      </c>
      <c r="S100" s="33">
        <f t="shared" ca="1" si="13"/>
        <v>43664</v>
      </c>
      <c r="T100" s="37" t="str">
        <f t="shared" si="10"/>
        <v>15</v>
      </c>
      <c r="U100" s="37" t="str">
        <f t="shared" si="14"/>
        <v>15</v>
      </c>
      <c r="V100" s="37" t="str">
        <f t="shared" si="11"/>
        <v>1</v>
      </c>
      <c r="W100" s="38">
        <f t="shared" si="15"/>
        <v>1</v>
      </c>
    </row>
    <row r="101" spans="1:23" ht="28.8" hidden="1" x14ac:dyDescent="0.3">
      <c r="A101" s="31">
        <v>100</v>
      </c>
      <c r="B101" s="31" t="s">
        <v>15</v>
      </c>
      <c r="C101" s="31" t="str">
        <f>VLOOKUP('[1]Traitement incidents SBP'!A101,[1]import!A:C,3,FALSE)</f>
        <v>En cours</v>
      </c>
      <c r="D101" s="32" t="s">
        <v>83</v>
      </c>
      <c r="E101" s="31" t="s">
        <v>59</v>
      </c>
      <c r="F101" s="31" t="s">
        <v>34</v>
      </c>
      <c r="G101" s="31" t="s">
        <v>85</v>
      </c>
      <c r="H101" s="31" t="s">
        <v>85</v>
      </c>
      <c r="I101" s="33">
        <v>43549.856249999997</v>
      </c>
      <c r="J101" s="34">
        <v>43549.857164351852</v>
      </c>
      <c r="K101" s="34">
        <v>43559.756782407407</v>
      </c>
      <c r="L101" s="35" t="s">
        <v>85</v>
      </c>
      <c r="M101" s="31" t="s">
        <v>57</v>
      </c>
      <c r="N101" s="31" t="s">
        <v>85</v>
      </c>
      <c r="O101" s="36"/>
      <c r="P101" s="36">
        <f t="shared" si="8"/>
        <v>2</v>
      </c>
      <c r="Q101" s="36" t="str">
        <f t="shared" si="9"/>
        <v>En cours</v>
      </c>
      <c r="R101" s="34">
        <f t="shared" si="12"/>
        <v>43559.756782407407</v>
      </c>
      <c r="S101" s="33">
        <f t="shared" ca="1" si="13"/>
        <v>43664</v>
      </c>
      <c r="T101" s="37" t="str">
        <f t="shared" si="10"/>
        <v>1</v>
      </c>
      <c r="U101" s="37" t="str">
        <f t="shared" si="14"/>
        <v>15</v>
      </c>
      <c r="V101" s="37" t="str">
        <f t="shared" si="11"/>
        <v>1</v>
      </c>
      <c r="W101" s="38">
        <f t="shared" si="15"/>
        <v>1</v>
      </c>
    </row>
    <row r="102" spans="1:23" ht="28.8" hidden="1" x14ac:dyDescent="0.3">
      <c r="A102" s="31">
        <v>101</v>
      </c>
      <c r="B102" s="31" t="s">
        <v>15</v>
      </c>
      <c r="C102" s="31" t="str">
        <f>VLOOKUP('[1]Traitement incidents SBP'!A102,[1]import!A:C,3,FALSE)</f>
        <v>En cours</v>
      </c>
      <c r="D102" s="32" t="s">
        <v>83</v>
      </c>
      <c r="E102" s="31" t="s">
        <v>59</v>
      </c>
      <c r="F102" s="31" t="s">
        <v>34</v>
      </c>
      <c r="G102" s="31" t="s">
        <v>85</v>
      </c>
      <c r="H102" s="31" t="s">
        <v>85</v>
      </c>
      <c r="I102" s="33">
        <v>43549.808182870373</v>
      </c>
      <c r="J102" s="34">
        <v>43550.514421296299</v>
      </c>
      <c r="K102" s="34">
        <v>43558.401909722219</v>
      </c>
      <c r="L102" s="35" t="s">
        <v>85</v>
      </c>
      <c r="M102" s="31" t="s">
        <v>57</v>
      </c>
      <c r="N102" s="31" t="s">
        <v>85</v>
      </c>
      <c r="O102" s="36"/>
      <c r="P102" s="36">
        <f t="shared" si="8"/>
        <v>2</v>
      </c>
      <c r="Q102" s="36" t="str">
        <f t="shared" si="9"/>
        <v>En cours</v>
      </c>
      <c r="R102" s="34">
        <f t="shared" si="12"/>
        <v>43558.401909722219</v>
      </c>
      <c r="S102" s="33">
        <f t="shared" ca="1" si="13"/>
        <v>43664</v>
      </c>
      <c r="T102" s="37" t="str">
        <f t="shared" si="10"/>
        <v>1</v>
      </c>
      <c r="U102" s="37" t="str">
        <f t="shared" si="14"/>
        <v>15</v>
      </c>
      <c r="V102" s="37" t="str">
        <f t="shared" si="11"/>
        <v>1</v>
      </c>
      <c r="W102" s="38">
        <f t="shared" si="15"/>
        <v>1</v>
      </c>
    </row>
    <row r="103" spans="1:23" ht="28.8" hidden="1" x14ac:dyDescent="0.3">
      <c r="A103" s="31">
        <v>102</v>
      </c>
      <c r="B103" s="31" t="s">
        <v>15</v>
      </c>
      <c r="C103" s="31" t="str">
        <f>VLOOKUP('[1]Traitement incidents SBP'!A103,[1]import!A:C,3,FALSE)</f>
        <v>Clos</v>
      </c>
      <c r="D103" s="32" t="s">
        <v>83</v>
      </c>
      <c r="E103" s="31" t="s">
        <v>70</v>
      </c>
      <c r="F103" s="31" t="s">
        <v>34</v>
      </c>
      <c r="G103" s="31" t="s">
        <v>85</v>
      </c>
      <c r="H103" s="31" t="s">
        <v>85</v>
      </c>
      <c r="I103" s="33">
        <v>43550.808900462966</v>
      </c>
      <c r="J103" s="34">
        <v>43550.811793981484</v>
      </c>
      <c r="K103" s="34">
        <v>43559.753611111111</v>
      </c>
      <c r="L103" s="35" t="s">
        <v>85</v>
      </c>
      <c r="M103" s="31" t="s">
        <v>57</v>
      </c>
      <c r="N103" s="31" t="s">
        <v>85</v>
      </c>
      <c r="O103" s="36"/>
      <c r="P103" s="36">
        <f t="shared" si="8"/>
        <v>2</v>
      </c>
      <c r="Q103" s="36" t="str">
        <f t="shared" si="9"/>
        <v>Clos</v>
      </c>
      <c r="R103" s="34">
        <f t="shared" si="12"/>
        <v>43559.753611111111</v>
      </c>
      <c r="S103" s="33">
        <f t="shared" ca="1" si="13"/>
        <v>43664</v>
      </c>
      <c r="T103" s="37" t="str">
        <f t="shared" si="10"/>
        <v>15</v>
      </c>
      <c r="U103" s="37" t="str">
        <f t="shared" si="14"/>
        <v>15</v>
      </c>
      <c r="V103" s="37" t="str">
        <f t="shared" si="11"/>
        <v>1</v>
      </c>
      <c r="W103" s="38">
        <f t="shared" si="15"/>
        <v>1</v>
      </c>
    </row>
    <row r="104" spans="1:23" ht="28.8" hidden="1" x14ac:dyDescent="0.3">
      <c r="A104" s="31">
        <v>103</v>
      </c>
      <c r="B104" s="31" t="s">
        <v>15</v>
      </c>
      <c r="C104" s="31" t="str">
        <f>VLOOKUP('[1]Traitement incidents SBP'!A104,[1]import!A:C,3,FALSE)</f>
        <v>Clos</v>
      </c>
      <c r="D104" s="32" t="s">
        <v>83</v>
      </c>
      <c r="E104" s="31" t="s">
        <v>70</v>
      </c>
      <c r="F104" s="31" t="s">
        <v>34</v>
      </c>
      <c r="G104" s="31" t="s">
        <v>85</v>
      </c>
      <c r="H104" s="31" t="s">
        <v>85</v>
      </c>
      <c r="I104" s="33">
        <v>43550.851203703707</v>
      </c>
      <c r="J104" s="34">
        <v>43550.851724537039</v>
      </c>
      <c r="K104" s="34">
        <v>43559.75304398148</v>
      </c>
      <c r="L104" s="35" t="s">
        <v>85</v>
      </c>
      <c r="M104" s="31" t="s">
        <v>57</v>
      </c>
      <c r="N104" s="31" t="s">
        <v>85</v>
      </c>
      <c r="O104" s="36"/>
      <c r="P104" s="36">
        <f t="shared" si="8"/>
        <v>2</v>
      </c>
      <c r="Q104" s="36" t="str">
        <f t="shared" si="9"/>
        <v>Clos</v>
      </c>
      <c r="R104" s="34">
        <f t="shared" si="12"/>
        <v>43559.75304398148</v>
      </c>
      <c r="S104" s="33">
        <f t="shared" ca="1" si="13"/>
        <v>43664</v>
      </c>
      <c r="T104" s="37" t="str">
        <f t="shared" si="10"/>
        <v>15</v>
      </c>
      <c r="U104" s="37" t="str">
        <f t="shared" si="14"/>
        <v>15</v>
      </c>
      <c r="V104" s="37" t="str">
        <f t="shared" si="11"/>
        <v>1</v>
      </c>
      <c r="W104" s="38">
        <f t="shared" si="15"/>
        <v>1</v>
      </c>
    </row>
    <row r="105" spans="1:23" ht="28.8" hidden="1" x14ac:dyDescent="0.3">
      <c r="A105" s="31">
        <v>104</v>
      </c>
      <c r="B105" s="31" t="s">
        <v>15</v>
      </c>
      <c r="C105" s="31" t="str">
        <f>VLOOKUP('[1]Traitement incidents SBP'!A105,[1]import!A:C,3,FALSE)</f>
        <v>Clos</v>
      </c>
      <c r="D105" s="32" t="s">
        <v>83</v>
      </c>
      <c r="E105" s="31" t="s">
        <v>79</v>
      </c>
      <c r="F105" s="31" t="s">
        <v>34</v>
      </c>
      <c r="G105" s="31" t="s">
        <v>85</v>
      </c>
      <c r="H105" s="31" t="s">
        <v>85</v>
      </c>
      <c r="I105" s="33">
        <v>43551.340266203704</v>
      </c>
      <c r="J105" s="34">
        <v>43551.340266203704</v>
      </c>
      <c r="K105" s="34"/>
      <c r="L105" s="35" t="s">
        <v>85</v>
      </c>
      <c r="M105" s="31" t="s">
        <v>57</v>
      </c>
      <c r="N105" s="31" t="s">
        <v>85</v>
      </c>
      <c r="O105" s="36"/>
      <c r="P105" s="36">
        <f t="shared" si="8"/>
        <v>2</v>
      </c>
      <c r="Q105" s="36" t="str">
        <f t="shared" si="9"/>
        <v>Clos</v>
      </c>
      <c r="R105" s="34" t="str">
        <f t="shared" si="12"/>
        <v>non résolu</v>
      </c>
      <c r="S105" s="33">
        <f t="shared" ca="1" si="13"/>
        <v>43664</v>
      </c>
      <c r="T105" s="37" t="e">
        <f t="shared" si="10"/>
        <v>#VALUE!</v>
      </c>
      <c r="U105" s="37" t="e">
        <f t="shared" si="14"/>
        <v>#VALUE!</v>
      </c>
      <c r="V105" s="37" t="str">
        <f t="shared" si="11"/>
        <v>1</v>
      </c>
      <c r="W105" s="38">
        <f t="shared" si="15"/>
        <v>1</v>
      </c>
    </row>
    <row r="106" spans="1:23" ht="28.8" hidden="1" x14ac:dyDescent="0.3">
      <c r="A106" s="31">
        <v>105</v>
      </c>
      <c r="B106" s="31" t="s">
        <v>15</v>
      </c>
      <c r="C106" s="31" t="str">
        <f>VLOOKUP('[1]Traitement incidents SBP'!A106,[1]import!A:C,3,FALSE)</f>
        <v>Clos</v>
      </c>
      <c r="D106" s="32" t="s">
        <v>83</v>
      </c>
      <c r="E106" s="31" t="s">
        <v>70</v>
      </c>
      <c r="F106" s="31" t="s">
        <v>34</v>
      </c>
      <c r="G106" s="31" t="s">
        <v>85</v>
      </c>
      <c r="H106" s="31" t="s">
        <v>85</v>
      </c>
      <c r="I106" s="33">
        <v>43552.536122685182</v>
      </c>
      <c r="J106" s="34">
        <v>43552.537060185183</v>
      </c>
      <c r="K106" s="34">
        <v>43559.752523148149</v>
      </c>
      <c r="L106" s="35" t="s">
        <v>85</v>
      </c>
      <c r="M106" s="31" t="s">
        <v>57</v>
      </c>
      <c r="N106" s="31" t="s">
        <v>85</v>
      </c>
      <c r="O106" s="36"/>
      <c r="P106" s="36">
        <f t="shared" si="8"/>
        <v>2</v>
      </c>
      <c r="Q106" s="36" t="str">
        <f t="shared" si="9"/>
        <v>Clos</v>
      </c>
      <c r="R106" s="34">
        <f t="shared" si="12"/>
        <v>43559.752523148149</v>
      </c>
      <c r="S106" s="33">
        <f t="shared" ca="1" si="13"/>
        <v>43664</v>
      </c>
      <c r="T106" s="37" t="str">
        <f t="shared" si="10"/>
        <v>15</v>
      </c>
      <c r="U106" s="37" t="str">
        <f t="shared" si="14"/>
        <v>15</v>
      </c>
      <c r="V106" s="37" t="str">
        <f t="shared" si="11"/>
        <v>1</v>
      </c>
      <c r="W106" s="38">
        <f t="shared" si="15"/>
        <v>1</v>
      </c>
    </row>
    <row r="107" spans="1:23" ht="28.8" hidden="1" x14ac:dyDescent="0.3">
      <c r="A107" s="31">
        <v>106</v>
      </c>
      <c r="B107" s="31" t="s">
        <v>15</v>
      </c>
      <c r="C107" s="31" t="str">
        <f>VLOOKUP('[1]Traitement incidents SBP'!A107,[1]import!A:C,3,FALSE)</f>
        <v>Clos</v>
      </c>
      <c r="D107" s="32" t="s">
        <v>83</v>
      </c>
      <c r="E107" s="31" t="s">
        <v>70</v>
      </c>
      <c r="F107" s="31" t="s">
        <v>34</v>
      </c>
      <c r="G107" s="31" t="s">
        <v>85</v>
      </c>
      <c r="H107" s="31" t="s">
        <v>85</v>
      </c>
      <c r="I107" s="33">
        <v>43552.59951388889</v>
      </c>
      <c r="J107" s="34">
        <v>43552.600717592592</v>
      </c>
      <c r="K107" s="34">
        <v>43559.751666666663</v>
      </c>
      <c r="L107" s="35" t="s">
        <v>85</v>
      </c>
      <c r="M107" s="31" t="s">
        <v>57</v>
      </c>
      <c r="N107" s="31" t="s">
        <v>85</v>
      </c>
      <c r="O107" s="36"/>
      <c r="P107" s="36">
        <f t="shared" si="8"/>
        <v>2</v>
      </c>
      <c r="Q107" s="36" t="str">
        <f t="shared" si="9"/>
        <v>Clos</v>
      </c>
      <c r="R107" s="34">
        <f t="shared" si="12"/>
        <v>43559.751666666663</v>
      </c>
      <c r="S107" s="33">
        <f t="shared" ca="1" si="13"/>
        <v>43664</v>
      </c>
      <c r="T107" s="37" t="str">
        <f t="shared" si="10"/>
        <v>15</v>
      </c>
      <c r="U107" s="37" t="str">
        <f t="shared" si="14"/>
        <v>15</v>
      </c>
      <c r="V107" s="37" t="str">
        <f t="shared" si="11"/>
        <v>1</v>
      </c>
      <c r="W107" s="38">
        <f t="shared" si="15"/>
        <v>1</v>
      </c>
    </row>
    <row r="108" spans="1:23" ht="28.8" hidden="1" x14ac:dyDescent="0.3">
      <c r="A108" s="31">
        <v>107</v>
      </c>
      <c r="B108" s="31" t="s">
        <v>15</v>
      </c>
      <c r="C108" s="31" t="str">
        <f>VLOOKUP('[1]Traitement incidents SBP'!A108,[1]import!A:C,3,FALSE)</f>
        <v>Résolu techniquement</v>
      </c>
      <c r="D108" s="32" t="s">
        <v>83</v>
      </c>
      <c r="E108" s="31" t="s">
        <v>59</v>
      </c>
      <c r="F108" s="31" t="s">
        <v>34</v>
      </c>
      <c r="G108" s="31" t="s">
        <v>85</v>
      </c>
      <c r="H108" s="31" t="s">
        <v>85</v>
      </c>
      <c r="I108" s="33">
        <v>43552.763402777775</v>
      </c>
      <c r="J108" s="34">
        <v>43553.389224537037</v>
      </c>
      <c r="K108" s="34"/>
      <c r="L108" s="35" t="s">
        <v>85</v>
      </c>
      <c r="M108" s="31" t="s">
        <v>57</v>
      </c>
      <c r="N108" s="31" t="s">
        <v>85</v>
      </c>
      <c r="O108" s="36"/>
      <c r="P108" s="36">
        <f t="shared" si="8"/>
        <v>2</v>
      </c>
      <c r="Q108" s="36" t="str">
        <f t="shared" si="9"/>
        <v>Clos</v>
      </c>
      <c r="R108" s="34" t="str">
        <f t="shared" si="12"/>
        <v>non résolu</v>
      </c>
      <c r="S108" s="33">
        <f t="shared" ca="1" si="13"/>
        <v>43664</v>
      </c>
      <c r="T108" s="37" t="e">
        <f t="shared" si="10"/>
        <v>#VALUE!</v>
      </c>
      <c r="U108" s="37" t="e">
        <f t="shared" si="14"/>
        <v>#VALUE!</v>
      </c>
      <c r="V108" s="37" t="str">
        <f t="shared" si="11"/>
        <v>1</v>
      </c>
      <c r="W108" s="38">
        <f t="shared" si="15"/>
        <v>1</v>
      </c>
    </row>
    <row r="109" spans="1:23" ht="28.8" hidden="1" x14ac:dyDescent="0.3">
      <c r="A109" s="31">
        <v>108</v>
      </c>
      <c r="B109" s="31" t="s">
        <v>15</v>
      </c>
      <c r="C109" s="31" t="str">
        <f>VLOOKUP('[1]Traitement incidents SBP'!A109,[1]import!A:C,3,FALSE)</f>
        <v>Clos</v>
      </c>
      <c r="D109" s="32" t="s">
        <v>83</v>
      </c>
      <c r="E109" s="31" t="s">
        <v>70</v>
      </c>
      <c r="F109" s="31" t="s">
        <v>34</v>
      </c>
      <c r="G109" s="31" t="s">
        <v>85</v>
      </c>
      <c r="H109" s="31" t="s">
        <v>85</v>
      </c>
      <c r="I109" s="33">
        <v>43554.811979166669</v>
      </c>
      <c r="J109" s="34">
        <v>43554.812534722223</v>
      </c>
      <c r="K109" s="34">
        <v>43559.750092592592</v>
      </c>
      <c r="L109" s="35" t="s">
        <v>85</v>
      </c>
      <c r="M109" s="31" t="s">
        <v>57</v>
      </c>
      <c r="N109" s="31" t="s">
        <v>85</v>
      </c>
      <c r="O109" s="36"/>
      <c r="P109" s="36">
        <f t="shared" si="8"/>
        <v>2</v>
      </c>
      <c r="Q109" s="36" t="str">
        <f t="shared" si="9"/>
        <v>Clos</v>
      </c>
      <c r="R109" s="34">
        <f t="shared" si="12"/>
        <v>43559.750092592592</v>
      </c>
      <c r="S109" s="33">
        <f t="shared" ca="1" si="13"/>
        <v>43664</v>
      </c>
      <c r="T109" s="37" t="str">
        <f t="shared" si="10"/>
        <v>15</v>
      </c>
      <c r="U109" s="37" t="str">
        <f t="shared" si="14"/>
        <v>15</v>
      </c>
      <c r="V109" s="37" t="str">
        <f t="shared" si="11"/>
        <v>1</v>
      </c>
      <c r="W109" s="38">
        <f t="shared" si="15"/>
        <v>1</v>
      </c>
    </row>
    <row r="110" spans="1:23" ht="28.8" hidden="1" x14ac:dyDescent="0.3">
      <c r="A110" s="31">
        <v>109</v>
      </c>
      <c r="B110" s="31" t="s">
        <v>15</v>
      </c>
      <c r="C110" s="31" t="str">
        <f>VLOOKUP('[1]Traitement incidents SBP'!A110,[1]import!A:C,3,FALSE)</f>
        <v>Clos</v>
      </c>
      <c r="D110" s="32" t="s">
        <v>83</v>
      </c>
      <c r="E110" s="31" t="s">
        <v>70</v>
      </c>
      <c r="F110" s="31" t="s">
        <v>34</v>
      </c>
      <c r="G110" s="31" t="s">
        <v>85</v>
      </c>
      <c r="H110" s="31" t="s">
        <v>85</v>
      </c>
      <c r="I110" s="33">
        <v>43558.261678240742</v>
      </c>
      <c r="J110" s="34">
        <v>43558.40452546296</v>
      </c>
      <c r="K110" s="34"/>
      <c r="L110" s="35" t="s">
        <v>85</v>
      </c>
      <c r="M110" s="31" t="s">
        <v>57</v>
      </c>
      <c r="N110" s="31" t="s">
        <v>85</v>
      </c>
      <c r="O110" s="36"/>
      <c r="P110" s="36">
        <f t="shared" ref="P110:P143" si="16">SUM(IF(B:B="P2 - Importante",3,0),IF(B:B="P3 - Moyenne",2,0),IF(B:B="P4 - Faible",1,0),IF(B:B="P1 - Critique",4,0),IF(M:M="Oui",2,0))</f>
        <v>2</v>
      </c>
      <c r="Q110" s="36" t="str">
        <f t="shared" si="9"/>
        <v>Clos</v>
      </c>
      <c r="R110" s="34" t="str">
        <f t="shared" si="12"/>
        <v>non résolu</v>
      </c>
      <c r="S110" s="33">
        <f t="shared" ca="1" si="13"/>
        <v>43664</v>
      </c>
      <c r="T110" s="37" t="e">
        <f t="shared" si="10"/>
        <v>#VALUE!</v>
      </c>
      <c r="U110" s="37" t="e">
        <f t="shared" si="14"/>
        <v>#VALUE!</v>
      </c>
      <c r="V110" s="37" t="str">
        <f t="shared" si="11"/>
        <v>1</v>
      </c>
      <c r="W110" s="38">
        <f t="shared" si="15"/>
        <v>1</v>
      </c>
    </row>
    <row r="111" spans="1:23" ht="57.6" hidden="1" x14ac:dyDescent="0.3">
      <c r="A111" s="31">
        <v>110</v>
      </c>
      <c r="B111" s="31" t="s">
        <v>15</v>
      </c>
      <c r="C111" s="31" t="str">
        <f>VLOOKUP('[1]Traitement incidents SBP'!A111,[1]import!A:C,3,FALSE)</f>
        <v>En cours</v>
      </c>
      <c r="D111" s="32" t="s">
        <v>83</v>
      </c>
      <c r="E111" s="31" t="s">
        <v>69</v>
      </c>
      <c r="F111" s="31" t="s">
        <v>34</v>
      </c>
      <c r="G111" s="31" t="s">
        <v>85</v>
      </c>
      <c r="H111" s="31" t="s">
        <v>85</v>
      </c>
      <c r="I111" s="33">
        <v>43559.573530092595</v>
      </c>
      <c r="J111" s="34">
        <v>43560.592129629629</v>
      </c>
      <c r="K111" s="34"/>
      <c r="L111" s="35" t="s">
        <v>85</v>
      </c>
      <c r="M111" s="31" t="s">
        <v>57</v>
      </c>
      <c r="N111" s="31" t="s">
        <v>85</v>
      </c>
      <c r="O111" s="36"/>
      <c r="P111" s="36">
        <f t="shared" si="16"/>
        <v>2</v>
      </c>
      <c r="Q111" s="36" t="str">
        <f t="shared" si="9"/>
        <v>En cours</v>
      </c>
      <c r="R111" s="34" t="str">
        <f t="shared" si="12"/>
        <v>non résolu</v>
      </c>
      <c r="S111" s="33">
        <f t="shared" ca="1" si="13"/>
        <v>43664</v>
      </c>
      <c r="T111" s="37" t="str">
        <f t="shared" si="10"/>
        <v>1</v>
      </c>
      <c r="U111" s="37" t="e">
        <f t="shared" si="14"/>
        <v>#VALUE!</v>
      </c>
      <c r="V111" s="37" t="str">
        <f t="shared" si="11"/>
        <v>1</v>
      </c>
      <c r="W111" s="38">
        <f t="shared" si="15"/>
        <v>1</v>
      </c>
    </row>
    <row r="112" spans="1:23" ht="28.8" hidden="1" x14ac:dyDescent="0.3">
      <c r="A112" s="31">
        <v>111</v>
      </c>
      <c r="B112" s="31" t="s">
        <v>15</v>
      </c>
      <c r="C112" s="31" t="str">
        <f>VLOOKUP('[1]Traitement incidents SBP'!A112,[1]import!A:C,3,FALSE)</f>
        <v>Clos</v>
      </c>
      <c r="D112" s="32" t="s">
        <v>83</v>
      </c>
      <c r="E112" s="31" t="s">
        <v>70</v>
      </c>
      <c r="F112" s="31" t="s">
        <v>34</v>
      </c>
      <c r="G112" s="31" t="s">
        <v>85</v>
      </c>
      <c r="H112" s="31" t="s">
        <v>85</v>
      </c>
      <c r="I112" s="33">
        <v>43560.608680555553</v>
      </c>
      <c r="J112" s="34">
        <v>43560.609398148146</v>
      </c>
      <c r="K112" s="34"/>
      <c r="L112" s="35" t="s">
        <v>85</v>
      </c>
      <c r="M112" s="31" t="s">
        <v>57</v>
      </c>
      <c r="N112" s="31" t="s">
        <v>85</v>
      </c>
      <c r="O112" s="36"/>
      <c r="P112" s="36">
        <f t="shared" si="16"/>
        <v>2</v>
      </c>
      <c r="Q112" s="36" t="str">
        <f t="shared" si="9"/>
        <v>Clos</v>
      </c>
      <c r="R112" s="34" t="str">
        <f t="shared" si="12"/>
        <v>non résolu</v>
      </c>
      <c r="S112" s="33">
        <f t="shared" ca="1" si="13"/>
        <v>43664</v>
      </c>
      <c r="T112" s="37" t="e">
        <f t="shared" si="10"/>
        <v>#VALUE!</v>
      </c>
      <c r="U112" s="37" t="e">
        <f t="shared" si="14"/>
        <v>#VALUE!</v>
      </c>
      <c r="V112" s="37" t="str">
        <f t="shared" si="11"/>
        <v>1</v>
      </c>
      <c r="W112" s="38">
        <f t="shared" si="15"/>
        <v>1</v>
      </c>
    </row>
    <row r="113" spans="1:23" ht="43.2" hidden="1" x14ac:dyDescent="0.3">
      <c r="A113" s="31">
        <v>112</v>
      </c>
      <c r="B113" s="31" t="s">
        <v>15</v>
      </c>
      <c r="C113" s="31" t="str">
        <f>VLOOKUP('[1]Traitement incidents SBP'!A113,[1]import!A:C,3,FALSE)</f>
        <v>En cours</v>
      </c>
      <c r="D113" s="32" t="s">
        <v>83</v>
      </c>
      <c r="E113" s="31" t="s">
        <v>80</v>
      </c>
      <c r="F113" s="31" t="s">
        <v>34</v>
      </c>
      <c r="G113" s="31" t="s">
        <v>85</v>
      </c>
      <c r="H113" s="31" t="s">
        <v>85</v>
      </c>
      <c r="I113" s="33">
        <v>43560.641469907408</v>
      </c>
      <c r="J113" s="34">
        <v>43560.643136574072</v>
      </c>
      <c r="K113" s="34"/>
      <c r="L113" s="35" t="s">
        <v>85</v>
      </c>
      <c r="M113" s="31" t="s">
        <v>57</v>
      </c>
      <c r="N113" s="31" t="s">
        <v>85</v>
      </c>
      <c r="O113" s="36"/>
      <c r="P113" s="36">
        <f t="shared" si="16"/>
        <v>2</v>
      </c>
      <c r="Q113" s="36" t="str">
        <f t="shared" si="9"/>
        <v>En cours</v>
      </c>
      <c r="R113" s="34" t="str">
        <f t="shared" si="12"/>
        <v>non résolu</v>
      </c>
      <c r="S113" s="33">
        <f t="shared" ca="1" si="13"/>
        <v>43664</v>
      </c>
      <c r="T113" s="37" t="str">
        <f t="shared" si="10"/>
        <v>1</v>
      </c>
      <c r="U113" s="37" t="e">
        <f t="shared" si="14"/>
        <v>#VALUE!</v>
      </c>
      <c r="V113" s="37" t="str">
        <f t="shared" si="11"/>
        <v>1</v>
      </c>
      <c r="W113" s="38">
        <f t="shared" si="15"/>
        <v>1</v>
      </c>
    </row>
    <row r="114" spans="1:23" ht="28.8" hidden="1" x14ac:dyDescent="0.3">
      <c r="A114" s="31">
        <v>113</v>
      </c>
      <c r="B114" s="31" t="s">
        <v>15</v>
      </c>
      <c r="C114" s="31" t="str">
        <f>VLOOKUP('[1]Traitement incidents SBP'!A114,[1]import!A:C,3,FALSE)</f>
        <v>En cours</v>
      </c>
      <c r="D114" s="32" t="s">
        <v>83</v>
      </c>
      <c r="E114" s="31" t="s">
        <v>73</v>
      </c>
      <c r="F114" s="31" t="s">
        <v>34</v>
      </c>
      <c r="G114" s="31" t="s">
        <v>85</v>
      </c>
      <c r="H114" s="31" t="s">
        <v>85</v>
      </c>
      <c r="I114" s="33">
        <v>43560.714062500003</v>
      </c>
      <c r="J114" s="34">
        <v>43560.715497685182</v>
      </c>
      <c r="K114" s="34"/>
      <c r="L114" s="35" t="s">
        <v>85</v>
      </c>
      <c r="M114" s="31" t="s">
        <v>57</v>
      </c>
      <c r="N114" s="31" t="s">
        <v>85</v>
      </c>
      <c r="O114" s="36"/>
      <c r="P114" s="36">
        <f t="shared" si="16"/>
        <v>2</v>
      </c>
      <c r="Q114" s="36" t="str">
        <f t="shared" si="9"/>
        <v>En cours</v>
      </c>
      <c r="R114" s="34" t="str">
        <f t="shared" si="12"/>
        <v>non résolu</v>
      </c>
      <c r="S114" s="33">
        <f t="shared" ca="1" si="13"/>
        <v>43664</v>
      </c>
      <c r="T114" s="37" t="str">
        <f t="shared" si="10"/>
        <v>1</v>
      </c>
      <c r="U114" s="37" t="e">
        <f t="shared" si="14"/>
        <v>#VALUE!</v>
      </c>
      <c r="V114" s="37" t="str">
        <f t="shared" si="11"/>
        <v>1</v>
      </c>
      <c r="W114" s="38">
        <f t="shared" si="15"/>
        <v>1</v>
      </c>
    </row>
    <row r="115" spans="1:23" ht="57.6" hidden="1" x14ac:dyDescent="0.3">
      <c r="A115" s="31">
        <v>114</v>
      </c>
      <c r="B115" s="31" t="s">
        <v>15</v>
      </c>
      <c r="C115" s="31" t="str">
        <f>VLOOKUP('[1]Traitement incidents SBP'!A115,[1]import!A:C,3,FALSE)</f>
        <v>En cours</v>
      </c>
      <c r="D115" s="32" t="s">
        <v>83</v>
      </c>
      <c r="E115" s="31" t="s">
        <v>69</v>
      </c>
      <c r="F115" s="31" t="s">
        <v>34</v>
      </c>
      <c r="G115" s="31" t="s">
        <v>85</v>
      </c>
      <c r="H115" s="31" t="s">
        <v>85</v>
      </c>
      <c r="I115" s="33">
        <v>43560.81422453704</v>
      </c>
      <c r="J115" s="34">
        <v>43560.818310185183</v>
      </c>
      <c r="K115" s="34"/>
      <c r="L115" s="35" t="s">
        <v>85</v>
      </c>
      <c r="M115" s="31" t="s">
        <v>57</v>
      </c>
      <c r="N115" s="31" t="s">
        <v>85</v>
      </c>
      <c r="O115" s="36"/>
      <c r="P115" s="36">
        <f t="shared" si="16"/>
        <v>2</v>
      </c>
      <c r="Q115" s="36" t="str">
        <f t="shared" si="9"/>
        <v>En cours</v>
      </c>
      <c r="R115" s="34" t="str">
        <f t="shared" si="12"/>
        <v>non résolu</v>
      </c>
      <c r="S115" s="33">
        <f t="shared" ca="1" si="13"/>
        <v>43664</v>
      </c>
      <c r="T115" s="37" t="str">
        <f t="shared" si="10"/>
        <v>1</v>
      </c>
      <c r="U115" s="37" t="e">
        <f t="shared" si="14"/>
        <v>#VALUE!</v>
      </c>
      <c r="V115" s="37" t="str">
        <f t="shared" si="11"/>
        <v>1</v>
      </c>
      <c r="W115" s="38">
        <f t="shared" si="15"/>
        <v>1</v>
      </c>
    </row>
    <row r="116" spans="1:23" ht="57.6" hidden="1" x14ac:dyDescent="0.3">
      <c r="A116" s="31">
        <v>115</v>
      </c>
      <c r="B116" s="31" t="s">
        <v>15</v>
      </c>
      <c r="C116" s="31" t="str">
        <f>VLOOKUP('[1]Traitement incidents SBP'!A116,[1]import!A:C,3,FALSE)</f>
        <v>En cours</v>
      </c>
      <c r="D116" s="32" t="s">
        <v>83</v>
      </c>
      <c r="E116" s="31" t="s">
        <v>69</v>
      </c>
      <c r="F116" s="31" t="s">
        <v>34</v>
      </c>
      <c r="G116" s="31" t="s">
        <v>85</v>
      </c>
      <c r="H116" s="31" t="s">
        <v>85</v>
      </c>
      <c r="I116" s="33">
        <v>43565.787708333337</v>
      </c>
      <c r="J116" s="34">
        <v>43566.437893518516</v>
      </c>
      <c r="K116" s="34"/>
      <c r="L116" s="35" t="s">
        <v>85</v>
      </c>
      <c r="M116" s="31" t="s">
        <v>57</v>
      </c>
      <c r="N116" s="31" t="s">
        <v>85</v>
      </c>
      <c r="O116" s="36"/>
      <c r="P116" s="36">
        <f t="shared" si="16"/>
        <v>2</v>
      </c>
      <c r="Q116" s="36" t="str">
        <f t="shared" si="9"/>
        <v>En cours</v>
      </c>
      <c r="R116" s="34" t="str">
        <f t="shared" si="12"/>
        <v>non résolu</v>
      </c>
      <c r="S116" s="33">
        <f t="shared" ca="1" si="13"/>
        <v>43664</v>
      </c>
      <c r="T116" s="37" t="str">
        <f t="shared" si="10"/>
        <v>1</v>
      </c>
      <c r="U116" s="37" t="e">
        <f t="shared" si="14"/>
        <v>#VALUE!</v>
      </c>
      <c r="V116" s="37" t="str">
        <f t="shared" si="11"/>
        <v>1</v>
      </c>
      <c r="W116" s="38">
        <f t="shared" si="15"/>
        <v>1</v>
      </c>
    </row>
    <row r="117" spans="1:23" ht="57.6" hidden="1" x14ac:dyDescent="0.3">
      <c r="A117" s="31">
        <v>116</v>
      </c>
      <c r="B117" s="31" t="s">
        <v>15</v>
      </c>
      <c r="C117" s="31" t="str">
        <f>VLOOKUP('[1]Traitement incidents SBP'!A117,[1]import!A:C,3,FALSE)</f>
        <v>En cours</v>
      </c>
      <c r="D117" s="32" t="s">
        <v>83</v>
      </c>
      <c r="E117" s="31" t="s">
        <v>69</v>
      </c>
      <c r="F117" s="31" t="s">
        <v>34</v>
      </c>
      <c r="G117" s="31" t="s">
        <v>85</v>
      </c>
      <c r="H117" s="31" t="s">
        <v>85</v>
      </c>
      <c r="I117" s="33">
        <v>43565.983124999999</v>
      </c>
      <c r="J117" s="34">
        <v>43566.438298611109</v>
      </c>
      <c r="K117" s="34"/>
      <c r="L117" s="35" t="s">
        <v>85</v>
      </c>
      <c r="M117" s="31" t="s">
        <v>57</v>
      </c>
      <c r="N117" s="31" t="s">
        <v>85</v>
      </c>
      <c r="O117" s="36"/>
      <c r="P117" s="36">
        <f t="shared" si="16"/>
        <v>2</v>
      </c>
      <c r="Q117" s="36" t="str">
        <f t="shared" si="9"/>
        <v>En cours</v>
      </c>
      <c r="R117" s="34" t="str">
        <f t="shared" si="12"/>
        <v>non résolu</v>
      </c>
      <c r="S117" s="33">
        <f t="shared" ca="1" si="13"/>
        <v>43664</v>
      </c>
      <c r="T117" s="37" t="str">
        <f t="shared" si="10"/>
        <v>1</v>
      </c>
      <c r="U117" s="37" t="e">
        <f t="shared" si="14"/>
        <v>#VALUE!</v>
      </c>
      <c r="V117" s="37" t="str">
        <f t="shared" si="11"/>
        <v>1</v>
      </c>
      <c r="W117" s="38">
        <f t="shared" si="15"/>
        <v>1</v>
      </c>
    </row>
    <row r="118" spans="1:23" ht="57.6" hidden="1" x14ac:dyDescent="0.3">
      <c r="A118" s="31">
        <v>117</v>
      </c>
      <c r="B118" s="31" t="s">
        <v>15</v>
      </c>
      <c r="C118" s="31" t="str">
        <f>VLOOKUP('[1]Traitement incidents SBP'!A118,[1]import!A:C,3,FALSE)</f>
        <v>En cours</v>
      </c>
      <c r="D118" s="32" t="s">
        <v>83</v>
      </c>
      <c r="E118" s="31" t="s">
        <v>69</v>
      </c>
      <c r="F118" s="31" t="s">
        <v>34</v>
      </c>
      <c r="G118" s="31" t="s">
        <v>85</v>
      </c>
      <c r="H118" s="31" t="s">
        <v>85</v>
      </c>
      <c r="I118" s="33">
        <v>43567.665995370371</v>
      </c>
      <c r="J118" s="34">
        <v>43567.694027777776</v>
      </c>
      <c r="K118" s="34"/>
      <c r="L118" s="35" t="s">
        <v>85</v>
      </c>
      <c r="M118" s="31" t="s">
        <v>57</v>
      </c>
      <c r="N118" s="31" t="s">
        <v>85</v>
      </c>
      <c r="O118" s="36"/>
      <c r="P118" s="36">
        <f t="shared" si="16"/>
        <v>2</v>
      </c>
      <c r="Q118" s="36" t="str">
        <f t="shared" si="9"/>
        <v>En cours</v>
      </c>
      <c r="R118" s="34" t="str">
        <f t="shared" si="12"/>
        <v>non résolu</v>
      </c>
      <c r="S118" s="33">
        <f t="shared" ca="1" si="13"/>
        <v>43664</v>
      </c>
      <c r="T118" s="37" t="str">
        <f t="shared" si="10"/>
        <v>1</v>
      </c>
      <c r="U118" s="37" t="e">
        <f t="shared" si="14"/>
        <v>#VALUE!</v>
      </c>
      <c r="V118" s="37" t="str">
        <f t="shared" si="11"/>
        <v>1</v>
      </c>
      <c r="W118" s="38">
        <f t="shared" si="15"/>
        <v>1</v>
      </c>
    </row>
    <row r="119" spans="1:23" s="43" customFormat="1" ht="57.6" hidden="1" x14ac:dyDescent="0.3">
      <c r="A119" s="31">
        <v>118</v>
      </c>
      <c r="B119" s="31" t="s">
        <v>15</v>
      </c>
      <c r="C119" s="31" t="str">
        <f>VLOOKUP('[1]Traitement incidents SBP'!A119,[1]import!A:C,3,FALSE)</f>
        <v>En cours</v>
      </c>
      <c r="D119" s="32" t="s">
        <v>83</v>
      </c>
      <c r="E119" s="31" t="s">
        <v>69</v>
      </c>
      <c r="F119" s="31" t="s">
        <v>34</v>
      </c>
      <c r="G119" s="31" t="s">
        <v>85</v>
      </c>
      <c r="H119" s="31" t="s">
        <v>85</v>
      </c>
      <c r="I119" s="33">
        <v>43567.666018518517</v>
      </c>
      <c r="J119" s="34">
        <v>43567.694895833331</v>
      </c>
      <c r="K119" s="34"/>
      <c r="L119" s="35" t="s">
        <v>85</v>
      </c>
      <c r="M119" s="31" t="s">
        <v>57</v>
      </c>
      <c r="N119" s="31" t="s">
        <v>85</v>
      </c>
      <c r="O119" s="36"/>
      <c r="P119" s="36">
        <f t="shared" si="16"/>
        <v>2</v>
      </c>
      <c r="Q119" s="36" t="str">
        <f t="shared" si="9"/>
        <v>En cours</v>
      </c>
      <c r="R119" s="34" t="str">
        <f t="shared" si="12"/>
        <v>non résolu</v>
      </c>
      <c r="S119" s="33">
        <f t="shared" ca="1" si="13"/>
        <v>43664</v>
      </c>
      <c r="T119" s="37" t="str">
        <f t="shared" si="10"/>
        <v>1</v>
      </c>
      <c r="U119" s="37" t="e">
        <f t="shared" si="14"/>
        <v>#VALUE!</v>
      </c>
      <c r="V119" s="37" t="str">
        <f t="shared" si="11"/>
        <v>1</v>
      </c>
      <c r="W119" s="38">
        <f t="shared" si="15"/>
        <v>1</v>
      </c>
    </row>
    <row r="120" spans="1:23" s="43" customFormat="1" ht="57.6" hidden="1" x14ac:dyDescent="0.3">
      <c r="A120" s="31">
        <v>119</v>
      </c>
      <c r="B120" s="31" t="s">
        <v>15</v>
      </c>
      <c r="C120" s="31" t="str">
        <f>VLOOKUP('[1]Traitement incidents SBP'!A120,[1]import!A:C,3,FALSE)</f>
        <v>En cours</v>
      </c>
      <c r="D120" s="32" t="s">
        <v>83</v>
      </c>
      <c r="E120" s="31" t="s">
        <v>69</v>
      </c>
      <c r="F120" s="31" t="s">
        <v>34</v>
      </c>
      <c r="G120" s="31" t="s">
        <v>85</v>
      </c>
      <c r="H120" s="31" t="s">
        <v>85</v>
      </c>
      <c r="I120" s="33">
        <v>43567.666041666664</v>
      </c>
      <c r="J120" s="34">
        <v>43567.696631944447</v>
      </c>
      <c r="K120" s="34"/>
      <c r="L120" s="35" t="s">
        <v>85</v>
      </c>
      <c r="M120" s="31" t="s">
        <v>57</v>
      </c>
      <c r="N120" s="31" t="s">
        <v>85</v>
      </c>
      <c r="O120" s="36"/>
      <c r="P120" s="36">
        <f t="shared" si="16"/>
        <v>2</v>
      </c>
      <c r="Q120" s="36" t="str">
        <f t="shared" si="9"/>
        <v>En cours</v>
      </c>
      <c r="R120" s="34" t="str">
        <f t="shared" si="12"/>
        <v>non résolu</v>
      </c>
      <c r="S120" s="33">
        <f t="shared" ca="1" si="13"/>
        <v>43664</v>
      </c>
      <c r="T120" s="37" t="str">
        <f t="shared" si="10"/>
        <v>1</v>
      </c>
      <c r="U120" s="37" t="e">
        <f t="shared" si="14"/>
        <v>#VALUE!</v>
      </c>
      <c r="V120" s="37" t="str">
        <f t="shared" si="11"/>
        <v>1</v>
      </c>
      <c r="W120" s="38">
        <f t="shared" si="15"/>
        <v>1</v>
      </c>
    </row>
    <row r="121" spans="1:23" s="43" customFormat="1" ht="28.8" hidden="1" x14ac:dyDescent="0.3">
      <c r="A121" s="31">
        <v>120</v>
      </c>
      <c r="B121" s="31" t="s">
        <v>15</v>
      </c>
      <c r="C121" s="31" t="s">
        <v>81</v>
      </c>
      <c r="D121" s="32" t="s">
        <v>83</v>
      </c>
      <c r="E121" s="31" t="s">
        <v>59</v>
      </c>
      <c r="F121" s="31" t="s">
        <v>34</v>
      </c>
      <c r="G121" s="31" t="s">
        <v>85</v>
      </c>
      <c r="H121" s="31" t="s">
        <v>85</v>
      </c>
      <c r="I121" s="33">
        <v>43567.666041666664</v>
      </c>
      <c r="J121" s="34">
        <v>43567.698425925926</v>
      </c>
      <c r="K121" s="34"/>
      <c r="L121" s="35" t="s">
        <v>85</v>
      </c>
      <c r="M121" s="31" t="s">
        <v>62</v>
      </c>
      <c r="N121" s="31" t="s">
        <v>85</v>
      </c>
      <c r="O121" s="36"/>
      <c r="P121" s="36">
        <f t="shared" si="16"/>
        <v>4</v>
      </c>
      <c r="Q121" s="36" t="str">
        <f t="shared" si="9"/>
        <v>En attente</v>
      </c>
      <c r="R121" s="34" t="str">
        <f t="shared" si="12"/>
        <v>non résolu</v>
      </c>
      <c r="S121" s="33">
        <f t="shared" ca="1" si="13"/>
        <v>43664</v>
      </c>
      <c r="T121" s="37" t="str">
        <f t="shared" si="10"/>
        <v>1</v>
      </c>
      <c r="U121" s="37" t="e">
        <f t="shared" si="14"/>
        <v>#VALUE!</v>
      </c>
      <c r="V121" s="37" t="str">
        <f t="shared" si="11"/>
        <v>1</v>
      </c>
      <c r="W121" s="38">
        <f t="shared" si="15"/>
        <v>1</v>
      </c>
    </row>
    <row r="122" spans="1:23" s="43" customFormat="1" ht="57.6" hidden="1" x14ac:dyDescent="0.3">
      <c r="A122" s="31">
        <v>121</v>
      </c>
      <c r="B122" s="31" t="s">
        <v>15</v>
      </c>
      <c r="C122" s="31" t="s">
        <v>82</v>
      </c>
      <c r="D122" s="32" t="s">
        <v>83</v>
      </c>
      <c r="E122" s="31" t="s">
        <v>69</v>
      </c>
      <c r="F122" s="31" t="s">
        <v>34</v>
      </c>
      <c r="G122" s="31" t="s">
        <v>85</v>
      </c>
      <c r="H122" s="31" t="s">
        <v>85</v>
      </c>
      <c r="I122" s="33">
        <v>43567.691701388889</v>
      </c>
      <c r="J122" s="34">
        <v>43567.69935185185</v>
      </c>
      <c r="K122" s="34"/>
      <c r="L122" s="35" t="s">
        <v>85</v>
      </c>
      <c r="M122" s="31" t="s">
        <v>57</v>
      </c>
      <c r="N122" s="31" t="s">
        <v>85</v>
      </c>
      <c r="O122" s="36"/>
      <c r="P122" s="36">
        <f t="shared" si="16"/>
        <v>2</v>
      </c>
      <c r="Q122" s="36" t="str">
        <f t="shared" si="9"/>
        <v>Affecté</v>
      </c>
      <c r="R122" s="34" t="str">
        <f t="shared" si="12"/>
        <v>non résolu</v>
      </c>
      <c r="S122" s="33">
        <f t="shared" ca="1" si="13"/>
        <v>43664</v>
      </c>
      <c r="T122" s="37" t="str">
        <f t="shared" si="10"/>
        <v>1</v>
      </c>
      <c r="U122" s="37" t="e">
        <f t="shared" si="14"/>
        <v>#VALUE!</v>
      </c>
      <c r="V122" s="37" t="str">
        <f t="shared" si="11"/>
        <v>1</v>
      </c>
      <c r="W122" s="38">
        <f t="shared" si="15"/>
        <v>1</v>
      </c>
    </row>
    <row r="123" spans="1:23" s="43" customFormat="1" ht="57.6" hidden="1" x14ac:dyDescent="0.3">
      <c r="A123" s="31">
        <v>122</v>
      </c>
      <c r="B123" s="31" t="s">
        <v>15</v>
      </c>
      <c r="C123" s="31" t="s">
        <v>82</v>
      </c>
      <c r="D123" s="32" t="s">
        <v>83</v>
      </c>
      <c r="E123" s="31" t="s">
        <v>69</v>
      </c>
      <c r="F123" s="31" t="s">
        <v>34</v>
      </c>
      <c r="G123" s="31" t="s">
        <v>85</v>
      </c>
      <c r="H123" s="31" t="s">
        <v>85</v>
      </c>
      <c r="I123" s="33">
        <v>43567.691724537035</v>
      </c>
      <c r="J123" s="34">
        <v>43567.700162037036</v>
      </c>
      <c r="K123" s="34"/>
      <c r="L123" s="35" t="s">
        <v>85</v>
      </c>
      <c r="M123" s="31" t="s">
        <v>57</v>
      </c>
      <c r="N123" s="31" t="s">
        <v>85</v>
      </c>
      <c r="O123" s="36"/>
      <c r="P123" s="36">
        <f t="shared" si="16"/>
        <v>2</v>
      </c>
      <c r="Q123" s="36" t="str">
        <f t="shared" si="9"/>
        <v>Affecté</v>
      </c>
      <c r="R123" s="34" t="str">
        <f t="shared" si="12"/>
        <v>non résolu</v>
      </c>
      <c r="S123" s="33">
        <f t="shared" ca="1" si="13"/>
        <v>43664</v>
      </c>
      <c r="T123" s="37" t="str">
        <f t="shared" si="10"/>
        <v>1</v>
      </c>
      <c r="U123" s="37" t="e">
        <f t="shared" si="14"/>
        <v>#VALUE!</v>
      </c>
      <c r="V123" s="37" t="str">
        <f t="shared" si="11"/>
        <v>1</v>
      </c>
      <c r="W123" s="38">
        <f t="shared" si="15"/>
        <v>1</v>
      </c>
    </row>
    <row r="124" spans="1:23" s="43" customFormat="1" ht="57.6" hidden="1" x14ac:dyDescent="0.3">
      <c r="A124" s="31">
        <v>123</v>
      </c>
      <c r="B124" s="31" t="s">
        <v>15</v>
      </c>
      <c r="C124" s="31" t="s">
        <v>82</v>
      </c>
      <c r="D124" s="32" t="s">
        <v>83</v>
      </c>
      <c r="E124" s="31" t="s">
        <v>69</v>
      </c>
      <c r="F124" s="31" t="s">
        <v>34</v>
      </c>
      <c r="G124" s="31" t="s">
        <v>85</v>
      </c>
      <c r="H124" s="31" t="s">
        <v>85</v>
      </c>
      <c r="I124" s="33">
        <v>43567.908321759256</v>
      </c>
      <c r="J124" s="34">
        <v>43570.417199074072</v>
      </c>
      <c r="K124" s="34"/>
      <c r="L124" s="35" t="s">
        <v>85</v>
      </c>
      <c r="M124" s="31" t="s">
        <v>57</v>
      </c>
      <c r="N124" s="31" t="s">
        <v>85</v>
      </c>
      <c r="O124" s="36"/>
      <c r="P124" s="36">
        <f t="shared" si="16"/>
        <v>2</v>
      </c>
      <c r="Q124" s="36" t="str">
        <f t="shared" si="9"/>
        <v>Affecté</v>
      </c>
      <c r="R124" s="34" t="str">
        <f t="shared" si="12"/>
        <v>non résolu</v>
      </c>
      <c r="S124" s="33">
        <f t="shared" ca="1" si="13"/>
        <v>43664</v>
      </c>
      <c r="T124" s="37" t="str">
        <f t="shared" si="10"/>
        <v>1</v>
      </c>
      <c r="U124" s="37" t="e">
        <f t="shared" si="14"/>
        <v>#VALUE!</v>
      </c>
      <c r="V124" s="37" t="str">
        <f t="shared" si="11"/>
        <v>1</v>
      </c>
      <c r="W124" s="38">
        <f t="shared" si="15"/>
        <v>1</v>
      </c>
    </row>
    <row r="125" spans="1:23" s="43" customFormat="1" ht="57.6" hidden="1" x14ac:dyDescent="0.3">
      <c r="A125" s="31">
        <v>124</v>
      </c>
      <c r="B125" s="31" t="s">
        <v>15</v>
      </c>
      <c r="C125" s="31" t="s">
        <v>82</v>
      </c>
      <c r="D125" s="32" t="s">
        <v>83</v>
      </c>
      <c r="E125" s="31" t="s">
        <v>69</v>
      </c>
      <c r="F125" s="31" t="s">
        <v>34</v>
      </c>
      <c r="G125" s="31" t="s">
        <v>85</v>
      </c>
      <c r="H125" s="31" t="s">
        <v>85</v>
      </c>
      <c r="I125" s="33">
        <v>43568.20753472222</v>
      </c>
      <c r="J125" s="34">
        <v>43570.419108796297</v>
      </c>
      <c r="K125" s="34"/>
      <c r="L125" s="35" t="s">
        <v>85</v>
      </c>
      <c r="M125" s="31" t="s">
        <v>57</v>
      </c>
      <c r="N125" s="31" t="s">
        <v>85</v>
      </c>
      <c r="O125" s="36"/>
      <c r="P125" s="36">
        <f t="shared" si="16"/>
        <v>2</v>
      </c>
      <c r="Q125" s="36" t="str">
        <f t="shared" si="9"/>
        <v>Affecté</v>
      </c>
      <c r="R125" s="34" t="str">
        <f t="shared" si="12"/>
        <v>non résolu</v>
      </c>
      <c r="S125" s="33">
        <f t="shared" ca="1" si="13"/>
        <v>43664</v>
      </c>
      <c r="T125" s="37" t="str">
        <f t="shared" si="10"/>
        <v>1</v>
      </c>
      <c r="U125" s="37" t="e">
        <f t="shared" si="14"/>
        <v>#VALUE!</v>
      </c>
      <c r="V125" s="37" t="str">
        <f t="shared" si="11"/>
        <v>1</v>
      </c>
      <c r="W125" s="38">
        <f t="shared" si="15"/>
        <v>1</v>
      </c>
    </row>
    <row r="126" spans="1:23" s="43" customFormat="1" ht="57.6" hidden="1" x14ac:dyDescent="0.3">
      <c r="A126" s="31">
        <v>125</v>
      </c>
      <c r="B126" s="31" t="s">
        <v>15</v>
      </c>
      <c r="C126" s="31" t="s">
        <v>82</v>
      </c>
      <c r="D126" s="32" t="s">
        <v>83</v>
      </c>
      <c r="E126" s="31" t="s">
        <v>69</v>
      </c>
      <c r="F126" s="31" t="s">
        <v>34</v>
      </c>
      <c r="G126" s="31" t="s">
        <v>85</v>
      </c>
      <c r="H126" s="31" t="s">
        <v>85</v>
      </c>
      <c r="I126" s="33">
        <v>43568.762326388889</v>
      </c>
      <c r="J126" s="34">
        <v>43570.422743055555</v>
      </c>
      <c r="K126" s="34"/>
      <c r="L126" s="35" t="s">
        <v>85</v>
      </c>
      <c r="M126" s="31" t="s">
        <v>57</v>
      </c>
      <c r="N126" s="31" t="s">
        <v>85</v>
      </c>
      <c r="O126" s="36"/>
      <c r="P126" s="36">
        <f t="shared" si="16"/>
        <v>2</v>
      </c>
      <c r="Q126" s="36" t="str">
        <f t="shared" si="9"/>
        <v>Affecté</v>
      </c>
      <c r="R126" s="34" t="str">
        <f t="shared" si="12"/>
        <v>non résolu</v>
      </c>
      <c r="S126" s="33">
        <f t="shared" ca="1" si="13"/>
        <v>43664</v>
      </c>
      <c r="T126" s="37" t="str">
        <f t="shared" si="10"/>
        <v>1</v>
      </c>
      <c r="U126" s="37" t="e">
        <f t="shared" si="14"/>
        <v>#VALUE!</v>
      </c>
      <c r="V126" s="37" t="str">
        <f t="shared" si="11"/>
        <v>1</v>
      </c>
      <c r="W126" s="38">
        <f t="shared" si="15"/>
        <v>1</v>
      </c>
    </row>
    <row r="127" spans="1:23" s="43" customFormat="1" ht="57.6" hidden="1" x14ac:dyDescent="0.3">
      <c r="A127" s="31">
        <v>126</v>
      </c>
      <c r="B127" s="31" t="s">
        <v>15</v>
      </c>
      <c r="C127" s="31" t="s">
        <v>82</v>
      </c>
      <c r="D127" s="32" t="s">
        <v>83</v>
      </c>
      <c r="E127" s="31" t="s">
        <v>69</v>
      </c>
      <c r="F127" s="31" t="s">
        <v>34</v>
      </c>
      <c r="G127" s="31" t="s">
        <v>85</v>
      </c>
      <c r="H127" s="31" t="s">
        <v>85</v>
      </c>
      <c r="I127" s="33">
        <v>43572.392835648148</v>
      </c>
      <c r="J127" s="34">
        <v>43572.447488425925</v>
      </c>
      <c r="K127" s="34"/>
      <c r="L127" s="35" t="s">
        <v>85</v>
      </c>
      <c r="M127" s="31" t="s">
        <v>57</v>
      </c>
      <c r="N127" s="31" t="s">
        <v>85</v>
      </c>
      <c r="O127" s="36"/>
      <c r="P127" s="36">
        <f t="shared" si="16"/>
        <v>2</v>
      </c>
      <c r="Q127" s="36" t="str">
        <f t="shared" si="9"/>
        <v>Affecté</v>
      </c>
      <c r="R127" s="34" t="str">
        <f t="shared" si="12"/>
        <v>non résolu</v>
      </c>
      <c r="S127" s="33">
        <f t="shared" ca="1" si="13"/>
        <v>43664</v>
      </c>
      <c r="T127" s="37" t="str">
        <f t="shared" si="10"/>
        <v>1</v>
      </c>
      <c r="U127" s="37" t="e">
        <f t="shared" si="14"/>
        <v>#VALUE!</v>
      </c>
      <c r="V127" s="37" t="str">
        <f t="shared" si="11"/>
        <v>1</v>
      </c>
      <c r="W127" s="38">
        <f t="shared" si="15"/>
        <v>1</v>
      </c>
    </row>
    <row r="128" spans="1:23" s="43" customFormat="1" ht="57.6" hidden="1" x14ac:dyDescent="0.3">
      <c r="A128" s="31">
        <v>127</v>
      </c>
      <c r="B128" s="31" t="s">
        <v>15</v>
      </c>
      <c r="C128" s="31" t="s">
        <v>82</v>
      </c>
      <c r="D128" s="32" t="s">
        <v>83</v>
      </c>
      <c r="E128" s="31" t="s">
        <v>69</v>
      </c>
      <c r="F128" s="31" t="s">
        <v>34</v>
      </c>
      <c r="G128" s="31" t="s">
        <v>85</v>
      </c>
      <c r="H128" s="31" t="s">
        <v>85</v>
      </c>
      <c r="I128" s="33">
        <v>43572.898379629631</v>
      </c>
      <c r="J128" s="34">
        <v>43573.387152777781</v>
      </c>
      <c r="K128" s="34"/>
      <c r="L128" s="35" t="s">
        <v>85</v>
      </c>
      <c r="M128" s="31" t="s">
        <v>57</v>
      </c>
      <c r="N128" s="31" t="s">
        <v>85</v>
      </c>
      <c r="O128" s="36"/>
      <c r="P128" s="36">
        <f t="shared" si="16"/>
        <v>2</v>
      </c>
      <c r="Q128" s="36" t="str">
        <f t="shared" si="9"/>
        <v>Affecté</v>
      </c>
      <c r="R128" s="34" t="str">
        <f t="shared" si="12"/>
        <v>non résolu</v>
      </c>
      <c r="S128" s="33">
        <f t="shared" ca="1" si="13"/>
        <v>43664</v>
      </c>
      <c r="T128" s="37" t="str">
        <f t="shared" si="10"/>
        <v>1</v>
      </c>
      <c r="U128" s="37" t="e">
        <f t="shared" si="14"/>
        <v>#VALUE!</v>
      </c>
      <c r="V128" s="37" t="str">
        <f t="shared" si="11"/>
        <v>1</v>
      </c>
      <c r="W128" s="38">
        <f t="shared" si="15"/>
        <v>1</v>
      </c>
    </row>
    <row r="129" spans="1:23" s="43" customFormat="1" ht="57.6" hidden="1" x14ac:dyDescent="0.3">
      <c r="A129" s="31">
        <v>128</v>
      </c>
      <c r="B129" s="31" t="s">
        <v>15</v>
      </c>
      <c r="C129" s="31" t="s">
        <v>82</v>
      </c>
      <c r="D129" s="32" t="s">
        <v>83</v>
      </c>
      <c r="E129" s="31" t="s">
        <v>69</v>
      </c>
      <c r="F129" s="31" t="s">
        <v>34</v>
      </c>
      <c r="G129" s="31" t="s">
        <v>85</v>
      </c>
      <c r="H129" s="31" t="s">
        <v>85</v>
      </c>
      <c r="I129" s="33">
        <v>43574.968113425923</v>
      </c>
      <c r="J129" s="34">
        <v>43578.422534722224</v>
      </c>
      <c r="K129" s="34"/>
      <c r="L129" s="35" t="s">
        <v>85</v>
      </c>
      <c r="M129" s="31" t="s">
        <v>57</v>
      </c>
      <c r="N129" s="31" t="s">
        <v>85</v>
      </c>
      <c r="O129" s="36"/>
      <c r="P129" s="36">
        <f t="shared" si="16"/>
        <v>2</v>
      </c>
      <c r="Q129" s="36" t="str">
        <f t="shared" si="9"/>
        <v>Affecté</v>
      </c>
      <c r="R129" s="34" t="str">
        <f t="shared" si="12"/>
        <v>non résolu</v>
      </c>
      <c r="S129" s="33">
        <f t="shared" ca="1" si="13"/>
        <v>43664</v>
      </c>
      <c r="T129" s="37" t="str">
        <f t="shared" si="10"/>
        <v>1</v>
      </c>
      <c r="U129" s="37" t="e">
        <f t="shared" si="14"/>
        <v>#VALUE!</v>
      </c>
      <c r="V129" s="37" t="str">
        <f t="shared" si="11"/>
        <v>1</v>
      </c>
      <c r="W129" s="38">
        <f t="shared" si="15"/>
        <v>1</v>
      </c>
    </row>
    <row r="130" spans="1:23" s="43" customFormat="1" ht="57.6" hidden="1" x14ac:dyDescent="0.3">
      <c r="A130" s="31">
        <v>129</v>
      </c>
      <c r="B130" s="31" t="s">
        <v>15</v>
      </c>
      <c r="C130" s="31" t="s">
        <v>82</v>
      </c>
      <c r="D130" s="32" t="s">
        <v>83</v>
      </c>
      <c r="E130" s="31" t="s">
        <v>69</v>
      </c>
      <c r="F130" s="31" t="s">
        <v>34</v>
      </c>
      <c r="G130" s="31" t="s">
        <v>85</v>
      </c>
      <c r="H130" s="31" t="s">
        <v>85</v>
      </c>
      <c r="I130" s="33">
        <v>43579.409583333334</v>
      </c>
      <c r="J130" s="34">
        <v>43579.468958333331</v>
      </c>
      <c r="K130" s="34">
        <v>43579.411064814813</v>
      </c>
      <c r="L130" s="35" t="s">
        <v>85</v>
      </c>
      <c r="M130" s="31" t="s">
        <v>57</v>
      </c>
      <c r="N130" s="31" t="s">
        <v>85</v>
      </c>
      <c r="O130" s="36"/>
      <c r="P130" s="36">
        <f t="shared" si="16"/>
        <v>2</v>
      </c>
      <c r="Q130" s="36" t="str">
        <f t="shared" ref="Q130:Q143" si="17">IF(C130="résolu","Clos",(IF(C130="Résolu techniquement","Clos",C130)))</f>
        <v>Affecté</v>
      </c>
      <c r="R130" s="34">
        <f t="shared" si="12"/>
        <v>43579.411064814813</v>
      </c>
      <c r="S130" s="33">
        <f t="shared" ca="1" si="13"/>
        <v>43664</v>
      </c>
      <c r="T130" s="37" t="str">
        <f t="shared" ref="T130:T143" si="18">IF(Q130="Clos",U130,V130)</f>
        <v>1</v>
      </c>
      <c r="U130" s="37" t="str">
        <f t="shared" si="14"/>
        <v>1</v>
      </c>
      <c r="V130" s="37" t="str">
        <f t="shared" ref="V130:V143" si="19">IF(_xlfn.DAYS(S180,I180)&lt;=1,"1",IF(AND(_xlfn.DAYS(S180,I180)&gt;1,_xlfn.DAYS(S180,I180)&lt;=2),"2",IF(AND(_xlfn.DAYS(S180,I180)&gt;2,_xlfn.DAYS(S180,I180)&lt;=15),"15",IF(AND(_xlfn.DAYS(S180,I180)&gt;15,_xlfn.DAYS(S180,I180)&lt;=30),"30",IF(_xlfn.DAYS(S180,I180)&gt;30,"30 et +","PB")))))</f>
        <v>1</v>
      </c>
      <c r="W130" s="38">
        <f t="shared" si="15"/>
        <v>1</v>
      </c>
    </row>
    <row r="131" spans="1:23" s="43" customFormat="1" ht="57.6" hidden="1" x14ac:dyDescent="0.3">
      <c r="A131" s="31">
        <v>130</v>
      </c>
      <c r="B131" s="31" t="s">
        <v>15</v>
      </c>
      <c r="C131" s="31" t="s">
        <v>82</v>
      </c>
      <c r="D131" s="32" t="s">
        <v>83</v>
      </c>
      <c r="E131" s="31" t="s">
        <v>69</v>
      </c>
      <c r="F131" s="31" t="s">
        <v>34</v>
      </c>
      <c r="G131" s="31" t="s">
        <v>85</v>
      </c>
      <c r="H131" s="31" t="s">
        <v>85</v>
      </c>
      <c r="I131" s="33">
        <v>43586.059270833335</v>
      </c>
      <c r="J131" s="34">
        <v>43587.502893518518</v>
      </c>
      <c r="K131" s="34"/>
      <c r="L131" s="35" t="s">
        <v>85</v>
      </c>
      <c r="M131" s="31" t="s">
        <v>57</v>
      </c>
      <c r="N131" s="31" t="s">
        <v>85</v>
      </c>
      <c r="O131" s="36"/>
      <c r="P131" s="36">
        <f t="shared" si="16"/>
        <v>2</v>
      </c>
      <c r="Q131" s="36" t="str">
        <f t="shared" si="17"/>
        <v>Affecté</v>
      </c>
      <c r="R131" s="34" t="str">
        <f t="shared" ref="R131:R143" si="20">IF(K131&gt;0,K131,"non résolu")</f>
        <v>non résolu</v>
      </c>
      <c r="S131" s="33">
        <f t="shared" ref="S131:S143" ca="1" si="21">TODAY()</f>
        <v>43664</v>
      </c>
      <c r="T131" s="37" t="str">
        <f t="shared" si="18"/>
        <v>1</v>
      </c>
      <c r="U131" s="37" t="e">
        <f t="shared" ref="U131:U143" si="22">IF(_xlfn.DAYS(R131,I131)&lt;=1,"1",IF(AND(_xlfn.DAYS(52,I131)&gt;1,_xlfn.DAYS(R131,I131)&lt;=2),"2",IF(AND(_xlfn.DAYS(R131,I131)&gt;2,_xlfn.DAYS(R131,I131)&lt;=15),"15",IF(AND(_xlfn.DAYS(R131,I131)&gt;15,_xlfn.DAYS(R131,I131)&lt;=30),"30",IF(_xlfn.DAYS(R131,I131)&gt;30,"30 et +","PB")))))</f>
        <v>#VALUE!</v>
      </c>
      <c r="V131" s="37" t="str">
        <f t="shared" si="19"/>
        <v>1</v>
      </c>
      <c r="W131" s="38">
        <f t="shared" ref="W131:W194" si="23">IF(ISBLANK(A131),0,1)</f>
        <v>1</v>
      </c>
    </row>
    <row r="132" spans="1:23" s="43" customFormat="1" ht="57.6" hidden="1" x14ac:dyDescent="0.3">
      <c r="A132" s="31">
        <v>131</v>
      </c>
      <c r="B132" s="31" t="s">
        <v>15</v>
      </c>
      <c r="C132" s="31" t="s">
        <v>82</v>
      </c>
      <c r="D132" s="32" t="s">
        <v>83</v>
      </c>
      <c r="E132" s="31" t="s">
        <v>69</v>
      </c>
      <c r="F132" s="31" t="s">
        <v>34</v>
      </c>
      <c r="G132" s="31" t="s">
        <v>85</v>
      </c>
      <c r="H132" s="31" t="s">
        <v>85</v>
      </c>
      <c r="I132" s="33">
        <v>43587.461574074077</v>
      </c>
      <c r="J132" s="34">
        <v>43587.506527777776</v>
      </c>
      <c r="K132" s="34">
        <v>43591.465486111112</v>
      </c>
      <c r="L132" s="35" t="s">
        <v>85</v>
      </c>
      <c r="M132" s="31" t="s">
        <v>57</v>
      </c>
      <c r="N132" s="31" t="s">
        <v>85</v>
      </c>
      <c r="O132" s="36"/>
      <c r="P132" s="36">
        <f t="shared" si="16"/>
        <v>2</v>
      </c>
      <c r="Q132" s="36" t="str">
        <f t="shared" si="17"/>
        <v>Affecté</v>
      </c>
      <c r="R132" s="34">
        <f t="shared" si="20"/>
        <v>43591.465486111112</v>
      </c>
      <c r="S132" s="33">
        <f t="shared" ca="1" si="21"/>
        <v>43664</v>
      </c>
      <c r="T132" s="37" t="str">
        <f t="shared" si="18"/>
        <v>1</v>
      </c>
      <c r="U132" s="37" t="str">
        <f t="shared" si="22"/>
        <v>15</v>
      </c>
      <c r="V132" s="37" t="str">
        <f t="shared" si="19"/>
        <v>1</v>
      </c>
      <c r="W132" s="38">
        <f t="shared" si="23"/>
        <v>1</v>
      </c>
    </row>
    <row r="133" spans="1:23" s="43" customFormat="1" ht="28.8" hidden="1" x14ac:dyDescent="0.3">
      <c r="A133" s="31">
        <v>132</v>
      </c>
      <c r="B133" s="31" t="s">
        <v>15</v>
      </c>
      <c r="C133" s="31" t="s">
        <v>20</v>
      </c>
      <c r="D133" s="32" t="s">
        <v>83</v>
      </c>
      <c r="E133" s="31" t="s">
        <v>59</v>
      </c>
      <c r="F133" s="31" t="s">
        <v>34</v>
      </c>
      <c r="G133" s="31" t="s">
        <v>85</v>
      </c>
      <c r="H133" s="31" t="s">
        <v>85</v>
      </c>
      <c r="I133" s="33">
        <v>43587.905949074076</v>
      </c>
      <c r="J133" s="34">
        <v>43588.419606481482</v>
      </c>
      <c r="K133" s="34"/>
      <c r="L133" s="35" t="s">
        <v>85</v>
      </c>
      <c r="M133" s="31" t="s">
        <v>62</v>
      </c>
      <c r="N133" s="31" t="s">
        <v>85</v>
      </c>
      <c r="O133" s="36"/>
      <c r="P133" s="36">
        <f t="shared" si="16"/>
        <v>4</v>
      </c>
      <c r="Q133" s="36" t="str">
        <f t="shared" si="17"/>
        <v>En cours</v>
      </c>
      <c r="R133" s="34" t="str">
        <f t="shared" si="20"/>
        <v>non résolu</v>
      </c>
      <c r="S133" s="33">
        <f t="shared" ca="1" si="21"/>
        <v>43664</v>
      </c>
      <c r="T133" s="37" t="str">
        <f t="shared" si="18"/>
        <v>1</v>
      </c>
      <c r="U133" s="37" t="e">
        <f t="shared" si="22"/>
        <v>#VALUE!</v>
      </c>
      <c r="V133" s="37" t="str">
        <f t="shared" si="19"/>
        <v>1</v>
      </c>
      <c r="W133" s="38">
        <f t="shared" si="23"/>
        <v>1</v>
      </c>
    </row>
    <row r="134" spans="1:23" s="43" customFormat="1" ht="57.6" hidden="1" x14ac:dyDescent="0.3">
      <c r="A134" s="31">
        <v>133</v>
      </c>
      <c r="B134" s="31" t="s">
        <v>15</v>
      </c>
      <c r="C134" s="31" t="s">
        <v>82</v>
      </c>
      <c r="D134" s="32" t="s">
        <v>83</v>
      </c>
      <c r="E134" s="31" t="s">
        <v>69</v>
      </c>
      <c r="F134" s="31" t="s">
        <v>34</v>
      </c>
      <c r="G134" s="31" t="s">
        <v>85</v>
      </c>
      <c r="H134" s="31" t="s">
        <v>85</v>
      </c>
      <c r="I134" s="33">
        <v>43588.734525462962</v>
      </c>
      <c r="J134" s="34">
        <v>43591.422766203701</v>
      </c>
      <c r="K134" s="34"/>
      <c r="L134" s="35" t="s">
        <v>85</v>
      </c>
      <c r="M134" s="31" t="s">
        <v>57</v>
      </c>
      <c r="N134" s="31" t="s">
        <v>85</v>
      </c>
      <c r="O134" s="36"/>
      <c r="P134" s="36">
        <f t="shared" si="16"/>
        <v>2</v>
      </c>
      <c r="Q134" s="36" t="str">
        <f t="shared" si="17"/>
        <v>Affecté</v>
      </c>
      <c r="R134" s="34" t="str">
        <f t="shared" si="20"/>
        <v>non résolu</v>
      </c>
      <c r="S134" s="33">
        <f t="shared" ca="1" si="21"/>
        <v>43664</v>
      </c>
      <c r="T134" s="37" t="str">
        <f t="shared" si="18"/>
        <v>1</v>
      </c>
      <c r="U134" s="37" t="e">
        <f t="shared" si="22"/>
        <v>#VALUE!</v>
      </c>
      <c r="V134" s="37" t="str">
        <f t="shared" si="19"/>
        <v>1</v>
      </c>
      <c r="W134" s="38">
        <f t="shared" si="23"/>
        <v>1</v>
      </c>
    </row>
    <row r="135" spans="1:23" s="43" customFormat="1" ht="28.8" hidden="1" x14ac:dyDescent="0.3">
      <c r="A135" s="31">
        <v>134</v>
      </c>
      <c r="B135" s="31" t="s">
        <v>15</v>
      </c>
      <c r="C135" s="31" t="str">
        <f>VLOOKUP('[1]Traitement incidents SBP'!A135,[1]import!A:C,3,FALSE)</f>
        <v>En attente</v>
      </c>
      <c r="D135" s="32" t="s">
        <v>83</v>
      </c>
      <c r="E135" s="31" t="s">
        <v>59</v>
      </c>
      <c r="F135" s="31" t="s">
        <v>34</v>
      </c>
      <c r="G135" s="31" t="s">
        <v>85</v>
      </c>
      <c r="H135" s="31" t="s">
        <v>85</v>
      </c>
      <c r="I135" s="33">
        <v>43589.48228009259</v>
      </c>
      <c r="J135" s="34">
        <v>43591.424618055556</v>
      </c>
      <c r="K135" s="34"/>
      <c r="L135" s="35" t="s">
        <v>85</v>
      </c>
      <c r="M135" s="31" t="s">
        <v>57</v>
      </c>
      <c r="N135" s="31" t="s">
        <v>85</v>
      </c>
      <c r="O135" s="36"/>
      <c r="P135" s="36">
        <f t="shared" si="16"/>
        <v>2</v>
      </c>
      <c r="Q135" s="36" t="str">
        <f t="shared" si="17"/>
        <v>En attente</v>
      </c>
      <c r="R135" s="34" t="str">
        <f t="shared" si="20"/>
        <v>non résolu</v>
      </c>
      <c r="S135" s="33">
        <f t="shared" ca="1" si="21"/>
        <v>43664</v>
      </c>
      <c r="T135" s="37" t="str">
        <f t="shared" si="18"/>
        <v>1</v>
      </c>
      <c r="U135" s="37" t="e">
        <f t="shared" si="22"/>
        <v>#VALUE!</v>
      </c>
      <c r="V135" s="37" t="str">
        <f t="shared" si="19"/>
        <v>1</v>
      </c>
      <c r="W135" s="38">
        <f t="shared" si="23"/>
        <v>1</v>
      </c>
    </row>
    <row r="136" spans="1:23" s="43" customFormat="1" ht="28.8" hidden="1" x14ac:dyDescent="0.3">
      <c r="A136" s="31">
        <v>135</v>
      </c>
      <c r="B136" s="31" t="s">
        <v>15</v>
      </c>
      <c r="C136" s="31" t="str">
        <f>VLOOKUP('[1]Traitement incidents SBP'!A136,[1]import!A:C,3,FALSE)</f>
        <v>En cours</v>
      </c>
      <c r="D136" s="32" t="s">
        <v>83</v>
      </c>
      <c r="E136" s="31" t="s">
        <v>59</v>
      </c>
      <c r="F136" s="31" t="s">
        <v>34</v>
      </c>
      <c r="G136" s="31" t="s">
        <v>85</v>
      </c>
      <c r="H136" s="31" t="s">
        <v>85</v>
      </c>
      <c r="I136" s="33">
        <v>43590.575266203705</v>
      </c>
      <c r="J136" s="34">
        <v>43591.425891203704</v>
      </c>
      <c r="K136" s="34"/>
      <c r="L136" s="35" t="s">
        <v>85</v>
      </c>
      <c r="M136" s="31" t="s">
        <v>57</v>
      </c>
      <c r="N136" s="31" t="s">
        <v>85</v>
      </c>
      <c r="O136" s="36"/>
      <c r="P136" s="36">
        <f t="shared" si="16"/>
        <v>2</v>
      </c>
      <c r="Q136" s="36" t="str">
        <f t="shared" si="17"/>
        <v>En cours</v>
      </c>
      <c r="R136" s="34" t="str">
        <f t="shared" si="20"/>
        <v>non résolu</v>
      </c>
      <c r="S136" s="33">
        <f t="shared" ca="1" si="21"/>
        <v>43664</v>
      </c>
      <c r="T136" s="37" t="str">
        <f t="shared" si="18"/>
        <v>1</v>
      </c>
      <c r="U136" s="37" t="e">
        <f t="shared" si="22"/>
        <v>#VALUE!</v>
      </c>
      <c r="V136" s="37" t="str">
        <f t="shared" si="19"/>
        <v>1</v>
      </c>
      <c r="W136" s="38">
        <f t="shared" si="23"/>
        <v>1</v>
      </c>
    </row>
    <row r="137" spans="1:23" s="43" customFormat="1" ht="28.8" hidden="1" x14ac:dyDescent="0.3">
      <c r="A137" s="31">
        <v>136</v>
      </c>
      <c r="B137" s="31" t="s">
        <v>15</v>
      </c>
      <c r="C137" s="31" t="str">
        <f>VLOOKUP('[1]Traitement incidents SBP'!A137,[1]import!A:C,3,FALSE)</f>
        <v>Résolu</v>
      </c>
      <c r="D137" s="32" t="s">
        <v>83</v>
      </c>
      <c r="E137" s="31" t="s">
        <v>59</v>
      </c>
      <c r="F137" s="31" t="s">
        <v>34</v>
      </c>
      <c r="G137" s="31" t="s">
        <v>85</v>
      </c>
      <c r="H137" s="31" t="s">
        <v>85</v>
      </c>
      <c r="I137" s="33">
        <v>43590.911296296297</v>
      </c>
      <c r="J137" s="34">
        <v>43591.426701388889</v>
      </c>
      <c r="K137" s="34"/>
      <c r="L137" s="35" t="s">
        <v>85</v>
      </c>
      <c r="M137" s="31" t="s">
        <v>57</v>
      </c>
      <c r="N137" s="31" t="s">
        <v>85</v>
      </c>
      <c r="O137" s="36"/>
      <c r="P137" s="36">
        <f t="shared" si="16"/>
        <v>2</v>
      </c>
      <c r="Q137" s="36" t="str">
        <f t="shared" si="17"/>
        <v>Clos</v>
      </c>
      <c r="R137" s="34" t="str">
        <f t="shared" si="20"/>
        <v>non résolu</v>
      </c>
      <c r="S137" s="33">
        <f t="shared" ca="1" si="21"/>
        <v>43664</v>
      </c>
      <c r="T137" s="37" t="e">
        <f t="shared" si="18"/>
        <v>#VALUE!</v>
      </c>
      <c r="U137" s="37" t="e">
        <f t="shared" si="22"/>
        <v>#VALUE!</v>
      </c>
      <c r="V137" s="37" t="str">
        <f t="shared" si="19"/>
        <v>1</v>
      </c>
      <c r="W137" s="38">
        <f t="shared" si="23"/>
        <v>1</v>
      </c>
    </row>
    <row r="138" spans="1:23" s="43" customFormat="1" ht="28.8" hidden="1" x14ac:dyDescent="0.3">
      <c r="A138" s="31">
        <v>137</v>
      </c>
      <c r="B138" s="31" t="s">
        <v>15</v>
      </c>
      <c r="C138" s="31" t="str">
        <f>VLOOKUP('[1]Traitement incidents SBP'!A138,[1]import!A:C,3,FALSE)</f>
        <v>En cours</v>
      </c>
      <c r="D138" s="32" t="s">
        <v>83</v>
      </c>
      <c r="E138" s="31" t="s">
        <v>59</v>
      </c>
      <c r="F138" s="31" t="s">
        <v>34</v>
      </c>
      <c r="G138" s="31" t="s">
        <v>85</v>
      </c>
      <c r="H138" s="31" t="s">
        <v>85</v>
      </c>
      <c r="I138" s="33">
        <v>43591.339097222219</v>
      </c>
      <c r="J138" s="34">
        <v>43591.427858796298</v>
      </c>
      <c r="K138" s="34"/>
      <c r="L138" s="35" t="s">
        <v>85</v>
      </c>
      <c r="M138" s="31" t="s">
        <v>57</v>
      </c>
      <c r="N138" s="31" t="s">
        <v>85</v>
      </c>
      <c r="O138" s="36"/>
      <c r="P138" s="36">
        <f t="shared" si="16"/>
        <v>2</v>
      </c>
      <c r="Q138" s="36" t="str">
        <f t="shared" si="17"/>
        <v>En cours</v>
      </c>
      <c r="R138" s="34" t="str">
        <f t="shared" si="20"/>
        <v>non résolu</v>
      </c>
      <c r="S138" s="33">
        <f t="shared" ca="1" si="21"/>
        <v>43664</v>
      </c>
      <c r="T138" s="37" t="str">
        <f t="shared" si="18"/>
        <v>1</v>
      </c>
      <c r="U138" s="37" t="e">
        <f t="shared" si="22"/>
        <v>#VALUE!</v>
      </c>
      <c r="V138" s="37" t="str">
        <f t="shared" si="19"/>
        <v>1</v>
      </c>
      <c r="W138" s="38">
        <f t="shared" si="23"/>
        <v>1</v>
      </c>
    </row>
    <row r="139" spans="1:23" s="43" customFormat="1" ht="28.8" hidden="1" x14ac:dyDescent="0.3">
      <c r="A139" s="31">
        <v>138</v>
      </c>
      <c r="B139" s="31" t="s">
        <v>15</v>
      </c>
      <c r="C139" s="31" t="str">
        <f>VLOOKUP('[1]Traitement incidents SBP'!A139,[1]import!A:C,3,FALSE)</f>
        <v>En cours</v>
      </c>
      <c r="D139" s="32" t="s">
        <v>83</v>
      </c>
      <c r="E139" s="31" t="s">
        <v>59</v>
      </c>
      <c r="F139" s="31" t="s">
        <v>34</v>
      </c>
      <c r="G139" s="31" t="s">
        <v>85</v>
      </c>
      <c r="H139" s="31" t="s">
        <v>85</v>
      </c>
      <c r="I139" s="33">
        <v>43591.55400462963</v>
      </c>
      <c r="J139" s="34">
        <v>43591.568553240744</v>
      </c>
      <c r="K139" s="34"/>
      <c r="L139" s="35" t="s">
        <v>85</v>
      </c>
      <c r="M139" s="31" t="s">
        <v>57</v>
      </c>
      <c r="N139" s="31" t="s">
        <v>85</v>
      </c>
      <c r="O139" s="36"/>
      <c r="P139" s="36">
        <f t="shared" si="16"/>
        <v>2</v>
      </c>
      <c r="Q139" s="36" t="str">
        <f t="shared" si="17"/>
        <v>En cours</v>
      </c>
      <c r="R139" s="34" t="str">
        <f t="shared" si="20"/>
        <v>non résolu</v>
      </c>
      <c r="S139" s="33">
        <f t="shared" ca="1" si="21"/>
        <v>43664</v>
      </c>
      <c r="T139" s="37" t="str">
        <f t="shared" si="18"/>
        <v>1</v>
      </c>
      <c r="U139" s="37" t="e">
        <f t="shared" si="22"/>
        <v>#VALUE!</v>
      </c>
      <c r="V139" s="37" t="str">
        <f t="shared" si="19"/>
        <v>1</v>
      </c>
      <c r="W139" s="38">
        <f t="shared" si="23"/>
        <v>1</v>
      </c>
    </row>
    <row r="140" spans="1:23" s="43" customFormat="1" ht="28.8" hidden="1" x14ac:dyDescent="0.3">
      <c r="A140" s="31">
        <v>139</v>
      </c>
      <c r="B140" s="31" t="s">
        <v>15</v>
      </c>
      <c r="C140" s="31" t="str">
        <f>VLOOKUP('[1]Traitement incidents SBP'!A140,[1]import!A:C,3,FALSE)</f>
        <v>En cours</v>
      </c>
      <c r="D140" s="32" t="s">
        <v>83</v>
      </c>
      <c r="E140" s="31" t="s">
        <v>59</v>
      </c>
      <c r="F140" s="31" t="s">
        <v>34</v>
      </c>
      <c r="G140" s="31" t="s">
        <v>85</v>
      </c>
      <c r="H140" s="31" t="s">
        <v>85</v>
      </c>
      <c r="I140" s="33">
        <v>43593.045034722221</v>
      </c>
      <c r="J140" s="34">
        <v>43594.426087962966</v>
      </c>
      <c r="K140" s="34"/>
      <c r="L140" s="35" t="s">
        <v>85</v>
      </c>
      <c r="M140" s="31" t="s">
        <v>57</v>
      </c>
      <c r="N140" s="31" t="s">
        <v>85</v>
      </c>
      <c r="O140" s="36"/>
      <c r="P140" s="36">
        <f t="shared" si="16"/>
        <v>2</v>
      </c>
      <c r="Q140" s="36" t="str">
        <f t="shared" si="17"/>
        <v>En cours</v>
      </c>
      <c r="R140" s="34" t="str">
        <f t="shared" si="20"/>
        <v>non résolu</v>
      </c>
      <c r="S140" s="33">
        <f t="shared" ca="1" si="21"/>
        <v>43664</v>
      </c>
      <c r="T140" s="37" t="str">
        <f t="shared" si="18"/>
        <v>1</v>
      </c>
      <c r="U140" s="37" t="e">
        <f t="shared" si="22"/>
        <v>#VALUE!</v>
      </c>
      <c r="V140" s="37" t="str">
        <f t="shared" si="19"/>
        <v>1</v>
      </c>
      <c r="W140" s="38">
        <f t="shared" si="23"/>
        <v>1</v>
      </c>
    </row>
    <row r="141" spans="1:23" s="43" customFormat="1" ht="28.8" hidden="1" x14ac:dyDescent="0.3">
      <c r="A141" s="31">
        <v>140</v>
      </c>
      <c r="B141" s="31" t="s">
        <v>15</v>
      </c>
      <c r="C141" s="31" t="str">
        <f>VLOOKUP('[1]Traitement incidents SBP'!A141,[1]import!A:C,3,FALSE)</f>
        <v>En cours</v>
      </c>
      <c r="D141" s="32" t="s">
        <v>83</v>
      </c>
      <c r="E141" s="31" t="s">
        <v>59</v>
      </c>
      <c r="F141" s="31" t="s">
        <v>34</v>
      </c>
      <c r="G141" s="31" t="s">
        <v>85</v>
      </c>
      <c r="H141" s="31" t="s">
        <v>85</v>
      </c>
      <c r="I141" s="33">
        <v>43594.413240740738</v>
      </c>
      <c r="J141" s="34">
        <v>43594.427187499998</v>
      </c>
      <c r="K141" s="34"/>
      <c r="L141" s="35" t="s">
        <v>85</v>
      </c>
      <c r="M141" s="31" t="s">
        <v>57</v>
      </c>
      <c r="N141" s="31" t="s">
        <v>85</v>
      </c>
      <c r="O141" s="36"/>
      <c r="P141" s="36">
        <f t="shared" si="16"/>
        <v>2</v>
      </c>
      <c r="Q141" s="36" t="str">
        <f t="shared" si="17"/>
        <v>En cours</v>
      </c>
      <c r="R141" s="34" t="str">
        <f t="shared" si="20"/>
        <v>non résolu</v>
      </c>
      <c r="S141" s="33">
        <f t="shared" ca="1" si="21"/>
        <v>43664</v>
      </c>
      <c r="T141" s="37" t="str">
        <f t="shared" si="18"/>
        <v>1</v>
      </c>
      <c r="U141" s="37" t="e">
        <f t="shared" si="22"/>
        <v>#VALUE!</v>
      </c>
      <c r="V141" s="37" t="str">
        <f t="shared" si="19"/>
        <v>1</v>
      </c>
      <c r="W141" s="38">
        <f t="shared" si="23"/>
        <v>1</v>
      </c>
    </row>
    <row r="142" spans="1:23" s="43" customFormat="1" ht="28.8" hidden="1" x14ac:dyDescent="0.3">
      <c r="A142" s="31">
        <v>141</v>
      </c>
      <c r="B142" s="31" t="s">
        <v>15</v>
      </c>
      <c r="C142" s="31" t="str">
        <f>VLOOKUP('[1]Traitement incidents SBP'!A142,[1]import!A:C,3,FALSE)</f>
        <v>En cours</v>
      </c>
      <c r="D142" s="32" t="s">
        <v>83</v>
      </c>
      <c r="E142" s="31" t="s">
        <v>59</v>
      </c>
      <c r="F142" s="31" t="s">
        <v>34</v>
      </c>
      <c r="G142" s="31" t="s">
        <v>85</v>
      </c>
      <c r="H142" s="31" t="s">
        <v>85</v>
      </c>
      <c r="I142" s="33">
        <v>43594.59269675926</v>
      </c>
      <c r="J142" s="34">
        <v>43594.600891203707</v>
      </c>
      <c r="K142" s="34"/>
      <c r="L142" s="35" t="s">
        <v>85</v>
      </c>
      <c r="M142" s="31" t="s">
        <v>57</v>
      </c>
      <c r="N142" s="31" t="s">
        <v>85</v>
      </c>
      <c r="O142" s="36"/>
      <c r="P142" s="36">
        <f t="shared" si="16"/>
        <v>2</v>
      </c>
      <c r="Q142" s="36" t="str">
        <f t="shared" si="17"/>
        <v>En cours</v>
      </c>
      <c r="R142" s="34" t="str">
        <f t="shared" si="20"/>
        <v>non résolu</v>
      </c>
      <c r="S142" s="33">
        <f t="shared" ca="1" si="21"/>
        <v>43664</v>
      </c>
      <c r="T142" s="37" t="str">
        <f t="shared" si="18"/>
        <v>1</v>
      </c>
      <c r="U142" s="37" t="e">
        <f t="shared" si="22"/>
        <v>#VALUE!</v>
      </c>
      <c r="V142" s="37" t="str">
        <f t="shared" si="19"/>
        <v>1</v>
      </c>
      <c r="W142" s="38">
        <f t="shared" si="23"/>
        <v>1</v>
      </c>
    </row>
    <row r="143" spans="1:23" s="43" customFormat="1" ht="28.8" hidden="1" x14ac:dyDescent="0.3">
      <c r="A143" s="31">
        <v>142</v>
      </c>
      <c r="B143" s="44" t="s">
        <v>15</v>
      </c>
      <c r="C143" s="31" t="str">
        <f>VLOOKUP('[1]Traitement incidents SBP'!A143,[1]import!A:C,3,FALSE)</f>
        <v>En cours</v>
      </c>
      <c r="D143" s="32" t="s">
        <v>83</v>
      </c>
      <c r="E143" s="44" t="s">
        <v>59</v>
      </c>
      <c r="F143" s="44" t="s">
        <v>34</v>
      </c>
      <c r="G143" s="31" t="s">
        <v>85</v>
      </c>
      <c r="H143" s="31" t="s">
        <v>85</v>
      </c>
      <c r="I143" s="33">
        <v>43602.214259259257</v>
      </c>
      <c r="J143" s="34">
        <v>43602.417071759257</v>
      </c>
      <c r="K143" s="34"/>
      <c r="L143" s="35" t="s">
        <v>85</v>
      </c>
      <c r="M143" s="44" t="s">
        <v>57</v>
      </c>
      <c r="N143" s="31" t="s">
        <v>85</v>
      </c>
      <c r="O143" s="37"/>
      <c r="P143" s="36">
        <f t="shared" si="16"/>
        <v>2</v>
      </c>
      <c r="Q143" s="36" t="str">
        <f t="shared" si="17"/>
        <v>En cours</v>
      </c>
      <c r="R143" s="34" t="str">
        <f t="shared" si="20"/>
        <v>non résolu</v>
      </c>
      <c r="S143" s="33">
        <f t="shared" ca="1" si="21"/>
        <v>43664</v>
      </c>
      <c r="T143" s="37" t="str">
        <f t="shared" si="18"/>
        <v>1</v>
      </c>
      <c r="U143" s="37" t="e">
        <f t="shared" si="22"/>
        <v>#VALUE!</v>
      </c>
      <c r="V143" s="37" t="str">
        <f t="shared" si="19"/>
        <v>1</v>
      </c>
      <c r="W143" s="38">
        <f t="shared" si="23"/>
        <v>1</v>
      </c>
    </row>
    <row r="144" spans="1:23" hidden="1" x14ac:dyDescent="0.3">
      <c r="I144" s="47">
        <v>43613.976655092592</v>
      </c>
      <c r="J144" s="48">
        <v>43614.463530092595</v>
      </c>
      <c r="W144" s="38">
        <f t="shared" si="23"/>
        <v>0</v>
      </c>
    </row>
    <row r="145" spans="9:23" hidden="1" x14ac:dyDescent="0.3">
      <c r="I145" s="47">
        <v>43614.451215277775</v>
      </c>
      <c r="J145" s="48">
        <v>43614.465324074074</v>
      </c>
      <c r="W145" s="38">
        <f t="shared" si="23"/>
        <v>0</v>
      </c>
    </row>
    <row r="146" spans="9:23" hidden="1" x14ac:dyDescent="0.3">
      <c r="I146" s="47">
        <v>43614.48940972222</v>
      </c>
      <c r="J146" s="48">
        <v>43614.669328703705</v>
      </c>
      <c r="W146" s="38">
        <f t="shared" si="23"/>
        <v>0</v>
      </c>
    </row>
    <row r="147" spans="9:23" hidden="1" x14ac:dyDescent="0.3">
      <c r="I147" s="47">
        <v>43615.016319444447</v>
      </c>
      <c r="J147" s="48">
        <v>43615.034143518518</v>
      </c>
      <c r="W147" s="38">
        <f t="shared" si="23"/>
        <v>0</v>
      </c>
    </row>
    <row r="148" spans="9:23" hidden="1" x14ac:dyDescent="0.3">
      <c r="W148" s="38">
        <f t="shared" si="23"/>
        <v>0</v>
      </c>
    </row>
    <row r="149" spans="9:23" hidden="1" x14ac:dyDescent="0.3">
      <c r="W149" s="38">
        <f t="shared" si="23"/>
        <v>0</v>
      </c>
    </row>
    <row r="150" spans="9:23" hidden="1" x14ac:dyDescent="0.3">
      <c r="W150" s="38">
        <f t="shared" si="23"/>
        <v>0</v>
      </c>
    </row>
    <row r="151" spans="9:23" hidden="1" x14ac:dyDescent="0.3">
      <c r="W151" s="38">
        <f t="shared" si="23"/>
        <v>0</v>
      </c>
    </row>
    <row r="152" spans="9:23" hidden="1" x14ac:dyDescent="0.3">
      <c r="W152" s="38">
        <f t="shared" si="23"/>
        <v>0</v>
      </c>
    </row>
    <row r="153" spans="9:23" hidden="1" x14ac:dyDescent="0.3">
      <c r="W153" s="38">
        <f t="shared" si="23"/>
        <v>0</v>
      </c>
    </row>
    <row r="154" spans="9:23" hidden="1" x14ac:dyDescent="0.3">
      <c r="W154" s="38">
        <f t="shared" si="23"/>
        <v>0</v>
      </c>
    </row>
    <row r="155" spans="9:23" hidden="1" x14ac:dyDescent="0.3">
      <c r="W155" s="38">
        <f t="shared" si="23"/>
        <v>0</v>
      </c>
    </row>
    <row r="156" spans="9:23" hidden="1" x14ac:dyDescent="0.3">
      <c r="W156" s="38">
        <f t="shared" si="23"/>
        <v>0</v>
      </c>
    </row>
    <row r="157" spans="9:23" hidden="1" x14ac:dyDescent="0.3">
      <c r="W157" s="38">
        <f t="shared" si="23"/>
        <v>0</v>
      </c>
    </row>
    <row r="158" spans="9:23" hidden="1" x14ac:dyDescent="0.3">
      <c r="W158" s="38">
        <f t="shared" si="23"/>
        <v>0</v>
      </c>
    </row>
    <row r="159" spans="9:23" hidden="1" x14ac:dyDescent="0.3">
      <c r="W159" s="38">
        <f t="shared" si="23"/>
        <v>0</v>
      </c>
    </row>
    <row r="160" spans="9:23" hidden="1" x14ac:dyDescent="0.3">
      <c r="W160" s="38">
        <f t="shared" si="23"/>
        <v>0</v>
      </c>
    </row>
    <row r="161" spans="23:23" hidden="1" x14ac:dyDescent="0.3">
      <c r="W161" s="38">
        <f t="shared" si="23"/>
        <v>0</v>
      </c>
    </row>
    <row r="162" spans="23:23" hidden="1" x14ac:dyDescent="0.3">
      <c r="W162" s="38">
        <f t="shared" si="23"/>
        <v>0</v>
      </c>
    </row>
    <row r="163" spans="23:23" hidden="1" x14ac:dyDescent="0.3">
      <c r="W163" s="38">
        <f t="shared" si="23"/>
        <v>0</v>
      </c>
    </row>
    <row r="164" spans="23:23" hidden="1" x14ac:dyDescent="0.3">
      <c r="W164" s="38">
        <f t="shared" si="23"/>
        <v>0</v>
      </c>
    </row>
    <row r="165" spans="23:23" hidden="1" x14ac:dyDescent="0.3">
      <c r="W165" s="38">
        <f t="shared" si="23"/>
        <v>0</v>
      </c>
    </row>
    <row r="166" spans="23:23" hidden="1" x14ac:dyDescent="0.3">
      <c r="W166" s="38">
        <f t="shared" si="23"/>
        <v>0</v>
      </c>
    </row>
    <row r="167" spans="23:23" hidden="1" x14ac:dyDescent="0.3">
      <c r="W167" s="38">
        <f t="shared" si="23"/>
        <v>0</v>
      </c>
    </row>
    <row r="168" spans="23:23" hidden="1" x14ac:dyDescent="0.3">
      <c r="W168" s="38">
        <f t="shared" si="23"/>
        <v>0</v>
      </c>
    </row>
    <row r="169" spans="23:23" hidden="1" x14ac:dyDescent="0.3">
      <c r="W169" s="38">
        <f t="shared" si="23"/>
        <v>0</v>
      </c>
    </row>
    <row r="170" spans="23:23" hidden="1" x14ac:dyDescent="0.3">
      <c r="W170" s="38">
        <f t="shared" si="23"/>
        <v>0</v>
      </c>
    </row>
    <row r="171" spans="23:23" hidden="1" x14ac:dyDescent="0.3">
      <c r="W171" s="38">
        <f t="shared" si="23"/>
        <v>0</v>
      </c>
    </row>
    <row r="172" spans="23:23" hidden="1" x14ac:dyDescent="0.3">
      <c r="W172" s="38">
        <f t="shared" si="23"/>
        <v>0</v>
      </c>
    </row>
    <row r="173" spans="23:23" hidden="1" x14ac:dyDescent="0.3">
      <c r="W173" s="38">
        <f t="shared" si="23"/>
        <v>0</v>
      </c>
    </row>
    <row r="174" spans="23:23" hidden="1" x14ac:dyDescent="0.3">
      <c r="W174" s="38">
        <f t="shared" si="23"/>
        <v>0</v>
      </c>
    </row>
    <row r="175" spans="23:23" hidden="1" x14ac:dyDescent="0.3">
      <c r="W175" s="38">
        <f t="shared" si="23"/>
        <v>0</v>
      </c>
    </row>
    <row r="176" spans="23:23" hidden="1" x14ac:dyDescent="0.3">
      <c r="W176" s="38">
        <f t="shared" si="23"/>
        <v>0</v>
      </c>
    </row>
    <row r="177" spans="23:23" hidden="1" x14ac:dyDescent="0.3">
      <c r="W177" s="38">
        <f t="shared" si="23"/>
        <v>0</v>
      </c>
    </row>
    <row r="178" spans="23:23" hidden="1" x14ac:dyDescent="0.3">
      <c r="W178" s="38">
        <f t="shared" si="23"/>
        <v>0</v>
      </c>
    </row>
    <row r="179" spans="23:23" hidden="1" x14ac:dyDescent="0.3">
      <c r="W179" s="38">
        <f t="shared" si="23"/>
        <v>0</v>
      </c>
    </row>
    <row r="180" spans="23:23" hidden="1" x14ac:dyDescent="0.3">
      <c r="W180" s="38">
        <f t="shared" si="23"/>
        <v>0</v>
      </c>
    </row>
    <row r="181" spans="23:23" hidden="1" x14ac:dyDescent="0.3">
      <c r="W181" s="38">
        <f t="shared" si="23"/>
        <v>0</v>
      </c>
    </row>
    <row r="182" spans="23:23" hidden="1" x14ac:dyDescent="0.3">
      <c r="W182" s="38">
        <f t="shared" si="23"/>
        <v>0</v>
      </c>
    </row>
    <row r="183" spans="23:23" hidden="1" x14ac:dyDescent="0.3">
      <c r="W183" s="38">
        <f t="shared" si="23"/>
        <v>0</v>
      </c>
    </row>
    <row r="184" spans="23:23" hidden="1" x14ac:dyDescent="0.3">
      <c r="W184" s="38">
        <f t="shared" si="23"/>
        <v>0</v>
      </c>
    </row>
    <row r="185" spans="23:23" hidden="1" x14ac:dyDescent="0.3">
      <c r="W185" s="38">
        <f t="shared" si="23"/>
        <v>0</v>
      </c>
    </row>
    <row r="186" spans="23:23" hidden="1" x14ac:dyDescent="0.3">
      <c r="W186" s="38">
        <f t="shared" si="23"/>
        <v>0</v>
      </c>
    </row>
    <row r="187" spans="23:23" hidden="1" x14ac:dyDescent="0.3">
      <c r="W187" s="38">
        <f t="shared" si="23"/>
        <v>0</v>
      </c>
    </row>
    <row r="188" spans="23:23" hidden="1" x14ac:dyDescent="0.3">
      <c r="W188" s="38">
        <f t="shared" si="23"/>
        <v>0</v>
      </c>
    </row>
    <row r="189" spans="23:23" hidden="1" x14ac:dyDescent="0.3">
      <c r="W189" s="38">
        <f t="shared" si="23"/>
        <v>0</v>
      </c>
    </row>
    <row r="190" spans="23:23" hidden="1" x14ac:dyDescent="0.3">
      <c r="W190" s="38">
        <f t="shared" si="23"/>
        <v>0</v>
      </c>
    </row>
    <row r="191" spans="23:23" hidden="1" x14ac:dyDescent="0.3">
      <c r="W191" s="38">
        <f t="shared" si="23"/>
        <v>0</v>
      </c>
    </row>
    <row r="192" spans="23:23" hidden="1" x14ac:dyDescent="0.3">
      <c r="W192" s="38">
        <f t="shared" si="23"/>
        <v>0</v>
      </c>
    </row>
    <row r="193" spans="23:23" hidden="1" x14ac:dyDescent="0.3">
      <c r="W193" s="38">
        <f t="shared" si="23"/>
        <v>0</v>
      </c>
    </row>
    <row r="194" spans="23:23" hidden="1" x14ac:dyDescent="0.3">
      <c r="W194" s="38">
        <f t="shared" si="23"/>
        <v>0</v>
      </c>
    </row>
    <row r="195" spans="23:23" hidden="1" x14ac:dyDescent="0.3">
      <c r="W195" s="38">
        <f t="shared" ref="W195:W258" si="24">IF(ISBLANK(A195),0,1)</f>
        <v>0</v>
      </c>
    </row>
    <row r="196" spans="23:23" hidden="1" x14ac:dyDescent="0.3">
      <c r="W196" s="38">
        <f t="shared" si="24"/>
        <v>0</v>
      </c>
    </row>
    <row r="197" spans="23:23" hidden="1" x14ac:dyDescent="0.3">
      <c r="W197" s="38">
        <f t="shared" si="24"/>
        <v>0</v>
      </c>
    </row>
    <row r="198" spans="23:23" hidden="1" x14ac:dyDescent="0.3">
      <c r="W198" s="38">
        <f t="shared" si="24"/>
        <v>0</v>
      </c>
    </row>
    <row r="199" spans="23:23" hidden="1" x14ac:dyDescent="0.3">
      <c r="W199" s="38">
        <f t="shared" si="24"/>
        <v>0</v>
      </c>
    </row>
    <row r="200" spans="23:23" hidden="1" x14ac:dyDescent="0.3">
      <c r="W200" s="38">
        <f t="shared" si="24"/>
        <v>0</v>
      </c>
    </row>
    <row r="201" spans="23:23" hidden="1" x14ac:dyDescent="0.3">
      <c r="W201" s="38">
        <f t="shared" si="24"/>
        <v>0</v>
      </c>
    </row>
    <row r="202" spans="23:23" hidden="1" x14ac:dyDescent="0.3">
      <c r="W202" s="38">
        <f t="shared" si="24"/>
        <v>0</v>
      </c>
    </row>
    <row r="203" spans="23:23" hidden="1" x14ac:dyDescent="0.3">
      <c r="W203" s="38">
        <f t="shared" si="24"/>
        <v>0</v>
      </c>
    </row>
    <row r="204" spans="23:23" hidden="1" x14ac:dyDescent="0.3">
      <c r="W204" s="38">
        <f t="shared" si="24"/>
        <v>0</v>
      </c>
    </row>
    <row r="205" spans="23:23" hidden="1" x14ac:dyDescent="0.3">
      <c r="W205" s="38">
        <f t="shared" si="24"/>
        <v>0</v>
      </c>
    </row>
    <row r="206" spans="23:23" hidden="1" x14ac:dyDescent="0.3">
      <c r="W206" s="38">
        <f t="shared" si="24"/>
        <v>0</v>
      </c>
    </row>
    <row r="207" spans="23:23" hidden="1" x14ac:dyDescent="0.3">
      <c r="W207" s="38">
        <f t="shared" si="24"/>
        <v>0</v>
      </c>
    </row>
    <row r="208" spans="23:23" hidden="1" x14ac:dyDescent="0.3">
      <c r="W208" s="38">
        <f t="shared" si="24"/>
        <v>0</v>
      </c>
    </row>
    <row r="209" spans="23:23" hidden="1" x14ac:dyDescent="0.3">
      <c r="W209" s="38">
        <f t="shared" si="24"/>
        <v>0</v>
      </c>
    </row>
    <row r="210" spans="23:23" hidden="1" x14ac:dyDescent="0.3">
      <c r="W210" s="38">
        <f t="shared" si="24"/>
        <v>0</v>
      </c>
    </row>
    <row r="211" spans="23:23" hidden="1" x14ac:dyDescent="0.3">
      <c r="W211" s="38">
        <f t="shared" si="24"/>
        <v>0</v>
      </c>
    </row>
    <row r="212" spans="23:23" hidden="1" x14ac:dyDescent="0.3">
      <c r="W212" s="38">
        <f t="shared" si="24"/>
        <v>0</v>
      </c>
    </row>
    <row r="213" spans="23:23" hidden="1" x14ac:dyDescent="0.3">
      <c r="W213" s="38">
        <f t="shared" si="24"/>
        <v>0</v>
      </c>
    </row>
    <row r="214" spans="23:23" hidden="1" x14ac:dyDescent="0.3">
      <c r="W214" s="38">
        <f t="shared" si="24"/>
        <v>0</v>
      </c>
    </row>
    <row r="215" spans="23:23" hidden="1" x14ac:dyDescent="0.3">
      <c r="W215" s="38">
        <f t="shared" si="24"/>
        <v>0</v>
      </c>
    </row>
    <row r="216" spans="23:23" hidden="1" x14ac:dyDescent="0.3">
      <c r="W216" s="38">
        <f t="shared" si="24"/>
        <v>0</v>
      </c>
    </row>
    <row r="217" spans="23:23" hidden="1" x14ac:dyDescent="0.3">
      <c r="W217" s="38">
        <f t="shared" si="24"/>
        <v>0</v>
      </c>
    </row>
    <row r="218" spans="23:23" hidden="1" x14ac:dyDescent="0.3">
      <c r="W218" s="38">
        <f t="shared" si="24"/>
        <v>0</v>
      </c>
    </row>
    <row r="219" spans="23:23" hidden="1" x14ac:dyDescent="0.3">
      <c r="W219" s="38">
        <f t="shared" si="24"/>
        <v>0</v>
      </c>
    </row>
    <row r="220" spans="23:23" hidden="1" x14ac:dyDescent="0.3">
      <c r="W220" s="38">
        <f t="shared" si="24"/>
        <v>0</v>
      </c>
    </row>
    <row r="221" spans="23:23" hidden="1" x14ac:dyDescent="0.3">
      <c r="W221" s="38">
        <f t="shared" si="24"/>
        <v>0</v>
      </c>
    </row>
    <row r="222" spans="23:23" hidden="1" x14ac:dyDescent="0.3">
      <c r="W222" s="38">
        <f t="shared" si="24"/>
        <v>0</v>
      </c>
    </row>
    <row r="223" spans="23:23" hidden="1" x14ac:dyDescent="0.3">
      <c r="W223" s="38">
        <f t="shared" si="24"/>
        <v>0</v>
      </c>
    </row>
    <row r="224" spans="23:23" hidden="1" x14ac:dyDescent="0.3">
      <c r="W224" s="38">
        <f t="shared" si="24"/>
        <v>0</v>
      </c>
    </row>
    <row r="225" spans="23:23" hidden="1" x14ac:dyDescent="0.3">
      <c r="W225" s="38">
        <f t="shared" si="24"/>
        <v>0</v>
      </c>
    </row>
    <row r="226" spans="23:23" hidden="1" x14ac:dyDescent="0.3">
      <c r="W226" s="38">
        <f t="shared" si="24"/>
        <v>0</v>
      </c>
    </row>
    <row r="227" spans="23:23" hidden="1" x14ac:dyDescent="0.3">
      <c r="W227" s="38">
        <f t="shared" si="24"/>
        <v>0</v>
      </c>
    </row>
    <row r="228" spans="23:23" hidden="1" x14ac:dyDescent="0.3">
      <c r="W228" s="38">
        <f t="shared" si="24"/>
        <v>0</v>
      </c>
    </row>
    <row r="229" spans="23:23" hidden="1" x14ac:dyDescent="0.3">
      <c r="W229" s="38">
        <f t="shared" si="24"/>
        <v>0</v>
      </c>
    </row>
    <row r="230" spans="23:23" hidden="1" x14ac:dyDescent="0.3">
      <c r="W230" s="38">
        <f t="shared" si="24"/>
        <v>0</v>
      </c>
    </row>
    <row r="231" spans="23:23" hidden="1" x14ac:dyDescent="0.3">
      <c r="W231" s="38">
        <f t="shared" si="24"/>
        <v>0</v>
      </c>
    </row>
    <row r="232" spans="23:23" hidden="1" x14ac:dyDescent="0.3">
      <c r="W232" s="38">
        <f t="shared" si="24"/>
        <v>0</v>
      </c>
    </row>
    <row r="233" spans="23:23" hidden="1" x14ac:dyDescent="0.3">
      <c r="W233" s="38">
        <f t="shared" si="24"/>
        <v>0</v>
      </c>
    </row>
    <row r="234" spans="23:23" hidden="1" x14ac:dyDescent="0.3">
      <c r="W234" s="38">
        <f t="shared" si="24"/>
        <v>0</v>
      </c>
    </row>
    <row r="235" spans="23:23" hidden="1" x14ac:dyDescent="0.3">
      <c r="W235" s="38">
        <f t="shared" si="24"/>
        <v>0</v>
      </c>
    </row>
    <row r="236" spans="23:23" hidden="1" x14ac:dyDescent="0.3">
      <c r="W236" s="38">
        <f t="shared" si="24"/>
        <v>0</v>
      </c>
    </row>
    <row r="237" spans="23:23" hidden="1" x14ac:dyDescent="0.3">
      <c r="W237" s="38">
        <f t="shared" si="24"/>
        <v>0</v>
      </c>
    </row>
    <row r="238" spans="23:23" hidden="1" x14ac:dyDescent="0.3">
      <c r="W238" s="38">
        <f t="shared" si="24"/>
        <v>0</v>
      </c>
    </row>
    <row r="239" spans="23:23" hidden="1" x14ac:dyDescent="0.3">
      <c r="W239" s="38">
        <f t="shared" si="24"/>
        <v>0</v>
      </c>
    </row>
    <row r="240" spans="23:23" hidden="1" x14ac:dyDescent="0.3">
      <c r="W240" s="38">
        <f t="shared" si="24"/>
        <v>0</v>
      </c>
    </row>
    <row r="241" spans="23:23" hidden="1" x14ac:dyDescent="0.3">
      <c r="W241" s="38">
        <f t="shared" si="24"/>
        <v>0</v>
      </c>
    </row>
    <row r="242" spans="23:23" hidden="1" x14ac:dyDescent="0.3">
      <c r="W242" s="38">
        <f t="shared" si="24"/>
        <v>0</v>
      </c>
    </row>
    <row r="243" spans="23:23" hidden="1" x14ac:dyDescent="0.3">
      <c r="W243" s="38">
        <f t="shared" si="24"/>
        <v>0</v>
      </c>
    </row>
    <row r="244" spans="23:23" hidden="1" x14ac:dyDescent="0.3">
      <c r="W244" s="38">
        <f t="shared" si="24"/>
        <v>0</v>
      </c>
    </row>
    <row r="245" spans="23:23" hidden="1" x14ac:dyDescent="0.3">
      <c r="W245" s="38">
        <f t="shared" si="24"/>
        <v>0</v>
      </c>
    </row>
    <row r="246" spans="23:23" hidden="1" x14ac:dyDescent="0.3">
      <c r="W246" s="38">
        <f t="shared" si="24"/>
        <v>0</v>
      </c>
    </row>
    <row r="247" spans="23:23" hidden="1" x14ac:dyDescent="0.3">
      <c r="W247" s="38">
        <f t="shared" si="24"/>
        <v>0</v>
      </c>
    </row>
    <row r="248" spans="23:23" hidden="1" x14ac:dyDescent="0.3">
      <c r="W248" s="38">
        <f t="shared" si="24"/>
        <v>0</v>
      </c>
    </row>
    <row r="249" spans="23:23" hidden="1" x14ac:dyDescent="0.3">
      <c r="W249" s="38">
        <f t="shared" si="24"/>
        <v>0</v>
      </c>
    </row>
    <row r="250" spans="23:23" hidden="1" x14ac:dyDescent="0.3">
      <c r="W250" s="38">
        <f t="shared" si="24"/>
        <v>0</v>
      </c>
    </row>
    <row r="251" spans="23:23" hidden="1" x14ac:dyDescent="0.3">
      <c r="W251" s="38">
        <f t="shared" si="24"/>
        <v>0</v>
      </c>
    </row>
    <row r="252" spans="23:23" hidden="1" x14ac:dyDescent="0.3">
      <c r="W252" s="38">
        <f t="shared" si="24"/>
        <v>0</v>
      </c>
    </row>
    <row r="253" spans="23:23" hidden="1" x14ac:dyDescent="0.3">
      <c r="W253" s="38">
        <f t="shared" si="24"/>
        <v>0</v>
      </c>
    </row>
    <row r="254" spans="23:23" hidden="1" x14ac:dyDescent="0.3">
      <c r="W254" s="38">
        <f t="shared" si="24"/>
        <v>0</v>
      </c>
    </row>
    <row r="255" spans="23:23" hidden="1" x14ac:dyDescent="0.3">
      <c r="W255" s="38">
        <f t="shared" si="24"/>
        <v>0</v>
      </c>
    </row>
    <row r="256" spans="23:23" hidden="1" x14ac:dyDescent="0.3">
      <c r="W256" s="38">
        <f t="shared" si="24"/>
        <v>0</v>
      </c>
    </row>
    <row r="257" spans="23:23" hidden="1" x14ac:dyDescent="0.3">
      <c r="W257" s="38">
        <f t="shared" si="24"/>
        <v>0</v>
      </c>
    </row>
    <row r="258" spans="23:23" hidden="1" x14ac:dyDescent="0.3">
      <c r="W258" s="38">
        <f t="shared" si="24"/>
        <v>0</v>
      </c>
    </row>
    <row r="259" spans="23:23" hidden="1" x14ac:dyDescent="0.3">
      <c r="W259" s="38">
        <f t="shared" ref="W259:W322" si="25">IF(ISBLANK(A259),0,1)</f>
        <v>0</v>
      </c>
    </row>
    <row r="260" spans="23:23" hidden="1" x14ac:dyDescent="0.3">
      <c r="W260" s="38">
        <f t="shared" si="25"/>
        <v>0</v>
      </c>
    </row>
    <row r="261" spans="23:23" hidden="1" x14ac:dyDescent="0.3">
      <c r="W261" s="38">
        <f t="shared" si="25"/>
        <v>0</v>
      </c>
    </row>
    <row r="262" spans="23:23" hidden="1" x14ac:dyDescent="0.3">
      <c r="W262" s="38">
        <f t="shared" si="25"/>
        <v>0</v>
      </c>
    </row>
    <row r="263" spans="23:23" hidden="1" x14ac:dyDescent="0.3">
      <c r="W263" s="38">
        <f t="shared" si="25"/>
        <v>0</v>
      </c>
    </row>
    <row r="264" spans="23:23" hidden="1" x14ac:dyDescent="0.3">
      <c r="W264" s="38">
        <f t="shared" si="25"/>
        <v>0</v>
      </c>
    </row>
    <row r="265" spans="23:23" hidden="1" x14ac:dyDescent="0.3">
      <c r="W265" s="38">
        <f t="shared" si="25"/>
        <v>0</v>
      </c>
    </row>
    <row r="266" spans="23:23" hidden="1" x14ac:dyDescent="0.3">
      <c r="W266" s="38">
        <f t="shared" si="25"/>
        <v>0</v>
      </c>
    </row>
    <row r="267" spans="23:23" hidden="1" x14ac:dyDescent="0.3">
      <c r="W267" s="38">
        <f t="shared" si="25"/>
        <v>0</v>
      </c>
    </row>
    <row r="268" spans="23:23" hidden="1" x14ac:dyDescent="0.3">
      <c r="W268" s="38">
        <f t="shared" si="25"/>
        <v>0</v>
      </c>
    </row>
    <row r="269" spans="23:23" hidden="1" x14ac:dyDescent="0.3">
      <c r="W269" s="38">
        <f t="shared" si="25"/>
        <v>0</v>
      </c>
    </row>
    <row r="270" spans="23:23" hidden="1" x14ac:dyDescent="0.3">
      <c r="W270" s="38">
        <f t="shared" si="25"/>
        <v>0</v>
      </c>
    </row>
    <row r="271" spans="23:23" hidden="1" x14ac:dyDescent="0.3">
      <c r="W271" s="38">
        <f t="shared" si="25"/>
        <v>0</v>
      </c>
    </row>
    <row r="272" spans="23:23" hidden="1" x14ac:dyDescent="0.3">
      <c r="W272" s="38">
        <f t="shared" si="25"/>
        <v>0</v>
      </c>
    </row>
    <row r="273" spans="23:23" hidden="1" x14ac:dyDescent="0.3">
      <c r="W273" s="38">
        <f t="shared" si="25"/>
        <v>0</v>
      </c>
    </row>
    <row r="274" spans="23:23" hidden="1" x14ac:dyDescent="0.3">
      <c r="W274" s="38">
        <f t="shared" si="25"/>
        <v>0</v>
      </c>
    </row>
    <row r="275" spans="23:23" hidden="1" x14ac:dyDescent="0.3">
      <c r="W275" s="38">
        <f t="shared" si="25"/>
        <v>0</v>
      </c>
    </row>
    <row r="276" spans="23:23" hidden="1" x14ac:dyDescent="0.3">
      <c r="W276" s="38">
        <f t="shared" si="25"/>
        <v>0</v>
      </c>
    </row>
    <row r="277" spans="23:23" hidden="1" x14ac:dyDescent="0.3">
      <c r="W277" s="38">
        <f t="shared" si="25"/>
        <v>0</v>
      </c>
    </row>
    <row r="278" spans="23:23" hidden="1" x14ac:dyDescent="0.3">
      <c r="W278" s="38">
        <f t="shared" si="25"/>
        <v>0</v>
      </c>
    </row>
    <row r="279" spans="23:23" hidden="1" x14ac:dyDescent="0.3">
      <c r="W279" s="38">
        <f t="shared" si="25"/>
        <v>0</v>
      </c>
    </row>
    <row r="280" spans="23:23" hidden="1" x14ac:dyDescent="0.3">
      <c r="W280" s="38">
        <f t="shared" si="25"/>
        <v>0</v>
      </c>
    </row>
    <row r="281" spans="23:23" hidden="1" x14ac:dyDescent="0.3">
      <c r="W281" s="38">
        <f t="shared" si="25"/>
        <v>0</v>
      </c>
    </row>
    <row r="282" spans="23:23" hidden="1" x14ac:dyDescent="0.3">
      <c r="W282" s="38">
        <f t="shared" si="25"/>
        <v>0</v>
      </c>
    </row>
    <row r="283" spans="23:23" hidden="1" x14ac:dyDescent="0.3">
      <c r="W283" s="38">
        <f t="shared" si="25"/>
        <v>0</v>
      </c>
    </row>
    <row r="284" spans="23:23" hidden="1" x14ac:dyDescent="0.3">
      <c r="W284" s="38">
        <f t="shared" si="25"/>
        <v>0</v>
      </c>
    </row>
    <row r="285" spans="23:23" hidden="1" x14ac:dyDescent="0.3">
      <c r="W285" s="38">
        <f t="shared" si="25"/>
        <v>0</v>
      </c>
    </row>
    <row r="286" spans="23:23" hidden="1" x14ac:dyDescent="0.3">
      <c r="W286" s="38">
        <f t="shared" si="25"/>
        <v>0</v>
      </c>
    </row>
    <row r="287" spans="23:23" hidden="1" x14ac:dyDescent="0.3">
      <c r="W287" s="38">
        <f t="shared" si="25"/>
        <v>0</v>
      </c>
    </row>
    <row r="288" spans="23:23" hidden="1" x14ac:dyDescent="0.3">
      <c r="W288" s="38">
        <f t="shared" si="25"/>
        <v>0</v>
      </c>
    </row>
    <row r="289" spans="23:23" hidden="1" x14ac:dyDescent="0.3">
      <c r="W289" s="38">
        <f t="shared" si="25"/>
        <v>0</v>
      </c>
    </row>
    <row r="290" spans="23:23" hidden="1" x14ac:dyDescent="0.3">
      <c r="W290" s="38">
        <f t="shared" si="25"/>
        <v>0</v>
      </c>
    </row>
    <row r="291" spans="23:23" hidden="1" x14ac:dyDescent="0.3">
      <c r="W291" s="38">
        <f t="shared" si="25"/>
        <v>0</v>
      </c>
    </row>
    <row r="292" spans="23:23" hidden="1" x14ac:dyDescent="0.3">
      <c r="W292" s="38">
        <f t="shared" si="25"/>
        <v>0</v>
      </c>
    </row>
    <row r="293" spans="23:23" hidden="1" x14ac:dyDescent="0.3">
      <c r="W293" s="38">
        <f t="shared" si="25"/>
        <v>0</v>
      </c>
    </row>
    <row r="294" spans="23:23" hidden="1" x14ac:dyDescent="0.3">
      <c r="W294" s="38">
        <f t="shared" si="25"/>
        <v>0</v>
      </c>
    </row>
    <row r="295" spans="23:23" hidden="1" x14ac:dyDescent="0.3">
      <c r="W295" s="38">
        <f t="shared" si="25"/>
        <v>0</v>
      </c>
    </row>
    <row r="296" spans="23:23" hidden="1" x14ac:dyDescent="0.3">
      <c r="W296" s="38">
        <f t="shared" si="25"/>
        <v>0</v>
      </c>
    </row>
    <row r="297" spans="23:23" hidden="1" x14ac:dyDescent="0.3">
      <c r="W297" s="38">
        <f t="shared" si="25"/>
        <v>0</v>
      </c>
    </row>
    <row r="298" spans="23:23" hidden="1" x14ac:dyDescent="0.3">
      <c r="W298" s="38">
        <f t="shared" si="25"/>
        <v>0</v>
      </c>
    </row>
    <row r="299" spans="23:23" hidden="1" x14ac:dyDescent="0.3">
      <c r="W299" s="38">
        <f t="shared" si="25"/>
        <v>0</v>
      </c>
    </row>
    <row r="300" spans="23:23" hidden="1" x14ac:dyDescent="0.3">
      <c r="W300" s="38">
        <f t="shared" si="25"/>
        <v>0</v>
      </c>
    </row>
    <row r="301" spans="23:23" hidden="1" x14ac:dyDescent="0.3">
      <c r="W301" s="38">
        <f t="shared" si="25"/>
        <v>0</v>
      </c>
    </row>
    <row r="302" spans="23:23" hidden="1" x14ac:dyDescent="0.3">
      <c r="W302" s="38">
        <f t="shared" si="25"/>
        <v>0</v>
      </c>
    </row>
    <row r="303" spans="23:23" hidden="1" x14ac:dyDescent="0.3">
      <c r="W303" s="38">
        <f t="shared" si="25"/>
        <v>0</v>
      </c>
    </row>
    <row r="304" spans="23:23" hidden="1" x14ac:dyDescent="0.3">
      <c r="W304" s="38">
        <f t="shared" si="25"/>
        <v>0</v>
      </c>
    </row>
    <row r="305" spans="23:23" hidden="1" x14ac:dyDescent="0.3">
      <c r="W305" s="38">
        <f t="shared" si="25"/>
        <v>0</v>
      </c>
    </row>
    <row r="306" spans="23:23" hidden="1" x14ac:dyDescent="0.3">
      <c r="W306" s="38">
        <f t="shared" si="25"/>
        <v>0</v>
      </c>
    </row>
    <row r="307" spans="23:23" hidden="1" x14ac:dyDescent="0.3">
      <c r="W307" s="38">
        <f t="shared" si="25"/>
        <v>0</v>
      </c>
    </row>
    <row r="308" spans="23:23" hidden="1" x14ac:dyDescent="0.3">
      <c r="W308" s="38">
        <f t="shared" si="25"/>
        <v>0</v>
      </c>
    </row>
    <row r="309" spans="23:23" hidden="1" x14ac:dyDescent="0.3">
      <c r="W309" s="38">
        <f t="shared" si="25"/>
        <v>0</v>
      </c>
    </row>
    <row r="310" spans="23:23" hidden="1" x14ac:dyDescent="0.3">
      <c r="W310" s="38">
        <f t="shared" si="25"/>
        <v>0</v>
      </c>
    </row>
    <row r="311" spans="23:23" hidden="1" x14ac:dyDescent="0.3">
      <c r="W311" s="38">
        <f t="shared" si="25"/>
        <v>0</v>
      </c>
    </row>
    <row r="312" spans="23:23" hidden="1" x14ac:dyDescent="0.3">
      <c r="W312" s="38">
        <f t="shared" si="25"/>
        <v>0</v>
      </c>
    </row>
    <row r="313" spans="23:23" hidden="1" x14ac:dyDescent="0.3">
      <c r="W313" s="38">
        <f t="shared" si="25"/>
        <v>0</v>
      </c>
    </row>
    <row r="314" spans="23:23" hidden="1" x14ac:dyDescent="0.3">
      <c r="W314" s="38">
        <f t="shared" si="25"/>
        <v>0</v>
      </c>
    </row>
    <row r="315" spans="23:23" hidden="1" x14ac:dyDescent="0.3">
      <c r="W315" s="38">
        <f t="shared" si="25"/>
        <v>0</v>
      </c>
    </row>
    <row r="316" spans="23:23" hidden="1" x14ac:dyDescent="0.3">
      <c r="W316" s="38">
        <f t="shared" si="25"/>
        <v>0</v>
      </c>
    </row>
    <row r="317" spans="23:23" hidden="1" x14ac:dyDescent="0.3">
      <c r="W317" s="38">
        <f t="shared" si="25"/>
        <v>0</v>
      </c>
    </row>
    <row r="318" spans="23:23" hidden="1" x14ac:dyDescent="0.3">
      <c r="W318" s="38">
        <f t="shared" si="25"/>
        <v>0</v>
      </c>
    </row>
    <row r="319" spans="23:23" hidden="1" x14ac:dyDescent="0.3">
      <c r="W319" s="38">
        <f t="shared" si="25"/>
        <v>0</v>
      </c>
    </row>
    <row r="320" spans="23:23" hidden="1" x14ac:dyDescent="0.3">
      <c r="W320" s="38">
        <f t="shared" si="25"/>
        <v>0</v>
      </c>
    </row>
    <row r="321" spans="23:23" hidden="1" x14ac:dyDescent="0.3">
      <c r="W321" s="38">
        <f t="shared" si="25"/>
        <v>0</v>
      </c>
    </row>
    <row r="322" spans="23:23" hidden="1" x14ac:dyDescent="0.3">
      <c r="W322" s="38">
        <f t="shared" si="25"/>
        <v>0</v>
      </c>
    </row>
    <row r="323" spans="23:23" hidden="1" x14ac:dyDescent="0.3">
      <c r="W323" s="38">
        <f t="shared" ref="W323:W386" si="26">IF(ISBLANK(A323),0,1)</f>
        <v>0</v>
      </c>
    </row>
    <row r="324" spans="23:23" hidden="1" x14ac:dyDescent="0.3">
      <c r="W324" s="38">
        <f t="shared" si="26"/>
        <v>0</v>
      </c>
    </row>
    <row r="325" spans="23:23" hidden="1" x14ac:dyDescent="0.3">
      <c r="W325" s="38">
        <f t="shared" si="26"/>
        <v>0</v>
      </c>
    </row>
    <row r="326" spans="23:23" hidden="1" x14ac:dyDescent="0.3">
      <c r="W326" s="38">
        <f t="shared" si="26"/>
        <v>0</v>
      </c>
    </row>
    <row r="327" spans="23:23" hidden="1" x14ac:dyDescent="0.3">
      <c r="W327" s="38">
        <f t="shared" si="26"/>
        <v>0</v>
      </c>
    </row>
    <row r="328" spans="23:23" hidden="1" x14ac:dyDescent="0.3">
      <c r="W328" s="38">
        <f t="shared" si="26"/>
        <v>0</v>
      </c>
    </row>
    <row r="329" spans="23:23" hidden="1" x14ac:dyDescent="0.3">
      <c r="W329" s="38">
        <f t="shared" si="26"/>
        <v>0</v>
      </c>
    </row>
    <row r="330" spans="23:23" hidden="1" x14ac:dyDescent="0.3">
      <c r="W330" s="38">
        <f t="shared" si="26"/>
        <v>0</v>
      </c>
    </row>
    <row r="331" spans="23:23" hidden="1" x14ac:dyDescent="0.3">
      <c r="W331" s="38">
        <f t="shared" si="26"/>
        <v>0</v>
      </c>
    </row>
    <row r="332" spans="23:23" hidden="1" x14ac:dyDescent="0.3">
      <c r="W332" s="38">
        <f t="shared" si="26"/>
        <v>0</v>
      </c>
    </row>
    <row r="333" spans="23:23" hidden="1" x14ac:dyDescent="0.3">
      <c r="W333" s="38">
        <f t="shared" si="26"/>
        <v>0</v>
      </c>
    </row>
    <row r="334" spans="23:23" hidden="1" x14ac:dyDescent="0.3">
      <c r="W334" s="38">
        <f t="shared" si="26"/>
        <v>0</v>
      </c>
    </row>
    <row r="335" spans="23:23" hidden="1" x14ac:dyDescent="0.3">
      <c r="W335" s="38">
        <f t="shared" si="26"/>
        <v>0</v>
      </c>
    </row>
    <row r="336" spans="23:23" hidden="1" x14ac:dyDescent="0.3">
      <c r="W336" s="38">
        <f t="shared" si="26"/>
        <v>0</v>
      </c>
    </row>
    <row r="337" spans="23:23" hidden="1" x14ac:dyDescent="0.3">
      <c r="W337" s="38">
        <f t="shared" si="26"/>
        <v>0</v>
      </c>
    </row>
    <row r="338" spans="23:23" hidden="1" x14ac:dyDescent="0.3">
      <c r="W338" s="38">
        <f t="shared" si="26"/>
        <v>0</v>
      </c>
    </row>
    <row r="339" spans="23:23" hidden="1" x14ac:dyDescent="0.3">
      <c r="W339" s="38">
        <f t="shared" si="26"/>
        <v>0</v>
      </c>
    </row>
    <row r="340" spans="23:23" hidden="1" x14ac:dyDescent="0.3">
      <c r="W340" s="38">
        <f t="shared" si="26"/>
        <v>0</v>
      </c>
    </row>
    <row r="341" spans="23:23" hidden="1" x14ac:dyDescent="0.3">
      <c r="W341" s="38">
        <f t="shared" si="26"/>
        <v>0</v>
      </c>
    </row>
    <row r="342" spans="23:23" hidden="1" x14ac:dyDescent="0.3">
      <c r="W342" s="38">
        <f t="shared" si="26"/>
        <v>0</v>
      </c>
    </row>
    <row r="343" spans="23:23" hidden="1" x14ac:dyDescent="0.3">
      <c r="W343" s="38">
        <f t="shared" si="26"/>
        <v>0</v>
      </c>
    </row>
    <row r="344" spans="23:23" hidden="1" x14ac:dyDescent="0.3">
      <c r="W344" s="38">
        <f t="shared" si="26"/>
        <v>0</v>
      </c>
    </row>
    <row r="345" spans="23:23" hidden="1" x14ac:dyDescent="0.3">
      <c r="W345" s="38">
        <f t="shared" si="26"/>
        <v>0</v>
      </c>
    </row>
    <row r="346" spans="23:23" hidden="1" x14ac:dyDescent="0.3">
      <c r="W346" s="38">
        <f t="shared" si="26"/>
        <v>0</v>
      </c>
    </row>
    <row r="347" spans="23:23" hidden="1" x14ac:dyDescent="0.3">
      <c r="W347" s="38">
        <f t="shared" si="26"/>
        <v>0</v>
      </c>
    </row>
    <row r="348" spans="23:23" hidden="1" x14ac:dyDescent="0.3">
      <c r="W348" s="38">
        <f t="shared" si="26"/>
        <v>0</v>
      </c>
    </row>
    <row r="349" spans="23:23" hidden="1" x14ac:dyDescent="0.3">
      <c r="W349" s="38">
        <f t="shared" si="26"/>
        <v>0</v>
      </c>
    </row>
    <row r="350" spans="23:23" hidden="1" x14ac:dyDescent="0.3">
      <c r="W350" s="38">
        <f t="shared" si="26"/>
        <v>0</v>
      </c>
    </row>
    <row r="351" spans="23:23" hidden="1" x14ac:dyDescent="0.3">
      <c r="W351" s="38">
        <f t="shared" si="26"/>
        <v>0</v>
      </c>
    </row>
    <row r="352" spans="23:23" hidden="1" x14ac:dyDescent="0.3">
      <c r="W352" s="38">
        <f t="shared" si="26"/>
        <v>0</v>
      </c>
    </row>
    <row r="353" spans="23:23" hidden="1" x14ac:dyDescent="0.3">
      <c r="W353" s="38">
        <f t="shared" si="26"/>
        <v>0</v>
      </c>
    </row>
    <row r="354" spans="23:23" hidden="1" x14ac:dyDescent="0.3">
      <c r="W354" s="38">
        <f t="shared" si="26"/>
        <v>0</v>
      </c>
    </row>
    <row r="355" spans="23:23" hidden="1" x14ac:dyDescent="0.3">
      <c r="W355" s="38">
        <f t="shared" si="26"/>
        <v>0</v>
      </c>
    </row>
    <row r="356" spans="23:23" hidden="1" x14ac:dyDescent="0.3">
      <c r="W356" s="38">
        <f t="shared" si="26"/>
        <v>0</v>
      </c>
    </row>
    <row r="357" spans="23:23" hidden="1" x14ac:dyDescent="0.3">
      <c r="W357" s="38">
        <f t="shared" si="26"/>
        <v>0</v>
      </c>
    </row>
    <row r="358" spans="23:23" hidden="1" x14ac:dyDescent="0.3">
      <c r="W358" s="38">
        <f t="shared" si="26"/>
        <v>0</v>
      </c>
    </row>
    <row r="359" spans="23:23" hidden="1" x14ac:dyDescent="0.3">
      <c r="W359" s="38">
        <f t="shared" si="26"/>
        <v>0</v>
      </c>
    </row>
    <row r="360" spans="23:23" hidden="1" x14ac:dyDescent="0.3">
      <c r="W360" s="38">
        <f t="shared" si="26"/>
        <v>0</v>
      </c>
    </row>
    <row r="361" spans="23:23" hidden="1" x14ac:dyDescent="0.3">
      <c r="W361" s="38">
        <f t="shared" si="26"/>
        <v>0</v>
      </c>
    </row>
    <row r="362" spans="23:23" hidden="1" x14ac:dyDescent="0.3">
      <c r="W362" s="38">
        <f t="shared" si="26"/>
        <v>0</v>
      </c>
    </row>
    <row r="363" spans="23:23" hidden="1" x14ac:dyDescent="0.3">
      <c r="W363" s="38">
        <f t="shared" si="26"/>
        <v>0</v>
      </c>
    </row>
    <row r="364" spans="23:23" hidden="1" x14ac:dyDescent="0.3">
      <c r="W364" s="38">
        <f t="shared" si="26"/>
        <v>0</v>
      </c>
    </row>
    <row r="365" spans="23:23" hidden="1" x14ac:dyDescent="0.3">
      <c r="W365" s="38">
        <f t="shared" si="26"/>
        <v>0</v>
      </c>
    </row>
    <row r="366" spans="23:23" hidden="1" x14ac:dyDescent="0.3">
      <c r="W366" s="38">
        <f t="shared" si="26"/>
        <v>0</v>
      </c>
    </row>
    <row r="367" spans="23:23" hidden="1" x14ac:dyDescent="0.3">
      <c r="W367" s="38">
        <f t="shared" si="26"/>
        <v>0</v>
      </c>
    </row>
    <row r="368" spans="23:23" hidden="1" x14ac:dyDescent="0.3">
      <c r="W368" s="38">
        <f t="shared" si="26"/>
        <v>0</v>
      </c>
    </row>
    <row r="369" spans="23:23" hidden="1" x14ac:dyDescent="0.3">
      <c r="W369" s="38">
        <f t="shared" si="26"/>
        <v>0</v>
      </c>
    </row>
    <row r="370" spans="23:23" hidden="1" x14ac:dyDescent="0.3">
      <c r="W370" s="38">
        <f t="shared" si="26"/>
        <v>0</v>
      </c>
    </row>
    <row r="371" spans="23:23" hidden="1" x14ac:dyDescent="0.3">
      <c r="W371" s="38">
        <f t="shared" si="26"/>
        <v>0</v>
      </c>
    </row>
    <row r="372" spans="23:23" hidden="1" x14ac:dyDescent="0.3">
      <c r="W372" s="38">
        <f t="shared" si="26"/>
        <v>0</v>
      </c>
    </row>
    <row r="373" spans="23:23" hidden="1" x14ac:dyDescent="0.3">
      <c r="W373" s="38">
        <f t="shared" si="26"/>
        <v>0</v>
      </c>
    </row>
    <row r="374" spans="23:23" hidden="1" x14ac:dyDescent="0.3">
      <c r="W374" s="38">
        <f t="shared" si="26"/>
        <v>0</v>
      </c>
    </row>
    <row r="375" spans="23:23" hidden="1" x14ac:dyDescent="0.3">
      <c r="W375" s="38">
        <f t="shared" si="26"/>
        <v>0</v>
      </c>
    </row>
    <row r="376" spans="23:23" hidden="1" x14ac:dyDescent="0.3">
      <c r="W376" s="38">
        <f t="shared" si="26"/>
        <v>0</v>
      </c>
    </row>
    <row r="377" spans="23:23" hidden="1" x14ac:dyDescent="0.3">
      <c r="W377" s="38">
        <f t="shared" si="26"/>
        <v>0</v>
      </c>
    </row>
    <row r="378" spans="23:23" hidden="1" x14ac:dyDescent="0.3">
      <c r="W378" s="38">
        <f t="shared" si="26"/>
        <v>0</v>
      </c>
    </row>
    <row r="379" spans="23:23" hidden="1" x14ac:dyDescent="0.3">
      <c r="W379" s="38">
        <f t="shared" si="26"/>
        <v>0</v>
      </c>
    </row>
    <row r="380" spans="23:23" hidden="1" x14ac:dyDescent="0.3">
      <c r="W380" s="38">
        <f t="shared" si="26"/>
        <v>0</v>
      </c>
    </row>
    <row r="381" spans="23:23" hidden="1" x14ac:dyDescent="0.3">
      <c r="W381" s="38">
        <f t="shared" si="26"/>
        <v>0</v>
      </c>
    </row>
    <row r="382" spans="23:23" hidden="1" x14ac:dyDescent="0.3">
      <c r="W382" s="38">
        <f t="shared" si="26"/>
        <v>0</v>
      </c>
    </row>
    <row r="383" spans="23:23" hidden="1" x14ac:dyDescent="0.3">
      <c r="W383" s="38">
        <f t="shared" si="26"/>
        <v>0</v>
      </c>
    </row>
    <row r="384" spans="23:23" hidden="1" x14ac:dyDescent="0.3">
      <c r="W384" s="38">
        <f t="shared" si="26"/>
        <v>0</v>
      </c>
    </row>
    <row r="385" spans="23:23" hidden="1" x14ac:dyDescent="0.3">
      <c r="W385" s="38">
        <f t="shared" si="26"/>
        <v>0</v>
      </c>
    </row>
    <row r="386" spans="23:23" hidden="1" x14ac:dyDescent="0.3">
      <c r="W386" s="38">
        <f t="shared" si="26"/>
        <v>0</v>
      </c>
    </row>
    <row r="387" spans="23:23" hidden="1" x14ac:dyDescent="0.3">
      <c r="W387" s="38">
        <f t="shared" ref="W387:W416" si="27">IF(ISBLANK(A387),0,1)</f>
        <v>0</v>
      </c>
    </row>
    <row r="388" spans="23:23" hidden="1" x14ac:dyDescent="0.3">
      <c r="W388" s="38">
        <f t="shared" si="27"/>
        <v>0</v>
      </c>
    </row>
    <row r="389" spans="23:23" hidden="1" x14ac:dyDescent="0.3">
      <c r="W389" s="38">
        <f t="shared" si="27"/>
        <v>0</v>
      </c>
    </row>
    <row r="390" spans="23:23" hidden="1" x14ac:dyDescent="0.3">
      <c r="W390" s="38">
        <f t="shared" si="27"/>
        <v>0</v>
      </c>
    </row>
    <row r="391" spans="23:23" hidden="1" x14ac:dyDescent="0.3">
      <c r="W391" s="38">
        <f t="shared" si="27"/>
        <v>0</v>
      </c>
    </row>
    <row r="392" spans="23:23" hidden="1" x14ac:dyDescent="0.3">
      <c r="W392" s="38">
        <f t="shared" si="27"/>
        <v>0</v>
      </c>
    </row>
    <row r="393" spans="23:23" hidden="1" x14ac:dyDescent="0.3">
      <c r="W393" s="38">
        <f t="shared" si="27"/>
        <v>0</v>
      </c>
    </row>
    <row r="394" spans="23:23" hidden="1" x14ac:dyDescent="0.3">
      <c r="W394" s="38">
        <f t="shared" si="27"/>
        <v>0</v>
      </c>
    </row>
    <row r="395" spans="23:23" hidden="1" x14ac:dyDescent="0.3">
      <c r="W395" s="38">
        <f t="shared" si="27"/>
        <v>0</v>
      </c>
    </row>
    <row r="396" spans="23:23" hidden="1" x14ac:dyDescent="0.3">
      <c r="W396" s="38">
        <f t="shared" si="27"/>
        <v>0</v>
      </c>
    </row>
    <row r="397" spans="23:23" hidden="1" x14ac:dyDescent="0.3">
      <c r="W397" s="38">
        <f t="shared" si="27"/>
        <v>0</v>
      </c>
    </row>
    <row r="398" spans="23:23" hidden="1" x14ac:dyDescent="0.3">
      <c r="W398" s="38">
        <f t="shared" si="27"/>
        <v>0</v>
      </c>
    </row>
    <row r="399" spans="23:23" hidden="1" x14ac:dyDescent="0.3">
      <c r="W399" s="38">
        <f t="shared" si="27"/>
        <v>0</v>
      </c>
    </row>
    <row r="400" spans="23:23" hidden="1" x14ac:dyDescent="0.3">
      <c r="W400" s="38">
        <f t="shared" si="27"/>
        <v>0</v>
      </c>
    </row>
    <row r="401" spans="23:23" hidden="1" x14ac:dyDescent="0.3">
      <c r="W401" s="38">
        <f t="shared" si="27"/>
        <v>0</v>
      </c>
    </row>
    <row r="402" spans="23:23" hidden="1" x14ac:dyDescent="0.3">
      <c r="W402" s="38">
        <f t="shared" si="27"/>
        <v>0</v>
      </c>
    </row>
    <row r="403" spans="23:23" hidden="1" x14ac:dyDescent="0.3">
      <c r="W403" s="38">
        <f t="shared" si="27"/>
        <v>0</v>
      </c>
    </row>
    <row r="404" spans="23:23" hidden="1" x14ac:dyDescent="0.3">
      <c r="W404" s="38">
        <f t="shared" si="27"/>
        <v>0</v>
      </c>
    </row>
    <row r="405" spans="23:23" hidden="1" x14ac:dyDescent="0.3">
      <c r="W405" s="38">
        <f t="shared" si="27"/>
        <v>0</v>
      </c>
    </row>
    <row r="406" spans="23:23" hidden="1" x14ac:dyDescent="0.3">
      <c r="W406" s="38">
        <f t="shared" si="27"/>
        <v>0</v>
      </c>
    </row>
    <row r="407" spans="23:23" hidden="1" x14ac:dyDescent="0.3">
      <c r="W407" s="38">
        <f t="shared" si="27"/>
        <v>0</v>
      </c>
    </row>
    <row r="408" spans="23:23" hidden="1" x14ac:dyDescent="0.3">
      <c r="W408" s="38">
        <f t="shared" si="27"/>
        <v>0</v>
      </c>
    </row>
    <row r="409" spans="23:23" hidden="1" x14ac:dyDescent="0.3">
      <c r="W409" s="38">
        <f t="shared" si="27"/>
        <v>0</v>
      </c>
    </row>
    <row r="410" spans="23:23" hidden="1" x14ac:dyDescent="0.3">
      <c r="W410" s="38">
        <f t="shared" si="27"/>
        <v>0</v>
      </c>
    </row>
    <row r="411" spans="23:23" hidden="1" x14ac:dyDescent="0.3">
      <c r="W411" s="38">
        <f t="shared" si="27"/>
        <v>0</v>
      </c>
    </row>
    <row r="412" spans="23:23" hidden="1" x14ac:dyDescent="0.3">
      <c r="W412" s="38">
        <f t="shared" si="27"/>
        <v>0</v>
      </c>
    </row>
    <row r="413" spans="23:23" hidden="1" x14ac:dyDescent="0.3">
      <c r="W413" s="38">
        <f t="shared" si="27"/>
        <v>0</v>
      </c>
    </row>
    <row r="414" spans="23:23" hidden="1" x14ac:dyDescent="0.3">
      <c r="W414" s="38">
        <f t="shared" si="27"/>
        <v>0</v>
      </c>
    </row>
    <row r="415" spans="23:23" hidden="1" x14ac:dyDescent="0.3">
      <c r="W415" s="38">
        <f t="shared" si="27"/>
        <v>0</v>
      </c>
    </row>
    <row r="416" spans="23:23" hidden="1" x14ac:dyDescent="0.3">
      <c r="W416" s="38">
        <f t="shared" si="27"/>
        <v>0</v>
      </c>
    </row>
  </sheetData>
  <autoFilter ref="A1:BE416">
    <filterColumn colId="9">
      <filters>
        <dateGroupItem year="2019" month="2" dateTimeGrouping="month"/>
      </filters>
    </filterColumn>
  </autoFilter>
  <conditionalFormatting sqref="D1:D1048576">
    <cfRule type="containsBlanks" dxfId="2" priority="2">
      <formula>LEN(TRIM(D1))=0</formula>
    </cfRule>
    <cfRule type="containsText" dxfId="1" priority="3" operator="containsText" text="Transféré">
      <formula>NOT(ISERROR(SEARCH("Transféré",D1)))</formula>
    </cfRule>
  </conditionalFormatting>
  <conditionalFormatting sqref="M1:M1048576">
    <cfRule type="containsText" dxfId="0" priority="1" operator="containsText" text="oui">
      <formula>NOT(ISERROR(SEARCH("oui",M1)))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3"/>
  <sheetViews>
    <sheetView showGridLines="0" tabSelected="1" zoomScale="70" zoomScaleNormal="70" workbookViewId="0">
      <selection activeCell="D5" sqref="D5"/>
    </sheetView>
  </sheetViews>
  <sheetFormatPr baseColWidth="10" defaultRowHeight="15.6" x14ac:dyDescent="0.3"/>
  <cols>
    <col min="1" max="1" width="45.5546875" style="1" customWidth="1"/>
    <col min="2" max="2" width="4.6640625" customWidth="1"/>
    <col min="3" max="3" width="19.44140625" customWidth="1"/>
    <col min="4" max="4" width="13.6640625" customWidth="1"/>
  </cols>
  <sheetData>
    <row r="1" spans="1:17" ht="6" customHeight="1" x14ac:dyDescent="0.3"/>
    <row r="2" spans="1:17" x14ac:dyDescent="0.3">
      <c r="A2" s="1" t="s">
        <v>86</v>
      </c>
    </row>
    <row r="3" spans="1:17" ht="15" thickBot="1" x14ac:dyDescent="0.35">
      <c r="A3" s="2" t="s">
        <v>0</v>
      </c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</row>
    <row r="4" spans="1:17" ht="15" thickBot="1" x14ac:dyDescent="0.35">
      <c r="A4" s="2"/>
      <c r="C4" s="4"/>
      <c r="D4" s="52">
        <v>43466</v>
      </c>
      <c r="E4" s="52">
        <v>43497</v>
      </c>
      <c r="F4" s="52">
        <v>43525</v>
      </c>
      <c r="G4" s="52">
        <v>43556</v>
      </c>
      <c r="H4" s="52">
        <v>43586</v>
      </c>
      <c r="I4" s="52">
        <v>43617</v>
      </c>
      <c r="J4" s="52">
        <v>43647</v>
      </c>
      <c r="K4" s="52">
        <v>43678</v>
      </c>
      <c r="L4" s="52">
        <v>43709</v>
      </c>
      <c r="M4" s="52">
        <v>43739</v>
      </c>
      <c r="N4" s="52">
        <v>43770</v>
      </c>
      <c r="O4" s="52">
        <v>43800</v>
      </c>
    </row>
    <row r="5" spans="1:17" ht="14.4" x14ac:dyDescent="0.3">
      <c r="A5" s="2"/>
      <c r="B5" s="7"/>
      <c r="C5" s="8" t="s">
        <v>13</v>
      </c>
      <c r="D5" s="53">
        <f>SUMPRODUCT((extract!$J$2:$J$2000&gt;=EOMONTH(D$4,-1)+1 )*(extract!$J$2:$J$2000&lt;=EOMONTH(D$4,1))*(extract!$P$2:$P$2000=4)*(extract!$B$2:$B$2000=$C5)*extract!$W$2:$W$2000)</f>
        <v>0</v>
      </c>
      <c r="E5" s="53">
        <f>SUMPRODUCT((extract!$J$2:$J$2000&gt;=EOMONTH(E$4,-1)+1 )*(extract!$J$2:$J$2000&lt;=EOMONTH(E$4,1))*(extract!$P$2:$P$2000=4)*(extract!$B$2:$B$2000=$C5)*extract!$W$2:$W$2000)</f>
        <v>0</v>
      </c>
      <c r="F5" s="53">
        <f>SUMPRODUCT((extract!$J$2:$J$2000&gt;=EOMONTH(F$4,-1)+1 )*(extract!$J$2:$J$2000&lt;=EOMONTH(F$4,1))*(extract!$P$2:$P$2000=4)*(extract!$B$2:$B$2000=$C5)*extract!$W$2:$W$2000)</f>
        <v>0</v>
      </c>
      <c r="G5" s="53">
        <f>SUMPRODUCT((extract!$J$2:$J$2000&gt;=EOMONTH(G$4,-1)+1 )*(extract!$J$2:$J$2000&lt;=EOMONTH(G$4,1))*(extract!$P$2:$P$2000=4)*(extract!$B$2:$B$2000=$C5)*extract!$W$2:$W$2000)</f>
        <v>0</v>
      </c>
      <c r="H5" s="53">
        <f>SUMPRODUCT((extract!$J$2:$J$2000&gt;=EOMONTH(H$4,-1)+1 )*(extract!$J$2:$J$2000&lt;=EOMONTH(H$4,1))*(extract!$P$2:$P$2000=4)*(extract!$B$2:$B$2000=$C5)*extract!$W$2:$W$2000)</f>
        <v>0</v>
      </c>
      <c r="I5" s="53">
        <f>SUMPRODUCT((extract!$J$2:$J$2000&gt;=EOMONTH(I$4,-1)+1 )*(extract!$J$2:$J$2000&lt;=EOMONTH(I$4,1))*(extract!$P$2:$P$2000=4)*(extract!$B$2:$B$2000=$C5)*extract!$W$2:$W$2000)</f>
        <v>0</v>
      </c>
      <c r="J5" s="53">
        <f>SUMPRODUCT((extract!$J$2:$J$2000&gt;=EOMONTH(J$4,-1)+1 )*(extract!$J$2:$J$2000&lt;=EOMONTH(J$4,1))*(extract!$P$2:$P$2000=4)*(extract!$B$2:$B$2000=$C5)*extract!$W$2:$W$2000)</f>
        <v>0</v>
      </c>
      <c r="K5" s="53">
        <f>SUMPRODUCT((extract!$J$2:$J$2000&gt;=EOMONTH(K$4,-1)+1 )*(extract!$J$2:$J$2000&lt;=EOMONTH(K$4,1))*(extract!$P$2:$P$2000=4)*(extract!$B$2:$B$2000=$C5)*extract!$W$2:$W$2000)</f>
        <v>0</v>
      </c>
      <c r="L5" s="53">
        <f>SUMPRODUCT((extract!$J$2:$J$2000&gt;=EOMONTH(L$4,-1)+1 )*(extract!$J$2:$J$2000&lt;=EOMONTH(L$4,1))*(extract!$P$2:$P$2000=4)*(extract!$B$2:$B$2000=$C5)*extract!$W$2:$W$2000)</f>
        <v>0</v>
      </c>
      <c r="M5" s="53">
        <f>SUMPRODUCT((extract!$J$2:$J$2000&gt;=EOMONTH(M$4,-1)+1 )*(extract!$J$2:$J$2000&lt;=EOMONTH(M$4,1))*(extract!$P$2:$P$2000=4)*(extract!$B$2:$B$2000=$C5)*extract!$W$2:$W$2000)</f>
        <v>0</v>
      </c>
      <c r="N5" s="53">
        <f>SUMPRODUCT((extract!$J$2:$J$2000&gt;=EOMONTH(N$4,-1)+1 )*(extract!$J$2:$J$2000&lt;=EOMONTH(N$4,1))*(extract!$P$2:$P$2000=4)*(extract!$B$2:$B$2000=$C5)*extract!$W$2:$W$2000)</f>
        <v>0</v>
      </c>
      <c r="O5" s="54">
        <f>SUMPRODUCT((extract!$J$2:$J$2000&gt;=EOMONTH(O$4,-1)+1 )*(extract!$J$2:$J$2000&lt;=EOMONTH(O$4,1))*(extract!$P$2:$P$2000=4)*(extract!$B$2:$B$2000=$C5)*extract!$W$2:$W$2000)</f>
        <v>0</v>
      </c>
      <c r="Q5" s="51"/>
    </row>
    <row r="6" spans="1:17" ht="14.4" x14ac:dyDescent="0.3">
      <c r="A6" s="2"/>
      <c r="B6" s="7"/>
      <c r="C6" t="s">
        <v>14</v>
      </c>
      <c r="D6">
        <f>SUMPRODUCT((extract!$J$2:$J$2000&gt;=EOMONTH(D$4,-1)+1 )*(extract!$J$2:$J$2000&lt;=EOMONTH(D$4,1))*(extract!$P$2:$P$2000=4)*(extract!$B$2:$B$2000=$C6)*extract!$W$2:$W$2000)</f>
        <v>0</v>
      </c>
      <c r="E6" s="11">
        <f>SUMPRODUCT((extract!$J$2:$J$2000&gt;=EOMONTH(E$4,-1)+1 )*(extract!$J$2:$J$2000&lt;=EOMONTH(E$4,1))*(extract!$P$2:$P$2000=4)*(extract!$B$2:$B$2000=$C6)*extract!$W$2:$W$2000)</f>
        <v>0</v>
      </c>
      <c r="F6">
        <f>SUMPRODUCT((extract!$J$2:$J$2000&gt;=EOMONTH(F$4,-1)+1 )*(extract!$J$2:$J$2000&lt;=EOMONTH(F$4,1))*(extract!$P$2:$P$2000=4)*(extract!$B$2:$B$2000=$C6)*extract!$W$2:$W$2000)</f>
        <v>0</v>
      </c>
      <c r="G6" s="11">
        <f>SUMPRODUCT((extract!$J$2:$J$2000&gt;=EOMONTH(G$4,-1)+1 )*(extract!$J$2:$J$2000&lt;=EOMONTH(G$4,1))*(extract!$P$2:$P$2000=4)*(extract!$B$2:$B$2000=$C6)*extract!$W$2:$W$2000)</f>
        <v>0</v>
      </c>
      <c r="H6">
        <f>SUMPRODUCT((extract!$J$2:$J$2000&gt;=EOMONTH(H$4,-1)+1 )*(extract!$J$2:$J$2000&lt;=EOMONTH(H$4,1))*(extract!$P$2:$P$2000=4)*(extract!$B$2:$B$2000=$C6)*extract!$W$2:$W$2000)</f>
        <v>0</v>
      </c>
      <c r="I6" s="11">
        <f>SUMPRODUCT((extract!$J$2:$J$2000&gt;=EOMONTH(I$4,-1)+1 )*(extract!$J$2:$J$2000&lt;=EOMONTH(I$4,1))*(extract!$P$2:$P$2000=4)*(extract!$B$2:$B$2000=$C6)*extract!$W$2:$W$2000)</f>
        <v>0</v>
      </c>
      <c r="J6">
        <f>SUMPRODUCT((extract!$J$2:$J$2000&gt;=EOMONTH(J$4,-1)+1 )*(extract!$J$2:$J$2000&lt;=EOMONTH(J$4,1))*(extract!$P$2:$P$2000=4)*(extract!$B$2:$B$2000=$C6)*extract!$W$2:$W$2000)</f>
        <v>0</v>
      </c>
      <c r="K6" s="11">
        <f>SUMPRODUCT((extract!$J$2:$J$2000&gt;=EOMONTH(K$4,-1)+1 )*(extract!$J$2:$J$2000&lt;=EOMONTH(K$4,1))*(extract!$P$2:$P$2000=4)*(extract!$B$2:$B$2000=$C6)*extract!$W$2:$W$2000)</f>
        <v>0</v>
      </c>
      <c r="L6">
        <f>SUMPRODUCT((extract!$J$2:$J$2000&gt;=EOMONTH(L$4,-1)+1 )*(extract!$J$2:$J$2000&lt;=EOMONTH(L$4,1))*(extract!$P$2:$P$2000=4)*(extract!$B$2:$B$2000=$C6)*extract!$W$2:$W$2000)</f>
        <v>0</v>
      </c>
      <c r="M6" s="11">
        <f>SUMPRODUCT((extract!$J$2:$J$2000&gt;=EOMONTH(M$4,-1)+1 )*(extract!$J$2:$J$2000&lt;=EOMONTH(M$4,1))*(extract!$P$2:$P$2000=4)*(extract!$B$2:$B$2000=$C6)*extract!$W$2:$W$2000)</f>
        <v>0</v>
      </c>
      <c r="N6">
        <f>SUMPRODUCT((extract!$J$2:$J$2000&gt;=EOMONTH(N$4,-1)+1 )*(extract!$J$2:$J$2000&lt;=EOMONTH(N$4,1))*(extract!$P$2:$P$2000=4)*(extract!$B$2:$B$2000=$C6)*extract!$W$2:$W$2000)</f>
        <v>0</v>
      </c>
      <c r="O6" s="12">
        <f>SUMPRODUCT((extract!$J$2:$J$2000&gt;=EOMONTH(O$4,-1)+1 )*(extract!$J$2:$J$2000&lt;=EOMONTH(O$4,1))*(extract!$P$2:$P$2000=4)*(extract!$B$2:$B$2000=$C6)*extract!$W$2:$W$2000)</f>
        <v>0</v>
      </c>
    </row>
    <row r="7" spans="1:17" ht="14.4" x14ac:dyDescent="0.3">
      <c r="A7" s="2"/>
      <c r="B7" s="7"/>
      <c r="C7" s="8" t="s">
        <v>15</v>
      </c>
      <c r="D7" s="8">
        <f>SUMPRODUCT((extract!$J$2:$J$2000&gt;=EOMONTH(D$4,-1)+1 )*(extract!$J$2:$J$2000&lt;=EOMONTH(D$4,1))*(extract!$P$2:$P$2000=4)*(extract!$B$2:$B$2000=$C7)*extract!$W$2:$W$2000)</f>
        <v>5</v>
      </c>
      <c r="E7" s="9">
        <f>SUMPRODUCT((extract!$J$2:$J$2000&gt;=EOMONTH(E$4,-1)+1 )*(extract!$J$2:$J$2000&lt;=EOMONTH(E$4,1))*(extract!$P$2:$P$2000=4)*(extract!$B$2:$B$2000=$C7)*extract!$W$2:$W$2000)</f>
        <v>6</v>
      </c>
      <c r="F7" s="8">
        <f>SUMPRODUCT((extract!$J$2:$J$2000&gt;=EOMONTH(F$4,-1)+1 )*(extract!$J$2:$J$2000&lt;=EOMONTH(F$4,1))*(extract!$P$2:$P$2000=4)*(extract!$B$2:$B$2000=$C7)*extract!$W$2:$W$2000)</f>
        <v>2</v>
      </c>
      <c r="G7" s="9">
        <f>SUMPRODUCT((extract!$J$2:$J$2000&gt;=EOMONTH(G$4,-1)+1 )*(extract!$J$2:$J$2000&lt;=EOMONTH(G$4,1))*(extract!$P$2:$P$2000=4)*(extract!$B$2:$B$2000=$C7)*extract!$W$2:$W$2000)</f>
        <v>2</v>
      </c>
      <c r="H7" s="8">
        <f>SUMPRODUCT((extract!$J$2:$J$2000&gt;=EOMONTH(H$4,-1)+1 )*(extract!$J$2:$J$2000&lt;=EOMONTH(H$4,1))*(extract!$P$2:$P$2000=4)*(extract!$B$2:$B$2000=$C7)*extract!$W$2:$W$2000)</f>
        <v>1</v>
      </c>
      <c r="I7" s="9">
        <f>SUMPRODUCT((extract!$J$2:$J$2000&gt;=EOMONTH(I$4,-1)+1 )*(extract!$J$2:$J$2000&lt;=EOMONTH(I$4,1))*(extract!$P$2:$P$2000=4)*(extract!$B$2:$B$2000=$C7)*extract!$W$2:$W$2000)</f>
        <v>0</v>
      </c>
      <c r="J7" s="8">
        <f>SUMPRODUCT((extract!$J$2:$J$2000&gt;=EOMONTH(J$4,-1)+1 )*(extract!$J$2:$J$2000&lt;=EOMONTH(J$4,1))*(extract!$P$2:$P$2000=4)*(extract!$B$2:$B$2000=$C7)*extract!$W$2:$W$2000)</f>
        <v>0</v>
      </c>
      <c r="K7" s="9">
        <f>SUMPRODUCT((extract!$J$2:$J$2000&gt;=EOMONTH(K$4,-1)+1 )*(extract!$J$2:$J$2000&lt;=EOMONTH(K$4,1))*(extract!$P$2:$P$2000=4)*(extract!$B$2:$B$2000=$C7)*extract!$W$2:$W$2000)</f>
        <v>0</v>
      </c>
      <c r="L7" s="8">
        <f>SUMPRODUCT((extract!$J$2:$J$2000&gt;=EOMONTH(L$4,-1)+1 )*(extract!$J$2:$J$2000&lt;=EOMONTH(L$4,1))*(extract!$P$2:$P$2000=4)*(extract!$B$2:$B$2000=$C7)*extract!$W$2:$W$2000)</f>
        <v>0</v>
      </c>
      <c r="M7" s="9">
        <f>SUMPRODUCT((extract!$J$2:$J$2000&gt;=EOMONTH(M$4,-1)+1 )*(extract!$J$2:$J$2000&lt;=EOMONTH(M$4,1))*(extract!$P$2:$P$2000=4)*(extract!$B$2:$B$2000=$C7)*extract!$W$2:$W$2000)</f>
        <v>0</v>
      </c>
      <c r="N7" s="8">
        <f>SUMPRODUCT((extract!$J$2:$J$2000&gt;=EOMONTH(N$4,-1)+1 )*(extract!$J$2:$J$2000&lt;=EOMONTH(N$4,1))*(extract!$P$2:$P$2000=4)*(extract!$B$2:$B$2000=$C7)*extract!$W$2:$W$2000)</f>
        <v>0</v>
      </c>
      <c r="O7" s="10">
        <f>SUMPRODUCT((extract!$J$2:$J$2000&gt;=EOMONTH(O$4,-1)+1 )*(extract!$J$2:$J$2000&lt;=EOMONTH(O$4,1))*(extract!$P$2:$P$2000=4)*(extract!$B$2:$B$2000=$C7)*extract!$W$2:$W$2000)</f>
        <v>0</v>
      </c>
    </row>
    <row r="8" spans="1:17" ht="15" thickBot="1" x14ac:dyDescent="0.35">
      <c r="A8" s="2"/>
      <c r="B8" s="7"/>
      <c r="C8" s="13" t="s">
        <v>16</v>
      </c>
      <c r="D8" s="3">
        <f>SUMPRODUCT((extract!$J$2:$J$2000&gt;=EOMONTH(D$4,-1)+1 )*(extract!$J$2:$J$2000&lt;=EOMONTH(D$4,1))*(extract!$P$2:$P$2000=4)*(extract!$B$2:$B$2000=$C8)*extract!$W$2:$W$2000)</f>
        <v>0</v>
      </c>
      <c r="E8" s="14">
        <f>SUMPRODUCT((extract!$J$2:$J$2000&gt;=EOMONTH(E$4,-1)+1 )*(extract!$J$2:$J$2000&lt;=EOMONTH(E$4,1))*(extract!$P$2:$P$2000=4)*(extract!$B$2:$B$2000=$C8)*extract!$W$2:$W$2000)</f>
        <v>0</v>
      </c>
      <c r="F8" s="3">
        <f>SUMPRODUCT((extract!$J$2:$J$2000&gt;=EOMONTH(F$4,-1)+1 )*(extract!$J$2:$J$2000&lt;=EOMONTH(F$4,1))*(extract!$P$2:$P$2000=4)*(extract!$B$2:$B$2000=$C8)*extract!$W$2:$W$2000)</f>
        <v>0</v>
      </c>
      <c r="G8" s="14">
        <f>SUMPRODUCT((extract!$J$2:$J$2000&gt;=EOMONTH(G$4,-1)+1 )*(extract!$J$2:$J$2000&lt;=EOMONTH(G$4,1))*(extract!$P$2:$P$2000=4)*(extract!$B$2:$B$2000=$C8)*extract!$W$2:$W$2000)</f>
        <v>0</v>
      </c>
      <c r="H8" s="3">
        <f>SUMPRODUCT((extract!$J$2:$J$2000&gt;=EOMONTH(H$4,-1)+1 )*(extract!$J$2:$J$2000&lt;=EOMONTH(H$4,1))*(extract!$P$2:$P$2000=4)*(extract!$B$2:$B$2000=$C8)*extract!$W$2:$W$2000)</f>
        <v>0</v>
      </c>
      <c r="I8" s="14">
        <f>SUMPRODUCT((extract!$J$2:$J$2000&gt;=EOMONTH(I$4,-1)+1 )*(extract!$J$2:$J$2000&lt;=EOMONTH(I$4,1))*(extract!$P$2:$P$2000=4)*(extract!$B$2:$B$2000=$C8)*extract!$W$2:$W$2000)</f>
        <v>0</v>
      </c>
      <c r="J8" s="3">
        <f>SUMPRODUCT((extract!$J$2:$J$2000&gt;=EOMONTH(J$4,-1)+1 )*(extract!$J$2:$J$2000&lt;=EOMONTH(J$4,1))*(extract!$P$2:$P$2000=4)*(extract!$B$2:$B$2000=$C8)*extract!$W$2:$W$2000)</f>
        <v>0</v>
      </c>
      <c r="K8" s="14">
        <f>SUMPRODUCT((extract!$J$2:$J$2000&gt;=EOMONTH(K$4,-1)+1 )*(extract!$J$2:$J$2000&lt;=EOMONTH(K$4,1))*(extract!$P$2:$P$2000=4)*(extract!$B$2:$B$2000=$C8)*extract!$W$2:$W$2000)</f>
        <v>0</v>
      </c>
      <c r="L8" s="3">
        <f>SUMPRODUCT((extract!$J$2:$J$2000&gt;=EOMONTH(L$4,-1)+1 )*(extract!$J$2:$J$2000&lt;=EOMONTH(L$4,1))*(extract!$P$2:$P$2000=4)*(extract!$B$2:$B$2000=$C8)*extract!$W$2:$W$2000)</f>
        <v>0</v>
      </c>
      <c r="M8" s="14">
        <f>SUMPRODUCT((extract!$J$2:$J$2000&gt;=EOMONTH(M$4,-1)+1 )*(extract!$J$2:$J$2000&lt;=EOMONTH(M$4,1))*(extract!$P$2:$P$2000=4)*(extract!$B$2:$B$2000=$C8)*extract!$W$2:$W$2000)</f>
        <v>0</v>
      </c>
      <c r="N8" s="3">
        <f>SUMPRODUCT((extract!$J$2:$J$2000&gt;=EOMONTH(N$4,-1)+1 )*(extract!$J$2:$J$2000&lt;=EOMONTH(N$4,1))*(extract!$P$2:$P$2000=4)*(extract!$B$2:$B$2000=$C8)*extract!$W$2:$W$2000)</f>
        <v>0</v>
      </c>
      <c r="O8" s="15">
        <f>SUMPRODUCT((extract!$J$2:$J$2000&gt;=EOMONTH(O$4,-1)+1 )*(extract!$J$2:$J$2000&lt;=EOMONTH(O$4,1))*(extract!$P$2:$P$2000=4)*(extract!$B$2:$B$2000=$C8)*extract!$W$2:$W$2000)</f>
        <v>0</v>
      </c>
    </row>
    <row r="9" spans="1:17" ht="14.4" x14ac:dyDescent="0.3">
      <c r="A9" s="2"/>
    </row>
    <row r="10" spans="1:17" ht="15" thickBot="1" x14ac:dyDescent="0.35">
      <c r="A10" s="2" t="s">
        <v>17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</row>
    <row r="11" spans="1:17" ht="15" thickBot="1" x14ac:dyDescent="0.35">
      <c r="A11" s="2"/>
      <c r="C11" s="4"/>
      <c r="D11" s="5" t="s">
        <v>1</v>
      </c>
      <c r="E11" s="5" t="s">
        <v>2</v>
      </c>
      <c r="F11" s="5" t="s">
        <v>3</v>
      </c>
      <c r="G11" s="5" t="s">
        <v>4</v>
      </c>
      <c r="H11" s="5" t="s">
        <v>5</v>
      </c>
      <c r="I11" s="5" t="s">
        <v>6</v>
      </c>
      <c r="J11" s="5" t="s">
        <v>7</v>
      </c>
      <c r="K11" s="5" t="s">
        <v>8</v>
      </c>
      <c r="L11" s="5" t="s">
        <v>9</v>
      </c>
      <c r="M11" s="5" t="s">
        <v>10</v>
      </c>
      <c r="N11" s="5" t="s">
        <v>11</v>
      </c>
      <c r="O11" s="6" t="s">
        <v>12</v>
      </c>
    </row>
    <row r="12" spans="1:17" ht="14.4" x14ac:dyDescent="0.3">
      <c r="A12" s="2"/>
      <c r="B12" s="7"/>
      <c r="C12" s="8" t="s">
        <v>13</v>
      </c>
      <c r="D12" s="8"/>
      <c r="E12" s="9"/>
      <c r="F12" s="8"/>
      <c r="G12" s="9"/>
      <c r="H12" s="8"/>
      <c r="I12" s="9"/>
      <c r="J12" s="8"/>
      <c r="K12" s="9"/>
      <c r="L12" s="8"/>
      <c r="M12" s="9"/>
      <c r="N12" s="8"/>
      <c r="O12" s="10"/>
    </row>
    <row r="13" spans="1:17" ht="14.4" x14ac:dyDescent="0.3">
      <c r="A13" s="2"/>
      <c r="B13" s="7"/>
      <c r="C13" t="s">
        <v>14</v>
      </c>
      <c r="E13" s="11"/>
      <c r="G13" s="11"/>
      <c r="I13" s="11"/>
      <c r="K13" s="11"/>
      <c r="M13" s="11"/>
      <c r="O13" s="12"/>
    </row>
    <row r="14" spans="1:17" ht="14.4" x14ac:dyDescent="0.3">
      <c r="A14" s="2"/>
      <c r="B14" s="7"/>
      <c r="C14" s="8" t="s">
        <v>15</v>
      </c>
      <c r="D14" s="8"/>
      <c r="E14" s="9"/>
      <c r="F14" s="8"/>
      <c r="G14" s="9"/>
      <c r="H14" s="8"/>
      <c r="I14" s="9"/>
      <c r="J14" s="8"/>
      <c r="K14" s="9"/>
      <c r="L14" s="8"/>
      <c r="M14" s="9"/>
      <c r="N14" s="8"/>
      <c r="O14" s="10"/>
    </row>
    <row r="15" spans="1:17" ht="15" thickBot="1" x14ac:dyDescent="0.35">
      <c r="A15" s="2"/>
      <c r="B15" s="7"/>
      <c r="C15" s="13" t="s">
        <v>16</v>
      </c>
      <c r="D15" s="3"/>
      <c r="E15" s="14"/>
      <c r="F15" s="3"/>
      <c r="G15" s="14"/>
      <c r="H15" s="3"/>
      <c r="I15" s="14"/>
      <c r="J15" s="3"/>
      <c r="K15" s="14"/>
      <c r="L15" s="3"/>
      <c r="M15" s="14"/>
      <c r="N15" s="3"/>
      <c r="O15" s="15"/>
    </row>
    <row r="17" spans="1:15" ht="15" thickBot="1" x14ac:dyDescent="0.35">
      <c r="A17" s="2" t="s">
        <v>18</v>
      </c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</row>
    <row r="18" spans="1:15" ht="15" thickBot="1" x14ac:dyDescent="0.35">
      <c r="A18" s="2"/>
      <c r="C18" s="4"/>
      <c r="D18" s="5" t="s">
        <v>1</v>
      </c>
      <c r="E18" s="5" t="s">
        <v>2</v>
      </c>
      <c r="F18" s="5" t="s">
        <v>3</v>
      </c>
      <c r="G18" s="5" t="s">
        <v>4</v>
      </c>
      <c r="H18" s="5" t="s">
        <v>5</v>
      </c>
      <c r="I18" s="5" t="s">
        <v>6</v>
      </c>
      <c r="J18" s="5" t="s">
        <v>7</v>
      </c>
      <c r="K18" s="5" t="s">
        <v>8</v>
      </c>
      <c r="L18" s="5" t="s">
        <v>9</v>
      </c>
      <c r="M18" s="5" t="s">
        <v>10</v>
      </c>
      <c r="N18" s="5" t="s">
        <v>11</v>
      </c>
      <c r="O18" s="6" t="s">
        <v>12</v>
      </c>
    </row>
    <row r="19" spans="1:15" ht="14.4" x14ac:dyDescent="0.3">
      <c r="A19" s="2"/>
      <c r="B19" s="7"/>
      <c r="C19" s="8" t="s">
        <v>13</v>
      </c>
      <c r="D19" s="8"/>
      <c r="E19" s="9"/>
      <c r="F19" s="8"/>
      <c r="G19" s="9"/>
      <c r="H19" s="8"/>
      <c r="I19" s="9"/>
      <c r="J19" s="8"/>
      <c r="K19" s="9"/>
      <c r="L19" s="8"/>
      <c r="M19" s="9"/>
      <c r="N19" s="8"/>
      <c r="O19" s="10"/>
    </row>
    <row r="20" spans="1:15" ht="14.4" x14ac:dyDescent="0.3">
      <c r="A20" s="2"/>
      <c r="B20" s="7"/>
      <c r="C20" t="s">
        <v>14</v>
      </c>
      <c r="E20" s="11"/>
      <c r="G20" s="11"/>
      <c r="I20" s="11"/>
      <c r="K20" s="11"/>
      <c r="M20" s="11"/>
      <c r="O20" s="12"/>
    </row>
    <row r="21" spans="1:15" ht="14.4" x14ac:dyDescent="0.3">
      <c r="A21" s="2"/>
      <c r="B21" s="7"/>
      <c r="C21" s="8" t="s">
        <v>15</v>
      </c>
      <c r="D21" s="8"/>
      <c r="E21" s="9"/>
      <c r="F21" s="8"/>
      <c r="G21" s="9"/>
      <c r="H21" s="8"/>
      <c r="I21" s="9"/>
      <c r="J21" s="8"/>
      <c r="K21" s="9"/>
      <c r="L21" s="8"/>
      <c r="M21" s="9"/>
      <c r="N21" s="8"/>
      <c r="O21" s="10"/>
    </row>
    <row r="22" spans="1:15" ht="15" thickBot="1" x14ac:dyDescent="0.35">
      <c r="A22" s="2"/>
      <c r="B22" s="7"/>
      <c r="C22" s="13" t="s">
        <v>16</v>
      </c>
      <c r="D22" s="3"/>
      <c r="E22" s="14"/>
      <c r="F22" s="3"/>
      <c r="G22" s="14"/>
      <c r="H22" s="3"/>
      <c r="I22" s="14"/>
      <c r="J22" s="3"/>
      <c r="K22" s="14"/>
      <c r="L22" s="3"/>
      <c r="M22" s="14"/>
      <c r="N22" s="3"/>
      <c r="O22" s="15"/>
    </row>
    <row r="24" spans="1:15" ht="16.2" thickBot="1" x14ac:dyDescent="0.35">
      <c r="A24" s="1" t="s">
        <v>87</v>
      </c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</row>
    <row r="25" spans="1:15" ht="15" thickBot="1" x14ac:dyDescent="0.35">
      <c r="A25" s="2" t="s">
        <v>19</v>
      </c>
      <c r="C25" s="4"/>
      <c r="D25" s="5" t="s">
        <v>1</v>
      </c>
      <c r="E25" s="5" t="s">
        <v>2</v>
      </c>
      <c r="F25" s="5" t="s">
        <v>3</v>
      </c>
      <c r="G25" s="5" t="s">
        <v>4</v>
      </c>
      <c r="H25" s="5" t="s">
        <v>5</v>
      </c>
      <c r="I25" s="5" t="s">
        <v>6</v>
      </c>
      <c r="J25" s="5" t="s">
        <v>7</v>
      </c>
      <c r="K25" s="5" t="s">
        <v>8</v>
      </c>
      <c r="L25" s="5" t="s">
        <v>9</v>
      </c>
      <c r="M25" s="5" t="s">
        <v>10</v>
      </c>
      <c r="N25" s="5" t="s">
        <v>11</v>
      </c>
      <c r="O25" s="6" t="s">
        <v>12</v>
      </c>
    </row>
    <row r="26" spans="1:15" ht="14.4" x14ac:dyDescent="0.3">
      <c r="A26" s="2"/>
      <c r="B26" s="7"/>
      <c r="C26" s="8" t="s">
        <v>20</v>
      </c>
      <c r="D26" s="8"/>
      <c r="E26" s="9"/>
      <c r="F26" s="8"/>
      <c r="G26" s="9"/>
      <c r="H26" s="8"/>
      <c r="I26" s="9"/>
      <c r="J26" s="8"/>
      <c r="K26" s="9"/>
      <c r="L26" s="8"/>
      <c r="M26" s="9"/>
      <c r="N26" s="8"/>
      <c r="O26" s="10"/>
    </row>
    <row r="27" spans="1:15" ht="14.4" x14ac:dyDescent="0.3">
      <c r="A27" s="2"/>
      <c r="B27" s="7"/>
      <c r="C27" t="s">
        <v>21</v>
      </c>
      <c r="E27" s="11"/>
      <c r="G27" s="11"/>
      <c r="I27" s="11"/>
      <c r="K27" s="11"/>
      <c r="M27" s="11"/>
      <c r="O27" s="12"/>
    </row>
    <row r="28" spans="1:15" ht="14.4" x14ac:dyDescent="0.3">
      <c r="A28" s="2"/>
      <c r="B28" s="7"/>
      <c r="C28" s="8" t="s">
        <v>22</v>
      </c>
      <c r="D28" s="8"/>
      <c r="E28" s="9"/>
      <c r="F28" s="8"/>
      <c r="G28" s="9"/>
      <c r="H28" s="8"/>
      <c r="I28" s="9"/>
      <c r="J28" s="8"/>
      <c r="K28" s="9"/>
      <c r="L28" s="8"/>
      <c r="M28" s="9"/>
      <c r="N28" s="8"/>
      <c r="O28" s="10"/>
    </row>
    <row r="29" spans="1:15" ht="15" thickBot="1" x14ac:dyDescent="0.35">
      <c r="A29" s="2"/>
      <c r="B29" s="7"/>
      <c r="C29" s="13" t="s">
        <v>23</v>
      </c>
      <c r="D29" s="3"/>
      <c r="E29" s="14"/>
      <c r="F29" s="3"/>
      <c r="G29" s="14"/>
      <c r="H29" s="3"/>
      <c r="I29" s="14"/>
      <c r="J29" s="3"/>
      <c r="K29" s="14"/>
      <c r="L29" s="3"/>
      <c r="M29" s="14"/>
      <c r="N29" s="3"/>
      <c r="O29" s="15"/>
    </row>
    <row r="31" spans="1:15" x14ac:dyDescent="0.3">
      <c r="A31" s="1" t="s">
        <v>24</v>
      </c>
    </row>
    <row r="32" spans="1:15" ht="15" thickBot="1" x14ac:dyDescent="0.35">
      <c r="A32" s="2" t="s">
        <v>25</v>
      </c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</row>
    <row r="33" spans="1:15" ht="15" thickBot="1" x14ac:dyDescent="0.35">
      <c r="A33" s="2"/>
      <c r="C33" s="4"/>
      <c r="D33" s="5" t="s">
        <v>1</v>
      </c>
      <c r="E33" s="5" t="s">
        <v>2</v>
      </c>
      <c r="F33" s="5" t="s">
        <v>3</v>
      </c>
      <c r="G33" s="5" t="s">
        <v>4</v>
      </c>
      <c r="H33" s="5" t="s">
        <v>5</v>
      </c>
      <c r="I33" s="5" t="s">
        <v>6</v>
      </c>
      <c r="J33" s="5" t="s">
        <v>7</v>
      </c>
      <c r="K33" s="5" t="s">
        <v>8</v>
      </c>
      <c r="L33" s="5" t="s">
        <v>9</v>
      </c>
      <c r="M33" s="5" t="s">
        <v>10</v>
      </c>
      <c r="N33" s="5" t="s">
        <v>11</v>
      </c>
      <c r="O33" s="6" t="s">
        <v>12</v>
      </c>
    </row>
    <row r="34" spans="1:15" ht="14.4" x14ac:dyDescent="0.3">
      <c r="A34" s="2"/>
      <c r="B34" s="7"/>
      <c r="C34" s="8" t="s">
        <v>26</v>
      </c>
      <c r="D34" s="8"/>
      <c r="E34" s="9"/>
      <c r="F34" s="8"/>
      <c r="G34" s="9"/>
      <c r="H34" s="8"/>
      <c r="I34" s="9"/>
      <c r="J34" s="8"/>
      <c r="K34" s="9"/>
      <c r="L34" s="8"/>
      <c r="M34" s="9"/>
      <c r="N34" s="8"/>
      <c r="O34" s="10"/>
    </row>
    <row r="35" spans="1:15" ht="14.4" x14ac:dyDescent="0.3">
      <c r="A35" s="2"/>
      <c r="B35" s="7"/>
      <c r="C35" t="s">
        <v>27</v>
      </c>
      <c r="E35" s="11"/>
      <c r="G35" s="11"/>
      <c r="I35" s="11"/>
      <c r="K35" s="11"/>
      <c r="M35" s="11"/>
      <c r="O35" s="12"/>
    </row>
    <row r="36" spans="1:15" ht="14.4" x14ac:dyDescent="0.3">
      <c r="A36" s="2"/>
      <c r="B36" s="7"/>
      <c r="C36" s="8" t="s">
        <v>28</v>
      </c>
      <c r="D36" s="8"/>
      <c r="E36" s="9"/>
      <c r="F36" s="8"/>
      <c r="G36" s="9"/>
      <c r="H36" s="8"/>
      <c r="I36" s="9"/>
      <c r="J36" s="8"/>
      <c r="K36" s="9"/>
      <c r="L36" s="8"/>
      <c r="M36" s="9"/>
      <c r="N36" s="8"/>
      <c r="O36" s="10"/>
    </row>
    <row r="37" spans="1:15" ht="14.4" x14ac:dyDescent="0.3">
      <c r="A37" s="2"/>
      <c r="B37" s="7"/>
      <c r="C37" t="s">
        <v>29</v>
      </c>
      <c r="E37" s="11"/>
      <c r="G37" s="11"/>
      <c r="I37" s="11"/>
      <c r="K37" s="11"/>
      <c r="M37" s="11"/>
      <c r="O37" s="12"/>
    </row>
    <row r="38" spans="1:15" ht="15" thickBot="1" x14ac:dyDescent="0.35">
      <c r="A38" s="2"/>
      <c r="B38" s="7"/>
      <c r="C38" s="16" t="s">
        <v>30</v>
      </c>
      <c r="D38" s="17"/>
      <c r="E38" s="18"/>
      <c r="F38" s="17"/>
      <c r="G38" s="18"/>
      <c r="H38" s="17"/>
      <c r="I38" s="18"/>
      <c r="J38" s="17"/>
      <c r="K38" s="18"/>
      <c r="L38" s="17"/>
      <c r="M38" s="18"/>
      <c r="N38" s="17"/>
      <c r="O38" s="19"/>
    </row>
    <row r="39" spans="1:15" ht="14.4" x14ac:dyDescent="0.3">
      <c r="A39" s="2"/>
    </row>
    <row r="40" spans="1:15" ht="15" thickBot="1" x14ac:dyDescent="0.35">
      <c r="A40" s="2" t="s">
        <v>31</v>
      </c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</row>
    <row r="41" spans="1:15" ht="15" thickBot="1" x14ac:dyDescent="0.35">
      <c r="A41" s="2"/>
      <c r="C41" s="4"/>
      <c r="D41" s="5" t="s">
        <v>1</v>
      </c>
      <c r="E41" s="5" t="s">
        <v>2</v>
      </c>
      <c r="F41" s="5" t="s">
        <v>3</v>
      </c>
      <c r="G41" s="5" t="s">
        <v>4</v>
      </c>
      <c r="H41" s="5" t="s">
        <v>5</v>
      </c>
      <c r="I41" s="5" t="s">
        <v>6</v>
      </c>
      <c r="J41" s="5" t="s">
        <v>7</v>
      </c>
      <c r="K41" s="5" t="s">
        <v>8</v>
      </c>
      <c r="L41" s="5" t="s">
        <v>9</v>
      </c>
      <c r="M41" s="5" t="s">
        <v>10</v>
      </c>
      <c r="N41" s="5" t="s">
        <v>11</v>
      </c>
      <c r="O41" s="6" t="s">
        <v>12</v>
      </c>
    </row>
    <row r="42" spans="1:15" ht="14.4" x14ac:dyDescent="0.3">
      <c r="A42" s="2"/>
      <c r="B42" s="7"/>
      <c r="C42" s="8" t="s">
        <v>26</v>
      </c>
      <c r="D42" s="8"/>
      <c r="E42" s="9"/>
      <c r="F42" s="8"/>
      <c r="G42" s="9"/>
      <c r="H42" s="8"/>
      <c r="I42" s="9"/>
      <c r="J42" s="8"/>
      <c r="K42" s="9"/>
      <c r="L42" s="8"/>
      <c r="M42" s="9"/>
      <c r="N42" s="8"/>
      <c r="O42" s="10"/>
    </row>
    <row r="43" spans="1:15" ht="14.4" x14ac:dyDescent="0.3">
      <c r="A43" s="2"/>
      <c r="B43" s="7"/>
      <c r="C43" t="s">
        <v>27</v>
      </c>
      <c r="E43" s="11"/>
      <c r="G43" s="11"/>
      <c r="I43" s="11"/>
      <c r="K43" s="11"/>
      <c r="M43" s="11"/>
      <c r="O43" s="12"/>
    </row>
    <row r="44" spans="1:15" ht="14.4" x14ac:dyDescent="0.3">
      <c r="A44" s="2"/>
      <c r="B44" s="7"/>
      <c r="C44" s="8" t="s">
        <v>28</v>
      </c>
      <c r="D44" s="8"/>
      <c r="E44" s="9"/>
      <c r="F44" s="8"/>
      <c r="G44" s="9"/>
      <c r="H44" s="8"/>
      <c r="I44" s="9"/>
      <c r="J44" s="8"/>
      <c r="K44" s="9"/>
      <c r="L44" s="8"/>
      <c r="M44" s="9"/>
      <c r="N44" s="8"/>
      <c r="O44" s="10"/>
    </row>
    <row r="45" spans="1:15" ht="14.4" x14ac:dyDescent="0.3">
      <c r="A45" s="2"/>
      <c r="B45" s="7"/>
      <c r="C45" t="s">
        <v>29</v>
      </c>
      <c r="E45" s="11"/>
      <c r="G45" s="11"/>
      <c r="I45" s="11"/>
      <c r="K45" s="11"/>
      <c r="M45" s="11"/>
      <c r="O45" s="12"/>
    </row>
    <row r="46" spans="1:15" ht="15" thickBot="1" x14ac:dyDescent="0.35">
      <c r="A46" s="2"/>
      <c r="B46" s="7"/>
      <c r="C46" s="16" t="s">
        <v>30</v>
      </c>
      <c r="D46" s="17"/>
      <c r="E46" s="18"/>
      <c r="F46" s="17"/>
      <c r="G46" s="18"/>
      <c r="H46" s="17"/>
      <c r="I46" s="18"/>
      <c r="J46" s="17"/>
      <c r="K46" s="18"/>
      <c r="L46" s="17"/>
      <c r="M46" s="18"/>
      <c r="N46" s="17"/>
      <c r="O46" s="19"/>
    </row>
    <row r="47" spans="1:15" ht="14.4" x14ac:dyDescent="0.3">
      <c r="A47" s="2"/>
    </row>
    <row r="48" spans="1:15" ht="15" thickBot="1" x14ac:dyDescent="0.35">
      <c r="A48" s="2" t="s">
        <v>32</v>
      </c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</row>
    <row r="49" spans="1:15" ht="15" thickBot="1" x14ac:dyDescent="0.35">
      <c r="A49" s="2"/>
      <c r="C49" s="4"/>
      <c r="D49" s="5" t="s">
        <v>1</v>
      </c>
      <c r="E49" s="5" t="s">
        <v>2</v>
      </c>
      <c r="F49" s="5" t="s">
        <v>3</v>
      </c>
      <c r="G49" s="5" t="s">
        <v>4</v>
      </c>
      <c r="H49" s="5" t="s">
        <v>5</v>
      </c>
      <c r="I49" s="5" t="s">
        <v>6</v>
      </c>
      <c r="J49" s="5" t="s">
        <v>7</v>
      </c>
      <c r="K49" s="5" t="s">
        <v>8</v>
      </c>
      <c r="L49" s="5" t="s">
        <v>9</v>
      </c>
      <c r="M49" s="5" t="s">
        <v>10</v>
      </c>
      <c r="N49" s="5" t="s">
        <v>11</v>
      </c>
      <c r="O49" s="6" t="s">
        <v>12</v>
      </c>
    </row>
    <row r="50" spans="1:15" ht="14.4" x14ac:dyDescent="0.3">
      <c r="A50" s="2"/>
      <c r="B50" s="7"/>
      <c r="C50" s="8" t="s">
        <v>26</v>
      </c>
      <c r="D50" s="8"/>
      <c r="E50" s="9"/>
      <c r="F50" s="8"/>
      <c r="G50" s="9"/>
      <c r="H50" s="8"/>
      <c r="I50" s="9"/>
      <c r="J50" s="8"/>
      <c r="K50" s="9"/>
      <c r="L50" s="8"/>
      <c r="M50" s="9"/>
      <c r="N50" s="8"/>
      <c r="O50" s="10"/>
    </row>
    <row r="51" spans="1:15" ht="14.4" x14ac:dyDescent="0.3">
      <c r="A51" s="2"/>
      <c r="B51" s="7"/>
      <c r="C51" t="s">
        <v>27</v>
      </c>
      <c r="E51" s="11"/>
      <c r="G51" s="11"/>
      <c r="I51" s="11"/>
      <c r="K51" s="11"/>
      <c r="M51" s="11"/>
      <c r="O51" s="12"/>
    </row>
    <row r="52" spans="1:15" ht="14.4" x14ac:dyDescent="0.3">
      <c r="A52" s="2"/>
      <c r="B52" s="7"/>
      <c r="C52" s="8" t="s">
        <v>28</v>
      </c>
      <c r="D52" s="8"/>
      <c r="E52" s="9"/>
      <c r="F52" s="8"/>
      <c r="G52" s="9"/>
      <c r="H52" s="8"/>
      <c r="I52" s="9"/>
      <c r="J52" s="8"/>
      <c r="K52" s="9"/>
      <c r="L52" s="8"/>
      <c r="M52" s="9"/>
      <c r="N52" s="8"/>
      <c r="O52" s="10"/>
    </row>
    <row r="53" spans="1:15" ht="14.4" x14ac:dyDescent="0.3">
      <c r="A53" s="2"/>
      <c r="B53" s="7"/>
      <c r="C53" t="s">
        <v>29</v>
      </c>
      <c r="E53" s="11"/>
      <c r="G53" s="11"/>
      <c r="I53" s="11"/>
      <c r="K53" s="11"/>
      <c r="M53" s="11"/>
      <c r="O53" s="12"/>
    </row>
    <row r="54" spans="1:15" ht="15" thickBot="1" x14ac:dyDescent="0.35">
      <c r="A54" s="2"/>
      <c r="B54" s="7"/>
      <c r="C54" s="16" t="s">
        <v>30</v>
      </c>
      <c r="D54" s="17"/>
      <c r="E54" s="18"/>
      <c r="F54" s="17"/>
      <c r="G54" s="18"/>
      <c r="H54" s="17"/>
      <c r="I54" s="18"/>
      <c r="J54" s="17"/>
      <c r="K54" s="18"/>
      <c r="L54" s="17"/>
      <c r="M54" s="18"/>
      <c r="N54" s="17"/>
      <c r="O54" s="19"/>
    </row>
    <row r="55" spans="1:15" ht="14.4" x14ac:dyDescent="0.3">
      <c r="A55" s="2"/>
    </row>
    <row r="56" spans="1:15" ht="15" thickBot="1" x14ac:dyDescent="0.35">
      <c r="A56" s="2" t="s">
        <v>33</v>
      </c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</row>
    <row r="57" spans="1:15" ht="15" thickBot="1" x14ac:dyDescent="0.35">
      <c r="A57" s="2"/>
      <c r="C57" s="4"/>
      <c r="D57" s="5" t="s">
        <v>1</v>
      </c>
      <c r="E57" s="5" t="s">
        <v>2</v>
      </c>
      <c r="F57" s="5" t="s">
        <v>3</v>
      </c>
      <c r="G57" s="5" t="s">
        <v>4</v>
      </c>
      <c r="H57" s="5" t="s">
        <v>5</v>
      </c>
      <c r="I57" s="5" t="s">
        <v>6</v>
      </c>
      <c r="J57" s="5" t="s">
        <v>7</v>
      </c>
      <c r="K57" s="5" t="s">
        <v>8</v>
      </c>
      <c r="L57" s="5" t="s">
        <v>9</v>
      </c>
      <c r="M57" s="5" t="s">
        <v>10</v>
      </c>
      <c r="N57" s="5" t="s">
        <v>11</v>
      </c>
      <c r="O57" s="6" t="s">
        <v>12</v>
      </c>
    </row>
    <row r="58" spans="1:15" ht="14.4" x14ac:dyDescent="0.3">
      <c r="A58" s="2"/>
      <c r="B58" s="7"/>
      <c r="C58" s="8" t="s">
        <v>26</v>
      </c>
      <c r="D58" s="8"/>
      <c r="E58" s="9"/>
      <c r="F58" s="8"/>
      <c r="G58" s="9"/>
      <c r="H58" s="8"/>
      <c r="I58" s="9"/>
      <c r="J58" s="8"/>
      <c r="K58" s="9"/>
      <c r="L58" s="8"/>
      <c r="M58" s="9"/>
      <c r="N58" s="8"/>
      <c r="O58" s="10"/>
    </row>
    <row r="59" spans="1:15" ht="14.4" x14ac:dyDescent="0.3">
      <c r="A59" s="2"/>
      <c r="B59" s="7"/>
      <c r="C59" t="s">
        <v>27</v>
      </c>
      <c r="E59" s="11"/>
      <c r="G59" s="11"/>
      <c r="I59" s="11"/>
      <c r="K59" s="11"/>
      <c r="M59" s="11"/>
      <c r="O59" s="12"/>
    </row>
    <row r="60" spans="1:15" ht="14.4" x14ac:dyDescent="0.3">
      <c r="A60" s="2"/>
      <c r="B60" s="7"/>
      <c r="C60" s="8" t="s">
        <v>28</v>
      </c>
      <c r="D60" s="8"/>
      <c r="E60" s="9"/>
      <c r="F60" s="8"/>
      <c r="G60" s="9"/>
      <c r="H60" s="8"/>
      <c r="I60" s="9"/>
      <c r="J60" s="8"/>
      <c r="K60" s="9"/>
      <c r="L60" s="8"/>
      <c r="M60" s="9"/>
      <c r="N60" s="8"/>
      <c r="O60" s="10"/>
    </row>
    <row r="61" spans="1:15" ht="14.4" x14ac:dyDescent="0.3">
      <c r="A61" s="2"/>
      <c r="B61" s="7"/>
      <c r="C61" t="s">
        <v>29</v>
      </c>
      <c r="E61" s="11"/>
      <c r="G61" s="11"/>
      <c r="I61" s="11"/>
      <c r="K61" s="11"/>
      <c r="M61" s="11"/>
      <c r="O61" s="12"/>
    </row>
    <row r="62" spans="1:15" ht="15" thickBot="1" x14ac:dyDescent="0.35">
      <c r="A62" s="2"/>
      <c r="B62" s="7"/>
      <c r="C62" s="16" t="s">
        <v>30</v>
      </c>
      <c r="D62" s="17"/>
      <c r="E62" s="18"/>
      <c r="F62" s="17"/>
      <c r="G62" s="18"/>
      <c r="H62" s="17"/>
      <c r="I62" s="18"/>
      <c r="J62" s="17"/>
      <c r="K62" s="18"/>
      <c r="L62" s="17"/>
      <c r="M62" s="18"/>
      <c r="N62" s="17"/>
      <c r="O62" s="19"/>
    </row>
    <row r="63" spans="1:15" ht="14.4" x14ac:dyDescent="0.3">
      <c r="A63" s="2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</vt:lpstr>
      <vt:lpstr>calculs</vt:lpstr>
    </vt:vector>
  </TitlesOfParts>
  <Company>Crédit-Agricole Cards &amp; Payments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CHARZAT-PRESTATAIRE Lucile (SOPRA STERIA GROUP)</dc:creator>
  <cp:lastModifiedBy>mdo100</cp:lastModifiedBy>
  <dcterms:created xsi:type="dcterms:W3CDTF">2019-07-18T16:15:17Z</dcterms:created>
  <dcterms:modified xsi:type="dcterms:W3CDTF">2019-07-18T19:12:18Z</dcterms:modified>
</cp:coreProperties>
</file>