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300" activeTab="1"/>
  </bookViews>
  <sheets>
    <sheet name="enregistrement des missions" sheetId="1" r:id="rId1"/>
    <sheet name="frais déplacement" sheetId="2" r:id="rId2"/>
  </sheets>
  <externalReferences>
    <externalReference r:id="rId3"/>
  </externalReferences>
  <definedNames>
    <definedName name="repas">[1]référence!$K$2:$K$4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2" l="1" a="1"/>
  <c r="A7" i="2" s="1"/>
  <c r="B7" i="2" a="1"/>
  <c r="B7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J7" i="2" a="1"/>
  <c r="J7" i="2" s="1"/>
  <c r="K7" i="2" a="1"/>
  <c r="K7" i="2" s="1"/>
  <c r="L7" i="2" a="1"/>
  <c r="L7" i="2" s="1"/>
  <c r="M7" i="2" a="1"/>
  <c r="M7" i="2" s="1"/>
  <c r="N7" i="2" a="1"/>
  <c r="N7" i="2" s="1"/>
  <c r="A8" i="2" a="1"/>
  <c r="A8" i="2" s="1"/>
  <c r="B8" i="2" a="1"/>
  <c r="B8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 s="1"/>
  <c r="J8" i="2" a="1"/>
  <c r="J8" i="2" s="1"/>
  <c r="K8" i="2" a="1"/>
  <c r="K8" i="2" s="1"/>
  <c r="L8" i="2" a="1"/>
  <c r="L8" i="2" s="1"/>
  <c r="M8" i="2" a="1"/>
  <c r="M8" i="2" s="1"/>
  <c r="N8" i="2" a="1"/>
  <c r="N8" i="2" s="1"/>
  <c r="A9" i="2" a="1"/>
  <c r="A9" i="2" s="1"/>
  <c r="B9" i="2" a="1"/>
  <c r="B9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I9" i="2" a="1"/>
  <c r="I9" i="2" s="1"/>
  <c r="J9" i="2" a="1"/>
  <c r="J9" i="2" s="1"/>
  <c r="K9" i="2" a="1"/>
  <c r="K9" i="2" s="1"/>
  <c r="L9" i="2" a="1"/>
  <c r="L9" i="2" s="1"/>
  <c r="M9" i="2" a="1"/>
  <c r="M9" i="2" s="1"/>
  <c r="N9" i="2" a="1"/>
  <c r="N9" i="2" s="1"/>
  <c r="A10" i="2" a="1"/>
  <c r="A10" i="2" s="1"/>
  <c r="B10" i="2" a="1"/>
  <c r="B10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J10" i="2" a="1"/>
  <c r="J10" i="2" s="1"/>
  <c r="K10" i="2" a="1"/>
  <c r="K10" i="2" s="1"/>
  <c r="L10" i="2" a="1"/>
  <c r="L10" i="2" s="1"/>
  <c r="M10" i="2" a="1"/>
  <c r="M10" i="2" s="1"/>
  <c r="N10" i="2" a="1"/>
  <c r="N10" i="2" s="1"/>
  <c r="A11" i="2" a="1"/>
  <c r="A11" i="2" s="1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I11" i="2" a="1"/>
  <c r="I11" i="2" s="1"/>
  <c r="J11" i="2" a="1"/>
  <c r="J11" i="2" s="1"/>
  <c r="K11" i="2" a="1"/>
  <c r="K11" i="2" s="1"/>
  <c r="L11" i="2" a="1"/>
  <c r="L11" i="2" s="1"/>
  <c r="M11" i="2" a="1"/>
  <c r="M11" i="2" s="1"/>
  <c r="N11" i="2" a="1"/>
  <c r="N11" i="2" s="1"/>
  <c r="A12" i="2" a="1"/>
  <c r="A12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I12" i="2" a="1"/>
  <c r="I12" i="2" s="1"/>
  <c r="J12" i="2" a="1"/>
  <c r="J12" i="2" s="1"/>
  <c r="K12" i="2" a="1"/>
  <c r="K12" i="2" s="1"/>
  <c r="L12" i="2" a="1"/>
  <c r="L12" i="2" s="1"/>
  <c r="M12" i="2" a="1"/>
  <c r="M12" i="2" s="1"/>
  <c r="N12" i="2" a="1"/>
  <c r="N12" i="2" s="1"/>
  <c r="A13" i="2" a="1"/>
  <c r="A13" i="2" s="1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K13" i="2" a="1"/>
  <c r="K13" i="2" s="1"/>
  <c r="L13" i="2" a="1"/>
  <c r="L13" i="2" s="1"/>
  <c r="M13" i="2" a="1"/>
  <c r="M13" i="2" s="1"/>
  <c r="N13" i="2" a="1"/>
  <c r="N13" i="2" s="1"/>
  <c r="A14" i="2" a="1"/>
  <c r="A14" i="2" s="1"/>
  <c r="B14" i="2" a="1"/>
  <c r="B14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 s="1"/>
  <c r="K14" i="2" a="1"/>
  <c r="K14" i="2" s="1"/>
  <c r="L14" i="2" a="1"/>
  <c r="L14" i="2" s="1"/>
  <c r="M14" i="2" a="1"/>
  <c r="M14" i="2" s="1"/>
  <c r="N14" i="2" a="1"/>
  <c r="N14" i="2" s="1"/>
  <c r="A15" i="2" a="1"/>
  <c r="A15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I15" i="2" a="1"/>
  <c r="I15" i="2" s="1"/>
  <c r="J15" i="2" a="1"/>
  <c r="J15" i="2" s="1"/>
  <c r="K15" i="2" a="1"/>
  <c r="K15" i="2" s="1"/>
  <c r="L15" i="2" a="1"/>
  <c r="L15" i="2" s="1"/>
  <c r="M15" i="2" a="1"/>
  <c r="M15" i="2" s="1"/>
  <c r="N15" i="2" a="1"/>
  <c r="N15" i="2" s="1"/>
  <c r="A16" i="2" a="1"/>
  <c r="A16" i="2" s="1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I16" i="2" a="1"/>
  <c r="I16" i="2" s="1"/>
  <c r="J16" i="2" a="1"/>
  <c r="J16" i="2" s="1"/>
  <c r="K16" i="2" a="1"/>
  <c r="K16" i="2" s="1"/>
  <c r="L16" i="2" a="1"/>
  <c r="L16" i="2" s="1"/>
  <c r="M16" i="2" a="1"/>
  <c r="M16" i="2" s="1"/>
  <c r="N16" i="2" a="1"/>
  <c r="N16" i="2" s="1"/>
  <c r="A17" i="2" a="1"/>
  <c r="A17" i="2" s="1"/>
  <c r="B17" i="2" a="1"/>
  <c r="B17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H17" i="2" a="1"/>
  <c r="H17" i="2" s="1"/>
  <c r="I17" i="2" a="1"/>
  <c r="I17" i="2" s="1"/>
  <c r="J17" i="2" a="1"/>
  <c r="J17" i="2" s="1"/>
  <c r="K17" i="2" a="1"/>
  <c r="K17" i="2" s="1"/>
  <c r="L17" i="2" a="1"/>
  <c r="L17" i="2" s="1"/>
  <c r="M17" i="2" a="1"/>
  <c r="M17" i="2" s="1"/>
  <c r="N17" i="2" a="1"/>
  <c r="N17" i="2" s="1"/>
  <c r="A18" i="2" a="1"/>
  <c r="A18" i="2" s="1"/>
  <c r="B18" i="2" a="1"/>
  <c r="B18" i="2" s="1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I18" i="2" a="1"/>
  <c r="I18" i="2" s="1"/>
  <c r="J18" i="2" a="1"/>
  <c r="J18" i="2" s="1"/>
  <c r="K18" i="2" a="1"/>
  <c r="K18" i="2" s="1"/>
  <c r="L18" i="2" a="1"/>
  <c r="L18" i="2" s="1"/>
  <c r="M18" i="2" a="1"/>
  <c r="M18" i="2" s="1"/>
  <c r="N18" i="2" a="1"/>
  <c r="N18" i="2" s="1"/>
  <c r="A19" i="2" a="1"/>
  <c r="A19" i="2" s="1"/>
  <c r="B19" i="2" a="1"/>
  <c r="B19" i="2" s="1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H19" i="2" a="1"/>
  <c r="H19" i="2" s="1"/>
  <c r="I19" i="2" a="1"/>
  <c r="I19" i="2" s="1"/>
  <c r="J19" i="2" a="1"/>
  <c r="J19" i="2" s="1"/>
  <c r="K19" i="2" a="1"/>
  <c r="K19" i="2" s="1"/>
  <c r="L19" i="2" a="1"/>
  <c r="L19" i="2" s="1"/>
  <c r="M19" i="2" a="1"/>
  <c r="M19" i="2" s="1"/>
  <c r="N19" i="2" a="1"/>
  <c r="N19" i="2" s="1"/>
  <c r="E6" i="2" a="1"/>
  <c r="M6" i="2" a="1"/>
  <c r="F6" i="2" a="1"/>
  <c r="J6" i="2" a="1"/>
  <c r="B6" i="2" a="1"/>
  <c r="N6" i="2" a="1"/>
  <c r="C6" i="2" a="1"/>
  <c r="K6" i="2" a="1"/>
  <c r="G6" i="2" a="1"/>
  <c r="H6" i="2" a="1"/>
  <c r="L6" i="2" a="1"/>
  <c r="D6" i="2" a="1"/>
  <c r="A6" i="2" a="1"/>
  <c r="I6" i="2" a="1"/>
  <c r="N5" i="2" a="1"/>
  <c r="M5" i="2" a="1"/>
  <c r="L5" i="2" a="1"/>
  <c r="K5" i="2" a="1"/>
  <c r="J5" i="2" a="1"/>
  <c r="I5" i="2" a="1"/>
  <c r="H5" i="2" a="1"/>
  <c r="G5" i="2" a="1"/>
  <c r="F5" i="2" a="1"/>
  <c r="E5" i="2" a="1"/>
  <c r="D5" i="2" a="1"/>
  <c r="C5" i="2" a="1"/>
  <c r="B5" i="2" a="1"/>
  <c r="A5" i="2" a="1"/>
  <c r="I6" i="2" l="1"/>
  <c r="A6" i="2"/>
  <c r="D6" i="2"/>
  <c r="L6" i="2"/>
  <c r="H6" i="2"/>
  <c r="G6" i="2"/>
  <c r="K6" i="2"/>
  <c r="C6" i="2"/>
  <c r="N6" i="2"/>
  <c r="B6" i="2"/>
  <c r="J6" i="2"/>
  <c r="F6" i="2"/>
  <c r="M6" i="2"/>
  <c r="E6" i="2"/>
  <c r="N5" i="2"/>
  <c r="M5" i="2"/>
  <c r="L5" i="2"/>
  <c r="K5" i="2"/>
  <c r="J5" i="2"/>
  <c r="I5" i="2"/>
  <c r="H5" i="2"/>
  <c r="G5" i="2"/>
  <c r="F5" i="2"/>
  <c r="E5" i="2"/>
  <c r="D5" i="2"/>
  <c r="C5" i="2"/>
  <c r="B5" i="2"/>
  <c r="A5" i="2"/>
  <c r="Z2" i="1" l="1"/>
  <c r="Z3" i="1"/>
  <c r="Z4" i="1" l="1"/>
  <c r="G4" i="1"/>
  <c r="B4" i="1"/>
</calcChain>
</file>

<file path=xl/sharedStrings.xml><?xml version="1.0" encoding="utf-8"?>
<sst xmlns="http://schemas.openxmlformats.org/spreadsheetml/2006/main" count="60" uniqueCount="52">
  <si>
    <t>Année</t>
  </si>
  <si>
    <t>semaine</t>
  </si>
  <si>
    <t>date mission</t>
  </si>
  <si>
    <t>agent</t>
  </si>
  <si>
    <t>heure debut mission</t>
  </si>
  <si>
    <t>heure fin mission</t>
  </si>
  <si>
    <t>Nb heures</t>
  </si>
  <si>
    <t>mission</t>
  </si>
  <si>
    <t>compl</t>
  </si>
  <si>
    <t>obs</t>
  </si>
  <si>
    <t>thématique</t>
  </si>
  <si>
    <t>cycle</t>
  </si>
  <si>
    <t>type ets</t>
  </si>
  <si>
    <t>catégorie ets</t>
  </si>
  <si>
    <t>nom ets</t>
  </si>
  <si>
    <t>commune</t>
  </si>
  <si>
    <t>dépt</t>
  </si>
  <si>
    <t>transport</t>
  </si>
  <si>
    <t>KM agglo</t>
  </si>
  <si>
    <t>KM hors agglo</t>
  </si>
  <si>
    <t>IKM</t>
  </si>
  <si>
    <t xml:space="preserve">repas </t>
  </si>
  <si>
    <t xml:space="preserve">nuitée </t>
  </si>
  <si>
    <t>Péage</t>
  </si>
  <si>
    <t>Parking, autres, …</t>
  </si>
  <si>
    <t>montant dépl</t>
  </si>
  <si>
    <t>obs2</t>
  </si>
  <si>
    <t>tx ikm</t>
  </si>
  <si>
    <t>Agent</t>
  </si>
  <si>
    <t>Période du</t>
  </si>
  <si>
    <t>au</t>
  </si>
  <si>
    <t>Date</t>
  </si>
  <si>
    <t>ets</t>
  </si>
  <si>
    <t>ville</t>
  </si>
  <si>
    <t>km agglo</t>
  </si>
  <si>
    <t>km hors agglo</t>
  </si>
  <si>
    <t>repas</t>
  </si>
  <si>
    <t>nuitée</t>
  </si>
  <si>
    <t>péage</t>
  </si>
  <si>
    <t>autres frais</t>
  </si>
  <si>
    <t>montant remboursé</t>
  </si>
  <si>
    <t>Chose</t>
  </si>
  <si>
    <t>ICI</t>
  </si>
  <si>
    <t>VL</t>
  </si>
  <si>
    <t>RAS</t>
  </si>
  <si>
    <t>OUI</t>
  </si>
  <si>
    <t>NON</t>
  </si>
  <si>
    <t>Truc</t>
  </si>
  <si>
    <t>Machin</t>
  </si>
  <si>
    <t>Là-bas</t>
  </si>
  <si>
    <t>Ailleurs</t>
  </si>
  <si>
    <t>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</si>
</sst>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#,##0.00\ &quot;€&quot;"/>
    <numFmt numFmtId="167" formatCode="0&quot; Km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6" tint="-0.249977111117893"/>
      <name val="Calibri"/>
      <scheme val="minor"/>
    </font>
    <font>
      <sz val="8"/>
      <color theme="6" tint="-0.249977111117893"/>
      <name val="Calibri"/>
      <scheme val="minor"/>
    </font>
    <font>
      <b/>
      <sz val="11"/>
      <color theme="6" tint="-0.249977111117893"/>
      <name val="Calibri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0" applyFont="1"/>
    <xf numFmtId="0" fontId="5" fillId="0" borderId="0" xfId="0" applyFont="1"/>
    <xf numFmtId="14" fontId="6" fillId="0" borderId="0" xfId="0" applyNumberFormat="1" applyFont="1"/>
    <xf numFmtId="0" fontId="6" fillId="0" borderId="0" xfId="0" applyFont="1"/>
    <xf numFmtId="164" fontId="6" fillId="0" borderId="0" xfId="0" applyNumberFormat="1" applyFont="1"/>
    <xf numFmtId="0" fontId="6" fillId="0" borderId="0" xfId="0" applyFont="1" applyBorder="1"/>
    <xf numFmtId="0" fontId="6" fillId="0" borderId="0" xfId="0" applyNumberFormat="1" applyFont="1"/>
    <xf numFmtId="2" fontId="6" fillId="0" borderId="0" xfId="0" applyNumberFormat="1" applyFont="1"/>
    <xf numFmtId="165" fontId="6" fillId="0" borderId="0" xfId="0" applyNumberFormat="1" applyFont="1"/>
    <xf numFmtId="0" fontId="7" fillId="0" borderId="0" xfId="0" applyFont="1"/>
    <xf numFmtId="0" fontId="8" fillId="0" borderId="0" xfId="0" applyFont="1" applyFill="1" applyAlignment="1">
      <alignment horizontal="left" vertical="center" indent="1"/>
    </xf>
    <xf numFmtId="0" fontId="1" fillId="2" borderId="2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9" fillId="0" borderId="0" xfId="0" applyFont="1"/>
    <xf numFmtId="14" fontId="0" fillId="0" borderId="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</cellXfs>
  <cellStyles count="1">
    <cellStyle name="Normal" xfId="0" builtinId="0"/>
  </cellStyles>
  <dxfs count="3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[h]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[h]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[h]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</dxf>
    <dxf>
      <border>
        <top style="double">
          <color theme="1"/>
        </top>
      </border>
    </dxf>
    <dxf>
      <font>
        <b/>
        <color theme="0"/>
      </font>
      <fill>
        <patternFill patternType="solid">
          <fgColor rgb="FF64BEA0"/>
          <bgColor rgb="FF64BEA0"/>
        </patternFill>
      </fill>
      <border>
        <bottom style="medium">
          <color theme="1"/>
        </bottom>
      </border>
    </dxf>
    <dxf>
      <font>
        <b val="0"/>
        <i val="0"/>
        <color auto="1"/>
      </font>
      <border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thin">
          <color theme="1"/>
        </vertical>
      </border>
    </dxf>
  </dxfs>
  <tableStyles count="1" defaultTableStyle="TableStyleMedium2" defaultPivotStyle="PivotStyleLight16">
    <tableStyle name="my tab" pivot="0" count="7">
      <tableStyleElement type="wholeTable" dxfId="36"/>
      <tableStyleElement type="headerRow" dxfId="35"/>
      <tableStyleElement type="totalRow" dxfId="34"/>
      <tableStyleElement type="firstColumn" dxfId="33"/>
      <tableStyleElement type="lastColumn" dxfId="32"/>
      <tableStyleElement type="firstRowStripe" dxfId="31"/>
      <tableStyleElement type="firstColumnStripe" dxfId="3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oc%20travail%202018-2019\mission%202018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registrement des missions"/>
      <sheetName val="missions par agents - heures"/>
      <sheetName val="pole par agent"/>
      <sheetName val="cumul missions ext"/>
      <sheetName val="cumul heure agent par mois"/>
      <sheetName val="heures par semaine"/>
      <sheetName val="frais déplacement"/>
      <sheetName val="référen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K2">
            <v>15.25</v>
          </cell>
        </row>
        <row r="3">
          <cell r="K3">
            <v>7.63</v>
          </cell>
        </row>
        <row r="4">
          <cell r="K4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missions" displayName="missions" ref="A1:AB4" totalsRowShown="0" headerRowDxfId="29" dataDxfId="28">
  <autoFilter ref="A1:AB4"/>
  <tableColumns count="28">
    <tableColumn id="29" name="Année" dataDxfId="27"/>
    <tableColumn id="28" name="semaine" dataDxfId="26">
      <calculatedColumnFormula>_xlfn.ISOWEEKNUM(missions[date mission])</calculatedColumnFormula>
    </tableColumn>
    <tableColumn id="1" name="date mission" dataDxfId="25"/>
    <tableColumn id="2" name="agent" dataDxfId="24"/>
    <tableColumn id="3" name="heure debut mission" dataDxfId="23"/>
    <tableColumn id="4" name="heure fin mission" dataDxfId="22"/>
    <tableColumn id="5" name="Nb heures" dataDxfId="21">
      <calculatedColumnFormula>missions[heure fin mission]-missions[heure debut mission]</calculatedColumnFormula>
    </tableColumn>
    <tableColumn id="6" name="mission" dataDxfId="20"/>
    <tableColumn id="7" name="compl" dataDxfId="19"/>
    <tableColumn id="27" name="obs" dataDxfId="18"/>
    <tableColumn id="8" name="thématique" dataDxfId="17"/>
    <tableColumn id="9" name="cycle" dataDxfId="16"/>
    <tableColumn id="10" name="type ets" dataDxfId="15"/>
    <tableColumn id="11" name="catégorie ets" dataDxfId="14"/>
    <tableColumn id="12" name="nom ets" dataDxfId="13"/>
    <tableColumn id="13" name="commune" dataDxfId="12"/>
    <tableColumn id="14" name="dépt" dataDxfId="11"/>
    <tableColumn id="18" name="transport" dataDxfId="10"/>
    <tableColumn id="19" name="KM agglo" dataDxfId="9"/>
    <tableColumn id="20" name="KM hors agglo" dataDxfId="8"/>
    <tableColumn id="25" name="IKM" dataDxfId="7">
      <calculatedColumnFormula>IF($R2="personnel",IF(ISBLANK($T2),"2,68",$T2*$AB2),"0")</calculatedColumnFormula>
    </tableColumn>
    <tableColumn id="15" name="repas " dataDxfId="6"/>
    <tableColumn id="16" name="nuitée " dataDxfId="5"/>
    <tableColumn id="21" name="Péage" dataDxfId="4"/>
    <tableColumn id="22" name="Parking, autres, …" dataDxfId="3"/>
    <tableColumn id="26" name="montant dépl" dataDxfId="2">
      <calculatedColumnFormula>missions[[#This Row],[repas ]]+missions[[#This Row],[nuitée ]]+missions[[#This Row],[Péage]]+missions[[#This Row],[Parking, autres, …]]+missions[[#This Row],[IKM]]</calculatedColumnFormula>
    </tableColumn>
    <tableColumn id="23" name="obs2" dataDxfId="1"/>
    <tableColumn id="24" name="tx ikm" dataDxfId="0"/>
  </tableColumns>
  <tableStyleInfo name="my ta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00"/>
    <pageSetUpPr fitToPage="1"/>
  </sheetPr>
  <dimension ref="A1:AB6"/>
  <sheetViews>
    <sheetView zoomScaleNormal="100" workbookViewId="0">
      <selection activeCell="N18" sqref="N18"/>
    </sheetView>
  </sheetViews>
  <sheetFormatPr baseColWidth="10" defaultRowHeight="14.4" x14ac:dyDescent="0.3"/>
  <cols>
    <col min="1" max="1" width="8.109375" style="14" customWidth="1"/>
    <col min="2" max="2" width="5.44140625" style="14" hidden="1" customWidth="1"/>
    <col min="3" max="3" width="12.6640625" customWidth="1"/>
    <col min="4" max="4" width="12.33203125" customWidth="1"/>
    <col min="5" max="5" width="11.6640625" customWidth="1"/>
    <col min="6" max="6" width="7.88671875" customWidth="1"/>
    <col min="7" max="7" width="6" hidden="1" customWidth="1"/>
    <col min="8" max="8" width="27.6640625" customWidth="1"/>
    <col min="9" max="9" width="17.44140625" customWidth="1"/>
    <col min="10" max="10" width="16" bestFit="1" customWidth="1"/>
    <col min="11" max="11" width="11.33203125" customWidth="1"/>
    <col min="12" max="12" width="14" bestFit="1" customWidth="1"/>
    <col min="13" max="13" width="14.5546875" customWidth="1"/>
    <col min="14" max="14" width="12.6640625" bestFit="1" customWidth="1"/>
    <col min="15" max="15" width="14.44140625" bestFit="1" customWidth="1"/>
    <col min="16" max="16" width="8.33203125" customWidth="1"/>
    <col min="17" max="17" width="8.5546875" customWidth="1"/>
    <col min="18" max="18" width="8.109375" customWidth="1"/>
    <col min="19" max="19" width="8.6640625" customWidth="1"/>
    <col min="21" max="21" width="8.6640625" customWidth="1"/>
    <col min="22" max="22" width="9.88671875" customWidth="1"/>
    <col min="28" max="28" width="10.6640625" customWidth="1"/>
  </cols>
  <sheetData>
    <row r="1" spans="1:28" s="4" customFormat="1" ht="45.75" customHeigh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3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</row>
    <row r="2" spans="1:28" x14ac:dyDescent="0.3">
      <c r="A2" s="5"/>
      <c r="B2" s="6"/>
      <c r="C2" s="7">
        <v>43347</v>
      </c>
      <c r="D2" s="8"/>
      <c r="E2" s="9"/>
      <c r="F2" s="9"/>
      <c r="G2" s="9"/>
      <c r="H2" s="22" t="s">
        <v>45</v>
      </c>
      <c r="I2" s="10"/>
      <c r="J2" s="8"/>
      <c r="K2" s="8"/>
      <c r="L2" s="8"/>
      <c r="M2" s="8"/>
      <c r="N2" s="8"/>
      <c r="O2" s="8" t="s">
        <v>41</v>
      </c>
      <c r="P2" s="8" t="s">
        <v>42</v>
      </c>
      <c r="Q2" s="8">
        <v>75000</v>
      </c>
      <c r="R2" s="8" t="s">
        <v>43</v>
      </c>
      <c r="S2" s="8">
        <v>12</v>
      </c>
      <c r="T2" s="11">
        <v>18</v>
      </c>
      <c r="U2" s="11">
        <v>61</v>
      </c>
      <c r="V2" s="8">
        <v>15.8</v>
      </c>
      <c r="W2" s="12">
        <v>125</v>
      </c>
      <c r="X2" s="12">
        <v>17</v>
      </c>
      <c r="Y2" s="12">
        <v>6</v>
      </c>
      <c r="Z2" s="13">
        <f>missions[[#This Row],[repas ]]+missions[[#This Row],[nuitée ]]+missions[[#This Row],[Péage]]+missions[[#This Row],[Parking, autres, …]]+missions[[#This Row],[IKM]]</f>
        <v>224.8</v>
      </c>
      <c r="AA2" s="13" t="s">
        <v>44</v>
      </c>
      <c r="AB2" s="8"/>
    </row>
    <row r="3" spans="1:28" x14ac:dyDescent="0.3">
      <c r="A3" s="5"/>
      <c r="B3" s="6"/>
      <c r="C3" s="7">
        <v>43348</v>
      </c>
      <c r="D3" s="8"/>
      <c r="E3" s="9"/>
      <c r="F3" s="9"/>
      <c r="G3" s="9"/>
      <c r="H3" s="22" t="s">
        <v>46</v>
      </c>
      <c r="I3" s="10"/>
      <c r="J3" s="8"/>
      <c r="K3" s="8"/>
      <c r="L3" s="8"/>
      <c r="M3" s="8"/>
      <c r="N3" s="8"/>
      <c r="O3" s="22" t="s">
        <v>47</v>
      </c>
      <c r="P3" s="22" t="s">
        <v>49</v>
      </c>
      <c r="Q3" s="8">
        <v>76000</v>
      </c>
      <c r="R3" s="8" t="s">
        <v>43</v>
      </c>
      <c r="S3" s="8">
        <v>15</v>
      </c>
      <c r="T3" s="11">
        <v>12</v>
      </c>
      <c r="U3" s="11">
        <v>55</v>
      </c>
      <c r="V3" s="8">
        <v>45</v>
      </c>
      <c r="W3" s="12">
        <v>65</v>
      </c>
      <c r="X3" s="12">
        <v>5</v>
      </c>
      <c r="Y3" s="12">
        <v>2</v>
      </c>
      <c r="Z3" s="13">
        <f>missions[[#This Row],[repas ]]+missions[[#This Row],[nuitée ]]+missions[[#This Row],[Péage]]+missions[[#This Row],[Parking, autres, …]]+missions[[#This Row],[IKM]]</f>
        <v>172</v>
      </c>
      <c r="AA3" s="13" t="s">
        <v>44</v>
      </c>
      <c r="AB3" s="8"/>
    </row>
    <row r="4" spans="1:28" x14ac:dyDescent="0.3">
      <c r="A4" s="5"/>
      <c r="B4" s="6" t="e">
        <f ca="1">_xlfn.ISOWEEKNUM(missions[date mission])</f>
        <v>#NAME?</v>
      </c>
      <c r="C4" s="7">
        <v>43348</v>
      </c>
      <c r="D4" s="8"/>
      <c r="E4" s="9"/>
      <c r="F4" s="9"/>
      <c r="G4" s="9">
        <f>missions[heure fin mission]-missions[heure debut mission]</f>
        <v>0</v>
      </c>
      <c r="H4" s="22" t="s">
        <v>45</v>
      </c>
      <c r="I4" s="10"/>
      <c r="J4" s="8"/>
      <c r="K4" s="8"/>
      <c r="L4" s="8"/>
      <c r="M4" s="8"/>
      <c r="N4" s="8"/>
      <c r="O4" s="22" t="s">
        <v>48</v>
      </c>
      <c r="P4" s="22" t="s">
        <v>50</v>
      </c>
      <c r="Q4" s="8">
        <v>75015</v>
      </c>
      <c r="R4" s="22" t="s">
        <v>51</v>
      </c>
      <c r="S4" s="8">
        <v>18</v>
      </c>
      <c r="T4" s="11">
        <v>2</v>
      </c>
      <c r="U4" s="11">
        <v>12</v>
      </c>
      <c r="V4" s="8">
        <v>28</v>
      </c>
      <c r="W4" s="12">
        <v>82</v>
      </c>
      <c r="X4" s="12">
        <v>4</v>
      </c>
      <c r="Y4" s="12">
        <v>5</v>
      </c>
      <c r="Z4" s="13">
        <f>missions[[#This Row],[repas ]]+missions[[#This Row],[nuitée ]]+missions[[#This Row],[Péage]]+missions[[#This Row],[Parking, autres, …]]+missions[[#This Row],[IKM]]</f>
        <v>131</v>
      </c>
      <c r="AA4" s="13" t="s">
        <v>44</v>
      </c>
      <c r="AB4" s="8"/>
    </row>
    <row r="6" spans="1:28" x14ac:dyDescent="0.3"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</sheetData>
  <dataValidations count="2">
    <dataValidation type="list" allowBlank="1" showInputMessage="1" showErrorMessage="1" sqref="A2:A4">
      <formula1>"2018-2019,2019-2020,2020-2021,"</formula1>
    </dataValidation>
    <dataValidation type="list" allowBlank="1" showInputMessage="1" showErrorMessage="1" sqref="V2:V4">
      <formula1>repas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[1]référence!#REF!</xm:f>
          </x14:formula1>
          <xm:sqref>I2:I4</xm:sqref>
        </x14:dataValidation>
        <x14:dataValidation type="list" allowBlank="1" showInputMessage="1" showErrorMessage="1">
          <x14:formula1>
            <xm:f>[1]référence!#REF!</xm:f>
          </x14:formula1>
          <xm:sqref>K2:K4</xm:sqref>
        </x14:dataValidation>
        <x14:dataValidation type="list" allowBlank="1" showInputMessage="1" showErrorMessage="1">
          <x14:formula1>
            <xm:f>[1]référence!#REF!</xm:f>
          </x14:formula1>
          <xm:sqref>N2:N4</xm:sqref>
        </x14:dataValidation>
        <x14:dataValidation type="list" allowBlank="1" showInputMessage="1" showErrorMessage="1">
          <x14:formula1>
            <xm:f>[1]référence!#REF!</xm:f>
          </x14:formula1>
          <xm:sqref>M2:M4</xm:sqref>
        </x14:dataValidation>
        <x14:dataValidation type="list" allowBlank="1" showInputMessage="1" showErrorMessage="1">
          <x14:formula1>
            <xm:f>[1]référence!#REF!</xm:f>
          </x14:formula1>
          <xm:sqref>L2:L4</xm:sqref>
        </x14:dataValidation>
        <x14:dataValidation type="list" allowBlank="1" showInputMessage="1" showErrorMessage="1">
          <x14:formula1>
            <xm:f>[1]référence!#REF!</xm:f>
          </x14:formula1>
          <xm:sqref>D2:D4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H25" sqref="H25"/>
    </sheetView>
  </sheetViews>
  <sheetFormatPr baseColWidth="10" defaultRowHeight="14.4" x14ac:dyDescent="0.3"/>
  <sheetData>
    <row r="1" spans="1:14" ht="15" thickBot="1" x14ac:dyDescent="0.35"/>
    <row r="2" spans="1:14" ht="27" customHeight="1" thickBot="1" x14ac:dyDescent="0.35">
      <c r="B2" s="15" t="s">
        <v>28</v>
      </c>
      <c r="C2" s="16"/>
      <c r="D2" s="17"/>
      <c r="H2" s="18" t="s">
        <v>29</v>
      </c>
      <c r="I2" s="19">
        <v>41851</v>
      </c>
      <c r="J2" s="18" t="s">
        <v>30</v>
      </c>
      <c r="K2" s="19">
        <v>41881</v>
      </c>
    </row>
    <row r="4" spans="1:14" s="21" customFormat="1" ht="28.8" x14ac:dyDescent="0.3">
      <c r="A4" s="20" t="s">
        <v>31</v>
      </c>
      <c r="B4" s="20" t="s">
        <v>32</v>
      </c>
      <c r="C4" s="20" t="s">
        <v>33</v>
      </c>
      <c r="D4" s="20" t="s">
        <v>16</v>
      </c>
      <c r="E4" s="20" t="s">
        <v>17</v>
      </c>
      <c r="F4" s="20" t="s">
        <v>34</v>
      </c>
      <c r="G4" s="20" t="s">
        <v>35</v>
      </c>
      <c r="H4" s="20" t="s">
        <v>20</v>
      </c>
      <c r="I4" s="20" t="s">
        <v>36</v>
      </c>
      <c r="J4" s="20" t="s">
        <v>37</v>
      </c>
      <c r="K4" s="20" t="s">
        <v>38</v>
      </c>
      <c r="L4" s="20" t="s">
        <v>39</v>
      </c>
      <c r="M4" s="20" t="s">
        <v>40</v>
      </c>
      <c r="N4" s="20" t="s">
        <v>9</v>
      </c>
    </row>
    <row r="5" spans="1:14" x14ac:dyDescent="0.3">
      <c r="A5" s="23">
        <f t="array" aca="1" ref="A5" ca="1">IF(ROWS($5:5)&lt;=COUNTIF(missions[mission],"OUI"),INDEX(missions[date mission],SMALL(IF(missions[mission]="OUI",ROW(INDIRECT("1:"&amp;ROWS(missions[mission])))),ROWS($5:5))),"")</f>
        <v>43347</v>
      </c>
      <c r="B5" s="23" t="str">
        <f t="array" aca="1" ref="B5" ca="1">IF(ROWS($5:5)&lt;=COUNTIF(missions[mission],"OUI"),INDEX(missions[nom ets],SMALL(IF(missions[mission]="OUI",ROW(INDIRECT("1:"&amp;ROWS(missions[mission])))),ROWS($5:5))),"")</f>
        <v>Chose</v>
      </c>
      <c r="C5" s="23" t="str">
        <f t="array" aca="1" ref="C5" ca="1">IF(ROWS($5:5)&lt;=COUNTIF(missions[mission],"OUI"),INDEX(missions[commune],SMALL(IF(missions[mission]="OUI",ROW(INDIRECT("1:"&amp;ROWS(missions[mission])))),ROWS($5:5))),"")</f>
        <v>ICI</v>
      </c>
      <c r="D5" s="24">
        <f t="array" aca="1" ref="D5" ca="1">IF(ROWS($5:5)&lt;=COUNTIF(missions[mission],"OUI"),INDEX(missions[dépt],SMALL(IF(missions[mission]="OUI",ROW(INDIRECT("1:"&amp;ROWS(missions[mission])))),ROWS($5:5))),"")</f>
        <v>75000</v>
      </c>
      <c r="E5" s="23" t="str">
        <f t="array" aca="1" ref="E5" ca="1">IF(ROWS($5:5)&lt;=COUNTIF(missions[mission],"OUI"),INDEX(missions[transport],SMALL(IF(missions[mission]="OUI",ROW(INDIRECT("1:"&amp;ROWS(missions[mission])))),ROWS($5:5))),"")</f>
        <v>VL</v>
      </c>
      <c r="F5" s="25">
        <f t="array" aca="1" ref="F5" ca="1">IF(ROWS($5:5)&lt;=COUNTIF(missions[mission],"OUI"),INDEX(missions[KM agglo],SMALL(IF(missions[mission]="OUI",ROW(INDIRECT("1:"&amp;ROWS(missions[mission])))),ROWS($5:5))),"")</f>
        <v>12</v>
      </c>
      <c r="G5" s="25">
        <f t="array" aca="1" ref="G5" ca="1">IF(ROWS($5:5)&lt;=COUNTIF(missions[mission],"OUI"),INDEX(missions[KM hors agglo],SMALL(IF(missions[mission]="OUI",ROW(INDIRECT("1:"&amp;ROWS(missions[mission])))),ROWS($5:5))),"")</f>
        <v>18</v>
      </c>
      <c r="H5" s="26">
        <f t="array" aca="1" ref="H5" ca="1">IF(ROWS($5:5)&lt;=COUNTIF(missions[mission],"OUI"),INDEX(missions[IKM],SMALL(IF(missions[mission]="OUI",ROW(INDIRECT("1:"&amp;ROWS(missions[mission])))),ROWS($5:5))),"")</f>
        <v>61</v>
      </c>
      <c r="I5" s="26">
        <f t="array" aca="1" ref="I5" ca="1">IF(ROWS($5:5)&lt;=COUNTIF(missions[mission],"OUI"),INDEX(missions[[repas ]],SMALL(IF(missions[mission]="OUI",ROW(INDIRECT("1:"&amp;ROWS(missions[mission])))),ROWS($5:5))),"")</f>
        <v>15.8</v>
      </c>
      <c r="J5" s="26">
        <f t="array" aca="1" ref="J5" ca="1">IF(ROWS($5:5)&lt;=COUNTIF(missions[mission],"OUI"),INDEX(missions[[nuitée ]],SMALL(IF(missions[mission]="OUI",ROW(INDIRECT("1:"&amp;ROWS(missions[mission])))),ROWS($5:5))),"")</f>
        <v>125</v>
      </c>
      <c r="K5" s="26">
        <f t="array" aca="1" ref="K5" ca="1">IF(ROWS($5:5)&lt;=COUNTIF(missions[mission],"OUI"),INDEX(missions[Péage],SMALL(IF(missions[mission]="OUI",ROW(INDIRECT("1:"&amp;ROWS(missions[mission])))),ROWS($5:5))),"")</f>
        <v>17</v>
      </c>
      <c r="L5" s="26">
        <f t="array" aca="1" ref="L5" ca="1">IF(ROWS($5:5)&lt;=COUNTIF(missions[mission],"OUI"),INDEX(missions[Parking, autres, …],SMALL(IF(missions[mission]="OUI",ROW(INDIRECT("1:"&amp;ROWS(missions[mission])))),ROWS($5:5))),"")</f>
        <v>6</v>
      </c>
      <c r="M5" s="26">
        <f t="array" aca="1" ref="M5" ca="1">IF(ROWS($5:5)&lt;=COUNTIF(missions[mission],"OUI"),INDEX(missions[montant dépl],SMALL(IF(missions[mission]="OUI",ROW(INDIRECT("1:"&amp;ROWS(missions[mission])))),ROWS($5:5))),"")</f>
        <v>224.8</v>
      </c>
      <c r="N5" s="23" t="str">
        <f t="array" aca="1" ref="N5" ca="1">IF(ROWS($5:5)&lt;=COUNTIF(missions[mission],"OUI"),INDEX(missions[obs2],SMALL(IF(missions[mission]="OUI",ROW(INDIRECT("1:"&amp;ROWS(missions[mission])))),ROWS($5:5))),"")</f>
        <v>RAS</v>
      </c>
    </row>
    <row r="6" spans="1:14" x14ac:dyDescent="0.3">
      <c r="A6" s="23">
        <f t="array" aca="1" ref="A6" ca="1">IF(ROWS($5:6)&lt;=COUNTIF(missions[mission],"OUI"),INDEX(missions[date mission],SMALL(IF(missions[mission]="OUI",ROW(INDIRECT("1:"&amp;ROWS(missions[mission])))),ROWS($5:6))),"")</f>
        <v>43348</v>
      </c>
      <c r="B6" s="23" t="str">
        <f t="array" aca="1" ref="B6" ca="1">IF(ROWS($5:6)&lt;=COUNTIF(missions[mission],"OUI"),INDEX(missions[nom ets],SMALL(IF(missions[mission]="OUI",ROW(INDIRECT("1:"&amp;ROWS(missions[mission])))),ROWS($5:6))),"")</f>
        <v>Machin</v>
      </c>
      <c r="C6" s="23" t="str">
        <f t="array" aca="1" ref="C6" ca="1">IF(ROWS($5:6)&lt;=COUNTIF(missions[mission],"OUI"),INDEX(missions[commune],SMALL(IF(missions[mission]="OUI",ROW(INDIRECT("1:"&amp;ROWS(missions[mission])))),ROWS($5:6))),"")</f>
        <v>Ailleurs</v>
      </c>
      <c r="D6" s="24">
        <f t="array" aca="1" ref="D6" ca="1">IF(ROWS($5:6)&lt;=COUNTIF(missions[mission],"OUI"),INDEX(missions[dépt],SMALL(IF(missions[mission]="OUI",ROW(INDIRECT("1:"&amp;ROWS(missions[mission])))),ROWS($5:6))),"")</f>
        <v>75015</v>
      </c>
      <c r="E6" s="23" t="str">
        <f t="array" aca="1" ref="E6" ca="1">IF(ROWS($5:6)&lt;=COUNTIF(missions[mission],"OUI"),INDEX(missions[transport],SMALL(IF(missions[mission]="OUI",ROW(INDIRECT("1:"&amp;ROWS(missions[mission])))),ROWS($5:6))),"")</f>
        <v>PL</v>
      </c>
      <c r="F6" s="25">
        <f t="array" aca="1" ref="F6" ca="1">IF(ROWS($5:6)&lt;=COUNTIF(missions[mission],"OUI"),INDEX(missions[KM agglo],SMALL(IF(missions[mission]="OUI",ROW(INDIRECT("1:"&amp;ROWS(missions[mission])))),ROWS($5:6))),"")</f>
        <v>18</v>
      </c>
      <c r="G6" s="25">
        <f t="array" aca="1" ref="G6" ca="1">IF(ROWS($5:6)&lt;=COUNTIF(missions[mission],"OUI"),INDEX(missions[KM hors agglo],SMALL(IF(missions[mission]="OUI",ROW(INDIRECT("1:"&amp;ROWS(missions[mission])))),ROWS($5:6))),"")</f>
        <v>2</v>
      </c>
      <c r="H6" s="26">
        <f t="array" aca="1" ref="H6" ca="1">IF(ROWS($5:6)&lt;=COUNTIF(missions[mission],"OUI"),INDEX(missions[IKM],SMALL(IF(missions[mission]="OUI",ROW(INDIRECT("1:"&amp;ROWS(missions[mission])))),ROWS($5:6))),"")</f>
        <v>12</v>
      </c>
      <c r="I6" s="26">
        <f t="array" aca="1" ref="I6" ca="1">IF(ROWS($5:6)&lt;=COUNTIF(missions[mission],"OUI"),INDEX(missions[[repas ]],SMALL(IF(missions[mission]="OUI",ROW(INDIRECT("1:"&amp;ROWS(missions[mission])))),ROWS($5:6))),"")</f>
        <v>28</v>
      </c>
      <c r="J6" s="26">
        <f t="array" aca="1" ref="J6" ca="1">IF(ROWS($5:6)&lt;=COUNTIF(missions[mission],"OUI"),INDEX(missions[[nuitée ]],SMALL(IF(missions[mission]="OUI",ROW(INDIRECT("1:"&amp;ROWS(missions[mission])))),ROWS($5:6))),"")</f>
        <v>82</v>
      </c>
      <c r="K6" s="26">
        <f t="array" aca="1" ref="K6" ca="1">IF(ROWS($5:6)&lt;=COUNTIF(missions[mission],"OUI"),INDEX(missions[Péage],SMALL(IF(missions[mission]="OUI",ROW(INDIRECT("1:"&amp;ROWS(missions[mission])))),ROWS($5:6))),"")</f>
        <v>4</v>
      </c>
      <c r="L6" s="26">
        <f t="array" aca="1" ref="L6" ca="1">IF(ROWS($5:6)&lt;=COUNTIF(missions[mission],"OUI"),INDEX(missions[Parking, autres, …],SMALL(IF(missions[mission]="OUI",ROW(INDIRECT("1:"&amp;ROWS(missions[mission])))),ROWS($5:6))),"")</f>
        <v>5</v>
      </c>
      <c r="M6" s="26">
        <f t="array" aca="1" ref="M6" ca="1">IF(ROWS($5:6)&lt;=COUNTIF(missions[mission],"OUI"),INDEX(missions[montant dépl],SMALL(IF(missions[mission]="OUI",ROW(INDIRECT("1:"&amp;ROWS(missions[mission])))),ROWS($5:6))),"")</f>
        <v>131</v>
      </c>
      <c r="N6" s="23" t="str">
        <f t="array" aca="1" ref="N6" ca="1">IF(ROWS($5:6)&lt;=COUNTIF(missions[mission],"OUI"),INDEX(missions[obs2],SMALL(IF(missions[mission]="OUI",ROW(INDIRECT("1:"&amp;ROWS(missions[mission])))),ROWS($5:6))),"")</f>
        <v>RAS</v>
      </c>
    </row>
    <row r="7" spans="1:14" x14ac:dyDescent="0.3">
      <c r="A7" s="23" t="str">
        <f t="array" aca="1" ref="A7" ca="1">IF(ROWS($5:7)&lt;=COUNTIF(missions[mission],"OUI"),INDEX(missions[date mission],SMALL(IF(missions[mission]="OUI",ROW(INDIRECT("1:"&amp;ROWS(missions[mission])))),ROWS($5:7))),"")</f>
        <v/>
      </c>
      <c r="B7" s="23" t="str">
        <f t="array" aca="1" ref="B7" ca="1">IF(ROWS($5:7)&lt;=COUNTIF(missions[mission],"OUI"),INDEX(missions[nom ets],SMALL(IF(missions[mission]="OUI",ROW(INDIRECT("1:"&amp;ROWS(missions[mission])))),ROWS($5:7))),"")</f>
        <v/>
      </c>
      <c r="C7" s="23" t="str">
        <f t="array" aca="1" ref="C7" ca="1">IF(ROWS($5:7)&lt;=COUNTIF(missions[mission],"OUI"),INDEX(missions[commune],SMALL(IF(missions[mission]="OUI",ROW(INDIRECT("1:"&amp;ROWS(missions[mission])))),ROWS($5:7))),"")</f>
        <v/>
      </c>
      <c r="D7" s="24" t="str">
        <f t="array" aca="1" ref="D7" ca="1">IF(ROWS($5:7)&lt;=COUNTIF(missions[mission],"OUI"),INDEX(missions[dépt],SMALL(IF(missions[mission]="OUI",ROW(INDIRECT("1:"&amp;ROWS(missions[mission])))),ROWS($5:7))),"")</f>
        <v/>
      </c>
      <c r="E7" s="23" t="str">
        <f t="array" aca="1" ref="E7" ca="1">IF(ROWS($5:7)&lt;=COUNTIF(missions[mission],"OUI"),INDEX(missions[transport],SMALL(IF(missions[mission]="OUI",ROW(INDIRECT("1:"&amp;ROWS(missions[mission])))),ROWS($5:7))),"")</f>
        <v/>
      </c>
      <c r="F7" s="25" t="str">
        <f t="array" aca="1" ref="F7" ca="1">IF(ROWS($5:7)&lt;=COUNTIF(missions[mission],"OUI"),INDEX(missions[KM agglo],SMALL(IF(missions[mission]="OUI",ROW(INDIRECT("1:"&amp;ROWS(missions[mission])))),ROWS($5:7))),"")</f>
        <v/>
      </c>
      <c r="G7" s="25" t="str">
        <f t="array" aca="1" ref="G7" ca="1">IF(ROWS($5:7)&lt;=COUNTIF(missions[mission],"OUI"),INDEX(missions[KM hors agglo],SMALL(IF(missions[mission]="OUI",ROW(INDIRECT("1:"&amp;ROWS(missions[mission])))),ROWS($5:7))),"")</f>
        <v/>
      </c>
      <c r="H7" s="26" t="str">
        <f t="array" aca="1" ref="H7" ca="1">IF(ROWS($5:7)&lt;=COUNTIF(missions[mission],"OUI"),INDEX(missions[IKM],SMALL(IF(missions[mission]="OUI",ROW(INDIRECT("1:"&amp;ROWS(missions[mission])))),ROWS($5:7))),"")</f>
        <v/>
      </c>
      <c r="I7" s="26" t="str">
        <f t="array" aca="1" ref="I7" ca="1">IF(ROWS($5:7)&lt;=COUNTIF(missions[mission],"OUI"),INDEX(missions[[repas ]],SMALL(IF(missions[mission]="OUI",ROW(INDIRECT("1:"&amp;ROWS(missions[mission])))),ROWS($5:7))),"")</f>
        <v/>
      </c>
      <c r="J7" s="26" t="str">
        <f t="array" aca="1" ref="J7" ca="1">IF(ROWS($5:7)&lt;=COUNTIF(missions[mission],"OUI"),INDEX(missions[[nuitée ]],SMALL(IF(missions[mission]="OUI",ROW(INDIRECT("1:"&amp;ROWS(missions[mission])))),ROWS($5:7))),"")</f>
        <v/>
      </c>
      <c r="K7" s="26" t="str">
        <f t="array" aca="1" ref="K7" ca="1">IF(ROWS($5:7)&lt;=COUNTIF(missions[mission],"OUI"),INDEX(missions[Péage],SMALL(IF(missions[mission]="OUI",ROW(INDIRECT("1:"&amp;ROWS(missions[mission])))),ROWS($5:7))),"")</f>
        <v/>
      </c>
      <c r="L7" s="26" t="str">
        <f t="array" aca="1" ref="L7" ca="1">IF(ROWS($5:7)&lt;=COUNTIF(missions[mission],"OUI"),INDEX(missions[Parking, autres, …],SMALL(IF(missions[mission]="OUI",ROW(INDIRECT("1:"&amp;ROWS(missions[mission])))),ROWS($5:7))),"")</f>
        <v/>
      </c>
      <c r="M7" s="26" t="str">
        <f t="array" aca="1" ref="M7" ca="1">IF(ROWS($5:7)&lt;=COUNTIF(missions[mission],"OUI"),INDEX(missions[montant dépl],SMALL(IF(missions[mission]="OUI",ROW(INDIRECT("1:"&amp;ROWS(missions[mission])))),ROWS($5:7))),"")</f>
        <v/>
      </c>
      <c r="N7" s="23" t="str">
        <f t="array" aca="1" ref="N7" ca="1">IF(ROWS($5:7)&lt;=COUNTIF(missions[mission],"OUI"),INDEX(missions[obs2],SMALL(IF(missions[mission]="OUI",ROW(INDIRECT("1:"&amp;ROWS(missions[mission])))),ROWS($5:7))),"")</f>
        <v/>
      </c>
    </row>
    <row r="8" spans="1:14" x14ac:dyDescent="0.3">
      <c r="A8" s="23" t="str">
        <f t="array" aca="1" ref="A8" ca="1">IF(ROWS($5:8)&lt;=COUNTIF(missions[mission],"OUI"),INDEX(missions[date mission],SMALL(IF(missions[mission]="OUI",ROW(INDIRECT("1:"&amp;ROWS(missions[mission])))),ROWS($5:8))),"")</f>
        <v/>
      </c>
      <c r="B8" s="23" t="str">
        <f t="array" aca="1" ref="B8" ca="1">IF(ROWS($5:8)&lt;=COUNTIF(missions[mission],"OUI"),INDEX(missions[nom ets],SMALL(IF(missions[mission]="OUI",ROW(INDIRECT("1:"&amp;ROWS(missions[mission])))),ROWS($5:8))),"")</f>
        <v/>
      </c>
      <c r="C8" s="23" t="str">
        <f t="array" aca="1" ref="C8" ca="1">IF(ROWS($5:8)&lt;=COUNTIF(missions[mission],"OUI"),INDEX(missions[commune],SMALL(IF(missions[mission]="OUI",ROW(INDIRECT("1:"&amp;ROWS(missions[mission])))),ROWS($5:8))),"")</f>
        <v/>
      </c>
      <c r="D8" s="24" t="str">
        <f t="array" aca="1" ref="D8" ca="1">IF(ROWS($5:8)&lt;=COUNTIF(missions[mission],"OUI"),INDEX(missions[dépt],SMALL(IF(missions[mission]="OUI",ROW(INDIRECT("1:"&amp;ROWS(missions[mission])))),ROWS($5:8))),"")</f>
        <v/>
      </c>
      <c r="E8" s="23" t="str">
        <f t="array" aca="1" ref="E8" ca="1">IF(ROWS($5:8)&lt;=COUNTIF(missions[mission],"OUI"),INDEX(missions[transport],SMALL(IF(missions[mission]="OUI",ROW(INDIRECT("1:"&amp;ROWS(missions[mission])))),ROWS($5:8))),"")</f>
        <v/>
      </c>
      <c r="F8" s="25" t="str">
        <f t="array" aca="1" ref="F8" ca="1">IF(ROWS($5:8)&lt;=COUNTIF(missions[mission],"OUI"),INDEX(missions[KM agglo],SMALL(IF(missions[mission]="OUI",ROW(INDIRECT("1:"&amp;ROWS(missions[mission])))),ROWS($5:8))),"")</f>
        <v/>
      </c>
      <c r="G8" s="25" t="str">
        <f t="array" aca="1" ref="G8" ca="1">IF(ROWS($5:8)&lt;=COUNTIF(missions[mission],"OUI"),INDEX(missions[KM hors agglo],SMALL(IF(missions[mission]="OUI",ROW(INDIRECT("1:"&amp;ROWS(missions[mission])))),ROWS($5:8))),"")</f>
        <v/>
      </c>
      <c r="H8" s="26" t="str">
        <f t="array" aca="1" ref="H8" ca="1">IF(ROWS($5:8)&lt;=COUNTIF(missions[mission],"OUI"),INDEX(missions[IKM],SMALL(IF(missions[mission]="OUI",ROW(INDIRECT("1:"&amp;ROWS(missions[mission])))),ROWS($5:8))),"")</f>
        <v/>
      </c>
      <c r="I8" s="26" t="str">
        <f t="array" aca="1" ref="I8" ca="1">IF(ROWS($5:8)&lt;=COUNTIF(missions[mission],"OUI"),INDEX(missions[[repas ]],SMALL(IF(missions[mission]="OUI",ROW(INDIRECT("1:"&amp;ROWS(missions[mission])))),ROWS($5:8))),"")</f>
        <v/>
      </c>
      <c r="J8" s="26" t="str">
        <f t="array" aca="1" ref="J8" ca="1">IF(ROWS($5:8)&lt;=COUNTIF(missions[mission],"OUI"),INDEX(missions[[nuitée ]],SMALL(IF(missions[mission]="OUI",ROW(INDIRECT("1:"&amp;ROWS(missions[mission])))),ROWS($5:8))),"")</f>
        <v/>
      </c>
      <c r="K8" s="26" t="str">
        <f t="array" aca="1" ref="K8" ca="1">IF(ROWS($5:8)&lt;=COUNTIF(missions[mission],"OUI"),INDEX(missions[Péage],SMALL(IF(missions[mission]="OUI",ROW(INDIRECT("1:"&amp;ROWS(missions[mission])))),ROWS($5:8))),"")</f>
        <v/>
      </c>
      <c r="L8" s="26" t="str">
        <f t="array" aca="1" ref="L8" ca="1">IF(ROWS($5:8)&lt;=COUNTIF(missions[mission],"OUI"),INDEX(missions[Parking, autres, …],SMALL(IF(missions[mission]="OUI",ROW(INDIRECT("1:"&amp;ROWS(missions[mission])))),ROWS($5:8))),"")</f>
        <v/>
      </c>
      <c r="M8" s="26" t="str">
        <f t="array" aca="1" ref="M8" ca="1">IF(ROWS($5:8)&lt;=COUNTIF(missions[mission],"OUI"),INDEX(missions[montant dépl],SMALL(IF(missions[mission]="OUI",ROW(INDIRECT("1:"&amp;ROWS(missions[mission])))),ROWS($5:8))),"")</f>
        <v/>
      </c>
      <c r="N8" s="23" t="str">
        <f t="array" aca="1" ref="N8" ca="1">IF(ROWS($5:8)&lt;=COUNTIF(missions[mission],"OUI"),INDEX(missions[obs2],SMALL(IF(missions[mission]="OUI",ROW(INDIRECT("1:"&amp;ROWS(missions[mission])))),ROWS($5:8))),"")</f>
        <v/>
      </c>
    </row>
    <row r="9" spans="1:14" x14ac:dyDescent="0.3">
      <c r="A9" s="23" t="str">
        <f t="array" aca="1" ref="A9" ca="1">IF(ROWS($5:9)&lt;=COUNTIF(missions[mission],"OUI"),INDEX(missions[date mission],SMALL(IF(missions[mission]="OUI",ROW(INDIRECT("1:"&amp;ROWS(missions[mission])))),ROWS($5:9))),"")</f>
        <v/>
      </c>
      <c r="B9" s="23" t="str">
        <f t="array" aca="1" ref="B9" ca="1">IF(ROWS($5:9)&lt;=COUNTIF(missions[mission],"OUI"),INDEX(missions[nom ets],SMALL(IF(missions[mission]="OUI",ROW(INDIRECT("1:"&amp;ROWS(missions[mission])))),ROWS($5:9))),"")</f>
        <v/>
      </c>
      <c r="C9" s="23" t="str">
        <f t="array" aca="1" ref="C9" ca="1">IF(ROWS($5:9)&lt;=COUNTIF(missions[mission],"OUI"),INDEX(missions[commune],SMALL(IF(missions[mission]="OUI",ROW(INDIRECT("1:"&amp;ROWS(missions[mission])))),ROWS($5:9))),"")</f>
        <v/>
      </c>
      <c r="D9" s="24" t="str">
        <f t="array" aca="1" ref="D9" ca="1">IF(ROWS($5:9)&lt;=COUNTIF(missions[mission],"OUI"),INDEX(missions[dépt],SMALL(IF(missions[mission]="OUI",ROW(INDIRECT("1:"&amp;ROWS(missions[mission])))),ROWS($5:9))),"")</f>
        <v/>
      </c>
      <c r="E9" s="23" t="str">
        <f t="array" aca="1" ref="E9" ca="1">IF(ROWS($5:9)&lt;=COUNTIF(missions[mission],"OUI"),INDEX(missions[transport],SMALL(IF(missions[mission]="OUI",ROW(INDIRECT("1:"&amp;ROWS(missions[mission])))),ROWS($5:9))),"")</f>
        <v/>
      </c>
      <c r="F9" s="25" t="str">
        <f t="array" aca="1" ref="F9" ca="1">IF(ROWS($5:9)&lt;=COUNTIF(missions[mission],"OUI"),INDEX(missions[KM agglo],SMALL(IF(missions[mission]="OUI",ROW(INDIRECT("1:"&amp;ROWS(missions[mission])))),ROWS($5:9))),"")</f>
        <v/>
      </c>
      <c r="G9" s="25" t="str">
        <f t="array" aca="1" ref="G9" ca="1">IF(ROWS($5:9)&lt;=COUNTIF(missions[mission],"OUI"),INDEX(missions[KM hors agglo],SMALL(IF(missions[mission]="OUI",ROW(INDIRECT("1:"&amp;ROWS(missions[mission])))),ROWS($5:9))),"")</f>
        <v/>
      </c>
      <c r="H9" s="26" t="str">
        <f t="array" aca="1" ref="H9" ca="1">IF(ROWS($5:9)&lt;=COUNTIF(missions[mission],"OUI"),INDEX(missions[IKM],SMALL(IF(missions[mission]="OUI",ROW(INDIRECT("1:"&amp;ROWS(missions[mission])))),ROWS($5:9))),"")</f>
        <v/>
      </c>
      <c r="I9" s="26" t="str">
        <f t="array" aca="1" ref="I9" ca="1">IF(ROWS($5:9)&lt;=COUNTIF(missions[mission],"OUI"),INDEX(missions[[repas ]],SMALL(IF(missions[mission]="OUI",ROW(INDIRECT("1:"&amp;ROWS(missions[mission])))),ROWS($5:9))),"")</f>
        <v/>
      </c>
      <c r="J9" s="26" t="str">
        <f t="array" aca="1" ref="J9" ca="1">IF(ROWS($5:9)&lt;=COUNTIF(missions[mission],"OUI"),INDEX(missions[[nuitée ]],SMALL(IF(missions[mission]="OUI",ROW(INDIRECT("1:"&amp;ROWS(missions[mission])))),ROWS($5:9))),"")</f>
        <v/>
      </c>
      <c r="K9" s="26" t="str">
        <f t="array" aca="1" ref="K9" ca="1">IF(ROWS($5:9)&lt;=COUNTIF(missions[mission],"OUI"),INDEX(missions[Péage],SMALL(IF(missions[mission]="OUI",ROW(INDIRECT("1:"&amp;ROWS(missions[mission])))),ROWS($5:9))),"")</f>
        <v/>
      </c>
      <c r="L9" s="26" t="str">
        <f t="array" aca="1" ref="L9" ca="1">IF(ROWS($5:9)&lt;=COUNTIF(missions[mission],"OUI"),INDEX(missions[Parking, autres, …],SMALL(IF(missions[mission]="OUI",ROW(INDIRECT("1:"&amp;ROWS(missions[mission])))),ROWS($5:9))),"")</f>
        <v/>
      </c>
      <c r="M9" s="26" t="str">
        <f t="array" aca="1" ref="M9" ca="1">IF(ROWS($5:9)&lt;=COUNTIF(missions[mission],"OUI"),INDEX(missions[montant dépl],SMALL(IF(missions[mission]="OUI",ROW(INDIRECT("1:"&amp;ROWS(missions[mission])))),ROWS($5:9))),"")</f>
        <v/>
      </c>
      <c r="N9" s="23" t="str">
        <f t="array" aca="1" ref="N9" ca="1">IF(ROWS($5:9)&lt;=COUNTIF(missions[mission],"OUI"),INDEX(missions[obs2],SMALL(IF(missions[mission]="OUI",ROW(INDIRECT("1:"&amp;ROWS(missions[mission])))),ROWS($5:9))),"")</f>
        <v/>
      </c>
    </row>
    <row r="10" spans="1:14" x14ac:dyDescent="0.3">
      <c r="A10" s="23" t="str">
        <f t="array" aca="1" ref="A10" ca="1">IF(ROWS($5:10)&lt;=COUNTIF(missions[mission],"OUI"),INDEX(missions[date mission],SMALL(IF(missions[mission]="OUI",ROW(INDIRECT("1:"&amp;ROWS(missions[mission])))),ROWS($5:10))),"")</f>
        <v/>
      </c>
      <c r="B10" s="23" t="str">
        <f t="array" aca="1" ref="B10" ca="1">IF(ROWS($5:10)&lt;=COUNTIF(missions[mission],"OUI"),INDEX(missions[nom ets],SMALL(IF(missions[mission]="OUI",ROW(INDIRECT("1:"&amp;ROWS(missions[mission])))),ROWS($5:10))),"")</f>
        <v/>
      </c>
      <c r="C10" s="23" t="str">
        <f t="array" aca="1" ref="C10" ca="1">IF(ROWS($5:10)&lt;=COUNTIF(missions[mission],"OUI"),INDEX(missions[commune],SMALL(IF(missions[mission]="OUI",ROW(INDIRECT("1:"&amp;ROWS(missions[mission])))),ROWS($5:10))),"")</f>
        <v/>
      </c>
      <c r="D10" s="24" t="str">
        <f t="array" aca="1" ref="D10" ca="1">IF(ROWS($5:10)&lt;=COUNTIF(missions[mission],"OUI"),INDEX(missions[dépt],SMALL(IF(missions[mission]="OUI",ROW(INDIRECT("1:"&amp;ROWS(missions[mission])))),ROWS($5:10))),"")</f>
        <v/>
      </c>
      <c r="E10" s="23" t="str">
        <f t="array" aca="1" ref="E10" ca="1">IF(ROWS($5:10)&lt;=COUNTIF(missions[mission],"OUI"),INDEX(missions[transport],SMALL(IF(missions[mission]="OUI",ROW(INDIRECT("1:"&amp;ROWS(missions[mission])))),ROWS($5:10))),"")</f>
        <v/>
      </c>
      <c r="F10" s="25" t="str">
        <f t="array" aca="1" ref="F10" ca="1">IF(ROWS($5:10)&lt;=COUNTIF(missions[mission],"OUI"),INDEX(missions[KM agglo],SMALL(IF(missions[mission]="OUI",ROW(INDIRECT("1:"&amp;ROWS(missions[mission])))),ROWS($5:10))),"")</f>
        <v/>
      </c>
      <c r="G10" s="25" t="str">
        <f t="array" aca="1" ref="G10" ca="1">IF(ROWS($5:10)&lt;=COUNTIF(missions[mission],"OUI"),INDEX(missions[KM hors agglo],SMALL(IF(missions[mission]="OUI",ROW(INDIRECT("1:"&amp;ROWS(missions[mission])))),ROWS($5:10))),"")</f>
        <v/>
      </c>
      <c r="H10" s="26" t="str">
        <f t="array" aca="1" ref="H10" ca="1">IF(ROWS($5:10)&lt;=COUNTIF(missions[mission],"OUI"),INDEX(missions[IKM],SMALL(IF(missions[mission]="OUI",ROW(INDIRECT("1:"&amp;ROWS(missions[mission])))),ROWS($5:10))),"")</f>
        <v/>
      </c>
      <c r="I10" s="26" t="str">
        <f t="array" aca="1" ref="I10" ca="1">IF(ROWS($5:10)&lt;=COUNTIF(missions[mission],"OUI"),INDEX(missions[[repas ]],SMALL(IF(missions[mission]="OUI",ROW(INDIRECT("1:"&amp;ROWS(missions[mission])))),ROWS($5:10))),"")</f>
        <v/>
      </c>
      <c r="J10" s="26" t="str">
        <f t="array" aca="1" ref="J10" ca="1">IF(ROWS($5:10)&lt;=COUNTIF(missions[mission],"OUI"),INDEX(missions[[nuitée ]],SMALL(IF(missions[mission]="OUI",ROW(INDIRECT("1:"&amp;ROWS(missions[mission])))),ROWS($5:10))),"")</f>
        <v/>
      </c>
      <c r="K10" s="26" t="str">
        <f t="array" aca="1" ref="K10" ca="1">IF(ROWS($5:10)&lt;=COUNTIF(missions[mission],"OUI"),INDEX(missions[Péage],SMALL(IF(missions[mission]="OUI",ROW(INDIRECT("1:"&amp;ROWS(missions[mission])))),ROWS($5:10))),"")</f>
        <v/>
      </c>
      <c r="L10" s="26" t="str">
        <f t="array" aca="1" ref="L10" ca="1">IF(ROWS($5:10)&lt;=COUNTIF(missions[mission],"OUI"),INDEX(missions[Parking, autres, …],SMALL(IF(missions[mission]="OUI",ROW(INDIRECT("1:"&amp;ROWS(missions[mission])))),ROWS($5:10))),"")</f>
        <v/>
      </c>
      <c r="M10" s="26" t="str">
        <f t="array" aca="1" ref="M10" ca="1">IF(ROWS($5:10)&lt;=COUNTIF(missions[mission],"OUI"),INDEX(missions[montant dépl],SMALL(IF(missions[mission]="OUI",ROW(INDIRECT("1:"&amp;ROWS(missions[mission])))),ROWS($5:10))),"")</f>
        <v/>
      </c>
      <c r="N10" s="23" t="str">
        <f t="array" aca="1" ref="N10" ca="1">IF(ROWS($5:10)&lt;=COUNTIF(missions[mission],"OUI"),INDEX(missions[obs2],SMALL(IF(missions[mission]="OUI",ROW(INDIRECT("1:"&amp;ROWS(missions[mission])))),ROWS($5:10))),"")</f>
        <v/>
      </c>
    </row>
    <row r="11" spans="1:14" x14ac:dyDescent="0.3">
      <c r="A11" s="23" t="str">
        <f t="array" aca="1" ref="A11" ca="1">IF(ROWS($5:11)&lt;=COUNTIF(missions[mission],"OUI"),INDEX(missions[date mission],SMALL(IF(missions[mission]="OUI",ROW(INDIRECT("1:"&amp;ROWS(missions[mission])))),ROWS($5:11))),"")</f>
        <v/>
      </c>
      <c r="B11" s="23" t="str">
        <f t="array" aca="1" ref="B11" ca="1">IF(ROWS($5:11)&lt;=COUNTIF(missions[mission],"OUI"),INDEX(missions[nom ets],SMALL(IF(missions[mission]="OUI",ROW(INDIRECT("1:"&amp;ROWS(missions[mission])))),ROWS($5:11))),"")</f>
        <v/>
      </c>
      <c r="C11" s="23" t="str">
        <f t="array" aca="1" ref="C11" ca="1">IF(ROWS($5:11)&lt;=COUNTIF(missions[mission],"OUI"),INDEX(missions[commune],SMALL(IF(missions[mission]="OUI",ROW(INDIRECT("1:"&amp;ROWS(missions[mission])))),ROWS($5:11))),"")</f>
        <v/>
      </c>
      <c r="D11" s="24" t="str">
        <f t="array" aca="1" ref="D11" ca="1">IF(ROWS($5:11)&lt;=COUNTIF(missions[mission],"OUI"),INDEX(missions[dépt],SMALL(IF(missions[mission]="OUI",ROW(INDIRECT("1:"&amp;ROWS(missions[mission])))),ROWS($5:11))),"")</f>
        <v/>
      </c>
      <c r="E11" s="23" t="str">
        <f t="array" aca="1" ref="E11" ca="1">IF(ROWS($5:11)&lt;=COUNTIF(missions[mission],"OUI"),INDEX(missions[transport],SMALL(IF(missions[mission]="OUI",ROW(INDIRECT("1:"&amp;ROWS(missions[mission])))),ROWS($5:11))),"")</f>
        <v/>
      </c>
      <c r="F11" s="25" t="str">
        <f t="array" aca="1" ref="F11" ca="1">IF(ROWS($5:11)&lt;=COUNTIF(missions[mission],"OUI"),INDEX(missions[KM agglo],SMALL(IF(missions[mission]="OUI",ROW(INDIRECT("1:"&amp;ROWS(missions[mission])))),ROWS($5:11))),"")</f>
        <v/>
      </c>
      <c r="G11" s="25" t="str">
        <f t="array" aca="1" ref="G11" ca="1">IF(ROWS($5:11)&lt;=COUNTIF(missions[mission],"OUI"),INDEX(missions[KM hors agglo],SMALL(IF(missions[mission]="OUI",ROW(INDIRECT("1:"&amp;ROWS(missions[mission])))),ROWS($5:11))),"")</f>
        <v/>
      </c>
      <c r="H11" s="26" t="str">
        <f t="array" aca="1" ref="H11" ca="1">IF(ROWS($5:11)&lt;=COUNTIF(missions[mission],"OUI"),INDEX(missions[IKM],SMALL(IF(missions[mission]="OUI",ROW(INDIRECT("1:"&amp;ROWS(missions[mission])))),ROWS($5:11))),"")</f>
        <v/>
      </c>
      <c r="I11" s="26" t="str">
        <f t="array" aca="1" ref="I11" ca="1">IF(ROWS($5:11)&lt;=COUNTIF(missions[mission],"OUI"),INDEX(missions[[repas ]],SMALL(IF(missions[mission]="OUI",ROW(INDIRECT("1:"&amp;ROWS(missions[mission])))),ROWS($5:11))),"")</f>
        <v/>
      </c>
      <c r="J11" s="26" t="str">
        <f t="array" aca="1" ref="J11" ca="1">IF(ROWS($5:11)&lt;=COUNTIF(missions[mission],"OUI"),INDEX(missions[[nuitée ]],SMALL(IF(missions[mission]="OUI",ROW(INDIRECT("1:"&amp;ROWS(missions[mission])))),ROWS($5:11))),"")</f>
        <v/>
      </c>
      <c r="K11" s="26" t="str">
        <f t="array" aca="1" ref="K11" ca="1">IF(ROWS($5:11)&lt;=COUNTIF(missions[mission],"OUI"),INDEX(missions[Péage],SMALL(IF(missions[mission]="OUI",ROW(INDIRECT("1:"&amp;ROWS(missions[mission])))),ROWS($5:11))),"")</f>
        <v/>
      </c>
      <c r="L11" s="26" t="str">
        <f t="array" aca="1" ref="L11" ca="1">IF(ROWS($5:11)&lt;=COUNTIF(missions[mission],"OUI"),INDEX(missions[Parking, autres, …],SMALL(IF(missions[mission]="OUI",ROW(INDIRECT("1:"&amp;ROWS(missions[mission])))),ROWS($5:11))),"")</f>
        <v/>
      </c>
      <c r="M11" s="26" t="str">
        <f t="array" aca="1" ref="M11" ca="1">IF(ROWS($5:11)&lt;=COUNTIF(missions[mission],"OUI"),INDEX(missions[montant dépl],SMALL(IF(missions[mission]="OUI",ROW(INDIRECT("1:"&amp;ROWS(missions[mission])))),ROWS($5:11))),"")</f>
        <v/>
      </c>
      <c r="N11" s="23" t="str">
        <f t="array" aca="1" ref="N11" ca="1">IF(ROWS($5:11)&lt;=COUNTIF(missions[mission],"OUI"),INDEX(missions[obs2],SMALL(IF(missions[mission]="OUI",ROW(INDIRECT("1:"&amp;ROWS(missions[mission])))),ROWS($5:11))),"")</f>
        <v/>
      </c>
    </row>
    <row r="12" spans="1:14" x14ac:dyDescent="0.3">
      <c r="A12" s="23" t="str">
        <f t="array" aca="1" ref="A12" ca="1">IF(ROWS($5:12)&lt;=COUNTIF(missions[mission],"OUI"),INDEX(missions[date mission],SMALL(IF(missions[mission]="OUI",ROW(INDIRECT("1:"&amp;ROWS(missions[mission])))),ROWS($5:12))),"")</f>
        <v/>
      </c>
      <c r="B12" s="23" t="str">
        <f t="array" aca="1" ref="B12" ca="1">IF(ROWS($5:12)&lt;=COUNTIF(missions[mission],"OUI"),INDEX(missions[nom ets],SMALL(IF(missions[mission]="OUI",ROW(INDIRECT("1:"&amp;ROWS(missions[mission])))),ROWS($5:12))),"")</f>
        <v/>
      </c>
      <c r="C12" s="23" t="str">
        <f t="array" aca="1" ref="C12" ca="1">IF(ROWS($5:12)&lt;=COUNTIF(missions[mission],"OUI"),INDEX(missions[commune],SMALL(IF(missions[mission]="OUI",ROW(INDIRECT("1:"&amp;ROWS(missions[mission])))),ROWS($5:12))),"")</f>
        <v/>
      </c>
      <c r="D12" s="24" t="str">
        <f t="array" aca="1" ref="D12" ca="1">IF(ROWS($5:12)&lt;=COUNTIF(missions[mission],"OUI"),INDEX(missions[dépt],SMALL(IF(missions[mission]="OUI",ROW(INDIRECT("1:"&amp;ROWS(missions[mission])))),ROWS($5:12))),"")</f>
        <v/>
      </c>
      <c r="E12" s="23" t="str">
        <f t="array" aca="1" ref="E12" ca="1">IF(ROWS($5:12)&lt;=COUNTIF(missions[mission],"OUI"),INDEX(missions[transport],SMALL(IF(missions[mission]="OUI",ROW(INDIRECT("1:"&amp;ROWS(missions[mission])))),ROWS($5:12))),"")</f>
        <v/>
      </c>
      <c r="F12" s="25" t="str">
        <f t="array" aca="1" ref="F12" ca="1">IF(ROWS($5:12)&lt;=COUNTIF(missions[mission],"OUI"),INDEX(missions[KM agglo],SMALL(IF(missions[mission]="OUI",ROW(INDIRECT("1:"&amp;ROWS(missions[mission])))),ROWS($5:12))),"")</f>
        <v/>
      </c>
      <c r="G12" s="25" t="str">
        <f t="array" aca="1" ref="G12" ca="1">IF(ROWS($5:12)&lt;=COUNTIF(missions[mission],"OUI"),INDEX(missions[KM hors agglo],SMALL(IF(missions[mission]="OUI",ROW(INDIRECT("1:"&amp;ROWS(missions[mission])))),ROWS($5:12))),"")</f>
        <v/>
      </c>
      <c r="H12" s="26" t="str">
        <f t="array" aca="1" ref="H12" ca="1">IF(ROWS($5:12)&lt;=COUNTIF(missions[mission],"OUI"),INDEX(missions[IKM],SMALL(IF(missions[mission]="OUI",ROW(INDIRECT("1:"&amp;ROWS(missions[mission])))),ROWS($5:12))),"")</f>
        <v/>
      </c>
      <c r="I12" s="26" t="str">
        <f t="array" aca="1" ref="I12" ca="1">IF(ROWS($5:12)&lt;=COUNTIF(missions[mission],"OUI"),INDEX(missions[[repas ]],SMALL(IF(missions[mission]="OUI",ROW(INDIRECT("1:"&amp;ROWS(missions[mission])))),ROWS($5:12))),"")</f>
        <v/>
      </c>
      <c r="J12" s="26" t="str">
        <f t="array" aca="1" ref="J12" ca="1">IF(ROWS($5:12)&lt;=COUNTIF(missions[mission],"OUI"),INDEX(missions[[nuitée ]],SMALL(IF(missions[mission]="OUI",ROW(INDIRECT("1:"&amp;ROWS(missions[mission])))),ROWS($5:12))),"")</f>
        <v/>
      </c>
      <c r="K12" s="26" t="str">
        <f t="array" aca="1" ref="K12" ca="1">IF(ROWS($5:12)&lt;=COUNTIF(missions[mission],"OUI"),INDEX(missions[Péage],SMALL(IF(missions[mission]="OUI",ROW(INDIRECT("1:"&amp;ROWS(missions[mission])))),ROWS($5:12))),"")</f>
        <v/>
      </c>
      <c r="L12" s="26" t="str">
        <f t="array" aca="1" ref="L12" ca="1">IF(ROWS($5:12)&lt;=COUNTIF(missions[mission],"OUI"),INDEX(missions[Parking, autres, …],SMALL(IF(missions[mission]="OUI",ROW(INDIRECT("1:"&amp;ROWS(missions[mission])))),ROWS($5:12))),"")</f>
        <v/>
      </c>
      <c r="M12" s="26" t="str">
        <f t="array" aca="1" ref="M12" ca="1">IF(ROWS($5:12)&lt;=COUNTIF(missions[mission],"OUI"),INDEX(missions[montant dépl],SMALL(IF(missions[mission]="OUI",ROW(INDIRECT("1:"&amp;ROWS(missions[mission])))),ROWS($5:12))),"")</f>
        <v/>
      </c>
      <c r="N12" s="23" t="str">
        <f t="array" aca="1" ref="N12" ca="1">IF(ROWS($5:12)&lt;=COUNTIF(missions[mission],"OUI"),INDEX(missions[obs2],SMALL(IF(missions[mission]="OUI",ROW(INDIRECT("1:"&amp;ROWS(missions[mission])))),ROWS($5:12))),"")</f>
        <v/>
      </c>
    </row>
    <row r="13" spans="1:14" x14ac:dyDescent="0.3">
      <c r="A13" s="23" t="str">
        <f t="array" aca="1" ref="A13" ca="1">IF(ROWS($5:13)&lt;=COUNTIF(missions[mission],"OUI"),INDEX(missions[date mission],SMALL(IF(missions[mission]="OUI",ROW(INDIRECT("1:"&amp;ROWS(missions[mission])))),ROWS($5:13))),"")</f>
        <v/>
      </c>
      <c r="B13" s="23" t="str">
        <f t="array" aca="1" ref="B13" ca="1">IF(ROWS($5:13)&lt;=COUNTIF(missions[mission],"OUI"),INDEX(missions[nom ets],SMALL(IF(missions[mission]="OUI",ROW(INDIRECT("1:"&amp;ROWS(missions[mission])))),ROWS($5:13))),"")</f>
        <v/>
      </c>
      <c r="C13" s="23" t="str">
        <f t="array" aca="1" ref="C13" ca="1">IF(ROWS($5:13)&lt;=COUNTIF(missions[mission],"OUI"),INDEX(missions[commune],SMALL(IF(missions[mission]="OUI",ROW(INDIRECT("1:"&amp;ROWS(missions[mission])))),ROWS($5:13))),"")</f>
        <v/>
      </c>
      <c r="D13" s="24" t="str">
        <f t="array" aca="1" ref="D13" ca="1">IF(ROWS($5:13)&lt;=COUNTIF(missions[mission],"OUI"),INDEX(missions[dépt],SMALL(IF(missions[mission]="OUI",ROW(INDIRECT("1:"&amp;ROWS(missions[mission])))),ROWS($5:13))),"")</f>
        <v/>
      </c>
      <c r="E13" s="23" t="str">
        <f t="array" aca="1" ref="E13" ca="1">IF(ROWS($5:13)&lt;=COUNTIF(missions[mission],"OUI"),INDEX(missions[transport],SMALL(IF(missions[mission]="OUI",ROW(INDIRECT("1:"&amp;ROWS(missions[mission])))),ROWS($5:13))),"")</f>
        <v/>
      </c>
      <c r="F13" s="25" t="str">
        <f t="array" aca="1" ref="F13" ca="1">IF(ROWS($5:13)&lt;=COUNTIF(missions[mission],"OUI"),INDEX(missions[KM agglo],SMALL(IF(missions[mission]="OUI",ROW(INDIRECT("1:"&amp;ROWS(missions[mission])))),ROWS($5:13))),"")</f>
        <v/>
      </c>
      <c r="G13" s="25" t="str">
        <f t="array" aca="1" ref="G13" ca="1">IF(ROWS($5:13)&lt;=COUNTIF(missions[mission],"OUI"),INDEX(missions[KM hors agglo],SMALL(IF(missions[mission]="OUI",ROW(INDIRECT("1:"&amp;ROWS(missions[mission])))),ROWS($5:13))),"")</f>
        <v/>
      </c>
      <c r="H13" s="26" t="str">
        <f t="array" aca="1" ref="H13" ca="1">IF(ROWS($5:13)&lt;=COUNTIF(missions[mission],"OUI"),INDEX(missions[IKM],SMALL(IF(missions[mission]="OUI",ROW(INDIRECT("1:"&amp;ROWS(missions[mission])))),ROWS($5:13))),"")</f>
        <v/>
      </c>
      <c r="I13" s="26" t="str">
        <f t="array" aca="1" ref="I13" ca="1">IF(ROWS($5:13)&lt;=COUNTIF(missions[mission],"OUI"),INDEX(missions[[repas ]],SMALL(IF(missions[mission]="OUI",ROW(INDIRECT("1:"&amp;ROWS(missions[mission])))),ROWS($5:13))),"")</f>
        <v/>
      </c>
      <c r="J13" s="26" t="str">
        <f t="array" aca="1" ref="J13" ca="1">IF(ROWS($5:13)&lt;=COUNTIF(missions[mission],"OUI"),INDEX(missions[[nuitée ]],SMALL(IF(missions[mission]="OUI",ROW(INDIRECT("1:"&amp;ROWS(missions[mission])))),ROWS($5:13))),"")</f>
        <v/>
      </c>
      <c r="K13" s="26" t="str">
        <f t="array" aca="1" ref="K13" ca="1">IF(ROWS($5:13)&lt;=COUNTIF(missions[mission],"OUI"),INDEX(missions[Péage],SMALL(IF(missions[mission]="OUI",ROW(INDIRECT("1:"&amp;ROWS(missions[mission])))),ROWS($5:13))),"")</f>
        <v/>
      </c>
      <c r="L13" s="26" t="str">
        <f t="array" aca="1" ref="L13" ca="1">IF(ROWS($5:13)&lt;=COUNTIF(missions[mission],"OUI"),INDEX(missions[Parking, autres, …],SMALL(IF(missions[mission]="OUI",ROW(INDIRECT("1:"&amp;ROWS(missions[mission])))),ROWS($5:13))),"")</f>
        <v/>
      </c>
      <c r="M13" s="26" t="str">
        <f t="array" aca="1" ref="M13" ca="1">IF(ROWS($5:13)&lt;=COUNTIF(missions[mission],"OUI"),INDEX(missions[montant dépl],SMALL(IF(missions[mission]="OUI",ROW(INDIRECT("1:"&amp;ROWS(missions[mission])))),ROWS($5:13))),"")</f>
        <v/>
      </c>
      <c r="N13" s="23" t="str">
        <f t="array" aca="1" ref="N13" ca="1">IF(ROWS($5:13)&lt;=COUNTIF(missions[mission],"OUI"),INDEX(missions[obs2],SMALL(IF(missions[mission]="OUI",ROW(INDIRECT("1:"&amp;ROWS(missions[mission])))),ROWS($5:13))),"")</f>
        <v/>
      </c>
    </row>
    <row r="14" spans="1:14" x14ac:dyDescent="0.3">
      <c r="A14" s="23" t="str">
        <f t="array" aca="1" ref="A14" ca="1">IF(ROWS($5:14)&lt;=COUNTIF(missions[mission],"OUI"),INDEX(missions[date mission],SMALL(IF(missions[mission]="OUI",ROW(INDIRECT("1:"&amp;ROWS(missions[mission])))),ROWS($5:14))),"")</f>
        <v/>
      </c>
      <c r="B14" s="23" t="str">
        <f t="array" aca="1" ref="B14" ca="1">IF(ROWS($5:14)&lt;=COUNTIF(missions[mission],"OUI"),INDEX(missions[nom ets],SMALL(IF(missions[mission]="OUI",ROW(INDIRECT("1:"&amp;ROWS(missions[mission])))),ROWS($5:14))),"")</f>
        <v/>
      </c>
      <c r="C14" s="23" t="str">
        <f t="array" aca="1" ref="C14" ca="1">IF(ROWS($5:14)&lt;=COUNTIF(missions[mission],"OUI"),INDEX(missions[commune],SMALL(IF(missions[mission]="OUI",ROW(INDIRECT("1:"&amp;ROWS(missions[mission])))),ROWS($5:14))),"")</f>
        <v/>
      </c>
      <c r="D14" s="24" t="str">
        <f t="array" aca="1" ref="D14" ca="1">IF(ROWS($5:14)&lt;=COUNTIF(missions[mission],"OUI"),INDEX(missions[dépt],SMALL(IF(missions[mission]="OUI",ROW(INDIRECT("1:"&amp;ROWS(missions[mission])))),ROWS($5:14))),"")</f>
        <v/>
      </c>
      <c r="E14" s="23" t="str">
        <f t="array" aca="1" ref="E14" ca="1">IF(ROWS($5:14)&lt;=COUNTIF(missions[mission],"OUI"),INDEX(missions[transport],SMALL(IF(missions[mission]="OUI",ROW(INDIRECT("1:"&amp;ROWS(missions[mission])))),ROWS($5:14))),"")</f>
        <v/>
      </c>
      <c r="F14" s="25" t="str">
        <f t="array" aca="1" ref="F14" ca="1">IF(ROWS($5:14)&lt;=COUNTIF(missions[mission],"OUI"),INDEX(missions[KM agglo],SMALL(IF(missions[mission]="OUI",ROW(INDIRECT("1:"&amp;ROWS(missions[mission])))),ROWS($5:14))),"")</f>
        <v/>
      </c>
      <c r="G14" s="25" t="str">
        <f t="array" aca="1" ref="G14" ca="1">IF(ROWS($5:14)&lt;=COUNTIF(missions[mission],"OUI"),INDEX(missions[KM hors agglo],SMALL(IF(missions[mission]="OUI",ROW(INDIRECT("1:"&amp;ROWS(missions[mission])))),ROWS($5:14))),"")</f>
        <v/>
      </c>
      <c r="H14" s="26" t="str">
        <f t="array" aca="1" ref="H14" ca="1">IF(ROWS($5:14)&lt;=COUNTIF(missions[mission],"OUI"),INDEX(missions[IKM],SMALL(IF(missions[mission]="OUI",ROW(INDIRECT("1:"&amp;ROWS(missions[mission])))),ROWS($5:14))),"")</f>
        <v/>
      </c>
      <c r="I14" s="26" t="str">
        <f t="array" aca="1" ref="I14" ca="1">IF(ROWS($5:14)&lt;=COUNTIF(missions[mission],"OUI"),INDEX(missions[[repas ]],SMALL(IF(missions[mission]="OUI",ROW(INDIRECT("1:"&amp;ROWS(missions[mission])))),ROWS($5:14))),"")</f>
        <v/>
      </c>
      <c r="J14" s="26" t="str">
        <f t="array" aca="1" ref="J14" ca="1">IF(ROWS($5:14)&lt;=COUNTIF(missions[mission],"OUI"),INDEX(missions[[nuitée ]],SMALL(IF(missions[mission]="OUI",ROW(INDIRECT("1:"&amp;ROWS(missions[mission])))),ROWS($5:14))),"")</f>
        <v/>
      </c>
      <c r="K14" s="26" t="str">
        <f t="array" aca="1" ref="K14" ca="1">IF(ROWS($5:14)&lt;=COUNTIF(missions[mission],"OUI"),INDEX(missions[Péage],SMALL(IF(missions[mission]="OUI",ROW(INDIRECT("1:"&amp;ROWS(missions[mission])))),ROWS($5:14))),"")</f>
        <v/>
      </c>
      <c r="L14" s="26" t="str">
        <f t="array" aca="1" ref="L14" ca="1">IF(ROWS($5:14)&lt;=COUNTIF(missions[mission],"OUI"),INDEX(missions[Parking, autres, …],SMALL(IF(missions[mission]="OUI",ROW(INDIRECT("1:"&amp;ROWS(missions[mission])))),ROWS($5:14))),"")</f>
        <v/>
      </c>
      <c r="M14" s="26" t="str">
        <f t="array" aca="1" ref="M14" ca="1">IF(ROWS($5:14)&lt;=COUNTIF(missions[mission],"OUI"),INDEX(missions[montant dépl],SMALL(IF(missions[mission]="OUI",ROW(INDIRECT("1:"&amp;ROWS(missions[mission])))),ROWS($5:14))),"")</f>
        <v/>
      </c>
      <c r="N14" s="23" t="str">
        <f t="array" aca="1" ref="N14" ca="1">IF(ROWS($5:14)&lt;=COUNTIF(missions[mission],"OUI"),INDEX(missions[obs2],SMALL(IF(missions[mission]="OUI",ROW(INDIRECT("1:"&amp;ROWS(missions[mission])))),ROWS($5:14))),"")</f>
        <v/>
      </c>
    </row>
    <row r="15" spans="1:14" x14ac:dyDescent="0.3">
      <c r="A15" s="23" t="str">
        <f t="array" aca="1" ref="A15" ca="1">IF(ROWS($5:15)&lt;=COUNTIF(missions[mission],"OUI"),INDEX(missions[date mission],SMALL(IF(missions[mission]="OUI",ROW(INDIRECT("1:"&amp;ROWS(missions[mission])))),ROWS($5:15))),"")</f>
        <v/>
      </c>
      <c r="B15" s="23" t="str">
        <f t="array" aca="1" ref="B15" ca="1">IF(ROWS($5:15)&lt;=COUNTIF(missions[mission],"OUI"),INDEX(missions[nom ets],SMALL(IF(missions[mission]="OUI",ROW(INDIRECT("1:"&amp;ROWS(missions[mission])))),ROWS($5:15))),"")</f>
        <v/>
      </c>
      <c r="C15" s="23" t="str">
        <f t="array" aca="1" ref="C15" ca="1">IF(ROWS($5:15)&lt;=COUNTIF(missions[mission],"OUI"),INDEX(missions[commune],SMALL(IF(missions[mission]="OUI",ROW(INDIRECT("1:"&amp;ROWS(missions[mission])))),ROWS($5:15))),"")</f>
        <v/>
      </c>
      <c r="D15" s="24" t="str">
        <f t="array" aca="1" ref="D15" ca="1">IF(ROWS($5:15)&lt;=COUNTIF(missions[mission],"OUI"),INDEX(missions[dépt],SMALL(IF(missions[mission]="OUI",ROW(INDIRECT("1:"&amp;ROWS(missions[mission])))),ROWS($5:15))),"")</f>
        <v/>
      </c>
      <c r="E15" s="23" t="str">
        <f t="array" aca="1" ref="E15" ca="1">IF(ROWS($5:15)&lt;=COUNTIF(missions[mission],"OUI"),INDEX(missions[transport],SMALL(IF(missions[mission]="OUI",ROW(INDIRECT("1:"&amp;ROWS(missions[mission])))),ROWS($5:15))),"")</f>
        <v/>
      </c>
      <c r="F15" s="25" t="str">
        <f t="array" aca="1" ref="F15" ca="1">IF(ROWS($5:15)&lt;=COUNTIF(missions[mission],"OUI"),INDEX(missions[KM agglo],SMALL(IF(missions[mission]="OUI",ROW(INDIRECT("1:"&amp;ROWS(missions[mission])))),ROWS($5:15))),"")</f>
        <v/>
      </c>
      <c r="G15" s="25" t="str">
        <f t="array" aca="1" ref="G15" ca="1">IF(ROWS($5:15)&lt;=COUNTIF(missions[mission],"OUI"),INDEX(missions[KM hors agglo],SMALL(IF(missions[mission]="OUI",ROW(INDIRECT("1:"&amp;ROWS(missions[mission])))),ROWS($5:15))),"")</f>
        <v/>
      </c>
      <c r="H15" s="26" t="str">
        <f t="array" aca="1" ref="H15" ca="1">IF(ROWS($5:15)&lt;=COUNTIF(missions[mission],"OUI"),INDEX(missions[IKM],SMALL(IF(missions[mission]="OUI",ROW(INDIRECT("1:"&amp;ROWS(missions[mission])))),ROWS($5:15))),"")</f>
        <v/>
      </c>
      <c r="I15" s="26" t="str">
        <f t="array" aca="1" ref="I15" ca="1">IF(ROWS($5:15)&lt;=COUNTIF(missions[mission],"OUI"),INDEX(missions[[repas ]],SMALL(IF(missions[mission]="OUI",ROW(INDIRECT("1:"&amp;ROWS(missions[mission])))),ROWS($5:15))),"")</f>
        <v/>
      </c>
      <c r="J15" s="26" t="str">
        <f t="array" aca="1" ref="J15" ca="1">IF(ROWS($5:15)&lt;=COUNTIF(missions[mission],"OUI"),INDEX(missions[[nuitée ]],SMALL(IF(missions[mission]="OUI",ROW(INDIRECT("1:"&amp;ROWS(missions[mission])))),ROWS($5:15))),"")</f>
        <v/>
      </c>
      <c r="K15" s="26" t="str">
        <f t="array" aca="1" ref="K15" ca="1">IF(ROWS($5:15)&lt;=COUNTIF(missions[mission],"OUI"),INDEX(missions[Péage],SMALL(IF(missions[mission]="OUI",ROW(INDIRECT("1:"&amp;ROWS(missions[mission])))),ROWS($5:15))),"")</f>
        <v/>
      </c>
      <c r="L15" s="26" t="str">
        <f t="array" aca="1" ref="L15" ca="1">IF(ROWS($5:15)&lt;=COUNTIF(missions[mission],"OUI"),INDEX(missions[Parking, autres, …],SMALL(IF(missions[mission]="OUI",ROW(INDIRECT("1:"&amp;ROWS(missions[mission])))),ROWS($5:15))),"")</f>
        <v/>
      </c>
      <c r="M15" s="26" t="str">
        <f t="array" aca="1" ref="M15" ca="1">IF(ROWS($5:15)&lt;=COUNTIF(missions[mission],"OUI"),INDEX(missions[montant dépl],SMALL(IF(missions[mission]="OUI",ROW(INDIRECT("1:"&amp;ROWS(missions[mission])))),ROWS($5:15))),"")</f>
        <v/>
      </c>
      <c r="N15" s="23" t="str">
        <f t="array" aca="1" ref="N15" ca="1">IF(ROWS($5:15)&lt;=COUNTIF(missions[mission],"OUI"),INDEX(missions[obs2],SMALL(IF(missions[mission]="OUI",ROW(INDIRECT("1:"&amp;ROWS(missions[mission])))),ROWS($5:15))),"")</f>
        <v/>
      </c>
    </row>
    <row r="16" spans="1:14" x14ac:dyDescent="0.3">
      <c r="A16" s="23" t="str">
        <f t="array" aca="1" ref="A16" ca="1">IF(ROWS($5:16)&lt;=COUNTIF(missions[mission],"OUI"),INDEX(missions[date mission],SMALL(IF(missions[mission]="OUI",ROW(INDIRECT("1:"&amp;ROWS(missions[mission])))),ROWS($5:16))),"")</f>
        <v/>
      </c>
      <c r="B16" s="23" t="str">
        <f t="array" aca="1" ref="B16" ca="1">IF(ROWS($5:16)&lt;=COUNTIF(missions[mission],"OUI"),INDEX(missions[nom ets],SMALL(IF(missions[mission]="OUI",ROW(INDIRECT("1:"&amp;ROWS(missions[mission])))),ROWS($5:16))),"")</f>
        <v/>
      </c>
      <c r="C16" s="23" t="str">
        <f t="array" aca="1" ref="C16" ca="1">IF(ROWS($5:16)&lt;=COUNTIF(missions[mission],"OUI"),INDEX(missions[commune],SMALL(IF(missions[mission]="OUI",ROW(INDIRECT("1:"&amp;ROWS(missions[mission])))),ROWS($5:16))),"")</f>
        <v/>
      </c>
      <c r="D16" s="24" t="str">
        <f t="array" aca="1" ref="D16" ca="1">IF(ROWS($5:16)&lt;=COUNTIF(missions[mission],"OUI"),INDEX(missions[dépt],SMALL(IF(missions[mission]="OUI",ROW(INDIRECT("1:"&amp;ROWS(missions[mission])))),ROWS($5:16))),"")</f>
        <v/>
      </c>
      <c r="E16" s="23" t="str">
        <f t="array" aca="1" ref="E16" ca="1">IF(ROWS($5:16)&lt;=COUNTIF(missions[mission],"OUI"),INDEX(missions[transport],SMALL(IF(missions[mission]="OUI",ROW(INDIRECT("1:"&amp;ROWS(missions[mission])))),ROWS($5:16))),"")</f>
        <v/>
      </c>
      <c r="F16" s="25" t="str">
        <f t="array" aca="1" ref="F16" ca="1">IF(ROWS($5:16)&lt;=COUNTIF(missions[mission],"OUI"),INDEX(missions[KM agglo],SMALL(IF(missions[mission]="OUI",ROW(INDIRECT("1:"&amp;ROWS(missions[mission])))),ROWS($5:16))),"")</f>
        <v/>
      </c>
      <c r="G16" s="25" t="str">
        <f t="array" aca="1" ref="G16" ca="1">IF(ROWS($5:16)&lt;=COUNTIF(missions[mission],"OUI"),INDEX(missions[KM hors agglo],SMALL(IF(missions[mission]="OUI",ROW(INDIRECT("1:"&amp;ROWS(missions[mission])))),ROWS($5:16))),"")</f>
        <v/>
      </c>
      <c r="H16" s="26" t="str">
        <f t="array" aca="1" ref="H16" ca="1">IF(ROWS($5:16)&lt;=COUNTIF(missions[mission],"OUI"),INDEX(missions[IKM],SMALL(IF(missions[mission]="OUI",ROW(INDIRECT("1:"&amp;ROWS(missions[mission])))),ROWS($5:16))),"")</f>
        <v/>
      </c>
      <c r="I16" s="26" t="str">
        <f t="array" aca="1" ref="I16" ca="1">IF(ROWS($5:16)&lt;=COUNTIF(missions[mission],"OUI"),INDEX(missions[[repas ]],SMALL(IF(missions[mission]="OUI",ROW(INDIRECT("1:"&amp;ROWS(missions[mission])))),ROWS($5:16))),"")</f>
        <v/>
      </c>
      <c r="J16" s="26" t="str">
        <f t="array" aca="1" ref="J16" ca="1">IF(ROWS($5:16)&lt;=COUNTIF(missions[mission],"OUI"),INDEX(missions[[nuitée ]],SMALL(IF(missions[mission]="OUI",ROW(INDIRECT("1:"&amp;ROWS(missions[mission])))),ROWS($5:16))),"")</f>
        <v/>
      </c>
      <c r="K16" s="26" t="str">
        <f t="array" aca="1" ref="K16" ca="1">IF(ROWS($5:16)&lt;=COUNTIF(missions[mission],"OUI"),INDEX(missions[Péage],SMALL(IF(missions[mission]="OUI",ROW(INDIRECT("1:"&amp;ROWS(missions[mission])))),ROWS($5:16))),"")</f>
        <v/>
      </c>
      <c r="L16" s="26" t="str">
        <f t="array" aca="1" ref="L16" ca="1">IF(ROWS($5:16)&lt;=COUNTIF(missions[mission],"OUI"),INDEX(missions[Parking, autres, …],SMALL(IF(missions[mission]="OUI",ROW(INDIRECT("1:"&amp;ROWS(missions[mission])))),ROWS($5:16))),"")</f>
        <v/>
      </c>
      <c r="M16" s="26" t="str">
        <f t="array" aca="1" ref="M16" ca="1">IF(ROWS($5:16)&lt;=COUNTIF(missions[mission],"OUI"),INDEX(missions[montant dépl],SMALL(IF(missions[mission]="OUI",ROW(INDIRECT("1:"&amp;ROWS(missions[mission])))),ROWS($5:16))),"")</f>
        <v/>
      </c>
      <c r="N16" s="23" t="str">
        <f t="array" aca="1" ref="N16" ca="1">IF(ROWS($5:16)&lt;=COUNTIF(missions[mission],"OUI"),INDEX(missions[obs2],SMALL(IF(missions[mission]="OUI",ROW(INDIRECT("1:"&amp;ROWS(missions[mission])))),ROWS($5:16))),"")</f>
        <v/>
      </c>
    </row>
    <row r="17" spans="1:14" x14ac:dyDescent="0.3">
      <c r="A17" s="23" t="str">
        <f t="array" aca="1" ref="A17" ca="1">IF(ROWS($5:17)&lt;=COUNTIF(missions[mission],"OUI"),INDEX(missions[date mission],SMALL(IF(missions[mission]="OUI",ROW(INDIRECT("1:"&amp;ROWS(missions[mission])))),ROWS($5:17))),"")</f>
        <v/>
      </c>
      <c r="B17" s="23" t="str">
        <f t="array" aca="1" ref="B17" ca="1">IF(ROWS($5:17)&lt;=COUNTIF(missions[mission],"OUI"),INDEX(missions[nom ets],SMALL(IF(missions[mission]="OUI",ROW(INDIRECT("1:"&amp;ROWS(missions[mission])))),ROWS($5:17))),"")</f>
        <v/>
      </c>
      <c r="C17" s="23" t="str">
        <f t="array" aca="1" ref="C17" ca="1">IF(ROWS($5:17)&lt;=COUNTIF(missions[mission],"OUI"),INDEX(missions[commune],SMALL(IF(missions[mission]="OUI",ROW(INDIRECT("1:"&amp;ROWS(missions[mission])))),ROWS($5:17))),"")</f>
        <v/>
      </c>
      <c r="D17" s="24" t="str">
        <f t="array" aca="1" ref="D17" ca="1">IF(ROWS($5:17)&lt;=COUNTIF(missions[mission],"OUI"),INDEX(missions[dépt],SMALL(IF(missions[mission]="OUI",ROW(INDIRECT("1:"&amp;ROWS(missions[mission])))),ROWS($5:17))),"")</f>
        <v/>
      </c>
      <c r="E17" s="23" t="str">
        <f t="array" aca="1" ref="E17" ca="1">IF(ROWS($5:17)&lt;=COUNTIF(missions[mission],"OUI"),INDEX(missions[transport],SMALL(IF(missions[mission]="OUI",ROW(INDIRECT("1:"&amp;ROWS(missions[mission])))),ROWS($5:17))),"")</f>
        <v/>
      </c>
      <c r="F17" s="25" t="str">
        <f t="array" aca="1" ref="F17" ca="1">IF(ROWS($5:17)&lt;=COUNTIF(missions[mission],"OUI"),INDEX(missions[KM agglo],SMALL(IF(missions[mission]="OUI",ROW(INDIRECT("1:"&amp;ROWS(missions[mission])))),ROWS($5:17))),"")</f>
        <v/>
      </c>
      <c r="G17" s="25" t="str">
        <f t="array" aca="1" ref="G17" ca="1">IF(ROWS($5:17)&lt;=COUNTIF(missions[mission],"OUI"),INDEX(missions[KM hors agglo],SMALL(IF(missions[mission]="OUI",ROW(INDIRECT("1:"&amp;ROWS(missions[mission])))),ROWS($5:17))),"")</f>
        <v/>
      </c>
      <c r="H17" s="26" t="str">
        <f t="array" aca="1" ref="H17" ca="1">IF(ROWS($5:17)&lt;=COUNTIF(missions[mission],"OUI"),INDEX(missions[IKM],SMALL(IF(missions[mission]="OUI",ROW(INDIRECT("1:"&amp;ROWS(missions[mission])))),ROWS($5:17))),"")</f>
        <v/>
      </c>
      <c r="I17" s="26" t="str">
        <f t="array" aca="1" ref="I17" ca="1">IF(ROWS($5:17)&lt;=COUNTIF(missions[mission],"OUI"),INDEX(missions[[repas ]],SMALL(IF(missions[mission]="OUI",ROW(INDIRECT("1:"&amp;ROWS(missions[mission])))),ROWS($5:17))),"")</f>
        <v/>
      </c>
      <c r="J17" s="26" t="str">
        <f t="array" aca="1" ref="J17" ca="1">IF(ROWS($5:17)&lt;=COUNTIF(missions[mission],"OUI"),INDEX(missions[[nuitée ]],SMALL(IF(missions[mission]="OUI",ROW(INDIRECT("1:"&amp;ROWS(missions[mission])))),ROWS($5:17))),"")</f>
        <v/>
      </c>
      <c r="K17" s="26" t="str">
        <f t="array" aca="1" ref="K17" ca="1">IF(ROWS($5:17)&lt;=COUNTIF(missions[mission],"OUI"),INDEX(missions[Péage],SMALL(IF(missions[mission]="OUI",ROW(INDIRECT("1:"&amp;ROWS(missions[mission])))),ROWS($5:17))),"")</f>
        <v/>
      </c>
      <c r="L17" s="26" t="str">
        <f t="array" aca="1" ref="L17" ca="1">IF(ROWS($5:17)&lt;=COUNTIF(missions[mission],"OUI"),INDEX(missions[Parking, autres, …],SMALL(IF(missions[mission]="OUI",ROW(INDIRECT("1:"&amp;ROWS(missions[mission])))),ROWS($5:17))),"")</f>
        <v/>
      </c>
      <c r="M17" s="26" t="str">
        <f t="array" aca="1" ref="M17" ca="1">IF(ROWS($5:17)&lt;=COUNTIF(missions[mission],"OUI"),INDEX(missions[montant dépl],SMALL(IF(missions[mission]="OUI",ROW(INDIRECT("1:"&amp;ROWS(missions[mission])))),ROWS($5:17))),"")</f>
        <v/>
      </c>
      <c r="N17" s="23" t="str">
        <f t="array" aca="1" ref="N17" ca="1">IF(ROWS($5:17)&lt;=COUNTIF(missions[mission],"OUI"),INDEX(missions[obs2],SMALL(IF(missions[mission]="OUI",ROW(INDIRECT("1:"&amp;ROWS(missions[mission])))),ROWS($5:17))),"")</f>
        <v/>
      </c>
    </row>
    <row r="18" spans="1:14" x14ac:dyDescent="0.3">
      <c r="A18" s="23" t="str">
        <f t="array" aca="1" ref="A18" ca="1">IF(ROWS($5:18)&lt;=COUNTIF(missions[mission],"OUI"),INDEX(missions[date mission],SMALL(IF(missions[mission]="OUI",ROW(INDIRECT("1:"&amp;ROWS(missions[mission])))),ROWS($5:18))),"")</f>
        <v/>
      </c>
      <c r="B18" s="23" t="str">
        <f t="array" aca="1" ref="B18" ca="1">IF(ROWS($5:18)&lt;=COUNTIF(missions[mission],"OUI"),INDEX(missions[nom ets],SMALL(IF(missions[mission]="OUI",ROW(INDIRECT("1:"&amp;ROWS(missions[mission])))),ROWS($5:18))),"")</f>
        <v/>
      </c>
      <c r="C18" s="23" t="str">
        <f t="array" aca="1" ref="C18" ca="1">IF(ROWS($5:18)&lt;=COUNTIF(missions[mission],"OUI"),INDEX(missions[commune],SMALL(IF(missions[mission]="OUI",ROW(INDIRECT("1:"&amp;ROWS(missions[mission])))),ROWS($5:18))),"")</f>
        <v/>
      </c>
      <c r="D18" s="24" t="str">
        <f t="array" aca="1" ref="D18" ca="1">IF(ROWS($5:18)&lt;=COUNTIF(missions[mission],"OUI"),INDEX(missions[dépt],SMALL(IF(missions[mission]="OUI",ROW(INDIRECT("1:"&amp;ROWS(missions[mission])))),ROWS($5:18))),"")</f>
        <v/>
      </c>
      <c r="E18" s="23" t="str">
        <f t="array" aca="1" ref="E18" ca="1">IF(ROWS($5:18)&lt;=COUNTIF(missions[mission],"OUI"),INDEX(missions[transport],SMALL(IF(missions[mission]="OUI",ROW(INDIRECT("1:"&amp;ROWS(missions[mission])))),ROWS($5:18))),"")</f>
        <v/>
      </c>
      <c r="F18" s="25" t="str">
        <f t="array" aca="1" ref="F18" ca="1">IF(ROWS($5:18)&lt;=COUNTIF(missions[mission],"OUI"),INDEX(missions[KM agglo],SMALL(IF(missions[mission]="OUI",ROW(INDIRECT("1:"&amp;ROWS(missions[mission])))),ROWS($5:18))),"")</f>
        <v/>
      </c>
      <c r="G18" s="25" t="str">
        <f t="array" aca="1" ref="G18" ca="1">IF(ROWS($5:18)&lt;=COUNTIF(missions[mission],"OUI"),INDEX(missions[KM hors agglo],SMALL(IF(missions[mission]="OUI",ROW(INDIRECT("1:"&amp;ROWS(missions[mission])))),ROWS($5:18))),"")</f>
        <v/>
      </c>
      <c r="H18" s="26" t="str">
        <f t="array" aca="1" ref="H18" ca="1">IF(ROWS($5:18)&lt;=COUNTIF(missions[mission],"OUI"),INDEX(missions[IKM],SMALL(IF(missions[mission]="OUI",ROW(INDIRECT("1:"&amp;ROWS(missions[mission])))),ROWS($5:18))),"")</f>
        <v/>
      </c>
      <c r="I18" s="26" t="str">
        <f t="array" aca="1" ref="I18" ca="1">IF(ROWS($5:18)&lt;=COUNTIF(missions[mission],"OUI"),INDEX(missions[[repas ]],SMALL(IF(missions[mission]="OUI",ROW(INDIRECT("1:"&amp;ROWS(missions[mission])))),ROWS($5:18))),"")</f>
        <v/>
      </c>
      <c r="J18" s="26" t="str">
        <f t="array" aca="1" ref="J18" ca="1">IF(ROWS($5:18)&lt;=COUNTIF(missions[mission],"OUI"),INDEX(missions[[nuitée ]],SMALL(IF(missions[mission]="OUI",ROW(INDIRECT("1:"&amp;ROWS(missions[mission])))),ROWS($5:18))),"")</f>
        <v/>
      </c>
      <c r="K18" s="26" t="str">
        <f t="array" aca="1" ref="K18" ca="1">IF(ROWS($5:18)&lt;=COUNTIF(missions[mission],"OUI"),INDEX(missions[Péage],SMALL(IF(missions[mission]="OUI",ROW(INDIRECT("1:"&amp;ROWS(missions[mission])))),ROWS($5:18))),"")</f>
        <v/>
      </c>
      <c r="L18" s="26" t="str">
        <f t="array" aca="1" ref="L18" ca="1">IF(ROWS($5:18)&lt;=COUNTIF(missions[mission],"OUI"),INDEX(missions[Parking, autres, …],SMALL(IF(missions[mission]="OUI",ROW(INDIRECT("1:"&amp;ROWS(missions[mission])))),ROWS($5:18))),"")</f>
        <v/>
      </c>
      <c r="M18" s="26" t="str">
        <f t="array" aca="1" ref="M18" ca="1">IF(ROWS($5:18)&lt;=COUNTIF(missions[mission],"OUI"),INDEX(missions[montant dépl],SMALL(IF(missions[mission]="OUI",ROW(INDIRECT("1:"&amp;ROWS(missions[mission])))),ROWS($5:18))),"")</f>
        <v/>
      </c>
      <c r="N18" s="23" t="str">
        <f t="array" aca="1" ref="N18" ca="1">IF(ROWS($5:18)&lt;=COUNTIF(missions[mission],"OUI"),INDEX(missions[obs2],SMALL(IF(missions[mission]="OUI",ROW(INDIRECT("1:"&amp;ROWS(missions[mission])))),ROWS($5:18))),"")</f>
        <v/>
      </c>
    </row>
    <row r="19" spans="1:14" x14ac:dyDescent="0.3">
      <c r="A19" s="23" t="str">
        <f t="array" aca="1" ref="A19" ca="1">IF(ROWS($5:19)&lt;=COUNTIF(missions[mission],"OUI"),INDEX(missions[date mission],SMALL(IF(missions[mission]="OUI",ROW(INDIRECT("1:"&amp;ROWS(missions[mission])))),ROWS($5:19))),"")</f>
        <v/>
      </c>
      <c r="B19" s="23" t="str">
        <f t="array" aca="1" ref="B19" ca="1">IF(ROWS($5:19)&lt;=COUNTIF(missions[mission],"OUI"),INDEX(missions[nom ets],SMALL(IF(missions[mission]="OUI",ROW(INDIRECT("1:"&amp;ROWS(missions[mission])))),ROWS($5:19))),"")</f>
        <v/>
      </c>
      <c r="C19" s="23" t="str">
        <f t="array" aca="1" ref="C19" ca="1">IF(ROWS($5:19)&lt;=COUNTIF(missions[mission],"OUI"),INDEX(missions[commune],SMALL(IF(missions[mission]="OUI",ROW(INDIRECT("1:"&amp;ROWS(missions[mission])))),ROWS($5:19))),"")</f>
        <v/>
      </c>
      <c r="D19" s="24" t="str">
        <f t="array" aca="1" ref="D19" ca="1">IF(ROWS($5:19)&lt;=COUNTIF(missions[mission],"OUI"),INDEX(missions[dépt],SMALL(IF(missions[mission]="OUI",ROW(INDIRECT("1:"&amp;ROWS(missions[mission])))),ROWS($5:19))),"")</f>
        <v/>
      </c>
      <c r="E19" s="23" t="str">
        <f t="array" aca="1" ref="E19" ca="1">IF(ROWS($5:19)&lt;=COUNTIF(missions[mission],"OUI"),INDEX(missions[transport],SMALL(IF(missions[mission]="OUI",ROW(INDIRECT("1:"&amp;ROWS(missions[mission])))),ROWS($5:19))),"")</f>
        <v/>
      </c>
      <c r="F19" s="25" t="str">
        <f t="array" aca="1" ref="F19" ca="1">IF(ROWS($5:19)&lt;=COUNTIF(missions[mission],"OUI"),INDEX(missions[KM agglo],SMALL(IF(missions[mission]="OUI",ROW(INDIRECT("1:"&amp;ROWS(missions[mission])))),ROWS($5:19))),"")</f>
        <v/>
      </c>
      <c r="G19" s="25" t="str">
        <f t="array" aca="1" ref="G19" ca="1">IF(ROWS($5:19)&lt;=COUNTIF(missions[mission],"OUI"),INDEX(missions[KM hors agglo],SMALL(IF(missions[mission]="OUI",ROW(INDIRECT("1:"&amp;ROWS(missions[mission])))),ROWS($5:19))),"")</f>
        <v/>
      </c>
      <c r="H19" s="26" t="str">
        <f t="array" aca="1" ref="H19" ca="1">IF(ROWS($5:19)&lt;=COUNTIF(missions[mission],"OUI"),INDEX(missions[IKM],SMALL(IF(missions[mission]="OUI",ROW(INDIRECT("1:"&amp;ROWS(missions[mission])))),ROWS($5:19))),"")</f>
        <v/>
      </c>
      <c r="I19" s="26" t="str">
        <f t="array" aca="1" ref="I19" ca="1">IF(ROWS($5:19)&lt;=COUNTIF(missions[mission],"OUI"),INDEX(missions[[repas ]],SMALL(IF(missions[mission]="OUI",ROW(INDIRECT("1:"&amp;ROWS(missions[mission])))),ROWS($5:19))),"")</f>
        <v/>
      </c>
      <c r="J19" s="26" t="str">
        <f t="array" aca="1" ref="J19" ca="1">IF(ROWS($5:19)&lt;=COUNTIF(missions[mission],"OUI"),INDEX(missions[[nuitée ]],SMALL(IF(missions[mission]="OUI",ROW(INDIRECT("1:"&amp;ROWS(missions[mission])))),ROWS($5:19))),"")</f>
        <v/>
      </c>
      <c r="K19" s="26" t="str">
        <f t="array" aca="1" ref="K19" ca="1">IF(ROWS($5:19)&lt;=COUNTIF(missions[mission],"OUI"),INDEX(missions[Péage],SMALL(IF(missions[mission]="OUI",ROW(INDIRECT("1:"&amp;ROWS(missions[mission])))),ROWS($5:19))),"")</f>
        <v/>
      </c>
      <c r="L19" s="26" t="str">
        <f t="array" aca="1" ref="L19" ca="1">IF(ROWS($5:19)&lt;=COUNTIF(missions[mission],"OUI"),INDEX(missions[Parking, autres, …],SMALL(IF(missions[mission]="OUI",ROW(INDIRECT("1:"&amp;ROWS(missions[mission])))),ROWS($5:19))),"")</f>
        <v/>
      </c>
      <c r="M19" s="26" t="str">
        <f t="array" aca="1" ref="M19" ca="1">IF(ROWS($5:19)&lt;=COUNTIF(missions[mission],"OUI"),INDEX(missions[montant dépl],SMALL(IF(missions[mission]="OUI",ROW(INDIRECT("1:"&amp;ROWS(missions[mission])))),ROWS($5:19))),"")</f>
        <v/>
      </c>
      <c r="N19" s="23" t="str">
        <f t="array" aca="1" ref="N19" ca="1">IF(ROWS($5:19)&lt;=COUNTIF(missions[mission],"OUI"),INDEX(missions[obs2],SMALL(IF(missions[mission]="OUI",ROW(INDIRECT("1:"&amp;ROWS(missions[mission])))),ROWS($5:19))),"")</f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[1]référence!#REF!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 des missions</vt:lpstr>
      <vt:lpstr>frais déplacement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mdo100</cp:lastModifiedBy>
  <dcterms:created xsi:type="dcterms:W3CDTF">2018-09-05T14:09:51Z</dcterms:created>
  <dcterms:modified xsi:type="dcterms:W3CDTF">2018-09-05T15:45:11Z</dcterms:modified>
</cp:coreProperties>
</file>