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2772" yWindow="32772" windowWidth="23040" windowHeight="9048" activeTab="1"/>
  </bookViews>
  <sheets>
    <sheet name="Calendrier 2022" sheetId="1" r:id="rId1"/>
    <sheet name="ETUDIANTS ABS DU AU" sheetId="2" r:id="rId2"/>
    <sheet name="Fériés Congés" sheetId="3" r:id="rId3"/>
  </sheets>
  <definedNames>
    <definedName name="Fé_Co">OFFSET('Fériés Congés'!$C$3:$ID$3,,,COUNTA('Fériés Congés'!$C:$C)-1)</definedName>
    <definedName name="Fériés">OFFSET('Fériés Congés'!$C$3,,,COUNTA('Fériés Congés'!$C:$C)-1)</definedName>
    <definedName name="Noms">OFFSET('Fériés Congés'!$D$2,,,,COUNTA('Fériés Congés'!$2:$2))</definedName>
  </definedNames>
  <calcPr calcId="145621"/>
</workbook>
</file>

<file path=xl/calcChain.xml><?xml version="1.0" encoding="utf-8"?>
<calcChain xmlns="http://schemas.openxmlformats.org/spreadsheetml/2006/main">
  <c r="E13" i="2" l="1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12" i="2"/>
  <c r="E11" i="2"/>
  <c r="E3" i="2"/>
  <c r="E4" i="2"/>
  <c r="E5" i="2"/>
  <c r="E6" i="2"/>
  <c r="E7" i="2"/>
  <c r="E8" i="2"/>
  <c r="E9" i="2"/>
  <c r="E10" i="2"/>
  <c r="E2" i="2"/>
  <c r="D7" i="2" l="1"/>
  <c r="D10" i="2"/>
  <c r="C3" i="3"/>
  <c r="C4" i="3"/>
  <c r="C8" i="3" s="1"/>
  <c r="C6" i="3"/>
  <c r="C7" i="3"/>
  <c r="C10" i="3"/>
  <c r="C11" i="3"/>
  <c r="C12" i="3"/>
  <c r="C13" i="3"/>
  <c r="C14" i="3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12" i="2"/>
  <c r="D3" i="2"/>
  <c r="D4" i="2"/>
  <c r="D5" i="2"/>
  <c r="D6" i="2"/>
  <c r="D8" i="2"/>
  <c r="D9" i="2"/>
  <c r="D11" i="2"/>
  <c r="D2" i="2"/>
  <c r="C9" i="3" l="1"/>
  <c r="C5" i="3"/>
</calcChain>
</file>

<file path=xl/sharedStrings.xml><?xml version="1.0" encoding="utf-8"?>
<sst xmlns="http://schemas.openxmlformats.org/spreadsheetml/2006/main" count="2853" uniqueCount="578">
  <si>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</si>
  <si>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</si>
  <si>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</si>
  <si>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</si>
  <si>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</si>
  <si>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</si>
  <si>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</si>
  <si>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</si>
  <si>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</si>
  <si>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</si>
  <si>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</si>
  <si>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</si>
  <si>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</t>
  </si>
  <si>
    <t>M</t>
  </si>
  <si>
    <t>V</t>
  </si>
  <si>
    <t>D</t>
  </si>
  <si>
    <t>L</t>
  </si>
  <si>
    <t>J</t>
  </si>
  <si>
    <t>iCalendrier.fr</t>
  </si>
  <si>
    <t>Elèves</t>
  </si>
  <si>
    <t xml:space="preserve"> BENAYOUN Déborah  (1CG, EXT)</t>
  </si>
  <si>
    <t xml:space="preserve"> BENICHOU Carla  (1CG, EXT)</t>
  </si>
  <si>
    <t xml:space="preserve"> GHENASSIA Dvora  (1CG, EXT)</t>
  </si>
  <si>
    <t xml:space="preserve"> HALIMI Shirel  (1CG, EXT)</t>
  </si>
  <si>
    <t xml:space="preserve"> LOUINEAU Amélie  (1CG, EXT)</t>
  </si>
  <si>
    <t xml:space="preserve"> NGASSA Pernelle  (1CG, EXT)</t>
  </si>
  <si>
    <t xml:space="preserve"> RIVIERE Nathan  (1CG, EXT)</t>
  </si>
  <si>
    <t xml:space="preserve"> ROCHEDIX Benjamin  (1CG, EXT)</t>
  </si>
  <si>
    <t xml:space="preserve"> SARI Oguzhan  (1CG, EXT)</t>
  </si>
  <si>
    <t xml:space="preserve"> TRAORE Adama  (1CG, EXT)</t>
  </si>
  <si>
    <t xml:space="preserve"> BRUSCHI Tom  (1DSCG, EXT)</t>
  </si>
  <si>
    <t xml:space="preserve"> ESSOMO Nadine  (1DSCG, EXT)</t>
  </si>
  <si>
    <t xml:space="preserve"> GERMAIN Léa  (1DSCG, EXT)</t>
  </si>
  <si>
    <t xml:space="preserve"> GUEYE Johana  (1DSCG, EXT)</t>
  </si>
  <si>
    <t xml:space="preserve"> SUFRACI Siddik  (1DSCG, EXT)</t>
  </si>
  <si>
    <t xml:space="preserve"> ZOUGS Hugo  (1DSCG, EXT)</t>
  </si>
  <si>
    <t xml:space="preserve"> AMOZIGH Maxime  (1GPMEA, EXT)</t>
  </si>
  <si>
    <t xml:space="preserve"> BOULON Eva  (1GPMEA, EXT)</t>
  </si>
  <si>
    <t xml:space="preserve"> CHERFA Seif Eddine  (1GPMEA, EXT)</t>
  </si>
  <si>
    <t xml:space="preserve"> DJEDIDI Sabrina  (1GPMEA, EXT)</t>
  </si>
  <si>
    <t xml:space="preserve"> EVA OCEANE  (1GPMEA, EXT)</t>
  </si>
  <si>
    <t xml:space="preserve"> FROISSARD Camille  (1GPMEA, EXT)</t>
  </si>
  <si>
    <t xml:space="preserve"> GRIENAY JULIA  (1GPMEA, EXT)</t>
  </si>
  <si>
    <t xml:space="preserve"> HUGUET Tiphanie  (1GPMEA, EXT)</t>
  </si>
  <si>
    <t xml:space="preserve"> LEVY Shelly  (1GPMEA, EXT)</t>
  </si>
  <si>
    <t xml:space="preserve"> LOGEROT Arthur  (1GPMEA, EXT)</t>
  </si>
  <si>
    <t xml:space="preserve"> SEFAJ Altina  (1GPMEA, EXT)</t>
  </si>
  <si>
    <t xml:space="preserve"> SEMHOUN Shanny  (1GPMEA, EXT)</t>
  </si>
  <si>
    <t xml:space="preserve"> TEMPERE Mareva  (1GPMEA, EXT)</t>
  </si>
  <si>
    <t xml:space="preserve"> ALVES Maria  (1GPMEI, EXT)</t>
  </si>
  <si>
    <t xml:space="preserve"> BERISHA Alessia  (1GPMEI, EXT)</t>
  </si>
  <si>
    <t xml:space="preserve"> GUEVORGUIAN Annie  (1GPMEI, EXT)</t>
  </si>
  <si>
    <t xml:space="preserve"> NHIOMOCK Isaac  (1GPMEI, EXT)</t>
  </si>
  <si>
    <t xml:space="preserve"> VARESANO Marion  (1GPMEI, EXT)</t>
  </si>
  <si>
    <t xml:space="preserve"> BIDARI Philippe  (1PAGO, DP)</t>
  </si>
  <si>
    <t xml:space="preserve"> HABIBOU Lea  (1PAGO, DP)</t>
  </si>
  <si>
    <t xml:space="preserve"> LOUARTANI Lylia  (1PAGO, DP)</t>
  </si>
  <si>
    <t xml:space="preserve"> MZOUGHI Maryem  (1PAGO, DP)</t>
  </si>
  <si>
    <t xml:space="preserve"> SIKSIK Sacha  (1PAGO, DP)</t>
  </si>
  <si>
    <t xml:space="preserve"> HADET Aurelien  (1PSN, DP)</t>
  </si>
  <si>
    <t xml:space="preserve"> LAYANI Aaron  (1PSN, DP)</t>
  </si>
  <si>
    <t xml:space="preserve"> PLE Mael  (1PSN, DP)</t>
  </si>
  <si>
    <t xml:space="preserve"> EL HADRI Marwan  (1PSN, EXT)</t>
  </si>
  <si>
    <t xml:space="preserve"> AKAY Omer  (1SIO, EXT)</t>
  </si>
  <si>
    <t xml:space="preserve"> BOUMALLASSA Ayoub  (1SIO, EXT)</t>
  </si>
  <si>
    <t xml:space="preserve"> GARCIA DE LA PINERA Victorio  (1SIO, EXT)</t>
  </si>
  <si>
    <t xml:space="preserve"> LAFI Rayan  (1SIO, EXT)</t>
  </si>
  <si>
    <t xml:space="preserve"> LECONTE Benjamin  (1SIO, EXT)</t>
  </si>
  <si>
    <t xml:space="preserve"> MRHIZER Mohamed-jessim  (1SIO, EXT)</t>
  </si>
  <si>
    <t xml:space="preserve"> NEKKOUR Ayoub  (1SIO, EXT)</t>
  </si>
  <si>
    <t xml:space="preserve"> PATOUILLARD Virgile  (1SIO, EXT)</t>
  </si>
  <si>
    <t xml:space="preserve"> BOUBAKER Nelys  (1SNIR, EXT)</t>
  </si>
  <si>
    <t xml:space="preserve"> BOUDAOUD Yanis  (1SNIR, EXT)</t>
  </si>
  <si>
    <t xml:space="preserve"> BOUGADOUM Chakib  (1SNIR, EXT)</t>
  </si>
  <si>
    <t xml:space="preserve"> BRON Adrien  (1SNIR, EXT)</t>
  </si>
  <si>
    <t xml:space="preserve"> CANAC Andy  (1SNIR, EXT)</t>
  </si>
  <si>
    <t xml:space="preserve"> DONABEDIAN Louis  (1SNIR, EXT)</t>
  </si>
  <si>
    <t xml:space="preserve"> GONZALEZ Anthony  (1SNIR, EXT)</t>
  </si>
  <si>
    <t xml:space="preserve"> HADJI Mohamed  (1SNIR, EXT)</t>
  </si>
  <si>
    <t xml:space="preserve"> SETTAR Elyes  (1SNIR, EXT)</t>
  </si>
  <si>
    <t xml:space="preserve"> TARRIDE Anthony  (1SNIR, EXT)</t>
  </si>
  <si>
    <t xml:space="preserve"> AMSELLEM Elona  (1TECH, DP)</t>
  </si>
  <si>
    <t xml:space="preserve"> BENYAMINE Annah  (1TECH, DP)</t>
  </si>
  <si>
    <t xml:space="preserve"> BOUVIER Valentin  (1TECH, DP)</t>
  </si>
  <si>
    <t xml:space="preserve"> ENNEDAM Rachel  (1TECH, DP)</t>
  </si>
  <si>
    <t xml:space="preserve"> ETTOUATI Sarah  (1TECH, DP)</t>
  </si>
  <si>
    <t xml:space="preserve"> MAMANE Rahel  (1TECH, DP)</t>
  </si>
  <si>
    <t xml:space="preserve"> MESLATI Noa  (1TECH, DP)</t>
  </si>
  <si>
    <t xml:space="preserve"> PALAZON Thomas  (1TECH, DP)</t>
  </si>
  <si>
    <t xml:space="preserve"> SEBAG Shana  (1TECH, DP)</t>
  </si>
  <si>
    <t xml:space="preserve"> DER ARSENIAN Vahe  (1TECH, EXT)</t>
  </si>
  <si>
    <t xml:space="preserve"> ALVAREZ-BRETON Alexane  (2CG, EXT)</t>
  </si>
  <si>
    <t xml:space="preserve"> BOUZAGLOU Myriam  (2CG, EXT)</t>
  </si>
  <si>
    <t xml:space="preserve"> BRAUNEISSEN Thomas  (2CG, EXT)</t>
  </si>
  <si>
    <t xml:space="preserve"> CHABANNE Antonin  (2CG, EXT)</t>
  </si>
  <si>
    <t xml:space="preserve"> CHAROUD Louis  (2CG, EXT)</t>
  </si>
  <si>
    <t xml:space="preserve"> CHAROUD Maxime  (2CG, EXT)</t>
  </si>
  <si>
    <t xml:space="preserve"> COSTE Romane  (2CG, EXT)</t>
  </si>
  <si>
    <t xml:space="preserve"> DA-CRUZ Margot  (2CG, EXT)</t>
  </si>
  <si>
    <t xml:space="preserve"> DE ABREU David  (2CG, EXT)</t>
  </si>
  <si>
    <t xml:space="preserve"> KABUEMI PEMI Fortuna  (2CG, EXT)</t>
  </si>
  <si>
    <t xml:space="preserve"> LEMOING Erica  (2CG, EXT)</t>
  </si>
  <si>
    <t xml:space="preserve"> MUSY Paul  (2CG, EXT)</t>
  </si>
  <si>
    <t xml:space="preserve"> NAVARRO Galaad  (2CG, EXT)</t>
  </si>
  <si>
    <t xml:space="preserve"> SIKCIK Anaelle  (2CG, EXT)</t>
  </si>
  <si>
    <t xml:space="preserve"> ABILI Exaucee  (2DCG)</t>
  </si>
  <si>
    <t xml:space="preserve"> BOUBAKER Moufida  (2DCG)</t>
  </si>
  <si>
    <t xml:space="preserve"> HAJARINE Emma  (2DCG)</t>
  </si>
  <si>
    <t xml:space="preserve"> MORNEY Colin  (2DCG)</t>
  </si>
  <si>
    <t xml:space="preserve"> SOUCHON William  (2DCG)</t>
  </si>
  <si>
    <t xml:space="preserve"> AMOZIGH Ylan  (2DCG, EXT)</t>
  </si>
  <si>
    <t xml:space="preserve"> LIABOT Igor  (2DCG, EXT)</t>
  </si>
  <si>
    <t xml:space="preserve"> LOUDDAD Yazid  (2DCG, EXT)</t>
  </si>
  <si>
    <t xml:space="preserve"> MENDEZ Kévin  (2DCG, EXT)</t>
  </si>
  <si>
    <t xml:space="preserve"> OJEDA Damien  (2DCG, EXT)</t>
  </si>
  <si>
    <t xml:space="preserve"> AMAR Julia  (2GPMEA, EXT)</t>
  </si>
  <si>
    <t xml:space="preserve"> AMARAL DOS SANTOS Béatriz  (2GPMEA, EXT)</t>
  </si>
  <si>
    <t xml:space="preserve"> BAPTE Brendy  (2GPMEA, EXT)</t>
  </si>
  <si>
    <t xml:space="preserve"> BELLEVILLE Celestin  (2GPMEA, EXT)</t>
  </si>
  <si>
    <t xml:space="preserve"> BODART Amélie  (2GPMEA, EXT)</t>
  </si>
  <si>
    <t xml:space="preserve"> BOUSSON Robin  (2GPMEA, EXT)</t>
  </si>
  <si>
    <t xml:space="preserve"> BRUN Lindy  (2GPMEA, EXT)</t>
  </si>
  <si>
    <t xml:space="preserve"> BRUNET Robin  (2GPMEA, EXT)</t>
  </si>
  <si>
    <t xml:space="preserve"> COHEN Anaël  (2GPMEA, EXT)</t>
  </si>
  <si>
    <t xml:space="preserve"> COSTAZ Noé  (2GPMEA, EXT)</t>
  </si>
  <si>
    <t xml:space="preserve"> GAILLARD Romain  (2GPMEA, EXT)</t>
  </si>
  <si>
    <t xml:space="preserve"> GATEPAILLE Angèle  (2GPMEA, EXT)</t>
  </si>
  <si>
    <t xml:space="preserve"> JAOUI Julia  (2GPMEA, EXT)</t>
  </si>
  <si>
    <t xml:space="preserve"> JOMET Lisa  (2GPMEA, EXT)</t>
  </si>
  <si>
    <t xml:space="preserve"> KASSI Myriam  (2GPMEA, EXT)</t>
  </si>
  <si>
    <t xml:space="preserve"> LIGNEREUX Laure  (2GPMEA, EXT)</t>
  </si>
  <si>
    <t xml:space="preserve"> LION Murliana  (2GPMEA, EXT)</t>
  </si>
  <si>
    <t xml:space="preserve"> MADAR Yossef  (2GPMEA, EXT)</t>
  </si>
  <si>
    <t xml:space="preserve"> NANGA Pedro  (2GPMEA, EXT)</t>
  </si>
  <si>
    <t xml:space="preserve"> PICAVET Victor  (2GPMEA, EXT)</t>
  </si>
  <si>
    <t xml:space="preserve"> REBOISSON Anais  (2GPMEA, EXT)</t>
  </si>
  <si>
    <t xml:space="preserve"> SARAN David  (2GPMEA, EXT)</t>
  </si>
  <si>
    <t xml:space="preserve"> TOLEDANO Shirly  (2GPMEA, EXT)</t>
  </si>
  <si>
    <t xml:space="preserve"> ALLOIN Louise  (2GPMEI, EXT)</t>
  </si>
  <si>
    <t xml:space="preserve"> BEDDA Sirine  (2GPMEI, EXT)</t>
  </si>
  <si>
    <t xml:space="preserve"> BENDADA Emira  (2GPMEI, EXT)</t>
  </si>
  <si>
    <t xml:space="preserve"> ESSADKI Ines  (2GPMEI, EXT)</t>
  </si>
  <si>
    <t xml:space="preserve"> HAVLOUDJIAN Mathieu  (2GPMEI, EXT)</t>
  </si>
  <si>
    <t xml:space="preserve"> KOUIDRI Sarah  (2GPMEI, EXT)</t>
  </si>
  <si>
    <t xml:space="preserve"> LEVY Anna  (2GPMEI, EXT)</t>
  </si>
  <si>
    <t xml:space="preserve"> LOBODA Victoria  (2GPMEI, EXT)</t>
  </si>
  <si>
    <t xml:space="preserve"> MAMATA Meredith Solène  (2GPMEI, EXT)</t>
  </si>
  <si>
    <t xml:space="preserve"> MANGA Keren  (2GPMEI, EXT)</t>
  </si>
  <si>
    <t xml:space="preserve"> MOLIVIER Maëva  (2GPMEI, EXT)</t>
  </si>
  <si>
    <t xml:space="preserve"> ROSIER Jessica  (2GPMEI, EXT)</t>
  </si>
  <si>
    <t xml:space="preserve"> SELHAMI Yasmina - Nacéra  (2GPMEI, EXT)</t>
  </si>
  <si>
    <t xml:space="preserve"> YELKOUNI Sarah  (2GPMEI, EXT)</t>
  </si>
  <si>
    <t xml:space="preserve"> CHAMBA George  (2PAGO, EXT)</t>
  </si>
  <si>
    <t xml:space="preserve"> SERRANO Flavio  (2PAGO, EXT)</t>
  </si>
  <si>
    <t xml:space="preserve"> FROMENT Mathis  (2PSN, DP)</t>
  </si>
  <si>
    <t xml:space="preserve"> OURDOUILLIE Rémy  (2PSN, DP)</t>
  </si>
  <si>
    <t xml:space="preserve"> ABDALLAH Toufaha  (2SIO, EXT)</t>
  </si>
  <si>
    <t xml:space="preserve"> BERNARD BRET Chloë  (2SIO, EXT)</t>
  </si>
  <si>
    <t xml:space="preserve"> BEUROT Mathis  (2SIO, EXT)</t>
  </si>
  <si>
    <t xml:space="preserve"> KEUGA FOTSI Maella  (2SIO, EXT)</t>
  </si>
  <si>
    <t xml:space="preserve"> LADJILI Khalil  (2SIO, EXT)</t>
  </si>
  <si>
    <t xml:space="preserve"> NEDJAH Lucas  (2SIO, EXT)</t>
  </si>
  <si>
    <t xml:space="preserve"> PERRICHON Martin  (2SIO, EXT)</t>
  </si>
  <si>
    <t xml:space="preserve"> QUESNOT Scotty  (2SIO, EXT)</t>
  </si>
  <si>
    <t xml:space="preserve"> SAMORA Ulrich  (2SIO, EXT)</t>
  </si>
  <si>
    <t xml:space="preserve"> VIERA NUNES Ruben Filipe  (2SIO, EXT)</t>
  </si>
  <si>
    <t xml:space="preserve"> BENITA Eitan  (2SNIR, EXT)</t>
  </si>
  <si>
    <t xml:space="preserve"> BIBI Ahmed  (2SNIR, EXT)</t>
  </si>
  <si>
    <t xml:space="preserve"> BRUN Aloïs  (2SNIR, EXT)</t>
  </si>
  <si>
    <t xml:space="preserve"> GARCIA-HERRA Mathieu  (2SNIR, EXT)</t>
  </si>
  <si>
    <t xml:space="preserve"> GUTIERREZ Roméo  (2SNIR, EXT)</t>
  </si>
  <si>
    <t xml:space="preserve"> JOLY Loïs  (2SNIR, EXT)</t>
  </si>
  <si>
    <t xml:space="preserve"> MEBKHOUTI Jad'allah  (2SNIR, EXT)</t>
  </si>
  <si>
    <t xml:space="preserve"> PHILIP Nicolas  (2SNIR, EXT)</t>
  </si>
  <si>
    <t xml:space="preserve"> SAUVAGE Thimothée  (2SNIR, EXT)</t>
  </si>
  <si>
    <t xml:space="preserve"> VAZ Alexandre  (2SNIR, EXT)</t>
  </si>
  <si>
    <t xml:space="preserve"> AGNOLY Honorine  (3DCG, EXT)</t>
  </si>
  <si>
    <t xml:space="preserve"> GRANADOS-BRITEL Thomas  (3DCG, EXT)</t>
  </si>
  <si>
    <t xml:space="preserve"> MEJEAN Lou  (3DCG, EXT)</t>
  </si>
  <si>
    <t xml:space="preserve"> MORARDET Kévin  (3DCG, EXT)</t>
  </si>
  <si>
    <t xml:space="preserve"> MUNCH Claire  (3DCG, EXT)</t>
  </si>
  <si>
    <t xml:space="preserve"> PELLETIER Maurine  (3DCG, EXT)</t>
  </si>
  <si>
    <t xml:space="preserve"> BETTON Hugo  (3OLEN, EXT)</t>
  </si>
  <si>
    <t xml:space="preserve"> COTE Xavier  (3OLEN, EXT)</t>
  </si>
  <si>
    <t xml:space="preserve"> DESSEIGNET Lohan  (3OLEN, EXT)</t>
  </si>
  <si>
    <t xml:space="preserve"> EMERYDUVAREILLE Pierre Emmanuel  (3OLEN, EXT)</t>
  </si>
  <si>
    <t xml:space="preserve"> ILONI Ethan  (3OLEN, EXT)</t>
  </si>
  <si>
    <t xml:space="preserve"> LAFFI Habib  (3OLEN, EXT)</t>
  </si>
  <si>
    <t xml:space="preserve"> LAFFI Rayan  (3OLEN, EXT)</t>
  </si>
  <si>
    <t xml:space="preserve"> MAGALHAES Quentin  (3OLEN, EXT)</t>
  </si>
  <si>
    <t xml:space="preserve"> MAGNARD Julien  (3OLEN, EXT)</t>
  </si>
  <si>
    <t xml:space="preserve"> MAUCHAMP Jules  (3OLEN, EXT)</t>
  </si>
  <si>
    <t xml:space="preserve"> SELLAM Netaniel  (3OLEN, EXT)</t>
  </si>
  <si>
    <t xml:space="preserve"> STEIBLEN Jean-Yves  (3OLEN, EXT)</t>
  </si>
  <si>
    <t xml:space="preserve"> AMOUYAL Ygal  (3PM, DP)</t>
  </si>
  <si>
    <t xml:space="preserve"> BITTON Rony  (3PM, DP)</t>
  </si>
  <si>
    <t xml:space="preserve"> CHOUKROUN Gad  (3PM, DP)</t>
  </si>
  <si>
    <t xml:space="preserve"> MESLATI Sasha  (3PM, DP)</t>
  </si>
  <si>
    <t xml:space="preserve"> SELLEM Raphael  (3PM, DP)</t>
  </si>
  <si>
    <t xml:space="preserve"> GJOKA Alesja  (3PM, EXT)</t>
  </si>
  <si>
    <t xml:space="preserve"> MOUTAKI Sarah  (4DRH, EXT)</t>
  </si>
  <si>
    <t xml:space="preserve"> DOS SANTOS Julien  (4OLEN, EXT)</t>
  </si>
  <si>
    <t xml:space="preserve"> HEDHLI Walid  (4OLEN, EXT)</t>
  </si>
  <si>
    <t xml:space="preserve"> KIKI Anas  (4OLEN, EXT)</t>
  </si>
  <si>
    <t xml:space="preserve"> LOVELACE Mathieu  (5DRH, EXT)</t>
  </si>
  <si>
    <t xml:space="preserve"> ABADIE Alexia  (CDRH, EXT)</t>
  </si>
  <si>
    <t xml:space="preserve"> ANCIAN Justine  (CDRH, EXT)</t>
  </si>
  <si>
    <t xml:space="preserve"> BLANC Fleur  (CDRH, EXT)</t>
  </si>
  <si>
    <t xml:space="preserve"> DANA Elona  (CDRH, EXT)</t>
  </si>
  <si>
    <t xml:space="preserve"> GOUNINE Dalèle  (CDRH, EXT)</t>
  </si>
  <si>
    <t xml:space="preserve"> LARRIVE Thelma  (CDRH, EXT)</t>
  </si>
  <si>
    <t xml:space="preserve"> LIATOUD Lauryne  (CDRH, EXT)</t>
  </si>
  <si>
    <t xml:space="preserve"> MELIH Ines  (CDRH, EXT)</t>
  </si>
  <si>
    <t xml:space="preserve"> MENZOU Elena  (CDRH, EXT)</t>
  </si>
  <si>
    <t xml:space="preserve"> PEREIRA FERREIRA Beatriz  (CDRH, EXT)</t>
  </si>
  <si>
    <t xml:space="preserve"> RICA Amida  (CDRH, EXT)</t>
  </si>
  <si>
    <t xml:space="preserve"> ROCH Bertrand  (CDRH, EXT)</t>
  </si>
  <si>
    <t xml:space="preserve"> STANGRET Véronique  (CDRH, EXT)</t>
  </si>
  <si>
    <t xml:space="preserve"> TAIEB Guila  (CDRH, EXT)</t>
  </si>
  <si>
    <t xml:space="preserve"> ZAFRAN Siona  (CDRH, EXT)</t>
  </si>
  <si>
    <t xml:space="preserve"> HABIB Chiara  (SGT, DP)</t>
  </si>
  <si>
    <t xml:space="preserve"> HADJ-ARAB Inès  (SGT, DP)</t>
  </si>
  <si>
    <t xml:space="preserve"> SEBA Liora  (SGT, DP)</t>
  </si>
  <si>
    <t xml:space="preserve"> BENKLIFA Gamliel  (TPGA, DP)</t>
  </si>
  <si>
    <t xml:space="preserve"> DIB Ines  (TPGA, DP)</t>
  </si>
  <si>
    <t xml:space="preserve"> NAKACHE Levana  (TPGA, DP)</t>
  </si>
  <si>
    <t xml:space="preserve"> PEDRAZZI Clara  (TPGA, DP)</t>
  </si>
  <si>
    <t xml:space="preserve"> TABET Melinda  (TPGA, DP)</t>
  </si>
  <si>
    <t xml:space="preserve"> BOSSE Chloé  (TPGA, EXT)</t>
  </si>
  <si>
    <t xml:space="preserve"> TEBOUL Hillel  (TPGA, EXT)</t>
  </si>
  <si>
    <t xml:space="preserve"> CHEKROUN Hillel  (TPSN, DP)</t>
  </si>
  <si>
    <t xml:space="preserve"> HATHOUT Mohamed-Ismail  (TPSN, DP)</t>
  </si>
  <si>
    <t xml:space="preserve"> HUGUES Robin  (TPSN, DP)</t>
  </si>
  <si>
    <t xml:space="preserve"> KNAFOU David  (TPSN, DP)</t>
  </si>
  <si>
    <t xml:space="preserve"> MANASSIAN Sandro  (TPSN, DP)</t>
  </si>
  <si>
    <t xml:space="preserve"> SELLAM Benjamin  (TPSN, DP)</t>
  </si>
  <si>
    <t xml:space="preserve"> SPENNATO Luca  (TPSN, DP)</t>
  </si>
  <si>
    <t xml:space="preserve"> AMOUYAL Lisa  (TTECH, DP)</t>
  </si>
  <si>
    <t xml:space="preserve"> BAEZA Julien  (TTECH, DP)</t>
  </si>
  <si>
    <t xml:space="preserve"> CHOUKROUN Daniel  (TTECH, DP)</t>
  </si>
  <si>
    <t xml:space="preserve"> CHOUKROUN Naomie  (TTECH, DP)</t>
  </si>
  <si>
    <t xml:space="preserve"> FERBER Ethan  (TTECH, DP)</t>
  </si>
  <si>
    <t xml:space="preserve"> FROMAGE Anthony  (TTECH, DP)</t>
  </si>
  <si>
    <t xml:space="preserve"> LARBI Ilias  (TTECH, DP)</t>
  </si>
  <si>
    <t xml:space="preserve"> LEVY Léa  (TTECH, DP)</t>
  </si>
  <si>
    <t xml:space="preserve"> RICHARD Flavien  (TTECH, DP)</t>
  </si>
  <si>
    <t xml:space="preserve"> TAIEB Alone  (TTECH, DP)</t>
  </si>
  <si>
    <t xml:space="preserve"> TEBOUL Shirly  (TTECH, DP)</t>
  </si>
  <si>
    <t xml:space="preserve"> BARDE Charline  (TTECH, EXT)</t>
  </si>
  <si>
    <t xml:space="preserve"> COURBON Ilian  (TTECH, EXT)</t>
  </si>
  <si>
    <t xml:space="preserve"> E SILVA Fanélie  (TTECH, EXT)</t>
  </si>
  <si>
    <t xml:space="preserve"> EL HADRI Nesrine  (TTECH, EXT)</t>
  </si>
  <si>
    <t xml:space="preserve"> PENYA Eyal  (TTECH, EXT)</t>
  </si>
  <si>
    <t xml:space="preserve"> SEBBAN Chamaï  (TTECH, EXT)</t>
  </si>
  <si>
    <t xml:space="preserve"> TOURE YEREBIN Nelly  (TTECH, EXT)</t>
  </si>
  <si>
    <t>04/05/2022 08:15</t>
  </si>
  <si>
    <t>04/05/2022 13:05</t>
  </si>
  <si>
    <t>11/05/2022 14:05</t>
  </si>
  <si>
    <t>11/05/2022 17:05</t>
  </si>
  <si>
    <t>10/05/2022 08:15</t>
  </si>
  <si>
    <t>10/05/2022 17:05</t>
  </si>
  <si>
    <t>24/05/2022 08:15</t>
  </si>
  <si>
    <t>24/05/2022 10:05</t>
  </si>
  <si>
    <t>10/11/2021 15:00</t>
  </si>
  <si>
    <t>17/11/2021 17:05</t>
  </si>
  <si>
    <t>25/05/2022 13:05</t>
  </si>
  <si>
    <t>01/06/2022 08:15</t>
  </si>
  <si>
    <t>01/06/2022 13:05</t>
  </si>
  <si>
    <t>18/05/2022 16:10</t>
  </si>
  <si>
    <t>24/05/2022 17:05</t>
  </si>
  <si>
    <t>17/05/2022 08:15</t>
  </si>
  <si>
    <t>17/05/2022 17:05</t>
  </si>
  <si>
    <t>03/05/2022 08:15</t>
  </si>
  <si>
    <t>03/05/2022 12:10</t>
  </si>
  <si>
    <t>18/05/2022 17:05</t>
  </si>
  <si>
    <t>17/05/2022 13:10</t>
  </si>
  <si>
    <t>04/05/2022 16:42</t>
  </si>
  <si>
    <t>04/05/2022 17:05</t>
  </si>
  <si>
    <t>31/05/2022 13:10</t>
  </si>
  <si>
    <t>31/05/2022 17:05</t>
  </si>
  <si>
    <t>17/05/2022 10:05</t>
  </si>
  <si>
    <t>25/05/2022 08:15</t>
  </si>
  <si>
    <t>25/05/2022 12:10</t>
  </si>
  <si>
    <t>01/06/2022 12:10</t>
  </si>
  <si>
    <t>19/05/2022 08:15</t>
  </si>
  <si>
    <t>19/05/2022 12:10</t>
  </si>
  <si>
    <t>12/05/2022 13:10</t>
  </si>
  <si>
    <t>12/05/2022 17:05</t>
  </si>
  <si>
    <t>25/05/2022 17:05</t>
  </si>
  <si>
    <t>05/05/2022 08:15</t>
  </si>
  <si>
    <t>05/05/2022 17:05</t>
  </si>
  <si>
    <t>24/05/2022 13:05</t>
  </si>
  <si>
    <t>02/05/2022 08:15</t>
  </si>
  <si>
    <t>02/05/2022 17:05</t>
  </si>
  <si>
    <t>02/05/2022 13:10</t>
  </si>
  <si>
    <t>02/05/2022 15:00</t>
  </si>
  <si>
    <t>17/05/2022 16:10</t>
  </si>
  <si>
    <t>30/05/2022 08:15</t>
  </si>
  <si>
    <t>30/05/2022 17:05</t>
  </si>
  <si>
    <t>23/05/2022 08:15</t>
  </si>
  <si>
    <t>23/05/2022 12:10</t>
  </si>
  <si>
    <t>23/05/2022 17:05</t>
  </si>
  <si>
    <t>09/05/2022 08:15</t>
  </si>
  <si>
    <t>09/05/2022 17:05</t>
  </si>
  <si>
    <t>30/05/2022 10:05</t>
  </si>
  <si>
    <t>23/05/2022 15:00</t>
  </si>
  <si>
    <t>30/05/2022 15:00</t>
  </si>
  <si>
    <t>09/05/2022 13:10</t>
  </si>
  <si>
    <t>03/05/2022 14:05</t>
  </si>
  <si>
    <t>03/05/2022 17:05</t>
  </si>
  <si>
    <t>24/05/2022 16:10</t>
  </si>
  <si>
    <t>23/05/2022 13:10</t>
  </si>
  <si>
    <t>11/05/2022 08:15</t>
  </si>
  <si>
    <t>12/05/2022 10:05</t>
  </si>
  <si>
    <t>05/05/2022 10:05</t>
  </si>
  <si>
    <t>04/05/2022 10:05</t>
  </si>
  <si>
    <t>03/05/2022 10:05</t>
  </si>
  <si>
    <t>02/05/2022 10:20</t>
  </si>
  <si>
    <t>02/05/2022 16:10</t>
  </si>
  <si>
    <t>11/05/2022 12:10</t>
  </si>
  <si>
    <t>04/05/2022 12:10</t>
  </si>
  <si>
    <t>12/05/2022 08:15</t>
  </si>
  <si>
    <t>12/05/2022 16:10</t>
  </si>
  <si>
    <t>03/05/2022 15:00</t>
  </si>
  <si>
    <t>17/05/2022 12:55</t>
  </si>
  <si>
    <t>17/05/2022 15:55</t>
  </si>
  <si>
    <t>16/05/2022 08:00</t>
  </si>
  <si>
    <t>16/05/2022 09:50</t>
  </si>
  <si>
    <t>06/05/2022 08:55</t>
  </si>
  <si>
    <t>06/05/2022 09:50</t>
  </si>
  <si>
    <t>02/05/2022 08:00</t>
  </si>
  <si>
    <t>02/05/2022 15:55</t>
  </si>
  <si>
    <t>16/05/2022 13:50</t>
  </si>
  <si>
    <t>16/05/2022 15:55</t>
  </si>
  <si>
    <t>18/05/2022 08:00</t>
  </si>
  <si>
    <t>18/05/2022 09:50</t>
  </si>
  <si>
    <t>03/05/2022 08:00</t>
  </si>
  <si>
    <t>03/05/2022 11:55</t>
  </si>
  <si>
    <t>20/05/2022 08:00</t>
  </si>
  <si>
    <t>20/05/2022 11:00</t>
  </si>
  <si>
    <t>19/05/2022 08:55</t>
  </si>
  <si>
    <t>19/05/2022 11:55</t>
  </si>
  <si>
    <t>12/05/2022 08:55</t>
  </si>
  <si>
    <t>12/05/2022 11:55</t>
  </si>
  <si>
    <t>11/05/2022 08:00</t>
  </si>
  <si>
    <t>11/05/2022 11:55</t>
  </si>
  <si>
    <t>04/05/2022 08:00</t>
  </si>
  <si>
    <t>04/05/2022 08:55</t>
  </si>
  <si>
    <t>02/05/2022 13:50</t>
  </si>
  <si>
    <t>05/05/2022 08:55</t>
  </si>
  <si>
    <t>05/05/2022 15:55</t>
  </si>
  <si>
    <t>03/05/2022 12:55</t>
  </si>
  <si>
    <t>03/05/2022 16:50</t>
  </si>
  <si>
    <t>12/05/2022 12:10</t>
  </si>
  <si>
    <t>06/05/2022 09:10</t>
  </si>
  <si>
    <t>06/05/2022 10:05</t>
  </si>
  <si>
    <t>05/05/2022 16:10</t>
  </si>
  <si>
    <t>09/05/2022 15:15</t>
  </si>
  <si>
    <t>09/05/2022 16:10</t>
  </si>
  <si>
    <t>06/05/2022 13:05</t>
  </si>
  <si>
    <t>11/05/2022 10:05</t>
  </si>
  <si>
    <t>10/05/2022 16:10</t>
  </si>
  <si>
    <t>20/05/2022 09:10</t>
  </si>
  <si>
    <t>20/05/2022 13:05</t>
  </si>
  <si>
    <t>12/05/2022 11:15</t>
  </si>
  <si>
    <t>10/05/2022 10:05</t>
  </si>
  <si>
    <t>20/05/2022 11:15</t>
  </si>
  <si>
    <t>20/05/2022 10:05</t>
  </si>
  <si>
    <t>13/05/2022 09:10</t>
  </si>
  <si>
    <t>13/05/2022 10:30</t>
  </si>
  <si>
    <t>19/05/2022 10:20</t>
  </si>
  <si>
    <t>18/05/2022 08:15</t>
  </si>
  <si>
    <t>18/05/2022 12:10</t>
  </si>
  <si>
    <t>24/05/2022 13:10</t>
  </si>
  <si>
    <t>24/05/2022 15:00</t>
  </si>
  <si>
    <t>17/05/2022 12:10</t>
  </si>
  <si>
    <t>10/05/2022 15:15</t>
  </si>
  <si>
    <t>10/05/2022 10:20</t>
  </si>
  <si>
    <t>10/05/2022 12:10</t>
  </si>
  <si>
    <t>09/05/2022 12:10</t>
  </si>
  <si>
    <t>24/05/2022 16:50</t>
  </si>
  <si>
    <t>10/05/2022 13:50</t>
  </si>
  <si>
    <t>10/05/2022 15:55</t>
  </si>
  <si>
    <t>09/05/2022 08:00</t>
  </si>
  <si>
    <t>09/05/2022 09:50</t>
  </si>
  <si>
    <t>24/05/2022 11:55</t>
  </si>
  <si>
    <t>24/05/2022 14:45</t>
  </si>
  <si>
    <t>13/05/2022 10:05</t>
  </si>
  <si>
    <t>13/05/2022 12:50</t>
  </si>
  <si>
    <t>09/05/2022 13:50</t>
  </si>
  <si>
    <t>09/05/2022 15:55</t>
  </si>
  <si>
    <t>09/05/2022 10:05</t>
  </si>
  <si>
    <t>09/05/2022 11:55</t>
  </si>
  <si>
    <t>01/06/2022 08:00</t>
  </si>
  <si>
    <t>01/06/2022 09:50</t>
  </si>
  <si>
    <t>17/05/2022 08:55</t>
  </si>
  <si>
    <t>17/05/2022 09:50</t>
  </si>
  <si>
    <t>31/05/2022 15:00</t>
  </si>
  <si>
    <t>31/05/2022 16:50</t>
  </si>
  <si>
    <t>30/05/2022 13:50</t>
  </si>
  <si>
    <t>30/05/2022 15:55</t>
  </si>
  <si>
    <t>24/05/2022 08:55</t>
  </si>
  <si>
    <t>24/05/2022 09:50</t>
  </si>
  <si>
    <t>02/05/2022 16:50</t>
  </si>
  <si>
    <t>30/05/2022 08:00</t>
  </si>
  <si>
    <t>30/05/2022 12:50</t>
  </si>
  <si>
    <t>20/05/2022 09:50</t>
  </si>
  <si>
    <t>13/05/2022 08:00</t>
  </si>
  <si>
    <t>12/05/2022 08:00</t>
  </si>
  <si>
    <t>12/05/2022 14:45</t>
  </si>
  <si>
    <t>11/05/2022 14:45</t>
  </si>
  <si>
    <t>10/05/2022 08:55</t>
  </si>
  <si>
    <t>10/05/2022 11:55</t>
  </si>
  <si>
    <t>31/05/2022 08:15</t>
  </si>
  <si>
    <t>31/05/2022 16:10</t>
  </si>
  <si>
    <t>23/05/2022 15:15</t>
  </si>
  <si>
    <t>13/05/2022 12:10</t>
  </si>
  <si>
    <t>11/05/2022 13:10</t>
  </si>
  <si>
    <t>24/05/2022 12:10</t>
  </si>
  <si>
    <t>30/05/2022 13:10</t>
  </si>
  <si>
    <t>13/05/2022 08:15</t>
  </si>
  <si>
    <t>23/05/2022 14:05</t>
  </si>
  <si>
    <t>11/05/2022 08:55</t>
  </si>
  <si>
    <t>10/05/2022 13:10</t>
  </si>
  <si>
    <t>03/05/2022 13:10</t>
  </si>
  <si>
    <t>09/05/2022 15:00</t>
  </si>
  <si>
    <t>16/05/2022 12:10</t>
  </si>
  <si>
    <t>16/05/2022 08:15</t>
  </si>
  <si>
    <t>26/04/2022 13:10</t>
  </si>
  <si>
    <t>02/05/2022 12:10</t>
  </si>
  <si>
    <t>30/05/2022 14:05</t>
  </si>
  <si>
    <t>23/05/2022 09:10</t>
  </si>
  <si>
    <t>23/05/2022 10:05</t>
  </si>
  <si>
    <t>30/05/2022 09:10</t>
  </si>
  <si>
    <t>09/05/2022 13:05</t>
  </si>
  <si>
    <t>23/05/2022 13:05</t>
  </si>
  <si>
    <t>26/04/2022 08:15</t>
  </si>
  <si>
    <t>02/05/2022 10:05</t>
  </si>
  <si>
    <t>24/05/2022 10:20</t>
  </si>
  <si>
    <t>24/05/2022 15:15</t>
  </si>
  <si>
    <t>24/05/2022 17:02</t>
  </si>
  <si>
    <t>12/05/2022 14:05</t>
  </si>
  <si>
    <t>11/05/2022 13:05</t>
  </si>
  <si>
    <t>06/05/2022 08:15</t>
  </si>
  <si>
    <t>06/05/2022 11:15</t>
  </si>
  <si>
    <t>12/05/2022 10:20</t>
  </si>
  <si>
    <t>05/05/2022 14:05</t>
  </si>
  <si>
    <t>06/05/2022 10:20</t>
  </si>
  <si>
    <t>04/05/2022 09:10</t>
  </si>
  <si>
    <t>09/05/2022 11:15</t>
  </si>
  <si>
    <t>25/05/2022 08:00</t>
  </si>
  <si>
    <t>25/05/2022 15:55</t>
  </si>
  <si>
    <t>03/05/2022 08:55</t>
  </si>
  <si>
    <t>16/05/2022 12:55</t>
  </si>
  <si>
    <t>01/06/2022 11:15</t>
  </si>
  <si>
    <t>01/06/2022 17:05</t>
  </si>
  <si>
    <t>31/05/2022 10:05</t>
  </si>
  <si>
    <t>25/05/2022 11:15</t>
  </si>
  <si>
    <t>20/05/2022 08:15</t>
  </si>
  <si>
    <t>13/05/2022 13:05</t>
  </si>
  <si>
    <t>11/05/2022 09:10</t>
  </si>
  <si>
    <t>05/05/2022 09:10</t>
  </si>
  <si>
    <t>05/05/2022 12:10</t>
  </si>
  <si>
    <t>20/05/2022 12:10</t>
  </si>
  <si>
    <t>12/05/2022 15:15</t>
  </si>
  <si>
    <t>11/05/2022 14:00</t>
  </si>
  <si>
    <t>11/05/2022 15:00</t>
  </si>
  <si>
    <t>09/05/2022 10:20</t>
  </si>
  <si>
    <t>04/05/2022 11:15</t>
  </si>
  <si>
    <t>03/05/2022 09:10</t>
  </si>
  <si>
    <t>02/05/2022 14:05</t>
  </si>
  <si>
    <t>11/05/2022 11:15</t>
  </si>
  <si>
    <t>06/05/2022 12:10</t>
  </si>
  <si>
    <t>05/05/2022 10:20</t>
  </si>
  <si>
    <t>09/05/2022 14:05</t>
  </si>
  <si>
    <t>31/05/2022 12:10</t>
  </si>
  <si>
    <t>30/05/2022 12:10</t>
  </si>
  <si>
    <t>03/05/2022 17:10</t>
  </si>
  <si>
    <t>02/06/2022 15:55</t>
  </si>
  <si>
    <t>23/05/2022 08:00</t>
  </si>
  <si>
    <t>20/05/2022 11:55</t>
  </si>
  <si>
    <t>19/05/2022 13:50</t>
  </si>
  <si>
    <t>18/05/2022 08:55</t>
  </si>
  <si>
    <t>18/05/2022 16:50</t>
  </si>
  <si>
    <t>16/05/2022 08:55</t>
  </si>
  <si>
    <t>06/05/2022 08:00</t>
  </si>
  <si>
    <t>09/05/2022 16:50</t>
  </si>
  <si>
    <t>05/05/2022 14:45</t>
  </si>
  <si>
    <t>20/05/2022 08:55</t>
  </si>
  <si>
    <t>30/05/2022 11:00</t>
  </si>
  <si>
    <t>24/05/2022 15:55</t>
  </si>
  <si>
    <t>30/05/2022 09:50</t>
  </si>
  <si>
    <t>19/05/2022 17:05</t>
  </si>
  <si>
    <t>05/05/2022 17:10</t>
  </si>
  <si>
    <t>01/06/2022 10:20</t>
  </si>
  <si>
    <t>01/06/2022 10:05</t>
  </si>
  <si>
    <t>11/05/2022 10:20</t>
  </si>
  <si>
    <t>18/05/2022 10:05</t>
  </si>
  <si>
    <t>05/05/2022 08:32</t>
  </si>
  <si>
    <t>04/05/2022 13:10</t>
  </si>
  <si>
    <t>19/05/2022 13:10</t>
  </si>
  <si>
    <t>18/05/2022 13:10</t>
  </si>
  <si>
    <t>16/05/2022 14:45</t>
  </si>
  <si>
    <t>25/05/2022 12:55</t>
  </si>
  <si>
    <t>25/05/2022 14:45</t>
  </si>
  <si>
    <t>16/05/2022 11:00</t>
  </si>
  <si>
    <t>13/05/2022 11:55</t>
  </si>
  <si>
    <t>11/05/2022 15:55</t>
  </si>
  <si>
    <t>30/05/2022 11:55</t>
  </si>
  <si>
    <t>17/05/2022 12:50</t>
  </si>
  <si>
    <t>12/05/2022 13:50</t>
  </si>
  <si>
    <t>12/05/2022 11:00</t>
  </si>
  <si>
    <t>02/05/2022 08:55</t>
  </si>
  <si>
    <t>01/06/2022 11:55</t>
  </si>
  <si>
    <t>23/05/2022 14:00</t>
  </si>
  <si>
    <t>06/05/2022 11:55</t>
  </si>
  <si>
    <t>05/05/2022 09:50</t>
  </si>
  <si>
    <t>03/05/2022 15:55</t>
  </si>
  <si>
    <t>19/05/2022 12:55</t>
  </si>
  <si>
    <t>19/05/2022 09:50</t>
  </si>
  <si>
    <t>03/05/2022 12:50</t>
  </si>
  <si>
    <t>25/05/2022 09:50</t>
  </si>
  <si>
    <t>19/05/2022 14:45</t>
  </si>
  <si>
    <t>01/06/2022 16:50</t>
  </si>
  <si>
    <t>31/05/2022 08:00</t>
  </si>
  <si>
    <t>31/05/2022 15:55</t>
  </si>
  <si>
    <t>12/05/2022 09:50</t>
  </si>
  <si>
    <t>04/05/2022 16:50</t>
  </si>
  <si>
    <t>11/05/2022 15:30</t>
  </si>
  <si>
    <t>11/05/2022 16:50</t>
  </si>
  <si>
    <t>17/05/2022 13:50</t>
  </si>
  <si>
    <t>31/05/2022 08:55</t>
  </si>
  <si>
    <t>24/05/2022 08:00</t>
  </si>
  <si>
    <t>10/05/2022 09:50</t>
  </si>
  <si>
    <t>23/05/2022 12:50</t>
  </si>
  <si>
    <t>20/05/2022 12:50</t>
  </si>
  <si>
    <t>17/05/2022 08:00</t>
  </si>
  <si>
    <t>25/05/2022 08:55</t>
  </si>
  <si>
    <t>25/05/2022 16:50</t>
  </si>
  <si>
    <t>01/06/2022 13:55</t>
  </si>
  <si>
    <t>01/06/2022 14:50</t>
  </si>
  <si>
    <t>25/05/2022 13:50</t>
  </si>
  <si>
    <t>16/05/2022 11:55</t>
  </si>
  <si>
    <t>18/05/2022 13:50</t>
  </si>
  <si>
    <t>17/05/2022 11:55</t>
  </si>
  <si>
    <t>18/05/2022 11:00</t>
  </si>
  <si>
    <t>06/05/2022 12:50</t>
  </si>
  <si>
    <t>01/06/2022 13:50</t>
  </si>
  <si>
    <t>24/05/2022 12:55</t>
  </si>
  <si>
    <t>25/05/2022 15:00</t>
  </si>
  <si>
    <t>19/05/2022 08:00</t>
  </si>
  <si>
    <t>19/05/2022 15:55</t>
  </si>
  <si>
    <t>25/05/2022 11:55</t>
  </si>
  <si>
    <t>04/05/2022 09:50</t>
  </si>
  <si>
    <t>01/06/2022 12:55</t>
  </si>
  <si>
    <t>13/05/2022 09:50</t>
  </si>
  <si>
    <t>DEBUT ABS</t>
  </si>
  <si>
    <t>FIN D'ABS</t>
  </si>
  <si>
    <t>DUREE D'ABS</t>
  </si>
  <si>
    <t xml:space="preserve">JOUR FERIES </t>
  </si>
  <si>
    <t>JOURS TRAVAILLES</t>
  </si>
  <si>
    <t>DUREE REELE AVEC PRISE EN COMPTE DES JOURS FERIES DES WEEK-END ET DES JOURS DEVANT ETRE TRAVAILLES</t>
  </si>
  <si>
    <t>VOIR CALENDRIER 2022</t>
  </si>
  <si>
    <t xml:space="preserve">NORNALEMENT CETTE PERSONNE ON DEVRAIT LUI ENLEVER 4 JOURS : 2 JOURS DU SAMEDI ET DIMANCHE ET 2 JOURS OU ELLE NE DOIT PAS TRAVAILLER LUNDI 23 ET VENDREDI 20 </t>
  </si>
  <si>
    <t>Fériés</t>
  </si>
  <si>
    <t>Congés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</si>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</sst>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lt;2]d&quot; jour&quot;\ h:mm;d&quot; jours&quot;\ h:mm"/>
  </numFmts>
  <fonts count="15" x14ac:knownFonts="1">
    <font>
      <sz val="11"/>
      <color indexed="8"/>
      <name val="Calibri"/>
    </font>
    <font>
      <sz val="12"/>
      <color indexed="9"/>
      <name val="Trebuchet MS"/>
    </font>
    <font>
      <sz val="8"/>
      <color indexed="12"/>
      <name val="Trebuchet MS"/>
    </font>
    <font>
      <sz val="10"/>
      <color indexed="14"/>
      <name val="Trebuchet MS"/>
    </font>
    <font>
      <sz val="11"/>
      <color indexed="8"/>
      <name val="Trebuchet MS"/>
    </font>
    <font>
      <sz val="8"/>
      <color indexed="10"/>
      <name val="Trebuchet MS"/>
    </font>
    <font>
      <sz val="8"/>
      <color indexed="8"/>
      <name val="Trebuchet MS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4"/>
      <color indexed="8"/>
      <name val="Calibri"/>
      <family val="2"/>
    </font>
    <font>
      <sz val="18"/>
      <color indexed="8"/>
      <name val="Calibri"/>
      <family val="2"/>
    </font>
    <font>
      <sz val="20"/>
      <color indexed="8"/>
      <name val="Calibri"/>
      <family val="2"/>
    </font>
    <font>
      <sz val="8"/>
      <color rgb="FFFF0000"/>
      <name val="Trebuchet MS"/>
      <family val="2"/>
    </font>
    <font>
      <b/>
      <sz val="11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8"/>
      </patternFill>
    </fill>
    <fill>
      <patternFill patternType="solid">
        <fgColor indexed="15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11"/>
        <bgColor indexed="8"/>
      </patternFill>
    </fill>
    <fill>
      <patternFill patternType="solid">
        <fgColor rgb="FFFF0000"/>
        <bgColor indexed="8"/>
      </patternFill>
    </fill>
    <fill>
      <patternFill patternType="solid">
        <fgColor theme="0"/>
        <bgColor indexed="8"/>
      </patternFill>
    </fill>
    <fill>
      <patternFill patternType="solid">
        <fgColor rgb="FF00B0F0"/>
        <bgColor indexed="8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 applyFill="0" applyProtection="0"/>
  </cellStyleXfs>
  <cellXfs count="38">
    <xf numFmtId="0" fontId="0" fillId="0" borderId="0" xfId="0" applyFill="1" applyProtection="1"/>
    <xf numFmtId="0" fontId="2" fillId="2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</xf>
    <xf numFmtId="0" fontId="5" fillId="4" borderId="1" xfId="0" applyFont="1" applyFill="1" applyBorder="1" applyAlignment="1" applyProtection="1">
      <alignment vertical="center"/>
    </xf>
    <xf numFmtId="0" fontId="6" fillId="4" borderId="0" xfId="0" applyFont="1" applyFill="1" applyAlignment="1" applyProtection="1">
      <alignment vertical="center"/>
    </xf>
    <xf numFmtId="0" fontId="13" fillId="6" borderId="1" xfId="0" applyFont="1" applyFill="1" applyBorder="1" applyAlignment="1" applyProtection="1">
      <alignment vertical="center"/>
    </xf>
    <xf numFmtId="0" fontId="5" fillId="6" borderId="1" xfId="0" applyFont="1" applyFill="1" applyBorder="1" applyAlignment="1" applyProtection="1">
      <alignment vertical="center"/>
    </xf>
    <xf numFmtId="0" fontId="2" fillId="6" borderId="1" xfId="0" applyFont="1" applyFill="1" applyBorder="1" applyAlignment="1" applyProtection="1">
      <alignment vertical="center"/>
    </xf>
    <xf numFmtId="0" fontId="5" fillId="7" borderId="1" xfId="0" applyFont="1" applyFill="1" applyBorder="1" applyAlignment="1" applyProtection="1">
      <alignment vertical="center"/>
    </xf>
    <xf numFmtId="0" fontId="5" fillId="8" borderId="1" xfId="0" applyFont="1" applyFill="1" applyBorder="1" applyAlignment="1" applyProtection="1">
      <alignment vertical="center"/>
    </xf>
    <xf numFmtId="0" fontId="0" fillId="0" borderId="2" xfId="0" applyFill="1" applyBorder="1" applyProtection="1"/>
    <xf numFmtId="0" fontId="0" fillId="0" borderId="0" xfId="0" applyFill="1" applyAlignment="1" applyProtection="1">
      <alignment horizontal="center"/>
    </xf>
    <xf numFmtId="0" fontId="10" fillId="0" borderId="2" xfId="0" applyFont="1" applyFill="1" applyBorder="1" applyAlignment="1" applyProtection="1">
      <alignment horizontal="center" vertical="top"/>
    </xf>
    <xf numFmtId="0" fontId="10" fillId="9" borderId="3" xfId="0" applyFont="1" applyFill="1" applyBorder="1" applyAlignment="1" applyProtection="1">
      <alignment horizontal="center" vertical="top" wrapText="1"/>
    </xf>
    <xf numFmtId="0" fontId="10" fillId="10" borderId="3" xfId="0" applyFont="1" applyFill="1" applyBorder="1" applyAlignment="1" applyProtection="1">
      <alignment horizontal="center" vertical="top" wrapText="1"/>
    </xf>
    <xf numFmtId="0" fontId="14" fillId="0" borderId="0" xfId="0" applyFont="1" applyFill="1" applyAlignment="1" applyProtection="1">
      <alignment horizontal="center" vertical="center" wrapText="1"/>
    </xf>
    <xf numFmtId="0" fontId="0" fillId="0" borderId="2" xfId="0" applyFill="1" applyBorder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9" fillId="0" borderId="0" xfId="0" applyFont="1" applyFill="1" applyAlignment="1" applyProtection="1">
      <alignment vertical="top" wrapText="1"/>
    </xf>
    <xf numFmtId="164" fontId="10" fillId="0" borderId="3" xfId="0" applyNumberFormat="1" applyFont="1" applyFill="1" applyBorder="1" applyAlignment="1" applyProtection="1">
      <alignment horizontal="center" vertical="top" wrapText="1"/>
    </xf>
    <xf numFmtId="164" fontId="0" fillId="0" borderId="0" xfId="0" applyNumberFormat="1" applyFill="1" applyProtection="1"/>
    <xf numFmtId="164" fontId="11" fillId="0" borderId="3" xfId="0" applyNumberFormat="1" applyFont="1" applyFill="1" applyBorder="1" applyAlignment="1" applyProtection="1">
      <alignment vertical="center"/>
    </xf>
    <xf numFmtId="164" fontId="0" fillId="0" borderId="2" xfId="0" applyNumberFormat="1" applyBorder="1" applyAlignment="1">
      <alignment horizontal="center" vertical="center"/>
    </xf>
    <xf numFmtId="164" fontId="10" fillId="0" borderId="2" xfId="0" applyNumberFormat="1" applyFont="1" applyFill="1" applyBorder="1" applyAlignment="1" applyProtection="1">
      <alignment horizontal="center" vertical="top" wrapText="1"/>
    </xf>
    <xf numFmtId="164" fontId="12" fillId="0" borderId="2" xfId="0" applyNumberFormat="1" applyFont="1" applyBorder="1" applyAlignment="1">
      <alignment horizontal="center" vertical="center"/>
    </xf>
    <xf numFmtId="164" fontId="0" fillId="0" borderId="0" xfId="0" applyNumberFormat="1" applyFill="1" applyAlignment="1" applyProtection="1">
      <alignment horizontal="center"/>
    </xf>
    <xf numFmtId="14" fontId="0" fillId="0" borderId="0" xfId="0" applyNumberFormat="1" applyFill="1" applyProtection="1"/>
    <xf numFmtId="0" fontId="8" fillId="0" borderId="2" xfId="0" applyFont="1" applyFill="1" applyBorder="1" applyAlignment="1" applyProtection="1">
      <alignment vertical="center"/>
    </xf>
    <xf numFmtId="14" fontId="7" fillId="0" borderId="0" xfId="0" applyNumberFormat="1" applyFont="1" applyFill="1" applyAlignment="1" applyProtection="1">
      <alignment horizontal="center"/>
    </xf>
    <xf numFmtId="0" fontId="8" fillId="0" borderId="2" xfId="0" applyFont="1" applyFill="1" applyBorder="1" applyProtection="1"/>
    <xf numFmtId="164" fontId="8" fillId="0" borderId="0" xfId="0" quotePrefix="1" applyNumberFormat="1" applyFont="1" applyFill="1" applyProtection="1"/>
    <xf numFmtId="14" fontId="7" fillId="0" borderId="2" xfId="0" applyNumberFormat="1" applyFont="1" applyFill="1" applyBorder="1" applyAlignment="1" applyProtection="1">
      <alignment horizontal="center"/>
    </xf>
    <xf numFmtId="0" fontId="0" fillId="11" borderId="2" xfId="0" applyFill="1" applyBorder="1" applyProtection="1"/>
    <xf numFmtId="14" fontId="0" fillId="0" borderId="2" xfId="0" applyNumberFormat="1" applyFill="1" applyBorder="1" applyProtection="1"/>
    <xf numFmtId="0" fontId="1" fillId="5" borderId="1" xfId="0" applyFont="1" applyFill="1" applyBorder="1" applyAlignment="1" applyProtection="1">
      <alignment horizontal="center" vertical="center"/>
    </xf>
    <xf numFmtId="0" fontId="3" fillId="4" borderId="0" xfId="0" applyFont="1" applyFill="1" applyAlignment="1" applyProtection="1">
      <alignment horizontal="right" vertical="center"/>
    </xf>
    <xf numFmtId="0" fontId="4" fillId="0" borderId="0" xfId="0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7A7A7A"/>
      <rgbColor rgb="007F7F7F"/>
      <rgbColor rgb="004C4C4C"/>
      <rgbColor rgb="00F2F2F2"/>
      <rgbColor rgb="00666666"/>
      <rgbColor rgb="00E5E5E5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calendrier.fr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3"/>
  <sheetViews>
    <sheetView showRuler="0" zoomScale="133" zoomScaleNormal="133" zoomScalePageLayoutView="125" workbookViewId="0">
      <pane ySplit="1" topLeftCell="A20" activePane="bottomLeft" state="frozen"/>
      <selection pane="bottomLeft" activeCell="L30" sqref="L30"/>
    </sheetView>
  </sheetViews>
  <sheetFormatPr baseColWidth="10" defaultColWidth="8.88671875" defaultRowHeight="14.4" x14ac:dyDescent="0.3"/>
  <cols>
    <col min="1" max="1" width="2.21875" customWidth="1"/>
    <col min="2" max="2" width="2" customWidth="1"/>
    <col min="3" max="3" width="6.88671875" customWidth="1"/>
    <col min="4" max="4" width="2.21875" customWidth="1"/>
    <col min="5" max="5" width="2" customWidth="1"/>
    <col min="6" max="6" width="6.88671875" customWidth="1"/>
    <col min="7" max="7" width="2.21875" customWidth="1"/>
    <col min="8" max="8" width="2" customWidth="1"/>
    <col min="9" max="9" width="6.88671875" customWidth="1"/>
    <col min="10" max="10" width="2.21875" customWidth="1"/>
    <col min="11" max="11" width="2" customWidth="1"/>
    <col min="12" max="12" width="6.88671875" customWidth="1"/>
    <col min="13" max="13" width="2.21875" customWidth="1"/>
    <col min="14" max="14" width="2" customWidth="1"/>
    <col min="15" max="15" width="6.88671875" customWidth="1"/>
    <col min="16" max="16" width="2.21875" customWidth="1"/>
    <col min="17" max="17" width="2" customWidth="1"/>
    <col min="18" max="18" width="6.88671875" customWidth="1"/>
    <col min="19" max="19" width="2.21875" customWidth="1"/>
    <col min="20" max="20" width="2" customWidth="1"/>
    <col min="21" max="21" width="6.88671875" customWidth="1"/>
    <col min="22" max="22" width="2.21875" customWidth="1"/>
    <col min="23" max="23" width="2" customWidth="1"/>
    <col min="24" max="24" width="6.88671875" customWidth="1"/>
    <col min="25" max="25" width="2.21875" customWidth="1"/>
    <col min="26" max="26" width="2" customWidth="1"/>
    <col min="27" max="27" width="6.88671875" customWidth="1"/>
    <col min="28" max="28" width="2.21875" customWidth="1"/>
    <col min="29" max="29" width="2" customWidth="1"/>
    <col min="30" max="30" width="6.88671875" customWidth="1"/>
    <col min="31" max="31" width="2.21875" customWidth="1"/>
    <col min="32" max="32" width="2" customWidth="1"/>
    <col min="33" max="33" width="6.88671875" customWidth="1"/>
    <col min="34" max="34" width="2.21875" customWidth="1"/>
    <col min="35" max="35" width="2" customWidth="1"/>
    <col min="36" max="36" width="6.88671875" customWidth="1"/>
  </cols>
  <sheetData>
    <row r="1" spans="1:36" ht="18" customHeight="1" x14ac:dyDescent="0.3">
      <c r="A1" s="35" t="s">
        <v>0</v>
      </c>
      <c r="B1" s="35"/>
      <c r="C1" s="35"/>
      <c r="D1" s="35" t="s">
        <v>1</v>
      </c>
      <c r="E1" s="35"/>
      <c r="F1" s="35"/>
      <c r="G1" s="35" t="s">
        <v>2</v>
      </c>
      <c r="H1" s="35"/>
      <c r="I1" s="35"/>
      <c r="J1" s="35" t="s">
        <v>3</v>
      </c>
      <c r="K1" s="35"/>
      <c r="L1" s="35"/>
      <c r="M1" s="35" t="s">
        <v>4</v>
      </c>
      <c r="N1" s="35"/>
      <c r="O1" s="35"/>
      <c r="P1" s="35" t="s">
        <v>5</v>
      </c>
      <c r="Q1" s="35"/>
      <c r="R1" s="35"/>
      <c r="S1" s="35" t="s">
        <v>6</v>
      </c>
      <c r="T1" s="35"/>
      <c r="U1" s="35"/>
      <c r="V1" s="35" t="s">
        <v>7</v>
      </c>
      <c r="W1" s="35"/>
      <c r="X1" s="35"/>
      <c r="Y1" s="35" t="s">
        <v>8</v>
      </c>
      <c r="Z1" s="35"/>
      <c r="AA1" s="35"/>
      <c r="AB1" s="35" t="s">
        <v>9</v>
      </c>
      <c r="AC1" s="35"/>
      <c r="AD1" s="35"/>
      <c r="AE1" s="35" t="s">
        <v>10</v>
      </c>
      <c r="AF1" s="35"/>
      <c r="AG1" s="35"/>
      <c r="AH1" s="35" t="s">
        <v>11</v>
      </c>
      <c r="AI1" s="35"/>
      <c r="AJ1" s="35"/>
    </row>
    <row r="2" spans="1:36" ht="16.05" customHeight="1" x14ac:dyDescent="0.3">
      <c r="A2" s="1">
        <v>1</v>
      </c>
      <c r="B2" s="2" t="s">
        <v>12</v>
      </c>
      <c r="C2" s="6"/>
      <c r="D2" s="1">
        <v>1</v>
      </c>
      <c r="E2" s="3" t="s">
        <v>13</v>
      </c>
      <c r="F2" s="4"/>
      <c r="G2" s="1">
        <v>1</v>
      </c>
      <c r="H2" s="3" t="s">
        <v>13</v>
      </c>
      <c r="I2" s="4"/>
      <c r="J2" s="1">
        <v>1</v>
      </c>
      <c r="K2" s="3" t="s">
        <v>14</v>
      </c>
      <c r="L2" s="4"/>
      <c r="M2" s="1">
        <v>1</v>
      </c>
      <c r="N2" s="2" t="s">
        <v>15</v>
      </c>
      <c r="O2" s="8"/>
      <c r="P2" s="1">
        <v>1</v>
      </c>
      <c r="Q2" s="3" t="s">
        <v>13</v>
      </c>
      <c r="R2" s="4"/>
      <c r="S2" s="1">
        <v>1</v>
      </c>
      <c r="T2" s="3" t="s">
        <v>14</v>
      </c>
      <c r="U2" s="4"/>
      <c r="V2" s="1">
        <v>1</v>
      </c>
      <c r="W2" s="3" t="s">
        <v>16</v>
      </c>
      <c r="X2" s="4"/>
      <c r="Y2" s="1">
        <v>1</v>
      </c>
      <c r="Z2" s="3" t="s">
        <v>17</v>
      </c>
      <c r="AA2" s="4"/>
      <c r="AB2" s="1">
        <v>1</v>
      </c>
      <c r="AC2" s="3" t="s">
        <v>12</v>
      </c>
      <c r="AD2" s="7"/>
      <c r="AE2" s="1">
        <v>1</v>
      </c>
      <c r="AF2" s="2" t="s">
        <v>13</v>
      </c>
      <c r="AG2" s="8"/>
      <c r="AH2" s="1">
        <v>1</v>
      </c>
      <c r="AI2" s="3" t="s">
        <v>17</v>
      </c>
      <c r="AJ2" s="4"/>
    </row>
    <row r="3" spans="1:36" ht="16.05" customHeight="1" x14ac:dyDescent="0.3">
      <c r="A3" s="1">
        <v>2</v>
      </c>
      <c r="B3" s="2" t="s">
        <v>15</v>
      </c>
      <c r="C3" s="6"/>
      <c r="D3" s="1">
        <v>2</v>
      </c>
      <c r="E3" s="3" t="s">
        <v>13</v>
      </c>
      <c r="F3" s="10"/>
      <c r="G3" s="1">
        <v>2</v>
      </c>
      <c r="H3" s="3" t="s">
        <v>13</v>
      </c>
      <c r="I3" s="4"/>
      <c r="J3" s="1">
        <v>2</v>
      </c>
      <c r="K3" s="3" t="s">
        <v>12</v>
      </c>
      <c r="L3" s="7"/>
      <c r="M3" s="1">
        <v>2</v>
      </c>
      <c r="N3" s="3" t="s">
        <v>16</v>
      </c>
      <c r="O3" s="10"/>
      <c r="P3" s="1">
        <v>2</v>
      </c>
      <c r="Q3" s="3" t="s">
        <v>17</v>
      </c>
      <c r="R3" s="10"/>
      <c r="S3" s="1">
        <v>2</v>
      </c>
      <c r="T3" s="3" t="s">
        <v>12</v>
      </c>
      <c r="U3" s="7"/>
      <c r="V3" s="1">
        <v>2</v>
      </c>
      <c r="W3" s="3" t="s">
        <v>13</v>
      </c>
      <c r="X3" s="4"/>
      <c r="Y3" s="1">
        <v>2</v>
      </c>
      <c r="Z3" s="3" t="s">
        <v>14</v>
      </c>
      <c r="AA3" s="4"/>
      <c r="AB3" s="1">
        <v>2</v>
      </c>
      <c r="AC3" s="2" t="s">
        <v>15</v>
      </c>
      <c r="AD3" s="8"/>
      <c r="AE3" s="1">
        <v>2</v>
      </c>
      <c r="AF3" s="3" t="s">
        <v>13</v>
      </c>
      <c r="AG3" s="4"/>
      <c r="AH3" s="1">
        <v>2</v>
      </c>
      <c r="AI3" s="3" t="s">
        <v>14</v>
      </c>
      <c r="AJ3" s="4"/>
    </row>
    <row r="4" spans="1:36" ht="16.05" customHeight="1" x14ac:dyDescent="0.3">
      <c r="A4" s="1">
        <v>3</v>
      </c>
      <c r="B4" s="3" t="s">
        <v>16</v>
      </c>
      <c r="C4" s="4"/>
      <c r="D4" s="1">
        <v>3</v>
      </c>
      <c r="E4" s="3" t="s">
        <v>17</v>
      </c>
      <c r="F4" s="10"/>
      <c r="G4" s="1">
        <v>3</v>
      </c>
      <c r="H4" s="3" t="s">
        <v>17</v>
      </c>
      <c r="I4" s="4"/>
      <c r="J4" s="1">
        <v>3</v>
      </c>
      <c r="K4" s="2" t="s">
        <v>15</v>
      </c>
      <c r="L4" s="8"/>
      <c r="M4" s="1">
        <v>3</v>
      </c>
      <c r="N4" s="3" t="s">
        <v>13</v>
      </c>
      <c r="O4" s="10"/>
      <c r="P4" s="1">
        <v>3</v>
      </c>
      <c r="Q4" s="3" t="s">
        <v>14</v>
      </c>
      <c r="R4" s="10"/>
      <c r="S4" s="1">
        <v>3</v>
      </c>
      <c r="T4" s="2" t="s">
        <v>15</v>
      </c>
      <c r="U4" s="8"/>
      <c r="V4" s="1">
        <v>3</v>
      </c>
      <c r="W4" s="3" t="s">
        <v>13</v>
      </c>
      <c r="X4" s="4"/>
      <c r="Y4" s="1">
        <v>3</v>
      </c>
      <c r="Z4" s="3" t="s">
        <v>12</v>
      </c>
      <c r="AA4" s="7"/>
      <c r="AB4" s="1">
        <v>3</v>
      </c>
      <c r="AC4" s="3" t="s">
        <v>16</v>
      </c>
      <c r="AD4" s="4"/>
      <c r="AE4" s="1">
        <v>3</v>
      </c>
      <c r="AF4" s="3" t="s">
        <v>17</v>
      </c>
      <c r="AG4" s="4"/>
      <c r="AH4" s="1">
        <v>3</v>
      </c>
      <c r="AI4" s="3" t="s">
        <v>12</v>
      </c>
      <c r="AJ4" s="7"/>
    </row>
    <row r="5" spans="1:36" ht="16.05" customHeight="1" x14ac:dyDescent="0.3">
      <c r="A5" s="1">
        <v>4</v>
      </c>
      <c r="B5" s="3" t="s">
        <v>13</v>
      </c>
      <c r="C5" s="10"/>
      <c r="D5" s="1">
        <v>4</v>
      </c>
      <c r="E5" s="3" t="s">
        <v>14</v>
      </c>
      <c r="F5" s="10"/>
      <c r="G5" s="1">
        <v>4</v>
      </c>
      <c r="H5" s="3" t="s">
        <v>14</v>
      </c>
      <c r="I5" s="4"/>
      <c r="J5" s="1">
        <v>4</v>
      </c>
      <c r="K5" s="3" t="s">
        <v>16</v>
      </c>
      <c r="L5" s="4"/>
      <c r="M5" s="1">
        <v>4</v>
      </c>
      <c r="N5" s="3" t="s">
        <v>13</v>
      </c>
      <c r="O5" s="10"/>
      <c r="P5" s="1">
        <v>4</v>
      </c>
      <c r="Q5" s="3" t="s">
        <v>12</v>
      </c>
      <c r="R5" s="4"/>
      <c r="S5" s="1">
        <v>4</v>
      </c>
      <c r="T5" s="3" t="s">
        <v>16</v>
      </c>
      <c r="U5" s="9"/>
      <c r="V5" s="1">
        <v>4</v>
      </c>
      <c r="W5" s="3" t="s">
        <v>17</v>
      </c>
      <c r="X5" s="4"/>
      <c r="Y5" s="1">
        <v>4</v>
      </c>
      <c r="Z5" s="2" t="s">
        <v>15</v>
      </c>
      <c r="AA5" s="8"/>
      <c r="AB5" s="1">
        <v>4</v>
      </c>
      <c r="AC5" s="3" t="s">
        <v>13</v>
      </c>
      <c r="AD5" s="10"/>
      <c r="AE5" s="1">
        <v>4</v>
      </c>
      <c r="AF5" s="3" t="s">
        <v>14</v>
      </c>
      <c r="AG5" s="4"/>
      <c r="AH5" s="1">
        <v>4</v>
      </c>
      <c r="AI5" s="2" t="s">
        <v>15</v>
      </c>
      <c r="AJ5" s="8"/>
    </row>
    <row r="6" spans="1:36" ht="16.05" customHeight="1" x14ac:dyDescent="0.3">
      <c r="A6" s="1">
        <v>5</v>
      </c>
      <c r="B6" s="3" t="s">
        <v>13</v>
      </c>
      <c r="C6" s="10"/>
      <c r="D6" s="1">
        <v>5</v>
      </c>
      <c r="E6" s="3" t="s">
        <v>12</v>
      </c>
      <c r="F6" s="7"/>
      <c r="G6" s="1">
        <v>5</v>
      </c>
      <c r="H6" s="3" t="s">
        <v>12</v>
      </c>
      <c r="I6" s="7"/>
      <c r="J6" s="1">
        <v>5</v>
      </c>
      <c r="K6" s="3" t="s">
        <v>13</v>
      </c>
      <c r="L6" s="10"/>
      <c r="M6" s="1">
        <v>5</v>
      </c>
      <c r="N6" s="3" t="s">
        <v>17</v>
      </c>
      <c r="O6" s="4"/>
      <c r="P6" s="1">
        <v>5</v>
      </c>
      <c r="Q6" s="2" t="s">
        <v>15</v>
      </c>
      <c r="R6" s="8"/>
      <c r="S6" s="1">
        <v>5</v>
      </c>
      <c r="T6" s="3" t="s">
        <v>13</v>
      </c>
      <c r="U6" s="10"/>
      <c r="V6" s="1">
        <v>5</v>
      </c>
      <c r="W6" s="3" t="s">
        <v>14</v>
      </c>
      <c r="X6" s="4"/>
      <c r="Y6" s="1">
        <v>5</v>
      </c>
      <c r="Z6" s="3" t="s">
        <v>16</v>
      </c>
      <c r="AA6" s="4"/>
      <c r="AB6" s="1">
        <v>5</v>
      </c>
      <c r="AC6" s="3" t="s">
        <v>13</v>
      </c>
      <c r="AD6" s="10"/>
      <c r="AE6" s="1">
        <v>5</v>
      </c>
      <c r="AF6" s="3" t="s">
        <v>12</v>
      </c>
      <c r="AG6" s="7"/>
      <c r="AH6" s="1">
        <v>5</v>
      </c>
      <c r="AI6" s="3" t="s">
        <v>16</v>
      </c>
      <c r="AJ6" s="4"/>
    </row>
    <row r="7" spans="1:36" ht="16.05" customHeight="1" x14ac:dyDescent="0.3">
      <c r="A7" s="1">
        <v>6</v>
      </c>
      <c r="B7" s="3" t="s">
        <v>17</v>
      </c>
      <c r="C7" s="10"/>
      <c r="D7" s="1">
        <v>6</v>
      </c>
      <c r="E7" s="2" t="s">
        <v>15</v>
      </c>
      <c r="F7" s="8"/>
      <c r="G7" s="1">
        <v>6</v>
      </c>
      <c r="H7" s="2" t="s">
        <v>15</v>
      </c>
      <c r="I7" s="8"/>
      <c r="J7" s="1">
        <v>6</v>
      </c>
      <c r="K7" s="3" t="s">
        <v>13</v>
      </c>
      <c r="L7" s="10"/>
      <c r="M7" s="1">
        <v>6</v>
      </c>
      <c r="N7" s="3" t="s">
        <v>14</v>
      </c>
      <c r="O7" s="4"/>
      <c r="P7" s="1">
        <v>6</v>
      </c>
      <c r="Q7" s="2" t="s">
        <v>16</v>
      </c>
      <c r="R7" s="8"/>
      <c r="S7" s="1">
        <v>6</v>
      </c>
      <c r="T7" s="3" t="s">
        <v>13</v>
      </c>
      <c r="U7" s="10"/>
      <c r="V7" s="1">
        <v>6</v>
      </c>
      <c r="W7" s="3" t="s">
        <v>12</v>
      </c>
      <c r="X7" s="7"/>
      <c r="Y7" s="1">
        <v>6</v>
      </c>
      <c r="Z7" s="3" t="s">
        <v>13</v>
      </c>
      <c r="AA7" s="10"/>
      <c r="AB7" s="1">
        <v>6</v>
      </c>
      <c r="AC7" s="3" t="s">
        <v>17</v>
      </c>
      <c r="AD7" s="10"/>
      <c r="AE7" s="1">
        <v>6</v>
      </c>
      <c r="AF7" s="2" t="s">
        <v>15</v>
      </c>
      <c r="AG7" s="8"/>
      <c r="AH7" s="1">
        <v>6</v>
      </c>
      <c r="AI7" s="3" t="s">
        <v>13</v>
      </c>
      <c r="AJ7" s="10"/>
    </row>
    <row r="8" spans="1:36" ht="16.05" customHeight="1" x14ac:dyDescent="0.3">
      <c r="A8" s="1">
        <v>7</v>
      </c>
      <c r="B8" s="3" t="s">
        <v>14</v>
      </c>
      <c r="C8" s="4"/>
      <c r="D8" s="1">
        <v>7</v>
      </c>
      <c r="E8" s="3" t="s">
        <v>16</v>
      </c>
      <c r="F8" s="4"/>
      <c r="G8" s="1">
        <v>7</v>
      </c>
      <c r="H8" s="3" t="s">
        <v>16</v>
      </c>
      <c r="I8" s="4"/>
      <c r="J8" s="1">
        <v>7</v>
      </c>
      <c r="K8" s="3" t="s">
        <v>17</v>
      </c>
      <c r="L8" s="10"/>
      <c r="M8" s="1">
        <v>7</v>
      </c>
      <c r="N8" s="3" t="s">
        <v>12</v>
      </c>
      <c r="O8" s="7"/>
      <c r="P8" s="1">
        <v>7</v>
      </c>
      <c r="Q8" s="3" t="s">
        <v>13</v>
      </c>
      <c r="R8" s="4"/>
      <c r="S8" s="1">
        <v>7</v>
      </c>
      <c r="T8" s="3" t="s">
        <v>17</v>
      </c>
      <c r="U8" s="10"/>
      <c r="V8" s="1">
        <v>7</v>
      </c>
      <c r="W8" s="2" t="s">
        <v>15</v>
      </c>
      <c r="X8" s="8"/>
      <c r="Y8" s="1">
        <v>7</v>
      </c>
      <c r="Z8" s="3" t="s">
        <v>13</v>
      </c>
      <c r="AA8" s="10"/>
      <c r="AB8" s="1">
        <v>7</v>
      </c>
      <c r="AC8" s="3" t="s">
        <v>14</v>
      </c>
      <c r="AD8" s="4"/>
      <c r="AE8" s="1">
        <v>7</v>
      </c>
      <c r="AF8" s="3" t="s">
        <v>16</v>
      </c>
      <c r="AG8" s="4"/>
      <c r="AH8" s="1">
        <v>7</v>
      </c>
      <c r="AI8" s="3" t="s">
        <v>13</v>
      </c>
      <c r="AJ8" s="10"/>
    </row>
    <row r="9" spans="1:36" ht="16.05" customHeight="1" x14ac:dyDescent="0.3">
      <c r="A9" s="1">
        <v>8</v>
      </c>
      <c r="B9" s="3" t="s">
        <v>12</v>
      </c>
      <c r="C9" s="7"/>
      <c r="D9" s="1">
        <v>8</v>
      </c>
      <c r="E9" s="3" t="s">
        <v>13</v>
      </c>
      <c r="F9" s="10"/>
      <c r="G9" s="1">
        <v>8</v>
      </c>
      <c r="H9" s="3" t="s">
        <v>13</v>
      </c>
      <c r="I9" s="10"/>
      <c r="J9" s="1">
        <v>8</v>
      </c>
      <c r="K9" s="3" t="s">
        <v>14</v>
      </c>
      <c r="L9" s="4"/>
      <c r="M9" s="1">
        <v>8</v>
      </c>
      <c r="N9" s="2" t="s">
        <v>15</v>
      </c>
      <c r="O9" s="8"/>
      <c r="P9" s="1">
        <v>8</v>
      </c>
      <c r="Q9" s="3" t="s">
        <v>13</v>
      </c>
      <c r="R9" s="10"/>
      <c r="S9" s="1">
        <v>8</v>
      </c>
      <c r="T9" s="3" t="s">
        <v>14</v>
      </c>
      <c r="U9" s="4"/>
      <c r="V9" s="1">
        <v>8</v>
      </c>
      <c r="W9" s="3" t="s">
        <v>16</v>
      </c>
      <c r="X9" s="4"/>
      <c r="Y9" s="1">
        <v>8</v>
      </c>
      <c r="Z9" s="3" t="s">
        <v>17</v>
      </c>
      <c r="AA9" s="10"/>
      <c r="AB9" s="1">
        <v>8</v>
      </c>
      <c r="AC9" s="3" t="s">
        <v>12</v>
      </c>
      <c r="AD9" s="7"/>
      <c r="AE9" s="1">
        <v>8</v>
      </c>
      <c r="AF9" s="3" t="s">
        <v>13</v>
      </c>
      <c r="AG9" s="10"/>
      <c r="AH9" s="1">
        <v>8</v>
      </c>
      <c r="AI9" s="3" t="s">
        <v>17</v>
      </c>
      <c r="AJ9" s="10"/>
    </row>
    <row r="10" spans="1:36" ht="16.05" customHeight="1" x14ac:dyDescent="0.3">
      <c r="A10" s="1">
        <v>9</v>
      </c>
      <c r="B10" s="2" t="s">
        <v>15</v>
      </c>
      <c r="C10" s="8"/>
      <c r="D10" s="1">
        <v>9</v>
      </c>
      <c r="E10" s="3" t="s">
        <v>13</v>
      </c>
      <c r="F10" s="10"/>
      <c r="G10" s="1">
        <v>9</v>
      </c>
      <c r="H10" s="3" t="s">
        <v>13</v>
      </c>
      <c r="I10" s="10"/>
      <c r="J10" s="1">
        <v>9</v>
      </c>
      <c r="K10" s="3" t="s">
        <v>12</v>
      </c>
      <c r="L10" s="7"/>
      <c r="M10" s="1">
        <v>9</v>
      </c>
      <c r="N10" s="3" t="s">
        <v>16</v>
      </c>
      <c r="O10" s="4"/>
      <c r="P10" s="1">
        <v>9</v>
      </c>
      <c r="Q10" s="3" t="s">
        <v>17</v>
      </c>
      <c r="R10" s="10"/>
      <c r="S10" s="1">
        <v>9</v>
      </c>
      <c r="T10" s="3" t="s">
        <v>12</v>
      </c>
      <c r="U10" s="7"/>
      <c r="V10" s="1">
        <v>9</v>
      </c>
      <c r="W10" s="3" t="s">
        <v>13</v>
      </c>
      <c r="X10" s="4"/>
      <c r="Y10" s="1">
        <v>9</v>
      </c>
      <c r="Z10" s="3" t="s">
        <v>14</v>
      </c>
      <c r="AA10" s="4"/>
      <c r="AB10" s="1">
        <v>9</v>
      </c>
      <c r="AC10" s="2" t="s">
        <v>15</v>
      </c>
      <c r="AD10" s="8"/>
      <c r="AE10" s="1">
        <v>9</v>
      </c>
      <c r="AF10" s="3" t="s">
        <v>13</v>
      </c>
      <c r="AG10" s="10"/>
      <c r="AH10" s="1">
        <v>9</v>
      </c>
      <c r="AI10" s="3" t="s">
        <v>14</v>
      </c>
      <c r="AJ10" s="4"/>
    </row>
    <row r="11" spans="1:36" ht="16.05" customHeight="1" x14ac:dyDescent="0.3">
      <c r="A11" s="1">
        <v>10</v>
      </c>
      <c r="B11" s="3" t="s">
        <v>16</v>
      </c>
      <c r="C11" s="4"/>
      <c r="D11" s="1">
        <v>10</v>
      </c>
      <c r="E11" s="3" t="s">
        <v>17</v>
      </c>
      <c r="F11" s="10"/>
      <c r="G11" s="1">
        <v>10</v>
      </c>
      <c r="H11" s="3" t="s">
        <v>17</v>
      </c>
      <c r="I11" s="10"/>
      <c r="J11" s="1">
        <v>10</v>
      </c>
      <c r="K11" s="2" t="s">
        <v>15</v>
      </c>
      <c r="L11" s="8"/>
      <c r="M11" s="1">
        <v>10</v>
      </c>
      <c r="N11" s="3" t="s">
        <v>13</v>
      </c>
      <c r="O11" s="4"/>
      <c r="P11" s="1">
        <v>10</v>
      </c>
      <c r="Q11" s="3" t="s">
        <v>14</v>
      </c>
      <c r="R11" s="4"/>
      <c r="S11" s="1">
        <v>10</v>
      </c>
      <c r="T11" s="2" t="s">
        <v>15</v>
      </c>
      <c r="U11" s="8"/>
      <c r="V11" s="1">
        <v>10</v>
      </c>
      <c r="W11" s="3" t="s">
        <v>13</v>
      </c>
      <c r="X11" s="4"/>
      <c r="Y11" s="1">
        <v>10</v>
      </c>
      <c r="Z11" s="3" t="s">
        <v>12</v>
      </c>
      <c r="AA11" s="7"/>
      <c r="AB11" s="1">
        <v>10</v>
      </c>
      <c r="AC11" s="3" t="s">
        <v>16</v>
      </c>
      <c r="AD11" s="4"/>
      <c r="AE11" s="1">
        <v>10</v>
      </c>
      <c r="AF11" s="3" t="s">
        <v>17</v>
      </c>
      <c r="AG11" s="4"/>
      <c r="AH11" s="1">
        <v>10</v>
      </c>
      <c r="AI11" s="3" t="s">
        <v>12</v>
      </c>
      <c r="AJ11" s="7"/>
    </row>
    <row r="12" spans="1:36" ht="16.05" customHeight="1" x14ac:dyDescent="0.3">
      <c r="A12" s="1">
        <v>11</v>
      </c>
      <c r="B12" s="3" t="s">
        <v>13</v>
      </c>
      <c r="C12" s="4"/>
      <c r="D12" s="1">
        <v>11</v>
      </c>
      <c r="E12" s="3" t="s">
        <v>14</v>
      </c>
      <c r="F12" s="4"/>
      <c r="G12" s="1">
        <v>11</v>
      </c>
      <c r="H12" s="3" t="s">
        <v>14</v>
      </c>
      <c r="I12" s="4"/>
      <c r="J12" s="1">
        <v>11</v>
      </c>
      <c r="K12" s="3" t="s">
        <v>16</v>
      </c>
      <c r="L12" s="4"/>
      <c r="M12" s="1">
        <v>11</v>
      </c>
      <c r="N12" s="3" t="s">
        <v>13</v>
      </c>
      <c r="O12" s="4"/>
      <c r="P12" s="1">
        <v>11</v>
      </c>
      <c r="Q12" s="3" t="s">
        <v>12</v>
      </c>
      <c r="R12" s="7"/>
      <c r="S12" s="1">
        <v>11</v>
      </c>
      <c r="T12" s="3" t="s">
        <v>16</v>
      </c>
      <c r="U12" s="4"/>
      <c r="V12" s="1">
        <v>11</v>
      </c>
      <c r="W12" s="3" t="s">
        <v>17</v>
      </c>
      <c r="X12" s="4"/>
      <c r="Y12" s="1">
        <v>11</v>
      </c>
      <c r="Z12" s="2" t="s">
        <v>15</v>
      </c>
      <c r="AA12" s="8"/>
      <c r="AB12" s="1">
        <v>11</v>
      </c>
      <c r="AC12" s="3" t="s">
        <v>13</v>
      </c>
      <c r="AD12" s="4"/>
      <c r="AE12" s="1">
        <v>11</v>
      </c>
      <c r="AF12" s="2" t="s">
        <v>14</v>
      </c>
      <c r="AG12" s="8"/>
      <c r="AH12" s="1">
        <v>11</v>
      </c>
      <c r="AI12" s="2" t="s">
        <v>15</v>
      </c>
      <c r="AJ12" s="8"/>
    </row>
    <row r="13" spans="1:36" ht="16.05" customHeight="1" x14ac:dyDescent="0.3">
      <c r="A13" s="1">
        <v>12</v>
      </c>
      <c r="B13" s="3" t="s">
        <v>13</v>
      </c>
      <c r="C13" s="10"/>
      <c r="D13" s="1">
        <v>12</v>
      </c>
      <c r="E13" s="3" t="s">
        <v>12</v>
      </c>
      <c r="F13" s="7"/>
      <c r="G13" s="1">
        <v>12</v>
      </c>
      <c r="H13" s="3" t="s">
        <v>12</v>
      </c>
      <c r="I13" s="7"/>
      <c r="J13" s="1">
        <v>12</v>
      </c>
      <c r="K13" s="3" t="s">
        <v>13</v>
      </c>
      <c r="L13" s="10"/>
      <c r="M13" s="1">
        <v>12</v>
      </c>
      <c r="N13" s="3" t="s">
        <v>17</v>
      </c>
      <c r="O13" s="4"/>
      <c r="P13" s="1">
        <v>12</v>
      </c>
      <c r="Q13" s="2" t="s">
        <v>15</v>
      </c>
      <c r="R13" s="8"/>
      <c r="S13" s="1">
        <v>12</v>
      </c>
      <c r="T13" s="3" t="s">
        <v>13</v>
      </c>
      <c r="U13" s="4"/>
      <c r="V13" s="1">
        <v>12</v>
      </c>
      <c r="W13" s="3" t="s">
        <v>14</v>
      </c>
      <c r="X13" s="4"/>
      <c r="Y13" s="1">
        <v>12</v>
      </c>
      <c r="Z13" s="3" t="s">
        <v>16</v>
      </c>
      <c r="AA13" s="4"/>
      <c r="AB13" s="1">
        <v>12</v>
      </c>
      <c r="AC13" s="3" t="s">
        <v>13</v>
      </c>
      <c r="AD13" s="4"/>
      <c r="AE13" s="1">
        <v>12</v>
      </c>
      <c r="AF13" s="3" t="s">
        <v>12</v>
      </c>
      <c r="AG13" s="7"/>
      <c r="AH13" s="1">
        <v>12</v>
      </c>
      <c r="AI13" s="3" t="s">
        <v>16</v>
      </c>
      <c r="AJ13" s="4"/>
    </row>
    <row r="14" spans="1:36" ht="16.05" customHeight="1" x14ac:dyDescent="0.3">
      <c r="A14" s="1">
        <v>13</v>
      </c>
      <c r="B14" s="3" t="s">
        <v>17</v>
      </c>
      <c r="C14" s="10"/>
      <c r="D14" s="1">
        <v>13</v>
      </c>
      <c r="E14" s="2" t="s">
        <v>15</v>
      </c>
      <c r="F14" s="8"/>
      <c r="G14" s="1">
        <v>13</v>
      </c>
      <c r="H14" s="2" t="s">
        <v>15</v>
      </c>
      <c r="I14" s="8"/>
      <c r="J14" s="1">
        <v>13</v>
      </c>
      <c r="K14" s="3" t="s">
        <v>13</v>
      </c>
      <c r="L14" s="10"/>
      <c r="M14" s="1">
        <v>13</v>
      </c>
      <c r="N14" s="3" t="s">
        <v>14</v>
      </c>
      <c r="O14" s="4"/>
      <c r="P14" s="1">
        <v>13</v>
      </c>
      <c r="Q14" s="3" t="s">
        <v>16</v>
      </c>
      <c r="R14" s="4"/>
      <c r="S14" s="1">
        <v>13</v>
      </c>
      <c r="T14" s="3" t="s">
        <v>13</v>
      </c>
      <c r="U14" s="4"/>
      <c r="V14" s="1">
        <v>13</v>
      </c>
      <c r="W14" s="3" t="s">
        <v>12</v>
      </c>
      <c r="X14" s="7"/>
      <c r="Y14" s="1">
        <v>13</v>
      </c>
      <c r="Z14" s="3" t="s">
        <v>13</v>
      </c>
      <c r="AA14" s="10"/>
      <c r="AB14" s="1">
        <v>13</v>
      </c>
      <c r="AC14" s="3" t="s">
        <v>17</v>
      </c>
      <c r="AD14" s="4"/>
      <c r="AE14" s="1">
        <v>13</v>
      </c>
      <c r="AF14" s="2" t="s">
        <v>15</v>
      </c>
      <c r="AG14" s="8"/>
      <c r="AH14" s="1">
        <v>13</v>
      </c>
      <c r="AI14" s="3" t="s">
        <v>13</v>
      </c>
      <c r="AJ14" s="4"/>
    </row>
    <row r="15" spans="1:36" ht="16.05" customHeight="1" x14ac:dyDescent="0.3">
      <c r="A15" s="1">
        <v>14</v>
      </c>
      <c r="B15" s="3" t="s">
        <v>14</v>
      </c>
      <c r="C15" s="4"/>
      <c r="D15" s="1">
        <v>14</v>
      </c>
      <c r="E15" s="3" t="s">
        <v>16</v>
      </c>
      <c r="F15" s="4"/>
      <c r="G15" s="1">
        <v>14</v>
      </c>
      <c r="H15" s="3" t="s">
        <v>16</v>
      </c>
      <c r="I15" s="4"/>
      <c r="J15" s="1">
        <v>14</v>
      </c>
      <c r="K15" s="3" t="s">
        <v>17</v>
      </c>
      <c r="L15" s="10"/>
      <c r="M15" s="1">
        <v>14</v>
      </c>
      <c r="N15" s="3" t="s">
        <v>12</v>
      </c>
      <c r="O15" s="7"/>
      <c r="P15" s="1">
        <v>14</v>
      </c>
      <c r="Q15" s="3" t="s">
        <v>13</v>
      </c>
      <c r="R15" s="10"/>
      <c r="S15" s="1">
        <v>14</v>
      </c>
      <c r="T15" s="2" t="s">
        <v>17</v>
      </c>
      <c r="U15" s="8"/>
      <c r="V15" s="1">
        <v>14</v>
      </c>
      <c r="W15" s="2" t="s">
        <v>15</v>
      </c>
      <c r="X15" s="8"/>
      <c r="Y15" s="1">
        <v>14</v>
      </c>
      <c r="Z15" s="3" t="s">
        <v>13</v>
      </c>
      <c r="AA15" s="10"/>
      <c r="AB15" s="1">
        <v>14</v>
      </c>
      <c r="AC15" s="3" t="s">
        <v>14</v>
      </c>
      <c r="AD15" s="4"/>
      <c r="AE15" s="1">
        <v>14</v>
      </c>
      <c r="AF15" s="3" t="s">
        <v>16</v>
      </c>
      <c r="AG15" s="4"/>
      <c r="AH15" s="1">
        <v>14</v>
      </c>
      <c r="AI15" s="3" t="s">
        <v>13</v>
      </c>
      <c r="AJ15" s="10"/>
    </row>
    <row r="16" spans="1:36" ht="16.05" customHeight="1" x14ac:dyDescent="0.3">
      <c r="A16" s="1">
        <v>15</v>
      </c>
      <c r="B16" s="3" t="s">
        <v>12</v>
      </c>
      <c r="C16" s="7"/>
      <c r="D16" s="1">
        <v>15</v>
      </c>
      <c r="E16" s="3" t="s">
        <v>13</v>
      </c>
      <c r="F16" s="10"/>
      <c r="G16" s="1">
        <v>15</v>
      </c>
      <c r="H16" s="3" t="s">
        <v>13</v>
      </c>
      <c r="I16" s="10"/>
      <c r="J16" s="1">
        <v>15</v>
      </c>
      <c r="K16" s="3" t="s">
        <v>14</v>
      </c>
      <c r="L16" s="4"/>
      <c r="M16" s="1">
        <v>15</v>
      </c>
      <c r="N16" s="2" t="s">
        <v>15</v>
      </c>
      <c r="O16" s="8"/>
      <c r="P16" s="1">
        <v>15</v>
      </c>
      <c r="Q16" s="3" t="s">
        <v>13</v>
      </c>
      <c r="R16" s="10"/>
      <c r="S16" s="1">
        <v>15</v>
      </c>
      <c r="T16" s="3" t="s">
        <v>14</v>
      </c>
      <c r="U16" s="4"/>
      <c r="V16" s="1">
        <v>15</v>
      </c>
      <c r="W16" s="2" t="s">
        <v>16</v>
      </c>
      <c r="X16" s="8"/>
      <c r="Y16" s="1">
        <v>15</v>
      </c>
      <c r="Z16" s="3" t="s">
        <v>17</v>
      </c>
      <c r="AA16" s="10"/>
      <c r="AB16" s="1">
        <v>15</v>
      </c>
      <c r="AC16" s="3" t="s">
        <v>12</v>
      </c>
      <c r="AD16" s="7"/>
      <c r="AE16" s="1">
        <v>15</v>
      </c>
      <c r="AF16" s="3" t="s">
        <v>13</v>
      </c>
      <c r="AG16" s="4"/>
      <c r="AH16" s="1">
        <v>15</v>
      </c>
      <c r="AI16" s="3" t="s">
        <v>17</v>
      </c>
      <c r="AJ16" s="10"/>
    </row>
    <row r="17" spans="1:36" ht="16.05" customHeight="1" x14ac:dyDescent="0.3">
      <c r="A17" s="1">
        <v>16</v>
      </c>
      <c r="B17" s="2" t="s">
        <v>15</v>
      </c>
      <c r="C17" s="8"/>
      <c r="D17" s="1">
        <v>16</v>
      </c>
      <c r="E17" s="3" t="s">
        <v>13</v>
      </c>
      <c r="F17" s="10"/>
      <c r="G17" s="1">
        <v>16</v>
      </c>
      <c r="H17" s="3" t="s">
        <v>13</v>
      </c>
      <c r="I17" s="10"/>
      <c r="J17" s="1">
        <v>16</v>
      </c>
      <c r="K17" s="3" t="s">
        <v>12</v>
      </c>
      <c r="L17" s="4"/>
      <c r="M17" s="1">
        <v>16</v>
      </c>
      <c r="N17" s="3" t="s">
        <v>16</v>
      </c>
      <c r="O17" s="4"/>
      <c r="P17" s="1">
        <v>16</v>
      </c>
      <c r="Q17" s="3" t="s">
        <v>17</v>
      </c>
      <c r="R17" s="10"/>
      <c r="S17" s="1">
        <v>16</v>
      </c>
      <c r="T17" s="3" t="s">
        <v>12</v>
      </c>
      <c r="U17" s="7"/>
      <c r="V17" s="1">
        <v>16</v>
      </c>
      <c r="W17" s="3" t="s">
        <v>13</v>
      </c>
      <c r="X17" s="4"/>
      <c r="Y17" s="1">
        <v>16</v>
      </c>
      <c r="Z17" s="3" t="s">
        <v>14</v>
      </c>
      <c r="AA17" s="4"/>
      <c r="AB17" s="1">
        <v>16</v>
      </c>
      <c r="AC17" s="2" t="s">
        <v>15</v>
      </c>
      <c r="AD17" s="8"/>
      <c r="AE17" s="1">
        <v>16</v>
      </c>
      <c r="AF17" s="3" t="s">
        <v>13</v>
      </c>
      <c r="AG17" s="4"/>
      <c r="AH17" s="1">
        <v>16</v>
      </c>
      <c r="AI17" s="3" t="s">
        <v>14</v>
      </c>
      <c r="AJ17" s="4"/>
    </row>
    <row r="18" spans="1:36" ht="16.05" customHeight="1" x14ac:dyDescent="0.3">
      <c r="A18" s="1">
        <v>17</v>
      </c>
      <c r="B18" s="3" t="s">
        <v>16</v>
      </c>
      <c r="C18" s="4"/>
      <c r="D18" s="1">
        <v>17</v>
      </c>
      <c r="E18" s="3" t="s">
        <v>17</v>
      </c>
      <c r="F18" s="10"/>
      <c r="G18" s="1">
        <v>17</v>
      </c>
      <c r="H18" s="3" t="s">
        <v>17</v>
      </c>
      <c r="I18" s="10"/>
      <c r="J18" s="1">
        <v>17</v>
      </c>
      <c r="K18" s="2" t="s">
        <v>15</v>
      </c>
      <c r="L18" s="8"/>
      <c r="M18" s="1">
        <v>17</v>
      </c>
      <c r="N18" s="3" t="s">
        <v>13</v>
      </c>
      <c r="O18" s="10"/>
      <c r="P18" s="1">
        <v>17</v>
      </c>
      <c r="Q18" s="3" t="s">
        <v>14</v>
      </c>
      <c r="R18" s="4"/>
      <c r="S18" s="1">
        <v>17</v>
      </c>
      <c r="T18" s="2" t="s">
        <v>15</v>
      </c>
      <c r="U18" s="8"/>
      <c r="V18" s="1">
        <v>17</v>
      </c>
      <c r="W18" s="3" t="s">
        <v>13</v>
      </c>
      <c r="X18" s="4"/>
      <c r="Y18" s="1">
        <v>17</v>
      </c>
      <c r="Z18" s="3" t="s">
        <v>12</v>
      </c>
      <c r="AA18" s="7"/>
      <c r="AB18" s="1">
        <v>17</v>
      </c>
      <c r="AC18" s="3" t="s">
        <v>16</v>
      </c>
      <c r="AD18" s="10"/>
      <c r="AE18" s="1">
        <v>17</v>
      </c>
      <c r="AF18" s="3" t="s">
        <v>17</v>
      </c>
      <c r="AG18" s="4"/>
      <c r="AH18" s="1">
        <v>17</v>
      </c>
      <c r="AI18" s="3" t="s">
        <v>12</v>
      </c>
      <c r="AJ18" s="7"/>
    </row>
    <row r="19" spans="1:36" ht="16.05" customHeight="1" x14ac:dyDescent="0.3">
      <c r="A19" s="1">
        <v>18</v>
      </c>
      <c r="B19" s="3" t="s">
        <v>13</v>
      </c>
      <c r="C19" s="10"/>
      <c r="D19" s="1">
        <v>18</v>
      </c>
      <c r="E19" s="3" t="s">
        <v>14</v>
      </c>
      <c r="F19" s="4"/>
      <c r="G19" s="1">
        <v>18</v>
      </c>
      <c r="H19" s="3" t="s">
        <v>14</v>
      </c>
      <c r="I19" s="4"/>
      <c r="J19" s="1">
        <v>18</v>
      </c>
      <c r="K19" s="2" t="s">
        <v>16</v>
      </c>
      <c r="L19" s="8"/>
      <c r="M19" s="1">
        <v>18</v>
      </c>
      <c r="N19" s="3" t="s">
        <v>13</v>
      </c>
      <c r="O19" s="10"/>
      <c r="P19" s="1">
        <v>18</v>
      </c>
      <c r="Q19" s="3" t="s">
        <v>12</v>
      </c>
      <c r="R19" s="7"/>
      <c r="S19" s="1">
        <v>18</v>
      </c>
      <c r="T19" s="3" t="s">
        <v>16</v>
      </c>
      <c r="U19" s="4"/>
      <c r="V19" s="1">
        <v>18</v>
      </c>
      <c r="W19" s="3" t="s">
        <v>17</v>
      </c>
      <c r="X19" s="4"/>
      <c r="Y19" s="1">
        <v>18</v>
      </c>
      <c r="Z19" s="2" t="s">
        <v>15</v>
      </c>
      <c r="AA19" s="8"/>
      <c r="AB19" s="1">
        <v>18</v>
      </c>
      <c r="AC19" s="3" t="s">
        <v>13</v>
      </c>
      <c r="AD19" s="10"/>
      <c r="AE19" s="1">
        <v>18</v>
      </c>
      <c r="AF19" s="3" t="s">
        <v>14</v>
      </c>
      <c r="AG19" s="4"/>
      <c r="AH19" s="1">
        <v>18</v>
      </c>
      <c r="AI19" s="2" t="s">
        <v>15</v>
      </c>
      <c r="AJ19" s="8"/>
    </row>
    <row r="20" spans="1:36" ht="16.05" customHeight="1" x14ac:dyDescent="0.3">
      <c r="A20" s="1">
        <v>19</v>
      </c>
      <c r="B20" s="3" t="s">
        <v>13</v>
      </c>
      <c r="C20" s="10"/>
      <c r="D20" s="1">
        <v>19</v>
      </c>
      <c r="E20" s="3" t="s">
        <v>12</v>
      </c>
      <c r="F20" s="7"/>
      <c r="G20" s="1">
        <v>19</v>
      </c>
      <c r="H20" s="3" t="s">
        <v>12</v>
      </c>
      <c r="I20" s="7"/>
      <c r="J20" s="1">
        <v>19</v>
      </c>
      <c r="K20" s="3" t="s">
        <v>13</v>
      </c>
      <c r="L20" s="4"/>
      <c r="M20" s="1">
        <v>19</v>
      </c>
      <c r="N20" s="3" t="s">
        <v>17</v>
      </c>
      <c r="O20" s="10"/>
      <c r="P20" s="1">
        <v>19</v>
      </c>
      <c r="Q20" s="2" t="s">
        <v>15</v>
      </c>
      <c r="R20" s="8"/>
      <c r="S20" s="1">
        <v>19</v>
      </c>
      <c r="T20" s="3" t="s">
        <v>13</v>
      </c>
      <c r="U20" s="10"/>
      <c r="V20" s="1">
        <v>19</v>
      </c>
      <c r="W20" s="3" t="s">
        <v>14</v>
      </c>
      <c r="X20" s="4"/>
      <c r="Y20" s="1">
        <v>19</v>
      </c>
      <c r="Z20" s="3" t="s">
        <v>16</v>
      </c>
      <c r="AA20" s="4"/>
      <c r="AB20" s="1">
        <v>19</v>
      </c>
      <c r="AC20" s="3" t="s">
        <v>13</v>
      </c>
      <c r="AD20" s="10"/>
      <c r="AE20" s="1">
        <v>19</v>
      </c>
      <c r="AF20" s="3" t="s">
        <v>12</v>
      </c>
      <c r="AG20" s="7"/>
      <c r="AH20" s="1">
        <v>19</v>
      </c>
      <c r="AI20" s="3" t="s">
        <v>16</v>
      </c>
      <c r="AJ20" s="4"/>
    </row>
    <row r="21" spans="1:36" ht="16.05" customHeight="1" x14ac:dyDescent="0.3">
      <c r="A21" s="1">
        <v>20</v>
      </c>
      <c r="B21" s="3" t="s">
        <v>17</v>
      </c>
      <c r="C21" s="10"/>
      <c r="D21" s="1">
        <v>20</v>
      </c>
      <c r="E21" s="2" t="s">
        <v>15</v>
      </c>
      <c r="F21" s="8"/>
      <c r="G21" s="1">
        <v>20</v>
      </c>
      <c r="H21" s="2" t="s">
        <v>15</v>
      </c>
      <c r="I21" s="8"/>
      <c r="J21" s="1">
        <v>20</v>
      </c>
      <c r="K21" s="3" t="s">
        <v>13</v>
      </c>
      <c r="L21" s="10"/>
      <c r="M21" s="1">
        <v>20</v>
      </c>
      <c r="N21" s="3" t="s">
        <v>14</v>
      </c>
      <c r="O21" s="4"/>
      <c r="P21" s="1">
        <v>20</v>
      </c>
      <c r="Q21" s="3" t="s">
        <v>16</v>
      </c>
      <c r="R21" s="4"/>
      <c r="S21" s="1">
        <v>20</v>
      </c>
      <c r="T21" s="3" t="s">
        <v>13</v>
      </c>
      <c r="U21" s="10"/>
      <c r="V21" s="1">
        <v>20</v>
      </c>
      <c r="W21" s="3" t="s">
        <v>12</v>
      </c>
      <c r="X21" s="7"/>
      <c r="Y21" s="1">
        <v>20</v>
      </c>
      <c r="Z21" s="3" t="s">
        <v>13</v>
      </c>
      <c r="AA21" s="10"/>
      <c r="AB21" s="1">
        <v>20</v>
      </c>
      <c r="AC21" s="3" t="s">
        <v>17</v>
      </c>
      <c r="AD21" s="10"/>
      <c r="AE21" s="1">
        <v>20</v>
      </c>
      <c r="AF21" s="2" t="s">
        <v>15</v>
      </c>
      <c r="AG21" s="8"/>
      <c r="AH21" s="1">
        <v>20</v>
      </c>
      <c r="AI21" s="3" t="s">
        <v>13</v>
      </c>
      <c r="AJ21" s="4"/>
    </row>
    <row r="22" spans="1:36" ht="16.05" customHeight="1" x14ac:dyDescent="0.3">
      <c r="A22" s="1">
        <v>21</v>
      </c>
      <c r="B22" s="3" t="s">
        <v>14</v>
      </c>
      <c r="C22" s="4"/>
      <c r="D22" s="1">
        <v>21</v>
      </c>
      <c r="E22" s="3" t="s">
        <v>16</v>
      </c>
      <c r="F22" s="4"/>
      <c r="G22" s="1">
        <v>21</v>
      </c>
      <c r="H22" s="3" t="s">
        <v>16</v>
      </c>
      <c r="I22" s="4"/>
      <c r="J22" s="1">
        <v>21</v>
      </c>
      <c r="K22" s="3" t="s">
        <v>17</v>
      </c>
      <c r="L22" s="10"/>
      <c r="M22" s="1">
        <v>21</v>
      </c>
      <c r="N22" s="3" t="s">
        <v>12</v>
      </c>
      <c r="O22" s="7"/>
      <c r="P22" s="1">
        <v>21</v>
      </c>
      <c r="Q22" s="3" t="s">
        <v>13</v>
      </c>
      <c r="R22" s="4"/>
      <c r="S22" s="1">
        <v>21</v>
      </c>
      <c r="T22" s="3" t="s">
        <v>17</v>
      </c>
      <c r="U22" s="10"/>
      <c r="V22" s="1">
        <v>21</v>
      </c>
      <c r="W22" s="2" t="s">
        <v>15</v>
      </c>
      <c r="X22" s="8"/>
      <c r="Y22" s="1">
        <v>21</v>
      </c>
      <c r="Z22" s="3" t="s">
        <v>13</v>
      </c>
      <c r="AA22" s="10"/>
      <c r="AB22" s="1">
        <v>21</v>
      </c>
      <c r="AC22" s="3" t="s">
        <v>14</v>
      </c>
      <c r="AD22" s="4"/>
      <c r="AE22" s="1">
        <v>21</v>
      </c>
      <c r="AF22" s="3" t="s">
        <v>16</v>
      </c>
      <c r="AG22" s="4"/>
      <c r="AH22" s="1">
        <v>21</v>
      </c>
      <c r="AI22" s="3" t="s">
        <v>13</v>
      </c>
      <c r="AJ22" s="4"/>
    </row>
    <row r="23" spans="1:36" ht="16.05" customHeight="1" x14ac:dyDescent="0.3">
      <c r="A23" s="1">
        <v>22</v>
      </c>
      <c r="B23" s="3" t="s">
        <v>12</v>
      </c>
      <c r="C23" s="7"/>
      <c r="D23" s="1">
        <v>22</v>
      </c>
      <c r="E23" s="3" t="s">
        <v>13</v>
      </c>
      <c r="F23" s="10"/>
      <c r="G23" s="1">
        <v>22</v>
      </c>
      <c r="H23" s="3" t="s">
        <v>13</v>
      </c>
      <c r="I23" s="10"/>
      <c r="J23" s="1">
        <v>22</v>
      </c>
      <c r="K23" s="3" t="s">
        <v>14</v>
      </c>
      <c r="L23" s="4"/>
      <c r="M23" s="1">
        <v>22</v>
      </c>
      <c r="N23" s="2" t="s">
        <v>15</v>
      </c>
      <c r="O23" s="8"/>
      <c r="P23" s="1">
        <v>22</v>
      </c>
      <c r="Q23" s="3" t="s">
        <v>13</v>
      </c>
      <c r="R23" s="10"/>
      <c r="S23" s="1">
        <v>22</v>
      </c>
      <c r="T23" s="3" t="s">
        <v>14</v>
      </c>
      <c r="U23" s="4"/>
      <c r="V23" s="1">
        <v>22</v>
      </c>
      <c r="W23" s="3" t="s">
        <v>16</v>
      </c>
      <c r="X23" s="4"/>
      <c r="Y23" s="1">
        <v>22</v>
      </c>
      <c r="Z23" s="3" t="s">
        <v>17</v>
      </c>
      <c r="AA23" s="10"/>
      <c r="AB23" s="1">
        <v>22</v>
      </c>
      <c r="AC23" s="3" t="s">
        <v>12</v>
      </c>
      <c r="AD23" s="7"/>
      <c r="AE23" s="1">
        <v>22</v>
      </c>
      <c r="AF23" s="3" t="s">
        <v>13</v>
      </c>
      <c r="AG23" s="10"/>
      <c r="AH23" s="1">
        <v>22</v>
      </c>
      <c r="AI23" s="3" t="s">
        <v>17</v>
      </c>
      <c r="AJ23" s="4"/>
    </row>
    <row r="24" spans="1:36" ht="16.05" customHeight="1" x14ac:dyDescent="0.3">
      <c r="A24" s="1">
        <v>23</v>
      </c>
      <c r="B24" s="2" t="s">
        <v>15</v>
      </c>
      <c r="C24" s="8"/>
      <c r="D24" s="1">
        <v>23</v>
      </c>
      <c r="E24" s="3" t="s">
        <v>13</v>
      </c>
      <c r="F24" s="10"/>
      <c r="G24" s="1">
        <v>23</v>
      </c>
      <c r="H24" s="3" t="s">
        <v>13</v>
      </c>
      <c r="I24" s="10"/>
      <c r="J24" s="1">
        <v>23</v>
      </c>
      <c r="K24" s="3" t="s">
        <v>12</v>
      </c>
      <c r="L24" s="7"/>
      <c r="M24" s="1">
        <v>23</v>
      </c>
      <c r="N24" s="3" t="s">
        <v>16</v>
      </c>
      <c r="O24" s="4"/>
      <c r="P24" s="1">
        <v>23</v>
      </c>
      <c r="Q24" s="3" t="s">
        <v>17</v>
      </c>
      <c r="R24" s="10"/>
      <c r="S24" s="1">
        <v>23</v>
      </c>
      <c r="T24" s="3" t="s">
        <v>12</v>
      </c>
      <c r="U24" s="7"/>
      <c r="V24" s="1">
        <v>23</v>
      </c>
      <c r="W24" s="3" t="s">
        <v>13</v>
      </c>
      <c r="X24" s="10"/>
      <c r="Y24" s="1">
        <v>23</v>
      </c>
      <c r="Z24" s="3" t="s">
        <v>14</v>
      </c>
      <c r="AA24" s="4"/>
      <c r="AB24" s="1">
        <v>23</v>
      </c>
      <c r="AC24" s="2" t="s">
        <v>15</v>
      </c>
      <c r="AD24" s="8"/>
      <c r="AE24" s="1">
        <v>23</v>
      </c>
      <c r="AF24" s="3" t="s">
        <v>13</v>
      </c>
      <c r="AG24" s="10"/>
      <c r="AH24" s="1">
        <v>23</v>
      </c>
      <c r="AI24" s="3" t="s">
        <v>14</v>
      </c>
      <c r="AJ24" s="4"/>
    </row>
    <row r="25" spans="1:36" ht="16.05" customHeight="1" x14ac:dyDescent="0.3">
      <c r="A25" s="1">
        <v>24</v>
      </c>
      <c r="B25" s="3" t="s">
        <v>16</v>
      </c>
      <c r="C25" s="4"/>
      <c r="D25" s="1">
        <v>24</v>
      </c>
      <c r="E25" s="3" t="s">
        <v>17</v>
      </c>
      <c r="F25" s="10"/>
      <c r="G25" s="1">
        <v>24</v>
      </c>
      <c r="H25" s="3" t="s">
        <v>17</v>
      </c>
      <c r="I25" s="10"/>
      <c r="J25" s="1">
        <v>24</v>
      </c>
      <c r="K25" s="2" t="s">
        <v>15</v>
      </c>
      <c r="L25" s="8"/>
      <c r="M25" s="1">
        <v>24</v>
      </c>
      <c r="N25" s="3" t="s">
        <v>13</v>
      </c>
      <c r="O25" s="10"/>
      <c r="P25" s="1">
        <v>24</v>
      </c>
      <c r="Q25" s="3" t="s">
        <v>14</v>
      </c>
      <c r="R25" s="10"/>
      <c r="S25" s="1">
        <v>24</v>
      </c>
      <c r="T25" s="2" t="s">
        <v>15</v>
      </c>
      <c r="U25" s="8"/>
      <c r="V25" s="1">
        <v>24</v>
      </c>
      <c r="W25" s="3" t="s">
        <v>13</v>
      </c>
      <c r="X25" s="10"/>
      <c r="Y25" s="1">
        <v>24</v>
      </c>
      <c r="Z25" s="3" t="s">
        <v>12</v>
      </c>
      <c r="AA25" s="7"/>
      <c r="AB25" s="1">
        <v>24</v>
      </c>
      <c r="AC25" s="3" t="s">
        <v>16</v>
      </c>
      <c r="AD25" s="4"/>
      <c r="AE25" s="1">
        <v>24</v>
      </c>
      <c r="AF25" s="3" t="s">
        <v>17</v>
      </c>
      <c r="AG25" s="10"/>
      <c r="AH25" s="1">
        <v>24</v>
      </c>
      <c r="AI25" s="3" t="s">
        <v>12</v>
      </c>
      <c r="AJ25" s="7"/>
    </row>
    <row r="26" spans="1:36" ht="16.05" customHeight="1" x14ac:dyDescent="0.3">
      <c r="A26" s="1">
        <v>25</v>
      </c>
      <c r="B26" s="3" t="s">
        <v>13</v>
      </c>
      <c r="C26" s="10"/>
      <c r="D26" s="1">
        <v>25</v>
      </c>
      <c r="E26" s="3" t="s">
        <v>14</v>
      </c>
      <c r="F26" s="4"/>
      <c r="G26" s="1">
        <v>25</v>
      </c>
      <c r="H26" s="3" t="s">
        <v>14</v>
      </c>
      <c r="I26" s="4"/>
      <c r="J26" s="1">
        <v>25</v>
      </c>
      <c r="K26" s="3" t="s">
        <v>16</v>
      </c>
      <c r="L26" s="4"/>
      <c r="M26" s="1">
        <v>25</v>
      </c>
      <c r="N26" s="3" t="s">
        <v>13</v>
      </c>
      <c r="O26" s="4"/>
      <c r="P26" s="1">
        <v>25</v>
      </c>
      <c r="Q26" s="3" t="s">
        <v>12</v>
      </c>
      <c r="R26" s="7"/>
      <c r="S26" s="1">
        <v>25</v>
      </c>
      <c r="T26" s="3" t="s">
        <v>16</v>
      </c>
      <c r="U26" s="4"/>
      <c r="V26" s="1">
        <v>25</v>
      </c>
      <c r="W26" s="3" t="s">
        <v>17</v>
      </c>
      <c r="X26" s="10"/>
      <c r="Y26" s="1">
        <v>25</v>
      </c>
      <c r="Z26" s="2" t="s">
        <v>15</v>
      </c>
      <c r="AA26" s="8"/>
      <c r="AB26" s="1">
        <v>25</v>
      </c>
      <c r="AC26" s="3" t="s">
        <v>13</v>
      </c>
      <c r="AD26" s="10"/>
      <c r="AE26" s="1">
        <v>25</v>
      </c>
      <c r="AF26" s="3" t="s">
        <v>14</v>
      </c>
      <c r="AG26" s="4"/>
      <c r="AH26" s="1">
        <v>25</v>
      </c>
      <c r="AI26" s="2" t="s">
        <v>15</v>
      </c>
      <c r="AJ26" s="8"/>
    </row>
    <row r="27" spans="1:36" ht="16.05" customHeight="1" x14ac:dyDescent="0.3">
      <c r="A27" s="1">
        <v>26</v>
      </c>
      <c r="B27" s="3" t="s">
        <v>13</v>
      </c>
      <c r="C27" s="10"/>
      <c r="D27" s="1">
        <v>26</v>
      </c>
      <c r="E27" s="3" t="s">
        <v>12</v>
      </c>
      <c r="F27" s="7"/>
      <c r="G27" s="1">
        <v>26</v>
      </c>
      <c r="H27" s="3" t="s">
        <v>12</v>
      </c>
      <c r="I27" s="7"/>
      <c r="J27" s="1">
        <v>26</v>
      </c>
      <c r="K27" s="3" t="s">
        <v>13</v>
      </c>
      <c r="L27" s="4"/>
      <c r="M27" s="1">
        <v>26</v>
      </c>
      <c r="N27" s="2" t="s">
        <v>17</v>
      </c>
      <c r="O27" s="8"/>
      <c r="P27" s="1">
        <v>26</v>
      </c>
      <c r="Q27" s="2" t="s">
        <v>15</v>
      </c>
      <c r="R27" s="8"/>
      <c r="S27" s="1">
        <v>26</v>
      </c>
      <c r="T27" s="3" t="s">
        <v>13</v>
      </c>
      <c r="U27" s="10"/>
      <c r="V27" s="1">
        <v>26</v>
      </c>
      <c r="W27" s="3" t="s">
        <v>14</v>
      </c>
      <c r="X27" s="4"/>
      <c r="Y27" s="1">
        <v>26</v>
      </c>
      <c r="Z27" s="3" t="s">
        <v>16</v>
      </c>
      <c r="AA27" s="4"/>
      <c r="AB27" s="1">
        <v>26</v>
      </c>
      <c r="AC27" s="3" t="s">
        <v>13</v>
      </c>
      <c r="AD27" s="10"/>
      <c r="AE27" s="1">
        <v>26</v>
      </c>
      <c r="AF27" s="3" t="s">
        <v>12</v>
      </c>
      <c r="AG27" s="7"/>
      <c r="AH27" s="1">
        <v>26</v>
      </c>
      <c r="AI27" s="3" t="s">
        <v>16</v>
      </c>
      <c r="AJ27" s="4"/>
    </row>
    <row r="28" spans="1:36" ht="16.05" customHeight="1" x14ac:dyDescent="0.3">
      <c r="A28" s="1">
        <v>27</v>
      </c>
      <c r="B28" s="3" t="s">
        <v>17</v>
      </c>
      <c r="C28" s="10"/>
      <c r="D28" s="1">
        <v>27</v>
      </c>
      <c r="E28" s="2" t="s">
        <v>15</v>
      </c>
      <c r="F28" s="8"/>
      <c r="G28" s="1">
        <v>27</v>
      </c>
      <c r="H28" s="2" t="s">
        <v>15</v>
      </c>
      <c r="I28" s="8"/>
      <c r="J28" s="1">
        <v>27</v>
      </c>
      <c r="K28" s="3" t="s">
        <v>13</v>
      </c>
      <c r="L28" s="10"/>
      <c r="M28" s="1">
        <v>27</v>
      </c>
      <c r="N28" s="3" t="s">
        <v>14</v>
      </c>
      <c r="O28" s="4"/>
      <c r="P28" s="1">
        <v>27</v>
      </c>
      <c r="Q28" s="3" t="s">
        <v>16</v>
      </c>
      <c r="R28" s="4"/>
      <c r="S28" s="1">
        <v>27</v>
      </c>
      <c r="T28" s="3" t="s">
        <v>13</v>
      </c>
      <c r="U28" s="10"/>
      <c r="V28" s="1">
        <v>27</v>
      </c>
      <c r="W28" s="3" t="s">
        <v>12</v>
      </c>
      <c r="X28" s="7"/>
      <c r="Y28" s="1">
        <v>27</v>
      </c>
      <c r="Z28" s="3" t="s">
        <v>13</v>
      </c>
      <c r="AA28" s="10"/>
      <c r="AB28" s="1">
        <v>27</v>
      </c>
      <c r="AC28" s="3" t="s">
        <v>17</v>
      </c>
      <c r="AD28" s="10"/>
      <c r="AE28" s="1">
        <v>27</v>
      </c>
      <c r="AF28" s="2" t="s">
        <v>15</v>
      </c>
      <c r="AG28" s="8"/>
      <c r="AH28" s="1">
        <v>27</v>
      </c>
      <c r="AI28" s="3" t="s">
        <v>13</v>
      </c>
      <c r="AJ28" s="4"/>
    </row>
    <row r="29" spans="1:36" ht="16.05" customHeight="1" x14ac:dyDescent="0.3">
      <c r="A29" s="1">
        <v>28</v>
      </c>
      <c r="B29" s="3" t="s">
        <v>14</v>
      </c>
      <c r="C29" s="4"/>
      <c r="D29" s="1">
        <v>28</v>
      </c>
      <c r="E29" s="3" t="s">
        <v>16</v>
      </c>
      <c r="F29" s="4"/>
      <c r="G29" s="1">
        <v>28</v>
      </c>
      <c r="H29" s="3" t="s">
        <v>16</v>
      </c>
      <c r="I29" s="4"/>
      <c r="J29" s="1">
        <v>28</v>
      </c>
      <c r="K29" s="3" t="s">
        <v>17</v>
      </c>
      <c r="L29" s="10"/>
      <c r="M29" s="1">
        <v>28</v>
      </c>
      <c r="N29" s="3" t="s">
        <v>12</v>
      </c>
      <c r="O29" s="7"/>
      <c r="P29" s="1">
        <v>28</v>
      </c>
      <c r="Q29" s="3" t="s">
        <v>13</v>
      </c>
      <c r="R29" s="10"/>
      <c r="S29" s="1">
        <v>28</v>
      </c>
      <c r="T29" s="3" t="s">
        <v>17</v>
      </c>
      <c r="U29" s="4"/>
      <c r="V29" s="1">
        <v>28</v>
      </c>
      <c r="W29" s="2" t="s">
        <v>15</v>
      </c>
      <c r="X29" s="8"/>
      <c r="Y29" s="1">
        <v>28</v>
      </c>
      <c r="Z29" s="3" t="s">
        <v>13</v>
      </c>
      <c r="AA29" s="10"/>
      <c r="AB29" s="1">
        <v>28</v>
      </c>
      <c r="AC29" s="3" t="s">
        <v>14</v>
      </c>
      <c r="AD29" s="4"/>
      <c r="AE29" s="1">
        <v>28</v>
      </c>
      <c r="AF29" s="3" t="s">
        <v>16</v>
      </c>
      <c r="AG29" s="4"/>
      <c r="AH29" s="1">
        <v>28</v>
      </c>
      <c r="AI29" s="3" t="s">
        <v>13</v>
      </c>
      <c r="AJ29" s="10"/>
    </row>
    <row r="30" spans="1:36" ht="16.05" customHeight="1" x14ac:dyDescent="0.3">
      <c r="A30" s="1">
        <v>29</v>
      </c>
      <c r="B30" s="3" t="s">
        <v>12</v>
      </c>
      <c r="C30" s="7"/>
      <c r="D30" s="5"/>
      <c r="E30" s="5"/>
      <c r="F30" s="5"/>
      <c r="G30" s="1">
        <v>29</v>
      </c>
      <c r="H30" s="3" t="s">
        <v>13</v>
      </c>
      <c r="I30" s="10"/>
      <c r="J30" s="1">
        <v>29</v>
      </c>
      <c r="K30" s="3" t="s">
        <v>14</v>
      </c>
      <c r="L30" s="10"/>
      <c r="M30" s="1">
        <v>29</v>
      </c>
      <c r="N30" s="2" t="s">
        <v>15</v>
      </c>
      <c r="O30" s="8"/>
      <c r="P30" s="1">
        <v>29</v>
      </c>
      <c r="Q30" s="3" t="s">
        <v>13</v>
      </c>
      <c r="R30" s="10"/>
      <c r="S30" s="1">
        <v>29</v>
      </c>
      <c r="T30" s="3" t="s">
        <v>14</v>
      </c>
      <c r="U30" s="4"/>
      <c r="V30" s="1">
        <v>29</v>
      </c>
      <c r="W30" s="3" t="s">
        <v>16</v>
      </c>
      <c r="X30" s="4"/>
      <c r="Y30" s="1">
        <v>29</v>
      </c>
      <c r="Z30" s="3" t="s">
        <v>17</v>
      </c>
      <c r="AA30" s="10"/>
      <c r="AB30" s="1">
        <v>29</v>
      </c>
      <c r="AC30" s="3" t="s">
        <v>12</v>
      </c>
      <c r="AD30" s="7"/>
      <c r="AE30" s="1">
        <v>29</v>
      </c>
      <c r="AF30" s="3" t="s">
        <v>13</v>
      </c>
      <c r="AG30" s="4"/>
      <c r="AH30" s="1">
        <v>29</v>
      </c>
      <c r="AI30" s="3" t="s">
        <v>17</v>
      </c>
      <c r="AJ30" s="10"/>
    </row>
    <row r="31" spans="1:36" ht="16.05" customHeight="1" x14ac:dyDescent="0.3">
      <c r="A31" s="1">
        <v>30</v>
      </c>
      <c r="B31" s="2" t="s">
        <v>15</v>
      </c>
      <c r="C31" s="8"/>
      <c r="D31" s="5"/>
      <c r="E31" s="5"/>
      <c r="F31" s="5"/>
      <c r="G31" s="1">
        <v>30</v>
      </c>
      <c r="H31" s="3" t="s">
        <v>13</v>
      </c>
      <c r="I31" s="10"/>
      <c r="J31" s="1">
        <v>30</v>
      </c>
      <c r="K31" s="3" t="s">
        <v>12</v>
      </c>
      <c r="L31" s="7"/>
      <c r="M31" s="1">
        <v>30</v>
      </c>
      <c r="N31" s="3" t="s">
        <v>16</v>
      </c>
      <c r="O31" s="4"/>
      <c r="P31" s="1">
        <v>30</v>
      </c>
      <c r="Q31" s="3" t="s">
        <v>17</v>
      </c>
      <c r="R31" s="4"/>
      <c r="S31" s="1">
        <v>30</v>
      </c>
      <c r="T31" s="3" t="s">
        <v>12</v>
      </c>
      <c r="U31" s="7"/>
      <c r="V31" s="1">
        <v>30</v>
      </c>
      <c r="W31" s="3" t="s">
        <v>13</v>
      </c>
      <c r="X31" s="4"/>
      <c r="Y31" s="1">
        <v>30</v>
      </c>
      <c r="Z31" s="3" t="s">
        <v>14</v>
      </c>
      <c r="AA31" s="4"/>
      <c r="AB31" s="1">
        <v>30</v>
      </c>
      <c r="AC31" s="2" t="s">
        <v>15</v>
      </c>
      <c r="AD31" s="8"/>
      <c r="AE31" s="1">
        <v>30</v>
      </c>
      <c r="AF31" s="3" t="s">
        <v>13</v>
      </c>
      <c r="AG31" s="4"/>
      <c r="AH31" s="1">
        <v>30</v>
      </c>
      <c r="AI31" s="3" t="s">
        <v>14</v>
      </c>
      <c r="AJ31" s="10"/>
    </row>
    <row r="32" spans="1:36" ht="16.05" customHeight="1" x14ac:dyDescent="0.3">
      <c r="A32" s="1">
        <v>31</v>
      </c>
      <c r="B32" s="3" t="s">
        <v>16</v>
      </c>
      <c r="C32" s="4"/>
      <c r="D32" s="5"/>
      <c r="E32" s="5"/>
      <c r="F32" s="5"/>
      <c r="G32" s="1">
        <v>31</v>
      </c>
      <c r="H32" s="3" t="s">
        <v>17</v>
      </c>
      <c r="I32" s="4"/>
      <c r="J32" s="5"/>
      <c r="K32" s="5"/>
      <c r="L32" s="5"/>
      <c r="M32" s="1">
        <v>31</v>
      </c>
      <c r="N32" s="3" t="s">
        <v>13</v>
      </c>
      <c r="O32" s="4"/>
      <c r="P32" s="5"/>
      <c r="Q32" s="5"/>
      <c r="R32" s="5"/>
      <c r="S32" s="1">
        <v>31</v>
      </c>
      <c r="T32" s="2" t="s">
        <v>15</v>
      </c>
      <c r="U32" s="8"/>
      <c r="V32" s="1">
        <v>31</v>
      </c>
      <c r="W32" s="3" t="s">
        <v>13</v>
      </c>
      <c r="X32" s="4"/>
      <c r="Y32" s="5"/>
      <c r="Z32" s="5"/>
      <c r="AA32" s="5"/>
      <c r="AB32" s="1">
        <v>31</v>
      </c>
      <c r="AC32" s="3" t="s">
        <v>16</v>
      </c>
      <c r="AD32" s="4"/>
      <c r="AE32" s="5"/>
      <c r="AF32" s="5"/>
      <c r="AG32" s="5"/>
      <c r="AH32" s="1">
        <v>31</v>
      </c>
      <c r="AI32" s="3" t="s">
        <v>12</v>
      </c>
      <c r="AJ32" s="7"/>
    </row>
    <row r="33" spans="1:36" ht="16.05" customHeight="1" x14ac:dyDescent="0.3">
      <c r="A33" s="36" t="s">
        <v>18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</row>
  </sheetData>
  <sheetProtection formatCells="0" formatColumns="0" formatRows="0" insertColumns="0" insertRows="0" insertHyperlinks="0" deleteColumns="0" deleteRows="0" sort="0" autoFilter="0" pivotTables="0"/>
  <mergeCells count="13">
    <mergeCell ref="AH1:AJ1"/>
    <mergeCell ref="A33:AJ33"/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</mergeCells>
  <hyperlinks>
    <hyperlink ref="A33" r:id="rId1" display="http://icalendrier.fr/"/>
  </hyperlinks>
  <printOptions horizontalCentered="1" verticalCentered="1"/>
  <pageMargins left="0.2" right="0.2" top="0.2" bottom="0.2" header="0.3" footer="0.3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2"/>
  <sheetViews>
    <sheetView tabSelected="1" workbookViewId="0">
      <selection activeCell="E11" sqref="E11"/>
    </sheetView>
  </sheetViews>
  <sheetFormatPr baseColWidth="10" defaultRowHeight="14.4" x14ac:dyDescent="0.3"/>
  <cols>
    <col min="1" max="1" width="28.6640625" customWidth="1"/>
    <col min="2" max="2" width="16.33203125" customWidth="1"/>
    <col min="3" max="3" width="16.6640625" customWidth="1"/>
    <col min="4" max="4" width="18.77734375" style="26" customWidth="1"/>
    <col min="5" max="5" width="41.77734375" style="21" customWidth="1"/>
    <col min="6" max="6" width="82.44140625" customWidth="1"/>
    <col min="8" max="8" width="11.5546875" customWidth="1"/>
  </cols>
  <sheetData>
    <row r="1" spans="1:8" ht="54" x14ac:dyDescent="0.3">
      <c r="A1" s="13" t="s">
        <v>19</v>
      </c>
      <c r="B1" s="13" t="s">
        <v>556</v>
      </c>
      <c r="C1" s="13" t="s">
        <v>557</v>
      </c>
      <c r="D1" s="24" t="s">
        <v>558</v>
      </c>
      <c r="E1" s="20" t="s">
        <v>561</v>
      </c>
      <c r="F1" s="14" t="s">
        <v>559</v>
      </c>
      <c r="G1" s="15" t="s">
        <v>560</v>
      </c>
      <c r="H1" s="16" t="s">
        <v>562</v>
      </c>
    </row>
    <row r="2" spans="1:8" x14ac:dyDescent="0.3">
      <c r="A2" s="11" t="s">
        <v>20</v>
      </c>
      <c r="B2" s="11" t="s">
        <v>255</v>
      </c>
      <c r="C2" s="11" t="s">
        <v>256</v>
      </c>
      <c r="D2" s="23">
        <f>INT(C2-B2)+MOD(C2-B2,1)</f>
        <v>0.20138888889050577</v>
      </c>
      <c r="E2" s="31">
        <f>IF(DAY(B2)=DAY(C2),INT(C2-B2)+MOD(C2-B2,1),NETWORKDAYS.INTL(B2,C2-1,"0000011",Fériés)-SUMPRODUCT((Noms=$A2)*('Fériés Congés'!$D$3:$ID$301&gt;0))+MOD(C2-B2,1))</f>
        <v>0.20138888889050577</v>
      </c>
    </row>
    <row r="3" spans="1:8" x14ac:dyDescent="0.3">
      <c r="A3" s="11" t="s">
        <v>21</v>
      </c>
      <c r="B3" s="11" t="s">
        <v>257</v>
      </c>
      <c r="C3" s="11" t="s">
        <v>258</v>
      </c>
      <c r="D3" s="23">
        <f t="shared" ref="D3:D66" si="0">INT(C3-B3)+MOD(C3-B3,1)</f>
        <v>0.125</v>
      </c>
      <c r="E3" s="31">
        <f>IF(DAY(B3)=DAY(C3),INT(C3-B3)+MOD(C3-B3,1),NETWORKDAYS.INTL(B3,C3-1,"0000011",Fériés)-SUMPRODUCT((Noms=$A3)*('Fériés Congés'!$D$3:$ID$301&gt;0))+MOD(C3-B3,1))</f>
        <v>0.125</v>
      </c>
    </row>
    <row r="4" spans="1:8" x14ac:dyDescent="0.3">
      <c r="A4" s="11" t="s">
        <v>21</v>
      </c>
      <c r="B4" s="11" t="s">
        <v>259</v>
      </c>
      <c r="C4" s="11" t="s">
        <v>260</v>
      </c>
      <c r="D4" s="23">
        <f t="shared" si="0"/>
        <v>0.36805555555474712</v>
      </c>
      <c r="E4" s="31">
        <f>IF(DAY(B4)=DAY(C4),INT(C4-B4)+MOD(C4-B4,1),NETWORKDAYS.INTL(B4,C4-1,"0000011",Fériés)-SUMPRODUCT((Noms=$A4)*('Fériés Congés'!$D$3:$ID$301&gt;0))+MOD(C4-B4,1))</f>
        <v>0.36805555555474712</v>
      </c>
    </row>
    <row r="5" spans="1:8" x14ac:dyDescent="0.3">
      <c r="A5" s="11" t="s">
        <v>22</v>
      </c>
      <c r="B5" s="11" t="s">
        <v>261</v>
      </c>
      <c r="C5" s="11" t="s">
        <v>262</v>
      </c>
      <c r="D5" s="23">
        <f t="shared" si="0"/>
        <v>7.6388888890505768E-2</v>
      </c>
      <c r="E5" s="31">
        <f>IF(DAY(B5)=DAY(C5),INT(C5-B5)+MOD(C5-B5,1),NETWORKDAYS.INTL(B5,C5-1,"0000011",Fériés)-SUMPRODUCT((Noms=$A5)*('Fériés Congés'!$D$3:$ID$301&gt;0))+MOD(C5-B5,1))</f>
        <v>7.6388888890505768E-2</v>
      </c>
    </row>
    <row r="6" spans="1:8" x14ac:dyDescent="0.3">
      <c r="A6" s="11" t="s">
        <v>23</v>
      </c>
      <c r="B6" s="11" t="s">
        <v>257</v>
      </c>
      <c r="C6" s="11" t="s">
        <v>258</v>
      </c>
      <c r="D6" s="23">
        <f t="shared" si="0"/>
        <v>0.125</v>
      </c>
      <c r="E6" s="31">
        <f>IF(DAY(B6)=DAY(C6),INT(C6-B6)+MOD(C6-B6,1),NETWORKDAYS.INTL(B6,C6-1,"0000011",Fériés)-SUMPRODUCT((Noms=$A6)*('Fériés Congés'!$D$3:$ID$301&gt;0))+MOD(C6-B6,1))</f>
        <v>0.125</v>
      </c>
    </row>
    <row r="7" spans="1:8" x14ac:dyDescent="0.3">
      <c r="A7" s="11" t="s">
        <v>23</v>
      </c>
      <c r="B7" s="11" t="s">
        <v>259</v>
      </c>
      <c r="C7" s="11" t="s">
        <v>260</v>
      </c>
      <c r="D7" s="23">
        <f>INT(C7-B7)+MOD(C7-B7,1)</f>
        <v>0.36805555555474712</v>
      </c>
      <c r="E7" s="31">
        <f>IF(DAY(B7)=DAY(C7),INT(C7-B7)+MOD(C7-B7,1),NETWORKDAYS.INTL(B7,C7-1,"0000011",Fériés)-SUMPRODUCT((Noms=$A7)*('Fériés Congés'!$D$3:$ID$301&gt;0))+MOD(C7-B7,1))</f>
        <v>0.36805555555474712</v>
      </c>
    </row>
    <row r="8" spans="1:8" x14ac:dyDescent="0.3">
      <c r="A8" s="11" t="s">
        <v>24</v>
      </c>
      <c r="B8" s="11" t="s">
        <v>263</v>
      </c>
      <c r="C8" s="11" t="s">
        <v>264</v>
      </c>
      <c r="D8" s="23">
        <f t="shared" si="0"/>
        <v>7.0868055555547471</v>
      </c>
      <c r="E8" s="31">
        <f ca="1">IF(DAY(B8)=DAY(C8),INT(C8-B8)+MOD(C8-B8,1),NETWORKDAYS.INTL(B8,C8-1,"0000011",Fériés)-SUMPRODUCT((Noms=$A8)*('Fériés Congés'!$D$3:$ID$301&gt;0))+MOD(C8-B8,1))</f>
        <v>5.0868055555547471</v>
      </c>
    </row>
    <row r="9" spans="1:8" x14ac:dyDescent="0.3">
      <c r="A9" s="11" t="s">
        <v>24</v>
      </c>
      <c r="B9" s="11" t="s">
        <v>261</v>
      </c>
      <c r="C9" s="11" t="s">
        <v>265</v>
      </c>
      <c r="D9" s="23">
        <f t="shared" si="0"/>
        <v>1.2013888888905058</v>
      </c>
      <c r="E9" s="31">
        <f ca="1">IF(DAY(B9)=DAY(C9),INT(C9-B9)+MOD(C9-B9,1),NETWORKDAYS.INTL(B9,C9-1,"0000011",Fériés)-SUMPRODUCT((Noms=$A9)*('Fériés Congés'!$D$3:$ID$301&gt;0))+MOD(C9-B9,1))</f>
        <v>1.2013888888905058</v>
      </c>
    </row>
    <row r="10" spans="1:8" x14ac:dyDescent="0.3">
      <c r="A10" s="11" t="s">
        <v>25</v>
      </c>
      <c r="B10" s="11" t="s">
        <v>266</v>
      </c>
      <c r="C10" s="11" t="s">
        <v>267</v>
      </c>
      <c r="D10" s="23">
        <f>INT(C10-B10)+MOD(C10-B10,1)</f>
        <v>0.20138888889050577</v>
      </c>
      <c r="E10" s="31">
        <f>IF(DAY(B10)=DAY(C10),INT(C10-B10)+MOD(C10-B10,1),NETWORKDAYS.INTL(B10,C10-1,"0000011",Fériés)-SUMPRODUCT((Noms=$A10)*('Fériés Congés'!$D$3:$ID$301&gt;0))+MOD(C10-B10,1))</f>
        <v>0.20138888889050577</v>
      </c>
    </row>
    <row r="11" spans="1:8" s="18" customFormat="1" ht="28.8" x14ac:dyDescent="0.3">
      <c r="A11" s="28" t="s">
        <v>25</v>
      </c>
      <c r="B11" s="17" t="s">
        <v>268</v>
      </c>
      <c r="C11" s="17" t="s">
        <v>269</v>
      </c>
      <c r="D11" s="25">
        <f>INT(C11-B11)+MOD(C11-B11,1)</f>
        <v>6.0381944444452529</v>
      </c>
      <c r="E11" s="22">
        <f ca="1">IF(DAY(B11)=DAY(C11),INT(C11-B11)+MOD(C11-B11,1),NETWORKDAYS.INTL(B11,C11-1,"0000011",Fériés)-SUMPRODUCT((Noms=$A11)*('Fériés Congés'!$D$3:$ID$301&gt;0))+MOD(C11-B11,1))</f>
        <v>2.0381944444452529</v>
      </c>
      <c r="F11" s="19" t="s">
        <v>563</v>
      </c>
      <c r="G11"/>
    </row>
    <row r="12" spans="1:8" x14ac:dyDescent="0.3">
      <c r="A12" s="11" t="s">
        <v>25</v>
      </c>
      <c r="B12" s="11" t="s">
        <v>270</v>
      </c>
      <c r="C12" s="11" t="s">
        <v>271</v>
      </c>
      <c r="D12" s="23">
        <f t="shared" si="0"/>
        <v>0.36805555555474712</v>
      </c>
      <c r="E12" s="21">
        <f>IF(DAY(B12)=DAY(C12),INT(C12-B12)+MOD(C12-B12,1),NETWORKDAYS.INTL(B12,C12-1,"0000011",Fériés)-SUMPRODUCT((Noms=$A12)*('Fériés Congés'!$D$3:$ID$301&gt;0))+MOD(C12-B12,1))</f>
        <v>0.36805555555474712</v>
      </c>
    </row>
    <row r="13" spans="1:8" x14ac:dyDescent="0.3">
      <c r="A13" s="11" t="s">
        <v>25</v>
      </c>
      <c r="B13" s="11" t="s">
        <v>257</v>
      </c>
      <c r="C13" s="11" t="s">
        <v>258</v>
      </c>
      <c r="D13" s="23">
        <f t="shared" si="0"/>
        <v>0.125</v>
      </c>
      <c r="E13" s="21">
        <f>IF(DAY(B13)=DAY(C13),INT(C13-B13)+MOD(C13-B13,1),NETWORKDAYS.INTL(B13,C13-1,"0000011",Fériés)-SUMPRODUCT((Noms=$A13)*('Fériés Congés'!$D$3:$ID$301&gt;0))+MOD(C13-B13,1))</f>
        <v>0.125</v>
      </c>
    </row>
    <row r="14" spans="1:8" x14ac:dyDescent="0.3">
      <c r="A14" s="11" t="s">
        <v>25</v>
      </c>
      <c r="B14" s="11" t="s">
        <v>259</v>
      </c>
      <c r="C14" s="11" t="s">
        <v>260</v>
      </c>
      <c r="D14" s="23">
        <f t="shared" si="0"/>
        <v>0.36805555555474712</v>
      </c>
      <c r="E14" s="21">
        <f>IF(DAY(B14)=DAY(C14),INT(C14-B14)+MOD(C14-B14,1),NETWORKDAYS.INTL(B14,C14-1,"0000011",Fériés)-SUMPRODUCT((Noms=$A14)*('Fériés Congés'!$D$3:$ID$301&gt;0))+MOD(C14-B14,1))</f>
        <v>0.36805555555474712</v>
      </c>
    </row>
    <row r="15" spans="1:8" x14ac:dyDescent="0.3">
      <c r="A15" s="11" t="s">
        <v>25</v>
      </c>
      <c r="B15" s="11" t="s">
        <v>272</v>
      </c>
      <c r="C15" s="11" t="s">
        <v>273</v>
      </c>
      <c r="D15" s="23">
        <f t="shared" si="0"/>
        <v>0.16319444444525288</v>
      </c>
      <c r="E15" s="21">
        <f>IF(DAY(B15)=DAY(C15),INT(C15-B15)+MOD(C15-B15,1),NETWORKDAYS.INTL(B15,C15-1,"0000011",Fériés)-SUMPRODUCT((Noms=$A15)*('Fériés Congés'!$D$3:$ID$301&gt;0))+MOD(C15-B15,1))</f>
        <v>0.16319444444525288</v>
      </c>
    </row>
    <row r="16" spans="1:8" x14ac:dyDescent="0.3">
      <c r="A16" s="11" t="s">
        <v>26</v>
      </c>
      <c r="B16" s="11" t="s">
        <v>268</v>
      </c>
      <c r="C16" s="11" t="s">
        <v>274</v>
      </c>
      <c r="D16" s="23">
        <f t="shared" si="0"/>
        <v>3.8194444445252884E-2</v>
      </c>
      <c r="E16" s="21">
        <f>IF(DAY(B16)=DAY(C16),INT(C16-B16)+MOD(C16-B16,1),NETWORKDAYS.INTL(B16,C16-1,"0000011",Fériés)-SUMPRODUCT((Noms=$A16)*('Fériés Congés'!$D$3:$ID$301&gt;0))+MOD(C16-B16,1))</f>
        <v>3.8194444445252884E-2</v>
      </c>
    </row>
    <row r="17" spans="1:5" x14ac:dyDescent="0.3">
      <c r="A17" s="11" t="s">
        <v>27</v>
      </c>
      <c r="B17" s="11" t="s">
        <v>275</v>
      </c>
      <c r="C17" s="11" t="s">
        <v>271</v>
      </c>
      <c r="D17" s="23">
        <f t="shared" si="0"/>
        <v>0.16319444444525288</v>
      </c>
      <c r="E17" s="21">
        <f>IF(DAY(B17)=DAY(C17),INT(C17-B17)+MOD(C17-B17,1),NETWORKDAYS.INTL(B17,C17-1,"0000011",Fériés)-SUMPRODUCT((Noms=$A17)*('Fériés Congés'!$D$3:$ID$301&gt;0))+MOD(C17-B17,1))</f>
        <v>0.16319444444525288</v>
      </c>
    </row>
    <row r="18" spans="1:5" x14ac:dyDescent="0.3">
      <c r="A18" s="11" t="s">
        <v>27</v>
      </c>
      <c r="B18" s="11" t="s">
        <v>276</v>
      </c>
      <c r="C18" s="11" t="s">
        <v>277</v>
      </c>
      <c r="D18" s="23">
        <f t="shared" si="0"/>
        <v>1.5972222223354038E-2</v>
      </c>
      <c r="E18" s="21">
        <f>IF(DAY(B18)=DAY(C18),INT(C18-B18)+MOD(C18-B18,1),NETWORKDAYS.INTL(B18,C18-1,"0000011",Fériés)-SUMPRODUCT((Noms=$A18)*('Fériés Congés'!$D$3:$ID$301&gt;0))+MOD(C18-B18,1))</f>
        <v>1.5972222223354038E-2</v>
      </c>
    </row>
    <row r="19" spans="1:5" x14ac:dyDescent="0.3">
      <c r="A19" s="11" t="s">
        <v>28</v>
      </c>
      <c r="B19" s="11" t="s">
        <v>278</v>
      </c>
      <c r="C19" s="11" t="s">
        <v>279</v>
      </c>
      <c r="D19" s="23">
        <f t="shared" si="0"/>
        <v>0.16319444444525288</v>
      </c>
      <c r="E19" s="21">
        <f>IF(DAY(B19)=DAY(C19),INT(C19-B19)+MOD(C19-B19,1),NETWORKDAYS.INTL(B19,C19-1,"0000011",Fériés)-SUMPRODUCT((Noms=$A19)*('Fériés Congés'!$D$3:$ID$301&gt;0))+MOD(C19-B19,1))</f>
        <v>0.16319444444525288</v>
      </c>
    </row>
    <row r="20" spans="1:5" x14ac:dyDescent="0.3">
      <c r="A20" s="11" t="s">
        <v>28</v>
      </c>
      <c r="B20" s="11" t="s">
        <v>268</v>
      </c>
      <c r="C20" s="11" t="s">
        <v>274</v>
      </c>
      <c r="D20" s="23">
        <f t="shared" si="0"/>
        <v>3.8194444445252884E-2</v>
      </c>
      <c r="E20" s="21">
        <f>IF(DAY(B20)=DAY(C20),INT(C20-B20)+MOD(C20-B20,1),NETWORKDAYS.INTL(B20,C20-1,"0000011",Fériés)-SUMPRODUCT((Noms=$A20)*('Fériés Congés'!$D$3:$ID$301&gt;0))+MOD(C20-B20,1))</f>
        <v>3.8194444445252884E-2</v>
      </c>
    </row>
    <row r="21" spans="1:5" x14ac:dyDescent="0.3">
      <c r="A21" s="11" t="s">
        <v>28</v>
      </c>
      <c r="B21" s="11" t="s">
        <v>270</v>
      </c>
      <c r="C21" s="11" t="s">
        <v>280</v>
      </c>
      <c r="D21" s="23">
        <f t="shared" si="0"/>
        <v>7.6388888890505768E-2</v>
      </c>
      <c r="E21" s="21">
        <f>IF(DAY(B21)=DAY(C21),INT(C21-B21)+MOD(C21-B21,1),NETWORKDAYS.INTL(B21,C21-1,"0000011",Fériés)-SUMPRODUCT((Noms=$A21)*('Fériés Congés'!$D$3:$ID$301&gt;0))+MOD(C21-B21,1))</f>
        <v>7.6388888890505768E-2</v>
      </c>
    </row>
    <row r="22" spans="1:5" x14ac:dyDescent="0.3">
      <c r="A22" s="11" t="s">
        <v>29</v>
      </c>
      <c r="B22" s="11" t="s">
        <v>278</v>
      </c>
      <c r="C22" s="11" t="s">
        <v>279</v>
      </c>
      <c r="D22" s="23">
        <f t="shared" si="0"/>
        <v>0.16319444444525288</v>
      </c>
      <c r="E22" s="21">
        <f>IF(DAY(B22)=DAY(C22),INT(C22-B22)+MOD(C22-B22,1),NETWORKDAYS.INTL(B22,C22-1,"0000011",Fériés)-SUMPRODUCT((Noms=$A22)*('Fériés Congés'!$D$3:$ID$301&gt;0))+MOD(C22-B22,1))</f>
        <v>0.16319444444525288</v>
      </c>
    </row>
    <row r="23" spans="1:5" x14ac:dyDescent="0.3">
      <c r="A23" s="30" t="s">
        <v>29</v>
      </c>
      <c r="B23" s="11" t="s">
        <v>268</v>
      </c>
      <c r="C23" s="11" t="s">
        <v>274</v>
      </c>
      <c r="D23" s="23">
        <f t="shared" si="0"/>
        <v>3.8194444445252884E-2</v>
      </c>
      <c r="E23" s="21">
        <f>IF(DAY(B23)=DAY(C23),INT(C23-B23)+MOD(C23-B23,1),NETWORKDAYS.INTL(B23,C23-1,"0000011",Fériés)-SUMPRODUCT((Noms=$A23)*('Fériés Congés'!$D$3:$ID$301&gt;0))+MOD(C23-B23,1))</f>
        <v>3.8194444445252884E-2</v>
      </c>
    </row>
    <row r="24" spans="1:5" x14ac:dyDescent="0.3">
      <c r="A24" s="11" t="s">
        <v>30</v>
      </c>
      <c r="B24" s="11" t="s">
        <v>281</v>
      </c>
      <c r="C24" s="11" t="s">
        <v>282</v>
      </c>
      <c r="D24" s="23">
        <f t="shared" si="0"/>
        <v>0.16319444444525288</v>
      </c>
      <c r="E24" s="21">
        <f>IF(DAY(B24)=DAY(C24),INT(C24-B24)+MOD(C24-B24,1),NETWORKDAYS.INTL(B24,C24-1,"0000011",Fériés)-SUMPRODUCT((Noms=$A24)*('Fériés Congés'!$D$3:$ID$301&gt;0))+MOD(C24-B24,1))</f>
        <v>0.16319444444525288</v>
      </c>
    </row>
    <row r="25" spans="1:5" x14ac:dyDescent="0.3">
      <c r="A25" s="11" t="s">
        <v>31</v>
      </c>
      <c r="B25" s="11" t="s">
        <v>266</v>
      </c>
      <c r="C25" s="11" t="s">
        <v>283</v>
      </c>
      <c r="D25" s="23">
        <f t="shared" si="0"/>
        <v>0.16319444444525288</v>
      </c>
      <c r="E25" s="21">
        <f>IF(DAY(B25)=DAY(C25),INT(C25-B25)+MOD(C25-B25,1),NETWORKDAYS.INTL(B25,C25-1,"0000011",Fériés)-SUMPRODUCT((Noms=$A25)*('Fériés Congés'!$D$3:$ID$301&gt;0))+MOD(C25-B25,1))</f>
        <v>0.16319444444525288</v>
      </c>
    </row>
    <row r="26" spans="1:5" x14ac:dyDescent="0.3">
      <c r="A26" s="11" t="s">
        <v>31</v>
      </c>
      <c r="B26" s="11" t="s">
        <v>284</v>
      </c>
      <c r="C26" s="11" t="s">
        <v>285</v>
      </c>
      <c r="D26" s="23">
        <f t="shared" si="0"/>
        <v>0.16319444444525288</v>
      </c>
      <c r="E26" s="21">
        <f>IF(DAY(B26)=DAY(C26),INT(C26-B26)+MOD(C26-B26,1),NETWORKDAYS.INTL(B26,C26-1,"0000011",Fériés)-SUMPRODUCT((Noms=$A26)*('Fériés Congés'!$D$3:$ID$301&gt;0))+MOD(C26-B26,1))</f>
        <v>0.16319444444525288</v>
      </c>
    </row>
    <row r="27" spans="1:5" x14ac:dyDescent="0.3">
      <c r="A27" s="11" t="s">
        <v>32</v>
      </c>
      <c r="B27" s="11" t="s">
        <v>281</v>
      </c>
      <c r="C27" s="11" t="s">
        <v>282</v>
      </c>
      <c r="D27" s="23">
        <f t="shared" si="0"/>
        <v>0.16319444444525288</v>
      </c>
      <c r="E27" s="21">
        <f>IF(DAY(B27)=DAY(C27),INT(C27-B27)+MOD(C27-B27,1),NETWORKDAYS.INTL(B27,C27-1,"0000011",Fériés)-SUMPRODUCT((Noms=$A27)*('Fériés Congés'!$D$3:$ID$301&gt;0))+MOD(C27-B27,1))</f>
        <v>0.16319444444525288</v>
      </c>
    </row>
    <row r="28" spans="1:5" x14ac:dyDescent="0.3">
      <c r="A28" s="11" t="s">
        <v>33</v>
      </c>
      <c r="B28" s="11" t="s">
        <v>266</v>
      </c>
      <c r="C28" s="11" t="s">
        <v>283</v>
      </c>
      <c r="D28" s="23">
        <f t="shared" si="0"/>
        <v>0.16319444444525288</v>
      </c>
      <c r="E28" s="21">
        <f>IF(DAY(B28)=DAY(C28),INT(C28-B28)+MOD(C28-B28,1),NETWORKDAYS.INTL(B28,C28-1,"0000011",Fériés)-SUMPRODUCT((Noms=$A28)*('Fériés Congés'!$D$3:$ID$301&gt;0))+MOD(C28-B28,1))</f>
        <v>0.16319444444525288</v>
      </c>
    </row>
    <row r="29" spans="1:5" x14ac:dyDescent="0.3">
      <c r="A29" s="11" t="s">
        <v>33</v>
      </c>
      <c r="B29" s="11" t="s">
        <v>286</v>
      </c>
      <c r="C29" s="11" t="s">
        <v>287</v>
      </c>
      <c r="D29" s="23">
        <f t="shared" si="0"/>
        <v>0.16319444444525288</v>
      </c>
      <c r="E29" s="21">
        <f>IF(DAY(B29)=DAY(C29),INT(C29-B29)+MOD(C29-B29,1),NETWORKDAYS.INTL(B29,C29-1,"0000011",Fériés)-SUMPRODUCT((Noms=$A29)*('Fériés Congés'!$D$3:$ID$301&gt;0))+MOD(C29-B29,1))</f>
        <v>0.16319444444525288</v>
      </c>
    </row>
    <row r="30" spans="1:5" x14ac:dyDescent="0.3">
      <c r="A30" s="11" t="s">
        <v>34</v>
      </c>
      <c r="B30" s="11" t="s">
        <v>284</v>
      </c>
      <c r="C30" s="11" t="s">
        <v>288</v>
      </c>
      <c r="D30" s="23">
        <f t="shared" si="0"/>
        <v>6.3680555555547471</v>
      </c>
      <c r="E30" s="21">
        <f ca="1">IF(DAY(B30)=DAY(C30),INT(C30-B30)+MOD(C30-B30,1),NETWORKDAYS.INTL(B30,C30-1,"0000011",Fériés)-SUMPRODUCT((Noms=$A30)*('Fériés Congés'!$D$3:$ID$301&gt;0))+MOD(C30-B30,1))</f>
        <v>4.3680555555547471</v>
      </c>
    </row>
    <row r="31" spans="1:5" x14ac:dyDescent="0.3">
      <c r="A31" s="11" t="s">
        <v>35</v>
      </c>
      <c r="B31" s="11" t="s">
        <v>281</v>
      </c>
      <c r="C31" s="11" t="s">
        <v>282</v>
      </c>
      <c r="D31" s="23">
        <f t="shared" si="0"/>
        <v>0.16319444444525288</v>
      </c>
      <c r="E31" s="21">
        <f>IF(DAY(B31)=DAY(C31),INT(C31-B31)+MOD(C31-B31,1),NETWORKDAYS.INTL(B31,C31-1,"0000011",Fériés)-SUMPRODUCT((Noms=$A31)*('Fériés Congés'!$D$3:$ID$301&gt;0))+MOD(C31-B31,1))</f>
        <v>0.16319444444525288</v>
      </c>
    </row>
    <row r="32" spans="1:5" x14ac:dyDescent="0.3">
      <c r="A32" s="11" t="s">
        <v>35</v>
      </c>
      <c r="B32" s="11" t="s">
        <v>289</v>
      </c>
      <c r="C32" s="11" t="s">
        <v>290</v>
      </c>
      <c r="D32" s="23">
        <f t="shared" si="0"/>
        <v>0.36805555555474712</v>
      </c>
      <c r="E32" s="21">
        <f>IF(DAY(B32)=DAY(C32),INT(C32-B32)+MOD(C32-B32,1),NETWORKDAYS.INTL(B32,C32-1,"0000011",Fériés)-SUMPRODUCT((Noms=$A32)*('Fériés Congés'!$D$3:$ID$301&gt;0))+MOD(C32-B32,1))</f>
        <v>0.36805555555474712</v>
      </c>
    </row>
    <row r="33" spans="1:5" x14ac:dyDescent="0.3">
      <c r="A33" s="11" t="s">
        <v>36</v>
      </c>
      <c r="B33" s="11" t="s">
        <v>261</v>
      </c>
      <c r="C33" s="11" t="s">
        <v>291</v>
      </c>
      <c r="D33" s="23">
        <f t="shared" si="0"/>
        <v>0.20138888889050577</v>
      </c>
      <c r="E33" s="21">
        <f>IF(DAY(B33)=DAY(C33),INT(C33-B33)+MOD(C33-B33,1),NETWORKDAYS.INTL(B33,C33-1,"0000011",Fériés)-SUMPRODUCT((Noms=$A33)*('Fériés Congés'!$D$3:$ID$301&gt;0))+MOD(C33-B33,1))</f>
        <v>0.20138888889050577</v>
      </c>
    </row>
    <row r="34" spans="1:5" x14ac:dyDescent="0.3">
      <c r="A34" s="11" t="s">
        <v>37</v>
      </c>
      <c r="B34" s="11" t="s">
        <v>292</v>
      </c>
      <c r="C34" s="11" t="s">
        <v>293</v>
      </c>
      <c r="D34" s="23">
        <f t="shared" si="0"/>
        <v>0.36805555555474712</v>
      </c>
      <c r="E34" s="21">
        <f>IF(DAY(B34)=DAY(C34),INT(C34-B34)+MOD(C34-B34,1),NETWORKDAYS.INTL(B34,C34-1,"0000011",Fériés)-SUMPRODUCT((Noms=$A34)*('Fériés Congés'!$D$3:$ID$301&gt;0))+MOD(C34-B34,1))</f>
        <v>0.36805555555474712</v>
      </c>
    </row>
    <row r="35" spans="1:5" x14ac:dyDescent="0.3">
      <c r="A35" s="11" t="s">
        <v>38</v>
      </c>
      <c r="B35" s="11" t="s">
        <v>294</v>
      </c>
      <c r="C35" s="11" t="s">
        <v>295</v>
      </c>
      <c r="D35" s="23">
        <f t="shared" si="0"/>
        <v>7.6388888890505768E-2</v>
      </c>
      <c r="E35" s="21">
        <f>IF(DAY(B35)=DAY(C35),INT(C35-B35)+MOD(C35-B35,1),NETWORKDAYS.INTL(B35,C35-1,"0000011",Fériés)-SUMPRODUCT((Noms=$A35)*('Fériés Congés'!$D$3:$ID$301&gt;0))+MOD(C35-B35,1))</f>
        <v>7.6388888890505768E-2</v>
      </c>
    </row>
    <row r="36" spans="1:5" x14ac:dyDescent="0.3">
      <c r="A36" s="11" t="s">
        <v>39</v>
      </c>
      <c r="B36" s="11" t="s">
        <v>270</v>
      </c>
      <c r="C36" s="11" t="s">
        <v>296</v>
      </c>
      <c r="D36" s="23">
        <f t="shared" si="0"/>
        <v>0.32986111110949423</v>
      </c>
      <c r="E36" s="21">
        <f>IF(DAY(B36)=DAY(C36),INT(C36-B36)+MOD(C36-B36,1),NETWORKDAYS.INTL(B36,C36-1,"0000011",Fériés)-SUMPRODUCT((Noms=$A36)*('Fériés Congés'!$D$3:$ID$301&gt;0))+MOD(C36-B36,1))</f>
        <v>0.32986111110949423</v>
      </c>
    </row>
    <row r="37" spans="1:5" x14ac:dyDescent="0.3">
      <c r="A37" s="11" t="s">
        <v>40</v>
      </c>
      <c r="B37" s="11" t="s">
        <v>297</v>
      </c>
      <c r="C37" s="11" t="s">
        <v>298</v>
      </c>
      <c r="D37" s="23">
        <f t="shared" si="0"/>
        <v>0.36805555555474712</v>
      </c>
      <c r="E37" s="21">
        <f>IF(DAY(B37)=DAY(C37),INT(C37-B37)+MOD(C37-B37,1),NETWORKDAYS.INTL(B37,C37-1,"0000011",Fériés)-SUMPRODUCT((Noms=$A37)*('Fériés Congés'!$D$3:$ID$301&gt;0))+MOD(C37-B37,1))</f>
        <v>0.36805555555474712</v>
      </c>
    </row>
    <row r="38" spans="1:5" x14ac:dyDescent="0.3">
      <c r="A38" s="11" t="s">
        <v>40</v>
      </c>
      <c r="B38" s="11" t="s">
        <v>270</v>
      </c>
      <c r="C38" s="11" t="s">
        <v>280</v>
      </c>
      <c r="D38" s="23">
        <f t="shared" si="0"/>
        <v>7.6388888890505768E-2</v>
      </c>
      <c r="E38" s="21">
        <f>IF(DAY(B38)=DAY(C38),INT(C38-B38)+MOD(C38-B38,1),NETWORKDAYS.INTL(B38,C38-1,"0000011",Fériés)-SUMPRODUCT((Noms=$A38)*('Fériés Congés'!$D$3:$ID$301&gt;0))+MOD(C38-B38,1))</f>
        <v>7.6388888890505768E-2</v>
      </c>
    </row>
    <row r="39" spans="1:5" x14ac:dyDescent="0.3">
      <c r="A39" s="11" t="s">
        <v>40</v>
      </c>
      <c r="B39" s="11" t="s">
        <v>294</v>
      </c>
      <c r="C39" s="11" t="s">
        <v>295</v>
      </c>
      <c r="D39" s="23">
        <f t="shared" si="0"/>
        <v>7.6388888890505768E-2</v>
      </c>
      <c r="E39" s="21">
        <f>IF(DAY(B39)=DAY(C39),INT(C39-B39)+MOD(C39-B39,1),NETWORKDAYS.INTL(B39,C39-1,"0000011",Fériés)-SUMPRODUCT((Noms=$A39)*('Fériés Congés'!$D$3:$ID$301&gt;0))+MOD(C39-B39,1))</f>
        <v>7.6388888890505768E-2</v>
      </c>
    </row>
    <row r="40" spans="1:5" x14ac:dyDescent="0.3">
      <c r="A40" s="11" t="s">
        <v>41</v>
      </c>
      <c r="B40" s="11" t="s">
        <v>299</v>
      </c>
      <c r="C40" s="11" t="s">
        <v>300</v>
      </c>
      <c r="D40" s="23">
        <f t="shared" si="0"/>
        <v>0.16319444444525288</v>
      </c>
      <c r="E40" s="21">
        <f>IF(DAY(B40)=DAY(C40),INT(C40-B40)+MOD(C40-B40,1),NETWORKDAYS.INTL(B40,C40-1,"0000011",Fériés)-SUMPRODUCT((Noms=$A40)*('Fériés Congés'!$D$3:$ID$301&gt;0))+MOD(C40-B40,1))</f>
        <v>0.16319444444525288</v>
      </c>
    </row>
    <row r="41" spans="1:5" x14ac:dyDescent="0.3">
      <c r="A41" s="11" t="s">
        <v>42</v>
      </c>
      <c r="B41" s="11" t="s">
        <v>299</v>
      </c>
      <c r="C41" s="11" t="s">
        <v>301</v>
      </c>
      <c r="D41" s="23">
        <f t="shared" si="0"/>
        <v>0.36805555555474712</v>
      </c>
      <c r="E41" s="21">
        <f>IF(DAY(B41)=DAY(C41),INT(C41-B41)+MOD(C41-B41,1),NETWORKDAYS.INTL(B41,C41-1,"0000011",Fériés)-SUMPRODUCT((Noms=$A41)*('Fériés Congés'!$D$3:$ID$301&gt;0))+MOD(C41-B41,1))</f>
        <v>0.36805555555474712</v>
      </c>
    </row>
    <row r="42" spans="1:5" x14ac:dyDescent="0.3">
      <c r="A42" s="11" t="s">
        <v>42</v>
      </c>
      <c r="B42" s="11" t="s">
        <v>302</v>
      </c>
      <c r="C42" s="11" t="s">
        <v>303</v>
      </c>
      <c r="D42" s="23">
        <f t="shared" si="0"/>
        <v>0.36805555555474712</v>
      </c>
      <c r="E42" s="21">
        <f>IF(DAY(B42)=DAY(C42),INT(C42-B42)+MOD(C42-B42,1),NETWORKDAYS.INTL(B42,C42-1,"0000011",Fériés)-SUMPRODUCT((Noms=$A42)*('Fériés Congés'!$D$3:$ID$301&gt;0))+MOD(C42-B42,1))</f>
        <v>0.36805555555474712</v>
      </c>
    </row>
    <row r="43" spans="1:5" x14ac:dyDescent="0.3">
      <c r="A43" s="11" t="s">
        <v>43</v>
      </c>
      <c r="B43" s="11" t="s">
        <v>297</v>
      </c>
      <c r="C43" s="11" t="s">
        <v>304</v>
      </c>
      <c r="D43" s="23">
        <f t="shared" si="0"/>
        <v>7.6388888890505768E-2</v>
      </c>
      <c r="E43" s="21">
        <f>IF(DAY(B43)=DAY(C43),INT(C43-B43)+MOD(C43-B43,1),NETWORKDAYS.INTL(B43,C43-1,"0000011",Fériés)-SUMPRODUCT((Noms=$A43)*('Fériés Congés'!$D$3:$ID$301&gt;0))+MOD(C43-B43,1))</f>
        <v>7.6388888890505768E-2</v>
      </c>
    </row>
    <row r="44" spans="1:5" x14ac:dyDescent="0.3">
      <c r="A44" s="11" t="s">
        <v>44</v>
      </c>
      <c r="B44" s="11" t="s">
        <v>305</v>
      </c>
      <c r="C44" s="11" t="s">
        <v>269</v>
      </c>
      <c r="D44" s="23">
        <f t="shared" si="0"/>
        <v>1.0868055555547471</v>
      </c>
      <c r="E44" s="21">
        <f ca="1">IF(DAY(B44)=DAY(C44),INT(C44-B44)+MOD(C44-B44,1),NETWORKDAYS.INTL(B44,C44-1,"0000011",Fériés)-SUMPRODUCT((Noms=$A44)*('Fériés Congés'!$D$3:$ID$301&gt;0))+MOD(C44-B44,1))</f>
        <v>1.0868055555547471</v>
      </c>
    </row>
    <row r="45" spans="1:5" x14ac:dyDescent="0.3">
      <c r="A45" s="11" t="s">
        <v>45</v>
      </c>
      <c r="B45" s="11" t="s">
        <v>297</v>
      </c>
      <c r="C45" s="11" t="s">
        <v>306</v>
      </c>
      <c r="D45" s="23">
        <f t="shared" si="0"/>
        <v>0.28125</v>
      </c>
      <c r="E45" s="21">
        <f>IF(DAY(B45)=DAY(C45),INT(C45-B45)+MOD(C45-B45,1),NETWORKDAYS.INTL(B45,C45-1,"0000011",Fériés)-SUMPRODUCT((Noms=$A45)*('Fériés Congés'!$D$3:$ID$301&gt;0))+MOD(C45-B45,1))</f>
        <v>0.28125</v>
      </c>
    </row>
    <row r="46" spans="1:5" x14ac:dyDescent="0.3">
      <c r="A46" s="11" t="s">
        <v>45</v>
      </c>
      <c r="B46" s="11" t="s">
        <v>307</v>
      </c>
      <c r="C46" s="11" t="s">
        <v>303</v>
      </c>
      <c r="D46" s="23">
        <f t="shared" si="0"/>
        <v>0.16319444444525288</v>
      </c>
      <c r="E46" s="21">
        <f>IF(DAY(B46)=DAY(C46),INT(C46-B46)+MOD(C46-B46,1),NETWORKDAYS.INTL(B46,C46-1,"0000011",Fériés)-SUMPRODUCT((Noms=$A46)*('Fériés Congés'!$D$3:$ID$301&gt;0))+MOD(C46-B46,1))</f>
        <v>0.16319444444525288</v>
      </c>
    </row>
    <row r="47" spans="1:5" x14ac:dyDescent="0.3">
      <c r="A47" s="11" t="s">
        <v>46</v>
      </c>
      <c r="B47" s="11" t="s">
        <v>261</v>
      </c>
      <c r="C47" s="11" t="s">
        <v>269</v>
      </c>
      <c r="D47" s="23">
        <f t="shared" si="0"/>
        <v>0.36805555555474712</v>
      </c>
      <c r="E47" s="21">
        <f>IF(DAY(B47)=DAY(C47),INT(C47-B47)+MOD(C47-B47,1),NETWORKDAYS.INTL(B47,C47-1,"0000011",Fériés)-SUMPRODUCT((Noms=$A47)*('Fériés Congés'!$D$3:$ID$301&gt;0))+MOD(C47-B47,1))</f>
        <v>0.36805555555474712</v>
      </c>
    </row>
    <row r="48" spans="1:5" x14ac:dyDescent="0.3">
      <c r="A48" s="11" t="s">
        <v>46</v>
      </c>
      <c r="B48" s="11" t="s">
        <v>308</v>
      </c>
      <c r="C48" s="11" t="s">
        <v>309</v>
      </c>
      <c r="D48" s="23">
        <f t="shared" si="0"/>
        <v>0.125</v>
      </c>
      <c r="E48" s="21">
        <f>IF(DAY(B48)=DAY(C48),INT(C48-B48)+MOD(C48-B48,1),NETWORKDAYS.INTL(B48,C48-1,"0000011",Fériés)-SUMPRODUCT((Noms=$A48)*('Fériés Congés'!$D$3:$ID$301&gt;0))+MOD(C48-B48,1))</f>
        <v>0.125</v>
      </c>
    </row>
    <row r="49" spans="1:5" x14ac:dyDescent="0.3">
      <c r="A49" s="11" t="s">
        <v>47</v>
      </c>
      <c r="B49" s="11" t="s">
        <v>297</v>
      </c>
      <c r="C49" s="11" t="s">
        <v>298</v>
      </c>
      <c r="D49" s="23">
        <f t="shared" si="0"/>
        <v>0.36805555555474712</v>
      </c>
      <c r="E49" s="21">
        <f>IF(DAY(B49)=DAY(C49),INT(C49-B49)+MOD(C49-B49,1),NETWORKDAYS.INTL(B49,C49-1,"0000011",Fériés)-SUMPRODUCT((Noms=$A49)*('Fériés Congés'!$D$3:$ID$301&gt;0))+MOD(C49-B49,1))</f>
        <v>0.36805555555474712</v>
      </c>
    </row>
    <row r="50" spans="1:5" x14ac:dyDescent="0.3">
      <c r="A50" s="11" t="s">
        <v>47</v>
      </c>
      <c r="B50" s="11" t="s">
        <v>261</v>
      </c>
      <c r="C50" s="11" t="s">
        <v>310</v>
      </c>
      <c r="D50" s="23">
        <f t="shared" si="0"/>
        <v>0.32986111110949423</v>
      </c>
      <c r="E50" s="21">
        <f>IF(DAY(B50)=DAY(C50),INT(C50-B50)+MOD(C50-B50,1),NETWORKDAYS.INTL(B50,C50-1,"0000011",Fériés)-SUMPRODUCT((Noms=$A50)*('Fériés Congés'!$D$3:$ID$301&gt;0))+MOD(C50-B50,1))</f>
        <v>0.32986111110949423</v>
      </c>
    </row>
    <row r="51" spans="1:5" x14ac:dyDescent="0.3">
      <c r="A51" s="11" t="s">
        <v>47</v>
      </c>
      <c r="B51" s="11" t="s">
        <v>272</v>
      </c>
      <c r="C51" s="11" t="s">
        <v>309</v>
      </c>
      <c r="D51" s="23">
        <f t="shared" si="0"/>
        <v>0.36805555555474712</v>
      </c>
      <c r="E51" s="21">
        <f>IF(DAY(B51)=DAY(C51),INT(C51-B51)+MOD(C51-B51,1),NETWORKDAYS.INTL(B51,C51-1,"0000011",Fériés)-SUMPRODUCT((Noms=$A51)*('Fériés Congés'!$D$3:$ID$301&gt;0))+MOD(C51-B51,1))</f>
        <v>0.36805555555474712</v>
      </c>
    </row>
    <row r="52" spans="1:5" x14ac:dyDescent="0.3">
      <c r="A52" s="11" t="s">
        <v>48</v>
      </c>
      <c r="B52" s="11" t="s">
        <v>311</v>
      </c>
      <c r="C52" s="11" t="s">
        <v>310</v>
      </c>
      <c r="D52" s="23">
        <f t="shared" si="0"/>
        <v>1.125</v>
      </c>
      <c r="E52" s="21">
        <f ca="1">IF(DAY(B52)=DAY(C52),INT(C52-B52)+MOD(C52-B52,1),NETWORKDAYS.INTL(B52,C52-1,"0000011",Fériés)-SUMPRODUCT((Noms=$A52)*('Fériés Congés'!$D$3:$ID$301&gt;0))+MOD(C52-B52,1))</f>
        <v>1.125</v>
      </c>
    </row>
    <row r="53" spans="1:5" x14ac:dyDescent="0.3">
      <c r="A53" s="11" t="s">
        <v>49</v>
      </c>
      <c r="B53" s="11" t="s">
        <v>312</v>
      </c>
      <c r="C53" s="11" t="s">
        <v>313</v>
      </c>
      <c r="D53" s="23">
        <f t="shared" si="0"/>
        <v>1.0763888888905058</v>
      </c>
      <c r="E53" s="21">
        <f ca="1">IF(DAY(B53)=DAY(C53),INT(C53-B53)+MOD(C53-B53,1),NETWORKDAYS.INTL(B53,C53-1,"0000011",Fériés)-SUMPRODUCT((Noms=$A53)*('Fériés Congés'!$D$3:$ID$301&gt;0))+MOD(C53-B53,1))</f>
        <v>1.0763888888905058</v>
      </c>
    </row>
    <row r="54" spans="1:5" x14ac:dyDescent="0.3">
      <c r="A54" s="11" t="s">
        <v>49</v>
      </c>
      <c r="B54" s="11" t="s">
        <v>289</v>
      </c>
      <c r="C54" s="11" t="s">
        <v>314</v>
      </c>
      <c r="D54" s="23">
        <f t="shared" si="0"/>
        <v>7.6388888890505768E-2</v>
      </c>
      <c r="E54" s="21">
        <f>IF(DAY(B54)=DAY(C54),INT(C54-B54)+MOD(C54-B54,1),NETWORKDAYS.INTL(B54,C54-1,"0000011",Fériés)-SUMPRODUCT((Noms=$A54)*('Fériés Congés'!$D$3:$ID$301&gt;0))+MOD(C54-B54,1))</f>
        <v>7.6388888890505768E-2</v>
      </c>
    </row>
    <row r="55" spans="1:5" x14ac:dyDescent="0.3">
      <c r="A55" s="11" t="s">
        <v>49</v>
      </c>
      <c r="B55" s="11" t="s">
        <v>255</v>
      </c>
      <c r="C55" s="11" t="s">
        <v>315</v>
      </c>
      <c r="D55" s="23">
        <f t="shared" si="0"/>
        <v>7.6388888890505768E-2</v>
      </c>
      <c r="E55" s="21">
        <f>IF(DAY(B55)=DAY(C55),INT(C55-B55)+MOD(C55-B55,1),NETWORKDAYS.INTL(B55,C55-1,"0000011",Fériés)-SUMPRODUCT((Noms=$A55)*('Fériés Congés'!$D$3:$ID$301&gt;0))+MOD(C55-B55,1))</f>
        <v>7.6388888890505768E-2</v>
      </c>
    </row>
    <row r="56" spans="1:5" x14ac:dyDescent="0.3">
      <c r="A56" s="11" t="s">
        <v>49</v>
      </c>
      <c r="B56" s="11" t="s">
        <v>272</v>
      </c>
      <c r="C56" s="11" t="s">
        <v>316</v>
      </c>
      <c r="D56" s="23">
        <f t="shared" si="0"/>
        <v>7.6388888890505768E-2</v>
      </c>
      <c r="E56" s="21">
        <f>IF(DAY(B56)=DAY(C56),INT(C56-B56)+MOD(C56-B56,1),NETWORKDAYS.INTL(B56,C56-1,"0000011",Fériés)-SUMPRODUCT((Noms=$A56)*('Fériés Congés'!$D$3:$ID$301&gt;0))+MOD(C56-B56,1))</f>
        <v>7.6388888890505768E-2</v>
      </c>
    </row>
    <row r="57" spans="1:5" x14ac:dyDescent="0.3">
      <c r="A57" s="11" t="s">
        <v>50</v>
      </c>
      <c r="B57" s="11" t="s">
        <v>317</v>
      </c>
      <c r="C57" s="11" t="s">
        <v>318</v>
      </c>
      <c r="D57" s="23">
        <f t="shared" si="0"/>
        <v>0.24305555555474712</v>
      </c>
      <c r="E57" s="21">
        <f>IF(DAY(B57)=DAY(C57),INT(C57-B57)+MOD(C57-B57,1),NETWORKDAYS.INTL(B57,C57-1,"0000011",Fériés)-SUMPRODUCT((Noms=$A57)*('Fériés Congés'!$D$3:$ID$301&gt;0))+MOD(C57-B57,1))</f>
        <v>0.24305555555474712</v>
      </c>
    </row>
    <row r="58" spans="1:5" x14ac:dyDescent="0.3">
      <c r="A58" s="11" t="s">
        <v>51</v>
      </c>
      <c r="B58" s="11" t="s">
        <v>312</v>
      </c>
      <c r="C58" s="11" t="s">
        <v>319</v>
      </c>
      <c r="D58" s="23">
        <f t="shared" si="0"/>
        <v>0.16319444444525288</v>
      </c>
      <c r="E58" s="21">
        <f>IF(DAY(B58)=DAY(C58),INT(C58-B58)+MOD(C58-B58,1),NETWORKDAYS.INTL(B58,C58-1,"0000011",Fériés)-SUMPRODUCT((Noms=$A58)*('Fériés Congés'!$D$3:$ID$301&gt;0))+MOD(C58-B58,1))</f>
        <v>0.16319444444525288</v>
      </c>
    </row>
    <row r="59" spans="1:5" x14ac:dyDescent="0.3">
      <c r="A59" s="11" t="s">
        <v>52</v>
      </c>
      <c r="B59" s="11" t="s">
        <v>255</v>
      </c>
      <c r="C59" s="11" t="s">
        <v>320</v>
      </c>
      <c r="D59" s="23">
        <f t="shared" si="0"/>
        <v>0.16319444444525288</v>
      </c>
      <c r="E59" s="21">
        <f>IF(DAY(B59)=DAY(C59),INT(C59-B59)+MOD(C59-B59,1),NETWORKDAYS.INTL(B59,C59-1,"0000011",Fériés)-SUMPRODUCT((Noms=$A59)*('Fériés Congés'!$D$3:$ID$301&gt;0))+MOD(C59-B59,1))</f>
        <v>0.16319444444525288</v>
      </c>
    </row>
    <row r="60" spans="1:5" x14ac:dyDescent="0.3">
      <c r="A60" s="11" t="s">
        <v>53</v>
      </c>
      <c r="B60" s="11" t="s">
        <v>321</v>
      </c>
      <c r="C60" s="11" t="s">
        <v>322</v>
      </c>
      <c r="D60" s="23">
        <f t="shared" si="0"/>
        <v>0.32986111110949423</v>
      </c>
      <c r="E60" s="21">
        <f>IF(DAY(B60)=DAY(C60),INT(C60-B60)+MOD(C60-B60,1),NETWORKDAYS.INTL(B60,C60-1,"0000011",Fériés)-SUMPRODUCT((Noms=$A60)*('Fériés Congés'!$D$3:$ID$301&gt;0))+MOD(C60-B60,1))</f>
        <v>0.32986111110949423</v>
      </c>
    </row>
    <row r="61" spans="1:5" x14ac:dyDescent="0.3">
      <c r="A61" s="11" t="s">
        <v>53</v>
      </c>
      <c r="B61" s="11" t="s">
        <v>289</v>
      </c>
      <c r="C61" s="11" t="s">
        <v>314</v>
      </c>
      <c r="D61" s="23">
        <f t="shared" si="0"/>
        <v>7.6388888890505768E-2</v>
      </c>
      <c r="E61" s="21">
        <f>IF(DAY(B61)=DAY(C61),INT(C61-B61)+MOD(C61-B61,1),NETWORKDAYS.INTL(B61,C61-1,"0000011",Fériés)-SUMPRODUCT((Noms=$A61)*('Fériés Congés'!$D$3:$ID$301&gt;0))+MOD(C61-B61,1))</f>
        <v>7.6388888890505768E-2</v>
      </c>
    </row>
    <row r="62" spans="1:5" x14ac:dyDescent="0.3">
      <c r="A62" s="11" t="s">
        <v>53</v>
      </c>
      <c r="B62" s="11" t="s">
        <v>272</v>
      </c>
      <c r="C62" s="11" t="s">
        <v>323</v>
      </c>
      <c r="D62" s="23">
        <f t="shared" si="0"/>
        <v>0.28125</v>
      </c>
      <c r="E62" s="21">
        <f>IF(DAY(B62)=DAY(C62),INT(C62-B62)+MOD(C62-B62,1),NETWORKDAYS.INTL(B62,C62-1,"0000011",Fériés)-SUMPRODUCT((Noms=$A62)*('Fériés Congés'!$D$3:$ID$301&gt;0))+MOD(C62-B62,1))</f>
        <v>0.28125</v>
      </c>
    </row>
    <row r="63" spans="1:5" x14ac:dyDescent="0.3">
      <c r="A63" s="11" t="s">
        <v>54</v>
      </c>
      <c r="B63" s="11" t="s">
        <v>324</v>
      </c>
      <c r="C63" s="11" t="s">
        <v>325</v>
      </c>
      <c r="D63" s="23">
        <f t="shared" si="0"/>
        <v>0.125</v>
      </c>
      <c r="E63" s="21">
        <f>IF(DAY(B63)=DAY(C63),INT(C63-B63)+MOD(C63-B63,1),NETWORKDAYS.INTL(B63,C63-1,"0000011",Fériés)-SUMPRODUCT((Noms=$A63)*('Fériés Congés'!$D$3:$ID$301&gt;0))+MOD(C63-B63,1))</f>
        <v>0.125</v>
      </c>
    </row>
    <row r="64" spans="1:5" x14ac:dyDescent="0.3">
      <c r="A64" s="11" t="s">
        <v>55</v>
      </c>
      <c r="B64" s="11" t="s">
        <v>326</v>
      </c>
      <c r="C64" s="11" t="s">
        <v>327</v>
      </c>
      <c r="D64" s="23">
        <f t="shared" si="0"/>
        <v>7.6388888883229811E-2</v>
      </c>
      <c r="E64" s="21">
        <f>IF(DAY(B64)=DAY(C64),INT(C64-B64)+MOD(C64-B64,1),NETWORKDAYS.INTL(B64,C64-1,"0000011",Fériés)-SUMPRODUCT((Noms=$A64)*('Fériés Congés'!$D$3:$ID$301&gt;0))+MOD(C64-B64,1))</f>
        <v>7.6388888883229811E-2</v>
      </c>
    </row>
    <row r="65" spans="1:5" x14ac:dyDescent="0.3">
      <c r="A65" s="11" t="s">
        <v>56</v>
      </c>
      <c r="B65" s="11" t="s">
        <v>328</v>
      </c>
      <c r="C65" s="11" t="s">
        <v>329</v>
      </c>
      <c r="D65" s="23">
        <f t="shared" si="0"/>
        <v>3.8194444437976927E-2</v>
      </c>
      <c r="E65" s="21">
        <f>IF(DAY(B65)=DAY(C65),INT(C65-B65)+MOD(C65-B65,1),NETWORKDAYS.INTL(B65,C65-1,"0000011",Fériés)-SUMPRODUCT((Noms=$A65)*('Fériés Congés'!$D$3:$ID$301&gt;0))+MOD(C65-B65,1))</f>
        <v>3.8194444437976927E-2</v>
      </c>
    </row>
    <row r="66" spans="1:5" x14ac:dyDescent="0.3">
      <c r="A66" s="11" t="s">
        <v>56</v>
      </c>
      <c r="B66" s="11" t="s">
        <v>330</v>
      </c>
      <c r="C66" s="11" t="s">
        <v>331</v>
      </c>
      <c r="D66" s="23">
        <f t="shared" si="0"/>
        <v>0.32986111110949423</v>
      </c>
      <c r="E66" s="21">
        <f>IF(DAY(B66)=DAY(C66),INT(C66-B66)+MOD(C66-B66,1),NETWORKDAYS.INTL(B66,C66-1,"0000011",Fériés)-SUMPRODUCT((Noms=$A66)*('Fériés Congés'!$D$3:$ID$301&gt;0))+MOD(C66-B66,1))</f>
        <v>0.32986111110949423</v>
      </c>
    </row>
    <row r="67" spans="1:5" x14ac:dyDescent="0.3">
      <c r="A67" s="11" t="s">
        <v>57</v>
      </c>
      <c r="B67" s="11" t="s">
        <v>330</v>
      </c>
      <c r="C67" s="11" t="s">
        <v>331</v>
      </c>
      <c r="D67" s="23">
        <f t="shared" ref="D67:D130" si="1">INT(C67-B67)+MOD(C67-B67,1)</f>
        <v>0.32986111110949423</v>
      </c>
      <c r="E67" s="21">
        <f>IF(DAY(B67)=DAY(C67),INT(C67-B67)+MOD(C67-B67,1),NETWORKDAYS.INTL(B67,C67-1,"0000011",Fériés)-SUMPRODUCT((Noms=$A67)*('Fériés Congés'!$D$3:$ID$301&gt;0))+MOD(C67-B67,1))</f>
        <v>0.32986111110949423</v>
      </c>
    </row>
    <row r="68" spans="1:5" x14ac:dyDescent="0.3">
      <c r="A68" s="11" t="s">
        <v>58</v>
      </c>
      <c r="B68" s="11" t="s">
        <v>332</v>
      </c>
      <c r="C68" s="11" t="s">
        <v>333</v>
      </c>
      <c r="D68" s="23">
        <f t="shared" si="1"/>
        <v>8.6805555554747116E-2</v>
      </c>
      <c r="E68" s="21">
        <f>IF(DAY(B68)=DAY(C68),INT(C68-B68)+MOD(C68-B68,1),NETWORKDAYS.INTL(B68,C68-1,"0000011",Fériés)-SUMPRODUCT((Noms=$A68)*('Fériés Congés'!$D$3:$ID$301&gt;0))+MOD(C68-B68,1))</f>
        <v>8.6805555554747116E-2</v>
      </c>
    </row>
    <row r="69" spans="1:5" x14ac:dyDescent="0.3">
      <c r="A69" s="11" t="s">
        <v>59</v>
      </c>
      <c r="B69" s="11" t="s">
        <v>334</v>
      </c>
      <c r="C69" s="11" t="s">
        <v>335</v>
      </c>
      <c r="D69" s="23">
        <f t="shared" si="1"/>
        <v>7.6388888883229811E-2</v>
      </c>
      <c r="E69" s="21">
        <f>IF(DAY(B69)=DAY(C69),INT(C69-B69)+MOD(C69-B69,1),NETWORKDAYS.INTL(B69,C69-1,"0000011",Fériés)-SUMPRODUCT((Noms=$A69)*('Fériés Congés'!$D$3:$ID$301&gt;0))+MOD(C69-B69,1))</f>
        <v>7.6388888883229811E-2</v>
      </c>
    </row>
    <row r="70" spans="1:5" x14ac:dyDescent="0.3">
      <c r="A70" s="11" t="s">
        <v>59</v>
      </c>
      <c r="B70" s="11" t="s">
        <v>336</v>
      </c>
      <c r="C70" s="11" t="s">
        <v>337</v>
      </c>
      <c r="D70" s="23">
        <f t="shared" si="1"/>
        <v>0.16319444444525288</v>
      </c>
      <c r="E70" s="21">
        <f>IF(DAY(B70)=DAY(C70),INT(C70-B70)+MOD(C70-B70,1),NETWORKDAYS.INTL(B70,C70-1,"0000011",Fériés)-SUMPRODUCT((Noms=$A70)*('Fériés Congés'!$D$3:$ID$301&gt;0))+MOD(C70-B70,1))</f>
        <v>0.16319444444525288</v>
      </c>
    </row>
    <row r="71" spans="1:5" x14ac:dyDescent="0.3">
      <c r="A71" s="11" t="s">
        <v>60</v>
      </c>
      <c r="B71" s="11" t="s">
        <v>338</v>
      </c>
      <c r="C71" s="11" t="s">
        <v>339</v>
      </c>
      <c r="D71" s="23">
        <f t="shared" si="1"/>
        <v>0.125</v>
      </c>
      <c r="E71" s="21">
        <f>IF(DAY(B71)=DAY(C71),INT(C71-B71)+MOD(C71-B71,1),NETWORKDAYS.INTL(B71,C71-1,"0000011",Fériés)-SUMPRODUCT((Noms=$A71)*('Fériés Congés'!$D$3:$ID$301&gt;0))+MOD(C71-B71,1))</f>
        <v>0.125</v>
      </c>
    </row>
    <row r="72" spans="1:5" x14ac:dyDescent="0.3">
      <c r="A72" s="11" t="s">
        <v>60</v>
      </c>
      <c r="B72" s="11" t="s">
        <v>340</v>
      </c>
      <c r="C72" s="11" t="s">
        <v>341</v>
      </c>
      <c r="D72" s="23">
        <f t="shared" si="1"/>
        <v>0.125</v>
      </c>
      <c r="E72" s="21">
        <f>IF(DAY(B72)=DAY(C72),INT(C72-B72)+MOD(C72-B72,1),NETWORKDAYS.INTL(B72,C72-1,"0000011",Fériés)-SUMPRODUCT((Noms=$A72)*('Fériés Congés'!$D$3:$ID$301&gt;0))+MOD(C72-B72,1))</f>
        <v>0.125</v>
      </c>
    </row>
    <row r="73" spans="1:5" x14ac:dyDescent="0.3">
      <c r="A73" s="11" t="s">
        <v>60</v>
      </c>
      <c r="B73" s="11" t="s">
        <v>342</v>
      </c>
      <c r="C73" s="11" t="s">
        <v>343</v>
      </c>
      <c r="D73" s="23">
        <f t="shared" si="1"/>
        <v>0.125</v>
      </c>
      <c r="E73" s="21">
        <f>IF(DAY(B73)=DAY(C73),INT(C73-B73)+MOD(C73-B73,1),NETWORKDAYS.INTL(B73,C73-1,"0000011",Fériés)-SUMPRODUCT((Noms=$A73)*('Fériés Congés'!$D$3:$ID$301&gt;0))+MOD(C73-B73,1))</f>
        <v>0.125</v>
      </c>
    </row>
    <row r="74" spans="1:5" x14ac:dyDescent="0.3">
      <c r="A74" s="11" t="s">
        <v>60</v>
      </c>
      <c r="B74" s="11" t="s">
        <v>344</v>
      </c>
      <c r="C74" s="11" t="s">
        <v>345</v>
      </c>
      <c r="D74" s="23">
        <f t="shared" si="1"/>
        <v>0.16319444444525288</v>
      </c>
      <c r="E74" s="21">
        <f>IF(DAY(B74)=DAY(C74),INT(C74-B74)+MOD(C74-B74,1),NETWORKDAYS.INTL(B74,C74-1,"0000011",Fériés)-SUMPRODUCT((Noms=$A74)*('Fériés Congés'!$D$3:$ID$301&gt;0))+MOD(C74-B74,1))</f>
        <v>0.16319444444525288</v>
      </c>
    </row>
    <row r="75" spans="1:5" x14ac:dyDescent="0.3">
      <c r="A75" s="11" t="s">
        <v>60</v>
      </c>
      <c r="B75" s="11" t="s">
        <v>346</v>
      </c>
      <c r="C75" s="11" t="s">
        <v>347</v>
      </c>
      <c r="D75" s="23">
        <f t="shared" si="1"/>
        <v>3.8194444445252884E-2</v>
      </c>
      <c r="E75" s="21">
        <f>IF(DAY(B75)=DAY(C75),INT(C75-B75)+MOD(C75-B75,1),NETWORKDAYS.INTL(B75,C75-1,"0000011",Fériés)-SUMPRODUCT((Noms=$A75)*('Fériés Congés'!$D$3:$ID$301&gt;0))+MOD(C75-B75,1))</f>
        <v>3.8194444445252884E-2</v>
      </c>
    </row>
    <row r="76" spans="1:5" x14ac:dyDescent="0.3">
      <c r="A76" s="11" t="s">
        <v>61</v>
      </c>
      <c r="B76" s="11" t="s">
        <v>348</v>
      </c>
      <c r="C76" s="11" t="s">
        <v>331</v>
      </c>
      <c r="D76" s="23">
        <f t="shared" si="1"/>
        <v>8.6805555554747116E-2</v>
      </c>
      <c r="E76" s="21">
        <f>IF(DAY(B76)=DAY(C76),INT(C76-B76)+MOD(C76-B76,1),NETWORKDAYS.INTL(B76,C76-1,"0000011",Fériés)-SUMPRODUCT((Noms=$A76)*('Fériés Congés'!$D$3:$ID$301&gt;0))+MOD(C76-B76,1))</f>
        <v>8.6805555554747116E-2</v>
      </c>
    </row>
    <row r="77" spans="1:5" x14ac:dyDescent="0.3">
      <c r="A77" s="11" t="s">
        <v>62</v>
      </c>
      <c r="B77" s="11" t="s">
        <v>338</v>
      </c>
      <c r="C77" s="11" t="s">
        <v>339</v>
      </c>
      <c r="D77" s="23">
        <f t="shared" si="1"/>
        <v>0.125</v>
      </c>
      <c r="E77" s="21">
        <f>IF(DAY(B77)=DAY(C77),INT(C77-B77)+MOD(C77-B77,1),NETWORKDAYS.INTL(B77,C77-1,"0000011",Fériés)-SUMPRODUCT((Noms=$A77)*('Fériés Congés'!$D$3:$ID$301&gt;0))+MOD(C77-B77,1))</f>
        <v>0.125</v>
      </c>
    </row>
    <row r="78" spans="1:5" x14ac:dyDescent="0.3">
      <c r="A78" s="11" t="s">
        <v>62</v>
      </c>
      <c r="B78" s="11" t="s">
        <v>349</v>
      </c>
      <c r="C78" s="11" t="s">
        <v>350</v>
      </c>
      <c r="D78" s="23">
        <f t="shared" si="1"/>
        <v>0.29166666666424135</v>
      </c>
      <c r="E78" s="21">
        <f>IF(DAY(B78)=DAY(C78),INT(C78-B78)+MOD(C78-B78,1),NETWORKDAYS.INTL(B78,C78-1,"0000011",Fériés)-SUMPRODUCT((Noms=$A78)*('Fériés Congés'!$D$3:$ID$301&gt;0))+MOD(C78-B78,1))</f>
        <v>0.29166666666424135</v>
      </c>
    </row>
    <row r="79" spans="1:5" x14ac:dyDescent="0.3">
      <c r="A79" s="11" t="s">
        <v>62</v>
      </c>
      <c r="B79" s="11" t="s">
        <v>351</v>
      </c>
      <c r="C79" s="11" t="s">
        <v>352</v>
      </c>
      <c r="D79" s="23">
        <f t="shared" si="1"/>
        <v>0.16319444444525288</v>
      </c>
      <c r="E79" s="21">
        <f>IF(DAY(B79)=DAY(C79),INT(C79-B79)+MOD(C79-B79,1),NETWORKDAYS.INTL(B79,C79-1,"0000011",Fériés)-SUMPRODUCT((Noms=$A79)*('Fériés Congés'!$D$3:$ID$301&gt;0))+MOD(C79-B79,1))</f>
        <v>0.16319444444525288</v>
      </c>
    </row>
    <row r="80" spans="1:5" x14ac:dyDescent="0.3">
      <c r="A80" s="11" t="s">
        <v>63</v>
      </c>
      <c r="B80" s="11" t="s">
        <v>321</v>
      </c>
      <c r="C80" s="11" t="s">
        <v>353</v>
      </c>
      <c r="D80" s="23">
        <f t="shared" si="1"/>
        <v>0.16319444444525288</v>
      </c>
      <c r="E80" s="21">
        <f>IF(DAY(B80)=DAY(C80),INT(C80-B80)+MOD(C80-B80,1),NETWORKDAYS.INTL(B80,C80-1,"0000011",Fériés)-SUMPRODUCT((Noms=$A80)*('Fériés Congés'!$D$3:$ID$301&gt;0))+MOD(C80-B80,1))</f>
        <v>0.16319444444525288</v>
      </c>
    </row>
    <row r="81" spans="1:5" x14ac:dyDescent="0.3">
      <c r="A81" s="11" t="s">
        <v>64</v>
      </c>
      <c r="B81" s="11" t="s">
        <v>292</v>
      </c>
      <c r="C81" s="11" t="s">
        <v>295</v>
      </c>
      <c r="D81" s="23">
        <f t="shared" si="1"/>
        <v>0.28125</v>
      </c>
      <c r="E81" s="21">
        <f>IF(DAY(B81)=DAY(C81),INT(C81-B81)+MOD(C81-B81,1),NETWORKDAYS.INTL(B81,C81-1,"0000011",Fériés)-SUMPRODUCT((Noms=$A81)*('Fériés Congés'!$D$3:$ID$301&gt;0))+MOD(C81-B81,1))</f>
        <v>0.28125</v>
      </c>
    </row>
    <row r="82" spans="1:5" x14ac:dyDescent="0.3">
      <c r="A82" s="11" t="s">
        <v>65</v>
      </c>
      <c r="B82" s="11" t="s">
        <v>354</v>
      </c>
      <c r="C82" s="11" t="s">
        <v>355</v>
      </c>
      <c r="D82" s="23">
        <f t="shared" si="1"/>
        <v>3.8194444445252884E-2</v>
      </c>
      <c r="E82" s="21">
        <f>IF(DAY(B82)=DAY(C82),INT(C82-B82)+MOD(C82-B82,1),NETWORKDAYS.INTL(B82,C82-1,"0000011",Fériés)-SUMPRODUCT((Noms=$A82)*('Fériés Congés'!$D$3:$ID$301&gt;0))+MOD(C82-B82,1))</f>
        <v>3.8194444445252884E-2</v>
      </c>
    </row>
    <row r="83" spans="1:5" x14ac:dyDescent="0.3">
      <c r="A83" s="11" t="s">
        <v>65</v>
      </c>
      <c r="B83" s="11" t="s">
        <v>272</v>
      </c>
      <c r="C83" s="11" t="s">
        <v>323</v>
      </c>
      <c r="D83" s="23">
        <f t="shared" si="1"/>
        <v>0.28125</v>
      </c>
      <c r="E83" s="21">
        <f>IF(DAY(B83)=DAY(C83),INT(C83-B83)+MOD(C83-B83,1),NETWORKDAYS.INTL(B83,C83-1,"0000011",Fériés)-SUMPRODUCT((Noms=$A83)*('Fériés Congés'!$D$3:$ID$301&gt;0))+MOD(C83-B83,1))</f>
        <v>0.28125</v>
      </c>
    </row>
    <row r="84" spans="1:5" x14ac:dyDescent="0.3">
      <c r="A84" s="11" t="s">
        <v>66</v>
      </c>
      <c r="B84" s="11" t="s">
        <v>321</v>
      </c>
      <c r="C84" s="11" t="s">
        <v>313</v>
      </c>
      <c r="D84" s="23">
        <f t="shared" si="1"/>
        <v>7.6388888890505768E-2</v>
      </c>
      <c r="E84" s="21">
        <f>IF(DAY(B84)=DAY(C84),INT(C84-B84)+MOD(C84-B84,1),NETWORKDAYS.INTL(B84,C84-1,"0000011",Fériés)-SUMPRODUCT((Noms=$A84)*('Fériés Congés'!$D$3:$ID$301&gt;0))+MOD(C84-B84,1))</f>
        <v>7.6388888890505768E-2</v>
      </c>
    </row>
    <row r="85" spans="1:5" x14ac:dyDescent="0.3">
      <c r="A85" s="11" t="s">
        <v>66</v>
      </c>
      <c r="B85" s="11" t="s">
        <v>356</v>
      </c>
      <c r="C85" s="11" t="s">
        <v>290</v>
      </c>
      <c r="D85" s="23">
        <f t="shared" si="1"/>
        <v>3.8194444445252884E-2</v>
      </c>
      <c r="E85" s="21">
        <f>IF(DAY(B85)=DAY(C85),INT(C85-B85)+MOD(C85-B85,1),NETWORKDAYS.INTL(B85,C85-1,"0000011",Fériés)-SUMPRODUCT((Noms=$A85)*('Fériés Congés'!$D$3:$ID$301&gt;0))+MOD(C85-B85,1))</f>
        <v>3.8194444445252884E-2</v>
      </c>
    </row>
    <row r="86" spans="1:5" x14ac:dyDescent="0.3">
      <c r="A86" s="11" t="s">
        <v>67</v>
      </c>
      <c r="B86" s="11" t="s">
        <v>357</v>
      </c>
      <c r="C86" s="11" t="s">
        <v>358</v>
      </c>
      <c r="D86" s="23">
        <f t="shared" si="1"/>
        <v>3.8194444445252884E-2</v>
      </c>
      <c r="E86" s="21">
        <f>IF(DAY(B86)=DAY(C86),INT(C86-B86)+MOD(C86-B86,1),NETWORKDAYS.INTL(B86,C86-1,"0000011",Fériés)-SUMPRODUCT((Noms=$A86)*('Fériés Congés'!$D$3:$ID$301&gt;0))+MOD(C86-B86,1))</f>
        <v>3.8194444445252884E-2</v>
      </c>
    </row>
    <row r="87" spans="1:5" x14ac:dyDescent="0.3">
      <c r="A87" s="11" t="s">
        <v>68</v>
      </c>
      <c r="B87" s="11" t="s">
        <v>321</v>
      </c>
      <c r="C87" s="11" t="s">
        <v>287</v>
      </c>
      <c r="D87" s="23">
        <f t="shared" si="1"/>
        <v>0.36805555555474712</v>
      </c>
      <c r="E87" s="21">
        <f>IF(DAY(B87)=DAY(C87),INT(C87-B87)+MOD(C87-B87,1),NETWORKDAYS.INTL(B87,C87-1,"0000011",Fériés)-SUMPRODUCT((Noms=$A87)*('Fériés Congés'!$D$3:$ID$301&gt;0))+MOD(C87-B87,1))</f>
        <v>0.36805555555474712</v>
      </c>
    </row>
    <row r="88" spans="1:5" x14ac:dyDescent="0.3">
      <c r="A88" s="11" t="s">
        <v>68</v>
      </c>
      <c r="B88" s="11" t="s">
        <v>312</v>
      </c>
      <c r="C88" s="11" t="s">
        <v>258</v>
      </c>
      <c r="D88" s="23">
        <f t="shared" si="1"/>
        <v>0.36805555555474712</v>
      </c>
      <c r="E88" s="21">
        <f>IF(DAY(B88)=DAY(C88),INT(C88-B88)+MOD(C88-B88,1),NETWORKDAYS.INTL(B88,C88-1,"0000011",Fériés)-SUMPRODUCT((Noms=$A88)*('Fériés Congés'!$D$3:$ID$301&gt;0))+MOD(C88-B88,1))</f>
        <v>0.36805555555474712</v>
      </c>
    </row>
    <row r="89" spans="1:5" x14ac:dyDescent="0.3">
      <c r="A89" s="11" t="s">
        <v>68</v>
      </c>
      <c r="B89" s="11" t="s">
        <v>354</v>
      </c>
      <c r="C89" s="11" t="s">
        <v>359</v>
      </c>
      <c r="D89" s="23">
        <f t="shared" si="1"/>
        <v>0.16319444444525288</v>
      </c>
      <c r="E89" s="21">
        <f>IF(DAY(B89)=DAY(C89),INT(C89-B89)+MOD(C89-B89,1),NETWORKDAYS.INTL(B89,C89-1,"0000011",Fériés)-SUMPRODUCT((Noms=$A89)*('Fériés Congés'!$D$3:$ID$301&gt;0))+MOD(C89-B89,1))</f>
        <v>0.16319444444525288</v>
      </c>
    </row>
    <row r="90" spans="1:5" x14ac:dyDescent="0.3">
      <c r="A90" s="11" t="s">
        <v>69</v>
      </c>
      <c r="B90" s="11" t="s">
        <v>292</v>
      </c>
      <c r="C90" s="11" t="s">
        <v>295</v>
      </c>
      <c r="D90" s="23">
        <f t="shared" si="1"/>
        <v>0.28125</v>
      </c>
      <c r="E90" s="21">
        <f>IF(DAY(B90)=DAY(C90),INT(C90-B90)+MOD(C90-B90,1),NETWORKDAYS.INTL(B90,C90-1,"0000011",Fériés)-SUMPRODUCT((Noms=$A90)*('Fériés Congés'!$D$3:$ID$301&gt;0))+MOD(C90-B90,1))</f>
        <v>0.28125</v>
      </c>
    </row>
    <row r="91" spans="1:5" x14ac:dyDescent="0.3">
      <c r="A91" s="11" t="s">
        <v>70</v>
      </c>
      <c r="B91" s="11" t="s">
        <v>312</v>
      </c>
      <c r="C91" s="11" t="s">
        <v>360</v>
      </c>
      <c r="D91" s="23">
        <f t="shared" si="1"/>
        <v>7.6388888890505768E-2</v>
      </c>
      <c r="E91" s="21">
        <f>IF(DAY(B91)=DAY(C91),INT(C91-B91)+MOD(C91-B91,1),NETWORKDAYS.INTL(B91,C91-1,"0000011",Fériés)-SUMPRODUCT((Noms=$A91)*('Fériés Congés'!$D$3:$ID$301&gt;0))+MOD(C91-B91,1))</f>
        <v>7.6388888890505768E-2</v>
      </c>
    </row>
    <row r="92" spans="1:5" x14ac:dyDescent="0.3">
      <c r="A92" s="11" t="s">
        <v>71</v>
      </c>
      <c r="B92" s="11" t="s">
        <v>259</v>
      </c>
      <c r="C92" s="11" t="s">
        <v>361</v>
      </c>
      <c r="D92" s="23">
        <f t="shared" si="1"/>
        <v>0.32986111110949423</v>
      </c>
      <c r="E92" s="21">
        <f>IF(DAY(B92)=DAY(C92),INT(C92-B92)+MOD(C92-B92,1),NETWORKDAYS.INTL(B92,C92-1,"0000011",Fériés)-SUMPRODUCT((Noms=$A92)*('Fériés Congés'!$D$3:$ID$301&gt;0))+MOD(C92-B92,1))</f>
        <v>0.32986111110949423</v>
      </c>
    </row>
    <row r="93" spans="1:5" x14ac:dyDescent="0.3">
      <c r="A93" s="11" t="s">
        <v>71</v>
      </c>
      <c r="B93" s="11" t="s">
        <v>292</v>
      </c>
      <c r="C93" s="11" t="s">
        <v>293</v>
      </c>
      <c r="D93" s="23">
        <f t="shared" si="1"/>
        <v>0.36805555555474712</v>
      </c>
      <c r="E93" s="21">
        <f>IF(DAY(B93)=DAY(C93),INT(C93-B93)+MOD(C93-B93,1),NETWORKDAYS.INTL(B93,C93-1,"0000011",Fériés)-SUMPRODUCT((Noms=$A93)*('Fériés Congés'!$D$3:$ID$301&gt;0))+MOD(C93-B93,1))</f>
        <v>0.36805555555474712</v>
      </c>
    </row>
    <row r="94" spans="1:5" x14ac:dyDescent="0.3">
      <c r="A94" s="11" t="s">
        <v>72</v>
      </c>
      <c r="B94" s="11" t="s">
        <v>362</v>
      </c>
      <c r="C94" s="11" t="s">
        <v>363</v>
      </c>
      <c r="D94" s="23">
        <f t="shared" si="1"/>
        <v>0.16319444444525288</v>
      </c>
      <c r="E94" s="21">
        <f>IF(DAY(B94)=DAY(C94),INT(C94-B94)+MOD(C94-B94,1),NETWORKDAYS.INTL(B94,C94-1,"0000011",Fériés)-SUMPRODUCT((Noms=$A94)*('Fériés Congés'!$D$3:$ID$301&gt;0))+MOD(C94-B94,1))</f>
        <v>0.16319444444525288</v>
      </c>
    </row>
    <row r="95" spans="1:5" x14ac:dyDescent="0.3">
      <c r="A95" s="11" t="s">
        <v>72</v>
      </c>
      <c r="B95" s="11" t="s">
        <v>364</v>
      </c>
      <c r="C95" s="11" t="s">
        <v>353</v>
      </c>
      <c r="D95" s="23">
        <f t="shared" si="1"/>
        <v>3.8194444445252884E-2</v>
      </c>
      <c r="E95" s="21">
        <f>IF(DAY(B95)=DAY(C95),INT(C95-B95)+MOD(C95-B95,1),NETWORKDAYS.INTL(B95,C95-1,"0000011",Fériés)-SUMPRODUCT((Noms=$A95)*('Fériés Congés'!$D$3:$ID$301&gt;0))+MOD(C95-B95,1))</f>
        <v>3.8194444445252884E-2</v>
      </c>
    </row>
    <row r="96" spans="1:5" x14ac:dyDescent="0.3">
      <c r="A96" s="11" t="s">
        <v>73</v>
      </c>
      <c r="B96" s="11" t="s">
        <v>259</v>
      </c>
      <c r="C96" s="11" t="s">
        <v>365</v>
      </c>
      <c r="D96" s="23">
        <f t="shared" si="1"/>
        <v>7.6388888890505768E-2</v>
      </c>
      <c r="E96" s="21">
        <f>IF(DAY(B96)=DAY(C96),INT(C96-B96)+MOD(C96-B96,1),NETWORKDAYS.INTL(B96,C96-1,"0000011",Fériés)-SUMPRODUCT((Noms=$A96)*('Fériés Congés'!$D$3:$ID$301&gt;0))+MOD(C96-B96,1))</f>
        <v>7.6388888890505768E-2</v>
      </c>
    </row>
    <row r="97" spans="1:5" x14ac:dyDescent="0.3">
      <c r="A97" s="11" t="s">
        <v>74</v>
      </c>
      <c r="B97" s="11" t="s">
        <v>362</v>
      </c>
      <c r="C97" s="11" t="s">
        <v>366</v>
      </c>
      <c r="D97" s="23">
        <f t="shared" si="1"/>
        <v>8.6805555554747116E-2</v>
      </c>
      <c r="E97" s="21">
        <f>IF(DAY(B97)=DAY(C97),INT(C97-B97)+MOD(C97-B97,1),NETWORKDAYS.INTL(B97,C97-1,"0000011",Fériés)-SUMPRODUCT((Noms=$A97)*('Fériés Congés'!$D$3:$ID$301&gt;0))+MOD(C97-B97,1))</f>
        <v>8.6805555554747116E-2</v>
      </c>
    </row>
    <row r="98" spans="1:5" x14ac:dyDescent="0.3">
      <c r="A98" s="11" t="s">
        <v>75</v>
      </c>
      <c r="B98" s="11" t="s">
        <v>366</v>
      </c>
      <c r="C98" s="11" t="s">
        <v>363</v>
      </c>
      <c r="D98" s="23">
        <f t="shared" si="1"/>
        <v>7.6388888890505768E-2</v>
      </c>
      <c r="E98" s="21">
        <f>IF(DAY(B98)=DAY(C98),INT(C98-B98)+MOD(C98-B98,1),NETWORKDAYS.INTL(B98,C98-1,"0000011",Fériés)-SUMPRODUCT((Noms=$A98)*('Fériés Congés'!$D$3:$ID$301&gt;0))+MOD(C98-B98,1))</f>
        <v>7.6388888890505768E-2</v>
      </c>
    </row>
    <row r="99" spans="1:5" x14ac:dyDescent="0.3">
      <c r="A99" s="11" t="s">
        <v>75</v>
      </c>
      <c r="B99" s="11" t="s">
        <v>362</v>
      </c>
      <c r="C99" s="11" t="s">
        <v>367</v>
      </c>
      <c r="D99" s="23">
        <f t="shared" si="1"/>
        <v>3.8194444445252884E-2</v>
      </c>
      <c r="E99" s="21">
        <f>IF(DAY(B99)=DAY(C99),INT(C99-B99)+MOD(C99-B99,1),NETWORKDAYS.INTL(B99,C99-1,"0000011",Fériés)-SUMPRODUCT((Noms=$A99)*('Fériés Congés'!$D$3:$ID$301&gt;0))+MOD(C99-B99,1))</f>
        <v>3.8194444445252884E-2</v>
      </c>
    </row>
    <row r="100" spans="1:5" x14ac:dyDescent="0.3">
      <c r="A100" s="11" t="s">
        <v>76</v>
      </c>
      <c r="B100" s="11" t="s">
        <v>368</v>
      </c>
      <c r="C100" s="11" t="s">
        <v>369</v>
      </c>
      <c r="D100" s="23">
        <f t="shared" si="1"/>
        <v>5.5555555554747116E-2</v>
      </c>
      <c r="E100" s="21">
        <f>IF(DAY(B100)=DAY(C100),INT(C100-B100)+MOD(C100-B100,1),NETWORKDAYS.INTL(B100,C100-1,"0000011",Fériés)-SUMPRODUCT((Noms=$A100)*('Fériés Congés'!$D$3:$ID$301&gt;0))+MOD(C100-B100,1))</f>
        <v>5.5555555554747116E-2</v>
      </c>
    </row>
    <row r="101" spans="1:5" x14ac:dyDescent="0.3">
      <c r="A101" s="11" t="s">
        <v>77</v>
      </c>
      <c r="B101" s="11" t="s">
        <v>255</v>
      </c>
      <c r="C101" s="11" t="s">
        <v>256</v>
      </c>
      <c r="D101" s="23">
        <f t="shared" si="1"/>
        <v>0.20138888889050577</v>
      </c>
      <c r="E101" s="21">
        <f>IF(DAY(B101)=DAY(C101),INT(C101-B101)+MOD(C101-B101,1),NETWORKDAYS.INTL(B101,C101-1,"0000011",Fériés)-SUMPRODUCT((Noms=$A101)*('Fériés Congés'!$D$3:$ID$301&gt;0))+MOD(C101-B101,1))</f>
        <v>0.20138888889050577</v>
      </c>
    </row>
    <row r="102" spans="1:5" x14ac:dyDescent="0.3">
      <c r="A102" s="11" t="s">
        <v>78</v>
      </c>
      <c r="B102" s="11" t="s">
        <v>272</v>
      </c>
      <c r="C102" s="11" t="s">
        <v>316</v>
      </c>
      <c r="D102" s="23">
        <f t="shared" si="1"/>
        <v>7.6388888890505768E-2</v>
      </c>
      <c r="E102" s="21">
        <f>IF(DAY(B102)=DAY(C102),INT(C102-B102)+MOD(C102-B102,1),NETWORKDAYS.INTL(B102,C102-1,"0000011",Fériés)-SUMPRODUCT((Noms=$A102)*('Fériés Congés'!$D$3:$ID$301&gt;0))+MOD(C102-B102,1))</f>
        <v>7.6388888890505768E-2</v>
      </c>
    </row>
    <row r="103" spans="1:5" x14ac:dyDescent="0.3">
      <c r="A103" s="11" t="s">
        <v>79</v>
      </c>
      <c r="B103" s="11" t="s">
        <v>370</v>
      </c>
      <c r="C103" s="11" t="s">
        <v>363</v>
      </c>
      <c r="D103" s="23">
        <f t="shared" si="1"/>
        <v>1.1145833333357587</v>
      </c>
      <c r="E103" s="21">
        <f ca="1">IF(DAY(B103)=DAY(C103),INT(C103-B103)+MOD(C103-B103,1),NETWORKDAYS.INTL(B103,C103-1,"0000011",Fériés)-SUMPRODUCT((Noms=$A103)*('Fériés Congés'!$D$3:$ID$301&gt;0))+MOD(C103-B103,1))</f>
        <v>1.1145833333357587</v>
      </c>
    </row>
    <row r="104" spans="1:5" x14ac:dyDescent="0.3">
      <c r="A104" s="11" t="s">
        <v>79</v>
      </c>
      <c r="B104" s="11" t="s">
        <v>371</v>
      </c>
      <c r="C104" s="11" t="s">
        <v>372</v>
      </c>
      <c r="D104" s="23">
        <f t="shared" si="1"/>
        <v>0.16319444444525288</v>
      </c>
      <c r="E104" s="21">
        <f>IF(DAY(B104)=DAY(C104),INT(C104-B104)+MOD(C104-B104,1),NETWORKDAYS.INTL(B104,C104-1,"0000011",Fériés)-SUMPRODUCT((Noms=$A104)*('Fériés Congés'!$D$3:$ID$301&gt;0))+MOD(C104-B104,1))</f>
        <v>0.16319444444525288</v>
      </c>
    </row>
    <row r="105" spans="1:5" x14ac:dyDescent="0.3">
      <c r="A105" s="11" t="s">
        <v>79</v>
      </c>
      <c r="B105" s="11" t="s">
        <v>270</v>
      </c>
      <c r="C105" s="11" t="s">
        <v>280</v>
      </c>
      <c r="D105" s="23">
        <f t="shared" si="1"/>
        <v>7.6388888890505768E-2</v>
      </c>
      <c r="E105" s="21">
        <f>IF(DAY(B105)=DAY(C105),INT(C105-B105)+MOD(C105-B105,1),NETWORKDAYS.INTL(B105,C105-1,"0000011",Fériés)-SUMPRODUCT((Noms=$A105)*('Fériés Congés'!$D$3:$ID$301&gt;0))+MOD(C105-B105,1))</f>
        <v>7.6388888890505768E-2</v>
      </c>
    </row>
    <row r="106" spans="1:5" x14ac:dyDescent="0.3">
      <c r="A106" s="11" t="s">
        <v>80</v>
      </c>
      <c r="B106" s="11" t="s">
        <v>373</v>
      </c>
      <c r="C106" s="11" t="s">
        <v>374</v>
      </c>
      <c r="D106" s="23">
        <f t="shared" si="1"/>
        <v>7.6388888890505768E-2</v>
      </c>
      <c r="E106" s="21">
        <f>IF(DAY(B106)=DAY(C106),INT(C106-B106)+MOD(C106-B106,1),NETWORKDAYS.INTL(B106,C106-1,"0000011",Fériés)-SUMPRODUCT((Noms=$A106)*('Fériés Congés'!$D$3:$ID$301&gt;0))+MOD(C106-B106,1))</f>
        <v>7.6388888890505768E-2</v>
      </c>
    </row>
    <row r="107" spans="1:5" x14ac:dyDescent="0.3">
      <c r="A107" s="11" t="s">
        <v>80</v>
      </c>
      <c r="B107" s="11" t="s">
        <v>270</v>
      </c>
      <c r="C107" s="11" t="s">
        <v>375</v>
      </c>
      <c r="D107" s="23">
        <f t="shared" si="1"/>
        <v>0.16319444444525288</v>
      </c>
      <c r="E107" s="21">
        <f>IF(DAY(B107)=DAY(C107),INT(C107-B107)+MOD(C107-B107,1),NETWORKDAYS.INTL(B107,C107-1,"0000011",Fériés)-SUMPRODUCT((Noms=$A107)*('Fériés Congés'!$D$3:$ID$301&gt;0))+MOD(C107-B107,1))</f>
        <v>0.16319444444525288</v>
      </c>
    </row>
    <row r="108" spans="1:5" x14ac:dyDescent="0.3">
      <c r="A108" s="11" t="s">
        <v>80</v>
      </c>
      <c r="B108" s="11" t="s">
        <v>376</v>
      </c>
      <c r="C108" s="11" t="s">
        <v>361</v>
      </c>
      <c r="D108" s="23">
        <f t="shared" si="1"/>
        <v>3.8194444445252884E-2</v>
      </c>
      <c r="E108" s="21">
        <f>IF(DAY(B108)=DAY(C108),INT(C108-B108)+MOD(C108-B108,1),NETWORKDAYS.INTL(B108,C108-1,"0000011",Fériés)-SUMPRODUCT((Noms=$A108)*('Fériés Congés'!$D$3:$ID$301&gt;0))+MOD(C108-B108,1))</f>
        <v>3.8194444445252884E-2</v>
      </c>
    </row>
    <row r="109" spans="1:5" x14ac:dyDescent="0.3">
      <c r="A109" s="11" t="s">
        <v>80</v>
      </c>
      <c r="B109" s="11" t="s">
        <v>377</v>
      </c>
      <c r="C109" s="11" t="s">
        <v>378</v>
      </c>
      <c r="D109" s="23">
        <f t="shared" si="1"/>
        <v>7.6388888890505768E-2</v>
      </c>
      <c r="E109" s="21">
        <f>IF(DAY(B109)=DAY(C109),INT(C109-B109)+MOD(C109-B109,1),NETWORKDAYS.INTL(B109,C109-1,"0000011",Fériés)-SUMPRODUCT((Noms=$A109)*('Fériés Congés'!$D$3:$ID$301&gt;0))+MOD(C109-B109,1))</f>
        <v>7.6388888890505768E-2</v>
      </c>
    </row>
    <row r="110" spans="1:5" x14ac:dyDescent="0.3">
      <c r="A110" s="11" t="s">
        <v>80</v>
      </c>
      <c r="B110" s="11" t="s">
        <v>302</v>
      </c>
      <c r="C110" s="11" t="s">
        <v>379</v>
      </c>
      <c r="D110" s="23">
        <f t="shared" si="1"/>
        <v>0.16319444444525288</v>
      </c>
      <c r="E110" s="21">
        <f>IF(DAY(B110)=DAY(C110),INT(C110-B110)+MOD(C110-B110,1),NETWORKDAYS.INTL(B110,C110-1,"0000011",Fériés)-SUMPRODUCT((Noms=$A110)*('Fériés Congés'!$D$3:$ID$301&gt;0))+MOD(C110-B110,1))</f>
        <v>0.16319444444525288</v>
      </c>
    </row>
    <row r="111" spans="1:5" x14ac:dyDescent="0.3">
      <c r="A111" s="11" t="s">
        <v>81</v>
      </c>
      <c r="B111" s="11" t="s">
        <v>374</v>
      </c>
      <c r="C111" s="11" t="s">
        <v>380</v>
      </c>
      <c r="D111" s="23">
        <f t="shared" si="1"/>
        <v>7.6388888890505768E-2</v>
      </c>
      <c r="E111" s="21">
        <f>IF(DAY(B111)=DAY(C111),INT(C111-B111)+MOD(C111-B111,1),NETWORKDAYS.INTL(B111,C111-1,"0000011",Fériés)-SUMPRODUCT((Noms=$A111)*('Fériés Congés'!$D$3:$ID$301&gt;0))+MOD(C111-B111,1))</f>
        <v>7.6388888890505768E-2</v>
      </c>
    </row>
    <row r="112" spans="1:5" x14ac:dyDescent="0.3">
      <c r="A112" s="11" t="s">
        <v>81</v>
      </c>
      <c r="B112" s="11" t="s">
        <v>381</v>
      </c>
      <c r="C112" s="11" t="s">
        <v>382</v>
      </c>
      <c r="D112" s="23">
        <f t="shared" si="1"/>
        <v>8.6805555554747116E-2</v>
      </c>
      <c r="E112" s="21">
        <f>IF(DAY(B112)=DAY(C112),INT(C112-B112)+MOD(C112-B112,1),NETWORKDAYS.INTL(B112,C112-1,"0000011",Fériés)-SUMPRODUCT((Noms=$A112)*('Fériés Congés'!$D$3:$ID$301&gt;0))+MOD(C112-B112,1))</f>
        <v>8.6805555554747116E-2</v>
      </c>
    </row>
    <row r="113" spans="1:5" x14ac:dyDescent="0.3">
      <c r="A113" s="11" t="s">
        <v>82</v>
      </c>
      <c r="B113" s="11" t="s">
        <v>326</v>
      </c>
      <c r="C113" s="11" t="s">
        <v>327</v>
      </c>
      <c r="D113" s="23">
        <f t="shared" si="1"/>
        <v>7.6388888883229811E-2</v>
      </c>
      <c r="E113" s="21">
        <f>IF(DAY(B113)=DAY(C113),INT(C113-B113)+MOD(C113-B113,1),NETWORKDAYS.INTL(B113,C113-1,"0000011",Fériés)-SUMPRODUCT((Noms=$A113)*('Fériés Congés'!$D$3:$ID$301&gt;0))+MOD(C113-B113,1))</f>
        <v>7.6388888883229811E-2</v>
      </c>
    </row>
    <row r="114" spans="1:5" x14ac:dyDescent="0.3">
      <c r="A114" s="11" t="s">
        <v>82</v>
      </c>
      <c r="B114" s="11" t="s">
        <v>383</v>
      </c>
      <c r="C114" s="11" t="s">
        <v>384</v>
      </c>
      <c r="D114" s="23">
        <f t="shared" si="1"/>
        <v>7.6388888883229811E-2</v>
      </c>
      <c r="E114" s="21">
        <f>IF(DAY(B114)=DAY(C114),INT(C114-B114)+MOD(C114-B114,1),NETWORKDAYS.INTL(B114,C114-1,"0000011",Fériés)-SUMPRODUCT((Noms=$A114)*('Fériés Congés'!$D$3:$ID$301&gt;0))+MOD(C114-B114,1))</f>
        <v>7.6388888883229811E-2</v>
      </c>
    </row>
    <row r="115" spans="1:5" x14ac:dyDescent="0.3">
      <c r="A115" s="11" t="s">
        <v>83</v>
      </c>
      <c r="B115" s="11" t="s">
        <v>385</v>
      </c>
      <c r="C115" s="11" t="s">
        <v>386</v>
      </c>
      <c r="D115" s="23">
        <f t="shared" si="1"/>
        <v>0.11805555555474712</v>
      </c>
      <c r="E115" s="21">
        <f>IF(DAY(B115)=DAY(C115),INT(C115-B115)+MOD(C115-B115,1),NETWORKDAYS.INTL(B115,C115-1,"0000011",Fériés)-SUMPRODUCT((Noms=$A115)*('Fériés Congés'!$D$3:$ID$301&gt;0))+MOD(C115-B115,1))</f>
        <v>0.11805555555474712</v>
      </c>
    </row>
    <row r="116" spans="1:5" x14ac:dyDescent="0.3">
      <c r="A116" s="11" t="s">
        <v>83</v>
      </c>
      <c r="B116" s="11" t="s">
        <v>387</v>
      </c>
      <c r="C116" s="11" t="s">
        <v>388</v>
      </c>
      <c r="D116" s="23">
        <f t="shared" si="1"/>
        <v>0.11458333332848269</v>
      </c>
      <c r="E116" s="21">
        <f>IF(DAY(B116)=DAY(C116),INT(C116-B116)+MOD(C116-B116,1),NETWORKDAYS.INTL(B116,C116-1,"0000011",Fériés)-SUMPRODUCT((Noms=$A116)*('Fériés Congés'!$D$3:$ID$301&gt;0))+MOD(C116-B116,1))</f>
        <v>0.11458333332848269</v>
      </c>
    </row>
    <row r="117" spans="1:5" x14ac:dyDescent="0.3">
      <c r="A117" s="11" t="s">
        <v>83</v>
      </c>
      <c r="B117" s="11" t="s">
        <v>389</v>
      </c>
      <c r="C117" s="11" t="s">
        <v>390</v>
      </c>
      <c r="D117" s="23">
        <f t="shared" si="1"/>
        <v>8.6805555554747116E-2</v>
      </c>
      <c r="E117" s="21">
        <f>IF(DAY(B117)=DAY(C117),INT(C117-B117)+MOD(C117-B117,1),NETWORKDAYS.INTL(B117,C117-1,"0000011",Fériés)-SUMPRODUCT((Noms=$A117)*('Fériés Congés'!$D$3:$ID$301&gt;0))+MOD(C117-B117,1))</f>
        <v>8.6805555554747116E-2</v>
      </c>
    </row>
    <row r="118" spans="1:5" x14ac:dyDescent="0.3">
      <c r="A118" s="11" t="s">
        <v>83</v>
      </c>
      <c r="B118" s="11" t="s">
        <v>391</v>
      </c>
      <c r="C118" s="11" t="s">
        <v>392</v>
      </c>
      <c r="D118" s="23">
        <f t="shared" si="1"/>
        <v>7.6388888890505768E-2</v>
      </c>
      <c r="E118" s="21">
        <f>IF(DAY(B118)=DAY(C118),INT(C118-B118)+MOD(C118-B118,1),NETWORKDAYS.INTL(B118,C118-1,"0000011",Fériés)-SUMPRODUCT((Noms=$A118)*('Fériés Congés'!$D$3:$ID$301&gt;0))+MOD(C118-B118,1))</f>
        <v>7.6388888890505768E-2</v>
      </c>
    </row>
    <row r="119" spans="1:5" x14ac:dyDescent="0.3">
      <c r="A119" s="11" t="s">
        <v>84</v>
      </c>
      <c r="B119" s="11" t="s">
        <v>393</v>
      </c>
      <c r="C119" s="11" t="s">
        <v>394</v>
      </c>
      <c r="D119" s="23">
        <f t="shared" si="1"/>
        <v>7.6388888883229811E-2</v>
      </c>
      <c r="E119" s="21">
        <f>IF(DAY(B119)=DAY(C119),INT(C119-B119)+MOD(C119-B119,1),NETWORKDAYS.INTL(B119,C119-1,"0000011",Fériés)-SUMPRODUCT((Noms=$A119)*('Fériés Congés'!$D$3:$ID$301&gt;0))+MOD(C119-B119,1))</f>
        <v>7.6388888883229811E-2</v>
      </c>
    </row>
    <row r="120" spans="1:5" x14ac:dyDescent="0.3">
      <c r="A120" s="11" t="s">
        <v>85</v>
      </c>
      <c r="B120" s="11" t="s">
        <v>395</v>
      </c>
      <c r="C120" s="11" t="s">
        <v>396</v>
      </c>
      <c r="D120" s="23">
        <f t="shared" si="1"/>
        <v>3.8194444437976927E-2</v>
      </c>
      <c r="E120" s="21">
        <f>IF(DAY(B120)=DAY(C120),INT(C120-B120)+MOD(C120-B120,1),NETWORKDAYS.INTL(B120,C120-1,"0000011",Fériés)-SUMPRODUCT((Noms=$A120)*('Fériés Congés'!$D$3:$ID$301&gt;0))+MOD(C120-B120,1))</f>
        <v>3.8194444437976927E-2</v>
      </c>
    </row>
    <row r="121" spans="1:5" x14ac:dyDescent="0.3">
      <c r="A121" s="11" t="s">
        <v>85</v>
      </c>
      <c r="B121" s="11" t="s">
        <v>381</v>
      </c>
      <c r="C121" s="11" t="s">
        <v>382</v>
      </c>
      <c r="D121" s="23">
        <f t="shared" si="1"/>
        <v>8.6805555554747116E-2</v>
      </c>
      <c r="E121" s="21">
        <f>IF(DAY(B121)=DAY(C121),INT(C121-B121)+MOD(C121-B121,1),NETWORKDAYS.INTL(B121,C121-1,"0000011",Fériés)-SUMPRODUCT((Noms=$A121)*('Fériés Congés'!$D$3:$ID$301&gt;0))+MOD(C121-B121,1))</f>
        <v>8.6805555554747116E-2</v>
      </c>
    </row>
    <row r="122" spans="1:5" x14ac:dyDescent="0.3">
      <c r="A122" s="11" t="s">
        <v>86</v>
      </c>
      <c r="B122" s="11" t="s">
        <v>397</v>
      </c>
      <c r="C122" s="11" t="s">
        <v>398</v>
      </c>
      <c r="D122" s="23">
        <f t="shared" si="1"/>
        <v>7.6388888890505768E-2</v>
      </c>
      <c r="E122" s="21">
        <f>IF(DAY(B122)=DAY(C122),INT(C122-B122)+MOD(C122-B122,1),NETWORKDAYS.INTL(B122,C122-1,"0000011",Fériés)-SUMPRODUCT((Noms=$A122)*('Fériés Congés'!$D$3:$ID$301&gt;0))+MOD(C122-B122,1))</f>
        <v>7.6388888890505768E-2</v>
      </c>
    </row>
    <row r="123" spans="1:5" x14ac:dyDescent="0.3">
      <c r="A123" s="11" t="s">
        <v>87</v>
      </c>
      <c r="B123" s="11" t="s">
        <v>399</v>
      </c>
      <c r="C123" s="11" t="s">
        <v>400</v>
      </c>
      <c r="D123" s="23">
        <f t="shared" si="1"/>
        <v>8.6805555554747116E-2</v>
      </c>
      <c r="E123" s="21">
        <f>IF(DAY(B123)=DAY(C123),INT(C123-B123)+MOD(C123-B123,1),NETWORKDAYS.INTL(B123,C123-1,"0000011",Fériés)-SUMPRODUCT((Noms=$A123)*('Fériés Congés'!$D$3:$ID$301&gt;0))+MOD(C123-B123,1))</f>
        <v>8.6805555554747116E-2</v>
      </c>
    </row>
    <row r="124" spans="1:5" x14ac:dyDescent="0.3">
      <c r="A124" s="11" t="s">
        <v>87</v>
      </c>
      <c r="B124" s="11" t="s">
        <v>401</v>
      </c>
      <c r="C124" s="11" t="s">
        <v>402</v>
      </c>
      <c r="D124" s="23">
        <f t="shared" si="1"/>
        <v>3.8194444437976927E-2</v>
      </c>
      <c r="E124" s="21">
        <f>IF(DAY(B124)=DAY(C124),INT(C124-B124)+MOD(C124-B124,1),NETWORKDAYS.INTL(B124,C124-1,"0000011",Fériés)-SUMPRODUCT((Noms=$A124)*('Fériés Congés'!$D$3:$ID$301&gt;0))+MOD(C124-B124,1))</f>
        <v>3.8194444437976927E-2</v>
      </c>
    </row>
    <row r="125" spans="1:5" x14ac:dyDescent="0.3">
      <c r="A125" s="11" t="s">
        <v>87</v>
      </c>
      <c r="B125" s="11" t="s">
        <v>330</v>
      </c>
      <c r="C125" s="11" t="s">
        <v>403</v>
      </c>
      <c r="D125" s="23">
        <f t="shared" si="1"/>
        <v>0.36805555555474712</v>
      </c>
      <c r="E125" s="21">
        <f>IF(DAY(B125)=DAY(C125),INT(C125-B125)+MOD(C125-B125,1),NETWORKDAYS.INTL(B125,C125-1,"0000011",Fériés)-SUMPRODUCT((Noms=$A125)*('Fériés Congés'!$D$3:$ID$301&gt;0))+MOD(C125-B125,1))</f>
        <v>0.36805555555474712</v>
      </c>
    </row>
    <row r="126" spans="1:5" x14ac:dyDescent="0.3">
      <c r="A126" s="11" t="s">
        <v>88</v>
      </c>
      <c r="B126" s="11" t="s">
        <v>326</v>
      </c>
      <c r="C126" s="11" t="s">
        <v>333</v>
      </c>
      <c r="D126" s="23">
        <f t="shared" si="1"/>
        <v>0.32986111110949423</v>
      </c>
      <c r="E126" s="21">
        <f>IF(DAY(B126)=DAY(C126),INT(C126-B126)+MOD(C126-B126,1),NETWORKDAYS.INTL(B126,C126-1,"0000011",Fériés)-SUMPRODUCT((Noms=$A126)*('Fériés Congés'!$D$3:$ID$301&gt;0))+MOD(C126-B126,1))</f>
        <v>0.32986111110949423</v>
      </c>
    </row>
    <row r="127" spans="1:5" x14ac:dyDescent="0.3">
      <c r="A127" s="11" t="s">
        <v>89</v>
      </c>
      <c r="B127" s="11" t="s">
        <v>404</v>
      </c>
      <c r="C127" s="11" t="s">
        <v>405</v>
      </c>
      <c r="D127" s="23">
        <f t="shared" si="1"/>
        <v>0.20138888888322981</v>
      </c>
      <c r="E127" s="21">
        <f>IF(DAY(B127)=DAY(C127),INT(C127-B127)+MOD(C127-B127,1),NETWORKDAYS.INTL(B127,C127-1,"0000011",Fériés)-SUMPRODUCT((Noms=$A127)*('Fériés Congés'!$D$3:$ID$301&gt;0))+MOD(C127-B127,1))</f>
        <v>0.20138888888322981</v>
      </c>
    </row>
    <row r="128" spans="1:5" x14ac:dyDescent="0.3">
      <c r="A128" s="11" t="s">
        <v>89</v>
      </c>
      <c r="B128" s="11" t="s">
        <v>338</v>
      </c>
      <c r="C128" s="11" t="s">
        <v>406</v>
      </c>
      <c r="D128" s="23">
        <f t="shared" si="1"/>
        <v>7.6388888883229811E-2</v>
      </c>
      <c r="E128" s="21">
        <f>IF(DAY(B128)=DAY(C128),INT(C128-B128)+MOD(C128-B128,1),NETWORKDAYS.INTL(B128,C128-1,"0000011",Fériés)-SUMPRODUCT((Noms=$A128)*('Fériés Congés'!$D$3:$ID$301&gt;0))+MOD(C128-B128,1))</f>
        <v>7.6388888883229811E-2</v>
      </c>
    </row>
    <row r="129" spans="1:5" x14ac:dyDescent="0.3">
      <c r="A129" s="11" t="s">
        <v>89</v>
      </c>
      <c r="B129" s="11" t="s">
        <v>407</v>
      </c>
      <c r="C129" s="11" t="s">
        <v>388</v>
      </c>
      <c r="D129" s="23">
        <f t="shared" si="1"/>
        <v>0.20138888888322981</v>
      </c>
      <c r="E129" s="21">
        <f>IF(DAY(B129)=DAY(C129),INT(C129-B129)+MOD(C129-B129,1),NETWORKDAYS.INTL(B129,C129-1,"0000011",Fériés)-SUMPRODUCT((Noms=$A129)*('Fériés Congés'!$D$3:$ID$301&gt;0))+MOD(C129-B129,1))</f>
        <v>0.20138888888322981</v>
      </c>
    </row>
    <row r="130" spans="1:5" x14ac:dyDescent="0.3">
      <c r="A130" s="11" t="s">
        <v>89</v>
      </c>
      <c r="B130" s="11" t="s">
        <v>408</v>
      </c>
      <c r="C130" s="11" t="s">
        <v>409</v>
      </c>
      <c r="D130" s="23">
        <f t="shared" si="1"/>
        <v>0.28125</v>
      </c>
      <c r="E130" s="21">
        <f>IF(DAY(B130)=DAY(C130),INT(C130-B130)+MOD(C130-B130,1),NETWORKDAYS.INTL(B130,C130-1,"0000011",Fériés)-SUMPRODUCT((Noms=$A130)*('Fériés Congés'!$D$3:$ID$301&gt;0))+MOD(C130-B130,1))</f>
        <v>0.28125</v>
      </c>
    </row>
    <row r="131" spans="1:5" x14ac:dyDescent="0.3">
      <c r="A131" s="11" t="s">
        <v>89</v>
      </c>
      <c r="B131" s="11" t="s">
        <v>360</v>
      </c>
      <c r="C131" s="11" t="s">
        <v>410</v>
      </c>
      <c r="D131" s="23">
        <f t="shared" ref="D131:D194" si="2">INT(C131-B131)+MOD(C131-B131,1)</f>
        <v>0.19444444444525288</v>
      </c>
      <c r="E131" s="21">
        <f>IF(DAY(B131)=DAY(C131),INT(C131-B131)+MOD(C131-B131,1),NETWORKDAYS.INTL(B131,C131-1,"0000011",Fériés)-SUMPRODUCT((Noms=$A131)*('Fériés Congés'!$D$3:$ID$301&gt;0))+MOD(C131-B131,1))</f>
        <v>0.19444444444525288</v>
      </c>
    </row>
    <row r="132" spans="1:5" x14ac:dyDescent="0.3">
      <c r="A132" s="11" t="s">
        <v>90</v>
      </c>
      <c r="B132" s="11" t="s">
        <v>395</v>
      </c>
      <c r="C132" s="11" t="s">
        <v>396</v>
      </c>
      <c r="D132" s="23">
        <f t="shared" si="2"/>
        <v>3.8194444437976927E-2</v>
      </c>
      <c r="E132" s="21">
        <f>IF(DAY(B132)=DAY(C132),INT(C132-B132)+MOD(C132-B132,1),NETWORKDAYS.INTL(B132,C132-1,"0000011",Fériés)-SUMPRODUCT((Noms=$A132)*('Fériés Congés'!$D$3:$ID$301&gt;0))+MOD(C132-B132,1))</f>
        <v>3.8194444437976927E-2</v>
      </c>
    </row>
    <row r="133" spans="1:5" x14ac:dyDescent="0.3">
      <c r="A133" s="11" t="s">
        <v>90</v>
      </c>
      <c r="B133" s="11" t="s">
        <v>411</v>
      </c>
      <c r="C133" s="11" t="s">
        <v>412</v>
      </c>
      <c r="D133" s="23">
        <f t="shared" si="2"/>
        <v>0.125</v>
      </c>
      <c r="E133" s="21">
        <f>IF(DAY(B133)=DAY(C133),INT(C133-B133)+MOD(C133-B133,1),NETWORKDAYS.INTL(B133,C133-1,"0000011",Fériés)-SUMPRODUCT((Noms=$A133)*('Fériés Congés'!$D$3:$ID$301&gt;0))+MOD(C133-B133,1))</f>
        <v>0.125</v>
      </c>
    </row>
    <row r="134" spans="1:5" x14ac:dyDescent="0.3">
      <c r="A134" s="11" t="s">
        <v>91</v>
      </c>
      <c r="B134" s="11" t="s">
        <v>413</v>
      </c>
      <c r="C134" s="11" t="s">
        <v>414</v>
      </c>
      <c r="D134" s="23">
        <f t="shared" si="2"/>
        <v>0.32986111110949423</v>
      </c>
      <c r="E134" s="21">
        <f>IF(DAY(B134)=DAY(C134),INT(C134-B134)+MOD(C134-B134,1),NETWORKDAYS.INTL(B134,C134-1,"0000011",Fériés)-SUMPRODUCT((Noms=$A134)*('Fériés Congés'!$D$3:$ID$301&gt;0))+MOD(C134-B134,1))</f>
        <v>0.32986111110949423</v>
      </c>
    </row>
    <row r="135" spans="1:5" x14ac:dyDescent="0.3">
      <c r="A135" s="11" t="s">
        <v>91</v>
      </c>
      <c r="B135" s="11" t="s">
        <v>415</v>
      </c>
      <c r="C135" s="11" t="s">
        <v>306</v>
      </c>
      <c r="D135" s="23">
        <f t="shared" si="2"/>
        <v>6.9895833333357587</v>
      </c>
      <c r="E135" s="21">
        <f ca="1">IF(DAY(B135)=DAY(C135),INT(C135-B135)+MOD(C135-B135,1),NETWORKDAYS.INTL(B135,C135-1,"0000011",Fériés)-SUMPRODUCT((Noms=$A135)*('Fériés Congés'!$D$3:$ID$301&gt;0))+MOD(C135-B135,1))</f>
        <v>4.9895833333357587</v>
      </c>
    </row>
    <row r="136" spans="1:5" x14ac:dyDescent="0.3">
      <c r="A136" s="11" t="s">
        <v>91</v>
      </c>
      <c r="B136" s="11" t="s">
        <v>299</v>
      </c>
      <c r="C136" s="11" t="s">
        <v>305</v>
      </c>
      <c r="D136" s="23">
        <f t="shared" si="2"/>
        <v>0.28125</v>
      </c>
      <c r="E136" s="21">
        <f>IF(DAY(B136)=DAY(C136),INT(C136-B136)+MOD(C136-B136,1),NETWORKDAYS.INTL(B136,C136-1,"0000011",Fériés)-SUMPRODUCT((Noms=$A136)*('Fériés Congés'!$D$3:$ID$301&gt;0))+MOD(C136-B136,1))</f>
        <v>0.28125</v>
      </c>
    </row>
    <row r="137" spans="1:5" x14ac:dyDescent="0.3">
      <c r="A137" s="11" t="s">
        <v>92</v>
      </c>
      <c r="B137" s="11" t="s">
        <v>278</v>
      </c>
      <c r="C137" s="11" t="s">
        <v>414</v>
      </c>
      <c r="D137" s="23">
        <f t="shared" si="2"/>
        <v>0.125</v>
      </c>
      <c r="E137" s="21">
        <f>IF(DAY(B137)=DAY(C137),INT(C137-B137)+MOD(C137-B137,1),NETWORKDAYS.INTL(B137,C137-1,"0000011",Fériés)-SUMPRODUCT((Noms=$A137)*('Fériés Congés'!$D$3:$ID$301&gt;0))+MOD(C137-B137,1))</f>
        <v>0.125</v>
      </c>
    </row>
    <row r="138" spans="1:5" x14ac:dyDescent="0.3">
      <c r="A138" s="11" t="s">
        <v>92</v>
      </c>
      <c r="B138" s="11" t="s">
        <v>415</v>
      </c>
      <c r="C138" s="11" t="s">
        <v>306</v>
      </c>
      <c r="D138" s="23">
        <f t="shared" si="2"/>
        <v>6.9895833333357587</v>
      </c>
      <c r="E138" s="21">
        <f ca="1">IF(DAY(B138)=DAY(C138),INT(C138-B138)+MOD(C138-B138,1),NETWORKDAYS.INTL(B138,C138-1,"0000011",Fériés)-SUMPRODUCT((Noms=$A138)*('Fériés Congés'!$D$3:$ID$301&gt;0))+MOD(C138-B138,1))</f>
        <v>4.9895833333357587</v>
      </c>
    </row>
    <row r="139" spans="1:5" x14ac:dyDescent="0.3">
      <c r="A139" s="11" t="s">
        <v>92</v>
      </c>
      <c r="B139" s="11" t="s">
        <v>299</v>
      </c>
      <c r="C139" s="11" t="s">
        <v>305</v>
      </c>
      <c r="D139" s="23">
        <f t="shared" si="2"/>
        <v>0.28125</v>
      </c>
      <c r="E139" s="21">
        <f>IF(DAY(B139)=DAY(C139),INT(C139-B139)+MOD(C139-B139,1),NETWORKDAYS.INTL(B139,C139-1,"0000011",Fériés)-SUMPRODUCT((Noms=$A139)*('Fériés Congés'!$D$3:$ID$301&gt;0))+MOD(C139-B139,1))</f>
        <v>0.28125</v>
      </c>
    </row>
    <row r="140" spans="1:5" x14ac:dyDescent="0.3">
      <c r="A140" s="11" t="s">
        <v>92</v>
      </c>
      <c r="B140" s="11" t="s">
        <v>286</v>
      </c>
      <c r="C140" s="11" t="s">
        <v>416</v>
      </c>
      <c r="D140" s="23">
        <f t="shared" si="2"/>
        <v>0.95833333333575865</v>
      </c>
      <c r="E140" s="21">
        <f ca="1">IF(DAY(B140)=DAY(C140),INT(C140-B140)+MOD(C140-B140,1),NETWORKDAYS.INTL(B140,C140-1,"0000011",Fériés)-SUMPRODUCT((Noms=$A140)*('Fériés Congés'!$D$3:$ID$301&gt;0))+MOD(C140-B140,1))</f>
        <v>1.9583333333357587</v>
      </c>
    </row>
    <row r="141" spans="1:5" x14ac:dyDescent="0.3">
      <c r="A141" s="11" t="s">
        <v>92</v>
      </c>
      <c r="B141" s="11" t="s">
        <v>417</v>
      </c>
      <c r="C141" s="11" t="s">
        <v>258</v>
      </c>
      <c r="D141" s="23">
        <f t="shared" si="2"/>
        <v>0.16319444444525288</v>
      </c>
      <c r="E141" s="21">
        <f>IF(DAY(B141)=DAY(C141),INT(C141-B141)+MOD(C141-B141,1),NETWORKDAYS.INTL(B141,C141-1,"0000011",Fériés)-SUMPRODUCT((Noms=$A141)*('Fériés Congés'!$D$3:$ID$301&gt;0))+MOD(C141-B141,1))</f>
        <v>0.16319444444525288</v>
      </c>
    </row>
    <row r="142" spans="1:5" x14ac:dyDescent="0.3">
      <c r="A142" s="11" t="s">
        <v>92</v>
      </c>
      <c r="B142" s="11" t="s">
        <v>259</v>
      </c>
      <c r="C142" s="11" t="s">
        <v>361</v>
      </c>
      <c r="D142" s="23">
        <f t="shared" si="2"/>
        <v>0.32986111110949423</v>
      </c>
      <c r="E142" s="21">
        <f>IF(DAY(B142)=DAY(C142),INT(C142-B142)+MOD(C142-B142,1),NETWORKDAYS.INTL(B142,C142-1,"0000011",Fériés)-SUMPRODUCT((Noms=$A142)*('Fériés Congés'!$D$3:$ID$301&gt;0))+MOD(C142-B142,1))</f>
        <v>0.32986111110949423</v>
      </c>
    </row>
    <row r="143" spans="1:5" x14ac:dyDescent="0.3">
      <c r="A143" s="11" t="s">
        <v>92</v>
      </c>
      <c r="B143" s="11" t="s">
        <v>292</v>
      </c>
      <c r="C143" s="11" t="s">
        <v>293</v>
      </c>
      <c r="D143" s="23">
        <f t="shared" si="2"/>
        <v>0.36805555555474712</v>
      </c>
      <c r="E143" s="21">
        <f>IF(DAY(B143)=DAY(C143),INT(C143-B143)+MOD(C143-B143,1),NETWORKDAYS.INTL(B143,C143-1,"0000011",Fériés)-SUMPRODUCT((Noms=$A143)*('Fériés Congés'!$D$3:$ID$301&gt;0))+MOD(C143-B143,1))</f>
        <v>0.36805555555474712</v>
      </c>
    </row>
    <row r="144" spans="1:5" x14ac:dyDescent="0.3">
      <c r="A144" s="11" t="s">
        <v>93</v>
      </c>
      <c r="B144" s="11" t="s">
        <v>261</v>
      </c>
      <c r="C144" s="11" t="s">
        <v>418</v>
      </c>
      <c r="D144" s="23">
        <f t="shared" si="2"/>
        <v>0.16319444444525288</v>
      </c>
      <c r="E144" s="21">
        <f>IF(DAY(B144)=DAY(C144),INT(C144-B144)+MOD(C144-B144,1),NETWORKDAYS.INTL(B144,C144-1,"0000011",Fériés)-SUMPRODUCT((Noms=$A144)*('Fériés Congés'!$D$3:$ID$301&gt;0))+MOD(C144-B144,1))</f>
        <v>0.16319444444525288</v>
      </c>
    </row>
    <row r="145" spans="1:5" x14ac:dyDescent="0.3">
      <c r="A145" s="11" t="s">
        <v>94</v>
      </c>
      <c r="B145" s="11" t="s">
        <v>413</v>
      </c>
      <c r="C145" s="11" t="s">
        <v>414</v>
      </c>
      <c r="D145" s="23">
        <f t="shared" si="2"/>
        <v>0.32986111110949423</v>
      </c>
      <c r="E145" s="21">
        <f>IF(DAY(B145)=DAY(C145),INT(C145-B145)+MOD(C145-B145,1),NETWORKDAYS.INTL(B145,C145-1,"0000011",Fériés)-SUMPRODUCT((Noms=$A145)*('Fériés Congés'!$D$3:$ID$301&gt;0))+MOD(C145-B145,1))</f>
        <v>0.32986111110949423</v>
      </c>
    </row>
    <row r="146" spans="1:5" x14ac:dyDescent="0.3">
      <c r="A146" s="11" t="s">
        <v>94</v>
      </c>
      <c r="B146" s="11" t="s">
        <v>419</v>
      </c>
      <c r="C146" s="11" t="s">
        <v>306</v>
      </c>
      <c r="D146" s="23">
        <f t="shared" si="2"/>
        <v>7.6388888890505768E-2</v>
      </c>
      <c r="E146" s="21">
        <f>IF(DAY(B146)=DAY(C146),INT(C146-B146)+MOD(C146-B146,1),NETWORKDAYS.INTL(B146,C146-1,"0000011",Fériés)-SUMPRODUCT((Noms=$A146)*('Fériés Congés'!$D$3:$ID$301&gt;0))+MOD(C146-B146,1))</f>
        <v>7.6388888890505768E-2</v>
      </c>
    </row>
    <row r="147" spans="1:5" x14ac:dyDescent="0.3">
      <c r="A147" s="11" t="s">
        <v>94</v>
      </c>
      <c r="B147" s="11" t="s">
        <v>415</v>
      </c>
      <c r="C147" s="11" t="s">
        <v>269</v>
      </c>
      <c r="D147" s="23">
        <f t="shared" si="2"/>
        <v>1.0763888888905058</v>
      </c>
      <c r="E147" s="21">
        <f ca="1">IF(DAY(B147)=DAY(C147),INT(C147-B147)+MOD(C147-B147,1),NETWORKDAYS.INTL(B147,C147-1,"0000011",Fériés)-SUMPRODUCT((Noms=$A147)*('Fériés Congés'!$D$3:$ID$301&gt;0))+MOD(C147-B147,1))</f>
        <v>1.0763888888905058</v>
      </c>
    </row>
    <row r="148" spans="1:5" x14ac:dyDescent="0.3">
      <c r="A148" s="11" t="s">
        <v>94</v>
      </c>
      <c r="B148" s="11" t="s">
        <v>299</v>
      </c>
      <c r="C148" s="11" t="s">
        <v>305</v>
      </c>
      <c r="D148" s="23">
        <f t="shared" si="2"/>
        <v>0.28125</v>
      </c>
      <c r="E148" s="21">
        <f>IF(DAY(B148)=DAY(C148),INT(C148-B148)+MOD(C148-B148,1),NETWORKDAYS.INTL(B148,C148-1,"0000011",Fériés)-SUMPRODUCT((Noms=$A148)*('Fériés Congés'!$D$3:$ID$301&gt;0))+MOD(C148-B148,1))</f>
        <v>0.28125</v>
      </c>
    </row>
    <row r="149" spans="1:5" x14ac:dyDescent="0.3">
      <c r="A149" s="11" t="s">
        <v>94</v>
      </c>
      <c r="B149" s="11" t="s">
        <v>420</v>
      </c>
      <c r="C149" s="11" t="s">
        <v>416</v>
      </c>
      <c r="D149" s="23">
        <f t="shared" si="2"/>
        <v>0.16319444444525288</v>
      </c>
      <c r="E149" s="21">
        <f>IF(DAY(B149)=DAY(C149),INT(C149-B149)+MOD(C149-B149,1),NETWORKDAYS.INTL(B149,C149-1,"0000011",Fériés)-SUMPRODUCT((Noms=$A149)*('Fériés Congés'!$D$3:$ID$301&gt;0))+MOD(C149-B149,1))</f>
        <v>0.16319444444525288</v>
      </c>
    </row>
    <row r="150" spans="1:5" x14ac:dyDescent="0.3">
      <c r="A150" s="11" t="s">
        <v>95</v>
      </c>
      <c r="B150" s="11" t="s">
        <v>413</v>
      </c>
      <c r="C150" s="11" t="s">
        <v>414</v>
      </c>
      <c r="D150" s="23">
        <f t="shared" si="2"/>
        <v>0.32986111110949423</v>
      </c>
      <c r="E150" s="21">
        <f>IF(DAY(B150)=DAY(C150),INT(C150-B150)+MOD(C150-B150,1),NETWORKDAYS.INTL(B150,C150-1,"0000011",Fériés)-SUMPRODUCT((Noms=$A150)*('Fériés Congés'!$D$3:$ID$301&gt;0))+MOD(C150-B150,1))</f>
        <v>0.32986111110949423</v>
      </c>
    </row>
    <row r="151" spans="1:5" x14ac:dyDescent="0.3">
      <c r="A151" s="11" t="s">
        <v>95</v>
      </c>
      <c r="B151" s="11" t="s">
        <v>297</v>
      </c>
      <c r="C151" s="11" t="s">
        <v>306</v>
      </c>
      <c r="D151" s="23">
        <f t="shared" si="2"/>
        <v>0.28125</v>
      </c>
      <c r="E151" s="21">
        <f>IF(DAY(B151)=DAY(C151),INT(C151-B151)+MOD(C151-B151,1),NETWORKDAYS.INTL(B151,C151-1,"0000011",Fériés)-SUMPRODUCT((Noms=$A151)*('Fériés Congés'!$D$3:$ID$301&gt;0))+MOD(C151-B151,1))</f>
        <v>0.28125</v>
      </c>
    </row>
    <row r="152" spans="1:5" x14ac:dyDescent="0.3">
      <c r="A152" s="11" t="s">
        <v>95</v>
      </c>
      <c r="B152" s="11" t="s">
        <v>415</v>
      </c>
      <c r="C152" s="11" t="s">
        <v>301</v>
      </c>
      <c r="D152" s="23">
        <f t="shared" si="2"/>
        <v>7.6388888890505768E-2</v>
      </c>
      <c r="E152" s="21">
        <f>IF(DAY(B152)=DAY(C152),INT(C152-B152)+MOD(C152-B152,1),NETWORKDAYS.INTL(B152,C152-1,"0000011",Fériés)-SUMPRODUCT((Noms=$A152)*('Fériés Congés'!$D$3:$ID$301&gt;0))+MOD(C152-B152,1))</f>
        <v>7.6388888890505768E-2</v>
      </c>
    </row>
    <row r="153" spans="1:5" x14ac:dyDescent="0.3">
      <c r="A153" s="11" t="s">
        <v>95</v>
      </c>
      <c r="B153" s="11" t="s">
        <v>299</v>
      </c>
      <c r="C153" s="11" t="s">
        <v>305</v>
      </c>
      <c r="D153" s="23">
        <f t="shared" si="2"/>
        <v>0.28125</v>
      </c>
      <c r="E153" s="21">
        <f>IF(DAY(B153)=DAY(C153),INT(C153-B153)+MOD(C153-B153,1),NETWORKDAYS.INTL(B153,C153-1,"0000011",Fériés)-SUMPRODUCT((Noms=$A153)*('Fériés Congés'!$D$3:$ID$301&gt;0))+MOD(C153-B153,1))</f>
        <v>0.28125</v>
      </c>
    </row>
    <row r="154" spans="1:5" x14ac:dyDescent="0.3">
      <c r="A154" s="11" t="s">
        <v>96</v>
      </c>
      <c r="B154" s="11" t="s">
        <v>413</v>
      </c>
      <c r="C154" s="11" t="s">
        <v>414</v>
      </c>
      <c r="D154" s="23">
        <f t="shared" si="2"/>
        <v>0.32986111110949423</v>
      </c>
      <c r="E154" s="21">
        <f>IF(DAY(B154)=DAY(C154),INT(C154-B154)+MOD(C154-B154,1),NETWORKDAYS.INTL(B154,C154-1,"0000011",Fériés)-SUMPRODUCT((Noms=$A154)*('Fériés Congés'!$D$3:$ID$301&gt;0))+MOD(C154-B154,1))</f>
        <v>0.32986111110949423</v>
      </c>
    </row>
    <row r="155" spans="1:5" x14ac:dyDescent="0.3">
      <c r="A155" s="11" t="s">
        <v>96</v>
      </c>
      <c r="B155" s="11" t="s">
        <v>297</v>
      </c>
      <c r="C155" s="11" t="s">
        <v>306</v>
      </c>
      <c r="D155" s="23">
        <f t="shared" si="2"/>
        <v>0.28125</v>
      </c>
      <c r="E155" s="21">
        <f>IF(DAY(B155)=DAY(C155),INT(C155-B155)+MOD(C155-B155,1),NETWORKDAYS.INTL(B155,C155-1,"0000011",Fériés)-SUMPRODUCT((Noms=$A155)*('Fériés Congés'!$D$3:$ID$301&gt;0))+MOD(C155-B155,1))</f>
        <v>0.28125</v>
      </c>
    </row>
    <row r="156" spans="1:5" x14ac:dyDescent="0.3">
      <c r="A156" s="11" t="s">
        <v>96</v>
      </c>
      <c r="B156" s="11" t="s">
        <v>415</v>
      </c>
      <c r="C156" s="11" t="s">
        <v>301</v>
      </c>
      <c r="D156" s="23">
        <f t="shared" si="2"/>
        <v>7.6388888890505768E-2</v>
      </c>
      <c r="E156" s="21">
        <f>IF(DAY(B156)=DAY(C156),INT(C156-B156)+MOD(C156-B156,1),NETWORKDAYS.INTL(B156,C156-1,"0000011",Fériés)-SUMPRODUCT((Noms=$A156)*('Fériés Congés'!$D$3:$ID$301&gt;0))+MOD(C156-B156,1))</f>
        <v>7.6388888890505768E-2</v>
      </c>
    </row>
    <row r="157" spans="1:5" x14ac:dyDescent="0.3">
      <c r="A157" s="11" t="s">
        <v>96</v>
      </c>
      <c r="B157" s="11" t="s">
        <v>299</v>
      </c>
      <c r="C157" s="11" t="s">
        <v>305</v>
      </c>
      <c r="D157" s="23">
        <f t="shared" si="2"/>
        <v>0.28125</v>
      </c>
      <c r="E157" s="21">
        <f>IF(DAY(B157)=DAY(C157),INT(C157-B157)+MOD(C157-B157,1),NETWORKDAYS.INTL(B157,C157-1,"0000011",Fériés)-SUMPRODUCT((Noms=$A157)*('Fériés Congés'!$D$3:$ID$301&gt;0))+MOD(C157-B157,1))</f>
        <v>0.28125</v>
      </c>
    </row>
    <row r="158" spans="1:5" x14ac:dyDescent="0.3">
      <c r="A158" s="11" t="s">
        <v>97</v>
      </c>
      <c r="B158" s="11" t="s">
        <v>415</v>
      </c>
      <c r="C158" s="11" t="s">
        <v>306</v>
      </c>
      <c r="D158" s="23">
        <f t="shared" si="2"/>
        <v>6.9895833333357587</v>
      </c>
      <c r="E158" s="21">
        <f ca="1">IF(DAY(B158)=DAY(C158),INT(C158-B158)+MOD(C158-B158,1),NETWORKDAYS.INTL(B158,C158-1,"0000011",Fériés)-SUMPRODUCT((Noms=$A158)*('Fériés Congés'!$D$3:$ID$301&gt;0))+MOD(C158-B158,1))</f>
        <v>4.9895833333357587</v>
      </c>
    </row>
    <row r="159" spans="1:5" x14ac:dyDescent="0.3">
      <c r="A159" s="11" t="s">
        <v>97</v>
      </c>
      <c r="B159" s="11" t="s">
        <v>299</v>
      </c>
      <c r="C159" s="11" t="s">
        <v>305</v>
      </c>
      <c r="D159" s="23">
        <f t="shared" si="2"/>
        <v>0.28125</v>
      </c>
      <c r="E159" s="21">
        <f>IF(DAY(B159)=DAY(C159),INT(C159-B159)+MOD(C159-B159,1),NETWORKDAYS.INTL(B159,C159-1,"0000011",Fériés)-SUMPRODUCT((Noms=$A159)*('Fériés Congés'!$D$3:$ID$301&gt;0))+MOD(C159-B159,1))</f>
        <v>0.28125</v>
      </c>
    </row>
    <row r="160" spans="1:5" x14ac:dyDescent="0.3">
      <c r="A160" s="11" t="s">
        <v>97</v>
      </c>
      <c r="B160" s="11" t="s">
        <v>292</v>
      </c>
      <c r="C160" s="11" t="s">
        <v>293</v>
      </c>
      <c r="D160" s="23">
        <f t="shared" si="2"/>
        <v>0.36805555555474712</v>
      </c>
      <c r="E160" s="21">
        <f>IF(DAY(B160)=DAY(C160),INT(C160-B160)+MOD(C160-B160,1),NETWORKDAYS.INTL(B160,C160-1,"0000011",Fériés)-SUMPRODUCT((Noms=$A160)*('Fériés Congés'!$D$3:$ID$301&gt;0))+MOD(C160-B160,1))</f>
        <v>0.36805555555474712</v>
      </c>
    </row>
    <row r="161" spans="1:5" x14ac:dyDescent="0.3">
      <c r="A161" s="11" t="s">
        <v>98</v>
      </c>
      <c r="B161" s="11" t="s">
        <v>413</v>
      </c>
      <c r="C161" s="11" t="s">
        <v>414</v>
      </c>
      <c r="D161" s="23">
        <f t="shared" si="2"/>
        <v>0.32986111110949423</v>
      </c>
      <c r="E161" s="21">
        <f>IF(DAY(B161)=DAY(C161),INT(C161-B161)+MOD(C161-B161,1),NETWORKDAYS.INTL(B161,C161-1,"0000011",Fériés)-SUMPRODUCT((Noms=$A161)*('Fériés Congés'!$D$3:$ID$301&gt;0))+MOD(C161-B161,1))</f>
        <v>0.32986111110949423</v>
      </c>
    </row>
    <row r="162" spans="1:5" x14ac:dyDescent="0.3">
      <c r="A162" s="11" t="s">
        <v>98</v>
      </c>
      <c r="B162" s="11" t="s">
        <v>419</v>
      </c>
      <c r="C162" s="11" t="s">
        <v>306</v>
      </c>
      <c r="D162" s="23">
        <f t="shared" si="2"/>
        <v>7.6388888890505768E-2</v>
      </c>
      <c r="E162" s="21">
        <f>IF(DAY(B162)=DAY(C162),INT(C162-B162)+MOD(C162-B162,1),NETWORKDAYS.INTL(B162,C162-1,"0000011",Fériés)-SUMPRODUCT((Noms=$A162)*('Fériés Congés'!$D$3:$ID$301&gt;0))+MOD(C162-B162,1))</f>
        <v>7.6388888890505768E-2</v>
      </c>
    </row>
    <row r="163" spans="1:5" x14ac:dyDescent="0.3">
      <c r="A163" s="11" t="s">
        <v>98</v>
      </c>
      <c r="B163" s="11" t="s">
        <v>415</v>
      </c>
      <c r="C163" s="11" t="s">
        <v>304</v>
      </c>
      <c r="D163" s="23">
        <f t="shared" si="2"/>
        <v>6.7847222222262644</v>
      </c>
      <c r="E163" s="21">
        <f ca="1">IF(DAY(B163)=DAY(C163),INT(C163-B163)+MOD(C163-B163,1),NETWORKDAYS.INTL(B163,C163-1,"0000011",Fériés)-SUMPRODUCT((Noms=$A163)*('Fériés Congés'!$D$3:$ID$301&gt;0))+MOD(C163-B163,1))</f>
        <v>4.7847222222262644</v>
      </c>
    </row>
    <row r="164" spans="1:5" x14ac:dyDescent="0.3">
      <c r="A164" s="11" t="s">
        <v>98</v>
      </c>
      <c r="B164" s="11" t="s">
        <v>299</v>
      </c>
      <c r="C164" s="11" t="s">
        <v>305</v>
      </c>
      <c r="D164" s="23">
        <f t="shared" si="2"/>
        <v>0.28125</v>
      </c>
      <c r="E164" s="21">
        <f>IF(DAY(B164)=DAY(C164),INT(C164-B164)+MOD(C164-B164,1),NETWORKDAYS.INTL(B164,C164-1,"0000011",Fériés)-SUMPRODUCT((Noms=$A164)*('Fériés Congés'!$D$3:$ID$301&gt;0))+MOD(C164-B164,1))</f>
        <v>0.28125</v>
      </c>
    </row>
    <row r="165" spans="1:5" x14ac:dyDescent="0.3">
      <c r="A165" s="11" t="s">
        <v>98</v>
      </c>
      <c r="B165" s="11" t="s">
        <v>286</v>
      </c>
      <c r="C165" s="11" t="s">
        <v>416</v>
      </c>
      <c r="D165" s="23">
        <f t="shared" si="2"/>
        <v>0.95833333333575865</v>
      </c>
      <c r="E165" s="21">
        <f ca="1">IF(DAY(B165)=DAY(C165),INT(C165-B165)+MOD(C165-B165,1),NETWORKDAYS.INTL(B165,C165-1,"0000011",Fériés)-SUMPRODUCT((Noms=$A165)*('Fériés Congés'!$D$3:$ID$301&gt;0))+MOD(C165-B165,1))</f>
        <v>1.9583333333357587</v>
      </c>
    </row>
    <row r="166" spans="1:5" x14ac:dyDescent="0.3">
      <c r="A166" s="11" t="s">
        <v>98</v>
      </c>
      <c r="B166" s="11" t="s">
        <v>312</v>
      </c>
      <c r="C166" s="11" t="s">
        <v>258</v>
      </c>
      <c r="D166" s="23">
        <f t="shared" si="2"/>
        <v>0.36805555555474712</v>
      </c>
      <c r="E166" s="21">
        <f>IF(DAY(B166)=DAY(C166),INT(C166-B166)+MOD(C166-B166,1),NETWORKDAYS.INTL(B166,C166-1,"0000011",Fériés)-SUMPRODUCT((Noms=$A166)*('Fériés Congés'!$D$3:$ID$301&gt;0))+MOD(C166-B166,1))</f>
        <v>0.36805555555474712</v>
      </c>
    </row>
    <row r="167" spans="1:5" x14ac:dyDescent="0.3">
      <c r="A167" s="11" t="s">
        <v>98</v>
      </c>
      <c r="B167" s="11" t="s">
        <v>302</v>
      </c>
      <c r="C167" s="11" t="s">
        <v>361</v>
      </c>
      <c r="D167" s="23">
        <f t="shared" si="2"/>
        <v>1.3298611111094942</v>
      </c>
      <c r="E167" s="21">
        <f ca="1">IF(DAY(B167)=DAY(C167),INT(C167-B167)+MOD(C167-B167,1),NETWORKDAYS.INTL(B167,C167-1,"0000011",Fériés)-SUMPRODUCT((Noms=$A167)*('Fériés Congés'!$D$3:$ID$301&gt;0))+MOD(C167-B167,1))</f>
        <v>1.3298611111094942</v>
      </c>
    </row>
    <row r="168" spans="1:5" x14ac:dyDescent="0.3">
      <c r="A168" s="11" t="s">
        <v>99</v>
      </c>
      <c r="B168" s="11" t="s">
        <v>261</v>
      </c>
      <c r="C168" s="11" t="s">
        <v>418</v>
      </c>
      <c r="D168" s="23">
        <f t="shared" si="2"/>
        <v>0.16319444444525288</v>
      </c>
      <c r="E168" s="21">
        <f>IF(DAY(B168)=DAY(C168),INT(C168-B168)+MOD(C168-B168,1),NETWORKDAYS.INTL(B168,C168-1,"0000011",Fériés)-SUMPRODUCT((Noms=$A168)*('Fériés Congés'!$D$3:$ID$301&gt;0))+MOD(C168-B168,1))</f>
        <v>0.16319444444525288</v>
      </c>
    </row>
    <row r="169" spans="1:5" x14ac:dyDescent="0.3">
      <c r="A169" s="11" t="s">
        <v>100</v>
      </c>
      <c r="B169" s="11" t="s">
        <v>413</v>
      </c>
      <c r="C169" s="11" t="s">
        <v>414</v>
      </c>
      <c r="D169" s="23">
        <f t="shared" si="2"/>
        <v>0.32986111110949423</v>
      </c>
      <c r="E169" s="21">
        <f>IF(DAY(B169)=DAY(C169),INT(C169-B169)+MOD(C169-B169,1),NETWORKDAYS.INTL(B169,C169-1,"0000011",Fériés)-SUMPRODUCT((Noms=$A169)*('Fériés Congés'!$D$3:$ID$301&gt;0))+MOD(C169-B169,1))</f>
        <v>0.32986111110949423</v>
      </c>
    </row>
    <row r="170" spans="1:5" x14ac:dyDescent="0.3">
      <c r="A170" s="11" t="s">
        <v>100</v>
      </c>
      <c r="B170" s="11" t="s">
        <v>310</v>
      </c>
      <c r="C170" s="11" t="s">
        <v>306</v>
      </c>
      <c r="D170" s="23">
        <f t="shared" si="2"/>
        <v>5.9513888888905058</v>
      </c>
      <c r="E170" s="21">
        <f ca="1">IF(DAY(B170)=DAY(C170),INT(C170-B170)+MOD(C170-B170,1),NETWORKDAYS.INTL(B170,C170-1,"0000011",Fériés)-SUMPRODUCT((Noms=$A170)*('Fériés Congés'!$D$3:$ID$301&gt;0))+MOD(C170-B170,1))</f>
        <v>3.9513888888905058</v>
      </c>
    </row>
    <row r="171" spans="1:5" x14ac:dyDescent="0.3">
      <c r="A171" s="11" t="s">
        <v>100</v>
      </c>
      <c r="B171" s="11" t="s">
        <v>261</v>
      </c>
      <c r="C171" s="11" t="s">
        <v>418</v>
      </c>
      <c r="D171" s="23">
        <f t="shared" si="2"/>
        <v>0.16319444444525288</v>
      </c>
      <c r="E171" s="21">
        <f>IF(DAY(B171)=DAY(C171),INT(C171-B171)+MOD(C171-B171,1),NETWORKDAYS.INTL(B171,C171-1,"0000011",Fériés)-SUMPRODUCT((Noms=$A171)*('Fériés Congés'!$D$3:$ID$301&gt;0))+MOD(C171-B171,1))</f>
        <v>0.16319444444525288</v>
      </c>
    </row>
    <row r="172" spans="1:5" x14ac:dyDescent="0.3">
      <c r="A172" s="11" t="s">
        <v>101</v>
      </c>
      <c r="B172" s="11" t="s">
        <v>413</v>
      </c>
      <c r="C172" s="11" t="s">
        <v>414</v>
      </c>
      <c r="D172" s="23">
        <f t="shared" si="2"/>
        <v>0.32986111110949423</v>
      </c>
      <c r="E172" s="21">
        <f>IF(DAY(B172)=DAY(C172),INT(C172-B172)+MOD(C172-B172,1),NETWORKDAYS.INTL(B172,C172-1,"0000011",Fériés)-SUMPRODUCT((Noms=$A172)*('Fériés Congés'!$D$3:$ID$301&gt;0))+MOD(C172-B172,1))</f>
        <v>0.32986111110949423</v>
      </c>
    </row>
    <row r="173" spans="1:5" x14ac:dyDescent="0.3">
      <c r="A173" s="11" t="s">
        <v>101</v>
      </c>
      <c r="B173" s="11" t="s">
        <v>297</v>
      </c>
      <c r="C173" s="11" t="s">
        <v>306</v>
      </c>
      <c r="D173" s="23">
        <f t="shared" si="2"/>
        <v>0.28125</v>
      </c>
      <c r="E173" s="21">
        <f>IF(DAY(B173)=DAY(C173),INT(C173-B173)+MOD(C173-B173,1),NETWORKDAYS.INTL(B173,C173-1,"0000011",Fériés)-SUMPRODUCT((Noms=$A173)*('Fériés Congés'!$D$3:$ID$301&gt;0))+MOD(C173-B173,1))</f>
        <v>0.28125</v>
      </c>
    </row>
    <row r="174" spans="1:5" x14ac:dyDescent="0.3">
      <c r="A174" s="11" t="s">
        <v>101</v>
      </c>
      <c r="B174" s="11" t="s">
        <v>415</v>
      </c>
      <c r="C174" s="11" t="s">
        <v>301</v>
      </c>
      <c r="D174" s="23">
        <f t="shared" si="2"/>
        <v>7.6388888890505768E-2</v>
      </c>
      <c r="E174" s="21">
        <f>IF(DAY(B174)=DAY(C174),INT(C174-B174)+MOD(C174-B174,1),NETWORKDAYS.INTL(B174,C174-1,"0000011",Fériés)-SUMPRODUCT((Noms=$A174)*('Fériés Congés'!$D$3:$ID$301&gt;0))+MOD(C174-B174,1))</f>
        <v>7.6388888890505768E-2</v>
      </c>
    </row>
    <row r="175" spans="1:5" x14ac:dyDescent="0.3">
      <c r="A175" s="11" t="s">
        <v>101</v>
      </c>
      <c r="B175" s="11" t="s">
        <v>421</v>
      </c>
      <c r="C175" s="11" t="s">
        <v>305</v>
      </c>
      <c r="D175" s="23">
        <f t="shared" si="2"/>
        <v>3.8194444445252884E-2</v>
      </c>
      <c r="E175" s="21">
        <f>IF(DAY(B175)=DAY(C175),INT(C175-B175)+MOD(C175-B175,1),NETWORKDAYS.INTL(B175,C175-1,"0000011",Fériés)-SUMPRODUCT((Noms=$A175)*('Fériés Congés'!$D$3:$ID$301&gt;0))+MOD(C175-B175,1))</f>
        <v>3.8194444445252884E-2</v>
      </c>
    </row>
    <row r="176" spans="1:5" x14ac:dyDescent="0.3">
      <c r="A176" s="11" t="s">
        <v>101</v>
      </c>
      <c r="B176" s="11" t="s">
        <v>312</v>
      </c>
      <c r="C176" s="11" t="s">
        <v>422</v>
      </c>
      <c r="D176" s="23">
        <f t="shared" si="2"/>
        <v>2.7777777781011537E-2</v>
      </c>
      <c r="E176" s="21">
        <f>IF(DAY(B176)=DAY(C176),INT(C176-B176)+MOD(C176-B176,1),NETWORKDAYS.INTL(B176,C176-1,"0000011",Fériés)-SUMPRODUCT((Noms=$A176)*('Fériés Congés'!$D$3:$ID$301&gt;0))+MOD(C176-B176,1))</f>
        <v>2.7777777781011537E-2</v>
      </c>
    </row>
    <row r="177" spans="1:5" x14ac:dyDescent="0.3">
      <c r="A177" s="11" t="s">
        <v>101</v>
      </c>
      <c r="B177" s="11" t="s">
        <v>423</v>
      </c>
      <c r="C177" s="11" t="s">
        <v>361</v>
      </c>
      <c r="D177" s="23">
        <f t="shared" si="2"/>
        <v>0.125</v>
      </c>
      <c r="E177" s="21">
        <f>IF(DAY(B177)=DAY(C177),INT(C177-B177)+MOD(C177-B177,1),NETWORKDAYS.INTL(B177,C177-1,"0000011",Fériés)-SUMPRODUCT((Noms=$A177)*('Fériés Congés'!$D$3:$ID$301&gt;0))+MOD(C177-B177,1))</f>
        <v>0.125</v>
      </c>
    </row>
    <row r="178" spans="1:5" x14ac:dyDescent="0.3">
      <c r="A178" s="11" t="s">
        <v>102</v>
      </c>
      <c r="B178" s="11" t="s">
        <v>261</v>
      </c>
      <c r="C178" s="11" t="s">
        <v>418</v>
      </c>
      <c r="D178" s="23">
        <f t="shared" si="2"/>
        <v>0.16319444444525288</v>
      </c>
      <c r="E178" s="21">
        <f>IF(DAY(B178)=DAY(C178),INT(C178-B178)+MOD(C178-B178,1),NETWORKDAYS.INTL(B178,C178-1,"0000011",Fériés)-SUMPRODUCT((Noms=$A178)*('Fériés Congés'!$D$3:$ID$301&gt;0))+MOD(C178-B178,1))</f>
        <v>0.16319444444525288</v>
      </c>
    </row>
    <row r="179" spans="1:5" x14ac:dyDescent="0.3">
      <c r="A179" s="11" t="s">
        <v>103</v>
      </c>
      <c r="B179" s="11" t="s">
        <v>310</v>
      </c>
      <c r="C179" s="11" t="s">
        <v>269</v>
      </c>
      <c r="D179" s="23">
        <f t="shared" si="2"/>
        <v>3.8194444445252884E-2</v>
      </c>
      <c r="E179" s="21">
        <f>IF(DAY(B179)=DAY(C179),INT(C179-B179)+MOD(C179-B179,1),NETWORKDAYS.INTL(B179,C179-1,"0000011",Fériés)-SUMPRODUCT((Noms=$A179)*('Fériés Congés'!$D$3:$ID$301&gt;0))+MOD(C179-B179,1))</f>
        <v>3.8194444445252884E-2</v>
      </c>
    </row>
    <row r="180" spans="1:5" x14ac:dyDescent="0.3">
      <c r="A180" s="11" t="s">
        <v>104</v>
      </c>
      <c r="B180" s="11" t="s">
        <v>413</v>
      </c>
      <c r="C180" s="11" t="s">
        <v>414</v>
      </c>
      <c r="D180" s="23">
        <f t="shared" si="2"/>
        <v>0.32986111110949423</v>
      </c>
      <c r="E180" s="21">
        <f>IF(DAY(B180)=DAY(C180),INT(C180-B180)+MOD(C180-B180,1),NETWORKDAYS.INTL(B180,C180-1,"0000011",Fériés)-SUMPRODUCT((Noms=$A180)*('Fériés Congés'!$D$3:$ID$301&gt;0))+MOD(C180-B180,1))</f>
        <v>0.32986111110949423</v>
      </c>
    </row>
    <row r="181" spans="1:5" x14ac:dyDescent="0.3">
      <c r="A181" s="11" t="s">
        <v>104</v>
      </c>
      <c r="B181" s="11" t="s">
        <v>415</v>
      </c>
      <c r="C181" s="11" t="s">
        <v>306</v>
      </c>
      <c r="D181" s="23">
        <f t="shared" si="2"/>
        <v>6.9895833333357587</v>
      </c>
      <c r="E181" s="21">
        <f ca="1">IF(DAY(B181)=DAY(C181),INT(C181-B181)+MOD(C181-B181,1),NETWORKDAYS.INTL(B181,C181-1,"0000011",Fériés)-SUMPRODUCT((Noms=$A181)*('Fériés Congés'!$D$3:$ID$301&gt;0))+MOD(C181-B181,1))</f>
        <v>4.9895833333357587</v>
      </c>
    </row>
    <row r="182" spans="1:5" x14ac:dyDescent="0.3">
      <c r="A182" s="11" t="s">
        <v>104</v>
      </c>
      <c r="B182" s="11" t="s">
        <v>299</v>
      </c>
      <c r="C182" s="11" t="s">
        <v>305</v>
      </c>
      <c r="D182" s="23">
        <f t="shared" si="2"/>
        <v>0.28125</v>
      </c>
      <c r="E182" s="21">
        <f>IF(DAY(B182)=DAY(C182),INT(C182-B182)+MOD(C182-B182,1),NETWORKDAYS.INTL(B182,C182-1,"0000011",Fériés)-SUMPRODUCT((Noms=$A182)*('Fériés Congés'!$D$3:$ID$301&gt;0))+MOD(C182-B182,1))</f>
        <v>0.28125</v>
      </c>
    </row>
    <row r="183" spans="1:5" x14ac:dyDescent="0.3">
      <c r="A183" s="11" t="s">
        <v>104</v>
      </c>
      <c r="B183" s="11" t="s">
        <v>259</v>
      </c>
      <c r="C183" s="11" t="s">
        <v>361</v>
      </c>
      <c r="D183" s="23">
        <f t="shared" si="2"/>
        <v>0.32986111110949423</v>
      </c>
      <c r="E183" s="21">
        <f>IF(DAY(B183)=DAY(C183),INT(C183-B183)+MOD(C183-B183,1),NETWORKDAYS.INTL(B183,C183-1,"0000011",Fériés)-SUMPRODUCT((Noms=$A183)*('Fériés Congés'!$D$3:$ID$301&gt;0))+MOD(C183-B183,1))</f>
        <v>0.32986111110949423</v>
      </c>
    </row>
    <row r="184" spans="1:5" x14ac:dyDescent="0.3">
      <c r="A184" s="11" t="s">
        <v>104</v>
      </c>
      <c r="B184" s="11" t="s">
        <v>424</v>
      </c>
      <c r="C184" s="11" t="s">
        <v>425</v>
      </c>
      <c r="D184" s="23">
        <f t="shared" si="2"/>
        <v>6.0763888888905058</v>
      </c>
      <c r="E184" s="21">
        <f ca="1">IF(DAY(B184)=DAY(C184),INT(C184-B184)+MOD(C184-B184,1),NETWORKDAYS.INTL(B184,C184-1,"0000011",Fériés)-SUMPRODUCT((Noms=$A184)*('Fériés Congés'!$D$3:$ID$301&gt;0))+MOD(C184-B184,1))</f>
        <v>4.0763888888905058</v>
      </c>
    </row>
    <row r="185" spans="1:5" x14ac:dyDescent="0.3">
      <c r="A185" s="11" t="s">
        <v>105</v>
      </c>
      <c r="B185" s="11" t="s">
        <v>373</v>
      </c>
      <c r="C185" s="11" t="s">
        <v>269</v>
      </c>
      <c r="D185" s="23">
        <f t="shared" si="2"/>
        <v>0.16319444444525288</v>
      </c>
      <c r="E185" s="21">
        <f>IF(DAY(B185)=DAY(C185),INT(C185-B185)+MOD(C185-B185,1),NETWORKDAYS.INTL(B185,C185-1,"0000011",Fériés)-SUMPRODUCT((Noms=$A185)*('Fériés Congés'!$D$3:$ID$301&gt;0))+MOD(C185-B185,1))</f>
        <v>0.16319444444525288</v>
      </c>
    </row>
    <row r="186" spans="1:5" x14ac:dyDescent="0.3">
      <c r="A186" s="11" t="s">
        <v>105</v>
      </c>
      <c r="B186" s="11" t="s">
        <v>299</v>
      </c>
      <c r="C186" s="11" t="s">
        <v>300</v>
      </c>
      <c r="D186" s="23">
        <f t="shared" si="2"/>
        <v>0.16319444444525288</v>
      </c>
      <c r="E186" s="21">
        <f>IF(DAY(B186)=DAY(C186),INT(C186-B186)+MOD(C186-B186,1),NETWORKDAYS.INTL(B186,C186-1,"0000011",Fériés)-SUMPRODUCT((Noms=$A186)*('Fériés Congés'!$D$3:$ID$301&gt;0))+MOD(C186-B186,1))</f>
        <v>0.16319444444525288</v>
      </c>
    </row>
    <row r="187" spans="1:5" x14ac:dyDescent="0.3">
      <c r="A187" s="11" t="s">
        <v>106</v>
      </c>
      <c r="B187" s="11" t="s">
        <v>373</v>
      </c>
      <c r="C187" s="11" t="s">
        <v>269</v>
      </c>
      <c r="D187" s="23">
        <f t="shared" si="2"/>
        <v>0.16319444444525288</v>
      </c>
      <c r="E187" s="21">
        <f>IF(DAY(B187)=DAY(C187),INT(C187-B187)+MOD(C187-B187,1),NETWORKDAYS.INTL(B187,C187-1,"0000011",Fériés)-SUMPRODUCT((Noms=$A187)*('Fériés Congés'!$D$3:$ID$301&gt;0))+MOD(C187-B187,1))</f>
        <v>0.16319444444525288</v>
      </c>
    </row>
    <row r="188" spans="1:5" x14ac:dyDescent="0.3">
      <c r="A188" s="11" t="s">
        <v>106</v>
      </c>
      <c r="B188" s="11" t="s">
        <v>299</v>
      </c>
      <c r="C188" s="11" t="s">
        <v>300</v>
      </c>
      <c r="D188" s="23">
        <f t="shared" si="2"/>
        <v>0.16319444444525288</v>
      </c>
      <c r="E188" s="21">
        <f>IF(DAY(B188)=DAY(C188),INT(C188-B188)+MOD(C188-B188,1),NETWORKDAYS.INTL(B188,C188-1,"0000011",Fériés)-SUMPRODUCT((Noms=$A188)*('Fériés Congés'!$D$3:$ID$301&gt;0))+MOD(C188-B188,1))</f>
        <v>0.16319444444525288</v>
      </c>
    </row>
    <row r="189" spans="1:5" x14ac:dyDescent="0.3">
      <c r="A189" s="11" t="s">
        <v>106</v>
      </c>
      <c r="B189" s="11" t="s">
        <v>292</v>
      </c>
      <c r="C189" s="11" t="s">
        <v>293</v>
      </c>
      <c r="D189" s="23">
        <f t="shared" si="2"/>
        <v>0.36805555555474712</v>
      </c>
      <c r="E189" s="21">
        <f>IF(DAY(B189)=DAY(C189),INT(C189-B189)+MOD(C189-B189,1),NETWORKDAYS.INTL(B189,C189-1,"0000011",Fériés)-SUMPRODUCT((Noms=$A189)*('Fériés Congés'!$D$3:$ID$301&gt;0))+MOD(C189-B189,1))</f>
        <v>0.36805555555474712</v>
      </c>
    </row>
    <row r="190" spans="1:5" x14ac:dyDescent="0.3">
      <c r="A190" s="11" t="s">
        <v>107</v>
      </c>
      <c r="B190" s="11" t="s">
        <v>373</v>
      </c>
      <c r="C190" s="11" t="s">
        <v>269</v>
      </c>
      <c r="D190" s="23">
        <f t="shared" si="2"/>
        <v>0.16319444444525288</v>
      </c>
      <c r="E190" s="21">
        <f>IF(DAY(B190)=DAY(C190),INT(C190-B190)+MOD(C190-B190,1),NETWORKDAYS.INTL(B190,C190-1,"0000011",Fériés)-SUMPRODUCT((Noms=$A190)*('Fériés Congés'!$D$3:$ID$301&gt;0))+MOD(C190-B190,1))</f>
        <v>0.16319444444525288</v>
      </c>
    </row>
    <row r="191" spans="1:5" x14ac:dyDescent="0.3">
      <c r="A191" s="11" t="s">
        <v>107</v>
      </c>
      <c r="B191" s="11" t="s">
        <v>275</v>
      </c>
      <c r="C191" s="11" t="s">
        <v>300</v>
      </c>
      <c r="D191" s="23">
        <f t="shared" si="2"/>
        <v>5.9583333333357587</v>
      </c>
      <c r="E191" s="21">
        <f ca="1">IF(DAY(B191)=DAY(C191),INT(C191-B191)+MOD(C191-B191,1),NETWORKDAYS.INTL(B191,C191-1,"0000011",Fériés)-SUMPRODUCT((Noms=$A191)*('Fériés Congés'!$D$3:$ID$301&gt;0))+MOD(C191-B191,1))</f>
        <v>4.9583333333357587</v>
      </c>
    </row>
    <row r="192" spans="1:5" x14ac:dyDescent="0.3">
      <c r="A192" s="11" t="s">
        <v>108</v>
      </c>
      <c r="B192" s="11" t="s">
        <v>373</v>
      </c>
      <c r="C192" s="11" t="s">
        <v>269</v>
      </c>
      <c r="D192" s="23">
        <f t="shared" si="2"/>
        <v>0.16319444444525288</v>
      </c>
      <c r="E192" s="21">
        <f>IF(DAY(B192)=DAY(C192),INT(C192-B192)+MOD(C192-B192,1),NETWORKDAYS.INTL(B192,C192-1,"0000011",Fériés)-SUMPRODUCT((Noms=$A192)*('Fériés Congés'!$D$3:$ID$301&gt;0))+MOD(C192-B192,1))</f>
        <v>0.16319444444525288</v>
      </c>
    </row>
    <row r="193" spans="1:5" x14ac:dyDescent="0.3">
      <c r="A193" s="11" t="s">
        <v>108</v>
      </c>
      <c r="B193" s="11" t="s">
        <v>299</v>
      </c>
      <c r="C193" s="11" t="s">
        <v>300</v>
      </c>
      <c r="D193" s="23">
        <f t="shared" si="2"/>
        <v>0.16319444444525288</v>
      </c>
      <c r="E193" s="21">
        <f>IF(DAY(B193)=DAY(C193),INT(C193-B193)+MOD(C193-B193,1),NETWORKDAYS.INTL(B193,C193-1,"0000011",Fériés)-SUMPRODUCT((Noms=$A193)*('Fériés Congés'!$D$3:$ID$301&gt;0))+MOD(C193-B193,1))</f>
        <v>0.16319444444525288</v>
      </c>
    </row>
    <row r="194" spans="1:5" x14ac:dyDescent="0.3">
      <c r="A194" s="11" t="s">
        <v>109</v>
      </c>
      <c r="B194" s="11" t="s">
        <v>373</v>
      </c>
      <c r="C194" s="11" t="s">
        <v>269</v>
      </c>
      <c r="D194" s="23">
        <f t="shared" si="2"/>
        <v>0.16319444444525288</v>
      </c>
      <c r="E194" s="21">
        <f>IF(DAY(B194)=DAY(C194),INT(C194-B194)+MOD(C194-B194,1),NETWORKDAYS.INTL(B194,C194-1,"0000011",Fériés)-SUMPRODUCT((Noms=$A194)*('Fériés Congés'!$D$3:$ID$301&gt;0))+MOD(C194-B194,1))</f>
        <v>0.16319444444525288</v>
      </c>
    </row>
    <row r="195" spans="1:5" x14ac:dyDescent="0.3">
      <c r="A195" s="11" t="s">
        <v>109</v>
      </c>
      <c r="B195" s="11" t="s">
        <v>299</v>
      </c>
      <c r="C195" s="11" t="s">
        <v>300</v>
      </c>
      <c r="D195" s="23">
        <f t="shared" ref="D195:D258" si="3">INT(C195-B195)+MOD(C195-B195,1)</f>
        <v>0.16319444444525288</v>
      </c>
      <c r="E195" s="21">
        <f>IF(DAY(B195)=DAY(C195),INT(C195-B195)+MOD(C195-B195,1),NETWORKDAYS.INTL(B195,C195-1,"0000011",Fériés)-SUMPRODUCT((Noms=$A195)*('Fériés Congés'!$D$3:$ID$301&gt;0))+MOD(C195-B195,1))</f>
        <v>0.16319444444525288</v>
      </c>
    </row>
    <row r="196" spans="1:5" x14ac:dyDescent="0.3">
      <c r="A196" s="11" t="s">
        <v>110</v>
      </c>
      <c r="B196" s="11" t="s">
        <v>373</v>
      </c>
      <c r="C196" s="11" t="s">
        <v>269</v>
      </c>
      <c r="D196" s="23">
        <f t="shared" si="3"/>
        <v>0.16319444444525288</v>
      </c>
      <c r="E196" s="21">
        <f>IF(DAY(B196)=DAY(C196),INT(C196-B196)+MOD(C196-B196,1),NETWORKDAYS.INTL(B196,C196-1,"0000011",Fériés)-SUMPRODUCT((Noms=$A196)*('Fériés Congés'!$D$3:$ID$301&gt;0))+MOD(C196-B196,1))</f>
        <v>0.16319444444525288</v>
      </c>
    </row>
    <row r="197" spans="1:5" x14ac:dyDescent="0.3">
      <c r="A197" s="11" t="s">
        <v>110</v>
      </c>
      <c r="B197" s="11" t="s">
        <v>270</v>
      </c>
      <c r="C197" s="11" t="s">
        <v>300</v>
      </c>
      <c r="D197" s="23">
        <f t="shared" si="3"/>
        <v>6.1631944444452529</v>
      </c>
      <c r="E197" s="21">
        <f ca="1">IF(DAY(B197)=DAY(C197),INT(C197-B197)+MOD(C197-B197,1),NETWORKDAYS.INTL(B197,C197-1,"0000011",Fériés)-SUMPRODUCT((Noms=$A197)*('Fériés Congés'!$D$3:$ID$301&gt;0))+MOD(C197-B197,1))</f>
        <v>4.1631944444452529</v>
      </c>
    </row>
    <row r="198" spans="1:5" x14ac:dyDescent="0.3">
      <c r="A198" s="11" t="s">
        <v>110</v>
      </c>
      <c r="B198" s="11" t="s">
        <v>423</v>
      </c>
      <c r="C198" s="11" t="s">
        <v>426</v>
      </c>
      <c r="D198" s="23">
        <f t="shared" si="3"/>
        <v>5.9583333333357587</v>
      </c>
      <c r="E198" s="21">
        <f ca="1">IF(DAY(B198)=DAY(C198),INT(C198-B198)+MOD(C198-B198,1),NETWORKDAYS.INTL(B198,C198-1,"0000011",Fériés)-SUMPRODUCT((Noms=$A198)*('Fériés Congés'!$D$3:$ID$301&gt;0))+MOD(C198-B198,1))</f>
        <v>4.9583333333357587</v>
      </c>
    </row>
    <row r="199" spans="1:5" x14ac:dyDescent="0.3">
      <c r="A199" s="11" t="s">
        <v>111</v>
      </c>
      <c r="B199" s="11" t="s">
        <v>373</v>
      </c>
      <c r="C199" s="11" t="s">
        <v>269</v>
      </c>
      <c r="D199" s="23">
        <f t="shared" si="3"/>
        <v>0.16319444444525288</v>
      </c>
      <c r="E199" s="21">
        <f>IF(DAY(B199)=DAY(C199),INT(C199-B199)+MOD(C199-B199,1),NETWORKDAYS.INTL(B199,C199-1,"0000011",Fériés)-SUMPRODUCT((Noms=$A199)*('Fériés Congés'!$D$3:$ID$301&gt;0))+MOD(C199-B199,1))</f>
        <v>0.16319444444525288</v>
      </c>
    </row>
    <row r="200" spans="1:5" x14ac:dyDescent="0.3">
      <c r="A200" s="11" t="s">
        <v>111</v>
      </c>
      <c r="B200" s="11" t="s">
        <v>427</v>
      </c>
      <c r="C200" s="11" t="s">
        <v>426</v>
      </c>
      <c r="D200" s="23">
        <f t="shared" si="3"/>
        <v>0.16319444444525288</v>
      </c>
      <c r="E200" s="21">
        <f>IF(DAY(B200)=DAY(C200),INT(C200-B200)+MOD(C200-B200,1),NETWORKDAYS.INTL(B200,C200-1,"0000011",Fériés)-SUMPRODUCT((Noms=$A200)*('Fériés Congés'!$D$3:$ID$301&gt;0))+MOD(C200-B200,1))</f>
        <v>0.16319444444525288</v>
      </c>
    </row>
    <row r="201" spans="1:5" x14ac:dyDescent="0.3">
      <c r="A201" s="11" t="s">
        <v>112</v>
      </c>
      <c r="B201" s="11" t="s">
        <v>373</v>
      </c>
      <c r="C201" s="11" t="s">
        <v>269</v>
      </c>
      <c r="D201" s="23">
        <f t="shared" si="3"/>
        <v>0.16319444444525288</v>
      </c>
      <c r="E201" s="21">
        <f>IF(DAY(B201)=DAY(C201),INT(C201-B201)+MOD(C201-B201,1),NETWORKDAYS.INTL(B201,C201-1,"0000011",Fériés)-SUMPRODUCT((Noms=$A201)*('Fériés Congés'!$D$3:$ID$301&gt;0))+MOD(C201-B201,1))</f>
        <v>0.16319444444525288</v>
      </c>
    </row>
    <row r="202" spans="1:5" x14ac:dyDescent="0.3">
      <c r="A202" s="11" t="s">
        <v>112</v>
      </c>
      <c r="B202" s="11" t="s">
        <v>270</v>
      </c>
      <c r="C202" s="11" t="s">
        <v>300</v>
      </c>
      <c r="D202" s="23">
        <f t="shared" si="3"/>
        <v>6.1631944444452529</v>
      </c>
      <c r="E202" s="21">
        <f ca="1">IF(DAY(B202)=DAY(C202),INT(C202-B202)+MOD(C202-B202,1),NETWORKDAYS.INTL(B202,C202-1,"0000011",Fériés)-SUMPRODUCT((Noms=$A202)*('Fériés Congés'!$D$3:$ID$301&gt;0))+MOD(C202-B202,1))</f>
        <v>4.1631944444452529</v>
      </c>
    </row>
    <row r="203" spans="1:5" x14ac:dyDescent="0.3">
      <c r="A203" s="11" t="s">
        <v>112</v>
      </c>
      <c r="B203" s="11" t="s">
        <v>427</v>
      </c>
      <c r="C203" s="11" t="s">
        <v>426</v>
      </c>
      <c r="D203" s="23">
        <f t="shared" si="3"/>
        <v>0.16319444444525288</v>
      </c>
      <c r="E203" s="21">
        <f>IF(DAY(B203)=DAY(C203),INT(C203-B203)+MOD(C203-B203,1),NETWORKDAYS.INTL(B203,C203-1,"0000011",Fériés)-SUMPRODUCT((Noms=$A203)*('Fériés Congés'!$D$3:$ID$301&gt;0))+MOD(C203-B203,1))</f>
        <v>0.16319444444525288</v>
      </c>
    </row>
    <row r="204" spans="1:5" x14ac:dyDescent="0.3">
      <c r="A204" s="11" t="s">
        <v>112</v>
      </c>
      <c r="B204" s="11" t="s">
        <v>302</v>
      </c>
      <c r="C204" s="11" t="s">
        <v>379</v>
      </c>
      <c r="D204" s="23">
        <f t="shared" si="3"/>
        <v>0.16319444444525288</v>
      </c>
      <c r="E204" s="21">
        <f>IF(DAY(B204)=DAY(C204),INT(C204-B204)+MOD(C204-B204,1),NETWORKDAYS.INTL(B204,C204-1,"0000011",Fériés)-SUMPRODUCT((Noms=$A204)*('Fériés Congés'!$D$3:$ID$301&gt;0))+MOD(C204-B204,1))</f>
        <v>0.16319444444525288</v>
      </c>
    </row>
    <row r="205" spans="1:5" x14ac:dyDescent="0.3">
      <c r="A205" s="11" t="s">
        <v>112</v>
      </c>
      <c r="B205" s="11" t="s">
        <v>428</v>
      </c>
      <c r="C205" s="11" t="s">
        <v>293</v>
      </c>
      <c r="D205" s="23">
        <f t="shared" si="3"/>
        <v>6.1631944444452529</v>
      </c>
      <c r="E205" s="21">
        <f ca="1">IF(DAY(B205)=DAY(C205),INT(C205-B205)+MOD(C205-B205,1),NETWORKDAYS.INTL(B205,C205-1,"0000011",Fériés)-SUMPRODUCT((Noms=$A205)*('Fériés Congés'!$D$3:$ID$301&gt;0))+MOD(C205-B205,1))</f>
        <v>4.1631944444452529</v>
      </c>
    </row>
    <row r="206" spans="1:5" x14ac:dyDescent="0.3">
      <c r="A206" s="11" t="s">
        <v>113</v>
      </c>
      <c r="B206" s="11" t="s">
        <v>373</v>
      </c>
      <c r="C206" s="11" t="s">
        <v>269</v>
      </c>
      <c r="D206" s="23">
        <f t="shared" si="3"/>
        <v>0.16319444444525288</v>
      </c>
      <c r="E206" s="21">
        <f>IF(DAY(B206)=DAY(C206),INT(C206-B206)+MOD(C206-B206,1),NETWORKDAYS.INTL(B206,C206-1,"0000011",Fériés)-SUMPRODUCT((Noms=$A206)*('Fériés Congés'!$D$3:$ID$301&gt;0))+MOD(C206-B206,1))</f>
        <v>0.16319444444525288</v>
      </c>
    </row>
    <row r="207" spans="1:5" x14ac:dyDescent="0.3">
      <c r="A207" s="11" t="s">
        <v>113</v>
      </c>
      <c r="B207" s="11" t="s">
        <v>299</v>
      </c>
      <c r="C207" s="11" t="s">
        <v>300</v>
      </c>
      <c r="D207" s="23">
        <f t="shared" si="3"/>
        <v>0.16319444444525288</v>
      </c>
      <c r="E207" s="21">
        <f>IF(DAY(B207)=DAY(C207),INT(C207-B207)+MOD(C207-B207,1),NETWORKDAYS.INTL(B207,C207-1,"0000011",Fériés)-SUMPRODUCT((Noms=$A207)*('Fériés Congés'!$D$3:$ID$301&gt;0))+MOD(C207-B207,1))</f>
        <v>0.16319444444525288</v>
      </c>
    </row>
    <row r="208" spans="1:5" x14ac:dyDescent="0.3">
      <c r="A208" s="11" t="s">
        <v>113</v>
      </c>
      <c r="B208" s="11" t="s">
        <v>427</v>
      </c>
      <c r="C208" s="11" t="s">
        <v>426</v>
      </c>
      <c r="D208" s="23">
        <f t="shared" si="3"/>
        <v>0.16319444444525288</v>
      </c>
      <c r="E208" s="21">
        <f>IF(DAY(B208)=DAY(C208),INT(C208-B208)+MOD(C208-B208,1),NETWORKDAYS.INTL(B208,C208-1,"0000011",Fériés)-SUMPRODUCT((Noms=$A208)*('Fériés Congés'!$D$3:$ID$301&gt;0))+MOD(C208-B208,1))</f>
        <v>0.16319444444525288</v>
      </c>
    </row>
    <row r="209" spans="1:5" x14ac:dyDescent="0.3">
      <c r="A209" s="11" t="s">
        <v>113</v>
      </c>
      <c r="B209" s="11" t="s">
        <v>302</v>
      </c>
      <c r="C209" s="11" t="s">
        <v>379</v>
      </c>
      <c r="D209" s="23">
        <f t="shared" si="3"/>
        <v>0.16319444444525288</v>
      </c>
      <c r="E209" s="21">
        <f>IF(DAY(B209)=DAY(C209),INT(C209-B209)+MOD(C209-B209,1),NETWORKDAYS.INTL(B209,C209-1,"0000011",Fériés)-SUMPRODUCT((Noms=$A209)*('Fériés Congés'!$D$3:$ID$301&gt;0))+MOD(C209-B209,1))</f>
        <v>0.16319444444525288</v>
      </c>
    </row>
    <row r="210" spans="1:5" x14ac:dyDescent="0.3">
      <c r="A210" s="11" t="s">
        <v>113</v>
      </c>
      <c r="B210" s="11" t="s">
        <v>292</v>
      </c>
      <c r="C210" s="11" t="s">
        <v>429</v>
      </c>
      <c r="D210" s="23">
        <f t="shared" si="3"/>
        <v>0.16319444444525288</v>
      </c>
      <c r="E210" s="21">
        <f>IF(DAY(B210)=DAY(C210),INT(C210-B210)+MOD(C210-B210,1),NETWORKDAYS.INTL(B210,C210-1,"0000011",Fériés)-SUMPRODUCT((Noms=$A210)*('Fériés Congés'!$D$3:$ID$301&gt;0))+MOD(C210-B210,1))</f>
        <v>0.16319444444525288</v>
      </c>
    </row>
    <row r="211" spans="1:5" x14ac:dyDescent="0.3">
      <c r="A211" s="11" t="s">
        <v>114</v>
      </c>
      <c r="B211" s="11" t="s">
        <v>373</v>
      </c>
      <c r="C211" s="11" t="s">
        <v>269</v>
      </c>
      <c r="D211" s="23">
        <f t="shared" si="3"/>
        <v>0.16319444444525288</v>
      </c>
      <c r="E211" s="21">
        <f>IF(DAY(B211)=DAY(C211),INT(C211-B211)+MOD(C211-B211,1),NETWORKDAYS.INTL(B211,C211-1,"0000011",Fériés)-SUMPRODUCT((Noms=$A211)*('Fériés Congés'!$D$3:$ID$301&gt;0))+MOD(C211-B211,1))</f>
        <v>0.16319444444525288</v>
      </c>
    </row>
    <row r="212" spans="1:5" x14ac:dyDescent="0.3">
      <c r="A212" s="11" t="s">
        <v>115</v>
      </c>
      <c r="B212" s="11" t="s">
        <v>430</v>
      </c>
      <c r="C212" s="11" t="s">
        <v>298</v>
      </c>
      <c r="D212" s="23">
        <f t="shared" si="3"/>
        <v>0.125</v>
      </c>
      <c r="E212" s="21">
        <f>IF(DAY(B212)=DAY(C212),INT(C212-B212)+MOD(C212-B212,1),NETWORKDAYS.INTL(B212,C212-1,"0000011",Fériés)-SUMPRODUCT((Noms=$A212)*('Fériés Congés'!$D$3:$ID$301&gt;0))+MOD(C212-B212,1))</f>
        <v>0.125</v>
      </c>
    </row>
    <row r="213" spans="1:5" x14ac:dyDescent="0.3">
      <c r="A213" s="11" t="s">
        <v>115</v>
      </c>
      <c r="B213" s="11" t="s">
        <v>431</v>
      </c>
      <c r="C213" s="11" t="s">
        <v>432</v>
      </c>
      <c r="D213" s="23">
        <f t="shared" si="3"/>
        <v>3.8194444445252884E-2</v>
      </c>
      <c r="E213" s="21">
        <f>IF(DAY(B213)=DAY(C213),INT(C213-B213)+MOD(C213-B213,1),NETWORKDAYS.INTL(B213,C213-1,"0000011",Fériés)-SUMPRODUCT((Noms=$A213)*('Fériés Congés'!$D$3:$ID$301&gt;0))+MOD(C213-B213,1))</f>
        <v>3.8194444445252884E-2</v>
      </c>
    </row>
    <row r="214" spans="1:5" x14ac:dyDescent="0.3">
      <c r="A214" s="11" t="s">
        <v>115</v>
      </c>
      <c r="B214" s="11" t="s">
        <v>302</v>
      </c>
      <c r="C214" s="11" t="s">
        <v>416</v>
      </c>
      <c r="D214" s="23">
        <f t="shared" si="3"/>
        <v>4.1631944444452529</v>
      </c>
      <c r="E214" s="21">
        <f ca="1">IF(DAY(B214)=DAY(C214),INT(C214-B214)+MOD(C214-B214,1),NETWORKDAYS.INTL(B214,C214-1,"0000011",Fériés)-SUMPRODUCT((Noms=$A214)*('Fériés Congés'!$D$3:$ID$301&gt;0))+MOD(C214-B214,1))</f>
        <v>4.1631944444452529</v>
      </c>
    </row>
    <row r="215" spans="1:5" x14ac:dyDescent="0.3">
      <c r="A215" s="11" t="s">
        <v>116</v>
      </c>
      <c r="B215" s="11" t="s">
        <v>430</v>
      </c>
      <c r="C215" s="11" t="s">
        <v>298</v>
      </c>
      <c r="D215" s="23">
        <f t="shared" si="3"/>
        <v>0.125</v>
      </c>
      <c r="E215" s="21">
        <f>IF(DAY(B215)=DAY(C215),INT(C215-B215)+MOD(C215-B215,1),NETWORKDAYS.INTL(B215,C215-1,"0000011",Fériés)-SUMPRODUCT((Noms=$A215)*('Fériés Congés'!$D$3:$ID$301&gt;0))+MOD(C215-B215,1))</f>
        <v>0.125</v>
      </c>
    </row>
    <row r="216" spans="1:5" x14ac:dyDescent="0.3">
      <c r="A216" s="11" t="s">
        <v>116</v>
      </c>
      <c r="B216" s="11" t="s">
        <v>433</v>
      </c>
      <c r="C216" s="11" t="s">
        <v>304</v>
      </c>
      <c r="D216" s="23">
        <f t="shared" si="3"/>
        <v>3.8194444445252884E-2</v>
      </c>
      <c r="E216" s="21">
        <f>IF(DAY(B216)=DAY(C216),INT(C216-B216)+MOD(C216-B216,1),NETWORKDAYS.INTL(B216,C216-1,"0000011",Fériés)-SUMPRODUCT((Noms=$A216)*('Fériés Congés'!$D$3:$ID$301&gt;0))+MOD(C216-B216,1))</f>
        <v>3.8194444445252884E-2</v>
      </c>
    </row>
    <row r="217" spans="1:5" x14ac:dyDescent="0.3">
      <c r="A217" s="11" t="s">
        <v>116</v>
      </c>
      <c r="B217" s="11" t="s">
        <v>261</v>
      </c>
      <c r="C217" s="11" t="s">
        <v>269</v>
      </c>
      <c r="D217" s="23">
        <f t="shared" si="3"/>
        <v>0.36805555555474712</v>
      </c>
      <c r="E217" s="21">
        <f>IF(DAY(B217)=DAY(C217),INT(C217-B217)+MOD(C217-B217,1),NETWORKDAYS.INTL(B217,C217-1,"0000011",Fériés)-SUMPRODUCT((Noms=$A217)*('Fériés Congés'!$D$3:$ID$301&gt;0))+MOD(C217-B217,1))</f>
        <v>0.36805555555474712</v>
      </c>
    </row>
    <row r="218" spans="1:5" x14ac:dyDescent="0.3">
      <c r="A218" s="11" t="s">
        <v>116</v>
      </c>
      <c r="B218" s="11" t="s">
        <v>321</v>
      </c>
      <c r="C218" s="11" t="s">
        <v>416</v>
      </c>
      <c r="D218" s="23">
        <f t="shared" si="3"/>
        <v>1.1631944444452529</v>
      </c>
      <c r="E218" s="21">
        <f ca="1">IF(DAY(B218)=DAY(C218),INT(C218-B218)+MOD(C218-B218,1),NETWORKDAYS.INTL(B218,C218-1,"0000011",Fériés)-SUMPRODUCT((Noms=$A218)*('Fériés Congés'!$D$3:$ID$301&gt;0))+MOD(C218-B218,1))</f>
        <v>1.1631944444452529</v>
      </c>
    </row>
    <row r="219" spans="1:5" x14ac:dyDescent="0.3">
      <c r="A219" s="11" t="s">
        <v>116</v>
      </c>
      <c r="B219" s="11" t="s">
        <v>302</v>
      </c>
      <c r="C219" s="11" t="s">
        <v>303</v>
      </c>
      <c r="D219" s="23">
        <f t="shared" si="3"/>
        <v>0.36805555555474712</v>
      </c>
      <c r="E219" s="21">
        <f>IF(DAY(B219)=DAY(C219),INT(C219-B219)+MOD(C219-B219,1),NETWORKDAYS.INTL(B219,C219-1,"0000011",Fériés)-SUMPRODUCT((Noms=$A219)*('Fériés Congés'!$D$3:$ID$301&gt;0))+MOD(C219-B219,1))</f>
        <v>0.36805555555474712</v>
      </c>
    </row>
    <row r="220" spans="1:5" x14ac:dyDescent="0.3">
      <c r="A220" s="11" t="s">
        <v>117</v>
      </c>
      <c r="B220" s="11" t="s">
        <v>297</v>
      </c>
      <c r="C220" s="11" t="s">
        <v>433</v>
      </c>
      <c r="D220" s="23">
        <f t="shared" si="3"/>
        <v>3.8194444445252884E-2</v>
      </c>
      <c r="E220" s="21">
        <f>IF(DAY(B220)=DAY(C220),INT(C220-B220)+MOD(C220-B220,1),NETWORKDAYS.INTL(B220,C220-1,"0000011",Fériés)-SUMPRODUCT((Noms=$A220)*('Fériés Congés'!$D$3:$ID$301&gt;0))+MOD(C220-B220,1))</f>
        <v>3.8194444445252884E-2</v>
      </c>
    </row>
    <row r="221" spans="1:5" x14ac:dyDescent="0.3">
      <c r="A221" s="11" t="s">
        <v>117</v>
      </c>
      <c r="B221" s="11" t="s">
        <v>259</v>
      </c>
      <c r="C221" s="11" t="s">
        <v>365</v>
      </c>
      <c r="D221" s="23">
        <f t="shared" si="3"/>
        <v>7.6388888890505768E-2</v>
      </c>
      <c r="E221" s="21">
        <f>IF(DAY(B221)=DAY(C221),INT(C221-B221)+MOD(C221-B221,1),NETWORKDAYS.INTL(B221,C221-1,"0000011",Fériés)-SUMPRODUCT((Noms=$A221)*('Fériés Congés'!$D$3:$ID$301&gt;0))+MOD(C221-B221,1))</f>
        <v>7.6388888890505768E-2</v>
      </c>
    </row>
    <row r="222" spans="1:5" x14ac:dyDescent="0.3">
      <c r="A222" s="11" t="s">
        <v>117</v>
      </c>
      <c r="B222" s="11" t="s">
        <v>302</v>
      </c>
      <c r="C222" s="11" t="s">
        <v>434</v>
      </c>
      <c r="D222" s="23">
        <f t="shared" si="3"/>
        <v>0.20138888889050577</v>
      </c>
      <c r="E222" s="21">
        <f>IF(DAY(B222)=DAY(C222),INT(C222-B222)+MOD(C222-B222,1),NETWORKDAYS.INTL(B222,C222-1,"0000011",Fériés)-SUMPRODUCT((Noms=$A222)*('Fériés Congés'!$D$3:$ID$301&gt;0))+MOD(C222-B222,1))</f>
        <v>0.20138888889050577</v>
      </c>
    </row>
    <row r="223" spans="1:5" x14ac:dyDescent="0.3">
      <c r="A223" s="11" t="s">
        <v>117</v>
      </c>
      <c r="B223" s="11" t="s">
        <v>272</v>
      </c>
      <c r="C223" s="11" t="s">
        <v>273</v>
      </c>
      <c r="D223" s="23">
        <f t="shared" si="3"/>
        <v>0.16319444444525288</v>
      </c>
      <c r="E223" s="21">
        <f>IF(DAY(B223)=DAY(C223),INT(C223-B223)+MOD(C223-B223,1),NETWORKDAYS.INTL(B223,C223-1,"0000011",Fériés)-SUMPRODUCT((Noms=$A223)*('Fériés Congés'!$D$3:$ID$301&gt;0))+MOD(C223-B223,1))</f>
        <v>0.16319444444525288</v>
      </c>
    </row>
    <row r="224" spans="1:5" x14ac:dyDescent="0.3">
      <c r="A224" s="11" t="s">
        <v>118</v>
      </c>
      <c r="B224" s="11" t="s">
        <v>297</v>
      </c>
      <c r="C224" s="11" t="s">
        <v>298</v>
      </c>
      <c r="D224" s="23">
        <f t="shared" si="3"/>
        <v>0.36805555555474712</v>
      </c>
      <c r="E224" s="21">
        <f>IF(DAY(B224)=DAY(C224),INT(C224-B224)+MOD(C224-B224,1),NETWORKDAYS.INTL(B224,C224-1,"0000011",Fériés)-SUMPRODUCT((Noms=$A224)*('Fériés Congés'!$D$3:$ID$301&gt;0))+MOD(C224-B224,1))</f>
        <v>0.36805555555474712</v>
      </c>
    </row>
    <row r="225" spans="1:5" x14ac:dyDescent="0.3">
      <c r="A225" s="11" t="s">
        <v>118</v>
      </c>
      <c r="B225" s="11" t="s">
        <v>261</v>
      </c>
      <c r="C225" s="11" t="s">
        <v>269</v>
      </c>
      <c r="D225" s="23">
        <f t="shared" si="3"/>
        <v>0.36805555555474712</v>
      </c>
      <c r="E225" s="21">
        <f>IF(DAY(B225)=DAY(C225),INT(C225-B225)+MOD(C225-B225,1),NETWORKDAYS.INTL(B225,C225-1,"0000011",Fériés)-SUMPRODUCT((Noms=$A225)*('Fériés Congés'!$D$3:$ID$301&gt;0))+MOD(C225-B225,1))</f>
        <v>0.36805555555474712</v>
      </c>
    </row>
    <row r="226" spans="1:5" x14ac:dyDescent="0.3">
      <c r="A226" s="11" t="s">
        <v>118</v>
      </c>
      <c r="B226" s="11" t="s">
        <v>300</v>
      </c>
      <c r="C226" s="11" t="s">
        <v>435</v>
      </c>
      <c r="D226" s="23">
        <f t="shared" si="3"/>
        <v>3.8194444445252884E-2</v>
      </c>
      <c r="E226" s="21">
        <f>IF(DAY(B226)=DAY(C226),INT(C226-B226)+MOD(C226-B226,1),NETWORKDAYS.INTL(B226,C226-1,"0000011",Fériés)-SUMPRODUCT((Noms=$A226)*('Fériés Congés'!$D$3:$ID$301&gt;0))+MOD(C226-B226,1))</f>
        <v>3.8194444445252884E-2</v>
      </c>
    </row>
    <row r="227" spans="1:5" x14ac:dyDescent="0.3">
      <c r="A227" s="11" t="s">
        <v>118</v>
      </c>
      <c r="B227" s="11" t="s">
        <v>299</v>
      </c>
      <c r="C227" s="11" t="s">
        <v>432</v>
      </c>
      <c r="D227" s="23">
        <f t="shared" si="3"/>
        <v>7.6388888890505768E-2</v>
      </c>
      <c r="E227" s="21">
        <f>IF(DAY(B227)=DAY(C227),INT(C227-B227)+MOD(C227-B227,1),NETWORKDAYS.INTL(B227,C227-1,"0000011",Fériés)-SUMPRODUCT((Noms=$A227)*('Fériés Congés'!$D$3:$ID$301&gt;0))+MOD(C227-B227,1))</f>
        <v>7.6388888890505768E-2</v>
      </c>
    </row>
    <row r="228" spans="1:5" x14ac:dyDescent="0.3">
      <c r="A228" s="11" t="s">
        <v>118</v>
      </c>
      <c r="B228" s="11" t="s">
        <v>292</v>
      </c>
      <c r="C228" s="11" t="s">
        <v>416</v>
      </c>
      <c r="D228" s="23">
        <f t="shared" si="3"/>
        <v>11.163194444445253</v>
      </c>
      <c r="E228" s="21">
        <f ca="1">IF(DAY(B228)=DAY(C228),INT(C228-B228)+MOD(C228-B228,1),NETWORKDAYS.INTL(B228,C228-1,"0000011",Fériés)-SUMPRODUCT((Noms=$A228)*('Fériés Congés'!$D$3:$ID$301&gt;0))+MOD(C228-B228,1))</f>
        <v>9.1631944444452529</v>
      </c>
    </row>
    <row r="229" spans="1:5" x14ac:dyDescent="0.3">
      <c r="A229" s="11" t="s">
        <v>119</v>
      </c>
      <c r="B229" s="11" t="s">
        <v>297</v>
      </c>
      <c r="C229" s="11" t="s">
        <v>298</v>
      </c>
      <c r="D229" s="23">
        <f t="shared" si="3"/>
        <v>0.36805555555474712</v>
      </c>
      <c r="E229" s="21">
        <f>IF(DAY(B229)=DAY(C229),INT(C229-B229)+MOD(C229-B229,1),NETWORKDAYS.INTL(B229,C229-1,"0000011",Fériés)-SUMPRODUCT((Noms=$A229)*('Fériés Congés'!$D$3:$ID$301&gt;0))+MOD(C229-B229,1))</f>
        <v>0.36805555555474712</v>
      </c>
    </row>
    <row r="230" spans="1:5" x14ac:dyDescent="0.3">
      <c r="A230" s="11" t="s">
        <v>119</v>
      </c>
      <c r="B230" s="11" t="s">
        <v>261</v>
      </c>
      <c r="C230" s="11" t="s">
        <v>269</v>
      </c>
      <c r="D230" s="23">
        <f t="shared" si="3"/>
        <v>0.36805555555474712</v>
      </c>
      <c r="E230" s="21">
        <f>IF(DAY(B230)=DAY(C230),INT(C230-B230)+MOD(C230-B230,1),NETWORKDAYS.INTL(B230,C230-1,"0000011",Fériés)-SUMPRODUCT((Noms=$A230)*('Fériés Congés'!$D$3:$ID$301&gt;0))+MOD(C230-B230,1))</f>
        <v>0.36805555555474712</v>
      </c>
    </row>
    <row r="231" spans="1:5" x14ac:dyDescent="0.3">
      <c r="A231" s="11" t="s">
        <v>119</v>
      </c>
      <c r="B231" s="11" t="s">
        <v>300</v>
      </c>
      <c r="C231" s="11" t="s">
        <v>435</v>
      </c>
      <c r="D231" s="23">
        <f t="shared" si="3"/>
        <v>3.8194444445252884E-2</v>
      </c>
      <c r="E231" s="21">
        <f>IF(DAY(B231)=DAY(C231),INT(C231-B231)+MOD(C231-B231,1),NETWORKDAYS.INTL(B231,C231-1,"0000011",Fériés)-SUMPRODUCT((Noms=$A231)*('Fériés Congés'!$D$3:$ID$301&gt;0))+MOD(C231-B231,1))</f>
        <v>3.8194444445252884E-2</v>
      </c>
    </row>
    <row r="232" spans="1:5" x14ac:dyDescent="0.3">
      <c r="A232" s="11" t="s">
        <v>119</v>
      </c>
      <c r="B232" s="11" t="s">
        <v>299</v>
      </c>
      <c r="C232" s="11" t="s">
        <v>432</v>
      </c>
      <c r="D232" s="23">
        <f t="shared" si="3"/>
        <v>7.6388888890505768E-2</v>
      </c>
      <c r="E232" s="21">
        <f>IF(DAY(B232)=DAY(C232),INT(C232-B232)+MOD(C232-B232,1),NETWORKDAYS.INTL(B232,C232-1,"0000011",Fériés)-SUMPRODUCT((Noms=$A232)*('Fériés Congés'!$D$3:$ID$301&gt;0))+MOD(C232-B232,1))</f>
        <v>7.6388888890505768E-2</v>
      </c>
    </row>
    <row r="233" spans="1:5" x14ac:dyDescent="0.3">
      <c r="A233" s="11" t="s">
        <v>119</v>
      </c>
      <c r="B233" s="11" t="s">
        <v>321</v>
      </c>
      <c r="C233" s="11" t="s">
        <v>416</v>
      </c>
      <c r="D233" s="23">
        <f t="shared" si="3"/>
        <v>1.1631944444452529</v>
      </c>
      <c r="E233" s="21">
        <f ca="1">IF(DAY(B233)=DAY(C233),INT(C233-B233)+MOD(C233-B233,1),NETWORKDAYS.INTL(B233,C233-1,"0000011",Fériés)-SUMPRODUCT((Noms=$A233)*('Fériés Congés'!$D$3:$ID$301&gt;0))+MOD(C233-B233,1))</f>
        <v>1.1631944444452529</v>
      </c>
    </row>
    <row r="234" spans="1:5" x14ac:dyDescent="0.3">
      <c r="A234" s="11" t="s">
        <v>120</v>
      </c>
      <c r="B234" s="11" t="s">
        <v>430</v>
      </c>
      <c r="C234" s="11" t="s">
        <v>298</v>
      </c>
      <c r="D234" s="23">
        <f t="shared" si="3"/>
        <v>0.125</v>
      </c>
      <c r="E234" s="21">
        <f>IF(DAY(B234)=DAY(C234),INT(C234-B234)+MOD(C234-B234,1),NETWORKDAYS.INTL(B234,C234-1,"0000011",Fériés)-SUMPRODUCT((Noms=$A234)*('Fériés Congés'!$D$3:$ID$301&gt;0))+MOD(C234-B234,1))</f>
        <v>0.125</v>
      </c>
    </row>
    <row r="235" spans="1:5" x14ac:dyDescent="0.3">
      <c r="A235" s="11" t="s">
        <v>120</v>
      </c>
      <c r="B235" s="11" t="s">
        <v>433</v>
      </c>
      <c r="C235" s="11" t="s">
        <v>304</v>
      </c>
      <c r="D235" s="23">
        <f t="shared" si="3"/>
        <v>3.8194444445252884E-2</v>
      </c>
      <c r="E235" s="21">
        <f>IF(DAY(B235)=DAY(C235),INT(C235-B235)+MOD(C235-B235,1),NETWORKDAYS.INTL(B235,C235-1,"0000011",Fériés)-SUMPRODUCT((Noms=$A235)*('Fériés Congés'!$D$3:$ID$301&gt;0))+MOD(C235-B235,1))</f>
        <v>3.8194444445252884E-2</v>
      </c>
    </row>
    <row r="236" spans="1:5" x14ac:dyDescent="0.3">
      <c r="A236" s="11" t="s">
        <v>120</v>
      </c>
      <c r="B236" s="11" t="s">
        <v>261</v>
      </c>
      <c r="C236" s="11" t="s">
        <v>262</v>
      </c>
      <c r="D236" s="23">
        <f t="shared" si="3"/>
        <v>7.6388888890505768E-2</v>
      </c>
      <c r="E236" s="21">
        <f>IF(DAY(B236)=DAY(C236),INT(C236-B236)+MOD(C236-B236,1),NETWORKDAYS.INTL(B236,C236-1,"0000011",Fériés)-SUMPRODUCT((Noms=$A236)*('Fériés Congés'!$D$3:$ID$301&gt;0))+MOD(C236-B236,1))</f>
        <v>7.6388888890505768E-2</v>
      </c>
    </row>
    <row r="237" spans="1:5" x14ac:dyDescent="0.3">
      <c r="A237" s="11" t="s">
        <v>120</v>
      </c>
      <c r="B237" s="11" t="s">
        <v>299</v>
      </c>
      <c r="C237" s="11" t="s">
        <v>432</v>
      </c>
      <c r="D237" s="23">
        <f t="shared" si="3"/>
        <v>7.6388888890505768E-2</v>
      </c>
      <c r="E237" s="21">
        <f>IF(DAY(B237)=DAY(C237),INT(C237-B237)+MOD(C237-B237,1),NETWORKDAYS.INTL(B237,C237-1,"0000011",Fériés)-SUMPRODUCT((Noms=$A237)*('Fériés Congés'!$D$3:$ID$301&gt;0))+MOD(C237-B237,1))</f>
        <v>7.6388888890505768E-2</v>
      </c>
    </row>
    <row r="238" spans="1:5" x14ac:dyDescent="0.3">
      <c r="A238" s="11" t="s">
        <v>120</v>
      </c>
      <c r="B238" s="11" t="s">
        <v>312</v>
      </c>
      <c r="C238" s="11" t="s">
        <v>319</v>
      </c>
      <c r="D238" s="23">
        <f t="shared" si="3"/>
        <v>0.16319444444525288</v>
      </c>
      <c r="E238" s="21">
        <f>IF(DAY(B238)=DAY(C238),INT(C238-B238)+MOD(C238-B238,1),NETWORKDAYS.INTL(B238,C238-1,"0000011",Fériés)-SUMPRODUCT((Noms=$A238)*('Fériés Congés'!$D$3:$ID$301&gt;0))+MOD(C238-B238,1))</f>
        <v>0.16319444444525288</v>
      </c>
    </row>
    <row r="239" spans="1:5" x14ac:dyDescent="0.3">
      <c r="A239" s="11" t="s">
        <v>120</v>
      </c>
      <c r="B239" s="11" t="s">
        <v>259</v>
      </c>
      <c r="C239" s="11" t="s">
        <v>365</v>
      </c>
      <c r="D239" s="23">
        <f t="shared" si="3"/>
        <v>7.6388888890505768E-2</v>
      </c>
      <c r="E239" s="21">
        <f>IF(DAY(B239)=DAY(C239),INT(C239-B239)+MOD(C239-B239,1),NETWORKDAYS.INTL(B239,C239-1,"0000011",Fériés)-SUMPRODUCT((Noms=$A239)*('Fériés Congés'!$D$3:$ID$301&gt;0))+MOD(C239-B239,1))</f>
        <v>7.6388888890505768E-2</v>
      </c>
    </row>
    <row r="240" spans="1:5" x14ac:dyDescent="0.3">
      <c r="A240" s="11" t="s">
        <v>120</v>
      </c>
      <c r="B240" s="11" t="s">
        <v>302</v>
      </c>
      <c r="C240" s="11" t="s">
        <v>391</v>
      </c>
      <c r="D240" s="23">
        <f t="shared" si="3"/>
        <v>7.6388888890505768E-2</v>
      </c>
      <c r="E240" s="21">
        <f>IF(DAY(B240)=DAY(C240),INT(C240-B240)+MOD(C240-B240,1),NETWORKDAYS.INTL(B240,C240-1,"0000011",Fériés)-SUMPRODUCT((Noms=$A240)*('Fériés Congés'!$D$3:$ID$301&gt;0))+MOD(C240-B240,1))</f>
        <v>7.6388888890505768E-2</v>
      </c>
    </row>
    <row r="241" spans="1:5" x14ac:dyDescent="0.3">
      <c r="A241" s="11" t="s">
        <v>121</v>
      </c>
      <c r="B241" s="11" t="s">
        <v>430</v>
      </c>
      <c r="C241" s="11" t="s">
        <v>298</v>
      </c>
      <c r="D241" s="23">
        <f t="shared" si="3"/>
        <v>0.125</v>
      </c>
      <c r="E241" s="21">
        <f>IF(DAY(B241)=DAY(C241),INT(C241-B241)+MOD(C241-B241,1),NETWORKDAYS.INTL(B241,C241-1,"0000011",Fériés)-SUMPRODUCT((Noms=$A241)*('Fériés Congés'!$D$3:$ID$301&gt;0))+MOD(C241-B241,1))</f>
        <v>0.125</v>
      </c>
    </row>
    <row r="242" spans="1:5" x14ac:dyDescent="0.3">
      <c r="A242" s="11" t="s">
        <v>121</v>
      </c>
      <c r="B242" s="11" t="s">
        <v>433</v>
      </c>
      <c r="C242" s="11" t="s">
        <v>304</v>
      </c>
      <c r="D242" s="23">
        <f t="shared" si="3"/>
        <v>3.8194444445252884E-2</v>
      </c>
      <c r="E242" s="21">
        <f>IF(DAY(B242)=DAY(C242),INT(C242-B242)+MOD(C242-B242,1),NETWORKDAYS.INTL(B242,C242-1,"0000011",Fériés)-SUMPRODUCT((Noms=$A242)*('Fériés Congés'!$D$3:$ID$301&gt;0))+MOD(C242-B242,1))</f>
        <v>3.8194444445252884E-2</v>
      </c>
    </row>
    <row r="243" spans="1:5" x14ac:dyDescent="0.3">
      <c r="A243" s="11" t="s">
        <v>121</v>
      </c>
      <c r="B243" s="11" t="s">
        <v>423</v>
      </c>
      <c r="C243" s="11" t="s">
        <v>258</v>
      </c>
      <c r="D243" s="23">
        <f t="shared" si="3"/>
        <v>1.1631944444452529</v>
      </c>
      <c r="E243" s="21">
        <f ca="1">IF(DAY(B243)=DAY(C243),INT(C243-B243)+MOD(C243-B243,1),NETWORKDAYS.INTL(B243,C243-1,"0000011",Fériés)-SUMPRODUCT((Noms=$A243)*('Fériés Congés'!$D$3:$ID$301&gt;0))+MOD(C243-B243,1))</f>
        <v>1.1631944444452529</v>
      </c>
    </row>
    <row r="244" spans="1:5" x14ac:dyDescent="0.3">
      <c r="A244" s="11" t="s">
        <v>121</v>
      </c>
      <c r="B244" s="11" t="s">
        <v>436</v>
      </c>
      <c r="C244" s="11" t="s">
        <v>303</v>
      </c>
      <c r="D244" s="23">
        <f t="shared" si="3"/>
        <v>13.368055555554747</v>
      </c>
      <c r="E244" s="21">
        <f ca="1">IF(DAY(B244)=DAY(C244),INT(C244-B244)+MOD(C244-B244,1),NETWORKDAYS.INTL(B244,C244-1,"0000011",Fériés)-SUMPRODUCT((Noms=$A244)*('Fériés Congés'!$D$3:$ID$301&gt;0))+MOD(C244-B244,1))</f>
        <v>9.3680555555547471</v>
      </c>
    </row>
    <row r="245" spans="1:5" x14ac:dyDescent="0.3">
      <c r="A245" s="11" t="s">
        <v>122</v>
      </c>
      <c r="B245" s="11" t="s">
        <v>297</v>
      </c>
      <c r="C245" s="11" t="s">
        <v>298</v>
      </c>
      <c r="D245" s="23">
        <f t="shared" si="3"/>
        <v>0.36805555555474712</v>
      </c>
      <c r="E245" s="21">
        <f>IF(DAY(B245)=DAY(C245),INT(C245-B245)+MOD(C245-B245,1),NETWORKDAYS.INTL(B245,C245-1,"0000011",Fériés)-SUMPRODUCT((Noms=$A245)*('Fériés Congés'!$D$3:$ID$301&gt;0))+MOD(C245-B245,1))</f>
        <v>0.36805555555474712</v>
      </c>
    </row>
    <row r="246" spans="1:5" x14ac:dyDescent="0.3">
      <c r="A246" s="11" t="s">
        <v>122</v>
      </c>
      <c r="B246" s="11" t="s">
        <v>261</v>
      </c>
      <c r="C246" s="11" t="s">
        <v>269</v>
      </c>
      <c r="D246" s="23">
        <f t="shared" si="3"/>
        <v>0.36805555555474712</v>
      </c>
      <c r="E246" s="21">
        <f>IF(DAY(B246)=DAY(C246),INT(C246-B246)+MOD(C246-B246,1),NETWORKDAYS.INTL(B246,C246-1,"0000011",Fériés)-SUMPRODUCT((Noms=$A246)*('Fériés Congés'!$D$3:$ID$301&gt;0))+MOD(C246-B246,1))</f>
        <v>0.36805555555474712</v>
      </c>
    </row>
    <row r="247" spans="1:5" x14ac:dyDescent="0.3">
      <c r="A247" s="11" t="s">
        <v>122</v>
      </c>
      <c r="B247" s="11" t="s">
        <v>300</v>
      </c>
      <c r="C247" s="11" t="s">
        <v>435</v>
      </c>
      <c r="D247" s="23">
        <f t="shared" si="3"/>
        <v>3.8194444445252884E-2</v>
      </c>
      <c r="E247" s="21">
        <f>IF(DAY(B247)=DAY(C247),INT(C247-B247)+MOD(C247-B247,1),NETWORKDAYS.INTL(B247,C247-1,"0000011",Fériés)-SUMPRODUCT((Noms=$A247)*('Fériés Congés'!$D$3:$ID$301&gt;0))+MOD(C247-B247,1))</f>
        <v>3.8194444445252884E-2</v>
      </c>
    </row>
    <row r="248" spans="1:5" x14ac:dyDescent="0.3">
      <c r="A248" s="11" t="s">
        <v>122</v>
      </c>
      <c r="B248" s="11" t="s">
        <v>299</v>
      </c>
      <c r="C248" s="11" t="s">
        <v>432</v>
      </c>
      <c r="D248" s="23">
        <f t="shared" si="3"/>
        <v>7.6388888890505768E-2</v>
      </c>
      <c r="E248" s="21">
        <f>IF(DAY(B248)=DAY(C248),INT(C248-B248)+MOD(C248-B248,1),NETWORKDAYS.INTL(B248,C248-1,"0000011",Fériés)-SUMPRODUCT((Noms=$A248)*('Fériés Congés'!$D$3:$ID$301&gt;0))+MOD(C248-B248,1))</f>
        <v>7.6388888890505768E-2</v>
      </c>
    </row>
    <row r="249" spans="1:5" x14ac:dyDescent="0.3">
      <c r="A249" s="11" t="s">
        <v>122</v>
      </c>
      <c r="B249" s="11" t="s">
        <v>321</v>
      </c>
      <c r="C249" s="11" t="s">
        <v>416</v>
      </c>
      <c r="D249" s="23">
        <f t="shared" si="3"/>
        <v>1.1631944444452529</v>
      </c>
      <c r="E249" s="21">
        <f ca="1">IF(DAY(B249)=DAY(C249),INT(C249-B249)+MOD(C249-B249,1),NETWORKDAYS.INTL(B249,C249-1,"0000011",Fériés)-SUMPRODUCT((Noms=$A249)*('Fériés Congés'!$D$3:$ID$301&gt;0))+MOD(C249-B249,1))</f>
        <v>1.1631944444452529</v>
      </c>
    </row>
    <row r="250" spans="1:5" x14ac:dyDescent="0.3">
      <c r="A250" s="11" t="s">
        <v>122</v>
      </c>
      <c r="B250" s="11" t="s">
        <v>377</v>
      </c>
      <c r="C250" s="11" t="s">
        <v>260</v>
      </c>
      <c r="D250" s="23">
        <f t="shared" si="3"/>
        <v>0.28125</v>
      </c>
      <c r="E250" s="21">
        <f>IF(DAY(B250)=DAY(C250),INT(C250-B250)+MOD(C250-B250,1),NETWORKDAYS.INTL(B250,C250-1,"0000011",Fériés)-SUMPRODUCT((Noms=$A250)*('Fériés Congés'!$D$3:$ID$301&gt;0))+MOD(C250-B250,1))</f>
        <v>0.28125</v>
      </c>
    </row>
    <row r="251" spans="1:5" x14ac:dyDescent="0.3">
      <c r="A251" s="11" t="s">
        <v>122</v>
      </c>
      <c r="B251" s="11" t="s">
        <v>302</v>
      </c>
      <c r="C251" s="11" t="s">
        <v>303</v>
      </c>
      <c r="D251" s="23">
        <f t="shared" si="3"/>
        <v>0.36805555555474712</v>
      </c>
      <c r="E251" s="21">
        <f>IF(DAY(B251)=DAY(C251),INT(C251-B251)+MOD(C251-B251,1),NETWORKDAYS.INTL(B251,C251-1,"0000011",Fériés)-SUMPRODUCT((Noms=$A251)*('Fériés Congés'!$D$3:$ID$301&gt;0))+MOD(C251-B251,1))</f>
        <v>0.36805555555474712</v>
      </c>
    </row>
    <row r="252" spans="1:5" x14ac:dyDescent="0.3">
      <c r="A252" s="11" t="s">
        <v>123</v>
      </c>
      <c r="B252" s="11" t="s">
        <v>297</v>
      </c>
      <c r="C252" s="11" t="s">
        <v>298</v>
      </c>
      <c r="D252" s="23">
        <f t="shared" si="3"/>
        <v>0.36805555555474712</v>
      </c>
      <c r="E252" s="21">
        <f>IF(DAY(B252)=DAY(C252),INT(C252-B252)+MOD(C252-B252,1),NETWORKDAYS.INTL(B252,C252-1,"0000011",Fériés)-SUMPRODUCT((Noms=$A252)*('Fériés Congés'!$D$3:$ID$301&gt;0))+MOD(C252-B252,1))</f>
        <v>0.36805555555474712</v>
      </c>
    </row>
    <row r="253" spans="1:5" x14ac:dyDescent="0.3">
      <c r="A253" s="11" t="s">
        <v>123</v>
      </c>
      <c r="B253" s="11" t="s">
        <v>300</v>
      </c>
      <c r="C253" s="11" t="s">
        <v>435</v>
      </c>
      <c r="D253" s="23">
        <f t="shared" si="3"/>
        <v>3.8194444445252884E-2</v>
      </c>
      <c r="E253" s="21">
        <f>IF(DAY(B253)=DAY(C253),INT(C253-B253)+MOD(C253-B253,1),NETWORKDAYS.INTL(B253,C253-1,"0000011",Fériés)-SUMPRODUCT((Noms=$A253)*('Fériés Congés'!$D$3:$ID$301&gt;0))+MOD(C253-B253,1))</f>
        <v>3.8194444445252884E-2</v>
      </c>
    </row>
    <row r="254" spans="1:5" x14ac:dyDescent="0.3">
      <c r="A254" s="11" t="s">
        <v>124</v>
      </c>
      <c r="B254" s="11" t="s">
        <v>433</v>
      </c>
      <c r="C254" s="11" t="s">
        <v>304</v>
      </c>
      <c r="D254" s="23">
        <f t="shared" si="3"/>
        <v>3.8194444445252884E-2</v>
      </c>
      <c r="E254" s="21">
        <f>IF(DAY(B254)=DAY(C254),INT(C254-B254)+MOD(C254-B254,1),NETWORKDAYS.INTL(B254,C254-1,"0000011",Fériés)-SUMPRODUCT((Noms=$A254)*('Fériés Congés'!$D$3:$ID$301&gt;0))+MOD(C254-B254,1))</f>
        <v>3.8194444445252884E-2</v>
      </c>
    </row>
    <row r="255" spans="1:5" x14ac:dyDescent="0.3">
      <c r="A255" s="11" t="s">
        <v>124</v>
      </c>
      <c r="B255" s="11" t="s">
        <v>261</v>
      </c>
      <c r="C255" s="11" t="s">
        <v>262</v>
      </c>
      <c r="D255" s="23">
        <f t="shared" si="3"/>
        <v>7.6388888890505768E-2</v>
      </c>
      <c r="E255" s="21">
        <f>IF(DAY(B255)=DAY(C255),INT(C255-B255)+MOD(C255-B255,1),NETWORKDAYS.INTL(B255,C255-1,"0000011",Fériés)-SUMPRODUCT((Noms=$A255)*('Fériés Congés'!$D$3:$ID$301&gt;0))+MOD(C255-B255,1))</f>
        <v>7.6388888890505768E-2</v>
      </c>
    </row>
    <row r="256" spans="1:5" x14ac:dyDescent="0.3">
      <c r="A256" s="11" t="s">
        <v>125</v>
      </c>
      <c r="B256" s="11" t="s">
        <v>420</v>
      </c>
      <c r="C256" s="11" t="s">
        <v>416</v>
      </c>
      <c r="D256" s="23">
        <f t="shared" si="3"/>
        <v>0.16319444444525288</v>
      </c>
      <c r="E256" s="21">
        <f>IF(DAY(B256)=DAY(C256),INT(C256-B256)+MOD(C256-B256,1),NETWORKDAYS.INTL(B256,C256-1,"0000011",Fériés)-SUMPRODUCT((Noms=$A256)*('Fériés Congés'!$D$3:$ID$301&gt;0))+MOD(C256-B256,1))</f>
        <v>0.16319444444525288</v>
      </c>
    </row>
    <row r="257" spans="1:5" x14ac:dyDescent="0.3">
      <c r="A257" s="11" t="s">
        <v>125</v>
      </c>
      <c r="B257" s="11" t="s">
        <v>302</v>
      </c>
      <c r="C257" s="11" t="s">
        <v>434</v>
      </c>
      <c r="D257" s="23">
        <f t="shared" si="3"/>
        <v>0.20138888889050577</v>
      </c>
      <c r="E257" s="21">
        <f>IF(DAY(B257)=DAY(C257),INT(C257-B257)+MOD(C257-B257,1),NETWORKDAYS.INTL(B257,C257-1,"0000011",Fériés)-SUMPRODUCT((Noms=$A257)*('Fériés Congés'!$D$3:$ID$301&gt;0))+MOD(C257-B257,1))</f>
        <v>0.20138888889050577</v>
      </c>
    </row>
    <row r="258" spans="1:5" x14ac:dyDescent="0.3">
      <c r="A258" s="11" t="s">
        <v>126</v>
      </c>
      <c r="B258" s="11" t="s">
        <v>297</v>
      </c>
      <c r="C258" s="11" t="s">
        <v>298</v>
      </c>
      <c r="D258" s="23">
        <f t="shared" si="3"/>
        <v>0.36805555555474712</v>
      </c>
      <c r="E258" s="21">
        <f>IF(DAY(B258)=DAY(C258),INT(C258-B258)+MOD(C258-B258,1),NETWORKDAYS.INTL(B258,C258-1,"0000011",Fériés)-SUMPRODUCT((Noms=$A258)*('Fériés Congés'!$D$3:$ID$301&gt;0))+MOD(C258-B258,1))</f>
        <v>0.36805555555474712</v>
      </c>
    </row>
    <row r="259" spans="1:5" x14ac:dyDescent="0.3">
      <c r="A259" s="11" t="s">
        <v>126</v>
      </c>
      <c r="B259" s="11" t="s">
        <v>373</v>
      </c>
      <c r="C259" s="11" t="s">
        <v>269</v>
      </c>
      <c r="D259" s="23">
        <f t="shared" ref="D259:D322" si="4">INT(C259-B259)+MOD(C259-B259,1)</f>
        <v>0.16319444444525288</v>
      </c>
      <c r="E259" s="21">
        <f>IF(DAY(B259)=DAY(C259),INT(C259-B259)+MOD(C259-B259,1),NETWORKDAYS.INTL(B259,C259-1,"0000011",Fériés)-SUMPRODUCT((Noms=$A259)*('Fériés Congés'!$D$3:$ID$301&gt;0))+MOD(C259-B259,1))</f>
        <v>0.16319444444525288</v>
      </c>
    </row>
    <row r="260" spans="1:5" x14ac:dyDescent="0.3">
      <c r="A260" s="11" t="s">
        <v>126</v>
      </c>
      <c r="B260" s="11" t="s">
        <v>300</v>
      </c>
      <c r="C260" s="11" t="s">
        <v>435</v>
      </c>
      <c r="D260" s="23">
        <f t="shared" si="4"/>
        <v>3.8194444445252884E-2</v>
      </c>
      <c r="E260" s="21">
        <f>IF(DAY(B260)=DAY(C260),INT(C260-B260)+MOD(C260-B260,1),NETWORKDAYS.INTL(B260,C260-1,"0000011",Fériés)-SUMPRODUCT((Noms=$A260)*('Fériés Congés'!$D$3:$ID$301&gt;0))+MOD(C260-B260,1))</f>
        <v>3.8194444445252884E-2</v>
      </c>
    </row>
    <row r="261" spans="1:5" x14ac:dyDescent="0.3">
      <c r="A261" s="11" t="s">
        <v>126</v>
      </c>
      <c r="B261" s="11" t="s">
        <v>299</v>
      </c>
      <c r="C261" s="11" t="s">
        <v>432</v>
      </c>
      <c r="D261" s="23">
        <f t="shared" si="4"/>
        <v>7.6388888890505768E-2</v>
      </c>
      <c r="E261" s="21">
        <f>IF(DAY(B261)=DAY(C261),INT(C261-B261)+MOD(C261-B261,1),NETWORKDAYS.INTL(B261,C261-1,"0000011",Fériés)-SUMPRODUCT((Noms=$A261)*('Fériés Congés'!$D$3:$ID$301&gt;0))+MOD(C261-B261,1))</f>
        <v>7.6388888890505768E-2</v>
      </c>
    </row>
    <row r="262" spans="1:5" x14ac:dyDescent="0.3">
      <c r="A262" s="11" t="s">
        <v>127</v>
      </c>
      <c r="B262" s="11" t="s">
        <v>297</v>
      </c>
      <c r="C262" s="11" t="s">
        <v>433</v>
      </c>
      <c r="D262" s="23">
        <f t="shared" si="4"/>
        <v>3.8194444445252884E-2</v>
      </c>
      <c r="E262" s="21">
        <f>IF(DAY(B262)=DAY(C262),INT(C262-B262)+MOD(C262-B262,1),NETWORKDAYS.INTL(B262,C262-1,"0000011",Fériés)-SUMPRODUCT((Noms=$A262)*('Fériés Congés'!$D$3:$ID$301&gt;0))+MOD(C262-B262,1))</f>
        <v>3.8194444445252884E-2</v>
      </c>
    </row>
    <row r="263" spans="1:5" x14ac:dyDescent="0.3">
      <c r="A263" s="11" t="s">
        <v>127</v>
      </c>
      <c r="B263" s="11" t="s">
        <v>300</v>
      </c>
      <c r="C263" s="11" t="s">
        <v>435</v>
      </c>
      <c r="D263" s="23">
        <f t="shared" si="4"/>
        <v>3.8194444445252884E-2</v>
      </c>
      <c r="E263" s="21">
        <f>IF(DAY(B263)=DAY(C263),INT(C263-B263)+MOD(C263-B263,1),NETWORKDAYS.INTL(B263,C263-1,"0000011",Fériés)-SUMPRODUCT((Noms=$A263)*('Fériés Congés'!$D$3:$ID$301&gt;0))+MOD(C263-B263,1))</f>
        <v>3.8194444445252884E-2</v>
      </c>
    </row>
    <row r="264" spans="1:5" x14ac:dyDescent="0.3">
      <c r="A264" s="11" t="s">
        <v>127</v>
      </c>
      <c r="B264" s="11" t="s">
        <v>312</v>
      </c>
      <c r="C264" s="11" t="s">
        <v>353</v>
      </c>
      <c r="D264" s="23">
        <f t="shared" si="4"/>
        <v>1.1631944444452529</v>
      </c>
      <c r="E264" s="21">
        <f ca="1">IF(DAY(B264)=DAY(C264),INT(C264-B264)+MOD(C264-B264,1),NETWORKDAYS.INTL(B264,C264-1,"0000011",Fériés)-SUMPRODUCT((Noms=$A264)*('Fériés Congés'!$D$3:$ID$301&gt;0))+MOD(C264-B264,1))</f>
        <v>1.1631944444452529</v>
      </c>
    </row>
    <row r="265" spans="1:5" x14ac:dyDescent="0.3">
      <c r="A265" s="11" t="s">
        <v>127</v>
      </c>
      <c r="B265" s="11" t="s">
        <v>272</v>
      </c>
      <c r="C265" s="11" t="s">
        <v>434</v>
      </c>
      <c r="D265" s="23">
        <f t="shared" si="4"/>
        <v>6.2013888888905058</v>
      </c>
      <c r="E265" s="21">
        <f ca="1">IF(DAY(B265)=DAY(C265),INT(C265-B265)+MOD(C265-B265,1),NETWORKDAYS.INTL(B265,C265-1,"0000011",Fériés)-SUMPRODUCT((Noms=$A265)*('Fériés Congés'!$D$3:$ID$301&gt;0))+MOD(C265-B265,1))</f>
        <v>4.2013888888905058</v>
      </c>
    </row>
    <row r="266" spans="1:5" x14ac:dyDescent="0.3">
      <c r="A266" s="11" t="s">
        <v>128</v>
      </c>
      <c r="B266" s="11" t="s">
        <v>297</v>
      </c>
      <c r="C266" s="11" t="s">
        <v>298</v>
      </c>
      <c r="D266" s="23">
        <f t="shared" si="4"/>
        <v>0.36805555555474712</v>
      </c>
      <c r="E266" s="21">
        <f>IF(DAY(B266)=DAY(C266),INT(C266-B266)+MOD(C266-B266,1),NETWORKDAYS.INTL(B266,C266-1,"0000011",Fériés)-SUMPRODUCT((Noms=$A266)*('Fériés Congés'!$D$3:$ID$301&gt;0))+MOD(C266-B266,1))</f>
        <v>0.36805555555474712</v>
      </c>
    </row>
    <row r="267" spans="1:5" x14ac:dyDescent="0.3">
      <c r="A267" s="11" t="s">
        <v>128</v>
      </c>
      <c r="B267" s="11" t="s">
        <v>261</v>
      </c>
      <c r="C267" s="11" t="s">
        <v>269</v>
      </c>
      <c r="D267" s="23">
        <f t="shared" si="4"/>
        <v>0.36805555555474712</v>
      </c>
      <c r="E267" s="21">
        <f>IF(DAY(B267)=DAY(C267),INT(C267-B267)+MOD(C267-B267,1),NETWORKDAYS.INTL(B267,C267-1,"0000011",Fériés)-SUMPRODUCT((Noms=$A267)*('Fériés Congés'!$D$3:$ID$301&gt;0))+MOD(C267-B267,1))</f>
        <v>0.36805555555474712</v>
      </c>
    </row>
    <row r="268" spans="1:5" x14ac:dyDescent="0.3">
      <c r="A268" s="11" t="s">
        <v>128</v>
      </c>
      <c r="B268" s="11" t="s">
        <v>300</v>
      </c>
      <c r="C268" s="11" t="s">
        <v>435</v>
      </c>
      <c r="D268" s="23">
        <f t="shared" si="4"/>
        <v>3.8194444445252884E-2</v>
      </c>
      <c r="E268" s="21">
        <f>IF(DAY(B268)=DAY(C268),INT(C268-B268)+MOD(C268-B268,1),NETWORKDAYS.INTL(B268,C268-1,"0000011",Fériés)-SUMPRODUCT((Noms=$A268)*('Fériés Congés'!$D$3:$ID$301&gt;0))+MOD(C268-B268,1))</f>
        <v>3.8194444445252884E-2</v>
      </c>
    </row>
    <row r="269" spans="1:5" x14ac:dyDescent="0.3">
      <c r="A269" s="11" t="s">
        <v>128</v>
      </c>
      <c r="B269" s="11" t="s">
        <v>299</v>
      </c>
      <c r="C269" s="11" t="s">
        <v>432</v>
      </c>
      <c r="D269" s="23">
        <f t="shared" si="4"/>
        <v>7.6388888890505768E-2</v>
      </c>
      <c r="E269" s="21">
        <f>IF(DAY(B269)=DAY(C269),INT(C269-B269)+MOD(C269-B269,1),NETWORKDAYS.INTL(B269,C269-1,"0000011",Fériés)-SUMPRODUCT((Noms=$A269)*('Fériés Congés'!$D$3:$ID$301&gt;0))+MOD(C269-B269,1))</f>
        <v>7.6388888890505768E-2</v>
      </c>
    </row>
    <row r="270" spans="1:5" x14ac:dyDescent="0.3">
      <c r="A270" s="11" t="s">
        <v>128</v>
      </c>
      <c r="B270" s="11" t="s">
        <v>420</v>
      </c>
      <c r="C270" s="11" t="s">
        <v>416</v>
      </c>
      <c r="D270" s="23">
        <f t="shared" si="4"/>
        <v>0.16319444444525288</v>
      </c>
      <c r="E270" s="21">
        <f>IF(DAY(B270)=DAY(C270),INT(C270-B270)+MOD(C270-B270,1),NETWORKDAYS.INTL(B270,C270-1,"0000011",Fériés)-SUMPRODUCT((Noms=$A270)*('Fériés Congés'!$D$3:$ID$301&gt;0))+MOD(C270-B270,1))</f>
        <v>0.16319444444525288</v>
      </c>
    </row>
    <row r="271" spans="1:5" x14ac:dyDescent="0.3">
      <c r="A271" s="11" t="s">
        <v>128</v>
      </c>
      <c r="B271" s="11" t="s">
        <v>321</v>
      </c>
      <c r="C271" s="11" t="s">
        <v>353</v>
      </c>
      <c r="D271" s="23">
        <f t="shared" si="4"/>
        <v>0.16319444444525288</v>
      </c>
      <c r="E271" s="21">
        <f>IF(DAY(B271)=DAY(C271),INT(C271-B271)+MOD(C271-B271,1),NETWORKDAYS.INTL(B271,C271-1,"0000011",Fériés)-SUMPRODUCT((Noms=$A271)*('Fériés Congés'!$D$3:$ID$301&gt;0))+MOD(C271-B271,1))</f>
        <v>0.16319444444525288</v>
      </c>
    </row>
    <row r="272" spans="1:5" x14ac:dyDescent="0.3">
      <c r="A272" s="11" t="s">
        <v>128</v>
      </c>
      <c r="B272" s="11" t="s">
        <v>292</v>
      </c>
      <c r="C272" s="11" t="s">
        <v>319</v>
      </c>
      <c r="D272" s="23">
        <f t="shared" si="4"/>
        <v>9.1631944444452529</v>
      </c>
      <c r="E272" s="21">
        <f ca="1">IF(DAY(B272)=DAY(C272),INT(C272-B272)+MOD(C272-B272,1),NETWORKDAYS.INTL(B272,C272-1,"0000011",Fériés)-SUMPRODUCT((Noms=$A272)*('Fériés Congés'!$D$3:$ID$301&gt;0))+MOD(C272-B272,1))</f>
        <v>7.1631944444452529</v>
      </c>
    </row>
    <row r="273" spans="1:5" x14ac:dyDescent="0.3">
      <c r="A273" s="11" t="s">
        <v>129</v>
      </c>
      <c r="B273" s="11" t="s">
        <v>297</v>
      </c>
      <c r="C273" s="11" t="s">
        <v>298</v>
      </c>
      <c r="D273" s="23">
        <f t="shared" si="4"/>
        <v>0.36805555555474712</v>
      </c>
      <c r="E273" s="21">
        <f>IF(DAY(B273)=DAY(C273),INT(C273-B273)+MOD(C273-B273,1),NETWORKDAYS.INTL(B273,C273-1,"0000011",Fériés)-SUMPRODUCT((Noms=$A273)*('Fériés Congés'!$D$3:$ID$301&gt;0))+MOD(C273-B273,1))</f>
        <v>0.36805555555474712</v>
      </c>
    </row>
    <row r="274" spans="1:5" x14ac:dyDescent="0.3">
      <c r="A274" s="11" t="s">
        <v>129</v>
      </c>
      <c r="B274" s="11" t="s">
        <v>261</v>
      </c>
      <c r="C274" s="11" t="s">
        <v>269</v>
      </c>
      <c r="D274" s="23">
        <f t="shared" si="4"/>
        <v>0.36805555555474712</v>
      </c>
      <c r="E274" s="21">
        <f>IF(DAY(B274)=DAY(C274),INT(C274-B274)+MOD(C274-B274,1),NETWORKDAYS.INTL(B274,C274-1,"0000011",Fériés)-SUMPRODUCT((Noms=$A274)*('Fériés Congés'!$D$3:$ID$301&gt;0))+MOD(C274-B274,1))</f>
        <v>0.36805555555474712</v>
      </c>
    </row>
    <row r="275" spans="1:5" x14ac:dyDescent="0.3">
      <c r="A275" s="11" t="s">
        <v>129</v>
      </c>
      <c r="B275" s="11" t="s">
        <v>300</v>
      </c>
      <c r="C275" s="11" t="s">
        <v>435</v>
      </c>
      <c r="D275" s="23">
        <f t="shared" si="4"/>
        <v>3.8194444445252884E-2</v>
      </c>
      <c r="E275" s="21">
        <f>IF(DAY(B275)=DAY(C275),INT(C275-B275)+MOD(C275-B275,1),NETWORKDAYS.INTL(B275,C275-1,"0000011",Fériés)-SUMPRODUCT((Noms=$A275)*('Fériés Congés'!$D$3:$ID$301&gt;0))+MOD(C275-B275,1))</f>
        <v>3.8194444445252884E-2</v>
      </c>
    </row>
    <row r="276" spans="1:5" x14ac:dyDescent="0.3">
      <c r="A276" s="11" t="s">
        <v>129</v>
      </c>
      <c r="B276" s="11" t="s">
        <v>299</v>
      </c>
      <c r="C276" s="11" t="s">
        <v>432</v>
      </c>
      <c r="D276" s="23">
        <f t="shared" si="4"/>
        <v>7.6388888890505768E-2</v>
      </c>
      <c r="E276" s="21">
        <f>IF(DAY(B276)=DAY(C276),INT(C276-B276)+MOD(C276-B276,1),NETWORKDAYS.INTL(B276,C276-1,"0000011",Fériés)-SUMPRODUCT((Noms=$A276)*('Fériés Congés'!$D$3:$ID$301&gt;0))+MOD(C276-B276,1))</f>
        <v>7.6388888890505768E-2</v>
      </c>
    </row>
    <row r="277" spans="1:5" x14ac:dyDescent="0.3">
      <c r="A277" s="11" t="s">
        <v>129</v>
      </c>
      <c r="B277" s="11" t="s">
        <v>420</v>
      </c>
      <c r="C277" s="11" t="s">
        <v>416</v>
      </c>
      <c r="D277" s="23">
        <f t="shared" si="4"/>
        <v>0.16319444444525288</v>
      </c>
      <c r="E277" s="21">
        <f>IF(DAY(B277)=DAY(C277),INT(C277-B277)+MOD(C277-B277,1),NETWORKDAYS.INTL(B277,C277-1,"0000011",Fériés)-SUMPRODUCT((Noms=$A277)*('Fériés Congés'!$D$3:$ID$301&gt;0))+MOD(C277-B277,1))</f>
        <v>0.16319444444525288</v>
      </c>
    </row>
    <row r="278" spans="1:5" x14ac:dyDescent="0.3">
      <c r="A278" s="11" t="s">
        <v>129</v>
      </c>
      <c r="B278" s="11" t="s">
        <v>321</v>
      </c>
      <c r="C278" s="11" t="s">
        <v>353</v>
      </c>
      <c r="D278" s="23">
        <f t="shared" si="4"/>
        <v>0.16319444444525288</v>
      </c>
      <c r="E278" s="21">
        <f>IF(DAY(B278)=DAY(C278),INT(C278-B278)+MOD(C278-B278,1),NETWORKDAYS.INTL(B278,C278-1,"0000011",Fériés)-SUMPRODUCT((Noms=$A278)*('Fériés Congés'!$D$3:$ID$301&gt;0))+MOD(C278-B278,1))</f>
        <v>0.16319444444525288</v>
      </c>
    </row>
    <row r="279" spans="1:5" x14ac:dyDescent="0.3">
      <c r="A279" s="11" t="s">
        <v>129</v>
      </c>
      <c r="B279" s="11" t="s">
        <v>292</v>
      </c>
      <c r="C279" s="11" t="s">
        <v>319</v>
      </c>
      <c r="D279" s="23">
        <f t="shared" si="4"/>
        <v>9.1631944444452529</v>
      </c>
      <c r="E279" s="21">
        <f ca="1">IF(DAY(B279)=DAY(C279),INT(C279-B279)+MOD(C279-B279,1),NETWORKDAYS.INTL(B279,C279-1,"0000011",Fériés)-SUMPRODUCT((Noms=$A279)*('Fériés Congés'!$D$3:$ID$301&gt;0))+MOD(C279-B279,1))</f>
        <v>7.1631944444452529</v>
      </c>
    </row>
    <row r="280" spans="1:5" x14ac:dyDescent="0.3">
      <c r="A280" s="11" t="s">
        <v>130</v>
      </c>
      <c r="B280" s="11" t="s">
        <v>433</v>
      </c>
      <c r="C280" s="11" t="s">
        <v>304</v>
      </c>
      <c r="D280" s="23">
        <f t="shared" si="4"/>
        <v>3.8194444445252884E-2</v>
      </c>
      <c r="E280" s="21">
        <f>IF(DAY(B280)=DAY(C280),INT(C280-B280)+MOD(C280-B280,1),NETWORKDAYS.INTL(B280,C280-1,"0000011",Fériés)-SUMPRODUCT((Noms=$A280)*('Fériés Congés'!$D$3:$ID$301&gt;0))+MOD(C280-B280,1))</f>
        <v>3.8194444445252884E-2</v>
      </c>
    </row>
    <row r="281" spans="1:5" x14ac:dyDescent="0.3">
      <c r="A281" s="11" t="s">
        <v>130</v>
      </c>
      <c r="B281" s="11" t="s">
        <v>421</v>
      </c>
      <c r="C281" s="11" t="s">
        <v>305</v>
      </c>
      <c r="D281" s="23">
        <f t="shared" si="4"/>
        <v>3.8194444445252884E-2</v>
      </c>
      <c r="E281" s="21">
        <f>IF(DAY(B281)=DAY(C281),INT(C281-B281)+MOD(C281-B281,1),NETWORKDAYS.INTL(B281,C281-1,"0000011",Fériés)-SUMPRODUCT((Noms=$A281)*('Fériés Congés'!$D$3:$ID$301&gt;0))+MOD(C281-B281,1))</f>
        <v>3.8194444445252884E-2</v>
      </c>
    </row>
    <row r="282" spans="1:5" x14ac:dyDescent="0.3">
      <c r="A282" s="11" t="s">
        <v>131</v>
      </c>
      <c r="B282" s="11" t="s">
        <v>430</v>
      </c>
      <c r="C282" s="11" t="s">
        <v>298</v>
      </c>
      <c r="D282" s="23">
        <f t="shared" si="4"/>
        <v>0.125</v>
      </c>
      <c r="E282" s="21">
        <f>IF(DAY(B282)=DAY(C282),INT(C282-B282)+MOD(C282-B282,1),NETWORKDAYS.INTL(B282,C282-1,"0000011",Fériés)-SUMPRODUCT((Noms=$A282)*('Fériés Congés'!$D$3:$ID$301&gt;0))+MOD(C282-B282,1))</f>
        <v>0.125</v>
      </c>
    </row>
    <row r="283" spans="1:5" x14ac:dyDescent="0.3">
      <c r="A283" s="11" t="s">
        <v>131</v>
      </c>
      <c r="B283" s="11" t="s">
        <v>433</v>
      </c>
      <c r="C283" s="11" t="s">
        <v>304</v>
      </c>
      <c r="D283" s="23">
        <f t="shared" si="4"/>
        <v>3.8194444445252884E-2</v>
      </c>
      <c r="E283" s="21">
        <f>IF(DAY(B283)=DAY(C283),INT(C283-B283)+MOD(C283-B283,1),NETWORKDAYS.INTL(B283,C283-1,"0000011",Fériés)-SUMPRODUCT((Noms=$A283)*('Fériés Congés'!$D$3:$ID$301&gt;0))+MOD(C283-B283,1))</f>
        <v>3.8194444445252884E-2</v>
      </c>
    </row>
    <row r="284" spans="1:5" x14ac:dyDescent="0.3">
      <c r="A284" s="11" t="s">
        <v>131</v>
      </c>
      <c r="B284" s="11" t="s">
        <v>261</v>
      </c>
      <c r="C284" s="11" t="s">
        <v>262</v>
      </c>
      <c r="D284" s="23">
        <f t="shared" si="4"/>
        <v>7.6388888890505768E-2</v>
      </c>
      <c r="E284" s="21">
        <f>IF(DAY(B284)=DAY(C284),INT(C284-B284)+MOD(C284-B284,1),NETWORKDAYS.INTL(B284,C284-1,"0000011",Fériés)-SUMPRODUCT((Noms=$A284)*('Fériés Congés'!$D$3:$ID$301&gt;0))+MOD(C284-B284,1))</f>
        <v>7.6388888890505768E-2</v>
      </c>
    </row>
    <row r="285" spans="1:5" x14ac:dyDescent="0.3">
      <c r="A285" s="11" t="s">
        <v>131</v>
      </c>
      <c r="B285" s="11" t="s">
        <v>299</v>
      </c>
      <c r="C285" s="11" t="s">
        <v>432</v>
      </c>
      <c r="D285" s="23">
        <f t="shared" si="4"/>
        <v>7.6388888890505768E-2</v>
      </c>
      <c r="E285" s="21">
        <f>IF(DAY(B285)=DAY(C285),INT(C285-B285)+MOD(C285-B285,1),NETWORKDAYS.INTL(B285,C285-1,"0000011",Fériés)-SUMPRODUCT((Noms=$A285)*('Fériés Congés'!$D$3:$ID$301&gt;0))+MOD(C285-B285,1))</f>
        <v>7.6388888890505768E-2</v>
      </c>
    </row>
    <row r="286" spans="1:5" x14ac:dyDescent="0.3">
      <c r="A286" s="11" t="s">
        <v>131</v>
      </c>
      <c r="B286" s="11" t="s">
        <v>302</v>
      </c>
      <c r="C286" s="11" t="s">
        <v>391</v>
      </c>
      <c r="D286" s="23">
        <f t="shared" si="4"/>
        <v>7.6388888890505768E-2</v>
      </c>
      <c r="E286" s="21">
        <f>IF(DAY(B286)=DAY(C286),INT(C286-B286)+MOD(C286-B286,1),NETWORKDAYS.INTL(B286,C286-1,"0000011",Fériés)-SUMPRODUCT((Noms=$A286)*('Fériés Congés'!$D$3:$ID$301&gt;0))+MOD(C286-B286,1))</f>
        <v>7.6388888890505768E-2</v>
      </c>
    </row>
    <row r="287" spans="1:5" x14ac:dyDescent="0.3">
      <c r="A287" s="11" t="s">
        <v>132</v>
      </c>
      <c r="B287" s="11" t="s">
        <v>297</v>
      </c>
      <c r="C287" s="11" t="s">
        <v>298</v>
      </c>
      <c r="D287" s="23">
        <f t="shared" si="4"/>
        <v>0.36805555555474712</v>
      </c>
      <c r="E287" s="21">
        <f>IF(DAY(B287)=DAY(C287),INT(C287-B287)+MOD(C287-B287,1),NETWORKDAYS.INTL(B287,C287-1,"0000011",Fériés)-SUMPRODUCT((Noms=$A287)*('Fériés Congés'!$D$3:$ID$301&gt;0))+MOD(C287-B287,1))</f>
        <v>0.36805555555474712</v>
      </c>
    </row>
    <row r="288" spans="1:5" x14ac:dyDescent="0.3">
      <c r="A288" s="11" t="s">
        <v>132</v>
      </c>
      <c r="B288" s="11" t="s">
        <v>261</v>
      </c>
      <c r="C288" s="11" t="s">
        <v>269</v>
      </c>
      <c r="D288" s="23">
        <f t="shared" si="4"/>
        <v>0.36805555555474712</v>
      </c>
      <c r="E288" s="21">
        <f>IF(DAY(B288)=DAY(C288),INT(C288-B288)+MOD(C288-B288,1),NETWORKDAYS.INTL(B288,C288-1,"0000011",Fériés)-SUMPRODUCT((Noms=$A288)*('Fériés Congés'!$D$3:$ID$301&gt;0))+MOD(C288-B288,1))</f>
        <v>0.36805555555474712</v>
      </c>
    </row>
    <row r="289" spans="1:5" x14ac:dyDescent="0.3">
      <c r="A289" s="11" t="s">
        <v>132</v>
      </c>
      <c r="B289" s="11" t="s">
        <v>300</v>
      </c>
      <c r="C289" s="11" t="s">
        <v>435</v>
      </c>
      <c r="D289" s="23">
        <f t="shared" si="4"/>
        <v>3.8194444445252884E-2</v>
      </c>
      <c r="E289" s="21">
        <f>IF(DAY(B289)=DAY(C289),INT(C289-B289)+MOD(C289-B289,1),NETWORKDAYS.INTL(B289,C289-1,"0000011",Fériés)-SUMPRODUCT((Noms=$A289)*('Fériés Congés'!$D$3:$ID$301&gt;0))+MOD(C289-B289,1))</f>
        <v>3.8194444445252884E-2</v>
      </c>
    </row>
    <row r="290" spans="1:5" x14ac:dyDescent="0.3">
      <c r="A290" s="11" t="s">
        <v>132</v>
      </c>
      <c r="B290" s="11" t="s">
        <v>299</v>
      </c>
      <c r="C290" s="11" t="s">
        <v>432</v>
      </c>
      <c r="D290" s="23">
        <f t="shared" si="4"/>
        <v>7.6388888890505768E-2</v>
      </c>
      <c r="E290" s="21">
        <f>IF(DAY(B290)=DAY(C290),INT(C290-B290)+MOD(C290-B290,1),NETWORKDAYS.INTL(B290,C290-1,"0000011",Fériés)-SUMPRODUCT((Noms=$A290)*('Fériés Congés'!$D$3:$ID$301&gt;0))+MOD(C290-B290,1))</f>
        <v>7.6388888890505768E-2</v>
      </c>
    </row>
    <row r="291" spans="1:5" x14ac:dyDescent="0.3">
      <c r="A291" s="11" t="s">
        <v>132</v>
      </c>
      <c r="B291" s="11" t="s">
        <v>420</v>
      </c>
      <c r="C291" s="11" t="s">
        <v>416</v>
      </c>
      <c r="D291" s="23">
        <f t="shared" si="4"/>
        <v>0.16319444444525288</v>
      </c>
      <c r="E291" s="21">
        <f>IF(DAY(B291)=DAY(C291),INT(C291-B291)+MOD(C291-B291,1),NETWORKDAYS.INTL(B291,C291-1,"0000011",Fériés)-SUMPRODUCT((Noms=$A291)*('Fériés Congés'!$D$3:$ID$301&gt;0))+MOD(C291-B291,1))</f>
        <v>0.16319444444525288</v>
      </c>
    </row>
    <row r="292" spans="1:5" x14ac:dyDescent="0.3">
      <c r="A292" s="11" t="s">
        <v>132</v>
      </c>
      <c r="B292" s="11" t="s">
        <v>321</v>
      </c>
      <c r="C292" s="11" t="s">
        <v>353</v>
      </c>
      <c r="D292" s="23">
        <f t="shared" si="4"/>
        <v>0.16319444444525288</v>
      </c>
      <c r="E292" s="21">
        <f>IF(DAY(B292)=DAY(C292),INT(C292-B292)+MOD(C292-B292,1),NETWORKDAYS.INTL(B292,C292-1,"0000011",Fériés)-SUMPRODUCT((Noms=$A292)*('Fériés Congés'!$D$3:$ID$301&gt;0))+MOD(C292-B292,1))</f>
        <v>0.16319444444525288</v>
      </c>
    </row>
    <row r="293" spans="1:5" x14ac:dyDescent="0.3">
      <c r="A293" s="11" t="s">
        <v>132</v>
      </c>
      <c r="B293" s="11" t="s">
        <v>312</v>
      </c>
      <c r="C293" s="11" t="s">
        <v>319</v>
      </c>
      <c r="D293" s="23">
        <f t="shared" si="4"/>
        <v>0.16319444444525288</v>
      </c>
      <c r="E293" s="21">
        <f>IF(DAY(B293)=DAY(C293),INT(C293-B293)+MOD(C293-B293,1),NETWORKDAYS.INTL(B293,C293-1,"0000011",Fériés)-SUMPRODUCT((Noms=$A293)*('Fériés Congés'!$D$3:$ID$301&gt;0))+MOD(C293-B293,1))</f>
        <v>0.16319444444525288</v>
      </c>
    </row>
    <row r="294" spans="1:5" x14ac:dyDescent="0.3">
      <c r="A294" s="11" t="s">
        <v>132</v>
      </c>
      <c r="B294" s="11" t="s">
        <v>302</v>
      </c>
      <c r="C294" s="11" t="s">
        <v>303</v>
      </c>
      <c r="D294" s="23">
        <f t="shared" si="4"/>
        <v>0.36805555555474712</v>
      </c>
      <c r="E294" s="21">
        <f>IF(DAY(B294)=DAY(C294),INT(C294-B294)+MOD(C294-B294,1),NETWORKDAYS.INTL(B294,C294-1,"0000011",Fériés)-SUMPRODUCT((Noms=$A294)*('Fériés Congés'!$D$3:$ID$301&gt;0))+MOD(C294-B294,1))</f>
        <v>0.36805555555474712</v>
      </c>
    </row>
    <row r="295" spans="1:5" x14ac:dyDescent="0.3">
      <c r="A295" s="11" t="s">
        <v>132</v>
      </c>
      <c r="B295" s="11" t="s">
        <v>272</v>
      </c>
      <c r="C295" s="11" t="s">
        <v>273</v>
      </c>
      <c r="D295" s="23">
        <f t="shared" si="4"/>
        <v>0.16319444444525288</v>
      </c>
      <c r="E295" s="21">
        <f>IF(DAY(B295)=DAY(C295),INT(C295-B295)+MOD(C295-B295,1),NETWORKDAYS.INTL(B295,C295-1,"0000011",Fériés)-SUMPRODUCT((Noms=$A295)*('Fériés Congés'!$D$3:$ID$301&gt;0))+MOD(C295-B295,1))</f>
        <v>0.16319444444525288</v>
      </c>
    </row>
    <row r="296" spans="1:5" x14ac:dyDescent="0.3">
      <c r="A296" s="11" t="s">
        <v>133</v>
      </c>
      <c r="B296" s="11" t="s">
        <v>297</v>
      </c>
      <c r="C296" s="11" t="s">
        <v>433</v>
      </c>
      <c r="D296" s="23">
        <f t="shared" si="4"/>
        <v>3.8194444445252884E-2</v>
      </c>
      <c r="E296" s="21">
        <f>IF(DAY(B296)=DAY(C296),INT(C296-B296)+MOD(C296-B296,1),NETWORKDAYS.INTL(B296,C296-1,"0000011",Fériés)-SUMPRODUCT((Noms=$A296)*('Fériés Congés'!$D$3:$ID$301&gt;0))+MOD(C296-B296,1))</f>
        <v>3.8194444445252884E-2</v>
      </c>
    </row>
    <row r="297" spans="1:5" x14ac:dyDescent="0.3">
      <c r="A297" s="11" t="s">
        <v>133</v>
      </c>
      <c r="B297" s="11" t="s">
        <v>261</v>
      </c>
      <c r="C297" s="11" t="s">
        <v>262</v>
      </c>
      <c r="D297" s="23">
        <f t="shared" si="4"/>
        <v>7.6388888890505768E-2</v>
      </c>
      <c r="E297" s="21">
        <f>IF(DAY(B297)=DAY(C297),INT(C297-B297)+MOD(C297-B297,1),NETWORKDAYS.INTL(B297,C297-1,"0000011",Fériés)-SUMPRODUCT((Noms=$A297)*('Fériés Congés'!$D$3:$ID$301&gt;0))+MOD(C297-B297,1))</f>
        <v>7.6388888890505768E-2</v>
      </c>
    </row>
    <row r="298" spans="1:5" x14ac:dyDescent="0.3">
      <c r="A298" s="11" t="s">
        <v>133</v>
      </c>
      <c r="B298" s="11" t="s">
        <v>299</v>
      </c>
      <c r="C298" s="11" t="s">
        <v>432</v>
      </c>
      <c r="D298" s="23">
        <f t="shared" si="4"/>
        <v>7.6388888890505768E-2</v>
      </c>
      <c r="E298" s="21">
        <f>IF(DAY(B298)=DAY(C298),INT(C298-B298)+MOD(C298-B298,1),NETWORKDAYS.INTL(B298,C298-1,"0000011",Fériés)-SUMPRODUCT((Noms=$A298)*('Fériés Congés'!$D$3:$ID$301&gt;0))+MOD(C298-B298,1))</f>
        <v>7.6388888890505768E-2</v>
      </c>
    </row>
    <row r="299" spans="1:5" x14ac:dyDescent="0.3">
      <c r="A299" s="11" t="s">
        <v>133</v>
      </c>
      <c r="B299" s="11" t="s">
        <v>312</v>
      </c>
      <c r="C299" s="11" t="s">
        <v>319</v>
      </c>
      <c r="D299" s="23">
        <f t="shared" si="4"/>
        <v>0.16319444444525288</v>
      </c>
      <c r="E299" s="21">
        <f>IF(DAY(B299)=DAY(C299),INT(C299-B299)+MOD(C299-B299,1),NETWORKDAYS.INTL(B299,C299-1,"0000011",Fériés)-SUMPRODUCT((Noms=$A299)*('Fériés Congés'!$D$3:$ID$301&gt;0))+MOD(C299-B299,1))</f>
        <v>0.16319444444525288</v>
      </c>
    </row>
    <row r="300" spans="1:5" x14ac:dyDescent="0.3">
      <c r="A300" s="11" t="s">
        <v>133</v>
      </c>
      <c r="B300" s="11" t="s">
        <v>292</v>
      </c>
      <c r="C300" s="11" t="s">
        <v>437</v>
      </c>
      <c r="D300" s="23">
        <f t="shared" si="4"/>
        <v>7.6388888890505768E-2</v>
      </c>
      <c r="E300" s="21">
        <f>IF(DAY(B300)=DAY(C300),INT(C300-B300)+MOD(C300-B300,1),NETWORKDAYS.INTL(B300,C300-1,"0000011",Fériés)-SUMPRODUCT((Noms=$A300)*('Fériés Congés'!$D$3:$ID$301&gt;0))+MOD(C300-B300,1))</f>
        <v>7.6388888890505768E-2</v>
      </c>
    </row>
    <row r="301" spans="1:5" x14ac:dyDescent="0.3">
      <c r="A301" s="11" t="s">
        <v>134</v>
      </c>
      <c r="B301" s="11" t="s">
        <v>430</v>
      </c>
      <c r="C301" s="11" t="s">
        <v>298</v>
      </c>
      <c r="D301" s="23">
        <f t="shared" si="4"/>
        <v>0.125</v>
      </c>
      <c r="E301" s="21">
        <f>IF(DAY(B301)=DAY(C301),INT(C301-B301)+MOD(C301-B301,1),NETWORKDAYS.INTL(B301,C301-1,"0000011",Fériés)-SUMPRODUCT((Noms=$A301)*('Fériés Congés'!$D$3:$ID$301&gt;0))+MOD(C301-B301,1))</f>
        <v>0.125</v>
      </c>
    </row>
    <row r="302" spans="1:5" x14ac:dyDescent="0.3">
      <c r="A302" s="11" t="s">
        <v>134</v>
      </c>
      <c r="B302" s="11" t="s">
        <v>438</v>
      </c>
      <c r="C302" s="11" t="s">
        <v>418</v>
      </c>
      <c r="D302" s="23">
        <f t="shared" si="4"/>
        <v>7.6388888890505768E-2</v>
      </c>
      <c r="E302" s="21">
        <f>IF(DAY(B302)=DAY(C302),INT(C302-B302)+MOD(C302-B302,1),NETWORKDAYS.INTL(B302,C302-1,"0000011",Fériés)-SUMPRODUCT((Noms=$A302)*('Fériés Congés'!$D$3:$ID$301&gt;0))+MOD(C302-B302,1))</f>
        <v>7.6388888890505768E-2</v>
      </c>
    </row>
    <row r="303" spans="1:5" x14ac:dyDescent="0.3">
      <c r="A303" s="11" t="s">
        <v>134</v>
      </c>
      <c r="B303" s="11" t="s">
        <v>300</v>
      </c>
      <c r="C303" s="11" t="s">
        <v>435</v>
      </c>
      <c r="D303" s="23">
        <f t="shared" si="4"/>
        <v>3.8194444445252884E-2</v>
      </c>
      <c r="E303" s="21">
        <f>IF(DAY(B303)=DAY(C303),INT(C303-B303)+MOD(C303-B303,1),NETWORKDAYS.INTL(B303,C303-1,"0000011",Fériés)-SUMPRODUCT((Noms=$A303)*('Fériés Congés'!$D$3:$ID$301&gt;0))+MOD(C303-B303,1))</f>
        <v>3.8194444445252884E-2</v>
      </c>
    </row>
    <row r="304" spans="1:5" x14ac:dyDescent="0.3">
      <c r="A304" s="11" t="s">
        <v>134</v>
      </c>
      <c r="B304" s="11" t="s">
        <v>272</v>
      </c>
      <c r="C304" s="11" t="s">
        <v>309</v>
      </c>
      <c r="D304" s="23">
        <f t="shared" si="4"/>
        <v>0.36805555555474712</v>
      </c>
      <c r="E304" s="21">
        <f>IF(DAY(B304)=DAY(C304),INT(C304-B304)+MOD(C304-B304,1),NETWORKDAYS.INTL(B304,C304-1,"0000011",Fériés)-SUMPRODUCT((Noms=$A304)*('Fériés Congés'!$D$3:$ID$301&gt;0))+MOD(C304-B304,1))</f>
        <v>0.36805555555474712</v>
      </c>
    </row>
    <row r="305" spans="1:5" x14ac:dyDescent="0.3">
      <c r="A305" s="11" t="s">
        <v>135</v>
      </c>
      <c r="B305" s="11" t="s">
        <v>433</v>
      </c>
      <c r="C305" s="11" t="s">
        <v>304</v>
      </c>
      <c r="D305" s="23">
        <f t="shared" si="4"/>
        <v>3.8194444445252884E-2</v>
      </c>
      <c r="E305" s="21">
        <f>IF(DAY(B305)=DAY(C305),INT(C305-B305)+MOD(C305-B305,1),NETWORKDAYS.INTL(B305,C305-1,"0000011",Fériés)-SUMPRODUCT((Noms=$A305)*('Fériés Congés'!$D$3:$ID$301&gt;0))+MOD(C305-B305,1))</f>
        <v>3.8194444445252884E-2</v>
      </c>
    </row>
    <row r="306" spans="1:5" x14ac:dyDescent="0.3">
      <c r="A306" s="11" t="s">
        <v>136</v>
      </c>
      <c r="B306" s="11" t="s">
        <v>261</v>
      </c>
      <c r="C306" s="11" t="s">
        <v>262</v>
      </c>
      <c r="D306" s="23">
        <f t="shared" si="4"/>
        <v>7.6388888890505768E-2</v>
      </c>
      <c r="E306" s="21">
        <f>IF(DAY(B306)=DAY(C306),INT(C306-B306)+MOD(C306-B306,1),NETWORKDAYS.INTL(B306,C306-1,"0000011",Fériés)-SUMPRODUCT((Noms=$A306)*('Fériés Congés'!$D$3:$ID$301&gt;0))+MOD(C306-B306,1))</f>
        <v>7.6388888890505768E-2</v>
      </c>
    </row>
    <row r="307" spans="1:5" x14ac:dyDescent="0.3">
      <c r="A307" s="11" t="s">
        <v>137</v>
      </c>
      <c r="B307" s="11" t="s">
        <v>302</v>
      </c>
      <c r="C307" s="11" t="s">
        <v>303</v>
      </c>
      <c r="D307" s="23">
        <f t="shared" si="4"/>
        <v>0.36805555555474712</v>
      </c>
      <c r="E307" s="21">
        <f>IF(DAY(B307)=DAY(C307),INT(C307-B307)+MOD(C307-B307,1),NETWORKDAYS.INTL(B307,C307-1,"0000011",Fériés)-SUMPRODUCT((Noms=$A307)*('Fériés Congés'!$D$3:$ID$301&gt;0))+MOD(C307-B307,1))</f>
        <v>0.36805555555474712</v>
      </c>
    </row>
    <row r="308" spans="1:5" x14ac:dyDescent="0.3">
      <c r="A308" s="11" t="s">
        <v>138</v>
      </c>
      <c r="B308" s="11" t="s">
        <v>439</v>
      </c>
      <c r="C308" s="11" t="s">
        <v>440</v>
      </c>
      <c r="D308" s="23">
        <f t="shared" si="4"/>
        <v>7.4305555557657499E-2</v>
      </c>
      <c r="E308" s="21">
        <f>IF(DAY(B308)=DAY(C308),INT(C308-B308)+MOD(C308-B308,1),NETWORKDAYS.INTL(B308,C308-1,"0000011",Fériés)-SUMPRODUCT((Noms=$A308)*('Fériés Congés'!$D$3:$ID$301&gt;0))+MOD(C308-B308,1))</f>
        <v>7.4305555557657499E-2</v>
      </c>
    </row>
    <row r="309" spans="1:5" x14ac:dyDescent="0.3">
      <c r="A309" s="11" t="s">
        <v>139</v>
      </c>
      <c r="B309" s="11" t="s">
        <v>439</v>
      </c>
      <c r="C309" s="11" t="s">
        <v>440</v>
      </c>
      <c r="D309" s="23">
        <f t="shared" si="4"/>
        <v>7.4305555557657499E-2</v>
      </c>
      <c r="E309" s="21">
        <f>IF(DAY(B309)=DAY(C309),INT(C309-B309)+MOD(C309-B309,1),NETWORKDAYS.INTL(B309,C309-1,"0000011",Fériés)-SUMPRODUCT((Noms=$A309)*('Fériés Congés'!$D$3:$ID$301&gt;0))+MOD(C309-B309,1))</f>
        <v>7.4305555557657499E-2</v>
      </c>
    </row>
    <row r="310" spans="1:5" x14ac:dyDescent="0.3">
      <c r="A310" s="11" t="s">
        <v>139</v>
      </c>
      <c r="B310" s="11" t="s">
        <v>420</v>
      </c>
      <c r="C310" s="11" t="s">
        <v>387</v>
      </c>
      <c r="D310" s="23">
        <f t="shared" si="4"/>
        <v>7.6388888890505768E-2</v>
      </c>
      <c r="E310" s="21">
        <f>IF(DAY(B310)=DAY(C310),INT(C310-B310)+MOD(C310-B310,1),NETWORKDAYS.INTL(B310,C310-1,"0000011",Fériés)-SUMPRODUCT((Noms=$A310)*('Fériés Congés'!$D$3:$ID$301&gt;0))+MOD(C310-B310,1))</f>
        <v>7.6388888890505768E-2</v>
      </c>
    </row>
    <row r="311" spans="1:5" x14ac:dyDescent="0.3">
      <c r="A311" s="11" t="s">
        <v>139</v>
      </c>
      <c r="B311" s="11" t="s">
        <v>441</v>
      </c>
      <c r="C311" s="11" t="s">
        <v>322</v>
      </c>
      <c r="D311" s="23">
        <f t="shared" si="4"/>
        <v>8.6805555554747116E-2</v>
      </c>
      <c r="E311" s="21">
        <f>IF(DAY(B311)=DAY(C311),INT(C311-B311)+MOD(C311-B311,1),NETWORKDAYS.INTL(B311,C311-1,"0000011",Fériés)-SUMPRODUCT((Noms=$A311)*('Fériés Congés'!$D$3:$ID$301&gt;0))+MOD(C311-B311,1))</f>
        <v>8.6805555554747116E-2</v>
      </c>
    </row>
    <row r="312" spans="1:5" x14ac:dyDescent="0.3">
      <c r="A312" s="11" t="s">
        <v>139</v>
      </c>
      <c r="B312" s="11" t="s">
        <v>321</v>
      </c>
      <c r="C312" s="11" t="s">
        <v>313</v>
      </c>
      <c r="D312" s="23">
        <f t="shared" si="4"/>
        <v>7.6388888890505768E-2</v>
      </c>
      <c r="E312" s="21">
        <f>IF(DAY(B312)=DAY(C312),INT(C312-B312)+MOD(C312-B312,1),NETWORKDAYS.INTL(B312,C312-1,"0000011",Fériés)-SUMPRODUCT((Noms=$A312)*('Fériés Congés'!$D$3:$ID$301&gt;0))+MOD(C312-B312,1))</f>
        <v>7.6388888890505768E-2</v>
      </c>
    </row>
    <row r="313" spans="1:5" x14ac:dyDescent="0.3">
      <c r="A313" s="11" t="s">
        <v>139</v>
      </c>
      <c r="B313" s="11" t="s">
        <v>302</v>
      </c>
      <c r="C313" s="11" t="s">
        <v>442</v>
      </c>
      <c r="D313" s="23">
        <f t="shared" si="4"/>
        <v>2.2013888888905058</v>
      </c>
      <c r="E313" s="21">
        <f ca="1">IF(DAY(B313)=DAY(C313),INT(C313-B313)+MOD(C313-B313,1),NETWORKDAYS.INTL(B313,C313-1,"0000011",Fériés)-SUMPRODUCT((Noms=$A313)*('Fériés Congés'!$D$3:$ID$301&gt;0))+MOD(C313-B313,1))</f>
        <v>2.2013888888905058</v>
      </c>
    </row>
    <row r="314" spans="1:5" x14ac:dyDescent="0.3">
      <c r="A314" s="11" t="s">
        <v>139</v>
      </c>
      <c r="B314" s="11" t="s">
        <v>443</v>
      </c>
      <c r="C314" s="11" t="s">
        <v>444</v>
      </c>
      <c r="D314" s="23">
        <f t="shared" si="4"/>
        <v>0.125</v>
      </c>
      <c r="E314" s="21">
        <f>IF(DAY(B314)=DAY(C314),INT(C314-B314)+MOD(C314-B314,1),NETWORKDAYS.INTL(B314,C314-1,"0000011",Fériés)-SUMPRODUCT((Noms=$A314)*('Fériés Congés'!$D$3:$ID$301&gt;0))+MOD(C314-B314,1))</f>
        <v>0.125</v>
      </c>
    </row>
    <row r="315" spans="1:5" x14ac:dyDescent="0.3">
      <c r="A315" s="11" t="s">
        <v>139</v>
      </c>
      <c r="B315" s="11" t="s">
        <v>289</v>
      </c>
      <c r="C315" s="11" t="s">
        <v>290</v>
      </c>
      <c r="D315" s="23">
        <f t="shared" si="4"/>
        <v>0.36805555555474712</v>
      </c>
      <c r="E315" s="21">
        <f>IF(DAY(B315)=DAY(C315),INT(C315-B315)+MOD(C315-B315,1),NETWORKDAYS.INTL(B315,C315-1,"0000011",Fériés)-SUMPRODUCT((Noms=$A315)*('Fériés Congés'!$D$3:$ID$301&gt;0))+MOD(C315-B315,1))</f>
        <v>0.36805555555474712</v>
      </c>
    </row>
    <row r="316" spans="1:5" x14ac:dyDescent="0.3">
      <c r="A316" s="11" t="s">
        <v>139</v>
      </c>
      <c r="B316" s="11" t="s">
        <v>255</v>
      </c>
      <c r="C316" s="11" t="s">
        <v>256</v>
      </c>
      <c r="D316" s="23">
        <f t="shared" si="4"/>
        <v>0.20138888889050577</v>
      </c>
      <c r="E316" s="21">
        <f>IF(DAY(B316)=DAY(C316),INT(C316-B316)+MOD(C316-B316,1),NETWORKDAYS.INTL(B316,C316-1,"0000011",Fériés)-SUMPRODUCT((Noms=$A316)*('Fériés Congés'!$D$3:$ID$301&gt;0))+MOD(C316-B316,1))</f>
        <v>0.20138888889050577</v>
      </c>
    </row>
    <row r="317" spans="1:5" x14ac:dyDescent="0.3">
      <c r="A317" s="11" t="s">
        <v>139</v>
      </c>
      <c r="B317" s="11" t="s">
        <v>272</v>
      </c>
      <c r="C317" s="11" t="s">
        <v>309</v>
      </c>
      <c r="D317" s="23">
        <f t="shared" si="4"/>
        <v>0.36805555555474712</v>
      </c>
      <c r="E317" s="21">
        <f>IF(DAY(B317)=DAY(C317),INT(C317-B317)+MOD(C317-B317,1),NETWORKDAYS.INTL(B317,C317-1,"0000011",Fériés)-SUMPRODUCT((Noms=$A317)*('Fériés Congés'!$D$3:$ID$301&gt;0))+MOD(C317-B317,1))</f>
        <v>0.36805555555474712</v>
      </c>
    </row>
    <row r="318" spans="1:5" x14ac:dyDescent="0.3">
      <c r="A318" s="11" t="s">
        <v>139</v>
      </c>
      <c r="B318" s="11" t="s">
        <v>292</v>
      </c>
      <c r="C318" s="11" t="s">
        <v>318</v>
      </c>
      <c r="D318" s="23">
        <f t="shared" si="4"/>
        <v>0.32986111110949423</v>
      </c>
      <c r="E318" s="21">
        <f>IF(DAY(B318)=DAY(C318),INT(C318-B318)+MOD(C318-B318,1),NETWORKDAYS.INTL(B318,C318-1,"0000011",Fériés)-SUMPRODUCT((Noms=$A318)*('Fériés Congés'!$D$3:$ID$301&gt;0))+MOD(C318-B318,1))</f>
        <v>0.32986111110949423</v>
      </c>
    </row>
    <row r="319" spans="1:5" x14ac:dyDescent="0.3">
      <c r="A319" s="11" t="s">
        <v>140</v>
      </c>
      <c r="B319" s="11" t="s">
        <v>439</v>
      </c>
      <c r="C319" s="11" t="s">
        <v>440</v>
      </c>
      <c r="D319" s="23">
        <f t="shared" si="4"/>
        <v>7.4305555557657499E-2</v>
      </c>
      <c r="E319" s="21">
        <f>IF(DAY(B319)=DAY(C319),INT(C319-B319)+MOD(C319-B319,1),NETWORKDAYS.INTL(B319,C319-1,"0000011",Fériés)-SUMPRODUCT((Noms=$A319)*('Fériés Congés'!$D$3:$ID$301&gt;0))+MOD(C319-B319,1))</f>
        <v>7.4305555557657499E-2</v>
      </c>
    </row>
    <row r="320" spans="1:5" x14ac:dyDescent="0.3">
      <c r="A320" s="11" t="s">
        <v>140</v>
      </c>
      <c r="B320" s="11" t="s">
        <v>445</v>
      </c>
      <c r="C320" s="11" t="s">
        <v>322</v>
      </c>
      <c r="D320" s="23">
        <f t="shared" si="4"/>
        <v>0.24305555555474712</v>
      </c>
      <c r="E320" s="21">
        <f>IF(DAY(B320)=DAY(C320),INT(C320-B320)+MOD(C320-B320,1),NETWORKDAYS.INTL(B320,C320-1,"0000011",Fériés)-SUMPRODUCT((Noms=$A320)*('Fériés Congés'!$D$3:$ID$301&gt;0))+MOD(C320-B320,1))</f>
        <v>0.24305555555474712</v>
      </c>
    </row>
    <row r="321" spans="1:5" x14ac:dyDescent="0.3">
      <c r="A321" s="11" t="s">
        <v>140</v>
      </c>
      <c r="B321" s="11" t="s">
        <v>307</v>
      </c>
      <c r="C321" s="11" t="s">
        <v>442</v>
      </c>
      <c r="D321" s="23">
        <f t="shared" si="4"/>
        <v>1.9965277777810115</v>
      </c>
      <c r="E321" s="21">
        <f ca="1">IF(DAY(B321)=DAY(C321),INT(C321-B321)+MOD(C321-B321,1),NETWORKDAYS.INTL(B321,C321-1,"0000011",Fériés)-SUMPRODUCT((Noms=$A321)*('Fériés Congés'!$D$3:$ID$301&gt;0))+MOD(C321-B321,1))</f>
        <v>2.9965277777810115</v>
      </c>
    </row>
    <row r="322" spans="1:5" x14ac:dyDescent="0.3">
      <c r="A322" s="11" t="s">
        <v>140</v>
      </c>
      <c r="B322" s="11" t="s">
        <v>443</v>
      </c>
      <c r="C322" s="11" t="s">
        <v>444</v>
      </c>
      <c r="D322" s="23">
        <f t="shared" si="4"/>
        <v>0.125</v>
      </c>
      <c r="E322" s="21">
        <f>IF(DAY(B322)=DAY(C322),INT(C322-B322)+MOD(C322-B322,1),NETWORKDAYS.INTL(B322,C322-1,"0000011",Fériés)-SUMPRODUCT((Noms=$A322)*('Fériés Congés'!$D$3:$ID$301&gt;0))+MOD(C322-B322,1))</f>
        <v>0.125</v>
      </c>
    </row>
    <row r="323" spans="1:5" x14ac:dyDescent="0.3">
      <c r="A323" s="11" t="s">
        <v>140</v>
      </c>
      <c r="B323" s="11" t="s">
        <v>446</v>
      </c>
      <c r="C323" s="11" t="s">
        <v>290</v>
      </c>
      <c r="D323" s="23">
        <f t="shared" ref="D323:D386" si="5">INT(C323-B323)+MOD(C323-B323,1)</f>
        <v>0.125</v>
      </c>
      <c r="E323" s="21">
        <f>IF(DAY(B323)=DAY(C323),INT(C323-B323)+MOD(C323-B323,1),NETWORKDAYS.INTL(B323,C323-1,"0000011",Fériés)-SUMPRODUCT((Noms=$A323)*('Fériés Congés'!$D$3:$ID$301&gt;0))+MOD(C323-B323,1))</f>
        <v>0.125</v>
      </c>
    </row>
    <row r="324" spans="1:5" x14ac:dyDescent="0.3">
      <c r="A324" s="11" t="s">
        <v>140</v>
      </c>
      <c r="B324" s="11" t="s">
        <v>255</v>
      </c>
      <c r="C324" s="11" t="s">
        <v>256</v>
      </c>
      <c r="D324" s="23">
        <f t="shared" si="5"/>
        <v>0.20138888889050577</v>
      </c>
      <c r="E324" s="21">
        <f>IF(DAY(B324)=DAY(C324),INT(C324-B324)+MOD(C324-B324,1),NETWORKDAYS.INTL(B324,C324-1,"0000011",Fériés)-SUMPRODUCT((Noms=$A324)*('Fériés Congés'!$D$3:$ID$301&gt;0))+MOD(C324-B324,1))</f>
        <v>0.20138888889050577</v>
      </c>
    </row>
    <row r="325" spans="1:5" x14ac:dyDescent="0.3">
      <c r="A325" s="11" t="s">
        <v>140</v>
      </c>
      <c r="B325" s="11" t="s">
        <v>272</v>
      </c>
      <c r="C325" s="11" t="s">
        <v>309</v>
      </c>
      <c r="D325" s="23">
        <f t="shared" si="5"/>
        <v>0.36805555555474712</v>
      </c>
      <c r="E325" s="21">
        <f>IF(DAY(B325)=DAY(C325),INT(C325-B325)+MOD(C325-B325,1),NETWORKDAYS.INTL(B325,C325-1,"0000011",Fériés)-SUMPRODUCT((Noms=$A325)*('Fériés Congés'!$D$3:$ID$301&gt;0))+MOD(C325-B325,1))</f>
        <v>0.36805555555474712</v>
      </c>
    </row>
    <row r="326" spans="1:5" x14ac:dyDescent="0.3">
      <c r="A326" s="11" t="s">
        <v>140</v>
      </c>
      <c r="B326" s="11" t="s">
        <v>292</v>
      </c>
      <c r="C326" s="11" t="s">
        <v>318</v>
      </c>
      <c r="D326" s="23">
        <f t="shared" si="5"/>
        <v>0.32986111110949423</v>
      </c>
      <c r="E326" s="21">
        <f>IF(DAY(B326)=DAY(C326),INT(C326-B326)+MOD(C326-B326,1),NETWORKDAYS.INTL(B326,C326-1,"0000011",Fériés)-SUMPRODUCT((Noms=$A326)*('Fériés Congés'!$D$3:$ID$301&gt;0))+MOD(C326-B326,1))</f>
        <v>0.32986111110949423</v>
      </c>
    </row>
    <row r="327" spans="1:5" x14ac:dyDescent="0.3">
      <c r="A327" s="11" t="s">
        <v>141</v>
      </c>
      <c r="B327" s="11" t="s">
        <v>439</v>
      </c>
      <c r="C327" s="11" t="s">
        <v>440</v>
      </c>
      <c r="D327" s="23">
        <f t="shared" si="5"/>
        <v>7.4305555557657499E-2</v>
      </c>
      <c r="E327" s="21">
        <f>IF(DAY(B327)=DAY(C327),INT(C327-B327)+MOD(C327-B327,1),NETWORKDAYS.INTL(B327,C327-1,"0000011",Fériés)-SUMPRODUCT((Noms=$A327)*('Fériés Congés'!$D$3:$ID$301&gt;0))+MOD(C327-B327,1))</f>
        <v>7.4305555557657499E-2</v>
      </c>
    </row>
    <row r="328" spans="1:5" x14ac:dyDescent="0.3">
      <c r="A328" s="11" t="s">
        <v>141</v>
      </c>
      <c r="B328" s="11" t="s">
        <v>420</v>
      </c>
      <c r="C328" s="11" t="s">
        <v>387</v>
      </c>
      <c r="D328" s="23">
        <f t="shared" si="5"/>
        <v>7.6388888890505768E-2</v>
      </c>
      <c r="E328" s="21">
        <f>IF(DAY(B328)=DAY(C328),INT(C328-B328)+MOD(C328-B328,1),NETWORKDAYS.INTL(B328,C328-1,"0000011",Fériés)-SUMPRODUCT((Noms=$A328)*('Fériés Congés'!$D$3:$ID$301&gt;0))+MOD(C328-B328,1))</f>
        <v>7.6388888890505768E-2</v>
      </c>
    </row>
    <row r="329" spans="1:5" x14ac:dyDescent="0.3">
      <c r="A329" s="11" t="s">
        <v>141</v>
      </c>
      <c r="B329" s="11" t="s">
        <v>445</v>
      </c>
      <c r="C329" s="11" t="s">
        <v>322</v>
      </c>
      <c r="D329" s="23">
        <f t="shared" si="5"/>
        <v>0.24305555555474712</v>
      </c>
      <c r="E329" s="21">
        <f>IF(DAY(B329)=DAY(C329),INT(C329-B329)+MOD(C329-B329,1),NETWORKDAYS.INTL(B329,C329-1,"0000011",Fériés)-SUMPRODUCT((Noms=$A329)*('Fériés Congés'!$D$3:$ID$301&gt;0))+MOD(C329-B329,1))</f>
        <v>0.24305555555474712</v>
      </c>
    </row>
    <row r="330" spans="1:5" x14ac:dyDescent="0.3">
      <c r="A330" s="11" t="s">
        <v>141</v>
      </c>
      <c r="B330" s="11" t="s">
        <v>302</v>
      </c>
      <c r="C330" s="11" t="s">
        <v>442</v>
      </c>
      <c r="D330" s="23">
        <f t="shared" si="5"/>
        <v>2.2013888888905058</v>
      </c>
      <c r="E330" s="21">
        <f ca="1">IF(DAY(B330)=DAY(C330),INT(C330-B330)+MOD(C330-B330,1),NETWORKDAYS.INTL(B330,C330-1,"0000011",Fériés)-SUMPRODUCT((Noms=$A330)*('Fériés Congés'!$D$3:$ID$301&gt;0))+MOD(C330-B330,1))</f>
        <v>2.2013888888905058</v>
      </c>
    </row>
    <row r="331" spans="1:5" x14ac:dyDescent="0.3">
      <c r="A331" s="11" t="s">
        <v>142</v>
      </c>
      <c r="B331" s="11" t="s">
        <v>439</v>
      </c>
      <c r="C331" s="11" t="s">
        <v>440</v>
      </c>
      <c r="D331" s="23">
        <f t="shared" si="5"/>
        <v>7.4305555557657499E-2</v>
      </c>
      <c r="E331" s="21">
        <f>IF(DAY(B331)=DAY(C331),INT(C331-B331)+MOD(C331-B331,1),NETWORKDAYS.INTL(B331,C331-1,"0000011",Fériés)-SUMPRODUCT((Noms=$A331)*('Fériés Congés'!$D$3:$ID$301&gt;0))+MOD(C331-B331,1))</f>
        <v>7.4305555557657499E-2</v>
      </c>
    </row>
    <row r="332" spans="1:5" x14ac:dyDescent="0.3">
      <c r="A332" s="11" t="s">
        <v>142</v>
      </c>
      <c r="B332" s="11" t="s">
        <v>420</v>
      </c>
      <c r="C332" s="11" t="s">
        <v>387</v>
      </c>
      <c r="D332" s="23">
        <f t="shared" si="5"/>
        <v>7.6388888890505768E-2</v>
      </c>
      <c r="E332" s="21">
        <f>IF(DAY(B332)=DAY(C332),INT(C332-B332)+MOD(C332-B332,1),NETWORKDAYS.INTL(B332,C332-1,"0000011",Fériés)-SUMPRODUCT((Noms=$A332)*('Fériés Congés'!$D$3:$ID$301&gt;0))+MOD(C332-B332,1))</f>
        <v>7.6388888890505768E-2</v>
      </c>
    </row>
    <row r="333" spans="1:5" x14ac:dyDescent="0.3">
      <c r="A333" s="11" t="s">
        <v>142</v>
      </c>
      <c r="B333" s="11" t="s">
        <v>445</v>
      </c>
      <c r="C333" s="11" t="s">
        <v>322</v>
      </c>
      <c r="D333" s="23">
        <f t="shared" si="5"/>
        <v>0.24305555555474712</v>
      </c>
      <c r="E333" s="21">
        <f>IF(DAY(B333)=DAY(C333),INT(C333-B333)+MOD(C333-B333,1),NETWORKDAYS.INTL(B333,C333-1,"0000011",Fériés)-SUMPRODUCT((Noms=$A333)*('Fériés Congés'!$D$3:$ID$301&gt;0))+MOD(C333-B333,1))</f>
        <v>0.24305555555474712</v>
      </c>
    </row>
    <row r="334" spans="1:5" x14ac:dyDescent="0.3">
      <c r="A334" s="11" t="s">
        <v>142</v>
      </c>
      <c r="B334" s="11" t="s">
        <v>307</v>
      </c>
      <c r="C334" s="11" t="s">
        <v>442</v>
      </c>
      <c r="D334" s="23">
        <f t="shared" si="5"/>
        <v>1.9965277777810115</v>
      </c>
      <c r="E334" s="21">
        <f ca="1">IF(DAY(B334)=DAY(C334),INT(C334-B334)+MOD(C334-B334,1),NETWORKDAYS.INTL(B334,C334-1,"0000011",Fériés)-SUMPRODUCT((Noms=$A334)*('Fériés Congés'!$D$3:$ID$301&gt;0))+MOD(C334-B334,1))</f>
        <v>2.9965277777810115</v>
      </c>
    </row>
    <row r="335" spans="1:5" x14ac:dyDescent="0.3">
      <c r="A335" s="11" t="s">
        <v>142</v>
      </c>
      <c r="B335" s="11" t="s">
        <v>447</v>
      </c>
      <c r="C335" s="11" t="s">
        <v>444</v>
      </c>
      <c r="D335" s="23">
        <f t="shared" si="5"/>
        <v>3.8194444445252884E-2</v>
      </c>
      <c r="E335" s="21">
        <f>IF(DAY(B335)=DAY(C335),INT(C335-B335)+MOD(C335-B335,1),NETWORKDAYS.INTL(B335,C335-1,"0000011",Fériés)-SUMPRODUCT((Noms=$A335)*('Fériés Congés'!$D$3:$ID$301&gt;0))+MOD(C335-B335,1))</f>
        <v>3.8194444445252884E-2</v>
      </c>
    </row>
    <row r="336" spans="1:5" x14ac:dyDescent="0.3">
      <c r="A336" s="11" t="s">
        <v>142</v>
      </c>
      <c r="B336" s="11" t="s">
        <v>255</v>
      </c>
      <c r="C336" s="11" t="s">
        <v>256</v>
      </c>
      <c r="D336" s="23">
        <f t="shared" si="5"/>
        <v>0.20138888889050577</v>
      </c>
      <c r="E336" s="21">
        <f>IF(DAY(B336)=DAY(C336),INT(C336-B336)+MOD(C336-B336,1),NETWORKDAYS.INTL(B336,C336-1,"0000011",Fériés)-SUMPRODUCT((Noms=$A336)*('Fériés Congés'!$D$3:$ID$301&gt;0))+MOD(C336-B336,1))</f>
        <v>0.20138888889050577</v>
      </c>
    </row>
    <row r="337" spans="1:5" x14ac:dyDescent="0.3">
      <c r="A337" s="11" t="s">
        <v>142</v>
      </c>
      <c r="B337" s="11" t="s">
        <v>424</v>
      </c>
      <c r="C337" s="11" t="s">
        <v>309</v>
      </c>
      <c r="D337" s="23">
        <f t="shared" si="5"/>
        <v>0.16319444444525288</v>
      </c>
      <c r="E337" s="21">
        <f>IF(DAY(B337)=DAY(C337),INT(C337-B337)+MOD(C337-B337,1),NETWORKDAYS.INTL(B337,C337-1,"0000011",Fériés)-SUMPRODUCT((Noms=$A337)*('Fériés Congés'!$D$3:$ID$301&gt;0))+MOD(C337-B337,1))</f>
        <v>0.16319444444525288</v>
      </c>
    </row>
    <row r="338" spans="1:5" x14ac:dyDescent="0.3">
      <c r="A338" s="11" t="s">
        <v>143</v>
      </c>
      <c r="B338" s="11" t="s">
        <v>439</v>
      </c>
      <c r="C338" s="11" t="s">
        <v>440</v>
      </c>
      <c r="D338" s="23">
        <f t="shared" si="5"/>
        <v>7.4305555557657499E-2</v>
      </c>
      <c r="E338" s="21">
        <f>IF(DAY(B338)=DAY(C338),INT(C338-B338)+MOD(C338-B338,1),NETWORKDAYS.INTL(B338,C338-1,"0000011",Fériés)-SUMPRODUCT((Noms=$A338)*('Fériés Congés'!$D$3:$ID$301&gt;0))+MOD(C338-B338,1))</f>
        <v>7.4305555557657499E-2</v>
      </c>
    </row>
    <row r="339" spans="1:5" x14ac:dyDescent="0.3">
      <c r="A339" s="11" t="s">
        <v>143</v>
      </c>
      <c r="B339" s="11" t="s">
        <v>420</v>
      </c>
      <c r="C339" s="11" t="s">
        <v>387</v>
      </c>
      <c r="D339" s="23">
        <f t="shared" si="5"/>
        <v>7.6388888890505768E-2</v>
      </c>
      <c r="E339" s="21">
        <f>IF(DAY(B339)=DAY(C339),INT(C339-B339)+MOD(C339-B339,1),NETWORKDAYS.INTL(B339,C339-1,"0000011",Fériés)-SUMPRODUCT((Noms=$A339)*('Fériés Congés'!$D$3:$ID$301&gt;0))+MOD(C339-B339,1))</f>
        <v>7.6388888890505768E-2</v>
      </c>
    </row>
    <row r="340" spans="1:5" x14ac:dyDescent="0.3">
      <c r="A340" s="11" t="s">
        <v>143</v>
      </c>
      <c r="B340" s="11" t="s">
        <v>321</v>
      </c>
      <c r="C340" s="11" t="s">
        <v>322</v>
      </c>
      <c r="D340" s="23">
        <f t="shared" si="5"/>
        <v>0.32986111110949423</v>
      </c>
      <c r="E340" s="21">
        <f>IF(DAY(B340)=DAY(C340),INT(C340-B340)+MOD(C340-B340,1),NETWORKDAYS.INTL(B340,C340-1,"0000011",Fériés)-SUMPRODUCT((Noms=$A340)*('Fériés Congés'!$D$3:$ID$301&gt;0))+MOD(C340-B340,1))</f>
        <v>0.32986111110949423</v>
      </c>
    </row>
    <row r="341" spans="1:5" x14ac:dyDescent="0.3">
      <c r="A341" s="11" t="s">
        <v>143</v>
      </c>
      <c r="B341" s="11" t="s">
        <v>259</v>
      </c>
      <c r="C341" s="11" t="s">
        <v>360</v>
      </c>
      <c r="D341" s="23">
        <f t="shared" si="5"/>
        <v>1.0763888888905058</v>
      </c>
      <c r="E341" s="21">
        <f ca="1">IF(DAY(B341)=DAY(C341),INT(C341-B341)+MOD(C341-B341,1),NETWORKDAYS.INTL(B341,C341-1,"0000011",Fériés)-SUMPRODUCT((Noms=$A341)*('Fériés Congés'!$D$3:$ID$301&gt;0))+MOD(C341-B341,1))</f>
        <v>1.0763888888905058</v>
      </c>
    </row>
    <row r="342" spans="1:5" x14ac:dyDescent="0.3">
      <c r="A342" s="11" t="s">
        <v>143</v>
      </c>
      <c r="B342" s="11" t="s">
        <v>255</v>
      </c>
      <c r="C342" s="11" t="s">
        <v>448</v>
      </c>
      <c r="D342" s="23">
        <f t="shared" si="5"/>
        <v>3.8194444445252884E-2</v>
      </c>
      <c r="E342" s="21">
        <f>IF(DAY(B342)=DAY(C342),INT(C342-B342)+MOD(C342-B342,1),NETWORKDAYS.INTL(B342,C342-1,"0000011",Fériés)-SUMPRODUCT((Noms=$A342)*('Fériés Congés'!$D$3:$ID$301&gt;0))+MOD(C342-B342,1))</f>
        <v>3.8194444445252884E-2</v>
      </c>
    </row>
    <row r="343" spans="1:5" x14ac:dyDescent="0.3">
      <c r="A343" s="11" t="s">
        <v>144</v>
      </c>
      <c r="B343" s="11" t="s">
        <v>439</v>
      </c>
      <c r="C343" s="11" t="s">
        <v>440</v>
      </c>
      <c r="D343" s="23">
        <f t="shared" si="5"/>
        <v>7.4305555557657499E-2</v>
      </c>
      <c r="E343" s="21">
        <f>IF(DAY(B343)=DAY(C343),INT(C343-B343)+MOD(C343-B343,1),NETWORKDAYS.INTL(B343,C343-1,"0000011",Fériés)-SUMPRODUCT((Noms=$A343)*('Fériés Congés'!$D$3:$ID$301&gt;0))+MOD(C343-B343,1))</f>
        <v>7.4305555557657499E-2</v>
      </c>
    </row>
    <row r="344" spans="1:5" x14ac:dyDescent="0.3">
      <c r="A344" s="11" t="s">
        <v>145</v>
      </c>
      <c r="B344" s="11" t="s">
        <v>439</v>
      </c>
      <c r="C344" s="11" t="s">
        <v>440</v>
      </c>
      <c r="D344" s="23">
        <f t="shared" si="5"/>
        <v>7.4305555557657499E-2</v>
      </c>
      <c r="E344" s="21">
        <f>IF(DAY(B344)=DAY(C344),INT(C344-B344)+MOD(C344-B344,1),NETWORKDAYS.INTL(B344,C344-1,"0000011",Fériés)-SUMPRODUCT((Noms=$A344)*('Fériés Congés'!$D$3:$ID$301&gt;0))+MOD(C344-B344,1))</f>
        <v>7.4305555557657499E-2</v>
      </c>
    </row>
    <row r="345" spans="1:5" x14ac:dyDescent="0.3">
      <c r="A345" s="11" t="s">
        <v>145</v>
      </c>
      <c r="B345" s="11" t="s">
        <v>272</v>
      </c>
      <c r="C345" s="11" t="s">
        <v>316</v>
      </c>
      <c r="D345" s="23">
        <f t="shared" si="5"/>
        <v>7.6388888890505768E-2</v>
      </c>
      <c r="E345" s="21">
        <f>IF(DAY(B345)=DAY(C345),INT(C345-B345)+MOD(C345-B345,1),NETWORKDAYS.INTL(B345,C345-1,"0000011",Fériés)-SUMPRODUCT((Noms=$A345)*('Fériés Congés'!$D$3:$ID$301&gt;0))+MOD(C345-B345,1))</f>
        <v>7.6388888890505768E-2</v>
      </c>
    </row>
    <row r="346" spans="1:5" x14ac:dyDescent="0.3">
      <c r="A346" s="11" t="s">
        <v>146</v>
      </c>
      <c r="B346" s="11" t="s">
        <v>439</v>
      </c>
      <c r="C346" s="11" t="s">
        <v>440</v>
      </c>
      <c r="D346" s="23">
        <f t="shared" si="5"/>
        <v>7.4305555557657499E-2</v>
      </c>
      <c r="E346" s="21">
        <f>IF(DAY(B346)=DAY(C346),INT(C346-B346)+MOD(C346-B346,1),NETWORKDAYS.INTL(B346,C346-1,"0000011",Fériés)-SUMPRODUCT((Noms=$A346)*('Fériés Congés'!$D$3:$ID$301&gt;0))+MOD(C346-B346,1))</f>
        <v>7.4305555557657499E-2</v>
      </c>
    </row>
    <row r="347" spans="1:5" x14ac:dyDescent="0.3">
      <c r="A347" s="11" t="s">
        <v>146</v>
      </c>
      <c r="B347" s="11" t="s">
        <v>321</v>
      </c>
      <c r="C347" s="11" t="s">
        <v>353</v>
      </c>
      <c r="D347" s="23">
        <f t="shared" si="5"/>
        <v>0.16319444444525288</v>
      </c>
      <c r="E347" s="21">
        <f>IF(DAY(B347)=DAY(C347),INT(C347-B347)+MOD(C347-B347,1),NETWORKDAYS.INTL(B347,C347-1,"0000011",Fériés)-SUMPRODUCT((Noms=$A347)*('Fériés Congés'!$D$3:$ID$301&gt;0))+MOD(C347-B347,1))</f>
        <v>0.16319444444525288</v>
      </c>
    </row>
    <row r="348" spans="1:5" x14ac:dyDescent="0.3">
      <c r="A348" s="11" t="s">
        <v>146</v>
      </c>
      <c r="B348" s="11" t="s">
        <v>259</v>
      </c>
      <c r="C348" s="11" t="s">
        <v>442</v>
      </c>
      <c r="D348" s="23">
        <f t="shared" si="5"/>
        <v>1.2013888888905058</v>
      </c>
      <c r="E348" s="21">
        <f ca="1">IF(DAY(B348)=DAY(C348),INT(C348-B348)+MOD(C348-B348,1),NETWORKDAYS.INTL(B348,C348-1,"0000011",Fériés)-SUMPRODUCT((Noms=$A348)*('Fériés Congés'!$D$3:$ID$301&gt;0))+MOD(C348-B348,1))</f>
        <v>1.2013888888905058</v>
      </c>
    </row>
    <row r="349" spans="1:5" x14ac:dyDescent="0.3">
      <c r="A349" s="11" t="s">
        <v>146</v>
      </c>
      <c r="B349" s="11" t="s">
        <v>302</v>
      </c>
      <c r="C349" s="11" t="s">
        <v>449</v>
      </c>
      <c r="D349" s="23">
        <f t="shared" si="5"/>
        <v>0.125</v>
      </c>
      <c r="E349" s="21">
        <f>IF(DAY(B349)=DAY(C349),INT(C349-B349)+MOD(C349-B349,1),NETWORKDAYS.INTL(B349,C349-1,"0000011",Fériés)-SUMPRODUCT((Noms=$A349)*('Fériés Congés'!$D$3:$ID$301&gt;0))+MOD(C349-B349,1))</f>
        <v>0.125</v>
      </c>
    </row>
    <row r="350" spans="1:5" x14ac:dyDescent="0.3">
      <c r="A350" s="11" t="s">
        <v>147</v>
      </c>
      <c r="B350" s="11" t="s">
        <v>439</v>
      </c>
      <c r="C350" s="11" t="s">
        <v>440</v>
      </c>
      <c r="D350" s="23">
        <f t="shared" si="5"/>
        <v>7.4305555557657499E-2</v>
      </c>
      <c r="E350" s="21">
        <f>IF(DAY(B350)=DAY(C350),INT(C350-B350)+MOD(C350-B350,1),NETWORKDAYS.INTL(B350,C350-1,"0000011",Fériés)-SUMPRODUCT((Noms=$A350)*('Fériés Congés'!$D$3:$ID$301&gt;0))+MOD(C350-B350,1))</f>
        <v>7.4305555557657499E-2</v>
      </c>
    </row>
    <row r="351" spans="1:5" x14ac:dyDescent="0.3">
      <c r="A351" s="11" t="s">
        <v>147</v>
      </c>
      <c r="B351" s="11" t="s">
        <v>445</v>
      </c>
      <c r="C351" s="11" t="s">
        <v>353</v>
      </c>
      <c r="D351" s="23">
        <f t="shared" si="5"/>
        <v>7.6388888890505768E-2</v>
      </c>
      <c r="E351" s="21">
        <f>IF(DAY(B351)=DAY(C351),INT(C351-B351)+MOD(C351-B351,1),NETWORKDAYS.INTL(B351,C351-1,"0000011",Fériés)-SUMPRODUCT((Noms=$A351)*('Fériés Congés'!$D$3:$ID$301&gt;0))+MOD(C351-B351,1))</f>
        <v>7.6388888890505768E-2</v>
      </c>
    </row>
    <row r="352" spans="1:5" x14ac:dyDescent="0.3">
      <c r="A352" s="11" t="s">
        <v>147</v>
      </c>
      <c r="B352" s="11" t="s">
        <v>259</v>
      </c>
      <c r="C352" s="11" t="s">
        <v>361</v>
      </c>
      <c r="D352" s="23">
        <f t="shared" si="5"/>
        <v>0.32986111110949423</v>
      </c>
      <c r="E352" s="21">
        <f>IF(DAY(B352)=DAY(C352),INT(C352-B352)+MOD(C352-B352,1),NETWORKDAYS.INTL(B352,C352-1,"0000011",Fériés)-SUMPRODUCT((Noms=$A352)*('Fériés Congés'!$D$3:$ID$301&gt;0))+MOD(C352-B352,1))</f>
        <v>0.32986111110949423</v>
      </c>
    </row>
    <row r="353" spans="1:5" x14ac:dyDescent="0.3">
      <c r="A353" s="11" t="s">
        <v>148</v>
      </c>
      <c r="B353" s="11" t="s">
        <v>439</v>
      </c>
      <c r="C353" s="11" t="s">
        <v>440</v>
      </c>
      <c r="D353" s="23">
        <f t="shared" si="5"/>
        <v>7.4305555557657499E-2</v>
      </c>
      <c r="E353" s="21">
        <f>IF(DAY(B353)=DAY(C353),INT(C353-B353)+MOD(C353-B353,1),NETWORKDAYS.INTL(B353,C353-1,"0000011",Fériés)-SUMPRODUCT((Noms=$A353)*('Fériés Congés'!$D$3:$ID$301&gt;0))+MOD(C353-B353,1))</f>
        <v>7.4305555557657499E-2</v>
      </c>
    </row>
    <row r="354" spans="1:5" x14ac:dyDescent="0.3">
      <c r="A354" s="11" t="s">
        <v>148</v>
      </c>
      <c r="B354" s="11" t="s">
        <v>420</v>
      </c>
      <c r="C354" s="11" t="s">
        <v>387</v>
      </c>
      <c r="D354" s="23">
        <f t="shared" si="5"/>
        <v>7.6388888890505768E-2</v>
      </c>
      <c r="E354" s="21">
        <f>IF(DAY(B354)=DAY(C354),INT(C354-B354)+MOD(C354-B354,1),NETWORKDAYS.INTL(B354,C354-1,"0000011",Fériés)-SUMPRODUCT((Noms=$A354)*('Fériés Congés'!$D$3:$ID$301&gt;0))+MOD(C354-B354,1))</f>
        <v>7.6388888890505768E-2</v>
      </c>
    </row>
    <row r="355" spans="1:5" x14ac:dyDescent="0.3">
      <c r="A355" s="11" t="s">
        <v>148</v>
      </c>
      <c r="B355" s="11" t="s">
        <v>321</v>
      </c>
      <c r="C355" s="11" t="s">
        <v>322</v>
      </c>
      <c r="D355" s="23">
        <f t="shared" si="5"/>
        <v>0.32986111110949423</v>
      </c>
      <c r="E355" s="21">
        <f>IF(DAY(B355)=DAY(C355),INT(C355-B355)+MOD(C355-B355,1),NETWORKDAYS.INTL(B355,C355-1,"0000011",Fériés)-SUMPRODUCT((Noms=$A355)*('Fériés Congés'!$D$3:$ID$301&gt;0))+MOD(C355-B355,1))</f>
        <v>0.32986111110949423</v>
      </c>
    </row>
    <row r="356" spans="1:5" x14ac:dyDescent="0.3">
      <c r="A356" s="11" t="s">
        <v>148</v>
      </c>
      <c r="B356" s="11" t="s">
        <v>259</v>
      </c>
      <c r="C356" s="11" t="s">
        <v>442</v>
      </c>
      <c r="D356" s="23">
        <f t="shared" si="5"/>
        <v>1.2013888888905058</v>
      </c>
      <c r="E356" s="21">
        <f ca="1">IF(DAY(B356)=DAY(C356),INT(C356-B356)+MOD(C356-B356,1),NETWORKDAYS.INTL(B356,C356-1,"0000011",Fériés)-SUMPRODUCT((Noms=$A356)*('Fériés Congés'!$D$3:$ID$301&gt;0))+MOD(C356-B356,1))</f>
        <v>1.2013888888905058</v>
      </c>
    </row>
    <row r="357" spans="1:5" x14ac:dyDescent="0.3">
      <c r="A357" s="11" t="s">
        <v>148</v>
      </c>
      <c r="B357" s="11" t="s">
        <v>289</v>
      </c>
      <c r="C357" s="11" t="s">
        <v>314</v>
      </c>
      <c r="D357" s="23">
        <f t="shared" si="5"/>
        <v>7.6388888890505768E-2</v>
      </c>
      <c r="E357" s="21">
        <f>IF(DAY(B357)=DAY(C357),INT(C357-B357)+MOD(C357-B357,1),NETWORKDAYS.INTL(B357,C357-1,"0000011",Fériés)-SUMPRODUCT((Noms=$A357)*('Fériés Congés'!$D$3:$ID$301&gt;0))+MOD(C357-B357,1))</f>
        <v>7.6388888890505768E-2</v>
      </c>
    </row>
    <row r="358" spans="1:5" x14ac:dyDescent="0.3">
      <c r="A358" s="11" t="s">
        <v>148</v>
      </c>
      <c r="B358" s="11" t="s">
        <v>255</v>
      </c>
      <c r="C358" s="11" t="s">
        <v>256</v>
      </c>
      <c r="D358" s="23">
        <f t="shared" si="5"/>
        <v>0.20138888889050577</v>
      </c>
      <c r="E358" s="21">
        <f>IF(DAY(B358)=DAY(C358),INT(C358-B358)+MOD(C358-B358,1),NETWORKDAYS.INTL(B358,C358-1,"0000011",Fériés)-SUMPRODUCT((Noms=$A358)*('Fériés Congés'!$D$3:$ID$301&gt;0))+MOD(C358-B358,1))</f>
        <v>0.20138888889050577</v>
      </c>
    </row>
    <row r="359" spans="1:5" x14ac:dyDescent="0.3">
      <c r="A359" s="11" t="s">
        <v>148</v>
      </c>
      <c r="B359" s="11" t="s">
        <v>424</v>
      </c>
      <c r="C359" s="11" t="s">
        <v>309</v>
      </c>
      <c r="D359" s="23">
        <f t="shared" si="5"/>
        <v>0.16319444444525288</v>
      </c>
      <c r="E359" s="21">
        <f>IF(DAY(B359)=DAY(C359),INT(C359-B359)+MOD(C359-B359,1),NETWORKDAYS.INTL(B359,C359-1,"0000011",Fériés)-SUMPRODUCT((Noms=$A359)*('Fériés Congés'!$D$3:$ID$301&gt;0))+MOD(C359-B359,1))</f>
        <v>0.16319444444525288</v>
      </c>
    </row>
    <row r="360" spans="1:5" x14ac:dyDescent="0.3">
      <c r="A360" s="11" t="s">
        <v>149</v>
      </c>
      <c r="B360" s="11" t="s">
        <v>439</v>
      </c>
      <c r="C360" s="11" t="s">
        <v>440</v>
      </c>
      <c r="D360" s="23">
        <f t="shared" si="5"/>
        <v>7.4305555557657499E-2</v>
      </c>
      <c r="E360" s="21">
        <f>IF(DAY(B360)=DAY(C360),INT(C360-B360)+MOD(C360-B360,1),NETWORKDAYS.INTL(B360,C360-1,"0000011",Fériés)-SUMPRODUCT((Noms=$A360)*('Fériés Congés'!$D$3:$ID$301&gt;0))+MOD(C360-B360,1))</f>
        <v>7.4305555557657499E-2</v>
      </c>
    </row>
    <row r="361" spans="1:5" x14ac:dyDescent="0.3">
      <c r="A361" s="11" t="s">
        <v>149</v>
      </c>
      <c r="B361" s="11" t="s">
        <v>420</v>
      </c>
      <c r="C361" s="11" t="s">
        <v>387</v>
      </c>
      <c r="D361" s="23">
        <f t="shared" si="5"/>
        <v>7.6388888890505768E-2</v>
      </c>
      <c r="E361" s="21">
        <f>IF(DAY(B361)=DAY(C361),INT(C361-B361)+MOD(C361-B361,1),NETWORKDAYS.INTL(B361,C361-1,"0000011",Fériés)-SUMPRODUCT((Noms=$A361)*('Fériés Congés'!$D$3:$ID$301&gt;0))+MOD(C361-B361,1))</f>
        <v>7.6388888890505768E-2</v>
      </c>
    </row>
    <row r="362" spans="1:5" x14ac:dyDescent="0.3">
      <c r="A362" s="11" t="s">
        <v>149</v>
      </c>
      <c r="B362" s="11" t="s">
        <v>445</v>
      </c>
      <c r="C362" s="11" t="s">
        <v>322</v>
      </c>
      <c r="D362" s="23">
        <f t="shared" si="5"/>
        <v>0.24305555555474712</v>
      </c>
      <c r="E362" s="21">
        <f>IF(DAY(B362)=DAY(C362),INT(C362-B362)+MOD(C362-B362,1),NETWORKDAYS.INTL(B362,C362-1,"0000011",Fériés)-SUMPRODUCT((Noms=$A362)*('Fériés Congés'!$D$3:$ID$301&gt;0))+MOD(C362-B362,1))</f>
        <v>0.24305555555474712</v>
      </c>
    </row>
    <row r="363" spans="1:5" x14ac:dyDescent="0.3">
      <c r="A363" s="11" t="s">
        <v>149</v>
      </c>
      <c r="B363" s="11" t="s">
        <v>259</v>
      </c>
      <c r="C363" s="11" t="s">
        <v>361</v>
      </c>
      <c r="D363" s="23">
        <f t="shared" si="5"/>
        <v>0.32986111110949423</v>
      </c>
      <c r="E363" s="21">
        <f>IF(DAY(B363)=DAY(C363),INT(C363-B363)+MOD(C363-B363,1),NETWORKDAYS.INTL(B363,C363-1,"0000011",Fériés)-SUMPRODUCT((Noms=$A363)*('Fériés Congés'!$D$3:$ID$301&gt;0))+MOD(C363-B363,1))</f>
        <v>0.32986111110949423</v>
      </c>
    </row>
    <row r="364" spans="1:5" x14ac:dyDescent="0.3">
      <c r="A364" s="11" t="s">
        <v>150</v>
      </c>
      <c r="B364" s="11" t="s">
        <v>445</v>
      </c>
      <c r="C364" s="11" t="s">
        <v>353</v>
      </c>
      <c r="D364" s="23">
        <f t="shared" si="5"/>
        <v>7.6388888890505768E-2</v>
      </c>
      <c r="E364" s="21">
        <f>IF(DAY(B364)=DAY(C364),INT(C364-B364)+MOD(C364-B364,1),NETWORKDAYS.INTL(B364,C364-1,"0000011",Fériés)-SUMPRODUCT((Noms=$A364)*('Fériés Congés'!$D$3:$ID$301&gt;0))+MOD(C364-B364,1))</f>
        <v>7.6388888890505768E-2</v>
      </c>
    </row>
    <row r="365" spans="1:5" x14ac:dyDescent="0.3">
      <c r="A365" s="11" t="s">
        <v>151</v>
      </c>
      <c r="B365" s="11" t="s">
        <v>439</v>
      </c>
      <c r="C365" s="11" t="s">
        <v>440</v>
      </c>
      <c r="D365" s="23">
        <f t="shared" si="5"/>
        <v>7.4305555557657499E-2</v>
      </c>
      <c r="E365" s="21">
        <f>IF(DAY(B365)=DAY(C365),INT(C365-B365)+MOD(C365-B365,1),NETWORKDAYS.INTL(B365,C365-1,"0000011",Fériés)-SUMPRODUCT((Noms=$A365)*('Fériés Congés'!$D$3:$ID$301&gt;0))+MOD(C365-B365,1))</f>
        <v>7.4305555557657499E-2</v>
      </c>
    </row>
    <row r="366" spans="1:5" x14ac:dyDescent="0.3">
      <c r="A366" s="11" t="s">
        <v>151</v>
      </c>
      <c r="B366" s="11" t="s">
        <v>420</v>
      </c>
      <c r="C366" s="11" t="s">
        <v>387</v>
      </c>
      <c r="D366" s="23">
        <f t="shared" si="5"/>
        <v>7.6388888890505768E-2</v>
      </c>
      <c r="E366" s="21">
        <f>IF(DAY(B366)=DAY(C366),INT(C366-B366)+MOD(C366-B366,1),NETWORKDAYS.INTL(B366,C366-1,"0000011",Fériés)-SUMPRODUCT((Noms=$A366)*('Fériés Congés'!$D$3:$ID$301&gt;0))+MOD(C366-B366,1))</f>
        <v>7.6388888890505768E-2</v>
      </c>
    </row>
    <row r="367" spans="1:5" x14ac:dyDescent="0.3">
      <c r="A367" s="11" t="s">
        <v>151</v>
      </c>
      <c r="B367" s="11" t="s">
        <v>445</v>
      </c>
      <c r="C367" s="11" t="s">
        <v>353</v>
      </c>
      <c r="D367" s="23">
        <f t="shared" si="5"/>
        <v>7.6388888890505768E-2</v>
      </c>
      <c r="E367" s="21">
        <f>IF(DAY(B367)=DAY(C367),INT(C367-B367)+MOD(C367-B367,1),NETWORKDAYS.INTL(B367,C367-1,"0000011",Fériés)-SUMPRODUCT((Noms=$A367)*('Fériés Congés'!$D$3:$ID$301&gt;0))+MOD(C367-B367,1))</f>
        <v>7.6388888890505768E-2</v>
      </c>
    </row>
    <row r="368" spans="1:5" x14ac:dyDescent="0.3">
      <c r="A368" s="11" t="s">
        <v>151</v>
      </c>
      <c r="B368" s="11" t="s">
        <v>259</v>
      </c>
      <c r="C368" s="11" t="s">
        <v>361</v>
      </c>
      <c r="D368" s="23">
        <f t="shared" si="5"/>
        <v>0.32986111110949423</v>
      </c>
      <c r="E368" s="21">
        <f>IF(DAY(B368)=DAY(C368),INT(C368-B368)+MOD(C368-B368,1),NETWORKDAYS.INTL(B368,C368-1,"0000011",Fériés)-SUMPRODUCT((Noms=$A368)*('Fériés Congés'!$D$3:$ID$301&gt;0))+MOD(C368-B368,1))</f>
        <v>0.32986111110949423</v>
      </c>
    </row>
    <row r="369" spans="1:5" x14ac:dyDescent="0.3">
      <c r="A369" s="11" t="s">
        <v>151</v>
      </c>
      <c r="B369" s="11" t="s">
        <v>302</v>
      </c>
      <c r="C369" s="11" t="s">
        <v>449</v>
      </c>
      <c r="D369" s="23">
        <f t="shared" si="5"/>
        <v>0.125</v>
      </c>
      <c r="E369" s="21">
        <f>IF(DAY(B369)=DAY(C369),INT(C369-B369)+MOD(C369-B369,1),NETWORKDAYS.INTL(B369,C369-1,"0000011",Fériés)-SUMPRODUCT((Noms=$A369)*('Fériés Congés'!$D$3:$ID$301&gt;0))+MOD(C369-B369,1))</f>
        <v>0.125</v>
      </c>
    </row>
    <row r="370" spans="1:5" x14ac:dyDescent="0.3">
      <c r="A370" s="11" t="s">
        <v>152</v>
      </c>
      <c r="B370" s="11" t="s">
        <v>408</v>
      </c>
      <c r="C370" s="11" t="s">
        <v>409</v>
      </c>
      <c r="D370" s="23">
        <f t="shared" si="5"/>
        <v>0.28125</v>
      </c>
      <c r="E370" s="21">
        <f>IF(DAY(B370)=DAY(C370),INT(C370-B370)+MOD(C370-B370,1),NETWORKDAYS.INTL(B370,C370-1,"0000011",Fériés)-SUMPRODUCT((Noms=$A370)*('Fériés Congés'!$D$3:$ID$301&gt;0))+MOD(C370-B370,1))</f>
        <v>0.28125</v>
      </c>
    </row>
    <row r="371" spans="1:5" x14ac:dyDescent="0.3">
      <c r="A371" s="11" t="s">
        <v>153</v>
      </c>
      <c r="B371" s="11" t="s">
        <v>450</v>
      </c>
      <c r="C371" s="11" t="s">
        <v>451</v>
      </c>
      <c r="D371" s="23">
        <f t="shared" si="5"/>
        <v>0.32986111110949423</v>
      </c>
      <c r="E371" s="21">
        <f>IF(DAY(B371)=DAY(C371),INT(C371-B371)+MOD(C371-B371,1),NETWORKDAYS.INTL(B371,C371-1,"0000011",Fériés)-SUMPRODUCT((Noms=$A371)*('Fériés Congés'!$D$3:$ID$301&gt;0))+MOD(C371-B371,1))</f>
        <v>0.32986111110949423</v>
      </c>
    </row>
    <row r="372" spans="1:5" x14ac:dyDescent="0.3">
      <c r="A372" s="11" t="s">
        <v>154</v>
      </c>
      <c r="B372" s="11" t="s">
        <v>336</v>
      </c>
      <c r="C372" s="11" t="s">
        <v>452</v>
      </c>
      <c r="D372" s="23">
        <f t="shared" si="5"/>
        <v>3.8194444445252884E-2</v>
      </c>
      <c r="E372" s="21">
        <f>IF(DAY(B372)=DAY(C372),INT(C372-B372)+MOD(C372-B372,1),NETWORKDAYS.INTL(B372,C372-1,"0000011",Fériés)-SUMPRODUCT((Noms=$A372)*('Fériés Congés'!$D$3:$ID$301&gt;0))+MOD(C372-B372,1))</f>
        <v>3.8194444445252884E-2</v>
      </c>
    </row>
    <row r="373" spans="1:5" x14ac:dyDescent="0.3">
      <c r="A373" s="11" t="s">
        <v>155</v>
      </c>
      <c r="B373" s="11" t="s">
        <v>453</v>
      </c>
      <c r="C373" s="11" t="s">
        <v>332</v>
      </c>
      <c r="D373" s="23">
        <f t="shared" si="5"/>
        <v>3.8194444445252884E-2</v>
      </c>
      <c r="E373" s="21">
        <f>IF(DAY(B373)=DAY(C373),INT(C373-B373)+MOD(C373-B373,1),NETWORKDAYS.INTL(B373,C373-1,"0000011",Fériés)-SUMPRODUCT((Noms=$A373)*('Fériés Congés'!$D$3:$ID$301&gt;0))+MOD(C373-B373,1))</f>
        <v>3.8194444445252884E-2</v>
      </c>
    </row>
    <row r="374" spans="1:5" x14ac:dyDescent="0.3">
      <c r="A374" s="11" t="s">
        <v>156</v>
      </c>
      <c r="B374" s="11" t="s">
        <v>454</v>
      </c>
      <c r="C374" s="11" t="s">
        <v>455</v>
      </c>
      <c r="D374" s="23">
        <f t="shared" si="5"/>
        <v>0.24305555555474712</v>
      </c>
      <c r="E374" s="21">
        <f>IF(DAY(B374)=DAY(C374),INT(C374-B374)+MOD(C374-B374,1),NETWORKDAYS.INTL(B374,C374-1,"0000011",Fériés)-SUMPRODUCT((Noms=$A374)*('Fériés Congés'!$D$3:$ID$301&gt;0))+MOD(C374-B374,1))</f>
        <v>0.24305555555474712</v>
      </c>
    </row>
    <row r="375" spans="1:5" x14ac:dyDescent="0.3">
      <c r="A375" s="11" t="s">
        <v>156</v>
      </c>
      <c r="B375" s="11" t="s">
        <v>413</v>
      </c>
      <c r="C375" s="11" t="s">
        <v>456</v>
      </c>
      <c r="D375" s="23">
        <f t="shared" si="5"/>
        <v>7.6388888890505768E-2</v>
      </c>
      <c r="E375" s="21">
        <f>IF(DAY(B375)=DAY(C375),INT(C375-B375)+MOD(C375-B375,1),NETWORKDAYS.INTL(B375,C375-1,"0000011",Fériés)-SUMPRODUCT((Noms=$A375)*('Fériés Congés'!$D$3:$ID$301&gt;0))+MOD(C375-B375,1))</f>
        <v>7.6388888890505768E-2</v>
      </c>
    </row>
    <row r="376" spans="1:5" x14ac:dyDescent="0.3">
      <c r="A376" s="11" t="s">
        <v>156</v>
      </c>
      <c r="B376" s="11" t="s">
        <v>457</v>
      </c>
      <c r="C376" s="11" t="s">
        <v>304</v>
      </c>
      <c r="D376" s="23">
        <f t="shared" si="5"/>
        <v>4.9513888888905058</v>
      </c>
      <c r="E376" s="21">
        <f ca="1">IF(DAY(B376)=DAY(C376),INT(C376-B376)+MOD(C376-B376,1),NETWORKDAYS.INTL(B376,C376-1,"0000011",Fériés)-SUMPRODUCT((Noms=$A376)*('Fériés Congés'!$D$3:$ID$301&gt;0))+MOD(C376-B376,1))</f>
        <v>2.9513888888905058</v>
      </c>
    </row>
    <row r="377" spans="1:5" x14ac:dyDescent="0.3">
      <c r="A377" s="11" t="s">
        <v>156</v>
      </c>
      <c r="B377" s="11" t="s">
        <v>373</v>
      </c>
      <c r="C377" s="11" t="s">
        <v>310</v>
      </c>
      <c r="D377" s="23">
        <f t="shared" si="5"/>
        <v>0.125</v>
      </c>
      <c r="E377" s="21">
        <f>IF(DAY(B377)=DAY(C377),INT(C377-B377)+MOD(C377-B377,1),NETWORKDAYS.INTL(B377,C377-1,"0000011",Fériés)-SUMPRODUCT((Noms=$A377)*('Fériés Congés'!$D$3:$ID$301&gt;0))+MOD(C377-B377,1))</f>
        <v>0.125</v>
      </c>
    </row>
    <row r="378" spans="1:5" x14ac:dyDescent="0.3">
      <c r="A378" s="11" t="s">
        <v>156</v>
      </c>
      <c r="B378" s="11" t="s">
        <v>299</v>
      </c>
      <c r="C378" s="11" t="s">
        <v>300</v>
      </c>
      <c r="D378" s="23">
        <f t="shared" si="5"/>
        <v>0.16319444444525288</v>
      </c>
      <c r="E378" s="21">
        <f>IF(DAY(B378)=DAY(C378),INT(C378-B378)+MOD(C378-B378,1),NETWORKDAYS.INTL(B378,C378-1,"0000011",Fériés)-SUMPRODUCT((Noms=$A378)*('Fériés Congés'!$D$3:$ID$301&gt;0))+MOD(C378-B378,1))</f>
        <v>0.16319444444525288</v>
      </c>
    </row>
    <row r="379" spans="1:5" x14ac:dyDescent="0.3">
      <c r="A379" s="11" t="s">
        <v>156</v>
      </c>
      <c r="B379" s="11" t="s">
        <v>458</v>
      </c>
      <c r="C379" s="11" t="s">
        <v>366</v>
      </c>
      <c r="D379" s="23">
        <f t="shared" si="5"/>
        <v>0.125</v>
      </c>
      <c r="E379" s="21">
        <f>IF(DAY(B379)=DAY(C379),INT(C379-B379)+MOD(C379-B379,1),NETWORKDAYS.INTL(B379,C379-1,"0000011",Fériés)-SUMPRODUCT((Noms=$A379)*('Fériés Congés'!$D$3:$ID$301&gt;0))+MOD(C379-B379,1))</f>
        <v>0.125</v>
      </c>
    </row>
    <row r="380" spans="1:5" x14ac:dyDescent="0.3">
      <c r="A380" s="11" t="s">
        <v>157</v>
      </c>
      <c r="B380" s="11" t="s">
        <v>297</v>
      </c>
      <c r="C380" s="11" t="s">
        <v>304</v>
      </c>
      <c r="D380" s="23">
        <f t="shared" si="5"/>
        <v>7.6388888890505768E-2</v>
      </c>
      <c r="E380" s="21">
        <f>IF(DAY(B380)=DAY(C380),INT(C380-B380)+MOD(C380-B380,1),NETWORKDAYS.INTL(B380,C380-1,"0000011",Fériés)-SUMPRODUCT((Noms=$A380)*('Fériés Congés'!$D$3:$ID$301&gt;0))+MOD(C380-B380,1))</f>
        <v>7.6388888890505768E-2</v>
      </c>
    </row>
    <row r="381" spans="1:5" x14ac:dyDescent="0.3">
      <c r="A381" s="11" t="s">
        <v>158</v>
      </c>
      <c r="B381" s="11" t="s">
        <v>454</v>
      </c>
      <c r="C381" s="11" t="s">
        <v>267</v>
      </c>
      <c r="D381" s="23">
        <f t="shared" si="5"/>
        <v>7.6388888890505768E-2</v>
      </c>
      <c r="E381" s="21">
        <f>IF(DAY(B381)=DAY(C381),INT(C381-B381)+MOD(C381-B381,1),NETWORKDAYS.INTL(B381,C381-1,"0000011",Fériés)-SUMPRODUCT((Noms=$A381)*('Fériés Congés'!$D$3:$ID$301&gt;0))+MOD(C381-B381,1))</f>
        <v>7.6388888890505768E-2</v>
      </c>
    </row>
    <row r="382" spans="1:5" x14ac:dyDescent="0.3">
      <c r="A382" s="11" t="s">
        <v>158</v>
      </c>
      <c r="B382" s="11" t="s">
        <v>457</v>
      </c>
      <c r="C382" s="11" t="s">
        <v>288</v>
      </c>
      <c r="D382" s="23">
        <f t="shared" si="5"/>
        <v>0.24305555555474712</v>
      </c>
      <c r="E382" s="21">
        <f>IF(DAY(B382)=DAY(C382),INT(C382-B382)+MOD(C382-B382,1),NETWORKDAYS.INTL(B382,C382-1,"0000011",Fériés)-SUMPRODUCT((Noms=$A382)*('Fériés Congés'!$D$3:$ID$301&gt;0))+MOD(C382-B382,1))</f>
        <v>0.24305555555474712</v>
      </c>
    </row>
    <row r="383" spans="1:5" x14ac:dyDescent="0.3">
      <c r="A383" s="11" t="s">
        <v>158</v>
      </c>
      <c r="B383" s="11" t="s">
        <v>302</v>
      </c>
      <c r="C383" s="11" t="s">
        <v>434</v>
      </c>
      <c r="D383" s="23">
        <f t="shared" si="5"/>
        <v>0.20138888889050577</v>
      </c>
      <c r="E383" s="21">
        <f>IF(DAY(B383)=DAY(C383),INT(C383-B383)+MOD(C383-B383,1),NETWORKDAYS.INTL(B383,C383-1,"0000011",Fériés)-SUMPRODUCT((Noms=$A383)*('Fériés Congés'!$D$3:$ID$301&gt;0))+MOD(C383-B383,1))</f>
        <v>0.20138888889050577</v>
      </c>
    </row>
    <row r="384" spans="1:5" x14ac:dyDescent="0.3">
      <c r="A384" s="11" t="s">
        <v>159</v>
      </c>
      <c r="B384" s="11" t="s">
        <v>297</v>
      </c>
      <c r="C384" s="11" t="s">
        <v>304</v>
      </c>
      <c r="D384" s="23">
        <f t="shared" si="5"/>
        <v>7.6388888890505768E-2</v>
      </c>
      <c r="E384" s="21">
        <f>IF(DAY(B384)=DAY(C384),INT(C384-B384)+MOD(C384-B384,1),NETWORKDAYS.INTL(B384,C384-1,"0000011",Fériés)-SUMPRODUCT((Noms=$A384)*('Fériés Congés'!$D$3:$ID$301&gt;0))+MOD(C384-B384,1))</f>
        <v>7.6388888890505768E-2</v>
      </c>
    </row>
    <row r="385" spans="1:5" x14ac:dyDescent="0.3">
      <c r="A385" s="11" t="s">
        <v>159</v>
      </c>
      <c r="B385" s="11" t="s">
        <v>457</v>
      </c>
      <c r="C385" s="11" t="s">
        <v>265</v>
      </c>
      <c r="D385" s="23">
        <f t="shared" si="5"/>
        <v>7.6388888890505768E-2</v>
      </c>
      <c r="E385" s="21">
        <f>IF(DAY(B385)=DAY(C385),INT(C385-B385)+MOD(C385-B385,1),NETWORKDAYS.INTL(B385,C385-1,"0000011",Fériés)-SUMPRODUCT((Noms=$A385)*('Fériés Congés'!$D$3:$ID$301&gt;0))+MOD(C385-B385,1))</f>
        <v>7.6388888890505768E-2</v>
      </c>
    </row>
    <row r="386" spans="1:5" x14ac:dyDescent="0.3">
      <c r="A386" s="11" t="s">
        <v>159</v>
      </c>
      <c r="B386" s="11" t="s">
        <v>373</v>
      </c>
      <c r="C386" s="11" t="s">
        <v>310</v>
      </c>
      <c r="D386" s="23">
        <f t="shared" si="5"/>
        <v>0.125</v>
      </c>
      <c r="E386" s="21">
        <f>IF(DAY(B386)=DAY(C386),INT(C386-B386)+MOD(C386-B386,1),NETWORKDAYS.INTL(B386,C386-1,"0000011",Fériés)-SUMPRODUCT((Noms=$A386)*('Fériés Congés'!$D$3:$ID$301&gt;0))+MOD(C386-B386,1))</f>
        <v>0.125</v>
      </c>
    </row>
    <row r="387" spans="1:5" x14ac:dyDescent="0.3">
      <c r="A387" s="11" t="s">
        <v>160</v>
      </c>
      <c r="B387" s="11" t="s">
        <v>454</v>
      </c>
      <c r="C387" s="11" t="s">
        <v>267</v>
      </c>
      <c r="D387" s="23">
        <f t="shared" ref="D387:D450" si="6">INT(C387-B387)+MOD(C387-B387,1)</f>
        <v>7.6388888890505768E-2</v>
      </c>
      <c r="E387" s="21">
        <f>IF(DAY(B387)=DAY(C387),INT(C387-B387)+MOD(C387-B387,1),NETWORKDAYS.INTL(B387,C387-1,"0000011",Fériés)-SUMPRODUCT((Noms=$A387)*('Fériés Congés'!$D$3:$ID$301&gt;0))+MOD(C387-B387,1))</f>
        <v>7.6388888890505768E-2</v>
      </c>
    </row>
    <row r="388" spans="1:5" x14ac:dyDescent="0.3">
      <c r="A388" s="11" t="s">
        <v>160</v>
      </c>
      <c r="B388" s="11" t="s">
        <v>297</v>
      </c>
      <c r="C388" s="11" t="s">
        <v>304</v>
      </c>
      <c r="D388" s="23">
        <f t="shared" si="6"/>
        <v>7.6388888890505768E-2</v>
      </c>
      <c r="E388" s="21">
        <f>IF(DAY(B388)=DAY(C388),INT(C388-B388)+MOD(C388-B388,1),NETWORKDAYS.INTL(B388,C388-1,"0000011",Fériés)-SUMPRODUCT((Noms=$A388)*('Fériés Congés'!$D$3:$ID$301&gt;0))+MOD(C388-B388,1))</f>
        <v>7.6388888890505768E-2</v>
      </c>
    </row>
    <row r="389" spans="1:5" x14ac:dyDescent="0.3">
      <c r="A389" s="11" t="s">
        <v>160</v>
      </c>
      <c r="B389" s="11" t="s">
        <v>299</v>
      </c>
      <c r="C389" s="11" t="s">
        <v>300</v>
      </c>
      <c r="D389" s="23">
        <f t="shared" si="6"/>
        <v>0.16319444444525288</v>
      </c>
      <c r="E389" s="21">
        <f>IF(DAY(B389)=DAY(C389),INT(C389-B389)+MOD(C389-B389,1),NETWORKDAYS.INTL(B389,C389-1,"0000011",Fériés)-SUMPRODUCT((Noms=$A389)*('Fériés Congés'!$D$3:$ID$301&gt;0))+MOD(C389-B389,1))</f>
        <v>0.16319444444525288</v>
      </c>
    </row>
    <row r="390" spans="1:5" x14ac:dyDescent="0.3">
      <c r="A390" s="11" t="s">
        <v>160</v>
      </c>
      <c r="B390" s="11" t="s">
        <v>458</v>
      </c>
      <c r="C390" s="11" t="s">
        <v>366</v>
      </c>
      <c r="D390" s="23">
        <f t="shared" si="6"/>
        <v>0.125</v>
      </c>
      <c r="E390" s="21">
        <f>IF(DAY(B390)=DAY(C390),INT(C390-B390)+MOD(C390-B390,1),NETWORKDAYS.INTL(B390,C390-1,"0000011",Fériés)-SUMPRODUCT((Noms=$A390)*('Fériés Congés'!$D$3:$ID$301&gt;0))+MOD(C390-B390,1))</f>
        <v>0.125</v>
      </c>
    </row>
    <row r="391" spans="1:5" x14ac:dyDescent="0.3">
      <c r="A391" s="11" t="s">
        <v>160</v>
      </c>
      <c r="B391" s="11" t="s">
        <v>420</v>
      </c>
      <c r="C391" s="11" t="s">
        <v>459</v>
      </c>
      <c r="D391" s="23">
        <f t="shared" si="6"/>
        <v>0.20138888889050577</v>
      </c>
      <c r="E391" s="21">
        <f>IF(DAY(B391)=DAY(C391),INT(C391-B391)+MOD(C391-B391,1),NETWORKDAYS.INTL(B391,C391-1,"0000011",Fériés)-SUMPRODUCT((Noms=$A391)*('Fériés Congés'!$D$3:$ID$301&gt;0))+MOD(C391-B391,1))</f>
        <v>0.20138888889050577</v>
      </c>
    </row>
    <row r="392" spans="1:5" x14ac:dyDescent="0.3">
      <c r="A392" s="11" t="s">
        <v>160</v>
      </c>
      <c r="B392" s="11" t="s">
        <v>460</v>
      </c>
      <c r="C392" s="11" t="s">
        <v>313</v>
      </c>
      <c r="D392" s="23">
        <f t="shared" si="6"/>
        <v>1.0381944444452529</v>
      </c>
      <c r="E392" s="21">
        <f ca="1">IF(DAY(B392)=DAY(C392),INT(C392-B392)+MOD(C392-B392,1),NETWORKDAYS.INTL(B392,C392-1,"0000011",Fériés)-SUMPRODUCT((Noms=$A392)*('Fériés Congés'!$D$3:$ID$301&gt;0))+MOD(C392-B392,1))</f>
        <v>1.0381944444452529</v>
      </c>
    </row>
    <row r="393" spans="1:5" x14ac:dyDescent="0.3">
      <c r="A393" s="11" t="s">
        <v>160</v>
      </c>
      <c r="B393" s="11" t="s">
        <v>302</v>
      </c>
      <c r="C393" s="11" t="s">
        <v>434</v>
      </c>
      <c r="D393" s="23">
        <f t="shared" si="6"/>
        <v>0.20138888889050577</v>
      </c>
      <c r="E393" s="21">
        <f>IF(DAY(B393)=DAY(C393),INT(C393-B393)+MOD(C393-B393,1),NETWORKDAYS.INTL(B393,C393-1,"0000011",Fériés)-SUMPRODUCT((Noms=$A393)*('Fériés Congés'!$D$3:$ID$301&gt;0))+MOD(C393-B393,1))</f>
        <v>0.20138888889050577</v>
      </c>
    </row>
    <row r="394" spans="1:5" x14ac:dyDescent="0.3">
      <c r="A394" s="11" t="s">
        <v>160</v>
      </c>
      <c r="B394" s="11" t="s">
        <v>461</v>
      </c>
      <c r="C394" s="11" t="s">
        <v>314</v>
      </c>
      <c r="D394" s="23">
        <f t="shared" si="6"/>
        <v>3.8194444445252884E-2</v>
      </c>
      <c r="E394" s="21">
        <f>IF(DAY(B394)=DAY(C394),INT(C394-B394)+MOD(C394-B394,1),NETWORKDAYS.INTL(B394,C394-1,"0000011",Fériés)-SUMPRODUCT((Noms=$A394)*('Fériés Congés'!$D$3:$ID$301&gt;0))+MOD(C394-B394,1))</f>
        <v>3.8194444445252884E-2</v>
      </c>
    </row>
    <row r="395" spans="1:5" x14ac:dyDescent="0.3">
      <c r="A395" s="11" t="s">
        <v>161</v>
      </c>
      <c r="B395" s="11" t="s">
        <v>461</v>
      </c>
      <c r="C395" s="11" t="s">
        <v>462</v>
      </c>
      <c r="D395" s="23">
        <f t="shared" si="6"/>
        <v>0.125</v>
      </c>
      <c r="E395" s="21">
        <f>IF(DAY(B395)=DAY(C395),INT(C395-B395)+MOD(C395-B395,1),NETWORKDAYS.INTL(B395,C395-1,"0000011",Fériés)-SUMPRODUCT((Noms=$A395)*('Fériés Congés'!$D$3:$ID$301&gt;0))+MOD(C395-B395,1))</f>
        <v>0.125</v>
      </c>
    </row>
    <row r="396" spans="1:5" x14ac:dyDescent="0.3">
      <c r="A396" s="11" t="s">
        <v>162</v>
      </c>
      <c r="B396" s="11" t="s">
        <v>454</v>
      </c>
      <c r="C396" s="11" t="s">
        <v>267</v>
      </c>
      <c r="D396" s="23">
        <f t="shared" si="6"/>
        <v>7.6388888890505768E-2</v>
      </c>
      <c r="E396" s="21">
        <f>IF(DAY(B396)=DAY(C396),INT(C396-B396)+MOD(C396-B396,1),NETWORKDAYS.INTL(B396,C396-1,"0000011",Fériés)-SUMPRODUCT((Noms=$A396)*('Fériés Congés'!$D$3:$ID$301&gt;0))+MOD(C396-B396,1))</f>
        <v>7.6388888890505768E-2</v>
      </c>
    </row>
    <row r="397" spans="1:5" x14ac:dyDescent="0.3">
      <c r="A397" s="11" t="s">
        <v>162</v>
      </c>
      <c r="B397" s="11" t="s">
        <v>302</v>
      </c>
      <c r="C397" s="11" t="s">
        <v>434</v>
      </c>
      <c r="D397" s="23">
        <f t="shared" si="6"/>
        <v>0.20138888889050577</v>
      </c>
      <c r="E397" s="21">
        <f>IF(DAY(B397)=DAY(C397),INT(C397-B397)+MOD(C397-B397,1),NETWORKDAYS.INTL(B397,C397-1,"0000011",Fériés)-SUMPRODUCT((Noms=$A397)*('Fériés Congés'!$D$3:$ID$301&gt;0))+MOD(C397-B397,1))</f>
        <v>0.20138888889050577</v>
      </c>
    </row>
    <row r="398" spans="1:5" x14ac:dyDescent="0.3">
      <c r="A398" s="11" t="s">
        <v>163</v>
      </c>
      <c r="B398" s="11" t="s">
        <v>373</v>
      </c>
      <c r="C398" s="11" t="s">
        <v>310</v>
      </c>
      <c r="D398" s="23">
        <f t="shared" si="6"/>
        <v>0.125</v>
      </c>
      <c r="E398" s="21">
        <f>IF(DAY(B398)=DAY(C398),INT(C398-B398)+MOD(C398-B398,1),NETWORKDAYS.INTL(B398,C398-1,"0000011",Fériés)-SUMPRODUCT((Noms=$A398)*('Fériés Congés'!$D$3:$ID$301&gt;0))+MOD(C398-B398,1))</f>
        <v>0.125</v>
      </c>
    </row>
    <row r="399" spans="1:5" x14ac:dyDescent="0.3">
      <c r="A399" s="11" t="s">
        <v>164</v>
      </c>
      <c r="B399" s="11" t="s">
        <v>454</v>
      </c>
      <c r="C399" s="11" t="s">
        <v>455</v>
      </c>
      <c r="D399" s="23">
        <f t="shared" si="6"/>
        <v>0.24305555555474712</v>
      </c>
      <c r="E399" s="21">
        <f>IF(DAY(B399)=DAY(C399),INT(C399-B399)+MOD(C399-B399,1),NETWORKDAYS.INTL(B399,C399-1,"0000011",Fériés)-SUMPRODUCT((Noms=$A399)*('Fériés Congés'!$D$3:$ID$301&gt;0))+MOD(C399-B399,1))</f>
        <v>0.24305555555474712</v>
      </c>
    </row>
    <row r="400" spans="1:5" x14ac:dyDescent="0.3">
      <c r="A400" s="11" t="s">
        <v>164</v>
      </c>
      <c r="B400" s="11" t="s">
        <v>413</v>
      </c>
      <c r="C400" s="11" t="s">
        <v>456</v>
      </c>
      <c r="D400" s="23">
        <f t="shared" si="6"/>
        <v>7.6388888890505768E-2</v>
      </c>
      <c r="E400" s="21">
        <f>IF(DAY(B400)=DAY(C400),INT(C400-B400)+MOD(C400-B400,1),NETWORKDAYS.INTL(B400,C400-1,"0000011",Fériés)-SUMPRODUCT((Noms=$A400)*('Fériés Congés'!$D$3:$ID$301&gt;0))+MOD(C400-B400,1))</f>
        <v>7.6388888890505768E-2</v>
      </c>
    </row>
    <row r="401" spans="1:5" x14ac:dyDescent="0.3">
      <c r="A401" s="11" t="s">
        <v>165</v>
      </c>
      <c r="B401" s="11" t="s">
        <v>297</v>
      </c>
      <c r="C401" s="11" t="s">
        <v>304</v>
      </c>
      <c r="D401" s="23">
        <f t="shared" si="6"/>
        <v>7.6388888890505768E-2</v>
      </c>
      <c r="E401" s="21">
        <f>IF(DAY(B401)=DAY(C401),INT(C401-B401)+MOD(C401-B401,1),NETWORKDAYS.INTL(B401,C401-1,"0000011",Fériés)-SUMPRODUCT((Noms=$A401)*('Fériés Congés'!$D$3:$ID$301&gt;0))+MOD(C401-B401,1))</f>
        <v>7.6388888890505768E-2</v>
      </c>
    </row>
    <row r="402" spans="1:5" x14ac:dyDescent="0.3">
      <c r="A402" s="11" t="s">
        <v>165</v>
      </c>
      <c r="B402" s="11" t="s">
        <v>460</v>
      </c>
      <c r="C402" s="11" t="s">
        <v>442</v>
      </c>
      <c r="D402" s="23">
        <f t="shared" si="6"/>
        <v>0.16319444444525288</v>
      </c>
      <c r="E402" s="21">
        <f>IF(DAY(B402)=DAY(C402),INT(C402-B402)+MOD(C402-B402,1),NETWORKDAYS.INTL(B402,C402-1,"0000011",Fériés)-SUMPRODUCT((Noms=$A402)*('Fériés Congés'!$D$3:$ID$301&gt;0))+MOD(C402-B402,1))</f>
        <v>0.16319444444525288</v>
      </c>
    </row>
    <row r="403" spans="1:5" x14ac:dyDescent="0.3">
      <c r="A403" s="11" t="s">
        <v>165</v>
      </c>
      <c r="B403" s="11" t="s">
        <v>259</v>
      </c>
      <c r="C403" s="11" t="s">
        <v>365</v>
      </c>
      <c r="D403" s="23">
        <f t="shared" si="6"/>
        <v>7.6388888890505768E-2</v>
      </c>
      <c r="E403" s="21">
        <f>IF(DAY(B403)=DAY(C403),INT(C403-B403)+MOD(C403-B403,1),NETWORKDAYS.INTL(B403,C403-1,"0000011",Fériés)-SUMPRODUCT((Noms=$A403)*('Fériés Congés'!$D$3:$ID$301&gt;0))+MOD(C403-B403,1))</f>
        <v>7.6388888890505768E-2</v>
      </c>
    </row>
    <row r="404" spans="1:5" x14ac:dyDescent="0.3">
      <c r="A404" s="11" t="s">
        <v>166</v>
      </c>
      <c r="B404" s="11" t="s">
        <v>458</v>
      </c>
      <c r="C404" s="11" t="s">
        <v>463</v>
      </c>
      <c r="D404" s="23">
        <f t="shared" si="6"/>
        <v>0.16319444444525288</v>
      </c>
      <c r="E404" s="21">
        <f>IF(DAY(B404)=DAY(C404),INT(C404-B404)+MOD(C404-B404,1),NETWORKDAYS.INTL(B404,C404-1,"0000011",Fériés)-SUMPRODUCT((Noms=$A404)*('Fériés Congés'!$D$3:$ID$301&gt;0))+MOD(C404-B404,1))</f>
        <v>0.16319444444525288</v>
      </c>
    </row>
    <row r="405" spans="1:5" x14ac:dyDescent="0.3">
      <c r="A405" s="11" t="s">
        <v>166</v>
      </c>
      <c r="B405" s="11" t="s">
        <v>464</v>
      </c>
      <c r="C405" s="11" t="s">
        <v>287</v>
      </c>
      <c r="D405" s="23">
        <f t="shared" si="6"/>
        <v>7.6388888890505768E-2</v>
      </c>
      <c r="E405" s="21">
        <f>IF(DAY(B405)=DAY(C405),INT(C405-B405)+MOD(C405-B405,1),NETWORKDAYS.INTL(B405,C405-1,"0000011",Fériés)-SUMPRODUCT((Noms=$A405)*('Fériés Congés'!$D$3:$ID$301&gt;0))+MOD(C405-B405,1))</f>
        <v>7.6388888890505768E-2</v>
      </c>
    </row>
    <row r="406" spans="1:5" x14ac:dyDescent="0.3">
      <c r="A406" s="11" t="s">
        <v>166</v>
      </c>
      <c r="B406" s="11" t="s">
        <v>289</v>
      </c>
      <c r="C406" s="11" t="s">
        <v>290</v>
      </c>
      <c r="D406" s="23">
        <f t="shared" si="6"/>
        <v>0.36805555555474712</v>
      </c>
      <c r="E406" s="21">
        <f>IF(DAY(B406)=DAY(C406),INT(C406-B406)+MOD(C406-B406,1),NETWORKDAYS.INTL(B406,C406-1,"0000011",Fériés)-SUMPRODUCT((Noms=$A406)*('Fériés Congés'!$D$3:$ID$301&gt;0))+MOD(C406-B406,1))</f>
        <v>0.36805555555474712</v>
      </c>
    </row>
    <row r="407" spans="1:5" x14ac:dyDescent="0.3">
      <c r="A407" s="11" t="s">
        <v>167</v>
      </c>
      <c r="B407" s="11" t="s">
        <v>458</v>
      </c>
      <c r="C407" s="11" t="s">
        <v>463</v>
      </c>
      <c r="D407" s="23">
        <f t="shared" si="6"/>
        <v>0.16319444444525288</v>
      </c>
      <c r="E407" s="21">
        <f>IF(DAY(B407)=DAY(C407),INT(C407-B407)+MOD(C407-B407,1),NETWORKDAYS.INTL(B407,C407-1,"0000011",Fériés)-SUMPRODUCT((Noms=$A407)*('Fériés Congés'!$D$3:$ID$301&gt;0))+MOD(C407-B407,1))</f>
        <v>0.16319444444525288</v>
      </c>
    </row>
    <row r="408" spans="1:5" x14ac:dyDescent="0.3">
      <c r="A408" s="11" t="s">
        <v>167</v>
      </c>
      <c r="B408" s="11" t="s">
        <v>321</v>
      </c>
      <c r="C408" s="11" t="s">
        <v>387</v>
      </c>
      <c r="D408" s="23">
        <f t="shared" si="6"/>
        <v>1.0763888888905058</v>
      </c>
      <c r="E408" s="21">
        <f ca="1">IF(DAY(B408)=DAY(C408),INT(C408-B408)+MOD(C408-B408,1),NETWORKDAYS.INTL(B408,C408-1,"0000011",Fériés)-SUMPRODUCT((Noms=$A408)*('Fériés Congés'!$D$3:$ID$301&gt;0))+MOD(C408-B408,1))</f>
        <v>1.0763888888905058</v>
      </c>
    </row>
    <row r="409" spans="1:5" x14ac:dyDescent="0.3">
      <c r="A409" s="11" t="s">
        <v>167</v>
      </c>
      <c r="B409" s="11" t="s">
        <v>465</v>
      </c>
      <c r="C409" s="11" t="s">
        <v>466</v>
      </c>
      <c r="D409" s="23">
        <f t="shared" si="6"/>
        <v>4.1666666664241347E-2</v>
      </c>
      <c r="E409" s="21">
        <f>IF(DAY(B409)=DAY(C409),INT(C409-B409)+MOD(C409-B409,1),NETWORKDAYS.INTL(B409,C409-1,"0000011",Fériés)-SUMPRODUCT((Noms=$A409)*('Fériés Congés'!$D$3:$ID$301&gt;0))+MOD(C409-B409,1))</f>
        <v>4.1666666664241347E-2</v>
      </c>
    </row>
    <row r="410" spans="1:5" x14ac:dyDescent="0.3">
      <c r="A410" s="11" t="s">
        <v>167</v>
      </c>
      <c r="B410" s="11" t="s">
        <v>467</v>
      </c>
      <c r="C410" s="11" t="s">
        <v>365</v>
      </c>
      <c r="D410" s="23">
        <f t="shared" si="6"/>
        <v>0.98958333333575865</v>
      </c>
      <c r="E410" s="21">
        <f ca="1">IF(DAY(B410)=DAY(C410),INT(C410-B410)+MOD(C410-B410,1),NETWORKDAYS.INTL(B410,C410-1,"0000011",Fériés)-SUMPRODUCT((Noms=$A410)*('Fériés Congés'!$D$3:$ID$301&gt;0))+MOD(C410-B410,1))</f>
        <v>1.9895833333357587</v>
      </c>
    </row>
    <row r="411" spans="1:5" x14ac:dyDescent="0.3">
      <c r="A411" s="11" t="s">
        <v>167</v>
      </c>
      <c r="B411" s="11" t="s">
        <v>443</v>
      </c>
      <c r="C411" s="11" t="s">
        <v>355</v>
      </c>
      <c r="D411" s="23">
        <f t="shared" si="6"/>
        <v>7.6388888890505768E-2</v>
      </c>
      <c r="E411" s="21">
        <f>IF(DAY(B411)=DAY(C411),INT(C411-B411)+MOD(C411-B411,1),NETWORKDAYS.INTL(B411,C411-1,"0000011",Fériés)-SUMPRODUCT((Noms=$A411)*('Fériés Congés'!$D$3:$ID$301&gt;0))+MOD(C411-B411,1))</f>
        <v>7.6388888890505768E-2</v>
      </c>
    </row>
    <row r="412" spans="1:5" x14ac:dyDescent="0.3">
      <c r="A412" s="11" t="s">
        <v>167</v>
      </c>
      <c r="B412" s="11" t="s">
        <v>448</v>
      </c>
      <c r="C412" s="11" t="s">
        <v>468</v>
      </c>
      <c r="D412" s="23">
        <f t="shared" si="6"/>
        <v>8.6805555554747116E-2</v>
      </c>
      <c r="E412" s="21">
        <f>IF(DAY(B412)=DAY(C412),INT(C412-B412)+MOD(C412-B412,1),NETWORKDAYS.INTL(B412,C412-1,"0000011",Fériés)-SUMPRODUCT((Noms=$A412)*('Fériés Congés'!$D$3:$ID$301&gt;0))+MOD(C412-B412,1))</f>
        <v>8.6805555554747116E-2</v>
      </c>
    </row>
    <row r="413" spans="1:5" x14ac:dyDescent="0.3">
      <c r="A413" s="11" t="s">
        <v>167</v>
      </c>
      <c r="B413" s="11" t="s">
        <v>469</v>
      </c>
      <c r="C413" s="11" t="s">
        <v>273</v>
      </c>
      <c r="D413" s="23">
        <f t="shared" si="6"/>
        <v>0.125</v>
      </c>
      <c r="E413" s="21">
        <f>IF(DAY(B413)=DAY(C413),INT(C413-B413)+MOD(C413-B413,1),NETWORKDAYS.INTL(B413,C413-1,"0000011",Fériés)-SUMPRODUCT((Noms=$A413)*('Fériés Congés'!$D$3:$ID$301&gt;0))+MOD(C413-B413,1))</f>
        <v>0.125</v>
      </c>
    </row>
    <row r="414" spans="1:5" x14ac:dyDescent="0.3">
      <c r="A414" s="11" t="s">
        <v>167</v>
      </c>
      <c r="B414" s="11" t="s">
        <v>317</v>
      </c>
      <c r="C414" s="11" t="s">
        <v>318</v>
      </c>
      <c r="D414" s="23">
        <f t="shared" si="6"/>
        <v>0.24305555555474712</v>
      </c>
      <c r="E414" s="21">
        <f>IF(DAY(B414)=DAY(C414),INT(C414-B414)+MOD(C414-B414,1),NETWORKDAYS.INTL(B414,C414-1,"0000011",Fériés)-SUMPRODUCT((Noms=$A414)*('Fériés Congés'!$D$3:$ID$301&gt;0))+MOD(C414-B414,1))</f>
        <v>0.24305555555474712</v>
      </c>
    </row>
    <row r="415" spans="1:5" x14ac:dyDescent="0.3">
      <c r="A415" s="11" t="s">
        <v>168</v>
      </c>
      <c r="B415" s="11" t="s">
        <v>441</v>
      </c>
      <c r="C415" s="11" t="s">
        <v>287</v>
      </c>
      <c r="D415" s="23">
        <f t="shared" si="6"/>
        <v>0.125</v>
      </c>
      <c r="E415" s="21">
        <f>IF(DAY(B415)=DAY(C415),INT(C415-B415)+MOD(C415-B415,1),NETWORKDAYS.INTL(B415,C415-1,"0000011",Fériés)-SUMPRODUCT((Noms=$A415)*('Fériés Congés'!$D$3:$ID$301&gt;0))+MOD(C415-B415,1))</f>
        <v>0.125</v>
      </c>
    </row>
    <row r="416" spans="1:5" x14ac:dyDescent="0.3">
      <c r="A416" s="11" t="s">
        <v>168</v>
      </c>
      <c r="B416" s="11" t="s">
        <v>289</v>
      </c>
      <c r="C416" s="11" t="s">
        <v>290</v>
      </c>
      <c r="D416" s="23">
        <f t="shared" si="6"/>
        <v>0.36805555555474712</v>
      </c>
      <c r="E416" s="21">
        <f>IF(DAY(B416)=DAY(C416),INT(C416-B416)+MOD(C416-B416,1),NETWORKDAYS.INTL(B416,C416-1,"0000011",Fériés)-SUMPRODUCT((Noms=$A416)*('Fériés Congés'!$D$3:$ID$301&gt;0))+MOD(C416-B416,1))</f>
        <v>0.36805555555474712</v>
      </c>
    </row>
    <row r="417" spans="1:5" x14ac:dyDescent="0.3">
      <c r="A417" s="11" t="s">
        <v>168</v>
      </c>
      <c r="B417" s="11" t="s">
        <v>448</v>
      </c>
      <c r="C417" s="11" t="s">
        <v>468</v>
      </c>
      <c r="D417" s="23">
        <f t="shared" si="6"/>
        <v>8.6805555554747116E-2</v>
      </c>
      <c r="E417" s="21">
        <f>IF(DAY(B417)=DAY(C417),INT(C417-B417)+MOD(C417-B417,1),NETWORKDAYS.INTL(B417,C417-1,"0000011",Fériés)-SUMPRODUCT((Noms=$A417)*('Fériés Congés'!$D$3:$ID$301&gt;0))+MOD(C417-B417,1))</f>
        <v>8.6805555554747116E-2</v>
      </c>
    </row>
    <row r="418" spans="1:5" x14ac:dyDescent="0.3">
      <c r="A418" s="11" t="s">
        <v>168</v>
      </c>
      <c r="B418" s="11" t="s">
        <v>317</v>
      </c>
      <c r="C418" s="11" t="s">
        <v>318</v>
      </c>
      <c r="D418" s="23">
        <f t="shared" si="6"/>
        <v>0.24305555555474712</v>
      </c>
      <c r="E418" s="21">
        <f>IF(DAY(B418)=DAY(C418),INT(C418-B418)+MOD(C418-B418,1),NETWORKDAYS.INTL(B418,C418-1,"0000011",Fériés)-SUMPRODUCT((Noms=$A418)*('Fériés Congés'!$D$3:$ID$301&gt;0))+MOD(C418-B418,1))</f>
        <v>0.24305555555474712</v>
      </c>
    </row>
    <row r="419" spans="1:5" x14ac:dyDescent="0.3">
      <c r="A419" s="11" t="s">
        <v>169</v>
      </c>
      <c r="B419" s="11" t="s">
        <v>458</v>
      </c>
      <c r="C419" s="11" t="s">
        <v>463</v>
      </c>
      <c r="D419" s="23">
        <f t="shared" si="6"/>
        <v>0.16319444444525288</v>
      </c>
      <c r="E419" s="21">
        <f>IF(DAY(B419)=DAY(C419),INT(C419-B419)+MOD(C419-B419,1),NETWORKDAYS.INTL(B419,C419-1,"0000011",Fériés)-SUMPRODUCT((Noms=$A419)*('Fériés Congés'!$D$3:$ID$301&gt;0))+MOD(C419-B419,1))</f>
        <v>0.16319444444525288</v>
      </c>
    </row>
    <row r="420" spans="1:5" x14ac:dyDescent="0.3">
      <c r="A420" s="11" t="s">
        <v>169</v>
      </c>
      <c r="B420" s="11" t="s">
        <v>448</v>
      </c>
      <c r="C420" s="11" t="s">
        <v>468</v>
      </c>
      <c r="D420" s="23">
        <f t="shared" si="6"/>
        <v>8.6805555554747116E-2</v>
      </c>
      <c r="E420" s="21">
        <f>IF(DAY(B420)=DAY(C420),INT(C420-B420)+MOD(C420-B420,1),NETWORKDAYS.INTL(B420,C420-1,"0000011",Fériés)-SUMPRODUCT((Noms=$A420)*('Fériés Congés'!$D$3:$ID$301&gt;0))+MOD(C420-B420,1))</f>
        <v>8.6805555554747116E-2</v>
      </c>
    </row>
    <row r="421" spans="1:5" x14ac:dyDescent="0.3">
      <c r="A421" s="11" t="s">
        <v>170</v>
      </c>
      <c r="B421" s="11" t="s">
        <v>458</v>
      </c>
      <c r="C421" s="11" t="s">
        <v>367</v>
      </c>
      <c r="D421" s="23">
        <f t="shared" si="6"/>
        <v>7.6388888890505768E-2</v>
      </c>
      <c r="E421" s="21">
        <f>IF(DAY(B421)=DAY(C421),INT(C421-B421)+MOD(C421-B421,1),NETWORKDAYS.INTL(B421,C421-1,"0000011",Fériés)-SUMPRODUCT((Noms=$A421)*('Fériés Congés'!$D$3:$ID$301&gt;0))+MOD(C421-B421,1))</f>
        <v>7.6388888890505768E-2</v>
      </c>
    </row>
    <row r="422" spans="1:5" x14ac:dyDescent="0.3">
      <c r="A422" s="11" t="s">
        <v>170</v>
      </c>
      <c r="B422" s="11" t="s">
        <v>441</v>
      </c>
      <c r="C422" s="11" t="s">
        <v>287</v>
      </c>
      <c r="D422" s="23">
        <f t="shared" si="6"/>
        <v>0.125</v>
      </c>
      <c r="E422" s="21">
        <f>IF(DAY(B422)=DAY(C422),INT(C422-B422)+MOD(C422-B422,1),NETWORKDAYS.INTL(B422,C422-1,"0000011",Fériés)-SUMPRODUCT((Noms=$A422)*('Fériés Congés'!$D$3:$ID$301&gt;0))+MOD(C422-B422,1))</f>
        <v>0.125</v>
      </c>
    </row>
    <row r="423" spans="1:5" x14ac:dyDescent="0.3">
      <c r="A423" s="11" t="s">
        <v>170</v>
      </c>
      <c r="B423" s="11" t="s">
        <v>465</v>
      </c>
      <c r="C423" s="11" t="s">
        <v>466</v>
      </c>
      <c r="D423" s="23">
        <f t="shared" si="6"/>
        <v>4.1666666664241347E-2</v>
      </c>
      <c r="E423" s="21">
        <f>IF(DAY(B423)=DAY(C423),INT(C423-B423)+MOD(C423-B423,1),NETWORKDAYS.INTL(B423,C423-1,"0000011",Fériés)-SUMPRODUCT((Noms=$A423)*('Fériés Congés'!$D$3:$ID$301&gt;0))+MOD(C423-B423,1))</f>
        <v>4.1666666664241347E-2</v>
      </c>
    </row>
    <row r="424" spans="1:5" x14ac:dyDescent="0.3">
      <c r="A424" s="11" t="s">
        <v>171</v>
      </c>
      <c r="B424" s="11" t="s">
        <v>464</v>
      </c>
      <c r="C424" s="11" t="s">
        <v>287</v>
      </c>
      <c r="D424" s="23">
        <f t="shared" si="6"/>
        <v>7.6388888890505768E-2</v>
      </c>
      <c r="E424" s="21">
        <f>IF(DAY(B424)=DAY(C424),INT(C424-B424)+MOD(C424-B424,1),NETWORKDAYS.INTL(B424,C424-1,"0000011",Fériés)-SUMPRODUCT((Noms=$A424)*('Fériés Congés'!$D$3:$ID$301&gt;0))+MOD(C424-B424,1))</f>
        <v>7.6388888890505768E-2</v>
      </c>
    </row>
    <row r="425" spans="1:5" x14ac:dyDescent="0.3">
      <c r="A425" s="11" t="s">
        <v>171</v>
      </c>
      <c r="B425" s="11" t="s">
        <v>470</v>
      </c>
      <c r="C425" s="11" t="s">
        <v>318</v>
      </c>
      <c r="D425" s="23">
        <f t="shared" si="6"/>
        <v>8.6805555554747116E-2</v>
      </c>
      <c r="E425" s="21">
        <f>IF(DAY(B425)=DAY(C425),INT(C425-B425)+MOD(C425-B425,1),NETWORKDAYS.INTL(B425,C425-1,"0000011",Fériés)-SUMPRODUCT((Noms=$A425)*('Fériés Congés'!$D$3:$ID$301&gt;0))+MOD(C425-B425,1))</f>
        <v>8.6805555554747116E-2</v>
      </c>
    </row>
    <row r="426" spans="1:5" x14ac:dyDescent="0.3">
      <c r="A426" s="11" t="s">
        <v>172</v>
      </c>
      <c r="B426" s="11" t="s">
        <v>458</v>
      </c>
      <c r="C426" s="11" t="s">
        <v>367</v>
      </c>
      <c r="D426" s="23">
        <f t="shared" si="6"/>
        <v>7.6388888890505768E-2</v>
      </c>
      <c r="E426" s="21">
        <f>IF(DAY(B426)=DAY(C426),INT(C426-B426)+MOD(C426-B426,1),NETWORKDAYS.INTL(B426,C426-1,"0000011",Fériés)-SUMPRODUCT((Noms=$A426)*('Fériés Congés'!$D$3:$ID$301&gt;0))+MOD(C426-B426,1))</f>
        <v>7.6388888890505768E-2</v>
      </c>
    </row>
    <row r="427" spans="1:5" x14ac:dyDescent="0.3">
      <c r="A427" s="11" t="s">
        <v>172</v>
      </c>
      <c r="B427" s="11" t="s">
        <v>441</v>
      </c>
      <c r="C427" s="11" t="s">
        <v>287</v>
      </c>
      <c r="D427" s="23">
        <f t="shared" si="6"/>
        <v>0.125</v>
      </c>
      <c r="E427" s="21">
        <f>IF(DAY(B427)=DAY(C427),INT(C427-B427)+MOD(C427-B427,1),NETWORKDAYS.INTL(B427,C427-1,"0000011",Fériés)-SUMPRODUCT((Noms=$A427)*('Fériés Congés'!$D$3:$ID$301&gt;0))+MOD(C427-B427,1))</f>
        <v>0.125</v>
      </c>
    </row>
    <row r="428" spans="1:5" x14ac:dyDescent="0.3">
      <c r="A428" s="11" t="s">
        <v>172</v>
      </c>
      <c r="B428" s="11" t="s">
        <v>465</v>
      </c>
      <c r="C428" s="11" t="s">
        <v>466</v>
      </c>
      <c r="D428" s="23">
        <f t="shared" si="6"/>
        <v>4.1666666664241347E-2</v>
      </c>
      <c r="E428" s="21">
        <f>IF(DAY(B428)=DAY(C428),INT(C428-B428)+MOD(C428-B428,1),NETWORKDAYS.INTL(B428,C428-1,"0000011",Fériés)-SUMPRODUCT((Noms=$A428)*('Fériés Congés'!$D$3:$ID$301&gt;0))+MOD(C428-B428,1))</f>
        <v>4.1666666664241347E-2</v>
      </c>
    </row>
    <row r="429" spans="1:5" x14ac:dyDescent="0.3">
      <c r="A429" s="11" t="s">
        <v>172</v>
      </c>
      <c r="B429" s="11" t="s">
        <v>460</v>
      </c>
      <c r="C429" s="11" t="s">
        <v>471</v>
      </c>
      <c r="D429" s="23">
        <f t="shared" si="6"/>
        <v>8.6805555554747116E-2</v>
      </c>
      <c r="E429" s="21">
        <f>IF(DAY(B429)=DAY(C429),INT(C429-B429)+MOD(C429-B429,1),NETWORKDAYS.INTL(B429,C429-1,"0000011",Fériés)-SUMPRODUCT((Noms=$A429)*('Fériés Congés'!$D$3:$ID$301&gt;0))+MOD(C429-B429,1))</f>
        <v>8.6805555554747116E-2</v>
      </c>
    </row>
    <row r="430" spans="1:5" x14ac:dyDescent="0.3">
      <c r="A430" s="11" t="s">
        <v>173</v>
      </c>
      <c r="B430" s="11" t="s">
        <v>458</v>
      </c>
      <c r="C430" s="11" t="s">
        <v>463</v>
      </c>
      <c r="D430" s="23">
        <f t="shared" si="6"/>
        <v>0.16319444444525288</v>
      </c>
      <c r="E430" s="21">
        <f>IF(DAY(B430)=DAY(C430),INT(C430-B430)+MOD(C430-B430,1),NETWORKDAYS.INTL(B430,C430-1,"0000011",Fériés)-SUMPRODUCT((Noms=$A430)*('Fériés Congés'!$D$3:$ID$301&gt;0))+MOD(C430-B430,1))</f>
        <v>0.16319444444525288</v>
      </c>
    </row>
    <row r="431" spans="1:5" x14ac:dyDescent="0.3">
      <c r="A431" s="11" t="s">
        <v>173</v>
      </c>
      <c r="B431" s="11" t="s">
        <v>465</v>
      </c>
      <c r="C431" s="11" t="s">
        <v>466</v>
      </c>
      <c r="D431" s="23">
        <f t="shared" si="6"/>
        <v>4.1666666664241347E-2</v>
      </c>
      <c r="E431" s="21">
        <f>IF(DAY(B431)=DAY(C431),INT(C431-B431)+MOD(C431-B431,1),NETWORKDAYS.INTL(B431,C431-1,"0000011",Fériés)-SUMPRODUCT((Noms=$A431)*('Fériés Congés'!$D$3:$ID$301&gt;0))+MOD(C431-B431,1))</f>
        <v>4.1666666664241347E-2</v>
      </c>
    </row>
    <row r="432" spans="1:5" x14ac:dyDescent="0.3">
      <c r="A432" s="11" t="s">
        <v>173</v>
      </c>
      <c r="B432" s="11" t="s">
        <v>443</v>
      </c>
      <c r="C432" s="11" t="s">
        <v>472</v>
      </c>
      <c r="D432" s="23">
        <f t="shared" si="6"/>
        <v>0.16319444444525288</v>
      </c>
      <c r="E432" s="21">
        <f>IF(DAY(B432)=DAY(C432),INT(C432-B432)+MOD(C432-B432,1),NETWORKDAYS.INTL(B432,C432-1,"0000011",Fériés)-SUMPRODUCT((Noms=$A432)*('Fériés Congés'!$D$3:$ID$301&gt;0))+MOD(C432-B432,1))</f>
        <v>0.16319444444525288</v>
      </c>
    </row>
    <row r="433" spans="1:5" x14ac:dyDescent="0.3">
      <c r="A433" s="11" t="s">
        <v>173</v>
      </c>
      <c r="B433" s="11" t="s">
        <v>473</v>
      </c>
      <c r="C433" s="11" t="s">
        <v>290</v>
      </c>
      <c r="D433" s="23">
        <f t="shared" si="6"/>
        <v>0.28125</v>
      </c>
      <c r="E433" s="21">
        <f>IF(DAY(B433)=DAY(C433),INT(C433-B433)+MOD(C433-B433,1),NETWORKDAYS.INTL(B433,C433-1,"0000011",Fériés)-SUMPRODUCT((Noms=$A433)*('Fériés Congés'!$D$3:$ID$301&gt;0))+MOD(C433-B433,1))</f>
        <v>0.28125</v>
      </c>
    </row>
    <row r="434" spans="1:5" x14ac:dyDescent="0.3">
      <c r="A434" s="11" t="s">
        <v>174</v>
      </c>
      <c r="B434" s="11" t="s">
        <v>458</v>
      </c>
      <c r="C434" s="11" t="s">
        <v>463</v>
      </c>
      <c r="D434" s="23">
        <f t="shared" si="6"/>
        <v>0.16319444444525288</v>
      </c>
      <c r="E434" s="21">
        <f>IF(DAY(B434)=DAY(C434),INT(C434-B434)+MOD(C434-B434,1),NETWORKDAYS.INTL(B434,C434-1,"0000011",Fériés)-SUMPRODUCT((Noms=$A434)*('Fériés Congés'!$D$3:$ID$301&gt;0))+MOD(C434-B434,1))</f>
        <v>0.16319444444525288</v>
      </c>
    </row>
    <row r="435" spans="1:5" x14ac:dyDescent="0.3">
      <c r="A435" s="11" t="s">
        <v>174</v>
      </c>
      <c r="B435" s="11" t="s">
        <v>321</v>
      </c>
      <c r="C435" s="11" t="s">
        <v>287</v>
      </c>
      <c r="D435" s="23">
        <f t="shared" si="6"/>
        <v>0.36805555555474712</v>
      </c>
      <c r="E435" s="21">
        <f>IF(DAY(B435)=DAY(C435),INT(C435-B435)+MOD(C435-B435,1),NETWORKDAYS.INTL(B435,C435-1,"0000011",Fériés)-SUMPRODUCT((Noms=$A435)*('Fériés Congés'!$D$3:$ID$301&gt;0))+MOD(C435-B435,1))</f>
        <v>0.36805555555474712</v>
      </c>
    </row>
    <row r="436" spans="1:5" x14ac:dyDescent="0.3">
      <c r="A436" s="11" t="s">
        <v>174</v>
      </c>
      <c r="B436" s="11" t="s">
        <v>465</v>
      </c>
      <c r="C436" s="11" t="s">
        <v>466</v>
      </c>
      <c r="D436" s="23">
        <f t="shared" si="6"/>
        <v>4.1666666664241347E-2</v>
      </c>
      <c r="E436" s="21">
        <f>IF(DAY(B436)=DAY(C436),INT(C436-B436)+MOD(C436-B436,1),NETWORKDAYS.INTL(B436,C436-1,"0000011",Fériés)-SUMPRODUCT((Noms=$A436)*('Fériés Congés'!$D$3:$ID$301&gt;0))+MOD(C436-B436,1))</f>
        <v>4.1666666664241347E-2</v>
      </c>
    </row>
    <row r="437" spans="1:5" x14ac:dyDescent="0.3">
      <c r="A437" s="11" t="s">
        <v>174</v>
      </c>
      <c r="B437" s="11" t="s">
        <v>474</v>
      </c>
      <c r="C437" s="11" t="s">
        <v>303</v>
      </c>
      <c r="D437" s="23">
        <f t="shared" si="6"/>
        <v>0.125</v>
      </c>
      <c r="E437" s="21">
        <f>IF(DAY(B437)=DAY(C437),INT(C437-B437)+MOD(C437-B437,1),NETWORKDAYS.INTL(B437,C437-1,"0000011",Fériés)-SUMPRODUCT((Noms=$A437)*('Fériés Congés'!$D$3:$ID$301&gt;0))+MOD(C437-B437,1))</f>
        <v>0.125</v>
      </c>
    </row>
    <row r="438" spans="1:5" x14ac:dyDescent="0.3">
      <c r="A438" s="11" t="s">
        <v>174</v>
      </c>
      <c r="B438" s="11" t="s">
        <v>289</v>
      </c>
      <c r="C438" s="11" t="s">
        <v>290</v>
      </c>
      <c r="D438" s="23">
        <f t="shared" si="6"/>
        <v>0.36805555555474712</v>
      </c>
      <c r="E438" s="21">
        <f>IF(DAY(B438)=DAY(C438),INT(C438-B438)+MOD(C438-B438,1),NETWORKDAYS.INTL(B438,C438-1,"0000011",Fériés)-SUMPRODUCT((Noms=$A438)*('Fériés Congés'!$D$3:$ID$301&gt;0))+MOD(C438-B438,1))</f>
        <v>0.36805555555474712</v>
      </c>
    </row>
    <row r="439" spans="1:5" x14ac:dyDescent="0.3">
      <c r="A439" s="11" t="s">
        <v>174</v>
      </c>
      <c r="B439" s="11" t="s">
        <v>448</v>
      </c>
      <c r="C439" s="11" t="s">
        <v>277</v>
      </c>
      <c r="D439" s="23">
        <f t="shared" si="6"/>
        <v>0.32986111110949423</v>
      </c>
      <c r="E439" s="21">
        <f>IF(DAY(B439)=DAY(C439),INT(C439-B439)+MOD(C439-B439,1),NETWORKDAYS.INTL(B439,C439-1,"0000011",Fériés)-SUMPRODUCT((Noms=$A439)*('Fériés Congés'!$D$3:$ID$301&gt;0))+MOD(C439-B439,1))</f>
        <v>0.32986111110949423</v>
      </c>
    </row>
    <row r="440" spans="1:5" x14ac:dyDescent="0.3">
      <c r="A440" s="11" t="s">
        <v>175</v>
      </c>
      <c r="B440" s="11" t="s">
        <v>465</v>
      </c>
      <c r="C440" s="11" t="s">
        <v>466</v>
      </c>
      <c r="D440" s="23">
        <f t="shared" si="6"/>
        <v>4.1666666664241347E-2</v>
      </c>
      <c r="E440" s="21">
        <f>IF(DAY(B440)=DAY(C440),INT(C440-B440)+MOD(C440-B440,1),NETWORKDAYS.INTL(B440,C440-1,"0000011",Fériés)-SUMPRODUCT((Noms=$A440)*('Fériés Congés'!$D$3:$ID$301&gt;0))+MOD(C440-B440,1))</f>
        <v>4.1666666664241347E-2</v>
      </c>
    </row>
    <row r="441" spans="1:5" x14ac:dyDescent="0.3">
      <c r="A441" s="11" t="s">
        <v>176</v>
      </c>
      <c r="B441" s="11" t="s">
        <v>270</v>
      </c>
      <c r="C441" s="11" t="s">
        <v>271</v>
      </c>
      <c r="D441" s="23">
        <f t="shared" si="6"/>
        <v>0.36805555555474712</v>
      </c>
      <c r="E441" s="21">
        <f>IF(DAY(B441)=DAY(C441),INT(C441-B441)+MOD(C441-B441,1),NETWORKDAYS.INTL(B441,C441-1,"0000011",Fériés)-SUMPRODUCT((Noms=$A441)*('Fériés Congés'!$D$3:$ID$301&gt;0))+MOD(C441-B441,1))</f>
        <v>0.36805555555474712</v>
      </c>
    </row>
    <row r="442" spans="1:5" x14ac:dyDescent="0.3">
      <c r="A442" s="11" t="s">
        <v>176</v>
      </c>
      <c r="B442" s="11" t="s">
        <v>259</v>
      </c>
      <c r="C442" s="11" t="s">
        <v>378</v>
      </c>
      <c r="D442" s="23">
        <f t="shared" si="6"/>
        <v>0.16319444444525288</v>
      </c>
      <c r="E442" s="21">
        <f>IF(DAY(B442)=DAY(C442),INT(C442-B442)+MOD(C442-B442,1),NETWORKDAYS.INTL(B442,C442-1,"0000011",Fériés)-SUMPRODUCT((Noms=$A442)*('Fériés Congés'!$D$3:$ID$301&gt;0))+MOD(C442-B442,1))</f>
        <v>0.16319444444525288</v>
      </c>
    </row>
    <row r="443" spans="1:5" x14ac:dyDescent="0.3">
      <c r="A443" s="11" t="s">
        <v>176</v>
      </c>
      <c r="B443" s="11" t="s">
        <v>302</v>
      </c>
      <c r="C443" s="11" t="s">
        <v>379</v>
      </c>
      <c r="D443" s="23">
        <f t="shared" si="6"/>
        <v>0.16319444444525288</v>
      </c>
      <c r="E443" s="21">
        <f>IF(DAY(B443)=DAY(C443),INT(C443-B443)+MOD(C443-B443,1),NETWORKDAYS.INTL(B443,C443-1,"0000011",Fériés)-SUMPRODUCT((Noms=$A443)*('Fériés Congés'!$D$3:$ID$301&gt;0))+MOD(C443-B443,1))</f>
        <v>0.16319444444525288</v>
      </c>
    </row>
    <row r="444" spans="1:5" x14ac:dyDescent="0.3">
      <c r="A444" s="11" t="s">
        <v>176</v>
      </c>
      <c r="B444" s="11" t="s">
        <v>272</v>
      </c>
      <c r="C444" s="11" t="s">
        <v>309</v>
      </c>
      <c r="D444" s="23">
        <f t="shared" si="6"/>
        <v>0.36805555555474712</v>
      </c>
      <c r="E444" s="21">
        <f>IF(DAY(B444)=DAY(C444),INT(C444-B444)+MOD(C444-B444,1),NETWORKDAYS.INTL(B444,C444-1,"0000011",Fériés)-SUMPRODUCT((Noms=$A444)*('Fériés Congés'!$D$3:$ID$301&gt;0))+MOD(C444-B444,1))</f>
        <v>0.36805555555474712</v>
      </c>
    </row>
    <row r="445" spans="1:5" x14ac:dyDescent="0.3">
      <c r="A445" s="11" t="s">
        <v>177</v>
      </c>
      <c r="B445" s="11" t="s">
        <v>259</v>
      </c>
      <c r="C445" s="11" t="s">
        <v>378</v>
      </c>
      <c r="D445" s="23">
        <f t="shared" si="6"/>
        <v>0.16319444444525288</v>
      </c>
      <c r="E445" s="21">
        <f>IF(DAY(B445)=DAY(C445),INT(C445-B445)+MOD(C445-B445,1),NETWORKDAYS.INTL(B445,C445-1,"0000011",Fériés)-SUMPRODUCT((Noms=$A445)*('Fériés Congés'!$D$3:$ID$301&gt;0))+MOD(C445-B445,1))</f>
        <v>0.16319444444525288</v>
      </c>
    </row>
    <row r="446" spans="1:5" x14ac:dyDescent="0.3">
      <c r="A446" s="11" t="s">
        <v>178</v>
      </c>
      <c r="B446" s="11" t="s">
        <v>272</v>
      </c>
      <c r="C446" s="11" t="s">
        <v>309</v>
      </c>
      <c r="D446" s="23">
        <f t="shared" si="6"/>
        <v>0.36805555555474712</v>
      </c>
      <c r="E446" s="21">
        <f>IF(DAY(B446)=DAY(C446),INT(C446-B446)+MOD(C446-B446,1),NETWORKDAYS.INTL(B446,C446-1,"0000011",Fériés)-SUMPRODUCT((Noms=$A446)*('Fériés Congés'!$D$3:$ID$301&gt;0))+MOD(C446-B446,1))</f>
        <v>0.36805555555474712</v>
      </c>
    </row>
    <row r="447" spans="1:5" x14ac:dyDescent="0.3">
      <c r="A447" s="11" t="s">
        <v>179</v>
      </c>
      <c r="B447" s="11" t="s">
        <v>275</v>
      </c>
      <c r="C447" s="11" t="s">
        <v>271</v>
      </c>
      <c r="D447" s="23">
        <f t="shared" si="6"/>
        <v>0.16319444444525288</v>
      </c>
      <c r="E447" s="21">
        <f>IF(DAY(B447)=DAY(C447),INT(C447-B447)+MOD(C447-B447,1),NETWORKDAYS.INTL(B447,C447-1,"0000011",Fériés)-SUMPRODUCT((Noms=$A447)*('Fériés Congés'!$D$3:$ID$301&gt;0))+MOD(C447-B447,1))</f>
        <v>0.16319444444525288</v>
      </c>
    </row>
    <row r="448" spans="1:5" x14ac:dyDescent="0.3">
      <c r="A448" s="11" t="s">
        <v>179</v>
      </c>
      <c r="B448" s="11" t="s">
        <v>423</v>
      </c>
      <c r="C448" s="11" t="s">
        <v>260</v>
      </c>
      <c r="D448" s="23">
        <f t="shared" si="6"/>
        <v>0.16319444444525288</v>
      </c>
      <c r="E448" s="21">
        <f>IF(DAY(B448)=DAY(C448),INT(C448-B448)+MOD(C448-B448,1),NETWORKDAYS.INTL(B448,C448-1,"0000011",Fériés)-SUMPRODUCT((Noms=$A448)*('Fériés Congés'!$D$3:$ID$301&gt;0))+MOD(C448-B448,1))</f>
        <v>0.16319444444525288</v>
      </c>
    </row>
    <row r="449" spans="1:5" x14ac:dyDescent="0.3">
      <c r="A449" s="11" t="s">
        <v>179</v>
      </c>
      <c r="B449" s="11" t="s">
        <v>307</v>
      </c>
      <c r="C449" s="11" t="s">
        <v>303</v>
      </c>
      <c r="D449" s="23">
        <f t="shared" si="6"/>
        <v>0.16319444444525288</v>
      </c>
      <c r="E449" s="21">
        <f>IF(DAY(B449)=DAY(C449),INT(C449-B449)+MOD(C449-B449,1),NETWORKDAYS.INTL(B449,C449-1,"0000011",Fériés)-SUMPRODUCT((Noms=$A449)*('Fériés Congés'!$D$3:$ID$301&gt;0))+MOD(C449-B449,1))</f>
        <v>0.16319444444525288</v>
      </c>
    </row>
    <row r="450" spans="1:5" x14ac:dyDescent="0.3">
      <c r="A450" s="11" t="s">
        <v>179</v>
      </c>
      <c r="B450" s="11" t="s">
        <v>294</v>
      </c>
      <c r="C450" s="11" t="s">
        <v>293</v>
      </c>
      <c r="D450" s="23">
        <f t="shared" si="6"/>
        <v>0.16319444444525288</v>
      </c>
      <c r="E450" s="21">
        <f>IF(DAY(B450)=DAY(C450),INT(C450-B450)+MOD(C450-B450,1),NETWORKDAYS.INTL(B450,C450-1,"0000011",Fériés)-SUMPRODUCT((Noms=$A450)*('Fériés Congés'!$D$3:$ID$301&gt;0))+MOD(C450-B450,1))</f>
        <v>0.16319444444525288</v>
      </c>
    </row>
    <row r="451" spans="1:5" x14ac:dyDescent="0.3">
      <c r="A451" s="11" t="s">
        <v>180</v>
      </c>
      <c r="B451" s="11" t="s">
        <v>302</v>
      </c>
      <c r="C451" s="11" t="s">
        <v>379</v>
      </c>
      <c r="D451" s="23">
        <f t="shared" ref="D451:D514" si="7">INT(C451-B451)+MOD(C451-B451,1)</f>
        <v>0.16319444444525288</v>
      </c>
      <c r="E451" s="21">
        <f>IF(DAY(B451)=DAY(C451),INT(C451-B451)+MOD(C451-B451,1),NETWORKDAYS.INTL(B451,C451-1,"0000011",Fériés)-SUMPRODUCT((Noms=$A451)*('Fériés Congés'!$D$3:$ID$301&gt;0))+MOD(C451-B451,1))</f>
        <v>0.16319444444525288</v>
      </c>
    </row>
    <row r="452" spans="1:5" x14ac:dyDescent="0.3">
      <c r="A452" s="11" t="s">
        <v>181</v>
      </c>
      <c r="B452" s="11" t="s">
        <v>270</v>
      </c>
      <c r="C452" s="11" t="s">
        <v>271</v>
      </c>
      <c r="D452" s="23">
        <f t="shared" si="7"/>
        <v>0.36805555555474712</v>
      </c>
      <c r="E452" s="21">
        <f>IF(DAY(B452)=DAY(C452),INT(C452-B452)+MOD(C452-B452,1),NETWORKDAYS.INTL(B452,C452-1,"0000011",Fériés)-SUMPRODUCT((Noms=$A452)*('Fériés Congés'!$D$3:$ID$301&gt;0))+MOD(C452-B452,1))</f>
        <v>0.36805555555474712</v>
      </c>
    </row>
    <row r="453" spans="1:5" x14ac:dyDescent="0.3">
      <c r="A453" s="11" t="s">
        <v>181</v>
      </c>
      <c r="B453" s="11" t="s">
        <v>307</v>
      </c>
      <c r="C453" s="11" t="s">
        <v>260</v>
      </c>
      <c r="D453" s="23">
        <f t="shared" si="7"/>
        <v>1.1631944444452529</v>
      </c>
      <c r="E453" s="21">
        <f ca="1">IF(DAY(B453)=DAY(C453),INT(C453-B453)+MOD(C453-B453,1),NETWORKDAYS.INTL(B453,C453-1,"0000011",Fériés)-SUMPRODUCT((Noms=$A453)*('Fériés Congés'!$D$3:$ID$301&gt;0))+MOD(C453-B453,1))</f>
        <v>1.1631944444452529</v>
      </c>
    </row>
    <row r="454" spans="1:5" x14ac:dyDescent="0.3">
      <c r="A454" s="11" t="s">
        <v>182</v>
      </c>
      <c r="B454" s="11" t="s">
        <v>278</v>
      </c>
      <c r="C454" s="11" t="s">
        <v>279</v>
      </c>
      <c r="D454" s="23">
        <f t="shared" si="7"/>
        <v>0.16319444444525288</v>
      </c>
      <c r="E454" s="21">
        <f>IF(DAY(B454)=DAY(C454),INT(C454-B454)+MOD(C454-B454,1),NETWORKDAYS.INTL(B454,C454-1,"0000011",Fériés)-SUMPRODUCT((Noms=$A454)*('Fériés Congés'!$D$3:$ID$301&gt;0))+MOD(C454-B454,1))</f>
        <v>0.16319444444525288</v>
      </c>
    </row>
    <row r="455" spans="1:5" x14ac:dyDescent="0.3">
      <c r="A455" s="11" t="s">
        <v>183</v>
      </c>
      <c r="B455" s="11" t="s">
        <v>275</v>
      </c>
      <c r="C455" s="11" t="s">
        <v>271</v>
      </c>
      <c r="D455" s="23">
        <f t="shared" si="7"/>
        <v>0.16319444444525288</v>
      </c>
      <c r="E455" s="21">
        <f>IF(DAY(B455)=DAY(C455),INT(C455-B455)+MOD(C455-B455,1),NETWORKDAYS.INTL(B455,C455-1,"0000011",Fériés)-SUMPRODUCT((Noms=$A455)*('Fériés Congés'!$D$3:$ID$301&gt;0))+MOD(C455-B455,1))</f>
        <v>0.16319444444525288</v>
      </c>
    </row>
    <row r="456" spans="1:5" x14ac:dyDescent="0.3">
      <c r="A456" s="11" t="s">
        <v>184</v>
      </c>
      <c r="B456" s="11" t="s">
        <v>413</v>
      </c>
      <c r="C456" s="11" t="s">
        <v>475</v>
      </c>
      <c r="D456" s="23">
        <f t="shared" si="7"/>
        <v>0.16319444444525288</v>
      </c>
      <c r="E456" s="21">
        <f>IF(DAY(B456)=DAY(C456),INT(C456-B456)+MOD(C456-B456,1),NETWORKDAYS.INTL(B456,C456-1,"0000011",Fériés)-SUMPRODUCT((Noms=$A456)*('Fériés Congés'!$D$3:$ID$301&gt;0))+MOD(C456-B456,1))</f>
        <v>0.16319444444525288</v>
      </c>
    </row>
    <row r="457" spans="1:5" x14ac:dyDescent="0.3">
      <c r="A457" s="11" t="s">
        <v>184</v>
      </c>
      <c r="B457" s="11" t="s">
        <v>299</v>
      </c>
      <c r="C457" s="11" t="s">
        <v>300</v>
      </c>
      <c r="D457" s="23">
        <f t="shared" si="7"/>
        <v>0.16319444444525288</v>
      </c>
      <c r="E457" s="21">
        <f>IF(DAY(B457)=DAY(C457),INT(C457-B457)+MOD(C457-B457,1),NETWORKDAYS.INTL(B457,C457-1,"0000011",Fériés)-SUMPRODUCT((Noms=$A457)*('Fériés Congés'!$D$3:$ID$301&gt;0))+MOD(C457-B457,1))</f>
        <v>0.16319444444525288</v>
      </c>
    </row>
    <row r="458" spans="1:5" x14ac:dyDescent="0.3">
      <c r="A458" s="11" t="s">
        <v>184</v>
      </c>
      <c r="B458" s="11" t="s">
        <v>292</v>
      </c>
      <c r="C458" s="11" t="s">
        <v>429</v>
      </c>
      <c r="D458" s="23">
        <f t="shared" si="7"/>
        <v>0.16319444444525288</v>
      </c>
      <c r="E458" s="21">
        <f>IF(DAY(B458)=DAY(C458),INT(C458-B458)+MOD(C458-B458,1),NETWORKDAYS.INTL(B458,C458-1,"0000011",Fériés)-SUMPRODUCT((Noms=$A458)*('Fériés Congés'!$D$3:$ID$301&gt;0))+MOD(C458-B458,1))</f>
        <v>0.16319444444525288</v>
      </c>
    </row>
    <row r="459" spans="1:5" x14ac:dyDescent="0.3">
      <c r="A459" s="11" t="s">
        <v>185</v>
      </c>
      <c r="B459" s="11" t="s">
        <v>413</v>
      </c>
      <c r="C459" s="11" t="s">
        <v>279</v>
      </c>
      <c r="D459" s="23">
        <f t="shared" si="7"/>
        <v>0.36805555555474712</v>
      </c>
      <c r="E459" s="21">
        <f>IF(DAY(B459)=DAY(C459),INT(C459-B459)+MOD(C459-B459,1),NETWORKDAYS.INTL(B459,C459-1,"0000011",Fériés)-SUMPRODUCT((Noms=$A459)*('Fériés Congés'!$D$3:$ID$301&gt;0))+MOD(C459-B459,1))</f>
        <v>0.36805555555474712</v>
      </c>
    </row>
    <row r="460" spans="1:5" x14ac:dyDescent="0.3">
      <c r="A460" s="11" t="s">
        <v>185</v>
      </c>
      <c r="B460" s="11" t="s">
        <v>297</v>
      </c>
      <c r="C460" s="11" t="s">
        <v>476</v>
      </c>
      <c r="D460" s="23">
        <f t="shared" si="7"/>
        <v>0.16319444444525288</v>
      </c>
      <c r="E460" s="21">
        <f>IF(DAY(B460)=DAY(C460),INT(C460-B460)+MOD(C460-B460,1),NETWORKDAYS.INTL(B460,C460-1,"0000011",Fériés)-SUMPRODUCT((Noms=$A460)*('Fériés Congés'!$D$3:$ID$301&gt;0))+MOD(C460-B460,1))</f>
        <v>0.16319444444525288</v>
      </c>
    </row>
    <row r="461" spans="1:5" x14ac:dyDescent="0.3">
      <c r="A461" s="11" t="s">
        <v>185</v>
      </c>
      <c r="B461" s="11" t="s">
        <v>261</v>
      </c>
      <c r="C461" s="11" t="s">
        <v>418</v>
      </c>
      <c r="D461" s="23">
        <f t="shared" si="7"/>
        <v>0.16319444444525288</v>
      </c>
      <c r="E461" s="21">
        <f>IF(DAY(B461)=DAY(C461),INT(C461-B461)+MOD(C461-B461,1),NETWORKDAYS.INTL(B461,C461-1,"0000011",Fériés)-SUMPRODUCT((Noms=$A461)*('Fériés Congés'!$D$3:$ID$301&gt;0))+MOD(C461-B461,1))</f>
        <v>0.16319444444525288</v>
      </c>
    </row>
    <row r="462" spans="1:5" x14ac:dyDescent="0.3">
      <c r="A462" s="11" t="s">
        <v>185</v>
      </c>
      <c r="B462" s="11" t="s">
        <v>270</v>
      </c>
      <c r="C462" s="11" t="s">
        <v>375</v>
      </c>
      <c r="D462" s="23">
        <f t="shared" si="7"/>
        <v>0.16319444444525288</v>
      </c>
      <c r="E462" s="21">
        <f>IF(DAY(B462)=DAY(C462),INT(C462-B462)+MOD(C462-B462,1),NETWORKDAYS.INTL(B462,C462-1,"0000011",Fériés)-SUMPRODUCT((Noms=$A462)*('Fériés Congés'!$D$3:$ID$301&gt;0))+MOD(C462-B462,1))</f>
        <v>0.16319444444525288</v>
      </c>
    </row>
    <row r="463" spans="1:5" x14ac:dyDescent="0.3">
      <c r="A463" s="11" t="s">
        <v>185</v>
      </c>
      <c r="B463" s="11" t="s">
        <v>427</v>
      </c>
      <c r="C463" s="11" t="s">
        <v>426</v>
      </c>
      <c r="D463" s="23">
        <f t="shared" si="7"/>
        <v>0.16319444444525288</v>
      </c>
      <c r="E463" s="21">
        <f>IF(DAY(B463)=DAY(C463),INT(C463-B463)+MOD(C463-B463,1),NETWORKDAYS.INTL(B463,C463-1,"0000011",Fériés)-SUMPRODUCT((Noms=$A463)*('Fériés Congés'!$D$3:$ID$301&gt;0))+MOD(C463-B463,1))</f>
        <v>0.16319444444525288</v>
      </c>
    </row>
    <row r="464" spans="1:5" x14ac:dyDescent="0.3">
      <c r="A464" s="11" t="s">
        <v>185</v>
      </c>
      <c r="B464" s="11" t="s">
        <v>272</v>
      </c>
      <c r="C464" s="11" t="s">
        <v>477</v>
      </c>
      <c r="D464" s="23">
        <f t="shared" si="7"/>
        <v>0.37152777778101154</v>
      </c>
      <c r="E464" s="21">
        <f>IF(DAY(B464)=DAY(C464),INT(C464-B464)+MOD(C464-B464,1),NETWORKDAYS.INTL(B464,C464-1,"0000011",Fériés)-SUMPRODUCT((Noms=$A464)*('Fériés Congés'!$D$3:$ID$301&gt;0))+MOD(C464-B464,1))</f>
        <v>0.37152777778101154</v>
      </c>
    </row>
    <row r="465" spans="1:5" x14ac:dyDescent="0.3">
      <c r="A465" s="11" t="s">
        <v>186</v>
      </c>
      <c r="B465" s="11" t="s">
        <v>297</v>
      </c>
      <c r="C465" s="11" t="s">
        <v>279</v>
      </c>
      <c r="D465" s="23">
        <f t="shared" si="7"/>
        <v>1.3680555555547471</v>
      </c>
      <c r="E465" s="21">
        <f ca="1">IF(DAY(B465)=DAY(C465),INT(C465-B465)+MOD(C465-B465,1),NETWORKDAYS.INTL(B465,C465-1,"0000011",Fériés)-SUMPRODUCT((Noms=$A465)*('Fériés Congés'!$D$3:$ID$301&gt;0))+MOD(C465-B465,1))</f>
        <v>1.3680555555547471</v>
      </c>
    </row>
    <row r="466" spans="1:5" x14ac:dyDescent="0.3">
      <c r="A466" s="11" t="s">
        <v>186</v>
      </c>
      <c r="B466" s="11" t="s">
        <v>261</v>
      </c>
      <c r="C466" s="11" t="s">
        <v>269</v>
      </c>
      <c r="D466" s="23">
        <f t="shared" si="7"/>
        <v>0.36805555555474712</v>
      </c>
      <c r="E466" s="21">
        <f>IF(DAY(B466)=DAY(C466),INT(C466-B466)+MOD(C466-B466,1),NETWORKDAYS.INTL(B466,C466-1,"0000011",Fériés)-SUMPRODUCT((Noms=$A466)*('Fériés Congés'!$D$3:$ID$301&gt;0))+MOD(C466-B466,1))</f>
        <v>0.36805555555474712</v>
      </c>
    </row>
    <row r="467" spans="1:5" x14ac:dyDescent="0.3">
      <c r="A467" s="11" t="s">
        <v>186</v>
      </c>
      <c r="B467" s="11" t="s">
        <v>424</v>
      </c>
      <c r="C467" s="11" t="s">
        <v>477</v>
      </c>
      <c r="D467" s="23">
        <f t="shared" si="7"/>
        <v>0.16666666667151731</v>
      </c>
      <c r="E467" s="21">
        <f>IF(DAY(B467)=DAY(C467),INT(C467-B467)+MOD(C467-B467,1),NETWORKDAYS.INTL(B467,C467-1,"0000011",Fériés)-SUMPRODUCT((Noms=$A467)*('Fériés Congés'!$D$3:$ID$301&gt;0))+MOD(C467-B467,1))</f>
        <v>0.16666666667151731</v>
      </c>
    </row>
    <row r="468" spans="1:5" x14ac:dyDescent="0.3">
      <c r="A468" s="11" t="s">
        <v>186</v>
      </c>
      <c r="B468" s="11" t="s">
        <v>272</v>
      </c>
      <c r="C468" s="11" t="s">
        <v>273</v>
      </c>
      <c r="D468" s="23">
        <f t="shared" si="7"/>
        <v>0.16319444444525288</v>
      </c>
      <c r="E468" s="21">
        <f>IF(DAY(B468)=DAY(C468),INT(C468-B468)+MOD(C468-B468,1),NETWORKDAYS.INTL(B468,C468-1,"0000011",Fériés)-SUMPRODUCT((Noms=$A468)*('Fériés Congés'!$D$3:$ID$301&gt;0))+MOD(C468-B468,1))</f>
        <v>0.16319444444525288</v>
      </c>
    </row>
    <row r="469" spans="1:5" x14ac:dyDescent="0.3">
      <c r="A469" s="11" t="s">
        <v>187</v>
      </c>
      <c r="B469" s="11" t="s">
        <v>261</v>
      </c>
      <c r="C469" s="11" t="s">
        <v>418</v>
      </c>
      <c r="D469" s="23">
        <f t="shared" si="7"/>
        <v>0.16319444444525288</v>
      </c>
      <c r="E469" s="21">
        <f>IF(DAY(B469)=DAY(C469),INT(C469-B469)+MOD(C469-B469,1),NETWORKDAYS.INTL(B469,C469-1,"0000011",Fériés)-SUMPRODUCT((Noms=$A469)*('Fériés Congés'!$D$3:$ID$301&gt;0))+MOD(C469-B469,1))</f>
        <v>0.16319444444525288</v>
      </c>
    </row>
    <row r="470" spans="1:5" x14ac:dyDescent="0.3">
      <c r="A470" s="11" t="s">
        <v>187</v>
      </c>
      <c r="B470" s="11" t="s">
        <v>270</v>
      </c>
      <c r="C470" s="11" t="s">
        <v>375</v>
      </c>
      <c r="D470" s="23">
        <f t="shared" si="7"/>
        <v>0.16319444444525288</v>
      </c>
      <c r="E470" s="21">
        <f>IF(DAY(B470)=DAY(C470),INT(C470-B470)+MOD(C470-B470,1),NETWORKDAYS.INTL(B470,C470-1,"0000011",Fériés)-SUMPRODUCT((Noms=$A470)*('Fériés Congés'!$D$3:$ID$301&gt;0))+MOD(C470-B470,1))</f>
        <v>0.16319444444525288</v>
      </c>
    </row>
    <row r="471" spans="1:5" x14ac:dyDescent="0.3">
      <c r="A471" s="11" t="s">
        <v>187</v>
      </c>
      <c r="B471" s="11" t="s">
        <v>427</v>
      </c>
      <c r="C471" s="11" t="s">
        <v>426</v>
      </c>
      <c r="D471" s="23">
        <f t="shared" si="7"/>
        <v>0.16319444444525288</v>
      </c>
      <c r="E471" s="21">
        <f>IF(DAY(B471)=DAY(C471),INT(C471-B471)+MOD(C471-B471,1),NETWORKDAYS.INTL(B471,C471-1,"0000011",Fériés)-SUMPRODUCT((Noms=$A471)*('Fériés Congés'!$D$3:$ID$301&gt;0))+MOD(C471-B471,1))</f>
        <v>0.16319444444525288</v>
      </c>
    </row>
    <row r="472" spans="1:5" x14ac:dyDescent="0.3">
      <c r="A472" s="11" t="s">
        <v>187</v>
      </c>
      <c r="B472" s="11" t="s">
        <v>259</v>
      </c>
      <c r="C472" s="11" t="s">
        <v>378</v>
      </c>
      <c r="D472" s="23">
        <f t="shared" si="7"/>
        <v>0.16319444444525288</v>
      </c>
      <c r="E472" s="21">
        <f>IF(DAY(B472)=DAY(C472),INT(C472-B472)+MOD(C472-B472,1),NETWORKDAYS.INTL(B472,C472-1,"0000011",Fériés)-SUMPRODUCT((Noms=$A472)*('Fériés Congés'!$D$3:$ID$301&gt;0))+MOD(C472-B472,1))</f>
        <v>0.16319444444525288</v>
      </c>
    </row>
    <row r="473" spans="1:5" x14ac:dyDescent="0.3">
      <c r="A473" s="11" t="s">
        <v>188</v>
      </c>
      <c r="B473" s="11" t="s">
        <v>427</v>
      </c>
      <c r="C473" s="11" t="s">
        <v>426</v>
      </c>
      <c r="D473" s="23">
        <f t="shared" si="7"/>
        <v>0.16319444444525288</v>
      </c>
      <c r="E473" s="21">
        <f>IF(DAY(B473)=DAY(C473),INT(C473-B473)+MOD(C473-B473,1),NETWORKDAYS.INTL(B473,C473-1,"0000011",Fériés)-SUMPRODUCT((Noms=$A473)*('Fériés Congés'!$D$3:$ID$301&gt;0))+MOD(C473-B473,1))</f>
        <v>0.16319444444525288</v>
      </c>
    </row>
    <row r="474" spans="1:5" x14ac:dyDescent="0.3">
      <c r="A474" s="11" t="s">
        <v>189</v>
      </c>
      <c r="B474" s="11" t="s">
        <v>261</v>
      </c>
      <c r="C474" s="11" t="s">
        <v>418</v>
      </c>
      <c r="D474" s="23">
        <f t="shared" si="7"/>
        <v>0.16319444444525288</v>
      </c>
      <c r="E474" s="21">
        <f>IF(DAY(B474)=DAY(C474),INT(C474-B474)+MOD(C474-B474,1),NETWORKDAYS.INTL(B474,C474-1,"0000011",Fériés)-SUMPRODUCT((Noms=$A474)*('Fériés Congés'!$D$3:$ID$301&gt;0))+MOD(C474-B474,1))</f>
        <v>0.16319444444525288</v>
      </c>
    </row>
    <row r="475" spans="1:5" x14ac:dyDescent="0.3">
      <c r="A475" s="11" t="s">
        <v>190</v>
      </c>
      <c r="B475" s="11" t="s">
        <v>413</v>
      </c>
      <c r="C475" s="11" t="s">
        <v>279</v>
      </c>
      <c r="D475" s="23">
        <f t="shared" si="7"/>
        <v>0.36805555555474712</v>
      </c>
      <c r="E475" s="21">
        <f>IF(DAY(B475)=DAY(C475),INT(C475-B475)+MOD(C475-B475,1),NETWORKDAYS.INTL(B475,C475-1,"0000011",Fériés)-SUMPRODUCT((Noms=$A475)*('Fériés Congés'!$D$3:$ID$301&gt;0))+MOD(C475-B475,1))</f>
        <v>0.36805555555474712</v>
      </c>
    </row>
    <row r="476" spans="1:5" x14ac:dyDescent="0.3">
      <c r="A476" s="11" t="s">
        <v>190</v>
      </c>
      <c r="B476" s="11" t="s">
        <v>297</v>
      </c>
      <c r="C476" s="11" t="s">
        <v>476</v>
      </c>
      <c r="D476" s="23">
        <f t="shared" si="7"/>
        <v>0.16319444444525288</v>
      </c>
      <c r="E476" s="21">
        <f>IF(DAY(B476)=DAY(C476),INT(C476-B476)+MOD(C476-B476,1),NETWORKDAYS.INTL(B476,C476-1,"0000011",Fériés)-SUMPRODUCT((Noms=$A476)*('Fériés Congés'!$D$3:$ID$301&gt;0))+MOD(C476-B476,1))</f>
        <v>0.16319444444525288</v>
      </c>
    </row>
    <row r="477" spans="1:5" x14ac:dyDescent="0.3">
      <c r="A477" s="11" t="s">
        <v>190</v>
      </c>
      <c r="B477" s="11" t="s">
        <v>261</v>
      </c>
      <c r="C477" s="11" t="s">
        <v>418</v>
      </c>
      <c r="D477" s="23">
        <f t="shared" si="7"/>
        <v>0.16319444444525288</v>
      </c>
      <c r="E477" s="21">
        <f>IF(DAY(B477)=DAY(C477),INT(C477-B477)+MOD(C477-B477,1),NETWORKDAYS.INTL(B477,C477-1,"0000011",Fériés)-SUMPRODUCT((Noms=$A477)*('Fériés Congés'!$D$3:$ID$301&gt;0))+MOD(C477-B477,1))</f>
        <v>0.16319444444525288</v>
      </c>
    </row>
    <row r="478" spans="1:5" x14ac:dyDescent="0.3">
      <c r="A478" s="11" t="s">
        <v>190</v>
      </c>
      <c r="B478" s="11" t="s">
        <v>270</v>
      </c>
      <c r="C478" s="11" t="s">
        <v>375</v>
      </c>
      <c r="D478" s="23">
        <f t="shared" si="7"/>
        <v>0.16319444444525288</v>
      </c>
      <c r="E478" s="21">
        <f>IF(DAY(B478)=DAY(C478),INT(C478-B478)+MOD(C478-B478,1),NETWORKDAYS.INTL(B478,C478-1,"0000011",Fériés)-SUMPRODUCT((Noms=$A478)*('Fériés Congés'!$D$3:$ID$301&gt;0))+MOD(C478-B478,1))</f>
        <v>0.16319444444525288</v>
      </c>
    </row>
    <row r="479" spans="1:5" x14ac:dyDescent="0.3">
      <c r="A479" s="11" t="s">
        <v>190</v>
      </c>
      <c r="B479" s="11" t="s">
        <v>427</v>
      </c>
      <c r="C479" s="11" t="s">
        <v>426</v>
      </c>
      <c r="D479" s="23">
        <f t="shared" si="7"/>
        <v>0.16319444444525288</v>
      </c>
      <c r="E479" s="21">
        <f>IF(DAY(B479)=DAY(C479),INT(C479-B479)+MOD(C479-B479,1),NETWORKDAYS.INTL(B479,C479-1,"0000011",Fériés)-SUMPRODUCT((Noms=$A479)*('Fériés Congés'!$D$3:$ID$301&gt;0))+MOD(C479-B479,1))</f>
        <v>0.16319444444525288</v>
      </c>
    </row>
    <row r="480" spans="1:5" x14ac:dyDescent="0.3">
      <c r="A480" s="11" t="s">
        <v>190</v>
      </c>
      <c r="B480" s="11" t="s">
        <v>307</v>
      </c>
      <c r="C480" s="11" t="s">
        <v>378</v>
      </c>
      <c r="D480" s="23">
        <f t="shared" si="7"/>
        <v>0.95833333333575865</v>
      </c>
      <c r="E480" s="21">
        <f ca="1">IF(DAY(B480)=DAY(C480),INT(C480-B480)+MOD(C480-B480,1),NETWORKDAYS.INTL(B480,C480-1,"0000011",Fériés)-SUMPRODUCT((Noms=$A480)*('Fériés Congés'!$D$3:$ID$301&gt;0))+MOD(C480-B480,1))</f>
        <v>1.9583333333357587</v>
      </c>
    </row>
    <row r="481" spans="1:5" x14ac:dyDescent="0.3">
      <c r="A481" s="11" t="s">
        <v>190</v>
      </c>
      <c r="B481" s="11" t="s">
        <v>424</v>
      </c>
      <c r="C481" s="11" t="s">
        <v>477</v>
      </c>
      <c r="D481" s="23">
        <f t="shared" si="7"/>
        <v>0.16666666667151731</v>
      </c>
      <c r="E481" s="21">
        <f>IF(DAY(B481)=DAY(C481),INT(C481-B481)+MOD(C481-B481,1),NETWORKDAYS.INTL(B481,C481-1,"0000011",Fériés)-SUMPRODUCT((Noms=$A481)*('Fériés Congés'!$D$3:$ID$301&gt;0))+MOD(C481-B481,1))</f>
        <v>0.16666666667151731</v>
      </c>
    </row>
    <row r="482" spans="1:5" x14ac:dyDescent="0.3">
      <c r="A482" s="11" t="s">
        <v>190</v>
      </c>
      <c r="B482" s="11" t="s">
        <v>292</v>
      </c>
      <c r="C482" s="11" t="s">
        <v>429</v>
      </c>
      <c r="D482" s="23">
        <f t="shared" si="7"/>
        <v>0.16319444444525288</v>
      </c>
      <c r="E482" s="21">
        <f>IF(DAY(B482)=DAY(C482),INT(C482-B482)+MOD(C482-B482,1),NETWORKDAYS.INTL(B482,C482-1,"0000011",Fériés)-SUMPRODUCT((Noms=$A482)*('Fériés Congés'!$D$3:$ID$301&gt;0))+MOD(C482-B482,1))</f>
        <v>0.16319444444525288</v>
      </c>
    </row>
    <row r="483" spans="1:5" x14ac:dyDescent="0.3">
      <c r="A483" s="11" t="s">
        <v>191</v>
      </c>
      <c r="B483" s="11" t="s">
        <v>292</v>
      </c>
      <c r="C483" s="11" t="s">
        <v>429</v>
      </c>
      <c r="D483" s="23">
        <f t="shared" si="7"/>
        <v>0.16319444444525288</v>
      </c>
      <c r="E483" s="21">
        <f>IF(DAY(B483)=DAY(C483),INT(C483-B483)+MOD(C483-B483,1),NETWORKDAYS.INTL(B483,C483-1,"0000011",Fériés)-SUMPRODUCT((Noms=$A483)*('Fériés Congés'!$D$3:$ID$301&gt;0))+MOD(C483-B483,1))</f>
        <v>0.16319444444525288</v>
      </c>
    </row>
    <row r="484" spans="1:5" x14ac:dyDescent="0.3">
      <c r="A484" s="11" t="s">
        <v>192</v>
      </c>
      <c r="B484" s="11" t="s">
        <v>299</v>
      </c>
      <c r="C484" s="11" t="s">
        <v>300</v>
      </c>
      <c r="D484" s="23">
        <f t="shared" si="7"/>
        <v>0.16319444444525288</v>
      </c>
      <c r="E484" s="21">
        <f>IF(DAY(B484)=DAY(C484),INT(C484-B484)+MOD(C484-B484,1),NETWORKDAYS.INTL(B484,C484-1,"0000011",Fériés)-SUMPRODUCT((Noms=$A484)*('Fériés Congés'!$D$3:$ID$301&gt;0))+MOD(C484-B484,1))</f>
        <v>0.16319444444525288</v>
      </c>
    </row>
    <row r="485" spans="1:5" x14ac:dyDescent="0.3">
      <c r="A485" s="11" t="s">
        <v>193</v>
      </c>
      <c r="B485" s="11" t="s">
        <v>297</v>
      </c>
      <c r="C485" s="11" t="s">
        <v>298</v>
      </c>
      <c r="D485" s="23">
        <f t="shared" si="7"/>
        <v>0.36805555555474712</v>
      </c>
      <c r="E485" s="21">
        <f>IF(DAY(B485)=DAY(C485),INT(C485-B485)+MOD(C485-B485,1),NETWORKDAYS.INTL(B485,C485-1,"0000011",Fériés)-SUMPRODUCT((Noms=$A485)*('Fériés Congés'!$D$3:$ID$301&gt;0))+MOD(C485-B485,1))</f>
        <v>0.36805555555474712</v>
      </c>
    </row>
    <row r="486" spans="1:5" x14ac:dyDescent="0.3">
      <c r="A486" s="11" t="s">
        <v>193</v>
      </c>
      <c r="B486" s="11" t="s">
        <v>299</v>
      </c>
      <c r="C486" s="11" t="s">
        <v>300</v>
      </c>
      <c r="D486" s="23">
        <f t="shared" si="7"/>
        <v>0.16319444444525288</v>
      </c>
      <c r="E486" s="21">
        <f>IF(DAY(B486)=DAY(C486),INT(C486-B486)+MOD(C486-B486,1),NETWORKDAYS.INTL(B486,C486-1,"0000011",Fériés)-SUMPRODUCT((Noms=$A486)*('Fériés Congés'!$D$3:$ID$301&gt;0))+MOD(C486-B486,1))</f>
        <v>0.16319444444525288</v>
      </c>
    </row>
    <row r="487" spans="1:5" x14ac:dyDescent="0.3">
      <c r="A487" s="11" t="s">
        <v>194</v>
      </c>
      <c r="B487" s="11" t="s">
        <v>404</v>
      </c>
      <c r="C487" s="11" t="s">
        <v>478</v>
      </c>
      <c r="D487" s="23">
        <f t="shared" si="7"/>
        <v>3.3298611111094942</v>
      </c>
      <c r="E487" s="21">
        <f ca="1">IF(DAY(B487)=DAY(C487),INT(C487-B487)+MOD(C487-B487,1),NETWORKDAYS.INTL(B487,C487-1,"0000011",Fériés)-SUMPRODUCT((Noms=$A487)*('Fériés Congés'!$D$3:$ID$301&gt;0))+MOD(C487-B487,1))</f>
        <v>3.3298611111094942</v>
      </c>
    </row>
    <row r="488" spans="1:5" x14ac:dyDescent="0.3">
      <c r="A488" s="11" t="s">
        <v>194</v>
      </c>
      <c r="B488" s="11" t="s">
        <v>479</v>
      </c>
      <c r="C488" s="11" t="s">
        <v>451</v>
      </c>
      <c r="D488" s="23">
        <f t="shared" si="7"/>
        <v>2.3298611111094942</v>
      </c>
      <c r="E488" s="21">
        <f ca="1">IF(DAY(B488)=DAY(C488),INT(C488-B488)+MOD(C488-B488,1),NETWORKDAYS.INTL(B488,C488-1,"0000011",Fériés)-SUMPRODUCT((Noms=$A488)*('Fériés Congés'!$D$3:$ID$301&gt;0))+MOD(C488-B488,1))</f>
        <v>2.3298611111094942</v>
      </c>
    </row>
    <row r="489" spans="1:5" x14ac:dyDescent="0.3">
      <c r="A489" s="11" t="s">
        <v>194</v>
      </c>
      <c r="B489" s="11" t="s">
        <v>338</v>
      </c>
      <c r="C489" s="11" t="s">
        <v>480</v>
      </c>
      <c r="D489" s="23">
        <f t="shared" si="7"/>
        <v>0.16319444444525288</v>
      </c>
      <c r="E489" s="21">
        <f>IF(DAY(B489)=DAY(C489),INT(C489-B489)+MOD(C489-B489,1),NETWORKDAYS.INTL(B489,C489-1,"0000011",Fériés)-SUMPRODUCT((Noms=$A489)*('Fériés Congés'!$D$3:$ID$301&gt;0))+MOD(C489-B489,1))</f>
        <v>0.16319444444525288</v>
      </c>
    </row>
    <row r="490" spans="1:5" x14ac:dyDescent="0.3">
      <c r="A490" s="11" t="s">
        <v>194</v>
      </c>
      <c r="B490" s="11" t="s">
        <v>340</v>
      </c>
      <c r="C490" s="11" t="s">
        <v>481</v>
      </c>
      <c r="D490" s="23">
        <f t="shared" si="7"/>
        <v>0.20486111110949423</v>
      </c>
      <c r="E490" s="21">
        <f>IF(DAY(B490)=DAY(C490),INT(C490-B490)+MOD(C490-B490,1),NETWORKDAYS.INTL(B490,C490-1,"0000011",Fériés)-SUMPRODUCT((Noms=$A490)*('Fériés Congés'!$D$3:$ID$301&gt;0))+MOD(C490-B490,1))</f>
        <v>0.20486111110949423</v>
      </c>
    </row>
    <row r="491" spans="1:5" x14ac:dyDescent="0.3">
      <c r="A491" s="11" t="s">
        <v>194</v>
      </c>
      <c r="B491" s="11" t="s">
        <v>482</v>
      </c>
      <c r="C491" s="11" t="s">
        <v>483</v>
      </c>
      <c r="D491" s="23">
        <f t="shared" si="7"/>
        <v>0.32986111110949423</v>
      </c>
      <c r="E491" s="21">
        <f>IF(DAY(B491)=DAY(C491),INT(C491-B491)+MOD(C491-B491,1),NETWORKDAYS.INTL(B491,C491-1,"0000011",Fériés)-SUMPRODUCT((Noms=$A491)*('Fériés Congés'!$D$3:$ID$301&gt;0))+MOD(C491-B491,1))</f>
        <v>0.32986111110949423</v>
      </c>
    </row>
    <row r="492" spans="1:5" x14ac:dyDescent="0.3">
      <c r="A492" s="11" t="s">
        <v>194</v>
      </c>
      <c r="B492" s="11" t="s">
        <v>407</v>
      </c>
      <c r="C492" s="11" t="s">
        <v>484</v>
      </c>
      <c r="D492" s="23">
        <f t="shared" si="7"/>
        <v>3.0381944444452529</v>
      </c>
      <c r="E492" s="21">
        <f ca="1">IF(DAY(B492)=DAY(C492),INT(C492-B492)+MOD(C492-B492,1),NETWORKDAYS.INTL(B492,C492-1,"0000011",Fériés)-SUMPRODUCT((Noms=$A492)*('Fériés Congés'!$D$3:$ID$301&gt;0))+MOD(C492-B492,1))</f>
        <v>1.0381944444452529</v>
      </c>
    </row>
    <row r="493" spans="1:5" x14ac:dyDescent="0.3">
      <c r="A493" s="11" t="s">
        <v>194</v>
      </c>
      <c r="B493" s="11" t="s">
        <v>344</v>
      </c>
      <c r="C493" s="11" t="s">
        <v>409</v>
      </c>
      <c r="D493" s="23">
        <f t="shared" si="7"/>
        <v>1.28125</v>
      </c>
      <c r="E493" s="21">
        <f ca="1">IF(DAY(B493)=DAY(C493),INT(C493-B493)+MOD(C493-B493,1),NETWORKDAYS.INTL(B493,C493-1,"0000011",Fériés)-SUMPRODUCT((Noms=$A493)*('Fériés Congés'!$D$3:$ID$301&gt;0))+MOD(C493-B493,1))</f>
        <v>1.28125</v>
      </c>
    </row>
    <row r="494" spans="1:5" x14ac:dyDescent="0.3">
      <c r="A494" s="11" t="s">
        <v>194</v>
      </c>
      <c r="B494" s="11" t="s">
        <v>411</v>
      </c>
      <c r="C494" s="11" t="s">
        <v>382</v>
      </c>
      <c r="D494" s="23">
        <f t="shared" si="7"/>
        <v>0.29166666666424135</v>
      </c>
      <c r="E494" s="21">
        <f>IF(DAY(B494)=DAY(C494),INT(C494-B494)+MOD(C494-B494,1),NETWORKDAYS.INTL(B494,C494-1,"0000011",Fériés)-SUMPRODUCT((Noms=$A494)*('Fériés Congés'!$D$3:$ID$301&gt;0))+MOD(C494-B494,1))</f>
        <v>0.29166666666424135</v>
      </c>
    </row>
    <row r="495" spans="1:5" x14ac:dyDescent="0.3">
      <c r="A495" s="11" t="s">
        <v>194</v>
      </c>
      <c r="B495" s="11" t="s">
        <v>485</v>
      </c>
      <c r="C495" s="11" t="s">
        <v>486</v>
      </c>
      <c r="D495" s="23">
        <f t="shared" si="7"/>
        <v>3.3680555555547471</v>
      </c>
      <c r="E495" s="21">
        <f ca="1">IF(DAY(B495)=DAY(C495),INT(C495-B495)+MOD(C495-B495,1),NETWORKDAYS.INTL(B495,C495-1,"0000011",Fériés)-SUMPRODUCT((Noms=$A495)*('Fériés Congés'!$D$3:$ID$301&gt;0))+MOD(C495-B495,1))</f>
        <v>1.3680555555547471</v>
      </c>
    </row>
    <row r="496" spans="1:5" x14ac:dyDescent="0.3">
      <c r="A496" s="11" t="s">
        <v>194</v>
      </c>
      <c r="B496" s="11" t="s">
        <v>336</v>
      </c>
      <c r="C496" s="11" t="s">
        <v>487</v>
      </c>
      <c r="D496" s="23">
        <f t="shared" si="7"/>
        <v>2.28125</v>
      </c>
      <c r="E496" s="21">
        <f ca="1">IF(DAY(B496)=DAY(C496),INT(C496-B496)+MOD(C496-B496,1),NETWORKDAYS.INTL(B496,C496-1,"0000011",Fériés)-SUMPRODUCT((Noms=$A496)*('Fériés Congés'!$D$3:$ID$301&gt;0))+MOD(C496-B496,1))</f>
        <v>2.28125</v>
      </c>
    </row>
    <row r="497" spans="1:5" x14ac:dyDescent="0.3">
      <c r="A497" s="11" t="s">
        <v>194</v>
      </c>
      <c r="B497" s="11" t="s">
        <v>330</v>
      </c>
      <c r="C497" s="11" t="s">
        <v>403</v>
      </c>
      <c r="D497" s="23">
        <f t="shared" si="7"/>
        <v>0.36805555555474712</v>
      </c>
      <c r="E497" s="21">
        <f>IF(DAY(B497)=DAY(C497),INT(C497-B497)+MOD(C497-B497,1),NETWORKDAYS.INTL(B497,C497-1,"0000011",Fériés)-SUMPRODUCT((Noms=$A497)*('Fériés Congés'!$D$3:$ID$301&gt;0))+MOD(C497-B497,1))</f>
        <v>0.36805555555474712</v>
      </c>
    </row>
    <row r="498" spans="1:5" x14ac:dyDescent="0.3">
      <c r="A498" s="11" t="s">
        <v>195</v>
      </c>
      <c r="B498" s="11" t="s">
        <v>338</v>
      </c>
      <c r="C498" s="11" t="s">
        <v>480</v>
      </c>
      <c r="D498" s="23">
        <f t="shared" si="7"/>
        <v>0.16319444444525288</v>
      </c>
      <c r="E498" s="21">
        <f>IF(DAY(B498)=DAY(C498),INT(C498-B498)+MOD(C498-B498,1),NETWORKDAYS.INTL(B498,C498-1,"0000011",Fériés)-SUMPRODUCT((Noms=$A498)*('Fériés Congés'!$D$3:$ID$301&gt;0))+MOD(C498-B498,1))</f>
        <v>0.16319444444525288</v>
      </c>
    </row>
    <row r="499" spans="1:5" x14ac:dyDescent="0.3">
      <c r="A499" s="11" t="s">
        <v>196</v>
      </c>
      <c r="B499" s="11" t="s">
        <v>338</v>
      </c>
      <c r="C499" s="11" t="s">
        <v>488</v>
      </c>
      <c r="D499" s="23">
        <f t="shared" si="7"/>
        <v>3.8194444445252884E-2</v>
      </c>
      <c r="E499" s="21">
        <f>IF(DAY(B499)=DAY(C499),INT(C499-B499)+MOD(C499-B499,1),NETWORKDAYS.INTL(B499,C499-1,"0000011",Fériés)-SUMPRODUCT((Noms=$A499)*('Fériés Congés'!$D$3:$ID$301&gt;0))+MOD(C499-B499,1))</f>
        <v>3.8194444445252884E-2</v>
      </c>
    </row>
    <row r="500" spans="1:5" x14ac:dyDescent="0.3">
      <c r="A500" s="11" t="s">
        <v>197</v>
      </c>
      <c r="B500" s="11" t="s">
        <v>404</v>
      </c>
      <c r="C500" s="11" t="s">
        <v>489</v>
      </c>
      <c r="D500" s="23">
        <f t="shared" si="7"/>
        <v>0.125</v>
      </c>
      <c r="E500" s="21">
        <f>IF(DAY(B500)=DAY(C500),INT(C500-B500)+MOD(C500-B500,1),NETWORKDAYS.INTL(B500,C500-1,"0000011",Fériés)-SUMPRODUCT((Noms=$A500)*('Fériés Congés'!$D$3:$ID$301&gt;0))+MOD(C500-B500,1))</f>
        <v>0.125</v>
      </c>
    </row>
    <row r="501" spans="1:5" x14ac:dyDescent="0.3">
      <c r="A501" s="11" t="s">
        <v>197</v>
      </c>
      <c r="B501" s="11" t="s">
        <v>338</v>
      </c>
      <c r="C501" s="11" t="s">
        <v>488</v>
      </c>
      <c r="D501" s="23">
        <f t="shared" si="7"/>
        <v>3.8194444445252884E-2</v>
      </c>
      <c r="E501" s="21">
        <f>IF(DAY(B501)=DAY(C501),INT(C501-B501)+MOD(C501-B501,1),NETWORKDAYS.INTL(B501,C501-1,"0000011",Fériés)-SUMPRODUCT((Noms=$A501)*('Fériés Congés'!$D$3:$ID$301&gt;0))+MOD(C501-B501,1))</f>
        <v>3.8194444445252884E-2</v>
      </c>
    </row>
    <row r="502" spans="1:5" x14ac:dyDescent="0.3">
      <c r="A502" s="11" t="s">
        <v>197</v>
      </c>
      <c r="B502" s="11" t="s">
        <v>326</v>
      </c>
      <c r="C502" s="11" t="s">
        <v>484</v>
      </c>
      <c r="D502" s="23">
        <f t="shared" si="7"/>
        <v>3.8194444445252884E-2</v>
      </c>
      <c r="E502" s="21">
        <f>IF(DAY(B502)=DAY(C502),INT(C502-B502)+MOD(C502-B502,1),NETWORKDAYS.INTL(B502,C502-1,"0000011",Fériés)-SUMPRODUCT((Noms=$A502)*('Fériés Congés'!$D$3:$ID$301&gt;0))+MOD(C502-B502,1))</f>
        <v>3.8194444445252884E-2</v>
      </c>
    </row>
    <row r="503" spans="1:5" x14ac:dyDescent="0.3">
      <c r="A503" s="11" t="s">
        <v>197</v>
      </c>
      <c r="B503" s="11" t="s">
        <v>344</v>
      </c>
      <c r="C503" s="11" t="s">
        <v>422</v>
      </c>
      <c r="D503" s="23">
        <f t="shared" si="7"/>
        <v>3.8194444445252884E-2</v>
      </c>
      <c r="E503" s="21">
        <f>IF(DAY(B503)=DAY(C503),INT(C503-B503)+MOD(C503-B503,1),NETWORKDAYS.INTL(B503,C503-1,"0000011",Fériés)-SUMPRODUCT((Noms=$A503)*('Fériés Congés'!$D$3:$ID$301&gt;0))+MOD(C503-B503,1))</f>
        <v>3.8194444445252884E-2</v>
      </c>
    </row>
    <row r="504" spans="1:5" x14ac:dyDescent="0.3">
      <c r="A504" s="11" t="s">
        <v>198</v>
      </c>
      <c r="B504" s="11" t="s">
        <v>490</v>
      </c>
      <c r="C504" s="11" t="s">
        <v>380</v>
      </c>
      <c r="D504" s="23">
        <f t="shared" si="7"/>
        <v>3.8194444445252884E-2</v>
      </c>
      <c r="E504" s="21">
        <f>IF(DAY(B504)=DAY(C504),INT(C504-B504)+MOD(C504-B504,1),NETWORKDAYS.INTL(B504,C504-1,"0000011",Fériés)-SUMPRODUCT((Noms=$A504)*('Fériés Congés'!$D$3:$ID$301&gt;0))+MOD(C504-B504,1))</f>
        <v>3.8194444445252884E-2</v>
      </c>
    </row>
    <row r="505" spans="1:5" x14ac:dyDescent="0.3">
      <c r="A505" s="11" t="s">
        <v>199</v>
      </c>
      <c r="B505" s="11" t="s">
        <v>404</v>
      </c>
      <c r="C505" s="11" t="s">
        <v>491</v>
      </c>
      <c r="D505" s="23">
        <f t="shared" si="7"/>
        <v>7.6388888883229811E-2</v>
      </c>
      <c r="E505" s="21">
        <f>IF(DAY(B505)=DAY(C505),INT(C505-B505)+MOD(C505-B505,1),NETWORKDAYS.INTL(B505,C505-1,"0000011",Fériés)-SUMPRODUCT((Noms=$A505)*('Fériés Congés'!$D$3:$ID$301&gt;0))+MOD(C505-B505,1))</f>
        <v>7.6388888883229811E-2</v>
      </c>
    </row>
    <row r="506" spans="1:5" x14ac:dyDescent="0.3">
      <c r="A506" s="11" t="s">
        <v>200</v>
      </c>
      <c r="B506" s="11" t="s">
        <v>321</v>
      </c>
      <c r="C506" s="11" t="s">
        <v>459</v>
      </c>
      <c r="D506" s="23">
        <f t="shared" si="7"/>
        <v>1.2013888888905058</v>
      </c>
      <c r="E506" s="21">
        <f ca="1">IF(DAY(B506)=DAY(C506),INT(C506-B506)+MOD(C506-B506,1),NETWORKDAYS.INTL(B506,C506-1,"0000011",Fériés)-SUMPRODUCT((Noms=$A506)*('Fériés Congés'!$D$3:$ID$301&gt;0))+MOD(C506-B506,1))</f>
        <v>1.2013888888905058</v>
      </c>
    </row>
    <row r="507" spans="1:5" x14ac:dyDescent="0.3">
      <c r="A507" s="11" t="s">
        <v>201</v>
      </c>
      <c r="B507" s="11" t="s">
        <v>458</v>
      </c>
      <c r="C507" s="11" t="s">
        <v>363</v>
      </c>
      <c r="D507" s="23">
        <f t="shared" si="7"/>
        <v>0.20138888889050577</v>
      </c>
      <c r="E507" s="21">
        <f>IF(DAY(B507)=DAY(C507),INT(C507-B507)+MOD(C507-B507,1),NETWORKDAYS.INTL(B507,C507-1,"0000011",Fériés)-SUMPRODUCT((Noms=$A507)*('Fériés Congés'!$D$3:$ID$301&gt;0))+MOD(C507-B507,1))</f>
        <v>0.20138888889050577</v>
      </c>
    </row>
    <row r="508" spans="1:5" x14ac:dyDescent="0.3">
      <c r="A508" s="11" t="s">
        <v>201</v>
      </c>
      <c r="B508" s="11" t="s">
        <v>284</v>
      </c>
      <c r="C508" s="11" t="s">
        <v>492</v>
      </c>
      <c r="D508" s="23">
        <f t="shared" si="7"/>
        <v>0.36805555555474712</v>
      </c>
      <c r="E508" s="21">
        <f>IF(DAY(B508)=DAY(C508),INT(C508-B508)+MOD(C508-B508,1),NETWORKDAYS.INTL(B508,C508-1,"0000011",Fériés)-SUMPRODUCT((Noms=$A508)*('Fériés Congés'!$D$3:$ID$301&gt;0))+MOD(C508-B508,1))</f>
        <v>0.36805555555474712</v>
      </c>
    </row>
    <row r="509" spans="1:5" x14ac:dyDescent="0.3">
      <c r="A509" s="11" t="s">
        <v>202</v>
      </c>
      <c r="B509" s="11" t="s">
        <v>458</v>
      </c>
      <c r="C509" s="11" t="s">
        <v>363</v>
      </c>
      <c r="D509" s="23">
        <f t="shared" si="7"/>
        <v>0.20138888889050577</v>
      </c>
      <c r="E509" s="21">
        <f>IF(DAY(B509)=DAY(C509),INT(C509-B509)+MOD(C509-B509,1),NETWORKDAYS.INTL(B509,C509-1,"0000011",Fériés)-SUMPRODUCT((Noms=$A509)*('Fériés Congés'!$D$3:$ID$301&gt;0))+MOD(C509-B509,1))</f>
        <v>0.20138888889050577</v>
      </c>
    </row>
    <row r="510" spans="1:5" x14ac:dyDescent="0.3">
      <c r="A510" s="11" t="s">
        <v>203</v>
      </c>
      <c r="B510" s="11" t="s">
        <v>458</v>
      </c>
      <c r="C510" s="11" t="s">
        <v>363</v>
      </c>
      <c r="D510" s="23">
        <f t="shared" si="7"/>
        <v>0.20138888889050577</v>
      </c>
      <c r="E510" s="21">
        <f>IF(DAY(B510)=DAY(C510),INT(C510-B510)+MOD(C510-B510,1),NETWORKDAYS.INTL(B510,C510-1,"0000011",Fériés)-SUMPRODUCT((Noms=$A510)*('Fériés Congés'!$D$3:$ID$301&gt;0))+MOD(C510-B510,1))</f>
        <v>0.20138888889050577</v>
      </c>
    </row>
    <row r="511" spans="1:5" x14ac:dyDescent="0.3">
      <c r="A511" s="11" t="s">
        <v>204</v>
      </c>
      <c r="B511" s="11" t="s">
        <v>284</v>
      </c>
      <c r="C511" s="11" t="s">
        <v>492</v>
      </c>
      <c r="D511" s="23">
        <f t="shared" si="7"/>
        <v>0.36805555555474712</v>
      </c>
      <c r="E511" s="21">
        <f>IF(DAY(B511)=DAY(C511),INT(C511-B511)+MOD(C511-B511,1),NETWORKDAYS.INTL(B511,C511-1,"0000011",Fériés)-SUMPRODUCT((Noms=$A511)*('Fériés Congés'!$D$3:$ID$301&gt;0))+MOD(C511-B511,1))</f>
        <v>0.36805555555474712</v>
      </c>
    </row>
    <row r="512" spans="1:5" x14ac:dyDescent="0.3">
      <c r="A512" s="11" t="s">
        <v>204</v>
      </c>
      <c r="B512" s="11" t="s">
        <v>289</v>
      </c>
      <c r="C512" s="11" t="s">
        <v>493</v>
      </c>
      <c r="D512" s="23">
        <f t="shared" si="7"/>
        <v>0.37152777778101154</v>
      </c>
      <c r="E512" s="21">
        <f>IF(DAY(B512)=DAY(C512),INT(C512-B512)+MOD(C512-B512,1),NETWORKDAYS.INTL(B512,C512-1,"0000011",Fériés)-SUMPRODUCT((Noms=$A512)*('Fériés Congés'!$D$3:$ID$301&gt;0))+MOD(C512-B512,1))</f>
        <v>0.37152777778101154</v>
      </c>
    </row>
    <row r="513" spans="1:5" x14ac:dyDescent="0.3">
      <c r="A513" s="11" t="s">
        <v>205</v>
      </c>
      <c r="B513" s="11" t="s">
        <v>284</v>
      </c>
      <c r="C513" s="11" t="s">
        <v>492</v>
      </c>
      <c r="D513" s="23">
        <f t="shared" si="7"/>
        <v>0.36805555555474712</v>
      </c>
      <c r="E513" s="21">
        <f>IF(DAY(B513)=DAY(C513),INT(C513-B513)+MOD(C513-B513,1),NETWORKDAYS.INTL(B513,C513-1,"0000011",Fériés)-SUMPRODUCT((Noms=$A513)*('Fériés Congés'!$D$3:$ID$301&gt;0))+MOD(C513-B513,1))</f>
        <v>0.36805555555474712</v>
      </c>
    </row>
    <row r="514" spans="1:5" x14ac:dyDescent="0.3">
      <c r="A514" s="11" t="s">
        <v>206</v>
      </c>
      <c r="B514" s="11" t="s">
        <v>494</v>
      </c>
      <c r="C514" s="11" t="s">
        <v>283</v>
      </c>
      <c r="D514" s="23">
        <f t="shared" si="7"/>
        <v>7.6388888890505768E-2</v>
      </c>
      <c r="E514" s="21">
        <f>IF(DAY(B514)=DAY(C514),INT(C514-B514)+MOD(C514-B514,1),NETWORKDAYS.INTL(B514,C514-1,"0000011",Fériés)-SUMPRODUCT((Noms=$A514)*('Fériés Congés'!$D$3:$ID$301&gt;0))+MOD(C514-B514,1))</f>
        <v>7.6388888890505768E-2</v>
      </c>
    </row>
    <row r="515" spans="1:5" x14ac:dyDescent="0.3">
      <c r="A515" s="11" t="s">
        <v>206</v>
      </c>
      <c r="B515" s="11" t="s">
        <v>284</v>
      </c>
      <c r="C515" s="11" t="s">
        <v>495</v>
      </c>
      <c r="D515" s="23">
        <f t="shared" ref="D515:D578" si="8">INT(C515-B515)+MOD(C515-B515,1)</f>
        <v>13.076388888890506</v>
      </c>
      <c r="E515" s="21">
        <f ca="1">IF(DAY(B515)=DAY(C515),INT(C515-B515)+MOD(C515-B515,1),NETWORKDAYS.INTL(B515,C515-1,"0000011",Fériés)-SUMPRODUCT((Noms=$A515)*('Fériés Congés'!$D$3:$ID$301&gt;0))+MOD(C515-B515,1))</f>
        <v>8.0763888888905058</v>
      </c>
    </row>
    <row r="516" spans="1:5" x14ac:dyDescent="0.3">
      <c r="A516" s="11" t="s">
        <v>206</v>
      </c>
      <c r="B516" s="11" t="s">
        <v>321</v>
      </c>
      <c r="C516" s="11" t="s">
        <v>274</v>
      </c>
      <c r="D516" s="23">
        <f t="shared" si="8"/>
        <v>6.3680555555547471</v>
      </c>
      <c r="E516" s="21">
        <f ca="1">IF(DAY(B516)=DAY(C516),INT(C516-B516)+MOD(C516-B516,1),NETWORKDAYS.INTL(B516,C516-1,"0000011",Fériés)-SUMPRODUCT((Noms=$A516)*('Fériés Congés'!$D$3:$ID$301&gt;0))+MOD(C516-B516,1))</f>
        <v>4.3680555555547471</v>
      </c>
    </row>
    <row r="517" spans="1:5" x14ac:dyDescent="0.3">
      <c r="A517" s="11" t="s">
        <v>206</v>
      </c>
      <c r="B517" s="11" t="s">
        <v>496</v>
      </c>
      <c r="C517" s="11" t="s">
        <v>258</v>
      </c>
      <c r="D517" s="23">
        <f t="shared" si="8"/>
        <v>0.28125</v>
      </c>
      <c r="E517" s="21">
        <f>IF(DAY(B517)=DAY(C517),INT(C517-B517)+MOD(C517-B517,1),NETWORKDAYS.INTL(B517,C517-1,"0000011",Fériés)-SUMPRODUCT((Noms=$A517)*('Fériés Congés'!$D$3:$ID$301&gt;0))+MOD(C517-B517,1))</f>
        <v>0.28125</v>
      </c>
    </row>
    <row r="518" spans="1:5" x14ac:dyDescent="0.3">
      <c r="A518" s="11" t="s">
        <v>206</v>
      </c>
      <c r="B518" s="11" t="s">
        <v>312</v>
      </c>
      <c r="C518" s="11" t="s">
        <v>360</v>
      </c>
      <c r="D518" s="23">
        <f t="shared" si="8"/>
        <v>7.6388888890505768E-2</v>
      </c>
      <c r="E518" s="21">
        <f>IF(DAY(B518)=DAY(C518),INT(C518-B518)+MOD(C518-B518,1),NETWORKDAYS.INTL(B518,C518-1,"0000011",Fériés)-SUMPRODUCT((Noms=$A518)*('Fériés Congés'!$D$3:$ID$301&gt;0))+MOD(C518-B518,1))</f>
        <v>7.6388888890505768E-2</v>
      </c>
    </row>
    <row r="519" spans="1:5" x14ac:dyDescent="0.3">
      <c r="A519" s="11" t="s">
        <v>206</v>
      </c>
      <c r="B519" s="11" t="s">
        <v>255</v>
      </c>
      <c r="C519" s="11" t="s">
        <v>462</v>
      </c>
      <c r="D519" s="23">
        <f t="shared" si="8"/>
        <v>1.1631944444452529</v>
      </c>
      <c r="E519" s="21">
        <f ca="1">IF(DAY(B519)=DAY(C519),INT(C519-B519)+MOD(C519-B519,1),NETWORKDAYS.INTL(B519,C519-1,"0000011",Fériés)-SUMPRODUCT((Noms=$A519)*('Fériés Congés'!$D$3:$ID$301&gt;0))+MOD(C519-B519,1))</f>
        <v>1.1631944444452529</v>
      </c>
    </row>
    <row r="520" spans="1:5" x14ac:dyDescent="0.3">
      <c r="A520" s="11" t="s">
        <v>207</v>
      </c>
      <c r="B520" s="11" t="s">
        <v>255</v>
      </c>
      <c r="C520" s="11" t="s">
        <v>315</v>
      </c>
      <c r="D520" s="23">
        <f t="shared" si="8"/>
        <v>7.6388888890505768E-2</v>
      </c>
      <c r="E520" s="21">
        <f>IF(DAY(B520)=DAY(C520),INT(C520-B520)+MOD(C520-B520,1),NETWORKDAYS.INTL(B520,C520-1,"0000011",Fériés)-SUMPRODUCT((Noms=$A520)*('Fériés Congés'!$D$3:$ID$301&gt;0))+MOD(C520-B520,1))</f>
        <v>7.6388888890505768E-2</v>
      </c>
    </row>
    <row r="521" spans="1:5" x14ac:dyDescent="0.3">
      <c r="A521" s="11" t="s">
        <v>208</v>
      </c>
      <c r="B521" s="11" t="s">
        <v>371</v>
      </c>
      <c r="C521" s="11" t="s">
        <v>497</v>
      </c>
      <c r="D521" s="23">
        <f t="shared" si="8"/>
        <v>7.6388888890505768E-2</v>
      </c>
      <c r="E521" s="21">
        <f>IF(DAY(B521)=DAY(C521),INT(C521-B521)+MOD(C521-B521,1),NETWORKDAYS.INTL(B521,C521-1,"0000011",Fériés)-SUMPRODUCT((Noms=$A521)*('Fériés Congés'!$D$3:$ID$301&gt;0))+MOD(C521-B521,1))</f>
        <v>7.6388888890505768E-2</v>
      </c>
    </row>
    <row r="522" spans="1:5" x14ac:dyDescent="0.3">
      <c r="A522" s="11" t="s">
        <v>209</v>
      </c>
      <c r="B522" s="11" t="s">
        <v>289</v>
      </c>
      <c r="C522" s="11" t="s">
        <v>498</v>
      </c>
      <c r="D522" s="23">
        <f t="shared" si="8"/>
        <v>1.1805555557657499E-2</v>
      </c>
      <c r="E522" s="21">
        <f>IF(DAY(B522)=DAY(C522),INT(C522-B522)+MOD(C522-B522,1),NETWORKDAYS.INTL(B522,C522-1,"0000011",Fériés)-SUMPRODUCT((Noms=$A522)*('Fériés Congés'!$D$3:$ID$301&gt;0))+MOD(C522-B522,1))</f>
        <v>1.1805555557657499E-2</v>
      </c>
    </row>
    <row r="523" spans="1:5" x14ac:dyDescent="0.3">
      <c r="A523" s="11" t="s">
        <v>209</v>
      </c>
      <c r="B523" s="11" t="s">
        <v>255</v>
      </c>
      <c r="C523" s="11" t="s">
        <v>315</v>
      </c>
      <c r="D523" s="23">
        <f t="shared" si="8"/>
        <v>7.6388888890505768E-2</v>
      </c>
      <c r="E523" s="21">
        <f>IF(DAY(B523)=DAY(C523),INT(C523-B523)+MOD(C523-B523,1),NETWORKDAYS.INTL(B523,C523-1,"0000011",Fériés)-SUMPRODUCT((Noms=$A523)*('Fériés Congés'!$D$3:$ID$301&gt;0))+MOD(C523-B523,1))</f>
        <v>7.6388888890505768E-2</v>
      </c>
    </row>
    <row r="524" spans="1:5" x14ac:dyDescent="0.3">
      <c r="A524" s="11" t="s">
        <v>210</v>
      </c>
      <c r="B524" s="11" t="s">
        <v>496</v>
      </c>
      <c r="C524" s="11" t="s">
        <v>258</v>
      </c>
      <c r="D524" s="23">
        <f t="shared" si="8"/>
        <v>0.28125</v>
      </c>
      <c r="E524" s="21">
        <f>IF(DAY(B524)=DAY(C524),INT(C524-B524)+MOD(C524-B524,1),NETWORKDAYS.INTL(B524,C524-1,"0000011",Fériés)-SUMPRODUCT((Noms=$A524)*('Fériés Congés'!$D$3:$ID$301&gt;0))+MOD(C524-B524,1))</f>
        <v>0.28125</v>
      </c>
    </row>
    <row r="525" spans="1:5" x14ac:dyDescent="0.3">
      <c r="A525" s="11" t="s">
        <v>210</v>
      </c>
      <c r="B525" s="11" t="s">
        <v>312</v>
      </c>
      <c r="C525" s="11" t="s">
        <v>360</v>
      </c>
      <c r="D525" s="23">
        <f t="shared" si="8"/>
        <v>7.6388888890505768E-2</v>
      </c>
      <c r="E525" s="21">
        <f>IF(DAY(B525)=DAY(C525),INT(C525-B525)+MOD(C525-B525,1),NETWORKDAYS.INTL(B525,C525-1,"0000011",Fériés)-SUMPRODUCT((Noms=$A525)*('Fériés Congés'!$D$3:$ID$301&gt;0))+MOD(C525-B525,1))</f>
        <v>7.6388888890505768E-2</v>
      </c>
    </row>
    <row r="526" spans="1:5" x14ac:dyDescent="0.3">
      <c r="A526" s="11" t="s">
        <v>210</v>
      </c>
      <c r="B526" s="11" t="s">
        <v>499</v>
      </c>
      <c r="C526" s="11" t="s">
        <v>277</v>
      </c>
      <c r="D526" s="23">
        <f t="shared" si="8"/>
        <v>0.16319444444525288</v>
      </c>
      <c r="E526" s="21">
        <f>IF(DAY(B526)=DAY(C526),INT(C526-B526)+MOD(C526-B526,1),NETWORKDAYS.INTL(B526,C526-1,"0000011",Fériés)-SUMPRODUCT((Noms=$A526)*('Fériés Congés'!$D$3:$ID$301&gt;0))+MOD(C526-B526,1))</f>
        <v>0.16319444444525288</v>
      </c>
    </row>
    <row r="527" spans="1:5" x14ac:dyDescent="0.3">
      <c r="A527" s="11" t="s">
        <v>211</v>
      </c>
      <c r="B527" s="11" t="s">
        <v>284</v>
      </c>
      <c r="C527" s="11" t="s">
        <v>492</v>
      </c>
      <c r="D527" s="23">
        <f t="shared" si="8"/>
        <v>0.36805555555474712</v>
      </c>
      <c r="E527" s="21">
        <f>IF(DAY(B527)=DAY(C527),INT(C527-B527)+MOD(C527-B527,1),NETWORKDAYS.INTL(B527,C527-1,"0000011",Fériés)-SUMPRODUCT((Noms=$A527)*('Fériés Congés'!$D$3:$ID$301&gt;0))+MOD(C527-B527,1))</f>
        <v>0.36805555555474712</v>
      </c>
    </row>
    <row r="528" spans="1:5" x14ac:dyDescent="0.3">
      <c r="A528" s="11" t="s">
        <v>211</v>
      </c>
      <c r="B528" s="11" t="s">
        <v>371</v>
      </c>
      <c r="C528" s="11" t="s">
        <v>274</v>
      </c>
      <c r="D528" s="23">
        <f t="shared" si="8"/>
        <v>0.36805555555474712</v>
      </c>
      <c r="E528" s="21">
        <f>IF(DAY(B528)=DAY(C528),INT(C528-B528)+MOD(C528-B528,1),NETWORKDAYS.INTL(B528,C528-1,"0000011",Fériés)-SUMPRODUCT((Noms=$A528)*('Fériés Congés'!$D$3:$ID$301&gt;0))+MOD(C528-B528,1))</f>
        <v>0.36805555555474712</v>
      </c>
    </row>
    <row r="529" spans="1:5" x14ac:dyDescent="0.3">
      <c r="A529" s="11" t="s">
        <v>212</v>
      </c>
      <c r="B529" s="11" t="s">
        <v>255</v>
      </c>
      <c r="C529" s="11" t="s">
        <v>315</v>
      </c>
      <c r="D529" s="23">
        <f t="shared" si="8"/>
        <v>7.6388888890505768E-2</v>
      </c>
      <c r="E529" s="21">
        <f>IF(DAY(B529)=DAY(C529),INT(C529-B529)+MOD(C529-B529,1),NETWORKDAYS.INTL(B529,C529-1,"0000011",Fériés)-SUMPRODUCT((Noms=$A529)*('Fériés Congés'!$D$3:$ID$301&gt;0))+MOD(C529-B529,1))</f>
        <v>7.6388888890505768E-2</v>
      </c>
    </row>
    <row r="530" spans="1:5" x14ac:dyDescent="0.3">
      <c r="A530" s="11" t="s">
        <v>213</v>
      </c>
      <c r="B530" s="11" t="s">
        <v>500</v>
      </c>
      <c r="C530" s="11" t="s">
        <v>492</v>
      </c>
      <c r="D530" s="23">
        <f t="shared" si="8"/>
        <v>0.16319444444525288</v>
      </c>
      <c r="E530" s="21">
        <f>IF(DAY(B530)=DAY(C530),INT(C530-B530)+MOD(C530-B530,1),NETWORKDAYS.INTL(B530,C530-1,"0000011",Fériés)-SUMPRODUCT((Noms=$A530)*('Fériés Congés'!$D$3:$ID$301&gt;0))+MOD(C530-B530,1))</f>
        <v>0.16319444444525288</v>
      </c>
    </row>
    <row r="531" spans="1:5" x14ac:dyDescent="0.3">
      <c r="A531" s="11" t="s">
        <v>214</v>
      </c>
      <c r="B531" s="11" t="s">
        <v>501</v>
      </c>
      <c r="C531" s="11" t="s">
        <v>274</v>
      </c>
      <c r="D531" s="23">
        <f t="shared" si="8"/>
        <v>0.16319444444525288</v>
      </c>
      <c r="E531" s="21">
        <f>IF(DAY(B531)=DAY(C531),INT(C531-B531)+MOD(C531-B531,1),NETWORKDAYS.INTL(B531,C531-1,"0000011",Fériés)-SUMPRODUCT((Noms=$A531)*('Fériés Congés'!$D$3:$ID$301&gt;0))+MOD(C531-B531,1))</f>
        <v>0.16319444444525288</v>
      </c>
    </row>
    <row r="532" spans="1:5" x14ac:dyDescent="0.3">
      <c r="A532" s="11" t="s">
        <v>215</v>
      </c>
      <c r="B532" s="11" t="s">
        <v>284</v>
      </c>
      <c r="C532" s="11" t="s">
        <v>492</v>
      </c>
      <c r="D532" s="23">
        <f t="shared" si="8"/>
        <v>0.36805555555474712</v>
      </c>
      <c r="E532" s="21">
        <f>IF(DAY(B532)=DAY(C532),INT(C532-B532)+MOD(C532-B532,1),NETWORKDAYS.INTL(B532,C532-1,"0000011",Fériés)-SUMPRODUCT((Noms=$A532)*('Fériés Congés'!$D$3:$ID$301&gt;0))+MOD(C532-B532,1))</f>
        <v>0.36805555555474712</v>
      </c>
    </row>
    <row r="533" spans="1:5" x14ac:dyDescent="0.3">
      <c r="A533" s="11" t="s">
        <v>216</v>
      </c>
      <c r="B533" s="11" t="s">
        <v>284</v>
      </c>
      <c r="C533" s="11" t="s">
        <v>492</v>
      </c>
      <c r="D533" s="23">
        <f t="shared" si="8"/>
        <v>0.36805555555474712</v>
      </c>
      <c r="E533" s="21">
        <f>IF(DAY(B533)=DAY(C533),INT(C533-B533)+MOD(C533-B533,1),NETWORKDAYS.INTL(B533,C533-1,"0000011",Fériés)-SUMPRODUCT((Noms=$A533)*('Fériés Congés'!$D$3:$ID$301&gt;0))+MOD(C533-B533,1))</f>
        <v>0.36805555555474712</v>
      </c>
    </row>
    <row r="534" spans="1:5" x14ac:dyDescent="0.3">
      <c r="A534" s="11" t="s">
        <v>216</v>
      </c>
      <c r="B534" s="11" t="s">
        <v>371</v>
      </c>
      <c r="C534" s="11" t="s">
        <v>274</v>
      </c>
      <c r="D534" s="23">
        <f t="shared" si="8"/>
        <v>0.36805555555474712</v>
      </c>
      <c r="E534" s="21">
        <f>IF(DAY(B534)=DAY(C534),INT(C534-B534)+MOD(C534-B534,1),NETWORKDAYS.INTL(B534,C534-1,"0000011",Fériés)-SUMPRODUCT((Noms=$A534)*('Fériés Congés'!$D$3:$ID$301&gt;0))+MOD(C534-B534,1))</f>
        <v>0.36805555555474712</v>
      </c>
    </row>
    <row r="535" spans="1:5" x14ac:dyDescent="0.3">
      <c r="A535" s="11" t="s">
        <v>217</v>
      </c>
      <c r="B535" s="11" t="s">
        <v>500</v>
      </c>
      <c r="C535" s="11" t="s">
        <v>492</v>
      </c>
      <c r="D535" s="23">
        <f t="shared" si="8"/>
        <v>0.16319444444525288</v>
      </c>
      <c r="E535" s="21">
        <f>IF(DAY(B535)=DAY(C535),INT(C535-B535)+MOD(C535-B535,1),NETWORKDAYS.INTL(B535,C535-1,"0000011",Fériés)-SUMPRODUCT((Noms=$A535)*('Fériés Congés'!$D$3:$ID$301&gt;0))+MOD(C535-B535,1))</f>
        <v>0.16319444444525288</v>
      </c>
    </row>
    <row r="536" spans="1:5" x14ac:dyDescent="0.3">
      <c r="A536" s="11" t="s">
        <v>218</v>
      </c>
      <c r="B536" s="11" t="s">
        <v>289</v>
      </c>
      <c r="C536" s="11" t="s">
        <v>462</v>
      </c>
      <c r="D536" s="23">
        <f t="shared" si="8"/>
        <v>0.16319444444525288</v>
      </c>
      <c r="E536" s="21">
        <f>IF(DAY(B536)=DAY(C536),INT(C536-B536)+MOD(C536-B536,1),NETWORKDAYS.INTL(B536,C536-1,"0000011",Fériés)-SUMPRODUCT((Noms=$A536)*('Fériés Congés'!$D$3:$ID$301&gt;0))+MOD(C536-B536,1))</f>
        <v>0.16319444444525288</v>
      </c>
    </row>
    <row r="537" spans="1:5" x14ac:dyDescent="0.3">
      <c r="A537" s="11" t="s">
        <v>219</v>
      </c>
      <c r="B537" s="11" t="s">
        <v>500</v>
      </c>
      <c r="C537" s="11" t="s">
        <v>492</v>
      </c>
      <c r="D537" s="23">
        <f t="shared" si="8"/>
        <v>0.16319444444525288</v>
      </c>
      <c r="E537" s="21">
        <f>IF(DAY(B537)=DAY(C537),INT(C537-B537)+MOD(C537-B537,1),NETWORKDAYS.INTL(B537,C537-1,"0000011",Fériés)-SUMPRODUCT((Noms=$A537)*('Fériés Congés'!$D$3:$ID$301&gt;0))+MOD(C537-B537,1))</f>
        <v>0.16319444444525288</v>
      </c>
    </row>
    <row r="538" spans="1:5" x14ac:dyDescent="0.3">
      <c r="A538" s="11" t="s">
        <v>220</v>
      </c>
      <c r="B538" s="11" t="s">
        <v>453</v>
      </c>
      <c r="C538" s="11" t="s">
        <v>502</v>
      </c>
      <c r="D538" s="23">
        <f t="shared" si="8"/>
        <v>7.6388888890505768E-2</v>
      </c>
      <c r="E538" s="21">
        <f>IF(DAY(B538)=DAY(C538),INT(C538-B538)+MOD(C538-B538,1),NETWORKDAYS.INTL(B538,C538-1,"0000011",Fériés)-SUMPRODUCT((Noms=$A538)*('Fériés Congés'!$D$3:$ID$301&gt;0))+MOD(C538-B538,1))</f>
        <v>7.6388888890505768E-2</v>
      </c>
    </row>
    <row r="539" spans="1:5" x14ac:dyDescent="0.3">
      <c r="A539" s="11" t="s">
        <v>221</v>
      </c>
      <c r="B539" s="11" t="s">
        <v>330</v>
      </c>
      <c r="C539" s="11" t="s">
        <v>331</v>
      </c>
      <c r="D539" s="23">
        <f t="shared" si="8"/>
        <v>0.32986111110949423</v>
      </c>
      <c r="E539" s="21">
        <f>IF(DAY(B539)=DAY(C539),INT(C539-B539)+MOD(C539-B539,1),NETWORKDAYS.INTL(B539,C539-1,"0000011",Fériés)-SUMPRODUCT((Noms=$A539)*('Fériés Congés'!$D$3:$ID$301&gt;0))+MOD(C539-B539,1))</f>
        <v>0.32986111110949423</v>
      </c>
    </row>
    <row r="540" spans="1:5" x14ac:dyDescent="0.3">
      <c r="A540" s="11" t="s">
        <v>222</v>
      </c>
      <c r="B540" s="11" t="s">
        <v>503</v>
      </c>
      <c r="C540" s="11" t="s">
        <v>504</v>
      </c>
      <c r="D540" s="23">
        <f t="shared" si="8"/>
        <v>7.6388888890505768E-2</v>
      </c>
      <c r="E540" s="21">
        <f>IF(DAY(B540)=DAY(C540),INT(C540-B540)+MOD(C540-B540,1),NETWORKDAYS.INTL(B540,C540-1,"0000011",Fériés)-SUMPRODUCT((Noms=$A540)*('Fériés Congés'!$D$3:$ID$301&gt;0))+MOD(C540-B540,1))</f>
        <v>7.6388888890505768E-2</v>
      </c>
    </row>
    <row r="541" spans="1:5" x14ac:dyDescent="0.3">
      <c r="A541" s="11" t="s">
        <v>222</v>
      </c>
      <c r="B541" s="11" t="s">
        <v>326</v>
      </c>
      <c r="C541" s="11" t="s">
        <v>505</v>
      </c>
      <c r="D541" s="23">
        <f t="shared" si="8"/>
        <v>0.125</v>
      </c>
      <c r="E541" s="21">
        <f>IF(DAY(B541)=DAY(C541),INT(C541-B541)+MOD(C541-B541,1),NETWORKDAYS.INTL(B541,C541-1,"0000011",Fériés)-SUMPRODUCT((Noms=$A541)*('Fériés Congés'!$D$3:$ID$301&gt;0))+MOD(C541-B541,1))</f>
        <v>0.125</v>
      </c>
    </row>
    <row r="542" spans="1:5" x14ac:dyDescent="0.3">
      <c r="A542" s="11" t="s">
        <v>222</v>
      </c>
      <c r="B542" s="11" t="s">
        <v>342</v>
      </c>
      <c r="C542" s="11" t="s">
        <v>506</v>
      </c>
      <c r="D542" s="23">
        <f t="shared" si="8"/>
        <v>1.125</v>
      </c>
      <c r="E542" s="21">
        <f ca="1">IF(DAY(B542)=DAY(C542),INT(C542-B542)+MOD(C542-B542,1),NETWORKDAYS.INTL(B542,C542-1,"0000011",Fériés)-SUMPRODUCT((Noms=$A542)*('Fériés Congés'!$D$3:$ID$301&gt;0))+MOD(C542-B542,1))</f>
        <v>1.125</v>
      </c>
    </row>
    <row r="543" spans="1:5" x14ac:dyDescent="0.3">
      <c r="A543" s="11" t="s">
        <v>222</v>
      </c>
      <c r="B543" s="11" t="s">
        <v>344</v>
      </c>
      <c r="C543" s="11" t="s">
        <v>507</v>
      </c>
      <c r="D543" s="23">
        <f t="shared" si="8"/>
        <v>0.32986111110949423</v>
      </c>
      <c r="E543" s="21">
        <f>IF(DAY(B543)=DAY(C543),INT(C543-B543)+MOD(C543-B543,1),NETWORKDAYS.INTL(B543,C543-1,"0000011",Fériés)-SUMPRODUCT((Noms=$A543)*('Fériés Congés'!$D$3:$ID$301&gt;0))+MOD(C543-B543,1))</f>
        <v>0.32986111110949423</v>
      </c>
    </row>
    <row r="544" spans="1:5" x14ac:dyDescent="0.3">
      <c r="A544" s="11" t="s">
        <v>222</v>
      </c>
      <c r="B544" s="11" t="s">
        <v>295</v>
      </c>
      <c r="C544" s="11" t="s">
        <v>331</v>
      </c>
      <c r="D544" s="23">
        <f t="shared" si="8"/>
        <v>3.8194444445252884E-2</v>
      </c>
      <c r="E544" s="21">
        <f>IF(DAY(B544)=DAY(C544),INT(C544-B544)+MOD(C544-B544,1),NETWORKDAYS.INTL(B544,C544-1,"0000011",Fériés)-SUMPRODUCT((Noms=$A544)*('Fériés Congés'!$D$3:$ID$301&gt;0))+MOD(C544-B544,1))</f>
        <v>3.8194444445252884E-2</v>
      </c>
    </row>
    <row r="545" spans="1:5" x14ac:dyDescent="0.3">
      <c r="A545" s="11" t="s">
        <v>223</v>
      </c>
      <c r="B545" s="11" t="s">
        <v>404</v>
      </c>
      <c r="C545" s="11" t="s">
        <v>508</v>
      </c>
      <c r="D545" s="23">
        <f t="shared" si="8"/>
        <v>0.16319444444525288</v>
      </c>
      <c r="E545" s="21">
        <f>IF(DAY(B545)=DAY(C545),INT(C545-B545)+MOD(C545-B545,1),NETWORKDAYS.INTL(B545,C545-1,"0000011",Fériés)-SUMPRODUCT((Noms=$A545)*('Fériés Congés'!$D$3:$ID$301&gt;0))+MOD(C545-B545,1))</f>
        <v>0.16319444444525288</v>
      </c>
    </row>
    <row r="546" spans="1:5" x14ac:dyDescent="0.3">
      <c r="A546" s="11" t="s">
        <v>223</v>
      </c>
      <c r="B546" s="11" t="s">
        <v>450</v>
      </c>
      <c r="C546" s="11" t="s">
        <v>451</v>
      </c>
      <c r="D546" s="23">
        <f t="shared" si="8"/>
        <v>0.32986111110949423</v>
      </c>
      <c r="E546" s="21">
        <f>IF(DAY(B546)=DAY(C546),INT(C546-B546)+MOD(C546-B546,1),NETWORKDAYS.INTL(B546,C546-1,"0000011",Fériés)-SUMPRODUCT((Noms=$A546)*('Fériés Congés'!$D$3:$ID$301&gt;0))+MOD(C546-B546,1))</f>
        <v>0.32986111110949423</v>
      </c>
    </row>
    <row r="547" spans="1:5" x14ac:dyDescent="0.3">
      <c r="A547" s="11" t="s">
        <v>223</v>
      </c>
      <c r="B547" s="11" t="s">
        <v>401</v>
      </c>
      <c r="C547" s="11" t="s">
        <v>490</v>
      </c>
      <c r="D547" s="23">
        <f t="shared" si="8"/>
        <v>0.29166666666424135</v>
      </c>
      <c r="E547" s="21">
        <f>IF(DAY(B547)=DAY(C547),INT(C547-B547)+MOD(C547-B547,1),NETWORKDAYS.INTL(B547,C547-1,"0000011",Fériés)-SUMPRODUCT((Noms=$A547)*('Fériés Congés'!$D$3:$ID$301&gt;0))+MOD(C547-B547,1))</f>
        <v>0.29166666666424135</v>
      </c>
    </row>
    <row r="548" spans="1:5" x14ac:dyDescent="0.3">
      <c r="A548" s="11" t="s">
        <v>223</v>
      </c>
      <c r="B548" s="11" t="s">
        <v>395</v>
      </c>
      <c r="C548" s="11" t="s">
        <v>509</v>
      </c>
      <c r="D548" s="23">
        <f t="shared" si="8"/>
        <v>0.16319444443797693</v>
      </c>
      <c r="E548" s="21">
        <f>IF(DAY(B548)=DAY(C548),INT(C548-B548)+MOD(C548-B548,1),NETWORKDAYS.INTL(B548,C548-1,"0000011",Fériés)-SUMPRODUCT((Noms=$A548)*('Fériés Congés'!$D$3:$ID$301&gt;0))+MOD(C548-B548,1))</f>
        <v>0.16319444443797693</v>
      </c>
    </row>
    <row r="549" spans="1:5" x14ac:dyDescent="0.3">
      <c r="A549" s="11" t="s">
        <v>223</v>
      </c>
      <c r="B549" s="11" t="s">
        <v>510</v>
      </c>
      <c r="C549" s="11" t="s">
        <v>409</v>
      </c>
      <c r="D549" s="23">
        <f t="shared" si="8"/>
        <v>3.8194444445252884E-2</v>
      </c>
      <c r="E549" s="21">
        <f>IF(DAY(B549)=DAY(C549),INT(C549-B549)+MOD(C549-B549,1),NETWORKDAYS.INTL(B549,C549-1,"0000011",Fériés)-SUMPRODUCT((Noms=$A549)*('Fériés Congés'!$D$3:$ID$301&gt;0))+MOD(C549-B549,1))</f>
        <v>3.8194444445252884E-2</v>
      </c>
    </row>
    <row r="550" spans="1:5" x14ac:dyDescent="0.3">
      <c r="A550" s="11" t="s">
        <v>223</v>
      </c>
      <c r="B550" s="11" t="s">
        <v>408</v>
      </c>
      <c r="C550" s="11" t="s">
        <v>511</v>
      </c>
      <c r="D550" s="23">
        <f t="shared" si="8"/>
        <v>0.125</v>
      </c>
      <c r="E550" s="21">
        <f>IF(DAY(B550)=DAY(C550),INT(C550-B550)+MOD(C550-B550,1),NETWORKDAYS.INTL(B550,C550-1,"0000011",Fériés)-SUMPRODUCT((Noms=$A550)*('Fériés Congés'!$D$3:$ID$301&gt;0))+MOD(C550-B550,1))</f>
        <v>0.125</v>
      </c>
    </row>
    <row r="551" spans="1:5" x14ac:dyDescent="0.3">
      <c r="A551" s="11" t="s">
        <v>223</v>
      </c>
      <c r="B551" s="11" t="s">
        <v>330</v>
      </c>
      <c r="C551" s="11" t="s">
        <v>512</v>
      </c>
      <c r="D551" s="23">
        <f t="shared" si="8"/>
        <v>3.8194444445252884E-2</v>
      </c>
      <c r="E551" s="21">
        <f>IF(DAY(B551)=DAY(C551),INT(C551-B551)+MOD(C551-B551,1),NETWORKDAYS.INTL(B551,C551-1,"0000011",Fériés)-SUMPRODUCT((Noms=$A551)*('Fériés Congés'!$D$3:$ID$301&gt;0))+MOD(C551-B551,1))</f>
        <v>3.8194444445252884E-2</v>
      </c>
    </row>
    <row r="552" spans="1:5" x14ac:dyDescent="0.3">
      <c r="A552" s="11" t="s">
        <v>224</v>
      </c>
      <c r="B552" s="11" t="s">
        <v>495</v>
      </c>
      <c r="C552" s="11" t="s">
        <v>513</v>
      </c>
      <c r="D552" s="23">
        <f t="shared" si="8"/>
        <v>7.6388888890505768E-2</v>
      </c>
      <c r="E552" s="21">
        <f>IF(DAY(B552)=DAY(C552),INT(C552-B552)+MOD(C552-B552,1),NETWORKDAYS.INTL(B552,C552-1,"0000011",Fériés)-SUMPRODUCT((Noms=$A552)*('Fériés Congés'!$D$3:$ID$301&gt;0))+MOD(C552-B552,1))</f>
        <v>7.6388888890505768E-2</v>
      </c>
    </row>
    <row r="553" spans="1:5" x14ac:dyDescent="0.3">
      <c r="A553" s="11" t="s">
        <v>224</v>
      </c>
      <c r="B553" s="11" t="s">
        <v>450</v>
      </c>
      <c r="C553" s="11" t="s">
        <v>451</v>
      </c>
      <c r="D553" s="23">
        <f t="shared" si="8"/>
        <v>0.32986111110949423</v>
      </c>
      <c r="E553" s="21">
        <f>IF(DAY(B553)=DAY(C553),INT(C553-B553)+MOD(C553-B553,1),NETWORKDAYS.INTL(B553,C553-1,"0000011",Fériés)-SUMPRODUCT((Noms=$A553)*('Fériés Congés'!$D$3:$ID$301&gt;0))+MOD(C553-B553,1))</f>
        <v>0.32986111110949423</v>
      </c>
    </row>
    <row r="554" spans="1:5" x14ac:dyDescent="0.3">
      <c r="A554" s="11" t="s">
        <v>224</v>
      </c>
      <c r="B554" s="11" t="s">
        <v>401</v>
      </c>
      <c r="C554" s="11" t="s">
        <v>490</v>
      </c>
      <c r="D554" s="23">
        <f t="shared" si="8"/>
        <v>0.29166666666424135</v>
      </c>
      <c r="E554" s="21">
        <f>IF(DAY(B554)=DAY(C554),INT(C554-B554)+MOD(C554-B554,1),NETWORKDAYS.INTL(B554,C554-1,"0000011",Fériés)-SUMPRODUCT((Noms=$A554)*('Fériés Congés'!$D$3:$ID$301&gt;0))+MOD(C554-B554,1))</f>
        <v>0.29166666666424135</v>
      </c>
    </row>
    <row r="555" spans="1:5" x14ac:dyDescent="0.3">
      <c r="A555" s="11" t="s">
        <v>224</v>
      </c>
      <c r="B555" s="11" t="s">
        <v>479</v>
      </c>
      <c r="C555" s="11" t="s">
        <v>514</v>
      </c>
      <c r="D555" s="23">
        <f t="shared" si="8"/>
        <v>0.25</v>
      </c>
      <c r="E555" s="21">
        <f>IF(DAY(B555)=DAY(C555),INT(C555-B555)+MOD(C555-B555,1),NETWORKDAYS.INTL(B555,C555-1,"0000011",Fériés)-SUMPRODUCT((Noms=$A555)*('Fériés Congés'!$D$3:$ID$301&gt;0))+MOD(C555-B555,1))</f>
        <v>0.25</v>
      </c>
    </row>
    <row r="556" spans="1:5" x14ac:dyDescent="0.3">
      <c r="A556" s="11" t="s">
        <v>224</v>
      </c>
      <c r="B556" s="11" t="s">
        <v>367</v>
      </c>
      <c r="C556" s="11" t="s">
        <v>480</v>
      </c>
      <c r="D556" s="23">
        <f t="shared" si="8"/>
        <v>7.6388888890505768E-2</v>
      </c>
      <c r="E556" s="21">
        <f>IF(DAY(B556)=DAY(C556),INT(C556-B556)+MOD(C556-B556,1),NETWORKDAYS.INTL(B556,C556-1,"0000011",Fériés)-SUMPRODUCT((Noms=$A556)*('Fériés Congés'!$D$3:$ID$301&gt;0))+MOD(C556-B556,1))</f>
        <v>7.6388888890505768E-2</v>
      </c>
    </row>
    <row r="557" spans="1:5" x14ac:dyDescent="0.3">
      <c r="A557" s="11" t="s">
        <v>224</v>
      </c>
      <c r="B557" s="11" t="s">
        <v>408</v>
      </c>
      <c r="C557" s="11" t="s">
        <v>342</v>
      </c>
      <c r="D557" s="23">
        <f t="shared" si="8"/>
        <v>3.8194444445252884E-2</v>
      </c>
      <c r="E557" s="21">
        <f>IF(DAY(B557)=DAY(C557),INT(C557-B557)+MOD(C557-B557,1),NETWORKDAYS.INTL(B557,C557-1,"0000011",Fériés)-SUMPRODUCT((Noms=$A557)*('Fériés Congés'!$D$3:$ID$301&gt;0))+MOD(C557-B557,1))</f>
        <v>3.8194444445252884E-2</v>
      </c>
    </row>
    <row r="558" spans="1:5" x14ac:dyDescent="0.3">
      <c r="A558" s="11" t="s">
        <v>224</v>
      </c>
      <c r="B558" s="11" t="s">
        <v>355</v>
      </c>
      <c r="C558" s="11" t="s">
        <v>515</v>
      </c>
      <c r="D558" s="23">
        <f t="shared" si="8"/>
        <v>7.6388888890505768E-2</v>
      </c>
      <c r="E558" s="21">
        <f>IF(DAY(B558)=DAY(C558),INT(C558-B558)+MOD(C558-B558,1),NETWORKDAYS.INTL(B558,C558-1,"0000011",Fériés)-SUMPRODUCT((Noms=$A558)*('Fériés Congés'!$D$3:$ID$301&gt;0))+MOD(C558-B558,1))</f>
        <v>7.6388888890505768E-2</v>
      </c>
    </row>
    <row r="559" spans="1:5" x14ac:dyDescent="0.3">
      <c r="A559" s="11" t="s">
        <v>225</v>
      </c>
      <c r="B559" s="11" t="s">
        <v>374</v>
      </c>
      <c r="C559" s="11" t="s">
        <v>490</v>
      </c>
      <c r="D559" s="23">
        <f t="shared" si="8"/>
        <v>3.8194444445252884E-2</v>
      </c>
      <c r="E559" s="21">
        <f>IF(DAY(B559)=DAY(C559),INT(C559-B559)+MOD(C559-B559,1),NETWORKDAYS.INTL(B559,C559-1,"0000011",Fériés)-SUMPRODUCT((Noms=$A559)*('Fériés Congés'!$D$3:$ID$301&gt;0))+MOD(C559-B559,1))</f>
        <v>3.8194444445252884E-2</v>
      </c>
    </row>
    <row r="560" spans="1:5" x14ac:dyDescent="0.3">
      <c r="A560" s="11" t="s">
        <v>225</v>
      </c>
      <c r="B560" s="11" t="s">
        <v>401</v>
      </c>
      <c r="C560" s="11" t="s">
        <v>402</v>
      </c>
      <c r="D560" s="23">
        <f t="shared" si="8"/>
        <v>3.8194444437976927E-2</v>
      </c>
      <c r="E560" s="21">
        <f>IF(DAY(B560)=DAY(C560),INT(C560-B560)+MOD(C560-B560,1),NETWORKDAYS.INTL(B560,C560-1,"0000011",Fériés)-SUMPRODUCT((Noms=$A560)*('Fériés Congés'!$D$3:$ID$301&gt;0))+MOD(C560-B560,1))</f>
        <v>3.8194444437976927E-2</v>
      </c>
    </row>
    <row r="561" spans="1:5" x14ac:dyDescent="0.3">
      <c r="A561" s="11" t="s">
        <v>225</v>
      </c>
      <c r="B561" s="11" t="s">
        <v>367</v>
      </c>
      <c r="C561" s="11" t="s">
        <v>480</v>
      </c>
      <c r="D561" s="23">
        <f t="shared" si="8"/>
        <v>7.6388888890505768E-2</v>
      </c>
      <c r="E561" s="21">
        <f>IF(DAY(B561)=DAY(C561),INT(C561-B561)+MOD(C561-B561,1),NETWORKDAYS.INTL(B561,C561-1,"0000011",Fériés)-SUMPRODUCT((Noms=$A561)*('Fériés Congés'!$D$3:$ID$301&gt;0))+MOD(C561-B561,1))</f>
        <v>7.6388888890505768E-2</v>
      </c>
    </row>
    <row r="562" spans="1:5" x14ac:dyDescent="0.3">
      <c r="A562" s="11" t="s">
        <v>225</v>
      </c>
      <c r="B562" s="11" t="s">
        <v>326</v>
      </c>
      <c r="C562" s="11" t="s">
        <v>327</v>
      </c>
      <c r="D562" s="23">
        <f t="shared" si="8"/>
        <v>7.6388888883229811E-2</v>
      </c>
      <c r="E562" s="21">
        <f>IF(DAY(B562)=DAY(C562),INT(C562-B562)+MOD(C562-B562,1),NETWORKDAYS.INTL(B562,C562-1,"0000011",Fériés)-SUMPRODUCT((Noms=$A562)*('Fériés Congés'!$D$3:$ID$301&gt;0))+MOD(C562-B562,1))</f>
        <v>7.6388888883229811E-2</v>
      </c>
    </row>
    <row r="563" spans="1:5" x14ac:dyDescent="0.3">
      <c r="A563" s="11" t="s">
        <v>225</v>
      </c>
      <c r="B563" s="11" t="s">
        <v>408</v>
      </c>
      <c r="C563" s="11" t="s">
        <v>342</v>
      </c>
      <c r="D563" s="23">
        <f t="shared" si="8"/>
        <v>3.8194444445252884E-2</v>
      </c>
      <c r="E563" s="21">
        <f>IF(DAY(B563)=DAY(C563),INT(C563-B563)+MOD(C563-B563,1),NETWORKDAYS.INTL(B563,C563-1,"0000011",Fériés)-SUMPRODUCT((Noms=$A563)*('Fériés Congés'!$D$3:$ID$301&gt;0))+MOD(C563-B563,1))</f>
        <v>3.8194444445252884E-2</v>
      </c>
    </row>
    <row r="564" spans="1:5" x14ac:dyDescent="0.3">
      <c r="A564" s="11" t="s">
        <v>225</v>
      </c>
      <c r="B564" s="11" t="s">
        <v>349</v>
      </c>
      <c r="C564" s="11" t="s">
        <v>516</v>
      </c>
      <c r="D564" s="23">
        <f t="shared" si="8"/>
        <v>3.8194444437976927E-2</v>
      </c>
      <c r="E564" s="21">
        <f>IF(DAY(B564)=DAY(C564),INT(C564-B564)+MOD(C564-B564,1),NETWORKDAYS.INTL(B564,C564-1,"0000011",Fériés)-SUMPRODUCT((Noms=$A564)*('Fériés Congés'!$D$3:$ID$301&gt;0))+MOD(C564-B564,1))</f>
        <v>3.8194444437976927E-2</v>
      </c>
    </row>
    <row r="565" spans="1:5" x14ac:dyDescent="0.3">
      <c r="A565" s="11" t="s">
        <v>225</v>
      </c>
      <c r="B565" s="11" t="s">
        <v>330</v>
      </c>
      <c r="C565" s="11" t="s">
        <v>517</v>
      </c>
      <c r="D565" s="23">
        <f t="shared" si="8"/>
        <v>1.3298611111094942</v>
      </c>
      <c r="E565" s="21">
        <f ca="1">IF(DAY(B565)=DAY(C565),INT(C565-B565)+MOD(C565-B565,1),NETWORKDAYS.INTL(B565,C565-1,"0000011",Fériés)-SUMPRODUCT((Noms=$A565)*('Fériés Congés'!$D$3:$ID$301&gt;0))+MOD(C565-B565,1))</f>
        <v>1.3298611111094942</v>
      </c>
    </row>
    <row r="566" spans="1:5" x14ac:dyDescent="0.3">
      <c r="A566" s="11" t="s">
        <v>226</v>
      </c>
      <c r="B566" s="11" t="s">
        <v>401</v>
      </c>
      <c r="C566" s="11" t="s">
        <v>402</v>
      </c>
      <c r="D566" s="23">
        <f t="shared" si="8"/>
        <v>3.8194444437976927E-2</v>
      </c>
      <c r="E566" s="21">
        <f>IF(DAY(B566)=DAY(C566),INT(C566-B566)+MOD(C566-B566,1),NETWORKDAYS.INTL(B566,C566-1,"0000011",Fériés)-SUMPRODUCT((Noms=$A566)*('Fériés Congés'!$D$3:$ID$301&gt;0))+MOD(C566-B566,1))</f>
        <v>3.8194444437976927E-2</v>
      </c>
    </row>
    <row r="567" spans="1:5" x14ac:dyDescent="0.3">
      <c r="A567" s="11" t="s">
        <v>226</v>
      </c>
      <c r="B567" s="11" t="s">
        <v>518</v>
      </c>
      <c r="C567" s="11" t="s">
        <v>480</v>
      </c>
      <c r="D567" s="23">
        <f t="shared" si="8"/>
        <v>0.95833333333575865</v>
      </c>
      <c r="E567" s="21">
        <f ca="1">IF(DAY(B567)=DAY(C567),INT(C567-B567)+MOD(C567-B567,1),NETWORKDAYS.INTL(B567,C567-1,"0000011",Fériés)-SUMPRODUCT((Noms=$A567)*('Fériés Congés'!$D$3:$ID$301&gt;0))+MOD(C567-B567,1))</f>
        <v>1.9583333333357587</v>
      </c>
    </row>
    <row r="568" spans="1:5" x14ac:dyDescent="0.3">
      <c r="A568" s="11" t="s">
        <v>226</v>
      </c>
      <c r="B568" s="11" t="s">
        <v>340</v>
      </c>
      <c r="C568" s="11" t="s">
        <v>519</v>
      </c>
      <c r="D568" s="23">
        <f t="shared" si="8"/>
        <v>3.8194444437976927E-2</v>
      </c>
      <c r="E568" s="21">
        <f>IF(DAY(B568)=DAY(C568),INT(C568-B568)+MOD(C568-B568,1),NETWORKDAYS.INTL(B568,C568-1,"0000011",Fériés)-SUMPRODUCT((Noms=$A568)*('Fériés Congés'!$D$3:$ID$301&gt;0))+MOD(C568-B568,1))</f>
        <v>3.8194444437976927E-2</v>
      </c>
    </row>
    <row r="569" spans="1:5" x14ac:dyDescent="0.3">
      <c r="A569" s="11" t="s">
        <v>226</v>
      </c>
      <c r="B569" s="11" t="s">
        <v>408</v>
      </c>
      <c r="C569" s="11" t="s">
        <v>342</v>
      </c>
      <c r="D569" s="23">
        <f t="shared" si="8"/>
        <v>3.8194444445252884E-2</v>
      </c>
      <c r="E569" s="21">
        <f>IF(DAY(B569)=DAY(C569),INT(C569-B569)+MOD(C569-B569,1),NETWORKDAYS.INTL(B569,C569-1,"0000011",Fériés)-SUMPRODUCT((Noms=$A569)*('Fériés Congés'!$D$3:$ID$301&gt;0))+MOD(C569-B569,1))</f>
        <v>3.8194444445252884E-2</v>
      </c>
    </row>
    <row r="570" spans="1:5" x14ac:dyDescent="0.3">
      <c r="A570" s="11" t="s">
        <v>227</v>
      </c>
      <c r="B570" s="11" t="s">
        <v>404</v>
      </c>
      <c r="C570" s="11" t="s">
        <v>508</v>
      </c>
      <c r="D570" s="23">
        <f t="shared" si="8"/>
        <v>0.16319444444525288</v>
      </c>
      <c r="E570" s="21">
        <f>IF(DAY(B570)=DAY(C570),INT(C570-B570)+MOD(C570-B570,1),NETWORKDAYS.INTL(B570,C570-1,"0000011",Fériés)-SUMPRODUCT((Noms=$A570)*('Fériés Congés'!$D$3:$ID$301&gt;0))+MOD(C570-B570,1))</f>
        <v>0.16319444444525288</v>
      </c>
    </row>
    <row r="571" spans="1:5" x14ac:dyDescent="0.3">
      <c r="A571" s="11" t="s">
        <v>228</v>
      </c>
      <c r="B571" s="11" t="s">
        <v>495</v>
      </c>
      <c r="C571" s="11" t="s">
        <v>513</v>
      </c>
      <c r="D571" s="23">
        <f t="shared" si="8"/>
        <v>7.6388888890505768E-2</v>
      </c>
      <c r="E571" s="21">
        <f>IF(DAY(B571)=DAY(C571),INT(C571-B571)+MOD(C571-B571,1),NETWORKDAYS.INTL(B571,C571-1,"0000011",Fériés)-SUMPRODUCT((Noms=$A571)*('Fériés Congés'!$D$3:$ID$301&gt;0))+MOD(C571-B571,1))</f>
        <v>7.6388888890505768E-2</v>
      </c>
    </row>
    <row r="572" spans="1:5" x14ac:dyDescent="0.3">
      <c r="A572" s="11" t="s">
        <v>228</v>
      </c>
      <c r="B572" s="11" t="s">
        <v>404</v>
      </c>
      <c r="C572" s="11" t="s">
        <v>508</v>
      </c>
      <c r="D572" s="23">
        <f t="shared" si="8"/>
        <v>0.16319444444525288</v>
      </c>
      <c r="E572" s="21">
        <f>IF(DAY(B572)=DAY(C572),INT(C572-B572)+MOD(C572-B572,1),NETWORKDAYS.INTL(B572,C572-1,"0000011",Fériés)-SUMPRODUCT((Noms=$A572)*('Fériés Congés'!$D$3:$ID$301&gt;0))+MOD(C572-B572,1))</f>
        <v>0.16319444444525288</v>
      </c>
    </row>
    <row r="573" spans="1:5" x14ac:dyDescent="0.3">
      <c r="A573" s="11" t="s">
        <v>228</v>
      </c>
      <c r="B573" s="11" t="s">
        <v>450</v>
      </c>
      <c r="C573" s="11" t="s">
        <v>451</v>
      </c>
      <c r="D573" s="23">
        <f t="shared" si="8"/>
        <v>0.32986111110949423</v>
      </c>
      <c r="E573" s="21">
        <f>IF(DAY(B573)=DAY(C573),INT(C573-B573)+MOD(C573-B573,1),NETWORKDAYS.INTL(B573,C573-1,"0000011",Fériés)-SUMPRODUCT((Noms=$A573)*('Fériés Congés'!$D$3:$ID$301&gt;0))+MOD(C573-B573,1))</f>
        <v>0.32986111110949423</v>
      </c>
    </row>
    <row r="574" spans="1:5" x14ac:dyDescent="0.3">
      <c r="A574" s="11" t="s">
        <v>228</v>
      </c>
      <c r="B574" s="11" t="s">
        <v>510</v>
      </c>
      <c r="C574" s="11" t="s">
        <v>409</v>
      </c>
      <c r="D574" s="23">
        <f t="shared" si="8"/>
        <v>3.8194444445252884E-2</v>
      </c>
      <c r="E574" s="21">
        <f>IF(DAY(B574)=DAY(C574),INT(C574-B574)+MOD(C574-B574,1),NETWORKDAYS.INTL(B574,C574-1,"0000011",Fériés)-SUMPRODUCT((Noms=$A574)*('Fériés Congés'!$D$3:$ID$301&gt;0))+MOD(C574-B574,1))</f>
        <v>3.8194444445252884E-2</v>
      </c>
    </row>
    <row r="575" spans="1:5" x14ac:dyDescent="0.3">
      <c r="A575" s="11" t="s">
        <v>228</v>
      </c>
      <c r="B575" s="11" t="s">
        <v>408</v>
      </c>
      <c r="C575" s="11" t="s">
        <v>511</v>
      </c>
      <c r="D575" s="23">
        <f t="shared" si="8"/>
        <v>0.125</v>
      </c>
      <c r="E575" s="21">
        <f>IF(DAY(B575)=DAY(C575),INT(C575-B575)+MOD(C575-B575,1),NETWORKDAYS.INTL(B575,C575-1,"0000011",Fériés)-SUMPRODUCT((Noms=$A575)*('Fériés Congés'!$D$3:$ID$301&gt;0))+MOD(C575-B575,1))</f>
        <v>0.125</v>
      </c>
    </row>
    <row r="576" spans="1:5" x14ac:dyDescent="0.3">
      <c r="A576" s="11" t="s">
        <v>228</v>
      </c>
      <c r="B576" s="11" t="s">
        <v>383</v>
      </c>
      <c r="C576" s="11" t="s">
        <v>392</v>
      </c>
      <c r="D576" s="23">
        <f t="shared" si="8"/>
        <v>0.16319444444525288</v>
      </c>
      <c r="E576" s="21">
        <f>IF(DAY(B576)=DAY(C576),INT(C576-B576)+MOD(C576-B576,1),NETWORKDAYS.INTL(B576,C576-1,"0000011",Fériés)-SUMPRODUCT((Noms=$A576)*('Fériés Congés'!$D$3:$ID$301&gt;0))+MOD(C576-B576,1))</f>
        <v>0.16319444444525288</v>
      </c>
    </row>
    <row r="577" spans="1:5" x14ac:dyDescent="0.3">
      <c r="A577" s="11" t="s">
        <v>228</v>
      </c>
      <c r="B577" s="11" t="s">
        <v>452</v>
      </c>
      <c r="C577" s="11" t="s">
        <v>520</v>
      </c>
      <c r="D577" s="23">
        <f t="shared" si="8"/>
        <v>0.16319444443797693</v>
      </c>
      <c r="E577" s="21">
        <f>IF(DAY(B577)=DAY(C577),INT(C577-B577)+MOD(C577-B577,1),NETWORKDAYS.INTL(B577,C577-1,"0000011",Fériés)-SUMPRODUCT((Noms=$A577)*('Fériés Congés'!$D$3:$ID$301&gt;0))+MOD(C577-B577,1))</f>
        <v>0.16319444443797693</v>
      </c>
    </row>
    <row r="578" spans="1:5" x14ac:dyDescent="0.3">
      <c r="A578" s="11" t="s">
        <v>229</v>
      </c>
      <c r="B578" s="11" t="s">
        <v>404</v>
      </c>
      <c r="C578" s="11" t="s">
        <v>508</v>
      </c>
      <c r="D578" s="23">
        <f t="shared" si="8"/>
        <v>0.16319444444525288</v>
      </c>
      <c r="E578" s="21">
        <f>IF(DAY(B578)=DAY(C578),INT(C578-B578)+MOD(C578-B578,1),NETWORKDAYS.INTL(B578,C578-1,"0000011",Fériés)-SUMPRODUCT((Noms=$A578)*('Fériés Congés'!$D$3:$ID$301&gt;0))+MOD(C578-B578,1))</f>
        <v>0.16319444444525288</v>
      </c>
    </row>
    <row r="579" spans="1:5" x14ac:dyDescent="0.3">
      <c r="A579" s="11" t="s">
        <v>229</v>
      </c>
      <c r="B579" s="11" t="s">
        <v>450</v>
      </c>
      <c r="C579" s="11" t="s">
        <v>521</v>
      </c>
      <c r="D579" s="23">
        <f t="shared" ref="D579:D642" si="9">INT(C579-B579)+MOD(C579-B579,1)</f>
        <v>7.6388888883229811E-2</v>
      </c>
      <c r="E579" s="21">
        <f>IF(DAY(B579)=DAY(C579),INT(C579-B579)+MOD(C579-B579,1),NETWORKDAYS.INTL(B579,C579-1,"0000011",Fériés)-SUMPRODUCT((Noms=$A579)*('Fériés Congés'!$D$3:$ID$301&gt;0))+MOD(C579-B579,1))</f>
        <v>7.6388888883229811E-2</v>
      </c>
    </row>
    <row r="580" spans="1:5" x14ac:dyDescent="0.3">
      <c r="A580" s="11" t="s">
        <v>229</v>
      </c>
      <c r="B580" s="11" t="s">
        <v>479</v>
      </c>
      <c r="C580" s="11" t="s">
        <v>514</v>
      </c>
      <c r="D580" s="23">
        <f t="shared" si="9"/>
        <v>0.25</v>
      </c>
      <c r="E580" s="21">
        <f>IF(DAY(B580)=DAY(C580),INT(C580-B580)+MOD(C580-B580,1),NETWORKDAYS.INTL(B580,C580-1,"0000011",Fériés)-SUMPRODUCT((Noms=$A580)*('Fériés Congés'!$D$3:$ID$301&gt;0))+MOD(C580-B580,1))</f>
        <v>0.25</v>
      </c>
    </row>
    <row r="581" spans="1:5" x14ac:dyDescent="0.3">
      <c r="A581" s="11" t="s">
        <v>229</v>
      </c>
      <c r="B581" s="11" t="s">
        <v>340</v>
      </c>
      <c r="C581" s="11" t="s">
        <v>522</v>
      </c>
      <c r="D581" s="23">
        <f t="shared" si="9"/>
        <v>0.24305555555474712</v>
      </c>
      <c r="E581" s="21">
        <f>IF(DAY(B581)=DAY(C581),INT(C581-B581)+MOD(C581-B581,1),NETWORKDAYS.INTL(B581,C581-1,"0000011",Fériés)-SUMPRODUCT((Noms=$A581)*('Fériés Congés'!$D$3:$ID$301&gt;0))+MOD(C581-B581,1))</f>
        <v>0.24305555555474712</v>
      </c>
    </row>
    <row r="582" spans="1:5" x14ac:dyDescent="0.3">
      <c r="A582" s="11" t="s">
        <v>229</v>
      </c>
      <c r="B582" s="11" t="s">
        <v>355</v>
      </c>
      <c r="C582" s="11" t="s">
        <v>515</v>
      </c>
      <c r="D582" s="23">
        <f t="shared" si="9"/>
        <v>7.6388888890505768E-2</v>
      </c>
      <c r="E582" s="21">
        <f>IF(DAY(B582)=DAY(C582),INT(C582-B582)+MOD(C582-B582,1),NETWORKDAYS.INTL(B582,C582-1,"0000011",Fériés)-SUMPRODUCT((Noms=$A582)*('Fériés Congés'!$D$3:$ID$301&gt;0))+MOD(C582-B582,1))</f>
        <v>7.6388888890505768E-2</v>
      </c>
    </row>
    <row r="583" spans="1:5" x14ac:dyDescent="0.3">
      <c r="A583" s="11" t="s">
        <v>230</v>
      </c>
      <c r="B583" s="11" t="s">
        <v>495</v>
      </c>
      <c r="C583" s="11" t="s">
        <v>523</v>
      </c>
      <c r="D583" s="23">
        <f t="shared" si="9"/>
        <v>0.28125</v>
      </c>
      <c r="E583" s="21">
        <f>IF(DAY(B583)=DAY(C583),INT(C583-B583)+MOD(C583-B583,1),NETWORKDAYS.INTL(B583,C583-1,"0000011",Fériés)-SUMPRODUCT((Noms=$A583)*('Fériés Congés'!$D$3:$ID$301&gt;0))+MOD(C583-B583,1))</f>
        <v>0.28125</v>
      </c>
    </row>
    <row r="584" spans="1:5" x14ac:dyDescent="0.3">
      <c r="A584" s="11" t="s">
        <v>230</v>
      </c>
      <c r="B584" s="11" t="s">
        <v>524</v>
      </c>
      <c r="C584" s="11" t="s">
        <v>525</v>
      </c>
      <c r="D584" s="23">
        <f t="shared" si="9"/>
        <v>0.32986111110949423</v>
      </c>
      <c r="E584" s="21">
        <f>IF(DAY(B584)=DAY(C584),INT(C584-B584)+MOD(C584-B584,1),NETWORKDAYS.INTL(B584,C584-1,"0000011",Fériés)-SUMPRODUCT((Noms=$A584)*('Fériés Congés'!$D$3:$ID$301&gt;0))+MOD(C584-B584,1))</f>
        <v>0.32986111110949423</v>
      </c>
    </row>
    <row r="585" spans="1:5" x14ac:dyDescent="0.3">
      <c r="A585" s="11" t="s">
        <v>230</v>
      </c>
      <c r="B585" s="11" t="s">
        <v>404</v>
      </c>
      <c r="C585" s="11" t="s">
        <v>508</v>
      </c>
      <c r="D585" s="23">
        <f t="shared" si="9"/>
        <v>0.16319444444525288</v>
      </c>
      <c r="E585" s="21">
        <f>IF(DAY(B585)=DAY(C585),INT(C585-B585)+MOD(C585-B585,1),NETWORKDAYS.INTL(B585,C585-1,"0000011",Fériés)-SUMPRODUCT((Noms=$A585)*('Fériés Congés'!$D$3:$ID$301&gt;0))+MOD(C585-B585,1))</f>
        <v>0.16319444444525288</v>
      </c>
    </row>
    <row r="586" spans="1:5" x14ac:dyDescent="0.3">
      <c r="A586" s="11" t="s">
        <v>230</v>
      </c>
      <c r="B586" s="11" t="s">
        <v>340</v>
      </c>
      <c r="C586" s="11" t="s">
        <v>519</v>
      </c>
      <c r="D586" s="23">
        <f t="shared" si="9"/>
        <v>3.8194444437976927E-2</v>
      </c>
      <c r="E586" s="21">
        <f>IF(DAY(B586)=DAY(C586),INT(C586-B586)+MOD(C586-B586,1),NETWORKDAYS.INTL(B586,C586-1,"0000011",Fériés)-SUMPRODUCT((Noms=$A586)*('Fériés Congés'!$D$3:$ID$301&gt;0))+MOD(C586-B586,1))</f>
        <v>3.8194444437976927E-2</v>
      </c>
    </row>
    <row r="587" spans="1:5" x14ac:dyDescent="0.3">
      <c r="A587" s="11" t="s">
        <v>230</v>
      </c>
      <c r="B587" s="11" t="s">
        <v>408</v>
      </c>
      <c r="C587" s="11" t="s">
        <v>526</v>
      </c>
      <c r="D587" s="23">
        <f t="shared" si="9"/>
        <v>7.6388888883229811E-2</v>
      </c>
      <c r="E587" s="21">
        <f>IF(DAY(B587)=DAY(C587),INT(C587-B587)+MOD(C587-B587,1),NETWORKDAYS.INTL(B587,C587-1,"0000011",Fériés)-SUMPRODUCT((Noms=$A587)*('Fériés Congés'!$D$3:$ID$301&gt;0))+MOD(C587-B587,1))</f>
        <v>7.6388888883229811E-2</v>
      </c>
    </row>
    <row r="588" spans="1:5" x14ac:dyDescent="0.3">
      <c r="A588" s="11" t="s">
        <v>230</v>
      </c>
      <c r="B588" s="11" t="s">
        <v>485</v>
      </c>
      <c r="C588" s="11" t="s">
        <v>329</v>
      </c>
      <c r="D588" s="23">
        <f t="shared" si="9"/>
        <v>7.6388888883229811E-2</v>
      </c>
      <c r="E588" s="21">
        <f>IF(DAY(B588)=DAY(C588),INT(C588-B588)+MOD(C588-B588,1),NETWORKDAYS.INTL(B588,C588-1,"0000011",Fériés)-SUMPRODUCT((Noms=$A588)*('Fériés Congés'!$D$3:$ID$301&gt;0))+MOD(C588-B588,1))</f>
        <v>7.6388888883229811E-2</v>
      </c>
    </row>
    <row r="589" spans="1:5" x14ac:dyDescent="0.3">
      <c r="A589" s="11" t="s">
        <v>230</v>
      </c>
      <c r="B589" s="11" t="s">
        <v>336</v>
      </c>
      <c r="C589" s="11" t="s">
        <v>527</v>
      </c>
      <c r="D589" s="23">
        <f t="shared" si="9"/>
        <v>1.3680555555547471</v>
      </c>
      <c r="E589" s="21">
        <f ca="1">IF(DAY(B589)=DAY(C589),INT(C589-B589)+MOD(C589-B589,1),NETWORKDAYS.INTL(B589,C589-1,"0000011",Fériés)-SUMPRODUCT((Noms=$A589)*('Fériés Congés'!$D$3:$ID$301&gt;0))+MOD(C589-B589,1))</f>
        <v>1.3680555555547471</v>
      </c>
    </row>
    <row r="590" spans="1:5" x14ac:dyDescent="0.3">
      <c r="A590" s="11" t="s">
        <v>231</v>
      </c>
      <c r="B590" s="11" t="s">
        <v>482</v>
      </c>
      <c r="C590" s="11" t="s">
        <v>335</v>
      </c>
      <c r="D590" s="23">
        <f t="shared" si="9"/>
        <v>3.8194444437976927E-2</v>
      </c>
      <c r="E590" s="21">
        <f>IF(DAY(B590)=DAY(C590),INT(C590-B590)+MOD(C590-B590,1),NETWORKDAYS.INTL(B590,C590-1,"0000011",Fériés)-SUMPRODUCT((Noms=$A590)*('Fériés Congés'!$D$3:$ID$301&gt;0))+MOD(C590-B590,1))</f>
        <v>3.8194444437976927E-2</v>
      </c>
    </row>
    <row r="591" spans="1:5" x14ac:dyDescent="0.3">
      <c r="A591" s="11" t="s">
        <v>232</v>
      </c>
      <c r="B591" s="11" t="s">
        <v>528</v>
      </c>
      <c r="C591" s="11" t="s">
        <v>529</v>
      </c>
      <c r="D591" s="23">
        <f t="shared" si="9"/>
        <v>5.5555555554747116E-2</v>
      </c>
      <c r="E591" s="21">
        <f>IF(DAY(B591)=DAY(C591),INT(C591-B591)+MOD(C591-B591,1),NETWORKDAYS.INTL(B591,C591-1,"0000011",Fériés)-SUMPRODUCT((Noms=$A591)*('Fériés Congés'!$D$3:$ID$301&gt;0))+MOD(C591-B591,1))</f>
        <v>5.5555555554747116E-2</v>
      </c>
    </row>
    <row r="592" spans="1:5" x14ac:dyDescent="0.3">
      <c r="A592" s="11" t="s">
        <v>233</v>
      </c>
      <c r="B592" s="11" t="s">
        <v>324</v>
      </c>
      <c r="C592" s="11" t="s">
        <v>530</v>
      </c>
      <c r="D592" s="23">
        <f t="shared" si="9"/>
        <v>3.8194444445252884E-2</v>
      </c>
      <c r="E592" s="21">
        <f>IF(DAY(B592)=DAY(C592),INT(C592-B592)+MOD(C592-B592,1),NETWORKDAYS.INTL(B592,C592-1,"0000011",Fériés)-SUMPRODUCT((Noms=$A592)*('Fériés Congés'!$D$3:$ID$301&gt;0))+MOD(C592-B592,1))</f>
        <v>3.8194444445252884E-2</v>
      </c>
    </row>
    <row r="593" spans="1:5" x14ac:dyDescent="0.3">
      <c r="A593" s="11" t="s">
        <v>233</v>
      </c>
      <c r="B593" s="11" t="s">
        <v>408</v>
      </c>
      <c r="C593" s="11" t="s">
        <v>343</v>
      </c>
      <c r="D593" s="23">
        <f t="shared" si="9"/>
        <v>0.16319444444525288</v>
      </c>
      <c r="E593" s="21">
        <f>IF(DAY(B593)=DAY(C593),INT(C593-B593)+MOD(C593-B593,1),NETWORKDAYS.INTL(B593,C593-1,"0000011",Fériés)-SUMPRODUCT((Noms=$A593)*('Fériés Congés'!$D$3:$ID$301&gt;0))+MOD(C593-B593,1))</f>
        <v>0.16319444444525288</v>
      </c>
    </row>
    <row r="594" spans="1:5" x14ac:dyDescent="0.3">
      <c r="A594" s="11" t="s">
        <v>234</v>
      </c>
      <c r="B594" s="11" t="s">
        <v>524</v>
      </c>
      <c r="C594" s="11" t="s">
        <v>531</v>
      </c>
      <c r="D594" s="23">
        <f t="shared" si="9"/>
        <v>3.8194444445252884E-2</v>
      </c>
      <c r="E594" s="21">
        <f>IF(DAY(B594)=DAY(C594),INT(C594-B594)+MOD(C594-B594,1),NETWORKDAYS.INTL(B594,C594-1,"0000011",Fériés)-SUMPRODUCT((Noms=$A594)*('Fériés Congés'!$D$3:$ID$301&gt;0))+MOD(C594-B594,1))</f>
        <v>3.8194444445252884E-2</v>
      </c>
    </row>
    <row r="595" spans="1:5" x14ac:dyDescent="0.3">
      <c r="A595" s="11" t="s">
        <v>234</v>
      </c>
      <c r="B595" s="11" t="s">
        <v>532</v>
      </c>
      <c r="C595" s="11" t="s">
        <v>401</v>
      </c>
      <c r="D595" s="23">
        <f t="shared" si="9"/>
        <v>3.8194444445252884E-2</v>
      </c>
      <c r="E595" s="21">
        <f>IF(DAY(B595)=DAY(C595),INT(C595-B595)+MOD(C595-B595,1),NETWORKDAYS.INTL(B595,C595-1,"0000011",Fériés)-SUMPRODUCT((Noms=$A595)*('Fériés Congés'!$D$3:$ID$301&gt;0))+MOD(C595-B595,1))</f>
        <v>3.8194444445252884E-2</v>
      </c>
    </row>
    <row r="596" spans="1:5" x14ac:dyDescent="0.3">
      <c r="A596" s="11" t="s">
        <v>234</v>
      </c>
      <c r="B596" s="11" t="s">
        <v>408</v>
      </c>
      <c r="C596" s="11" t="s">
        <v>342</v>
      </c>
      <c r="D596" s="23">
        <f t="shared" si="9"/>
        <v>3.8194444445252884E-2</v>
      </c>
      <c r="E596" s="21">
        <f>IF(DAY(B596)=DAY(C596),INT(C596-B596)+MOD(C596-B596,1),NETWORKDAYS.INTL(B596,C596-1,"0000011",Fériés)-SUMPRODUCT((Noms=$A596)*('Fériés Congés'!$D$3:$ID$301&gt;0))+MOD(C596-B596,1))</f>
        <v>3.8194444445252884E-2</v>
      </c>
    </row>
    <row r="597" spans="1:5" x14ac:dyDescent="0.3">
      <c r="A597" s="11" t="s">
        <v>234</v>
      </c>
      <c r="B597" s="11" t="s">
        <v>411</v>
      </c>
      <c r="C597" s="11" t="s">
        <v>533</v>
      </c>
      <c r="D597" s="23">
        <f t="shared" si="9"/>
        <v>3.8194444437976927E-2</v>
      </c>
      <c r="E597" s="21">
        <f>IF(DAY(B597)=DAY(C597),INT(C597-B597)+MOD(C597-B597,1),NETWORKDAYS.INTL(B597,C597-1,"0000011",Fériés)-SUMPRODUCT((Noms=$A597)*('Fériés Congés'!$D$3:$ID$301&gt;0))+MOD(C597-B597,1))</f>
        <v>3.8194444437976927E-2</v>
      </c>
    </row>
    <row r="598" spans="1:5" x14ac:dyDescent="0.3">
      <c r="A598" s="11" t="s">
        <v>234</v>
      </c>
      <c r="B598" s="11" t="s">
        <v>336</v>
      </c>
      <c r="C598" s="11" t="s">
        <v>452</v>
      </c>
      <c r="D598" s="23">
        <f t="shared" si="9"/>
        <v>3.8194444445252884E-2</v>
      </c>
      <c r="E598" s="21">
        <f>IF(DAY(B598)=DAY(C598),INT(C598-B598)+MOD(C598-B598,1),NETWORKDAYS.INTL(B598,C598-1,"0000011",Fériés)-SUMPRODUCT((Noms=$A598)*('Fériés Congés'!$D$3:$ID$301&gt;0))+MOD(C598-B598,1))</f>
        <v>3.8194444445252884E-2</v>
      </c>
    </row>
    <row r="599" spans="1:5" x14ac:dyDescent="0.3">
      <c r="A599" s="11" t="s">
        <v>235</v>
      </c>
      <c r="B599" s="11" t="s">
        <v>299</v>
      </c>
      <c r="C599" s="11" t="s">
        <v>534</v>
      </c>
      <c r="D599" s="23">
        <f t="shared" si="9"/>
        <v>0.19097222221898846</v>
      </c>
      <c r="E599" s="21">
        <f>IF(DAY(B599)=DAY(C599),INT(C599-B599)+MOD(C599-B599,1),NETWORKDAYS.INTL(B599,C599-1,"0000011",Fériés)-SUMPRODUCT((Noms=$A599)*('Fériés Congés'!$D$3:$ID$301&gt;0))+MOD(C599-B599,1))</f>
        <v>0.19097222221898846</v>
      </c>
    </row>
    <row r="600" spans="1:5" x14ac:dyDescent="0.3">
      <c r="A600" s="11" t="s">
        <v>235</v>
      </c>
      <c r="B600" s="11" t="s">
        <v>340</v>
      </c>
      <c r="C600" s="11" t="s">
        <v>522</v>
      </c>
      <c r="D600" s="23">
        <f t="shared" si="9"/>
        <v>0.24305555555474712</v>
      </c>
      <c r="E600" s="21">
        <f>IF(DAY(B600)=DAY(C600),INT(C600-B600)+MOD(C600-B600,1),NETWORKDAYS.INTL(B600,C600-1,"0000011",Fériés)-SUMPRODUCT((Noms=$A600)*('Fériés Congés'!$D$3:$ID$301&gt;0))+MOD(C600-B600,1))</f>
        <v>0.24305555555474712</v>
      </c>
    </row>
    <row r="601" spans="1:5" x14ac:dyDescent="0.3">
      <c r="A601" s="11" t="s">
        <v>236</v>
      </c>
      <c r="B601" s="11" t="s">
        <v>338</v>
      </c>
      <c r="C601" s="11" t="s">
        <v>535</v>
      </c>
      <c r="D601" s="23">
        <f t="shared" si="9"/>
        <v>0.20138888888322981</v>
      </c>
      <c r="E601" s="21">
        <f>IF(DAY(B601)=DAY(C601),INT(C601-B601)+MOD(C601-B601,1),NETWORKDAYS.INTL(B601,C601-1,"0000011",Fériés)-SUMPRODUCT((Noms=$A601)*('Fériés Congés'!$D$3:$ID$301&gt;0))+MOD(C601-B601,1))</f>
        <v>0.20138888888322981</v>
      </c>
    </row>
    <row r="602" spans="1:5" x14ac:dyDescent="0.3">
      <c r="A602" s="11" t="s">
        <v>236</v>
      </c>
      <c r="B602" s="11" t="s">
        <v>536</v>
      </c>
      <c r="C602" s="11" t="s">
        <v>395</v>
      </c>
      <c r="D602" s="23">
        <f t="shared" si="9"/>
        <v>3.8194444445252884E-2</v>
      </c>
      <c r="E602" s="21">
        <f>IF(DAY(B602)=DAY(C602),INT(C602-B602)+MOD(C602-B602,1),NETWORKDAYS.INTL(B602,C602-1,"0000011",Fériés)-SUMPRODUCT((Noms=$A602)*('Fériés Congés'!$D$3:$ID$301&gt;0))+MOD(C602-B602,1))</f>
        <v>3.8194444445252884E-2</v>
      </c>
    </row>
    <row r="603" spans="1:5" x14ac:dyDescent="0.3">
      <c r="A603" s="11" t="s">
        <v>237</v>
      </c>
      <c r="B603" s="11" t="s">
        <v>407</v>
      </c>
      <c r="C603" s="11" t="s">
        <v>506</v>
      </c>
      <c r="D603" s="23">
        <f t="shared" si="9"/>
        <v>0.16319444444525288</v>
      </c>
      <c r="E603" s="21">
        <f>IF(DAY(B603)=DAY(C603),INT(C603-B603)+MOD(C603-B603,1),NETWORKDAYS.INTL(B603,C603-1,"0000011",Fériés)-SUMPRODUCT((Noms=$A603)*('Fériés Congés'!$D$3:$ID$301&gt;0))+MOD(C603-B603,1))</f>
        <v>0.16319444444525288</v>
      </c>
    </row>
    <row r="604" spans="1:5" x14ac:dyDescent="0.3">
      <c r="A604" s="11" t="s">
        <v>238</v>
      </c>
      <c r="B604" s="11" t="s">
        <v>537</v>
      </c>
      <c r="C604" s="11" t="s">
        <v>538</v>
      </c>
      <c r="D604" s="23">
        <f t="shared" si="9"/>
        <v>0.32986111110949423</v>
      </c>
      <c r="E604" s="21">
        <f>IF(DAY(B604)=DAY(C604),INT(C604-B604)+MOD(C604-B604,1),NETWORKDAYS.INTL(B604,C604-1,"0000011",Fériés)-SUMPRODUCT((Noms=$A604)*('Fériés Congés'!$D$3:$ID$301&gt;0))+MOD(C604-B604,1))</f>
        <v>0.32986111110949423</v>
      </c>
    </row>
    <row r="605" spans="1:5" x14ac:dyDescent="0.3">
      <c r="A605" s="11" t="s">
        <v>239</v>
      </c>
      <c r="B605" s="11" t="s">
        <v>539</v>
      </c>
      <c r="C605" s="11" t="s">
        <v>540</v>
      </c>
      <c r="D605" s="23">
        <f t="shared" si="9"/>
        <v>3.8194444445252884E-2</v>
      </c>
      <c r="E605" s="21">
        <f>IF(DAY(B605)=DAY(C605),INT(C605-B605)+MOD(C605-B605,1),NETWORKDAYS.INTL(B605,C605-1,"0000011",Fériés)-SUMPRODUCT((Noms=$A605)*('Fériés Congés'!$D$3:$ID$301&gt;0))+MOD(C605-B605,1))</f>
        <v>3.8194444445252884E-2</v>
      </c>
    </row>
    <row r="606" spans="1:5" x14ac:dyDescent="0.3">
      <c r="A606" s="11" t="s">
        <v>239</v>
      </c>
      <c r="B606" s="11" t="s">
        <v>541</v>
      </c>
      <c r="C606" s="11" t="s">
        <v>538</v>
      </c>
      <c r="D606" s="23">
        <f t="shared" si="9"/>
        <v>0.125</v>
      </c>
      <c r="E606" s="21">
        <f>IF(DAY(B606)=DAY(C606),INT(C606-B606)+MOD(C606-B606,1),NETWORKDAYS.INTL(B606,C606-1,"0000011",Fériés)-SUMPRODUCT((Noms=$A606)*('Fériés Congés'!$D$3:$ID$301&gt;0))+MOD(C606-B606,1))</f>
        <v>0.125</v>
      </c>
    </row>
    <row r="607" spans="1:5" x14ac:dyDescent="0.3">
      <c r="A607" s="11" t="s">
        <v>239</v>
      </c>
      <c r="B607" s="11" t="s">
        <v>450</v>
      </c>
      <c r="C607" s="11" t="s">
        <v>537</v>
      </c>
      <c r="D607" s="23">
        <f t="shared" si="9"/>
        <v>3.8194444445252884E-2</v>
      </c>
      <c r="E607" s="21">
        <f>IF(DAY(B607)=DAY(C607),INT(C607-B607)+MOD(C607-B607,1),NETWORKDAYS.INTL(B607,C607-1,"0000011",Fériés)-SUMPRODUCT((Noms=$A607)*('Fériés Congés'!$D$3:$ID$301&gt;0))+MOD(C607-B607,1))</f>
        <v>3.8194444445252884E-2</v>
      </c>
    </row>
    <row r="608" spans="1:5" x14ac:dyDescent="0.3">
      <c r="A608" s="11" t="s">
        <v>239</v>
      </c>
      <c r="B608" s="11" t="s">
        <v>374</v>
      </c>
      <c r="C608" s="11" t="s">
        <v>490</v>
      </c>
      <c r="D608" s="23">
        <f t="shared" si="9"/>
        <v>3.8194444445252884E-2</v>
      </c>
      <c r="E608" s="21">
        <f>IF(DAY(B608)=DAY(C608),INT(C608-B608)+MOD(C608-B608,1),NETWORKDAYS.INTL(B608,C608-1,"0000011",Fériés)-SUMPRODUCT((Noms=$A608)*('Fériés Congés'!$D$3:$ID$301&gt;0))+MOD(C608-B608,1))</f>
        <v>3.8194444445252884E-2</v>
      </c>
    </row>
    <row r="609" spans="1:5" x14ac:dyDescent="0.3">
      <c r="A609" s="11" t="s">
        <v>239</v>
      </c>
      <c r="B609" s="11" t="s">
        <v>532</v>
      </c>
      <c r="C609" s="11" t="s">
        <v>401</v>
      </c>
      <c r="D609" s="23">
        <f t="shared" si="9"/>
        <v>3.8194444445252884E-2</v>
      </c>
      <c r="E609" s="21">
        <f>IF(DAY(B609)=DAY(C609),INT(C609-B609)+MOD(C609-B609,1),NETWORKDAYS.INTL(B609,C609-1,"0000011",Fériés)-SUMPRODUCT((Noms=$A609)*('Fériés Congés'!$D$3:$ID$301&gt;0))+MOD(C609-B609,1))</f>
        <v>3.8194444445252884E-2</v>
      </c>
    </row>
    <row r="610" spans="1:5" x14ac:dyDescent="0.3">
      <c r="A610" s="11" t="s">
        <v>239</v>
      </c>
      <c r="B610" s="11" t="s">
        <v>326</v>
      </c>
      <c r="C610" s="11" t="s">
        <v>542</v>
      </c>
      <c r="D610" s="23">
        <f t="shared" si="9"/>
        <v>0.16319444444525288</v>
      </c>
      <c r="E610" s="21">
        <f>IF(DAY(B610)=DAY(C610),INT(C610-B610)+MOD(C610-B610,1),NETWORKDAYS.INTL(B610,C610-1,"0000011",Fériés)-SUMPRODUCT((Noms=$A610)*('Fériés Congés'!$D$3:$ID$301&gt;0))+MOD(C610-B610,1))</f>
        <v>0.16319444444525288</v>
      </c>
    </row>
    <row r="611" spans="1:5" x14ac:dyDescent="0.3">
      <c r="A611" s="11" t="s">
        <v>239</v>
      </c>
      <c r="B611" s="11" t="s">
        <v>407</v>
      </c>
      <c r="C611" s="11" t="s">
        <v>506</v>
      </c>
      <c r="D611" s="23">
        <f t="shared" si="9"/>
        <v>0.16319444444525288</v>
      </c>
      <c r="E611" s="21">
        <f>IF(DAY(B611)=DAY(C611),INT(C611-B611)+MOD(C611-B611,1),NETWORKDAYS.INTL(B611,C611-1,"0000011",Fériés)-SUMPRODUCT((Noms=$A611)*('Fériés Congés'!$D$3:$ID$301&gt;0))+MOD(C611-B611,1))</f>
        <v>0.16319444444525288</v>
      </c>
    </row>
    <row r="612" spans="1:5" x14ac:dyDescent="0.3">
      <c r="A612" s="11" t="s">
        <v>240</v>
      </c>
      <c r="B612" s="11" t="s">
        <v>543</v>
      </c>
      <c r="C612" s="11" t="s">
        <v>483</v>
      </c>
      <c r="D612" s="23">
        <f t="shared" si="9"/>
        <v>0.125</v>
      </c>
      <c r="E612" s="21">
        <f>IF(DAY(B612)=DAY(C612),INT(C612-B612)+MOD(C612-B612,1),NETWORKDAYS.INTL(B612,C612-1,"0000011",Fériés)-SUMPRODUCT((Noms=$A612)*('Fériés Congés'!$D$3:$ID$301&gt;0))+MOD(C612-B612,1))</f>
        <v>0.125</v>
      </c>
    </row>
    <row r="613" spans="1:5" x14ac:dyDescent="0.3">
      <c r="A613" s="30" t="s">
        <v>240</v>
      </c>
      <c r="B613" s="11" t="s">
        <v>326</v>
      </c>
      <c r="C613" s="11" t="s">
        <v>542</v>
      </c>
      <c r="D613" s="23">
        <f t="shared" si="9"/>
        <v>0.16319444444525288</v>
      </c>
      <c r="E613" s="21">
        <f>IF(DAY(B613)=DAY(C613),INT(C613-B613)+MOD(C613-B613,1),NETWORKDAYS.INTL(B613,C613-1,"0000011",Fériés)-SUMPRODUCT((Noms=$A613)*('Fériés Congés'!$D$3:$ID$301&gt;0))+MOD(C613-B613,1))</f>
        <v>0.16319444444525288</v>
      </c>
    </row>
    <row r="614" spans="1:5" x14ac:dyDescent="0.3">
      <c r="A614" s="11" t="s">
        <v>240</v>
      </c>
      <c r="B614" s="11" t="s">
        <v>407</v>
      </c>
      <c r="C614" s="11" t="s">
        <v>506</v>
      </c>
      <c r="D614" s="23">
        <f t="shared" si="9"/>
        <v>0.16319444444525288</v>
      </c>
      <c r="E614" s="21">
        <f>IF(DAY(B614)=DAY(C614),INT(C614-B614)+MOD(C614-B614,1),NETWORKDAYS.INTL(B614,C614-1,"0000011",Fériés)-SUMPRODUCT((Noms=$A614)*('Fériés Congés'!$D$3:$ID$301&gt;0))+MOD(C614-B614,1))</f>
        <v>0.16319444444525288</v>
      </c>
    </row>
    <row r="615" spans="1:5" x14ac:dyDescent="0.3">
      <c r="A615" s="11" t="s">
        <v>241</v>
      </c>
      <c r="B615" s="11" t="s">
        <v>536</v>
      </c>
      <c r="C615" s="11" t="s">
        <v>544</v>
      </c>
      <c r="D615" s="23">
        <f t="shared" si="9"/>
        <v>0.16319444444525288</v>
      </c>
      <c r="E615" s="21">
        <f>IF(DAY(B615)=DAY(C615),INT(C615-B615)+MOD(C615-B615,1),NETWORKDAYS.INTL(B615,C615-1,"0000011",Fériés)-SUMPRODUCT((Noms=$A615)*('Fériés Congés'!$D$3:$ID$301&gt;0))+MOD(C615-B615,1))</f>
        <v>0.16319444444525288</v>
      </c>
    </row>
    <row r="616" spans="1:5" x14ac:dyDescent="0.3">
      <c r="A616" s="11" t="s">
        <v>241</v>
      </c>
      <c r="B616" s="11" t="s">
        <v>407</v>
      </c>
      <c r="C616" s="11" t="s">
        <v>388</v>
      </c>
      <c r="D616" s="23">
        <f t="shared" si="9"/>
        <v>0.20138888888322981</v>
      </c>
      <c r="E616" s="21">
        <f>IF(DAY(B616)=DAY(C616),INT(C616-B616)+MOD(C616-B616,1),NETWORKDAYS.INTL(B616,C616-1,"0000011",Fériés)-SUMPRODUCT((Noms=$A616)*('Fériés Congés'!$D$3:$ID$301&gt;0))+MOD(C616-B616,1))</f>
        <v>0.20138888888322981</v>
      </c>
    </row>
    <row r="617" spans="1:5" x14ac:dyDescent="0.3">
      <c r="A617" s="11" t="s">
        <v>242</v>
      </c>
      <c r="B617" s="11" t="s">
        <v>326</v>
      </c>
      <c r="C617" s="11" t="s">
        <v>505</v>
      </c>
      <c r="D617" s="23">
        <f t="shared" si="9"/>
        <v>0.125</v>
      </c>
      <c r="E617" s="21">
        <f>IF(DAY(B617)=DAY(C617),INT(C617-B617)+MOD(C617-B617,1),NETWORKDAYS.INTL(B617,C617-1,"0000011",Fériés)-SUMPRODUCT((Noms=$A617)*('Fériés Congés'!$D$3:$ID$301&gt;0))+MOD(C617-B617,1))</f>
        <v>0.125</v>
      </c>
    </row>
    <row r="618" spans="1:5" x14ac:dyDescent="0.3">
      <c r="A618" s="11" t="s">
        <v>242</v>
      </c>
      <c r="B618" s="11" t="s">
        <v>407</v>
      </c>
      <c r="C618" s="11" t="s">
        <v>388</v>
      </c>
      <c r="D618" s="23">
        <f t="shared" si="9"/>
        <v>0.20138888888322981</v>
      </c>
      <c r="E618" s="21">
        <f>IF(DAY(B618)=DAY(C618),INT(C618-B618)+MOD(C618-B618,1),NETWORKDAYS.INTL(B618,C618-1,"0000011",Fériés)-SUMPRODUCT((Noms=$A618)*('Fériés Congés'!$D$3:$ID$301&gt;0))+MOD(C618-B618,1))</f>
        <v>0.20138888888322981</v>
      </c>
    </row>
    <row r="619" spans="1:5" x14ac:dyDescent="0.3">
      <c r="A619" s="11" t="s">
        <v>243</v>
      </c>
      <c r="B619" s="11" t="s">
        <v>334</v>
      </c>
      <c r="C619" s="11" t="s">
        <v>482</v>
      </c>
      <c r="D619" s="23">
        <f t="shared" si="9"/>
        <v>3.8194444445252884E-2</v>
      </c>
      <c r="E619" s="21">
        <f>IF(DAY(B619)=DAY(C619),INT(C619-B619)+MOD(C619-B619,1),NETWORKDAYS.INTL(B619,C619-1,"0000011",Fériés)-SUMPRODUCT((Noms=$A619)*('Fériés Congés'!$D$3:$ID$301&gt;0))+MOD(C619-B619,1))</f>
        <v>3.8194444445252884E-2</v>
      </c>
    </row>
    <row r="620" spans="1:5" x14ac:dyDescent="0.3">
      <c r="A620" s="11" t="s">
        <v>244</v>
      </c>
      <c r="B620" s="11" t="s">
        <v>326</v>
      </c>
      <c r="C620" s="11" t="s">
        <v>542</v>
      </c>
      <c r="D620" s="23">
        <f t="shared" si="9"/>
        <v>0.16319444444525288</v>
      </c>
      <c r="E620" s="21">
        <f>IF(DAY(B620)=DAY(C620),INT(C620-B620)+MOD(C620-B620,1),NETWORKDAYS.INTL(B620,C620-1,"0000011",Fériés)-SUMPRODUCT((Noms=$A620)*('Fériés Congés'!$D$3:$ID$301&gt;0))+MOD(C620-B620,1))</f>
        <v>0.16319444444525288</v>
      </c>
    </row>
    <row r="621" spans="1:5" x14ac:dyDescent="0.3">
      <c r="A621" s="11" t="s">
        <v>244</v>
      </c>
      <c r="B621" s="11" t="s">
        <v>407</v>
      </c>
      <c r="C621" s="11" t="s">
        <v>506</v>
      </c>
      <c r="D621" s="23">
        <f t="shared" si="9"/>
        <v>0.16319444444525288</v>
      </c>
      <c r="E621" s="21">
        <f>IF(DAY(B621)=DAY(C621),INT(C621-B621)+MOD(C621-B621,1),NETWORKDAYS.INTL(B621,C621-1,"0000011",Fériés)-SUMPRODUCT((Noms=$A621)*('Fériés Congés'!$D$3:$ID$301&gt;0))+MOD(C621-B621,1))</f>
        <v>0.16319444444525288</v>
      </c>
    </row>
    <row r="622" spans="1:5" x14ac:dyDescent="0.3">
      <c r="A622" s="11" t="s">
        <v>245</v>
      </c>
      <c r="B622" s="11" t="s">
        <v>536</v>
      </c>
      <c r="C622" s="11" t="s">
        <v>396</v>
      </c>
      <c r="D622" s="23">
        <f t="shared" si="9"/>
        <v>7.6388888883229811E-2</v>
      </c>
      <c r="E622" s="21">
        <f>IF(DAY(B622)=DAY(C622),INT(C622-B622)+MOD(C622-B622,1),NETWORKDAYS.INTL(B622,C622-1,"0000011",Fériés)-SUMPRODUCT((Noms=$A622)*('Fériés Congés'!$D$3:$ID$301&gt;0))+MOD(C622-B622,1))</f>
        <v>7.6388888883229811E-2</v>
      </c>
    </row>
    <row r="623" spans="1:5" x14ac:dyDescent="0.3">
      <c r="A623" s="11" t="s">
        <v>246</v>
      </c>
      <c r="B623" s="11" t="s">
        <v>479</v>
      </c>
      <c r="C623" s="11" t="s">
        <v>534</v>
      </c>
      <c r="D623" s="23">
        <f t="shared" si="9"/>
        <v>0.20138888888322981</v>
      </c>
      <c r="E623" s="21">
        <f>IF(DAY(B623)=DAY(C623),INT(C623-B623)+MOD(C623-B623,1),NETWORKDAYS.INTL(B623,C623-1,"0000011",Fériés)-SUMPRODUCT((Noms=$A623)*('Fériés Congés'!$D$3:$ID$301&gt;0))+MOD(C623-B623,1))</f>
        <v>0.20138888888322981</v>
      </c>
    </row>
    <row r="624" spans="1:5" x14ac:dyDescent="0.3">
      <c r="A624" s="11" t="s">
        <v>246</v>
      </c>
      <c r="B624" s="11" t="s">
        <v>481</v>
      </c>
      <c r="C624" s="11" t="s">
        <v>480</v>
      </c>
      <c r="D624" s="23">
        <f t="shared" si="9"/>
        <v>0.92013888889050577</v>
      </c>
      <c r="E624" s="21">
        <f ca="1">IF(DAY(B624)=DAY(C624),INT(C624-B624)+MOD(C624-B624,1),NETWORKDAYS.INTL(B624,C624-1,"0000011",Fériés)-SUMPRODUCT((Noms=$A624)*('Fériés Congés'!$D$3:$ID$301&gt;0))+MOD(C624-B624,1))</f>
        <v>1.9201388888905058</v>
      </c>
    </row>
    <row r="625" spans="1:5" x14ac:dyDescent="0.3">
      <c r="A625" s="11" t="s">
        <v>246</v>
      </c>
      <c r="B625" s="11" t="s">
        <v>407</v>
      </c>
      <c r="C625" s="11" t="s">
        <v>506</v>
      </c>
      <c r="D625" s="23">
        <f t="shared" si="9"/>
        <v>0.16319444444525288</v>
      </c>
      <c r="E625" s="21">
        <f>IF(DAY(B625)=DAY(C625),INT(C625-B625)+MOD(C625-B625,1),NETWORKDAYS.INTL(B625,C625-1,"0000011",Fériés)-SUMPRODUCT((Noms=$A625)*('Fériés Congés'!$D$3:$ID$301&gt;0))+MOD(C625-B625,1))</f>
        <v>0.16319444444525288</v>
      </c>
    </row>
    <row r="626" spans="1:5" x14ac:dyDescent="0.3">
      <c r="A626" s="11" t="s">
        <v>247</v>
      </c>
      <c r="B626" s="11" t="s">
        <v>393</v>
      </c>
      <c r="C626" s="11" t="s">
        <v>394</v>
      </c>
      <c r="D626" s="23">
        <f t="shared" si="9"/>
        <v>7.6388888883229811E-2</v>
      </c>
      <c r="E626" s="21">
        <f>IF(DAY(B626)=DAY(C626),INT(C626-B626)+MOD(C626-B626,1),NETWORKDAYS.INTL(B626,C626-1,"0000011",Fériés)-SUMPRODUCT((Noms=$A626)*('Fériés Congés'!$D$3:$ID$301&gt;0))+MOD(C626-B626,1))</f>
        <v>7.6388888883229811E-2</v>
      </c>
    </row>
    <row r="627" spans="1:5" x14ac:dyDescent="0.3">
      <c r="A627" s="11" t="s">
        <v>247</v>
      </c>
      <c r="B627" s="11" t="s">
        <v>450</v>
      </c>
      <c r="C627" s="11" t="s">
        <v>537</v>
      </c>
      <c r="D627" s="23">
        <f t="shared" si="9"/>
        <v>3.8194444445252884E-2</v>
      </c>
      <c r="E627" s="21">
        <f>IF(DAY(B627)=DAY(C627),INT(C627-B627)+MOD(C627-B627,1),NETWORKDAYS.INTL(B627,C627-1,"0000011",Fériés)-SUMPRODUCT((Noms=$A627)*('Fériés Congés'!$D$3:$ID$301&gt;0))+MOD(C627-B627,1))</f>
        <v>3.8194444445252884E-2</v>
      </c>
    </row>
    <row r="628" spans="1:5" x14ac:dyDescent="0.3">
      <c r="A628" s="11" t="s">
        <v>247</v>
      </c>
      <c r="B628" s="11" t="s">
        <v>367</v>
      </c>
      <c r="C628" s="11" t="s">
        <v>480</v>
      </c>
      <c r="D628" s="23">
        <f t="shared" si="9"/>
        <v>7.6388888890505768E-2</v>
      </c>
      <c r="E628" s="21">
        <f>IF(DAY(B628)=DAY(C628),INT(C628-B628)+MOD(C628-B628,1),NETWORKDAYS.INTL(B628,C628-1,"0000011",Fériés)-SUMPRODUCT((Noms=$A628)*('Fériés Congés'!$D$3:$ID$301&gt;0))+MOD(C628-B628,1))</f>
        <v>7.6388888890505768E-2</v>
      </c>
    </row>
    <row r="629" spans="1:5" x14ac:dyDescent="0.3">
      <c r="A629" s="11" t="s">
        <v>247</v>
      </c>
      <c r="B629" s="11" t="s">
        <v>334</v>
      </c>
      <c r="C629" s="11" t="s">
        <v>545</v>
      </c>
      <c r="D629" s="23">
        <f t="shared" si="9"/>
        <v>0.125</v>
      </c>
      <c r="E629" s="21">
        <f>IF(DAY(B629)=DAY(C629),INT(C629-B629)+MOD(C629-B629,1),NETWORKDAYS.INTL(B629,C629-1,"0000011",Fériés)-SUMPRODUCT((Noms=$A629)*('Fériés Congés'!$D$3:$ID$301&gt;0))+MOD(C629-B629,1))</f>
        <v>0.125</v>
      </c>
    </row>
    <row r="630" spans="1:5" x14ac:dyDescent="0.3">
      <c r="A630" s="11" t="s">
        <v>247</v>
      </c>
      <c r="B630" s="11" t="s">
        <v>326</v>
      </c>
      <c r="C630" s="11" t="s">
        <v>325</v>
      </c>
      <c r="D630" s="23">
        <f t="shared" si="9"/>
        <v>1.3298611111094942</v>
      </c>
      <c r="E630" s="21">
        <f ca="1">IF(DAY(B630)=DAY(C630),INT(C630-B630)+MOD(C630-B630,1),NETWORKDAYS.INTL(B630,C630-1,"0000011",Fériés)-SUMPRODUCT((Noms=$A630)*('Fériés Congés'!$D$3:$ID$301&gt;0))+MOD(C630-B630,1))</f>
        <v>1.3298611111094942</v>
      </c>
    </row>
    <row r="631" spans="1:5" x14ac:dyDescent="0.3">
      <c r="A631" s="11" t="s">
        <v>247</v>
      </c>
      <c r="B631" s="11" t="s">
        <v>407</v>
      </c>
      <c r="C631" s="11" t="s">
        <v>506</v>
      </c>
      <c r="D631" s="23">
        <f t="shared" si="9"/>
        <v>0.16319444444525288</v>
      </c>
      <c r="E631" s="21">
        <f>IF(DAY(B631)=DAY(C631),INT(C631-B631)+MOD(C631-B631,1),NETWORKDAYS.INTL(B631,C631-1,"0000011",Fériés)-SUMPRODUCT((Noms=$A631)*('Fériés Congés'!$D$3:$ID$301&gt;0))+MOD(C631-B631,1))</f>
        <v>0.16319444444525288</v>
      </c>
    </row>
    <row r="632" spans="1:5" x14ac:dyDescent="0.3">
      <c r="A632" s="11" t="s">
        <v>247</v>
      </c>
      <c r="B632" s="11" t="s">
        <v>485</v>
      </c>
      <c r="C632" s="11" t="s">
        <v>546</v>
      </c>
      <c r="D632" s="23">
        <f t="shared" si="9"/>
        <v>0.20138888888322981</v>
      </c>
      <c r="E632" s="21">
        <f>IF(DAY(B632)=DAY(C632),INT(C632-B632)+MOD(C632-B632,1),NETWORKDAYS.INTL(B632,C632-1,"0000011",Fériés)-SUMPRODUCT((Noms=$A632)*('Fériés Congés'!$D$3:$ID$301&gt;0))+MOD(C632-B632,1))</f>
        <v>0.20138888888322981</v>
      </c>
    </row>
    <row r="633" spans="1:5" x14ac:dyDescent="0.3">
      <c r="A633" s="11" t="s">
        <v>247</v>
      </c>
      <c r="B633" s="11" t="s">
        <v>323</v>
      </c>
      <c r="C633" s="11" t="s">
        <v>517</v>
      </c>
      <c r="D633" s="23">
        <f t="shared" si="9"/>
        <v>3.8194444445252884E-2</v>
      </c>
      <c r="E633" s="21">
        <f>IF(DAY(B633)=DAY(C633),INT(C633-B633)+MOD(C633-B633,1),NETWORKDAYS.INTL(B633,C633-1,"0000011",Fériés)-SUMPRODUCT((Noms=$A633)*('Fériés Congés'!$D$3:$ID$301&gt;0))+MOD(C633-B633,1))</f>
        <v>3.8194444445252884E-2</v>
      </c>
    </row>
    <row r="634" spans="1:5" x14ac:dyDescent="0.3">
      <c r="A634" s="11" t="s">
        <v>248</v>
      </c>
      <c r="B634" s="11" t="s">
        <v>539</v>
      </c>
      <c r="C634" s="11" t="s">
        <v>540</v>
      </c>
      <c r="D634" s="23">
        <f t="shared" si="9"/>
        <v>3.8194444445252884E-2</v>
      </c>
      <c r="E634" s="21">
        <f>IF(DAY(B634)=DAY(C634),INT(C634-B634)+MOD(C634-B634,1),NETWORKDAYS.INTL(B634,C634-1,"0000011",Fériés)-SUMPRODUCT((Noms=$A634)*('Fériés Congés'!$D$3:$ID$301&gt;0))+MOD(C634-B634,1))</f>
        <v>3.8194444445252884E-2</v>
      </c>
    </row>
    <row r="635" spans="1:5" x14ac:dyDescent="0.3">
      <c r="A635" s="11" t="s">
        <v>249</v>
      </c>
      <c r="B635" s="11" t="s">
        <v>393</v>
      </c>
      <c r="C635" s="11" t="s">
        <v>547</v>
      </c>
      <c r="D635" s="23">
        <f t="shared" si="9"/>
        <v>0.24305555555474712</v>
      </c>
      <c r="E635" s="21">
        <f>IF(DAY(B635)=DAY(C635),INT(C635-B635)+MOD(C635-B635,1),NETWORKDAYS.INTL(B635,C635-1,"0000011",Fériés)-SUMPRODUCT((Noms=$A635)*('Fériés Congés'!$D$3:$ID$301&gt;0))+MOD(C635-B635,1))</f>
        <v>0.24305555555474712</v>
      </c>
    </row>
    <row r="636" spans="1:5" x14ac:dyDescent="0.3">
      <c r="A636" s="11" t="s">
        <v>249</v>
      </c>
      <c r="B636" s="11" t="s">
        <v>450</v>
      </c>
      <c r="C636" s="11" t="s">
        <v>538</v>
      </c>
      <c r="D636" s="23">
        <f t="shared" si="9"/>
        <v>0.36805555555474712</v>
      </c>
      <c r="E636" s="21">
        <f>IF(DAY(B636)=DAY(C636),INT(C636-B636)+MOD(C636-B636,1),NETWORKDAYS.INTL(B636,C636-1,"0000011",Fériés)-SUMPRODUCT((Noms=$A636)*('Fériés Congés'!$D$3:$ID$301&gt;0))+MOD(C636-B636,1))</f>
        <v>0.36805555555474712</v>
      </c>
    </row>
    <row r="637" spans="1:5" x14ac:dyDescent="0.3">
      <c r="A637" s="11" t="s">
        <v>249</v>
      </c>
      <c r="B637" s="11" t="s">
        <v>548</v>
      </c>
      <c r="C637" s="11" t="s">
        <v>490</v>
      </c>
      <c r="D637" s="23">
        <f t="shared" si="9"/>
        <v>0.125</v>
      </c>
      <c r="E637" s="21">
        <f>IF(DAY(B637)=DAY(C637),INT(C637-B637)+MOD(C637-B637,1),NETWORKDAYS.INTL(B637,C637-1,"0000011",Fériés)-SUMPRODUCT((Noms=$A637)*('Fériés Congés'!$D$3:$ID$301&gt;0))+MOD(C637-B637,1))</f>
        <v>0.125</v>
      </c>
    </row>
    <row r="638" spans="1:5" x14ac:dyDescent="0.3">
      <c r="A638" s="11" t="s">
        <v>250</v>
      </c>
      <c r="B638" s="11" t="s">
        <v>537</v>
      </c>
      <c r="C638" s="11" t="s">
        <v>538</v>
      </c>
      <c r="D638" s="23">
        <f t="shared" si="9"/>
        <v>0.32986111110949423</v>
      </c>
      <c r="E638" s="21">
        <f>IF(DAY(B638)=DAY(C638),INT(C638-B638)+MOD(C638-B638,1),NETWORKDAYS.INTL(B638,C638-1,"0000011",Fériés)-SUMPRODUCT((Noms=$A638)*('Fériés Congés'!$D$3:$ID$301&gt;0))+MOD(C638-B638,1))</f>
        <v>0.32986111110949423</v>
      </c>
    </row>
    <row r="639" spans="1:5" x14ac:dyDescent="0.3">
      <c r="A639" s="11" t="s">
        <v>250</v>
      </c>
      <c r="B639" s="11" t="s">
        <v>367</v>
      </c>
      <c r="C639" s="11" t="s">
        <v>480</v>
      </c>
      <c r="D639" s="23">
        <f t="shared" si="9"/>
        <v>7.6388888890505768E-2</v>
      </c>
      <c r="E639" s="21">
        <f>IF(DAY(B639)=DAY(C639),INT(C639-B639)+MOD(C639-B639,1),NETWORKDAYS.INTL(B639,C639-1,"0000011",Fériés)-SUMPRODUCT((Noms=$A639)*('Fériés Congés'!$D$3:$ID$301&gt;0))+MOD(C639-B639,1))</f>
        <v>7.6388888890505768E-2</v>
      </c>
    </row>
    <row r="640" spans="1:5" x14ac:dyDescent="0.3">
      <c r="A640" s="11" t="s">
        <v>250</v>
      </c>
      <c r="B640" s="11" t="s">
        <v>515</v>
      </c>
      <c r="C640" s="11" t="s">
        <v>546</v>
      </c>
      <c r="D640" s="23">
        <f t="shared" si="9"/>
        <v>3.8194444437976927E-2</v>
      </c>
      <c r="E640" s="21">
        <f>IF(DAY(B640)=DAY(C640),INT(C640-B640)+MOD(C640-B640,1),NETWORKDAYS.INTL(B640,C640-1,"0000011",Fériés)-SUMPRODUCT((Noms=$A640)*('Fériés Congés'!$D$3:$ID$301&gt;0))+MOD(C640-B640,1))</f>
        <v>3.8194444437976927E-2</v>
      </c>
    </row>
    <row r="641" spans="1:5" x14ac:dyDescent="0.3">
      <c r="A641" s="11" t="s">
        <v>251</v>
      </c>
      <c r="B641" s="11" t="s">
        <v>549</v>
      </c>
      <c r="C641" s="11" t="s">
        <v>538</v>
      </c>
      <c r="D641" s="23">
        <f t="shared" si="9"/>
        <v>7.6388888890505768E-2</v>
      </c>
      <c r="E641" s="21">
        <f>IF(DAY(B641)=DAY(C641),INT(C641-B641)+MOD(C641-B641,1),NETWORKDAYS.INTL(B641,C641-1,"0000011",Fériés)-SUMPRODUCT((Noms=$A641)*('Fériés Congés'!$D$3:$ID$301&gt;0))+MOD(C641-B641,1))</f>
        <v>7.6388888890505768E-2</v>
      </c>
    </row>
    <row r="642" spans="1:5" x14ac:dyDescent="0.3">
      <c r="A642" s="11" t="s">
        <v>251</v>
      </c>
      <c r="B642" s="11" t="s">
        <v>367</v>
      </c>
      <c r="C642" s="11" t="s">
        <v>480</v>
      </c>
      <c r="D642" s="23">
        <f t="shared" si="9"/>
        <v>7.6388888890505768E-2</v>
      </c>
      <c r="E642" s="21">
        <f>IF(DAY(B642)=DAY(C642),INT(C642-B642)+MOD(C642-B642,1),NETWORKDAYS.INTL(B642,C642-1,"0000011",Fériés)-SUMPRODUCT((Noms=$A642)*('Fériés Congés'!$D$3:$ID$301&gt;0))+MOD(C642-B642,1))</f>
        <v>7.6388888890505768E-2</v>
      </c>
    </row>
    <row r="643" spans="1:5" x14ac:dyDescent="0.3">
      <c r="A643" s="11" t="s">
        <v>251</v>
      </c>
      <c r="B643" s="11" t="s">
        <v>550</v>
      </c>
      <c r="C643" s="11" t="s">
        <v>340</v>
      </c>
      <c r="D643" s="23">
        <f t="shared" ref="D643:D662" si="10">INT(C643-B643)+MOD(C643-B643,1)</f>
        <v>3.8194444445252884E-2</v>
      </c>
      <c r="E643" s="21">
        <f>IF(DAY(B643)=DAY(C643),INT(C643-B643)+MOD(C643-B643,1),NETWORKDAYS.INTL(B643,C643-1,"0000011",Fériés)-SUMPRODUCT((Noms=$A643)*('Fériés Congés'!$D$3:$ID$301&gt;0))+MOD(C643-B643,1))</f>
        <v>3.8194444445252884E-2</v>
      </c>
    </row>
    <row r="644" spans="1:5" x14ac:dyDescent="0.3">
      <c r="A644" s="11" t="s">
        <v>251</v>
      </c>
      <c r="B644" s="11" t="s">
        <v>407</v>
      </c>
      <c r="C644" s="11" t="s">
        <v>506</v>
      </c>
      <c r="D644" s="23">
        <f t="shared" si="10"/>
        <v>0.16319444444525288</v>
      </c>
      <c r="E644" s="21">
        <f>IF(DAY(B644)=DAY(C644),INT(C644-B644)+MOD(C644-B644,1),NETWORKDAYS.INTL(B644,C644-1,"0000011",Fériés)-SUMPRODUCT((Noms=$A644)*('Fériés Congés'!$D$3:$ID$301&gt;0))+MOD(C644-B644,1))</f>
        <v>0.16319444444525288</v>
      </c>
    </row>
    <row r="645" spans="1:5" x14ac:dyDescent="0.3">
      <c r="A645" s="11" t="s">
        <v>252</v>
      </c>
      <c r="B645" s="11" t="s">
        <v>393</v>
      </c>
      <c r="C645" s="11" t="s">
        <v>547</v>
      </c>
      <c r="D645" s="23">
        <f t="shared" si="10"/>
        <v>0.24305555555474712</v>
      </c>
      <c r="E645" s="21">
        <f>IF(DAY(B645)=DAY(C645),INT(C645-B645)+MOD(C645-B645,1),NETWORKDAYS.INTL(B645,C645-1,"0000011",Fériés)-SUMPRODUCT((Noms=$A645)*('Fériés Congés'!$D$3:$ID$301&gt;0))+MOD(C645-B645,1))</f>
        <v>0.24305555555474712</v>
      </c>
    </row>
    <row r="646" spans="1:5" x14ac:dyDescent="0.3">
      <c r="A646" s="11" t="s">
        <v>252</v>
      </c>
      <c r="B646" s="11" t="s">
        <v>450</v>
      </c>
      <c r="C646" s="11" t="s">
        <v>538</v>
      </c>
      <c r="D646" s="23">
        <f t="shared" si="10"/>
        <v>0.36805555555474712</v>
      </c>
      <c r="E646" s="21">
        <f>IF(DAY(B646)=DAY(C646),INT(C646-B646)+MOD(C646-B646,1),NETWORKDAYS.INTL(B646,C646-1,"0000011",Fériés)-SUMPRODUCT((Noms=$A646)*('Fériés Congés'!$D$3:$ID$301&gt;0))+MOD(C646-B646,1))</f>
        <v>0.36805555555474712</v>
      </c>
    </row>
    <row r="647" spans="1:5" x14ac:dyDescent="0.3">
      <c r="A647" s="11" t="s">
        <v>252</v>
      </c>
      <c r="B647" s="11" t="s">
        <v>548</v>
      </c>
      <c r="C647" s="11" t="s">
        <v>490</v>
      </c>
      <c r="D647" s="23">
        <f t="shared" si="10"/>
        <v>0.125</v>
      </c>
      <c r="E647" s="21">
        <f>IF(DAY(B647)=DAY(C647),INT(C647-B647)+MOD(C647-B647,1),NETWORKDAYS.INTL(B647,C647-1,"0000011",Fériés)-SUMPRODUCT((Noms=$A647)*('Fériés Congés'!$D$3:$ID$301&gt;0))+MOD(C647-B647,1))</f>
        <v>0.125</v>
      </c>
    </row>
    <row r="648" spans="1:5" x14ac:dyDescent="0.3">
      <c r="A648" s="11" t="s">
        <v>252</v>
      </c>
      <c r="B648" s="11" t="s">
        <v>340</v>
      </c>
      <c r="C648" s="11" t="s">
        <v>551</v>
      </c>
      <c r="D648" s="23">
        <f t="shared" si="10"/>
        <v>0.29166666666424135</v>
      </c>
      <c r="E648" s="21">
        <f>IF(DAY(B648)=DAY(C648),INT(C648-B648)+MOD(C648-B648,1),NETWORKDAYS.INTL(B648,C648-1,"0000011",Fériés)-SUMPRODUCT((Noms=$A648)*('Fériés Congés'!$D$3:$ID$301&gt;0))+MOD(C648-B648,1))</f>
        <v>0.29166666666424135</v>
      </c>
    </row>
    <row r="649" spans="1:5" x14ac:dyDescent="0.3">
      <c r="A649" s="11" t="s">
        <v>252</v>
      </c>
      <c r="B649" s="11" t="s">
        <v>334</v>
      </c>
      <c r="C649" s="11" t="s">
        <v>483</v>
      </c>
      <c r="D649" s="23">
        <f t="shared" si="10"/>
        <v>0.36805555555474712</v>
      </c>
      <c r="E649" s="21">
        <f>IF(DAY(B649)=DAY(C649),INT(C649-B649)+MOD(C649-B649,1),NETWORKDAYS.INTL(B649,C649-1,"0000011",Fériés)-SUMPRODUCT((Noms=$A649)*('Fériés Congés'!$D$3:$ID$301&gt;0))+MOD(C649-B649,1))</f>
        <v>0.36805555555474712</v>
      </c>
    </row>
    <row r="650" spans="1:5" x14ac:dyDescent="0.3">
      <c r="A650" s="11" t="s">
        <v>252</v>
      </c>
      <c r="B650" s="11" t="s">
        <v>326</v>
      </c>
      <c r="C650" s="11" t="s">
        <v>325</v>
      </c>
      <c r="D650" s="23">
        <f t="shared" si="10"/>
        <v>1.3298611111094942</v>
      </c>
      <c r="E650" s="21">
        <f ca="1">IF(DAY(B650)=DAY(C650),INT(C650-B650)+MOD(C650-B650,1),NETWORKDAYS.INTL(B650,C650-1,"0000011",Fériés)-SUMPRODUCT((Noms=$A650)*('Fériés Congés'!$D$3:$ID$301&gt;0))+MOD(C650-B650,1))</f>
        <v>1.3298611111094942</v>
      </c>
    </row>
    <row r="651" spans="1:5" x14ac:dyDescent="0.3">
      <c r="A651" s="11" t="s">
        <v>252</v>
      </c>
      <c r="B651" s="11" t="s">
        <v>407</v>
      </c>
      <c r="C651" s="11" t="s">
        <v>506</v>
      </c>
      <c r="D651" s="23">
        <f t="shared" si="10"/>
        <v>0.16319444444525288</v>
      </c>
      <c r="E651" s="21">
        <f>IF(DAY(B651)=DAY(C651),INT(C651-B651)+MOD(C651-B651,1),NETWORKDAYS.INTL(B651,C651-1,"0000011",Fériés)-SUMPRODUCT((Noms=$A651)*('Fériés Congés'!$D$3:$ID$301&gt;0))+MOD(C651-B651,1))</f>
        <v>0.16319444444525288</v>
      </c>
    </row>
    <row r="652" spans="1:5" x14ac:dyDescent="0.3">
      <c r="A652" s="11" t="s">
        <v>253</v>
      </c>
      <c r="B652" s="11" t="s">
        <v>393</v>
      </c>
      <c r="C652" s="11" t="s">
        <v>394</v>
      </c>
      <c r="D652" s="23">
        <f t="shared" si="10"/>
        <v>7.6388888883229811E-2</v>
      </c>
      <c r="E652" s="21">
        <f>IF(DAY(B652)=DAY(C652),INT(C652-B652)+MOD(C652-B652,1),NETWORKDAYS.INTL(B652,C652-1,"0000011",Fériés)-SUMPRODUCT((Noms=$A652)*('Fériés Congés'!$D$3:$ID$301&gt;0))+MOD(C652-B652,1))</f>
        <v>7.6388888883229811E-2</v>
      </c>
    </row>
    <row r="653" spans="1:5" x14ac:dyDescent="0.3">
      <c r="A653" s="11" t="s">
        <v>253</v>
      </c>
      <c r="B653" s="11" t="s">
        <v>450</v>
      </c>
      <c r="C653" s="11" t="s">
        <v>552</v>
      </c>
      <c r="D653" s="23">
        <f t="shared" si="10"/>
        <v>0.16319444444525288</v>
      </c>
      <c r="E653" s="21">
        <f>IF(DAY(B653)=DAY(C653),INT(C653-B653)+MOD(C653-B653,1),NETWORKDAYS.INTL(B653,C653-1,"0000011",Fériés)-SUMPRODUCT((Noms=$A653)*('Fériés Congés'!$D$3:$ID$301&gt;0))+MOD(C653-B653,1))</f>
        <v>0.16319444444525288</v>
      </c>
    </row>
    <row r="654" spans="1:5" x14ac:dyDescent="0.3">
      <c r="A654" s="11" t="s">
        <v>253</v>
      </c>
      <c r="B654" s="11" t="s">
        <v>479</v>
      </c>
      <c r="C654" s="11" t="s">
        <v>534</v>
      </c>
      <c r="D654" s="23">
        <f t="shared" si="10"/>
        <v>0.20138888888322981</v>
      </c>
      <c r="E654" s="21">
        <f>IF(DAY(B654)=DAY(C654),INT(C654-B654)+MOD(C654-B654,1),NETWORKDAYS.INTL(B654,C654-1,"0000011",Fériés)-SUMPRODUCT((Noms=$A654)*('Fériés Congés'!$D$3:$ID$301&gt;0))+MOD(C654-B654,1))</f>
        <v>0.20138888888322981</v>
      </c>
    </row>
    <row r="655" spans="1:5" x14ac:dyDescent="0.3">
      <c r="A655" s="11" t="s">
        <v>253</v>
      </c>
      <c r="B655" s="11" t="s">
        <v>367</v>
      </c>
      <c r="C655" s="11" t="s">
        <v>480</v>
      </c>
      <c r="D655" s="23">
        <f t="shared" si="10"/>
        <v>7.6388888890505768E-2</v>
      </c>
      <c r="E655" s="21">
        <f>IF(DAY(B655)=DAY(C655),INT(C655-B655)+MOD(C655-B655,1),NETWORKDAYS.INTL(B655,C655-1,"0000011",Fériés)-SUMPRODUCT((Noms=$A655)*('Fériés Congés'!$D$3:$ID$301&gt;0))+MOD(C655-B655,1))</f>
        <v>7.6388888890505768E-2</v>
      </c>
    </row>
    <row r="656" spans="1:5" x14ac:dyDescent="0.3">
      <c r="A656" s="11" t="s">
        <v>253</v>
      </c>
      <c r="B656" s="11" t="s">
        <v>407</v>
      </c>
      <c r="C656" s="11" t="s">
        <v>506</v>
      </c>
      <c r="D656" s="23">
        <f t="shared" si="10"/>
        <v>0.16319444444525288</v>
      </c>
      <c r="E656" s="21">
        <f>IF(DAY(B656)=DAY(C656),INT(C656-B656)+MOD(C656-B656,1),NETWORKDAYS.INTL(B656,C656-1,"0000011",Fériés)-SUMPRODUCT((Noms=$A656)*('Fériés Congés'!$D$3:$ID$301&gt;0))+MOD(C656-B656,1))</f>
        <v>0.16319444444525288</v>
      </c>
    </row>
    <row r="657" spans="1:5" x14ac:dyDescent="0.3">
      <c r="A657" s="11" t="s">
        <v>253</v>
      </c>
      <c r="B657" s="11" t="s">
        <v>346</v>
      </c>
      <c r="C657" s="11" t="s">
        <v>553</v>
      </c>
      <c r="D657" s="23">
        <f t="shared" si="10"/>
        <v>7.6388888883229811E-2</v>
      </c>
      <c r="E657" s="21">
        <f>IF(DAY(B657)=DAY(C657),INT(C657-B657)+MOD(C657-B657,1),NETWORKDAYS.INTL(B657,C657-1,"0000011",Fériés)-SUMPRODUCT((Noms=$A657)*('Fériés Congés'!$D$3:$ID$301&gt;0))+MOD(C657-B657,1))</f>
        <v>7.6388888883229811E-2</v>
      </c>
    </row>
    <row r="658" spans="1:5" x14ac:dyDescent="0.3">
      <c r="A658" s="11" t="s">
        <v>254</v>
      </c>
      <c r="B658" s="11" t="s">
        <v>554</v>
      </c>
      <c r="C658" s="11" t="s">
        <v>547</v>
      </c>
      <c r="D658" s="23">
        <f t="shared" si="10"/>
        <v>3.8194444445252884E-2</v>
      </c>
      <c r="E658" s="21">
        <f>IF(DAY(B658)=DAY(C658),INT(C658-B658)+MOD(C658-B658,1),NETWORKDAYS.INTL(B658,C658-1,"0000011",Fériés)-SUMPRODUCT((Noms=$A658)*('Fériés Congés'!$D$3:$ID$301&gt;0))+MOD(C658-B658,1))</f>
        <v>3.8194444445252884E-2</v>
      </c>
    </row>
    <row r="659" spans="1:5" x14ac:dyDescent="0.3">
      <c r="A659" s="11" t="s">
        <v>254</v>
      </c>
      <c r="B659" s="11" t="s">
        <v>393</v>
      </c>
      <c r="C659" s="11" t="s">
        <v>394</v>
      </c>
      <c r="D659" s="23">
        <f t="shared" si="10"/>
        <v>7.6388888883229811E-2</v>
      </c>
      <c r="E659" s="21">
        <f>IF(DAY(B659)=DAY(C659),INT(C659-B659)+MOD(C659-B659,1),NETWORKDAYS.INTL(B659,C659-1,"0000011",Fériés)-SUMPRODUCT((Noms=$A659)*('Fériés Congés'!$D$3:$ID$301&gt;0))+MOD(C659-B659,1))</f>
        <v>7.6388888883229811E-2</v>
      </c>
    </row>
    <row r="660" spans="1:5" x14ac:dyDescent="0.3">
      <c r="A660" s="11" t="s">
        <v>254</v>
      </c>
      <c r="B660" s="11" t="s">
        <v>549</v>
      </c>
      <c r="C660" s="11" t="s">
        <v>538</v>
      </c>
      <c r="D660" s="23">
        <f t="shared" si="10"/>
        <v>7.6388888890505768E-2</v>
      </c>
      <c r="E660" s="21">
        <f>IF(DAY(B660)=DAY(C660),INT(C660-B660)+MOD(C660-B660,1),NETWORKDAYS.INTL(B660,C660-1,"0000011",Fériés)-SUMPRODUCT((Noms=$A660)*('Fériés Congés'!$D$3:$ID$301&gt;0))+MOD(C660-B660,1))</f>
        <v>7.6388888890505768E-2</v>
      </c>
    </row>
    <row r="661" spans="1:5" x14ac:dyDescent="0.3">
      <c r="A661" s="11" t="s">
        <v>254</v>
      </c>
      <c r="B661" s="11" t="s">
        <v>532</v>
      </c>
      <c r="C661" s="11" t="s">
        <v>385</v>
      </c>
      <c r="D661" s="23">
        <f t="shared" si="10"/>
        <v>0.16319444444525288</v>
      </c>
      <c r="E661" s="21">
        <f>IF(DAY(B661)=DAY(C661),INT(C661-B661)+MOD(C661-B661,1),NETWORKDAYS.INTL(B661,C661-1,"0000011",Fériés)-SUMPRODUCT((Noms=$A661)*('Fériés Congés'!$D$3:$ID$301&gt;0))+MOD(C661-B661,1))</f>
        <v>0.16319444444525288</v>
      </c>
    </row>
    <row r="662" spans="1:5" x14ac:dyDescent="0.3">
      <c r="A662" s="11" t="s">
        <v>254</v>
      </c>
      <c r="B662" s="11" t="s">
        <v>407</v>
      </c>
      <c r="C662" s="11" t="s">
        <v>555</v>
      </c>
      <c r="D662" s="23">
        <f t="shared" si="10"/>
        <v>7.6388888883229811E-2</v>
      </c>
      <c r="E662" s="21">
        <f>IF(DAY(B662)=DAY(C662),INT(C662-B662)+MOD(C662-B662,1),NETWORKDAYS.INTL(B662,C662-1,"0000011",Fériés)-SUMPRODUCT((Noms=$A662)*('Fériés Congés'!$D$3:$ID$301&gt;0))+MOD(C662-B662,1))</f>
        <v>7.6388888883229811E-2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D17"/>
  <sheetViews>
    <sheetView workbookViewId="0">
      <selection activeCell="IG25" sqref="IG25"/>
    </sheetView>
  </sheetViews>
  <sheetFormatPr baseColWidth="10" defaultRowHeight="14.4" x14ac:dyDescent="0.3"/>
  <cols>
    <col min="1" max="1" width="7.44140625" style="12" customWidth="1"/>
    <col min="3" max="3" width="11.5546875" style="27"/>
  </cols>
  <sheetData>
    <row r="1" spans="1:238" x14ac:dyDescent="0.3">
      <c r="C1" s="29" t="s">
        <v>564</v>
      </c>
      <c r="D1" s="32" t="s">
        <v>565</v>
      </c>
      <c r="E1" s="32" t="s">
        <v>565</v>
      </c>
      <c r="F1" s="32" t="s">
        <v>565</v>
      </c>
      <c r="G1" s="32" t="s">
        <v>565</v>
      </c>
      <c r="H1" s="32" t="s">
        <v>565</v>
      </c>
      <c r="I1" s="32" t="s">
        <v>565</v>
      </c>
      <c r="J1" s="32" t="s">
        <v>565</v>
      </c>
      <c r="K1" s="32" t="s">
        <v>565</v>
      </c>
      <c r="L1" s="32" t="s">
        <v>565</v>
      </c>
      <c r="M1" s="32" t="s">
        <v>565</v>
      </c>
      <c r="N1" s="32" t="s">
        <v>565</v>
      </c>
      <c r="O1" s="32" t="s">
        <v>565</v>
      </c>
      <c r="P1" s="32" t="s">
        <v>565</v>
      </c>
      <c r="Q1" s="32" t="s">
        <v>565</v>
      </c>
      <c r="R1" s="32" t="s">
        <v>565</v>
      </c>
      <c r="S1" s="32" t="s">
        <v>565</v>
      </c>
      <c r="T1" s="32" t="s">
        <v>565</v>
      </c>
      <c r="U1" s="32" t="s">
        <v>565</v>
      </c>
      <c r="V1" s="32" t="s">
        <v>565</v>
      </c>
      <c r="W1" s="32" t="s">
        <v>565</v>
      </c>
      <c r="X1" s="32" t="s">
        <v>565</v>
      </c>
      <c r="Y1" s="32" t="s">
        <v>565</v>
      </c>
      <c r="Z1" s="32" t="s">
        <v>565</v>
      </c>
      <c r="AA1" s="32" t="s">
        <v>565</v>
      </c>
      <c r="AB1" s="32" t="s">
        <v>565</v>
      </c>
      <c r="AC1" s="32" t="s">
        <v>565</v>
      </c>
      <c r="AD1" s="32" t="s">
        <v>565</v>
      </c>
      <c r="AE1" s="32" t="s">
        <v>565</v>
      </c>
      <c r="AF1" s="32" t="s">
        <v>565</v>
      </c>
      <c r="AG1" s="32" t="s">
        <v>565</v>
      </c>
      <c r="AH1" s="32" t="s">
        <v>565</v>
      </c>
      <c r="AI1" s="32" t="s">
        <v>565</v>
      </c>
      <c r="AJ1" s="32" t="s">
        <v>565</v>
      </c>
      <c r="AK1" s="32" t="s">
        <v>565</v>
      </c>
      <c r="AL1" s="32" t="s">
        <v>565</v>
      </c>
      <c r="AM1" s="32" t="s">
        <v>565</v>
      </c>
      <c r="AN1" s="32" t="s">
        <v>565</v>
      </c>
      <c r="AO1" s="32" t="s">
        <v>565</v>
      </c>
      <c r="AP1" s="32" t="s">
        <v>565</v>
      </c>
      <c r="AQ1" s="32" t="s">
        <v>565</v>
      </c>
      <c r="AR1" s="32" t="s">
        <v>565</v>
      </c>
      <c r="AS1" s="32" t="s">
        <v>565</v>
      </c>
      <c r="AT1" s="32" t="s">
        <v>565</v>
      </c>
      <c r="AU1" s="32" t="s">
        <v>565</v>
      </c>
      <c r="AV1" s="32" t="s">
        <v>565</v>
      </c>
      <c r="AW1" s="32" t="s">
        <v>565</v>
      </c>
      <c r="AX1" s="32" t="s">
        <v>565</v>
      </c>
      <c r="AY1" s="32" t="s">
        <v>565</v>
      </c>
      <c r="AZ1" s="32" t="s">
        <v>565</v>
      </c>
      <c r="BA1" s="32" t="s">
        <v>565</v>
      </c>
      <c r="BB1" s="32" t="s">
        <v>565</v>
      </c>
      <c r="BC1" s="32" t="s">
        <v>565</v>
      </c>
      <c r="BD1" s="32" t="s">
        <v>565</v>
      </c>
      <c r="BE1" s="32" t="s">
        <v>565</v>
      </c>
      <c r="BF1" s="32" t="s">
        <v>565</v>
      </c>
      <c r="BG1" s="32" t="s">
        <v>565</v>
      </c>
      <c r="BH1" s="32" t="s">
        <v>565</v>
      </c>
      <c r="BI1" s="32" t="s">
        <v>565</v>
      </c>
      <c r="BJ1" s="32" t="s">
        <v>565</v>
      </c>
      <c r="BK1" s="32" t="s">
        <v>565</v>
      </c>
      <c r="BL1" s="32" t="s">
        <v>565</v>
      </c>
      <c r="BM1" s="32" t="s">
        <v>565</v>
      </c>
      <c r="BN1" s="32" t="s">
        <v>565</v>
      </c>
      <c r="BO1" s="32" t="s">
        <v>565</v>
      </c>
      <c r="BP1" s="32" t="s">
        <v>565</v>
      </c>
      <c r="BQ1" s="32" t="s">
        <v>565</v>
      </c>
      <c r="BR1" s="32" t="s">
        <v>565</v>
      </c>
      <c r="BS1" s="32" t="s">
        <v>565</v>
      </c>
      <c r="BT1" s="32" t="s">
        <v>565</v>
      </c>
      <c r="BU1" s="32" t="s">
        <v>565</v>
      </c>
      <c r="BV1" s="32" t="s">
        <v>565</v>
      </c>
      <c r="BW1" s="32" t="s">
        <v>565</v>
      </c>
      <c r="BX1" s="32" t="s">
        <v>565</v>
      </c>
      <c r="BY1" s="32" t="s">
        <v>565</v>
      </c>
      <c r="BZ1" s="32" t="s">
        <v>565</v>
      </c>
      <c r="CA1" s="32" t="s">
        <v>565</v>
      </c>
      <c r="CB1" s="32" t="s">
        <v>565</v>
      </c>
      <c r="CC1" s="32" t="s">
        <v>565</v>
      </c>
      <c r="CD1" s="32" t="s">
        <v>565</v>
      </c>
      <c r="CE1" s="32" t="s">
        <v>565</v>
      </c>
      <c r="CF1" s="32" t="s">
        <v>565</v>
      </c>
      <c r="CG1" s="32" t="s">
        <v>565</v>
      </c>
      <c r="CH1" s="32" t="s">
        <v>565</v>
      </c>
      <c r="CI1" s="32" t="s">
        <v>565</v>
      </c>
      <c r="CJ1" s="32" t="s">
        <v>565</v>
      </c>
      <c r="CK1" s="32" t="s">
        <v>565</v>
      </c>
      <c r="CL1" s="32" t="s">
        <v>565</v>
      </c>
      <c r="CM1" s="32" t="s">
        <v>565</v>
      </c>
      <c r="CN1" s="32" t="s">
        <v>565</v>
      </c>
      <c r="CO1" s="32" t="s">
        <v>565</v>
      </c>
      <c r="CP1" s="32" t="s">
        <v>565</v>
      </c>
      <c r="CQ1" s="32" t="s">
        <v>565</v>
      </c>
      <c r="CR1" s="32" t="s">
        <v>565</v>
      </c>
      <c r="CS1" s="32" t="s">
        <v>565</v>
      </c>
      <c r="CT1" s="32" t="s">
        <v>565</v>
      </c>
      <c r="CU1" s="32" t="s">
        <v>565</v>
      </c>
      <c r="CV1" s="32" t="s">
        <v>565</v>
      </c>
      <c r="CW1" s="32" t="s">
        <v>565</v>
      </c>
      <c r="CX1" s="32" t="s">
        <v>565</v>
      </c>
      <c r="CY1" s="32" t="s">
        <v>565</v>
      </c>
      <c r="CZ1" s="32" t="s">
        <v>565</v>
      </c>
      <c r="DA1" s="32" t="s">
        <v>565</v>
      </c>
      <c r="DB1" s="32" t="s">
        <v>565</v>
      </c>
      <c r="DC1" s="32" t="s">
        <v>565</v>
      </c>
      <c r="DD1" s="32" t="s">
        <v>565</v>
      </c>
      <c r="DE1" s="32" t="s">
        <v>565</v>
      </c>
      <c r="DF1" s="32" t="s">
        <v>565</v>
      </c>
      <c r="DG1" s="32" t="s">
        <v>565</v>
      </c>
      <c r="DH1" s="32" t="s">
        <v>565</v>
      </c>
      <c r="DI1" s="32" t="s">
        <v>565</v>
      </c>
      <c r="DJ1" s="32" t="s">
        <v>565</v>
      </c>
      <c r="DK1" s="32" t="s">
        <v>565</v>
      </c>
      <c r="DL1" s="32" t="s">
        <v>565</v>
      </c>
      <c r="DM1" s="32" t="s">
        <v>565</v>
      </c>
      <c r="DN1" s="32" t="s">
        <v>565</v>
      </c>
      <c r="DO1" s="32" t="s">
        <v>565</v>
      </c>
      <c r="DP1" s="32" t="s">
        <v>565</v>
      </c>
      <c r="DQ1" s="32" t="s">
        <v>565</v>
      </c>
      <c r="DR1" s="32" t="s">
        <v>565</v>
      </c>
      <c r="DS1" s="32" t="s">
        <v>565</v>
      </c>
      <c r="DT1" s="32" t="s">
        <v>565</v>
      </c>
      <c r="DU1" s="32" t="s">
        <v>565</v>
      </c>
      <c r="DV1" s="32" t="s">
        <v>565</v>
      </c>
      <c r="DW1" s="32" t="s">
        <v>565</v>
      </c>
      <c r="DX1" s="32" t="s">
        <v>565</v>
      </c>
      <c r="DY1" s="32" t="s">
        <v>565</v>
      </c>
      <c r="DZ1" s="32" t="s">
        <v>565</v>
      </c>
      <c r="EA1" s="32" t="s">
        <v>565</v>
      </c>
      <c r="EB1" s="32" t="s">
        <v>565</v>
      </c>
      <c r="EC1" s="32" t="s">
        <v>565</v>
      </c>
      <c r="ED1" s="32" t="s">
        <v>565</v>
      </c>
      <c r="EE1" s="32" t="s">
        <v>565</v>
      </c>
      <c r="EF1" s="32" t="s">
        <v>565</v>
      </c>
      <c r="EG1" s="32" t="s">
        <v>565</v>
      </c>
      <c r="EH1" s="32" t="s">
        <v>565</v>
      </c>
      <c r="EI1" s="32" t="s">
        <v>565</v>
      </c>
      <c r="EJ1" s="32" t="s">
        <v>565</v>
      </c>
      <c r="EK1" s="32" t="s">
        <v>565</v>
      </c>
      <c r="EL1" s="32" t="s">
        <v>565</v>
      </c>
      <c r="EM1" s="32" t="s">
        <v>565</v>
      </c>
      <c r="EN1" s="32" t="s">
        <v>565</v>
      </c>
      <c r="EO1" s="32" t="s">
        <v>565</v>
      </c>
      <c r="EP1" s="32" t="s">
        <v>565</v>
      </c>
      <c r="EQ1" s="32" t="s">
        <v>565</v>
      </c>
      <c r="ER1" s="32" t="s">
        <v>565</v>
      </c>
      <c r="ES1" s="32" t="s">
        <v>565</v>
      </c>
      <c r="ET1" s="32" t="s">
        <v>565</v>
      </c>
      <c r="EU1" s="32" t="s">
        <v>565</v>
      </c>
      <c r="EV1" s="32" t="s">
        <v>565</v>
      </c>
      <c r="EW1" s="32" t="s">
        <v>565</v>
      </c>
      <c r="EX1" s="32" t="s">
        <v>565</v>
      </c>
      <c r="EY1" s="32" t="s">
        <v>565</v>
      </c>
      <c r="EZ1" s="32" t="s">
        <v>565</v>
      </c>
      <c r="FA1" s="32" t="s">
        <v>565</v>
      </c>
      <c r="FB1" s="32" t="s">
        <v>565</v>
      </c>
      <c r="FC1" s="32" t="s">
        <v>565</v>
      </c>
      <c r="FD1" s="32" t="s">
        <v>565</v>
      </c>
      <c r="FE1" s="32" t="s">
        <v>565</v>
      </c>
      <c r="FF1" s="32" t="s">
        <v>565</v>
      </c>
      <c r="FG1" s="32" t="s">
        <v>565</v>
      </c>
      <c r="FH1" s="32" t="s">
        <v>565</v>
      </c>
      <c r="FI1" s="32" t="s">
        <v>565</v>
      </c>
      <c r="FJ1" s="32" t="s">
        <v>565</v>
      </c>
      <c r="FK1" s="32" t="s">
        <v>565</v>
      </c>
      <c r="FL1" s="32" t="s">
        <v>565</v>
      </c>
      <c r="FM1" s="32" t="s">
        <v>565</v>
      </c>
      <c r="FN1" s="32" t="s">
        <v>565</v>
      </c>
      <c r="FO1" s="32" t="s">
        <v>565</v>
      </c>
      <c r="FP1" s="32" t="s">
        <v>565</v>
      </c>
      <c r="FQ1" s="32" t="s">
        <v>565</v>
      </c>
      <c r="FR1" s="32" t="s">
        <v>565</v>
      </c>
      <c r="FS1" s="32" t="s">
        <v>565</v>
      </c>
      <c r="FT1" s="32" t="s">
        <v>565</v>
      </c>
      <c r="FU1" s="32" t="s">
        <v>565</v>
      </c>
      <c r="FV1" s="32" t="s">
        <v>565</v>
      </c>
      <c r="FW1" s="32" t="s">
        <v>565</v>
      </c>
      <c r="FX1" s="32" t="s">
        <v>565</v>
      </c>
      <c r="FY1" s="32" t="s">
        <v>565</v>
      </c>
      <c r="FZ1" s="32" t="s">
        <v>565</v>
      </c>
      <c r="GA1" s="32" t="s">
        <v>565</v>
      </c>
      <c r="GB1" s="32" t="s">
        <v>565</v>
      </c>
      <c r="GC1" s="32" t="s">
        <v>565</v>
      </c>
      <c r="GD1" s="32" t="s">
        <v>565</v>
      </c>
      <c r="GE1" s="32" t="s">
        <v>565</v>
      </c>
      <c r="GF1" s="32" t="s">
        <v>565</v>
      </c>
      <c r="GG1" s="32" t="s">
        <v>565</v>
      </c>
      <c r="GH1" s="32" t="s">
        <v>565</v>
      </c>
      <c r="GI1" s="32" t="s">
        <v>565</v>
      </c>
      <c r="GJ1" s="32" t="s">
        <v>565</v>
      </c>
      <c r="GK1" s="32" t="s">
        <v>565</v>
      </c>
      <c r="GL1" s="32" t="s">
        <v>565</v>
      </c>
      <c r="GM1" s="32" t="s">
        <v>565</v>
      </c>
      <c r="GN1" s="32" t="s">
        <v>565</v>
      </c>
      <c r="GO1" s="32" t="s">
        <v>565</v>
      </c>
      <c r="GP1" s="32" t="s">
        <v>565</v>
      </c>
      <c r="GQ1" s="32" t="s">
        <v>565</v>
      </c>
      <c r="GR1" s="32" t="s">
        <v>565</v>
      </c>
      <c r="GS1" s="32" t="s">
        <v>565</v>
      </c>
      <c r="GT1" s="32" t="s">
        <v>565</v>
      </c>
      <c r="GU1" s="32" t="s">
        <v>565</v>
      </c>
      <c r="GV1" s="32" t="s">
        <v>565</v>
      </c>
      <c r="GW1" s="32" t="s">
        <v>565</v>
      </c>
      <c r="GX1" s="32" t="s">
        <v>565</v>
      </c>
      <c r="GY1" s="32" t="s">
        <v>565</v>
      </c>
      <c r="GZ1" s="32" t="s">
        <v>565</v>
      </c>
      <c r="HA1" s="32" t="s">
        <v>565</v>
      </c>
      <c r="HB1" s="32" t="s">
        <v>565</v>
      </c>
      <c r="HC1" s="32" t="s">
        <v>565</v>
      </c>
      <c r="HD1" s="32" t="s">
        <v>565</v>
      </c>
      <c r="HE1" s="32" t="s">
        <v>565</v>
      </c>
      <c r="HF1" s="32" t="s">
        <v>565</v>
      </c>
      <c r="HG1" s="32" t="s">
        <v>565</v>
      </c>
      <c r="HH1" s="32" t="s">
        <v>565</v>
      </c>
      <c r="HI1" s="32" t="s">
        <v>565</v>
      </c>
      <c r="HJ1" s="32" t="s">
        <v>565</v>
      </c>
      <c r="HK1" s="32" t="s">
        <v>565</v>
      </c>
      <c r="HL1" s="32" t="s">
        <v>565</v>
      </c>
      <c r="HM1" s="32" t="s">
        <v>565</v>
      </c>
      <c r="HN1" s="32" t="s">
        <v>565</v>
      </c>
      <c r="HO1" s="32" t="s">
        <v>565</v>
      </c>
      <c r="HP1" s="32" t="s">
        <v>565</v>
      </c>
      <c r="HQ1" s="32" t="s">
        <v>565</v>
      </c>
      <c r="HR1" s="32" t="s">
        <v>565</v>
      </c>
      <c r="HS1" s="32" t="s">
        <v>565</v>
      </c>
      <c r="HT1" s="32" t="s">
        <v>565</v>
      </c>
      <c r="HU1" s="32" t="s">
        <v>565</v>
      </c>
      <c r="HV1" s="32" t="s">
        <v>565</v>
      </c>
      <c r="HW1" s="32" t="s">
        <v>565</v>
      </c>
      <c r="HX1" s="32" t="s">
        <v>565</v>
      </c>
      <c r="HY1" s="32" t="s">
        <v>565</v>
      </c>
      <c r="HZ1" s="32" t="s">
        <v>565</v>
      </c>
      <c r="IA1" s="32" t="s">
        <v>565</v>
      </c>
      <c r="IB1" s="32" t="s">
        <v>565</v>
      </c>
      <c r="IC1" s="32" t="s">
        <v>565</v>
      </c>
      <c r="ID1" s="32" t="s">
        <v>565</v>
      </c>
    </row>
    <row r="2" spans="1:238" x14ac:dyDescent="0.3">
      <c r="D2" s="11" t="s">
        <v>20</v>
      </c>
      <c r="E2" s="11" t="s">
        <v>21</v>
      </c>
      <c r="F2" s="11" t="s">
        <v>22</v>
      </c>
      <c r="G2" s="11" t="s">
        <v>23</v>
      </c>
      <c r="H2" s="11" t="s">
        <v>24</v>
      </c>
      <c r="I2" s="33" t="s">
        <v>25</v>
      </c>
      <c r="J2" s="11" t="s">
        <v>26</v>
      </c>
      <c r="K2" s="11" t="s">
        <v>27</v>
      </c>
      <c r="L2" s="11" t="s">
        <v>28</v>
      </c>
      <c r="M2" s="11" t="s">
        <v>29</v>
      </c>
      <c r="N2" s="11" t="s">
        <v>30</v>
      </c>
      <c r="O2" s="11" t="s">
        <v>31</v>
      </c>
      <c r="P2" s="11" t="s">
        <v>32</v>
      </c>
      <c r="Q2" s="11" t="s">
        <v>33</v>
      </c>
      <c r="R2" s="11" t="s">
        <v>34</v>
      </c>
      <c r="S2" s="11" t="s">
        <v>35</v>
      </c>
      <c r="T2" s="11" t="s">
        <v>36</v>
      </c>
      <c r="U2" s="11" t="s">
        <v>37</v>
      </c>
      <c r="V2" s="11" t="s">
        <v>38</v>
      </c>
      <c r="W2" s="11" t="s">
        <v>39</v>
      </c>
      <c r="X2" s="11" t="s">
        <v>40</v>
      </c>
      <c r="Y2" s="11" t="s">
        <v>41</v>
      </c>
      <c r="Z2" s="11" t="s">
        <v>42</v>
      </c>
      <c r="AA2" s="11" t="s">
        <v>43</v>
      </c>
      <c r="AB2" s="11" t="s">
        <v>44</v>
      </c>
      <c r="AC2" s="11" t="s">
        <v>45</v>
      </c>
      <c r="AD2" s="11" t="s">
        <v>46</v>
      </c>
      <c r="AE2" s="11" t="s">
        <v>47</v>
      </c>
      <c r="AF2" s="11" t="s">
        <v>48</v>
      </c>
      <c r="AG2" s="11" t="s">
        <v>49</v>
      </c>
      <c r="AH2" s="11" t="s">
        <v>50</v>
      </c>
      <c r="AI2" s="11" t="s">
        <v>51</v>
      </c>
      <c r="AJ2" s="11" t="s">
        <v>52</v>
      </c>
      <c r="AK2" s="11" t="s">
        <v>53</v>
      </c>
      <c r="AL2" s="11" t="s">
        <v>54</v>
      </c>
      <c r="AM2" s="11" t="s">
        <v>55</v>
      </c>
      <c r="AN2" s="11" t="s">
        <v>56</v>
      </c>
      <c r="AO2" s="11" t="s">
        <v>57</v>
      </c>
      <c r="AP2" s="11" t="s">
        <v>58</v>
      </c>
      <c r="AQ2" s="11" t="s">
        <v>59</v>
      </c>
      <c r="AR2" s="11" t="s">
        <v>60</v>
      </c>
      <c r="AS2" s="11" t="s">
        <v>61</v>
      </c>
      <c r="AT2" s="11" t="s">
        <v>62</v>
      </c>
      <c r="AU2" s="11" t="s">
        <v>63</v>
      </c>
      <c r="AV2" s="11" t="s">
        <v>64</v>
      </c>
      <c r="AW2" s="11" t="s">
        <v>65</v>
      </c>
      <c r="AX2" s="11" t="s">
        <v>66</v>
      </c>
      <c r="AY2" s="11" t="s">
        <v>67</v>
      </c>
      <c r="AZ2" s="11" t="s">
        <v>68</v>
      </c>
      <c r="BA2" s="11" t="s">
        <v>69</v>
      </c>
      <c r="BB2" s="11" t="s">
        <v>70</v>
      </c>
      <c r="BC2" s="11" t="s">
        <v>71</v>
      </c>
      <c r="BD2" s="11" t="s">
        <v>72</v>
      </c>
      <c r="BE2" s="11" t="s">
        <v>73</v>
      </c>
      <c r="BF2" s="11" t="s">
        <v>74</v>
      </c>
      <c r="BG2" s="11" t="s">
        <v>75</v>
      </c>
      <c r="BH2" s="11" t="s">
        <v>76</v>
      </c>
      <c r="BI2" s="11" t="s">
        <v>77</v>
      </c>
      <c r="BJ2" s="11" t="s">
        <v>78</v>
      </c>
      <c r="BK2" s="11" t="s">
        <v>79</v>
      </c>
      <c r="BL2" s="11" t="s">
        <v>80</v>
      </c>
      <c r="BM2" s="11" t="s">
        <v>81</v>
      </c>
      <c r="BN2" s="11" t="s">
        <v>82</v>
      </c>
      <c r="BO2" s="11" t="s">
        <v>83</v>
      </c>
      <c r="BP2" s="11" t="s">
        <v>84</v>
      </c>
      <c r="BQ2" s="11" t="s">
        <v>85</v>
      </c>
      <c r="BR2" s="11" t="s">
        <v>86</v>
      </c>
      <c r="BS2" s="11" t="s">
        <v>87</v>
      </c>
      <c r="BT2" s="11" t="s">
        <v>88</v>
      </c>
      <c r="BU2" s="11" t="s">
        <v>89</v>
      </c>
      <c r="BV2" s="11" t="s">
        <v>90</v>
      </c>
      <c r="BW2" s="11" t="s">
        <v>91</v>
      </c>
      <c r="BX2" s="11" t="s">
        <v>92</v>
      </c>
      <c r="BY2" s="11" t="s">
        <v>93</v>
      </c>
      <c r="BZ2" s="11" t="s">
        <v>94</v>
      </c>
      <c r="CA2" s="11" t="s">
        <v>95</v>
      </c>
      <c r="CB2" s="11" t="s">
        <v>96</v>
      </c>
      <c r="CC2" s="11" t="s">
        <v>97</v>
      </c>
      <c r="CD2" s="11" t="s">
        <v>98</v>
      </c>
      <c r="CE2" s="11" t="s">
        <v>99</v>
      </c>
      <c r="CF2" s="11" t="s">
        <v>100</v>
      </c>
      <c r="CG2" s="11" t="s">
        <v>101</v>
      </c>
      <c r="CH2" s="11" t="s">
        <v>102</v>
      </c>
      <c r="CI2" s="11" t="s">
        <v>103</v>
      </c>
      <c r="CJ2" s="11" t="s">
        <v>104</v>
      </c>
      <c r="CK2" s="11" t="s">
        <v>105</v>
      </c>
      <c r="CL2" s="11" t="s">
        <v>106</v>
      </c>
      <c r="CM2" s="11" t="s">
        <v>107</v>
      </c>
      <c r="CN2" s="11" t="s">
        <v>108</v>
      </c>
      <c r="CO2" s="11" t="s">
        <v>109</v>
      </c>
      <c r="CP2" s="11" t="s">
        <v>110</v>
      </c>
      <c r="CQ2" s="11" t="s">
        <v>111</v>
      </c>
      <c r="CR2" s="11" t="s">
        <v>112</v>
      </c>
      <c r="CS2" s="11" t="s">
        <v>113</v>
      </c>
      <c r="CT2" s="11" t="s">
        <v>114</v>
      </c>
      <c r="CU2" s="11" t="s">
        <v>115</v>
      </c>
      <c r="CV2" s="11" t="s">
        <v>116</v>
      </c>
      <c r="CW2" s="11" t="s">
        <v>117</v>
      </c>
      <c r="CX2" s="11" t="s">
        <v>118</v>
      </c>
      <c r="CY2" s="11" t="s">
        <v>119</v>
      </c>
      <c r="CZ2" s="11" t="s">
        <v>120</v>
      </c>
      <c r="DA2" s="11" t="s">
        <v>121</v>
      </c>
      <c r="DB2" s="11" t="s">
        <v>122</v>
      </c>
      <c r="DC2" s="11" t="s">
        <v>123</v>
      </c>
      <c r="DD2" s="11" t="s">
        <v>124</v>
      </c>
      <c r="DE2" s="11" t="s">
        <v>125</v>
      </c>
      <c r="DF2" s="11" t="s">
        <v>126</v>
      </c>
      <c r="DG2" s="11" t="s">
        <v>127</v>
      </c>
      <c r="DH2" s="11" t="s">
        <v>128</v>
      </c>
      <c r="DI2" s="11" t="s">
        <v>129</v>
      </c>
      <c r="DJ2" s="11" t="s">
        <v>130</v>
      </c>
      <c r="DK2" s="11" t="s">
        <v>131</v>
      </c>
      <c r="DL2" s="11" t="s">
        <v>132</v>
      </c>
      <c r="DM2" s="11" t="s">
        <v>133</v>
      </c>
      <c r="DN2" s="11" t="s">
        <v>134</v>
      </c>
      <c r="DO2" s="11" t="s">
        <v>135</v>
      </c>
      <c r="DP2" s="11" t="s">
        <v>136</v>
      </c>
      <c r="DQ2" s="11" t="s">
        <v>137</v>
      </c>
      <c r="DR2" s="11" t="s">
        <v>138</v>
      </c>
      <c r="DS2" s="11" t="s">
        <v>139</v>
      </c>
      <c r="DT2" s="11" t="s">
        <v>140</v>
      </c>
      <c r="DU2" s="11" t="s">
        <v>141</v>
      </c>
      <c r="DV2" s="11" t="s">
        <v>142</v>
      </c>
      <c r="DW2" s="11" t="s">
        <v>143</v>
      </c>
      <c r="DX2" s="11" t="s">
        <v>144</v>
      </c>
      <c r="DY2" s="11" t="s">
        <v>145</v>
      </c>
      <c r="DZ2" s="11" t="s">
        <v>146</v>
      </c>
      <c r="EA2" s="11" t="s">
        <v>147</v>
      </c>
      <c r="EB2" s="11" t="s">
        <v>148</v>
      </c>
      <c r="EC2" s="11" t="s">
        <v>149</v>
      </c>
      <c r="ED2" s="11" t="s">
        <v>150</v>
      </c>
      <c r="EE2" s="11" t="s">
        <v>151</v>
      </c>
      <c r="EF2" s="11" t="s">
        <v>152</v>
      </c>
      <c r="EG2" s="11" t="s">
        <v>153</v>
      </c>
      <c r="EH2" s="11" t="s">
        <v>154</v>
      </c>
      <c r="EI2" s="11" t="s">
        <v>155</v>
      </c>
      <c r="EJ2" s="11" t="s">
        <v>156</v>
      </c>
      <c r="EK2" s="11" t="s">
        <v>157</v>
      </c>
      <c r="EL2" s="11" t="s">
        <v>158</v>
      </c>
      <c r="EM2" s="11" t="s">
        <v>159</v>
      </c>
      <c r="EN2" s="11" t="s">
        <v>160</v>
      </c>
      <c r="EO2" s="11" t="s">
        <v>161</v>
      </c>
      <c r="EP2" s="11" t="s">
        <v>162</v>
      </c>
      <c r="EQ2" s="11" t="s">
        <v>163</v>
      </c>
      <c r="ER2" s="11" t="s">
        <v>164</v>
      </c>
      <c r="ES2" s="11" t="s">
        <v>165</v>
      </c>
      <c r="ET2" s="11" t="s">
        <v>166</v>
      </c>
      <c r="EU2" s="11" t="s">
        <v>167</v>
      </c>
      <c r="EV2" s="11" t="s">
        <v>168</v>
      </c>
      <c r="EW2" s="11" t="s">
        <v>169</v>
      </c>
      <c r="EX2" s="11" t="s">
        <v>170</v>
      </c>
      <c r="EY2" s="11" t="s">
        <v>171</v>
      </c>
      <c r="EZ2" s="11" t="s">
        <v>172</v>
      </c>
      <c r="FA2" s="11" t="s">
        <v>173</v>
      </c>
      <c r="FB2" s="11" t="s">
        <v>174</v>
      </c>
      <c r="FC2" s="11" t="s">
        <v>175</v>
      </c>
      <c r="FD2" s="11" t="s">
        <v>176</v>
      </c>
      <c r="FE2" s="11" t="s">
        <v>177</v>
      </c>
      <c r="FF2" s="11" t="s">
        <v>178</v>
      </c>
      <c r="FG2" s="11" t="s">
        <v>179</v>
      </c>
      <c r="FH2" s="11" t="s">
        <v>180</v>
      </c>
      <c r="FI2" s="11" t="s">
        <v>181</v>
      </c>
      <c r="FJ2" s="11" t="s">
        <v>182</v>
      </c>
      <c r="FK2" s="11" t="s">
        <v>183</v>
      </c>
      <c r="FL2" s="11" t="s">
        <v>184</v>
      </c>
      <c r="FM2" s="11" t="s">
        <v>185</v>
      </c>
      <c r="FN2" s="11" t="s">
        <v>186</v>
      </c>
      <c r="FO2" s="11" t="s">
        <v>187</v>
      </c>
      <c r="FP2" s="11" t="s">
        <v>188</v>
      </c>
      <c r="FQ2" s="11" t="s">
        <v>189</v>
      </c>
      <c r="FR2" s="11" t="s">
        <v>190</v>
      </c>
      <c r="FS2" s="11" t="s">
        <v>191</v>
      </c>
      <c r="FT2" s="11" t="s">
        <v>192</v>
      </c>
      <c r="FU2" s="11" t="s">
        <v>193</v>
      </c>
      <c r="FV2" s="11" t="s">
        <v>194</v>
      </c>
      <c r="FW2" s="11" t="s">
        <v>195</v>
      </c>
      <c r="FX2" s="11" t="s">
        <v>196</v>
      </c>
      <c r="FY2" s="11" t="s">
        <v>197</v>
      </c>
      <c r="FZ2" s="11" t="s">
        <v>198</v>
      </c>
      <c r="GA2" s="11" t="s">
        <v>199</v>
      </c>
      <c r="GB2" s="11" t="s">
        <v>200</v>
      </c>
      <c r="GC2" s="11" t="s">
        <v>201</v>
      </c>
      <c r="GD2" s="11" t="s">
        <v>202</v>
      </c>
      <c r="GE2" s="11" t="s">
        <v>203</v>
      </c>
      <c r="GF2" s="11" t="s">
        <v>204</v>
      </c>
      <c r="GG2" s="11" t="s">
        <v>205</v>
      </c>
      <c r="GH2" s="11" t="s">
        <v>206</v>
      </c>
      <c r="GI2" s="11" t="s">
        <v>207</v>
      </c>
      <c r="GJ2" s="11" t="s">
        <v>208</v>
      </c>
      <c r="GK2" s="11" t="s">
        <v>209</v>
      </c>
      <c r="GL2" s="11" t="s">
        <v>210</v>
      </c>
      <c r="GM2" s="11" t="s">
        <v>211</v>
      </c>
      <c r="GN2" s="11" t="s">
        <v>212</v>
      </c>
      <c r="GO2" s="11" t="s">
        <v>213</v>
      </c>
      <c r="GP2" s="11" t="s">
        <v>214</v>
      </c>
      <c r="GQ2" s="11" t="s">
        <v>215</v>
      </c>
      <c r="GR2" s="11" t="s">
        <v>216</v>
      </c>
      <c r="GS2" s="11" t="s">
        <v>217</v>
      </c>
      <c r="GT2" s="11" t="s">
        <v>218</v>
      </c>
      <c r="GU2" s="11" t="s">
        <v>219</v>
      </c>
      <c r="GV2" s="11" t="s">
        <v>220</v>
      </c>
      <c r="GW2" s="11" t="s">
        <v>221</v>
      </c>
      <c r="GX2" s="11" t="s">
        <v>222</v>
      </c>
      <c r="GY2" s="11" t="s">
        <v>223</v>
      </c>
      <c r="GZ2" s="11" t="s">
        <v>224</v>
      </c>
      <c r="HA2" s="11" t="s">
        <v>225</v>
      </c>
      <c r="HB2" s="11" t="s">
        <v>226</v>
      </c>
      <c r="HC2" s="11" t="s">
        <v>227</v>
      </c>
      <c r="HD2" s="11" t="s">
        <v>228</v>
      </c>
      <c r="HE2" s="11" t="s">
        <v>229</v>
      </c>
      <c r="HF2" s="11" t="s">
        <v>230</v>
      </c>
      <c r="HG2" s="11" t="s">
        <v>231</v>
      </c>
      <c r="HH2" s="11" t="s">
        <v>232</v>
      </c>
      <c r="HI2" s="11" t="s">
        <v>233</v>
      </c>
      <c r="HJ2" s="11" t="s">
        <v>234</v>
      </c>
      <c r="HK2" s="11" t="s">
        <v>235</v>
      </c>
      <c r="HL2" s="11" t="s">
        <v>236</v>
      </c>
      <c r="HM2" s="11" t="s">
        <v>237</v>
      </c>
      <c r="HN2" s="11" t="s">
        <v>238</v>
      </c>
      <c r="HO2" s="11" t="s">
        <v>239</v>
      </c>
      <c r="HP2" s="11" t="s">
        <v>240</v>
      </c>
      <c r="HQ2" s="11" t="s">
        <v>241</v>
      </c>
      <c r="HR2" s="11" t="s">
        <v>242</v>
      </c>
      <c r="HS2" s="11" t="s">
        <v>243</v>
      </c>
      <c r="HT2" s="11" t="s">
        <v>244</v>
      </c>
      <c r="HU2" s="11" t="s">
        <v>245</v>
      </c>
      <c r="HV2" s="11" t="s">
        <v>246</v>
      </c>
      <c r="HW2" s="11" t="s">
        <v>247</v>
      </c>
      <c r="HX2" s="11" t="s">
        <v>248</v>
      </c>
      <c r="HY2" s="11" t="s">
        <v>249</v>
      </c>
      <c r="HZ2" s="11" t="s">
        <v>250</v>
      </c>
      <c r="IA2" s="11" t="s">
        <v>251</v>
      </c>
      <c r="IB2" s="11" t="s">
        <v>252</v>
      </c>
      <c r="IC2" s="11" t="s">
        <v>253</v>
      </c>
      <c r="ID2" s="11" t="s">
        <v>254</v>
      </c>
    </row>
    <row r="3" spans="1:238" x14ac:dyDescent="0.3">
      <c r="A3" s="12">
        <v>2022</v>
      </c>
      <c r="B3" t="s">
        <v>566</v>
      </c>
      <c r="C3" s="27">
        <f>DATE(A3,1,1)</f>
        <v>44562</v>
      </c>
      <c r="D3" s="11"/>
      <c r="E3" s="11"/>
      <c r="F3" s="11"/>
      <c r="G3" s="11"/>
      <c r="H3" s="11"/>
      <c r="I3" s="34">
        <v>44701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</row>
    <row r="4" spans="1:238" x14ac:dyDescent="0.3">
      <c r="B4" t="s">
        <v>567</v>
      </c>
      <c r="C4" s="27">
        <f>ROUND(DATE(A3,4,MOD(234-11*MOD(A3,19),30))/7,0)*7-6</f>
        <v>44668</v>
      </c>
      <c r="D4" s="11"/>
      <c r="E4" s="11"/>
      <c r="F4" s="11"/>
      <c r="G4" s="11"/>
      <c r="H4" s="11"/>
      <c r="I4" s="34">
        <v>44704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</row>
    <row r="5" spans="1:238" x14ac:dyDescent="0.3">
      <c r="B5" t="s">
        <v>568</v>
      </c>
      <c r="C5" s="27">
        <f>C4+1</f>
        <v>44669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</row>
    <row r="6" spans="1:238" x14ac:dyDescent="0.3">
      <c r="B6" t="s">
        <v>569</v>
      </c>
      <c r="C6" s="27">
        <f>DATE(A3,5,1)</f>
        <v>44682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</row>
    <row r="7" spans="1:238" x14ac:dyDescent="0.3">
      <c r="B7" t="s">
        <v>570</v>
      </c>
      <c r="C7" s="27">
        <f>DATE(A3,5,8)</f>
        <v>44689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</row>
    <row r="8" spans="1:238" x14ac:dyDescent="0.3">
      <c r="B8" t="s">
        <v>571</v>
      </c>
      <c r="C8" s="27">
        <f>C4+39</f>
        <v>44707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</row>
    <row r="9" spans="1:238" x14ac:dyDescent="0.3">
      <c r="B9" t="s">
        <v>572</v>
      </c>
      <c r="C9" s="27">
        <f>C4+50</f>
        <v>44718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</row>
    <row r="10" spans="1:238" x14ac:dyDescent="0.3">
      <c r="B10" t="s">
        <v>573</v>
      </c>
      <c r="C10" s="27">
        <f>DATE(A3,7,14)</f>
        <v>44756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</row>
    <row r="11" spans="1:238" x14ac:dyDescent="0.3">
      <c r="B11" t="s">
        <v>574</v>
      </c>
      <c r="C11" s="27">
        <f>DATE(A3,8,15)</f>
        <v>44788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</row>
    <row r="12" spans="1:238" x14ac:dyDescent="0.3">
      <c r="B12" t="s">
        <v>575</v>
      </c>
      <c r="C12" s="27">
        <f>DATE(A3,11,1)</f>
        <v>44866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</row>
    <row r="13" spans="1:238" x14ac:dyDescent="0.3">
      <c r="B13" t="s">
        <v>576</v>
      </c>
      <c r="C13" s="27">
        <f>DATE(A3,11,11)</f>
        <v>44876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</row>
    <row r="14" spans="1:238" x14ac:dyDescent="0.3">
      <c r="B14" t="s">
        <v>577</v>
      </c>
      <c r="C14" s="27">
        <f>DATE(A3,12,25)</f>
        <v>44920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</row>
    <row r="15" spans="1:238" x14ac:dyDescent="0.3"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</row>
    <row r="16" spans="1:238" x14ac:dyDescent="0.3"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</row>
    <row r="17" spans="4:238" x14ac:dyDescent="0.3"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 2022</vt:lpstr>
      <vt:lpstr>ETUDIANTS ABS DU AU</vt:lpstr>
      <vt:lpstr>Fériés Congés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2022</dc:title>
  <dc:creator>iCalendrier.fr</dc:creator>
  <cp:lastModifiedBy>mdo100</cp:lastModifiedBy>
  <dcterms:created xsi:type="dcterms:W3CDTF">2021-01-07T17:32:47Z</dcterms:created>
  <dcterms:modified xsi:type="dcterms:W3CDTF">2022-06-05T20:03:17Z</dcterms:modified>
</cp:coreProperties>
</file>