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16" windowHeight="8220"/>
  </bookViews>
  <sheets>
    <sheet name="Exemple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4" i="1" a="1"/>
  <c r="J4" i="1" s="1"/>
  <c r="I4" i="1" l="1"/>
  <c r="I7" i="1" l="1"/>
  <c r="I5" i="1" a="1"/>
  <c r="I5" i="1" s="1"/>
  <c r="I6" i="1" a="1"/>
  <c r="I6" i="1" s="1"/>
  <c r="I8" i="1" a="1"/>
  <c r="I8" i="1" s="1"/>
  <c r="I9" i="1" a="1"/>
  <c r="I9" i="1" s="1"/>
  <c r="I10" i="1" a="1"/>
  <c r="I10" i="1" s="1"/>
  <c r="I11" i="1" a="1"/>
  <c r="I11" i="1" s="1"/>
  <c r="F3" i="1" l="1"/>
  <c r="A3" i="1"/>
  <c r="I2" i="2" l="1" a="1"/>
  <c r="I2" i="2" s="1"/>
  <c r="O5" i="3"/>
  <c r="O6" i="3"/>
  <c r="O7" i="3"/>
  <c r="O8" i="3"/>
  <c r="O9" i="3"/>
  <c r="O10" i="3"/>
  <c r="O11" i="3"/>
  <c r="O12" i="3"/>
  <c r="O13" i="3"/>
  <c r="O4" i="3"/>
  <c r="N4" i="3"/>
  <c r="N5" i="3"/>
  <c r="N6" i="3"/>
  <c r="N7" i="3"/>
  <c r="N8" i="3"/>
  <c r="N9" i="3"/>
  <c r="N10" i="3"/>
  <c r="N11" i="3"/>
  <c r="N12" i="3"/>
  <c r="N13" i="3"/>
  <c r="N3" i="3"/>
  <c r="E4" i="3"/>
  <c r="E5" i="3"/>
  <c r="E6" i="3"/>
  <c r="E7" i="3"/>
  <c r="E8" i="3"/>
  <c r="E9" i="3"/>
  <c r="E10" i="3"/>
  <c r="E11" i="3"/>
  <c r="E12" i="3"/>
  <c r="E13" i="3"/>
  <c r="E3" i="3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19" i="3"/>
  <c r="J19" i="3" s="1"/>
  <c r="I18" i="3"/>
  <c r="I9" i="3"/>
  <c r="J9" i="3" s="1"/>
  <c r="I4" i="3"/>
  <c r="J4" i="3" s="1"/>
  <c r="F13" i="3"/>
  <c r="F11" i="3"/>
  <c r="I11" i="3" s="1"/>
  <c r="J11" i="3" s="1"/>
  <c r="F12" i="3"/>
  <c r="I12" i="3" s="1"/>
  <c r="J12" i="3" s="1"/>
  <c r="F10" i="3"/>
  <c r="I10" i="3" s="1"/>
  <c r="J10" i="3" s="1"/>
  <c r="F6" i="3"/>
  <c r="F7" i="3"/>
  <c r="I7" i="3" s="1"/>
  <c r="J7" i="3" s="1"/>
  <c r="F8" i="3"/>
  <c r="F5" i="3"/>
  <c r="I5" i="3" s="1"/>
  <c r="I13" i="3" l="1"/>
  <c r="J13" i="3" s="1"/>
  <c r="I8" i="3"/>
  <c r="J8" i="3" s="1"/>
  <c r="J5" i="3"/>
  <c r="I6" i="3"/>
  <c r="J6" i="3" s="1"/>
  <c r="I3" i="2" a="1"/>
  <c r="I3" i="2" s="1"/>
  <c r="I4" i="2" a="1"/>
  <c r="I4" i="2"/>
  <c r="I5" i="2" a="1"/>
  <c r="I5" i="2" s="1"/>
  <c r="I6" i="2" a="1"/>
  <c r="I6" i="2"/>
  <c r="I7" i="2" a="1"/>
  <c r="I7" i="2" s="1"/>
  <c r="I8" i="2" a="1"/>
  <c r="I8" i="2"/>
  <c r="I9" i="2" a="1"/>
  <c r="I9" i="2" s="1"/>
  <c r="M5" i="2" l="1"/>
  <c r="M3" i="2"/>
  <c r="M4" i="2"/>
  <c r="M6" i="2"/>
  <c r="M7" i="2"/>
  <c r="M8" i="2"/>
  <c r="M9" i="2"/>
  <c r="J3" i="2"/>
  <c r="A1" i="2" l="1"/>
  <c r="A2" i="2"/>
  <c r="A3" i="2"/>
  <c r="A4" i="2"/>
  <c r="K3" i="2" s="1"/>
  <c r="A5" i="2"/>
  <c r="A6" i="2"/>
  <c r="A7" i="2"/>
  <c r="A8" i="2"/>
  <c r="A9" i="2"/>
  <c r="I16" i="2"/>
  <c r="I17" i="2"/>
  <c r="I18" i="2"/>
  <c r="I15" i="2"/>
  <c r="K2" i="2" l="1"/>
  <c r="K6" i="2"/>
  <c r="K9" i="2"/>
  <c r="K5" i="2"/>
  <c r="K8" i="2"/>
  <c r="K4" i="2"/>
  <c r="K7" i="2"/>
  <c r="F2" i="2"/>
  <c r="M2" i="2" s="1"/>
  <c r="F3" i="2"/>
  <c r="F4" i="2"/>
  <c r="J4" i="2" s="1"/>
  <c r="F5" i="2"/>
  <c r="F6" i="2"/>
  <c r="J6" i="2" s="1"/>
  <c r="F7" i="2"/>
  <c r="J7" i="2" s="1"/>
  <c r="F8" i="2"/>
  <c r="J8" i="2" s="1"/>
  <c r="F9" i="2"/>
  <c r="F1" i="2"/>
  <c r="J2" i="2" l="1"/>
  <c r="J9" i="2"/>
  <c r="J5" i="2"/>
</calcChain>
</file>

<file path=xl/sharedStrings.xml><?xml version="1.0" encoding="utf-8"?>
<sst xmlns="http://schemas.openxmlformats.org/spreadsheetml/2006/main" count="43" uniqueCount="26">
  <si>
    <t>FIA</t>
  </si>
  <si>
    <t>Tranche</t>
  </si>
  <si>
    <t>Prix des tranches</t>
  </si>
  <si>
    <t>Commande (FIA)</t>
  </si>
  <si>
    <t>Quantité</t>
  </si>
  <si>
    <t>Prix</t>
  </si>
  <si>
    <t>QQT</t>
  </si>
  <si>
    <t>PRIX</t>
  </si>
  <si>
    <t>RechercheV</t>
  </si>
  <si>
    <t>index</t>
  </si>
  <si>
    <t>Tshirt</t>
  </si>
  <si>
    <t>barème</t>
  </si>
  <si>
    <t>prix</t>
  </si>
  <si>
    <t>Remise</t>
  </si>
  <si>
    <t>Réduction</t>
  </si>
  <si>
    <t>Prix final</t>
  </si>
  <si>
    <t>Quantité achetées</t>
  </si>
  <si>
    <t>Commmerciaux</t>
  </si>
  <si>
    <t>volume des ventes</t>
  </si>
  <si>
    <t>primes</t>
  </si>
  <si>
    <t>david</t>
  </si>
  <si>
    <t>thomas</t>
  </si>
  <si>
    <t>Volume</t>
  </si>
  <si>
    <t>%</t>
  </si>
  <si>
    <t>Ventes de voiture</t>
  </si>
  <si>
    <t>https://forum.excel-pratique.com/excel/trouver-le-prix-en-fonction-de-plusieurs-variables-par-rapport-a-un-bareme-169675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</si>
</sst>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2" borderId="1" xfId="0" applyFill="1" applyBorder="1"/>
    <xf numFmtId="0" fontId="0" fillId="0" borderId="1" xfId="0" applyBorder="1"/>
    <xf numFmtId="44" fontId="0" fillId="0" borderId="1" xfId="1" applyFont="1" applyBorder="1"/>
    <xf numFmtId="44" fontId="0" fillId="2" borderId="1" xfId="1" quotePrefix="1" applyFont="1" applyFill="1" applyBorder="1"/>
    <xf numFmtId="0" fontId="0" fillId="0" borderId="1" xfId="0" applyFill="1" applyBorder="1"/>
    <xf numFmtId="0" fontId="0" fillId="0" borderId="2" xfId="0" applyFill="1" applyBorder="1"/>
    <xf numFmtId="44" fontId="0" fillId="0" borderId="1" xfId="1" applyFont="1" applyFill="1" applyBorder="1"/>
    <xf numFmtId="0" fontId="0" fillId="0" borderId="0" xfId="0" applyBorder="1"/>
    <xf numFmtId="44" fontId="0" fillId="0" borderId="0" xfId="1" applyFont="1" applyBorder="1"/>
    <xf numFmtId="44" fontId="0" fillId="0" borderId="0" xfId="1" applyFont="1" applyFill="1" applyBorder="1"/>
    <xf numFmtId="0" fontId="0" fillId="0" borderId="0" xfId="0" applyFill="1" applyBorder="1"/>
    <xf numFmtId="44" fontId="0" fillId="0" borderId="0" xfId="1" applyFont="1"/>
    <xf numFmtId="9" fontId="0" fillId="0" borderId="1" xfId="2" applyFont="1" applyBorder="1"/>
    <xf numFmtId="44" fontId="0" fillId="0" borderId="1" xfId="0" applyNumberFormat="1" applyBorder="1"/>
    <xf numFmtId="44" fontId="0" fillId="2" borderId="1" xfId="0" applyNumberFormat="1" applyFill="1" applyBorder="1"/>
    <xf numFmtId="9" fontId="0" fillId="2" borderId="1" xfId="2" applyFont="1" applyFill="1" applyBorder="1"/>
    <xf numFmtId="49" fontId="0" fillId="0" borderId="1" xfId="0" applyNumberFormat="1" applyBorder="1"/>
    <xf numFmtId="49" fontId="0" fillId="0" borderId="1" xfId="0" applyNumberFormat="1" applyFill="1" applyBorder="1"/>
    <xf numFmtId="0" fontId="0" fillId="0" borderId="3" xfId="0" applyBorder="1"/>
    <xf numFmtId="0" fontId="0" fillId="0" borderId="4" xfId="0" applyFill="1" applyBorder="1"/>
    <xf numFmtId="0" fontId="2" fillId="0" borderId="0" xfId="3"/>
    <xf numFmtId="8" fontId="0" fillId="0" borderId="1" xfId="1" applyNumberFormat="1" applyFont="1" applyBorder="1"/>
    <xf numFmtId="8" fontId="0" fillId="0" borderId="3" xfId="1" applyNumberFormat="1" applyFont="1" applyBorder="1"/>
    <xf numFmtId="8" fontId="0" fillId="0" borderId="4" xfId="1" applyNumberFormat="1" applyFont="1" applyBorder="1"/>
    <xf numFmtId="1" fontId="0" fillId="0" borderId="0" xfId="0" applyNumberFormat="1"/>
    <xf numFmtId="1" fontId="0" fillId="2" borderId="1" xfId="0" applyNumberFormat="1" applyFill="1" applyBorder="1"/>
    <xf numFmtId="1" fontId="0" fillId="0" borderId="1" xfId="0" applyNumberFormat="1" applyBorder="1" applyAlignment="1">
      <alignment horizontal="left"/>
    </xf>
    <xf numFmtId="1" fontId="0" fillId="0" borderId="3" xfId="0" applyNumberFormat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" fontId="0" fillId="0" borderId="4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trouver-le-prix-en-fonction-de-plusieurs-variables-par-rapport-a-un-bareme-16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J4" sqref="J4"/>
    </sheetView>
  </sheetViews>
  <sheetFormatPr baseColWidth="10" defaultRowHeight="14.4" x14ac:dyDescent="0.3"/>
  <cols>
    <col min="1" max="1" width="10.5546875" bestFit="1" customWidth="1"/>
    <col min="2" max="2" width="10.5546875" customWidth="1"/>
    <col min="3" max="3" width="7.5546875" bestFit="1" customWidth="1"/>
    <col min="4" max="4" width="14.6640625" bestFit="1" customWidth="1"/>
    <col min="5" max="5" width="14.44140625" bestFit="1" customWidth="1"/>
    <col min="6" max="6" width="22.21875" bestFit="1" customWidth="1"/>
    <col min="7" max="7" width="14.44140625" style="25" bestFit="1" customWidth="1"/>
    <col min="8" max="8" width="8.109375" bestFit="1" customWidth="1"/>
    <col min="9" max="9" width="5.6640625" bestFit="1" customWidth="1"/>
    <col min="10" max="10" width="12.6640625" customWidth="1"/>
    <col min="11" max="11" width="7" bestFit="1" customWidth="1"/>
    <col min="12" max="12" width="7.5546875" bestFit="1" customWidth="1"/>
    <col min="13" max="13" width="14.6640625" bestFit="1" customWidth="1"/>
    <col min="15" max="15" width="22.21875" bestFit="1" customWidth="1"/>
    <col min="16" max="16" width="14.44140625" bestFit="1" customWidth="1"/>
    <col min="17" max="17" width="8.109375" bestFit="1" customWidth="1"/>
    <col min="18" max="18" width="6.21875" customWidth="1"/>
    <col min="19" max="19" width="22.21875" bestFit="1" customWidth="1"/>
  </cols>
  <sheetData>
    <row r="1" spans="1:11" x14ac:dyDescent="0.3">
      <c r="K1" s="21" t="s">
        <v>25</v>
      </c>
    </row>
    <row r="3" spans="1:11" x14ac:dyDescent="0.3">
      <c r="A3" s="1" t="str">
        <f>B3&amp;" "&amp;C3</f>
        <v>FIA Tranche</v>
      </c>
      <c r="B3" s="1" t="s">
        <v>0</v>
      </c>
      <c r="C3" s="1" t="s">
        <v>1</v>
      </c>
      <c r="D3" s="1" t="s">
        <v>2</v>
      </c>
      <c r="F3" s="1" t="str">
        <f>G3&amp;" "&amp;H3</f>
        <v>Commande (FIA) Quantité</v>
      </c>
      <c r="G3" s="26" t="s">
        <v>3</v>
      </c>
      <c r="H3" s="1" t="s">
        <v>4</v>
      </c>
      <c r="I3" s="1" t="s">
        <v>5</v>
      </c>
    </row>
    <row r="4" spans="1:11" x14ac:dyDescent="0.3">
      <c r="A4" s="17">
        <v>5300001</v>
      </c>
      <c r="B4" s="2">
        <v>530000</v>
      </c>
      <c r="C4" s="2">
        <v>1</v>
      </c>
      <c r="D4" s="22">
        <v>152</v>
      </c>
      <c r="F4" s="17">
        <v>5300001</v>
      </c>
      <c r="G4" s="27">
        <v>530000</v>
      </c>
      <c r="H4" s="2">
        <v>10</v>
      </c>
      <c r="I4" s="2">
        <f>INDEX($A$4:$D$11,MATCH(G4,$B$4:$B$11,0)*MATCH(H4,$C$4:$C$11,1),4)</f>
        <v>50</v>
      </c>
      <c r="J4" s="32">
        <f t="array" ref="J4">INDEX($D$4:$D$11,MATCH(SUMPRODUCT(($B$4:$B$11=$G4)*(MATCH(H4,$C$4:$C$11,1)))/4,ROW($D$4:$D$11)-3,1))</f>
        <v>50</v>
      </c>
    </row>
    <row r="5" spans="1:11" x14ac:dyDescent="0.3">
      <c r="A5" s="17">
        <v>5300002</v>
      </c>
      <c r="B5" s="2">
        <v>530000</v>
      </c>
      <c r="C5" s="2">
        <v>2</v>
      </c>
      <c r="D5" s="22">
        <v>125</v>
      </c>
      <c r="F5" s="17">
        <v>5300002</v>
      </c>
      <c r="G5" s="27">
        <v>530000</v>
      </c>
      <c r="H5" s="2">
        <v>3</v>
      </c>
      <c r="I5" s="2">
        <f t="array" ref="I5">INDEX($A$4:$D$11,MATCH(G5,$B$4:$B$11,0)*MATCH(H5,$C$4:$C$11,1),4)</f>
        <v>125</v>
      </c>
      <c r="J5" s="32">
        <f t="array" ref="J5">INDEX($D$4:$D$11,MATCH(SUMPRODUCT(($B$4:$B$11=$G5)*(MATCH(H5,$C$4:$C$11,1)))/4,ROW($D$4:$D$11)-3,1))</f>
        <v>125</v>
      </c>
    </row>
    <row r="6" spans="1:11" x14ac:dyDescent="0.3">
      <c r="A6" s="17">
        <v>5300005</v>
      </c>
      <c r="B6" s="19">
        <v>530000</v>
      </c>
      <c r="C6" s="19">
        <v>5</v>
      </c>
      <c r="D6" s="23">
        <v>100</v>
      </c>
      <c r="F6" s="17">
        <v>5300005</v>
      </c>
      <c r="G6" s="28">
        <v>530000</v>
      </c>
      <c r="H6" s="2">
        <v>4</v>
      </c>
      <c r="I6" s="2">
        <f t="array" ref="I6">INDEX($A$4:$D$11,MATCH(G6,$B$4:$B$11,0)*MATCH(H6,$C$4:$C$11,1),4)</f>
        <v>125</v>
      </c>
      <c r="J6" s="32">
        <f t="array" ref="J6">INDEX($D$4:$D$11,MATCH(SUMPRODUCT(($B$4:$B$11=$G6)*(MATCH(H6,$C$4:$C$11,1)))/4,ROW($D$4:$D$11)-3,1))</f>
        <v>125</v>
      </c>
    </row>
    <row r="7" spans="1:11" x14ac:dyDescent="0.3">
      <c r="A7" s="17">
        <v>53000010</v>
      </c>
      <c r="B7" s="2">
        <v>530000</v>
      </c>
      <c r="C7" s="2">
        <v>10</v>
      </c>
      <c r="D7" s="22">
        <v>50</v>
      </c>
      <c r="E7" s="8"/>
      <c r="F7" s="17">
        <v>53000010</v>
      </c>
      <c r="G7" s="27">
        <v>530000</v>
      </c>
      <c r="H7" s="2">
        <v>9</v>
      </c>
      <c r="I7" s="2">
        <f>INDEX($A$4:$D$11,MATCH(G7,$B$4:$B$11,0)*MATCH(H7,$C$4:$C$11,1),4)</f>
        <v>100</v>
      </c>
      <c r="J7" s="32">
        <f t="array" ref="J7">INDEX($D$4:$D$11,MATCH(SUMPRODUCT(($B$4:$B$11=$G7)*(MATCH(H7,$C$4:$C$11,1)))/4,ROW($D$4:$D$11)-3,1))</f>
        <v>100</v>
      </c>
    </row>
    <row r="8" spans="1:11" x14ac:dyDescent="0.3">
      <c r="A8" s="17">
        <v>5300011</v>
      </c>
      <c r="B8" s="5">
        <v>530001</v>
      </c>
      <c r="C8" s="5">
        <v>1</v>
      </c>
      <c r="D8" s="22">
        <v>120</v>
      </c>
      <c r="E8" s="8"/>
      <c r="F8" s="17">
        <v>53000136</v>
      </c>
      <c r="G8" s="29">
        <v>530001</v>
      </c>
      <c r="H8" s="2">
        <v>36</v>
      </c>
      <c r="I8" s="2" t="e">
        <f t="array" ref="I8">INDEX($A$4:$D$11,MATCH(G8,$B$4:$B$11,0)*MATCH(H8,$C$4:$C$11,1),4)</f>
        <v>#REF!</v>
      </c>
      <c r="J8" s="32">
        <f t="array" ref="J8">INDEX($D$4:$D$11,MATCH(SUMPRODUCT(($B$4:$B$11=$G8)*(MATCH(H8,$C$4:$C$11,1)))/4,ROW($D$4:$D$11)-3,1))</f>
        <v>43</v>
      </c>
    </row>
    <row r="9" spans="1:11" x14ac:dyDescent="0.3">
      <c r="A9" s="17">
        <v>5300015</v>
      </c>
      <c r="B9" s="20">
        <v>530001</v>
      </c>
      <c r="C9" s="20">
        <v>5</v>
      </c>
      <c r="D9" s="24">
        <v>85</v>
      </c>
      <c r="F9" s="17">
        <v>53000139</v>
      </c>
      <c r="G9" s="30">
        <v>530001</v>
      </c>
      <c r="H9" s="2">
        <v>39</v>
      </c>
      <c r="I9" s="2" t="e">
        <f t="array" ref="I9">INDEX($A$4:$D$11,MATCH(G9,$B$4:$B$11,0)*MATCH(H9,$C$4:$C$11,1),4)</f>
        <v>#REF!</v>
      </c>
      <c r="J9" s="32">
        <f t="array" ref="J9">INDEX($D$4:$D$11,MATCH(SUMPRODUCT(($B$4:$B$11=$G9)*(MATCH(H9,$C$4:$C$11,1)))/4,ROW($D$4:$D$11)-3,1))</f>
        <v>43</v>
      </c>
    </row>
    <row r="10" spans="1:11" x14ac:dyDescent="0.3">
      <c r="A10" s="17">
        <v>53000115</v>
      </c>
      <c r="B10" s="5">
        <v>530001</v>
      </c>
      <c r="C10" s="5">
        <v>15</v>
      </c>
      <c r="D10" s="22">
        <v>60</v>
      </c>
      <c r="F10" s="17">
        <v>53000113</v>
      </c>
      <c r="G10" s="29">
        <v>530001</v>
      </c>
      <c r="H10" s="2">
        <v>13</v>
      </c>
      <c r="I10" s="2" t="e">
        <f t="array" ref="I10">INDEX($A$4:$D$11,MATCH(G10,$B$4:$B$11,0)*MATCH(H10,$C$4:$C$11,1),4)</f>
        <v>#REF!</v>
      </c>
      <c r="J10" s="32">
        <f t="array" ref="J10">INDEX($D$4:$D$11,MATCH(SUMPRODUCT(($B$4:$B$11=$G10)*(MATCH(H10,$C$4:$C$11,1)))/4,ROW($D$4:$D$11)-3,1))</f>
        <v>85</v>
      </c>
    </row>
    <row r="11" spans="1:11" x14ac:dyDescent="0.3">
      <c r="A11" s="17">
        <v>53000130</v>
      </c>
      <c r="B11" s="5">
        <v>530001</v>
      </c>
      <c r="C11" s="5">
        <v>30</v>
      </c>
      <c r="D11" s="22">
        <v>43</v>
      </c>
      <c r="F11" s="17">
        <v>53000136</v>
      </c>
      <c r="G11" s="29">
        <v>530001</v>
      </c>
      <c r="H11" s="2">
        <v>16</v>
      </c>
      <c r="I11" s="2" t="e">
        <f t="array" ref="I11">INDEX($A$4:$D$11,MATCH(G11,$B$4:$B$11,0)*MATCH(H11,$C$4:$C$11,1),4)</f>
        <v>#REF!</v>
      </c>
      <c r="J11" s="32">
        <f t="array" ref="J11">INDEX($D$4:$D$11,MATCH(SUMPRODUCT(($B$4:$B$11=$G11)*(MATCH(H11,$C$4:$C$11,1)))/4,ROW($D$4:$D$11)-3,1))</f>
        <v>60</v>
      </c>
    </row>
  </sheetData>
  <hyperlinks>
    <hyperlink ref="K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J4" sqref="J4"/>
    </sheetView>
  </sheetViews>
  <sheetFormatPr baseColWidth="10" defaultRowHeight="14.4" x14ac:dyDescent="0.3"/>
  <cols>
    <col min="12" max="12" width="14.44140625" bestFit="1" customWidth="1"/>
  </cols>
  <sheetData>
    <row r="1" spans="1:13" x14ac:dyDescent="0.3">
      <c r="A1" s="2" t="str">
        <f>B1&amp;" "&amp;C1</f>
        <v>FIA QQT</v>
      </c>
      <c r="B1" s="2" t="s">
        <v>0</v>
      </c>
      <c r="C1" s="2" t="s">
        <v>6</v>
      </c>
      <c r="D1" s="2" t="s">
        <v>7</v>
      </c>
      <c r="E1" s="8"/>
      <c r="F1" t="str">
        <f>G1&amp;" "&amp;H1</f>
        <v>FIA QQT</v>
      </c>
      <c r="G1" s="2" t="s">
        <v>0</v>
      </c>
      <c r="H1" s="2" t="s">
        <v>6</v>
      </c>
      <c r="I1" s="2" t="s">
        <v>7</v>
      </c>
      <c r="J1" s="11" t="s">
        <v>8</v>
      </c>
      <c r="K1" s="11" t="s">
        <v>9</v>
      </c>
    </row>
    <row r="2" spans="1:13" x14ac:dyDescent="0.3">
      <c r="A2" s="2" t="str">
        <f t="shared" ref="A2:A9" si="0">B2&amp;" "&amp;C2</f>
        <v>5300003 1</v>
      </c>
      <c r="B2" s="2">
        <v>5300003</v>
      </c>
      <c r="C2" s="2">
        <v>1</v>
      </c>
      <c r="D2" s="3">
        <v>50</v>
      </c>
      <c r="E2" s="9"/>
      <c r="F2" t="str">
        <f t="shared" ref="F2:F9" si="1">G2&amp;" "&amp;H2</f>
        <v>5300003 3</v>
      </c>
      <c r="G2" s="2">
        <v>5300003</v>
      </c>
      <c r="H2" s="2">
        <v>3</v>
      </c>
      <c r="I2" s="4" t="e">
        <f t="array" ref="I2">INDEX($D$2:$D$9,MATCH(G2&amp;" "&amp;H2,$B$2:$B$9&amp;" "&amp;$C$2:$C$9,0))</f>
        <v>#N/A</v>
      </c>
      <c r="J2" s="12" t="e">
        <f>VLOOKUP(F2,$A$1:$D$9,4,0)</f>
        <v>#N/A</v>
      </c>
      <c r="K2" s="12" t="str">
        <f>INDEX($A$2:$D$9,3,1)</f>
        <v>5300003 5</v>
      </c>
      <c r="M2" t="str">
        <f>IF(AND(F2&gt;A2,F2&lt;A3),D2,"rien")</f>
        <v>rien</v>
      </c>
    </row>
    <row r="3" spans="1:13" x14ac:dyDescent="0.3">
      <c r="A3" s="2" t="str">
        <f t="shared" si="0"/>
        <v>5300003 2</v>
      </c>
      <c r="B3" s="2">
        <v>5300003</v>
      </c>
      <c r="C3" s="2">
        <v>2</v>
      </c>
      <c r="D3" s="3">
        <v>25</v>
      </c>
      <c r="E3" s="9"/>
      <c r="F3" t="str">
        <f t="shared" si="1"/>
        <v>5300003 10</v>
      </c>
      <c r="G3" s="2">
        <v>5300003</v>
      </c>
      <c r="H3" s="2">
        <v>10</v>
      </c>
      <c r="I3" s="4">
        <f t="array" ref="I3">INDEX($D$2:$D$9,MATCH(G3&amp;" "&amp;H3,$B$2:$B$9&amp;" "&amp;$C$2:$C$9,0))</f>
        <v>10</v>
      </c>
      <c r="J3" s="12">
        <f>VLOOKUP(F3,$A$1:$D$9,4,0)</f>
        <v>10</v>
      </c>
      <c r="K3" s="12" t="str">
        <f t="shared" ref="K3:K9" si="2">INDEX($A$2:$D$9,3,1)</f>
        <v>5300003 5</v>
      </c>
      <c r="M3" t="str">
        <f t="shared" ref="M3:M9" si="3">IF(AND(F3&gt;A3,F3&lt;A4),D3,"rien")</f>
        <v>rien</v>
      </c>
    </row>
    <row r="4" spans="1:13" x14ac:dyDescent="0.3">
      <c r="A4" s="2" t="str">
        <f t="shared" si="0"/>
        <v>5300003 5</v>
      </c>
      <c r="B4" s="2">
        <v>5300003</v>
      </c>
      <c r="C4" s="2">
        <v>5</v>
      </c>
      <c r="D4" s="3">
        <v>15</v>
      </c>
      <c r="E4" s="9"/>
      <c r="F4" t="str">
        <f t="shared" si="1"/>
        <v>5300003 2</v>
      </c>
      <c r="G4" s="2">
        <v>5300003</v>
      </c>
      <c r="H4" s="2">
        <v>2</v>
      </c>
      <c r="I4" s="4">
        <f t="array" ref="I4">INDEX($D$2:$D$9,MATCH(G4&amp;" "&amp;H4,$B$2:$B$9&amp;" "&amp;$C$2:$C$9,0))</f>
        <v>25</v>
      </c>
      <c r="J4" s="12">
        <f t="shared" ref="J4:J9" si="4">VLOOKUP(F4,$A$1:$D$9,4,0)</f>
        <v>25</v>
      </c>
      <c r="K4" s="12" t="str">
        <f t="shared" si="2"/>
        <v>5300003 5</v>
      </c>
      <c r="M4" t="str">
        <f t="shared" si="3"/>
        <v>rien</v>
      </c>
    </row>
    <row r="5" spans="1:13" x14ac:dyDescent="0.3">
      <c r="A5" s="2" t="str">
        <f t="shared" si="0"/>
        <v>5300003 10</v>
      </c>
      <c r="B5" s="2">
        <v>5300003</v>
      </c>
      <c r="C5" s="2">
        <v>10</v>
      </c>
      <c r="D5" s="3">
        <v>10</v>
      </c>
      <c r="E5" s="9"/>
      <c r="F5" t="str">
        <f t="shared" si="1"/>
        <v>5300003 5</v>
      </c>
      <c r="G5" s="2">
        <v>5300003</v>
      </c>
      <c r="H5" s="2">
        <v>5</v>
      </c>
      <c r="I5" s="4">
        <f t="array" ref="I5">INDEX($D$2:$D$9,MATCH(G5&amp;" "&amp;H5,$B$2:$B$9&amp;" "&amp;$C$2:$C$9,0))</f>
        <v>15</v>
      </c>
      <c r="J5" s="12">
        <f t="shared" si="4"/>
        <v>15</v>
      </c>
      <c r="K5" s="12" t="str">
        <f t="shared" si="2"/>
        <v>5300003 5</v>
      </c>
      <c r="M5">
        <f>IF(AND(F5&gt;A5,F5&lt;A6),D5,"rien")</f>
        <v>10</v>
      </c>
    </row>
    <row r="6" spans="1:13" ht="15.6" customHeight="1" x14ac:dyDescent="0.3">
      <c r="A6" s="2" t="str">
        <f t="shared" si="0"/>
        <v>5300006 2</v>
      </c>
      <c r="B6" s="5">
        <v>5300006</v>
      </c>
      <c r="C6" s="2">
        <v>2</v>
      </c>
      <c r="D6" s="3">
        <v>150</v>
      </c>
      <c r="E6" s="9"/>
      <c r="F6" t="str">
        <f t="shared" si="1"/>
        <v>5300006 2</v>
      </c>
      <c r="G6" s="5">
        <v>5300006</v>
      </c>
      <c r="H6" s="5">
        <v>2</v>
      </c>
      <c r="I6" s="4">
        <f t="array" ref="I6">INDEX($D$2:$D$9,MATCH(G6&amp;" "&amp;H6,$B$2:$B$9&amp;" "&amp;$C$2:$C$9,0))</f>
        <v>150</v>
      </c>
      <c r="J6" s="12">
        <f t="shared" si="4"/>
        <v>150</v>
      </c>
      <c r="K6" s="12" t="str">
        <f t="shared" si="2"/>
        <v>5300003 5</v>
      </c>
      <c r="M6" t="str">
        <f t="shared" si="3"/>
        <v>rien</v>
      </c>
    </row>
    <row r="7" spans="1:13" ht="15.6" customHeight="1" x14ac:dyDescent="0.3">
      <c r="A7" s="2" t="str">
        <f t="shared" si="0"/>
        <v>5300006 8</v>
      </c>
      <c r="B7" s="5">
        <v>5300006</v>
      </c>
      <c r="C7" s="2">
        <v>8</v>
      </c>
      <c r="D7" s="3">
        <v>75</v>
      </c>
      <c r="E7" s="9"/>
      <c r="F7" t="str">
        <f t="shared" si="1"/>
        <v>5300006 25</v>
      </c>
      <c r="G7" s="5">
        <v>5300006</v>
      </c>
      <c r="H7" s="5">
        <v>25</v>
      </c>
      <c r="I7" s="4">
        <f t="array" ref="I7">INDEX($D$2:$D$9,MATCH(G7&amp;" "&amp;H7,$B$2:$B$9&amp;" "&amp;$C$2:$C$9,0))</f>
        <v>36</v>
      </c>
      <c r="J7" s="12">
        <f t="shared" si="4"/>
        <v>36</v>
      </c>
      <c r="K7" s="12" t="str">
        <f t="shared" si="2"/>
        <v>5300003 5</v>
      </c>
      <c r="M7" t="str">
        <f t="shared" si="3"/>
        <v>rien</v>
      </c>
    </row>
    <row r="8" spans="1:13" ht="15.6" customHeight="1" x14ac:dyDescent="0.3">
      <c r="A8" s="2" t="str">
        <f t="shared" si="0"/>
        <v>5300006 12</v>
      </c>
      <c r="B8" s="5">
        <v>5300006</v>
      </c>
      <c r="C8" s="2">
        <v>12</v>
      </c>
      <c r="D8" s="3">
        <v>55</v>
      </c>
      <c r="E8" s="9"/>
      <c r="F8" t="str">
        <f t="shared" si="1"/>
        <v>5300006 12</v>
      </c>
      <c r="G8" s="5">
        <v>5300006</v>
      </c>
      <c r="H8" s="5">
        <v>12</v>
      </c>
      <c r="I8" s="4">
        <f t="array" ref="I8">INDEX($D$2:$D$9,MATCH(G8&amp;" "&amp;H8,$B$2:$B$9&amp;" "&amp;$C$2:$C$9,0))</f>
        <v>55</v>
      </c>
      <c r="J8" s="12">
        <f t="shared" si="4"/>
        <v>55</v>
      </c>
      <c r="K8" s="12" t="str">
        <f t="shared" si="2"/>
        <v>5300003 5</v>
      </c>
      <c r="M8" t="str">
        <f t="shared" si="3"/>
        <v>rien</v>
      </c>
    </row>
    <row r="9" spans="1:13" ht="15.6" customHeight="1" x14ac:dyDescent="0.3">
      <c r="A9" s="2" t="str">
        <f t="shared" si="0"/>
        <v>5300006 25</v>
      </c>
      <c r="B9" s="5">
        <v>5300006</v>
      </c>
      <c r="C9" s="2">
        <v>25</v>
      </c>
      <c r="D9" s="3">
        <v>36</v>
      </c>
      <c r="E9" s="9"/>
      <c r="F9" t="str">
        <f t="shared" si="1"/>
        <v>5300006 8</v>
      </c>
      <c r="G9" s="5">
        <v>5300006</v>
      </c>
      <c r="H9" s="5">
        <v>8</v>
      </c>
      <c r="I9" s="4">
        <f t="array" ref="I9">INDEX($D$2:$D$9,MATCH(G9&amp;" "&amp;H9,$B$2:$B$9&amp;" "&amp;$C$2:$C$9,0))</f>
        <v>75</v>
      </c>
      <c r="J9" s="12">
        <f t="shared" si="4"/>
        <v>75</v>
      </c>
      <c r="K9" s="12" t="str">
        <f t="shared" si="2"/>
        <v>5300003 5</v>
      </c>
      <c r="M9" t="str">
        <f t="shared" si="3"/>
        <v>rien</v>
      </c>
    </row>
    <row r="10" spans="1:13" ht="15.6" customHeight="1" x14ac:dyDescent="0.3"/>
    <row r="14" spans="1:13" x14ac:dyDescent="0.3">
      <c r="B14" s="2" t="s">
        <v>0</v>
      </c>
      <c r="C14" s="2" t="s">
        <v>6</v>
      </c>
      <c r="D14" s="2" t="s">
        <v>7</v>
      </c>
      <c r="E14" s="8"/>
      <c r="G14" s="2" t="s">
        <v>0</v>
      </c>
      <c r="H14" s="2" t="s">
        <v>6</v>
      </c>
      <c r="I14" s="2" t="s">
        <v>7</v>
      </c>
    </row>
    <row r="15" spans="1:13" x14ac:dyDescent="0.3">
      <c r="B15" s="5">
        <v>5300006</v>
      </c>
      <c r="C15" s="2">
        <v>2</v>
      </c>
      <c r="D15" s="3">
        <v>150</v>
      </c>
      <c r="E15" s="9"/>
      <c r="G15" s="5">
        <v>5300006</v>
      </c>
      <c r="H15" s="5">
        <v>2</v>
      </c>
      <c r="I15" s="4" t="e">
        <f>INDEX($B$14:$D$18,MATCH(G15,$B$15:$B18,0)*MATCH(H15,$C$15:$C$18,1),4)</f>
        <v>#REF!</v>
      </c>
    </row>
    <row r="16" spans="1:13" x14ac:dyDescent="0.3">
      <c r="B16" s="5">
        <v>5300006</v>
      </c>
      <c r="C16" s="2">
        <v>8</v>
      </c>
      <c r="D16" s="3">
        <v>75</v>
      </c>
      <c r="E16" s="9"/>
      <c r="G16" s="5">
        <v>5300006</v>
      </c>
      <c r="H16" s="5">
        <v>39</v>
      </c>
      <c r="I16" s="4" t="e">
        <f>INDEX($B$14:$D$18,MATCH(G16,$B$15:$B19,0)*MATCH(H16,$C$15:$C$18,1),4)</f>
        <v>#REF!</v>
      </c>
    </row>
    <row r="17" spans="2:9" x14ac:dyDescent="0.3">
      <c r="B17" s="5">
        <v>5300006</v>
      </c>
      <c r="C17" s="2">
        <v>12</v>
      </c>
      <c r="D17" s="3">
        <v>55</v>
      </c>
      <c r="E17" s="9"/>
      <c r="G17" s="5">
        <v>5300006</v>
      </c>
      <c r="H17" s="5">
        <v>13</v>
      </c>
      <c r="I17" s="4" t="e">
        <f>INDEX($B$14:$D$18,MATCH(G17,$B$15:$B20,0)*MATCH(H17,$C$15:$C$18,1),4)</f>
        <v>#REF!</v>
      </c>
    </row>
    <row r="18" spans="2:9" x14ac:dyDescent="0.3">
      <c r="B18" s="5">
        <v>5300006</v>
      </c>
      <c r="C18" s="2">
        <v>25</v>
      </c>
      <c r="D18" s="3">
        <v>36</v>
      </c>
      <c r="E18" s="9"/>
      <c r="G18" s="5">
        <v>5300006</v>
      </c>
      <c r="H18" s="5">
        <v>9</v>
      </c>
      <c r="I18" s="4" t="e">
        <f>INDEX($B$14:$D$18,MATCH(G18,$B$15:$B21,0)*MATCH(H18,$C$15:$C$18,1),4)</f>
        <v>#REF!</v>
      </c>
    </row>
    <row r="19" spans="2:9" x14ac:dyDescent="0.3">
      <c r="B19" s="5"/>
      <c r="C19" s="5"/>
      <c r="D19" s="7"/>
      <c r="E19" s="10"/>
      <c r="G19" s="5">
        <v>5300008</v>
      </c>
      <c r="H19" s="5">
        <v>5</v>
      </c>
      <c r="I19" s="4"/>
    </row>
    <row r="20" spans="2:9" x14ac:dyDescent="0.3">
      <c r="B20" s="5"/>
      <c r="C20" s="5"/>
      <c r="D20" s="7"/>
      <c r="E20" s="10"/>
      <c r="G20" s="5">
        <v>5300008</v>
      </c>
      <c r="H20" s="5">
        <v>10</v>
      </c>
      <c r="I20" s="4"/>
    </row>
    <row r="21" spans="2:9" x14ac:dyDescent="0.3">
      <c r="B21" s="5"/>
      <c r="C21" s="5"/>
      <c r="D21" s="7"/>
      <c r="E21" s="10"/>
      <c r="G21" s="5">
        <v>5300008</v>
      </c>
      <c r="H21" s="5">
        <v>13</v>
      </c>
      <c r="I21" s="4"/>
    </row>
    <row r="22" spans="2:9" x14ac:dyDescent="0.3">
      <c r="B22" s="5"/>
      <c r="C22" s="5"/>
      <c r="D22" s="7"/>
      <c r="E22" s="10"/>
      <c r="G22" s="5">
        <v>5300008</v>
      </c>
      <c r="H22" s="5">
        <v>42</v>
      </c>
      <c r="I22" s="4"/>
    </row>
    <row r="23" spans="2:9" x14ac:dyDescent="0.3">
      <c r="B23" s="5"/>
      <c r="C23" s="5"/>
      <c r="D23" s="7"/>
      <c r="E23" s="10"/>
      <c r="G23" s="5">
        <v>5300008</v>
      </c>
      <c r="H23" s="5">
        <v>85</v>
      </c>
      <c r="I2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O25"/>
  <sheetViews>
    <sheetView workbookViewId="0">
      <selection activeCell="O4" sqref="O4"/>
    </sheetView>
  </sheetViews>
  <sheetFormatPr baseColWidth="10" defaultColWidth="11.44140625" defaultRowHeight="14.4" x14ac:dyDescent="0.3"/>
  <cols>
    <col min="7" max="7" width="15.44140625" customWidth="1"/>
    <col min="8" max="9" width="20.109375" customWidth="1"/>
    <col min="10" max="10" width="15.109375" customWidth="1"/>
  </cols>
  <sheetData>
    <row r="3" spans="3:15" x14ac:dyDescent="0.3">
      <c r="C3" s="2" t="s">
        <v>10</v>
      </c>
      <c r="D3" s="2" t="s">
        <v>11</v>
      </c>
      <c r="E3" s="2" t="str">
        <f>C3&amp;D3</f>
        <v>Tshirtbarème</v>
      </c>
      <c r="F3" s="2" t="s">
        <v>12</v>
      </c>
      <c r="G3" s="2"/>
      <c r="H3" s="2" t="s">
        <v>13</v>
      </c>
      <c r="I3" s="2" t="s">
        <v>14</v>
      </c>
      <c r="J3" s="2" t="s">
        <v>15</v>
      </c>
      <c r="L3" s="2" t="s">
        <v>10</v>
      </c>
      <c r="M3" s="5" t="s">
        <v>16</v>
      </c>
      <c r="N3" s="5" t="str">
        <f>L3&amp;M3</f>
        <v>TshirtQuantité achetées</v>
      </c>
      <c r="O3" s="5" t="s">
        <v>5</v>
      </c>
    </row>
    <row r="4" spans="3:15" x14ac:dyDescent="0.3">
      <c r="C4" s="2">
        <v>5300065</v>
      </c>
      <c r="D4" s="2">
        <v>1</v>
      </c>
      <c r="E4" s="17" t="str">
        <f t="shared" ref="E4:E13" si="0">C4&amp;D4</f>
        <v>53000651</v>
      </c>
      <c r="F4" s="3">
        <v>15</v>
      </c>
      <c r="G4" s="3"/>
      <c r="H4" s="13">
        <v>0</v>
      </c>
      <c r="I4" s="14">
        <f>F4*H4</f>
        <v>0</v>
      </c>
      <c r="J4" s="15">
        <f>F4-I4</f>
        <v>15</v>
      </c>
      <c r="L4" s="2">
        <v>5300065</v>
      </c>
      <c r="M4" s="2">
        <v>1</v>
      </c>
      <c r="N4" s="18" t="str">
        <f t="shared" ref="N4:N13" si="1">L4&amp;M4</f>
        <v>53000651</v>
      </c>
      <c r="O4" t="e">
        <f>VLOOKUP(N4,$E$3:$F$13,2,1)</f>
        <v>#N/A</v>
      </c>
    </row>
    <row r="5" spans="3:15" x14ac:dyDescent="0.3">
      <c r="C5" s="2">
        <v>5300065</v>
      </c>
      <c r="D5" s="2">
        <v>5</v>
      </c>
      <c r="E5" s="17" t="str">
        <f t="shared" si="0"/>
        <v>53000655</v>
      </c>
      <c r="F5" s="3">
        <f>$F$4*D5</f>
        <v>75</v>
      </c>
      <c r="G5" s="3"/>
      <c r="H5" s="13">
        <v>0.12</v>
      </c>
      <c r="I5" s="14">
        <f t="shared" ref="I5:I13" si="2">F5*H5</f>
        <v>9</v>
      </c>
      <c r="J5" s="15">
        <f t="shared" ref="J5:J7" si="3">F5-I5</f>
        <v>66</v>
      </c>
      <c r="L5" s="2">
        <v>5300065</v>
      </c>
      <c r="M5" s="2">
        <v>42</v>
      </c>
      <c r="N5" s="18" t="str">
        <f t="shared" si="1"/>
        <v>530006542</v>
      </c>
      <c r="O5" t="e">
        <f t="shared" ref="O5:O13" si="4">VLOOKUP(N5,$E$3:$F$13,2,1)</f>
        <v>#N/A</v>
      </c>
    </row>
    <row r="6" spans="3:15" x14ac:dyDescent="0.3">
      <c r="C6" s="2">
        <v>5300065</v>
      </c>
      <c r="D6" s="2">
        <v>10</v>
      </c>
      <c r="E6" s="17" t="str">
        <f t="shared" si="0"/>
        <v>530006510</v>
      </c>
      <c r="F6" s="3">
        <f>$F$4*D6</f>
        <v>150</v>
      </c>
      <c r="G6" s="3"/>
      <c r="H6" s="13">
        <v>0.24</v>
      </c>
      <c r="I6" s="14">
        <f t="shared" si="2"/>
        <v>36</v>
      </c>
      <c r="J6" s="15">
        <f t="shared" si="3"/>
        <v>114</v>
      </c>
      <c r="L6" s="2">
        <v>5300065</v>
      </c>
      <c r="M6" s="2">
        <v>27</v>
      </c>
      <c r="N6" s="18" t="str">
        <f t="shared" si="1"/>
        <v>530006527</v>
      </c>
      <c r="O6" t="e">
        <f t="shared" si="4"/>
        <v>#N/A</v>
      </c>
    </row>
    <row r="7" spans="3:15" x14ac:dyDescent="0.3">
      <c r="C7" s="2">
        <v>5300065</v>
      </c>
      <c r="D7" s="2">
        <v>20</v>
      </c>
      <c r="E7" s="17" t="str">
        <f t="shared" si="0"/>
        <v>530006520</v>
      </c>
      <c r="F7" s="3">
        <f>$F$4*D7</f>
        <v>300</v>
      </c>
      <c r="G7" s="3"/>
      <c r="H7" s="13">
        <v>0.46</v>
      </c>
      <c r="I7" s="14">
        <f t="shared" si="2"/>
        <v>138</v>
      </c>
      <c r="J7" s="15">
        <f t="shared" si="3"/>
        <v>162</v>
      </c>
      <c r="L7" s="2">
        <v>5300065</v>
      </c>
      <c r="M7" s="2">
        <v>12</v>
      </c>
      <c r="N7" s="18" t="str">
        <f t="shared" si="1"/>
        <v>530006512</v>
      </c>
      <c r="O7" t="e">
        <f t="shared" si="4"/>
        <v>#N/A</v>
      </c>
    </row>
    <row r="8" spans="3:15" x14ac:dyDescent="0.3">
      <c r="C8" s="2">
        <v>5300065</v>
      </c>
      <c r="D8" s="2">
        <v>50</v>
      </c>
      <c r="E8" s="17" t="str">
        <f t="shared" si="0"/>
        <v>530006550</v>
      </c>
      <c r="F8" s="3">
        <f>$F$4*D8</f>
        <v>750</v>
      </c>
      <c r="G8" s="3"/>
      <c r="H8" s="13">
        <v>0.66</v>
      </c>
      <c r="I8" s="14">
        <f t="shared" si="2"/>
        <v>495</v>
      </c>
      <c r="J8" s="15">
        <f>F8-I8</f>
        <v>255</v>
      </c>
      <c r="L8" s="2">
        <v>5300065</v>
      </c>
      <c r="M8" s="2">
        <v>36</v>
      </c>
      <c r="N8" s="18" t="str">
        <f t="shared" si="1"/>
        <v>530006536</v>
      </c>
      <c r="O8" t="e">
        <f t="shared" si="4"/>
        <v>#N/A</v>
      </c>
    </row>
    <row r="9" spans="3:15" x14ac:dyDescent="0.3">
      <c r="C9" s="2">
        <v>5300066</v>
      </c>
      <c r="D9" s="2">
        <v>1</v>
      </c>
      <c r="E9" s="17" t="str">
        <f t="shared" si="0"/>
        <v>53000661</v>
      </c>
      <c r="F9" s="3">
        <v>25</v>
      </c>
      <c r="G9" s="3"/>
      <c r="H9" s="13">
        <v>0.01</v>
      </c>
      <c r="I9" s="14">
        <f t="shared" si="2"/>
        <v>0.25</v>
      </c>
      <c r="J9" s="15">
        <f t="shared" ref="J9:J12" si="5">F9-I9</f>
        <v>24.75</v>
      </c>
      <c r="L9" s="2">
        <v>5300066</v>
      </c>
      <c r="M9" s="2">
        <v>5</v>
      </c>
      <c r="N9" s="18" t="str">
        <f t="shared" si="1"/>
        <v>53000665</v>
      </c>
      <c r="O9">
        <f t="shared" si="4"/>
        <v>1000</v>
      </c>
    </row>
    <row r="10" spans="3:15" x14ac:dyDescent="0.3">
      <c r="C10" s="2">
        <v>5300066</v>
      </c>
      <c r="D10" s="2">
        <v>10</v>
      </c>
      <c r="E10" s="17" t="str">
        <f t="shared" si="0"/>
        <v>530006610</v>
      </c>
      <c r="F10" s="14">
        <f>D10*$F$9</f>
        <v>250</v>
      </c>
      <c r="G10" s="14"/>
      <c r="H10" s="13">
        <v>0.09</v>
      </c>
      <c r="I10" s="14">
        <f t="shared" si="2"/>
        <v>22.5</v>
      </c>
      <c r="J10" s="15">
        <f t="shared" si="5"/>
        <v>227.5</v>
      </c>
      <c r="L10" s="2">
        <v>5300066</v>
      </c>
      <c r="M10" s="2">
        <v>41</v>
      </c>
      <c r="N10" s="18" t="str">
        <f t="shared" si="1"/>
        <v>530006641</v>
      </c>
      <c r="O10">
        <f t="shared" si="4"/>
        <v>1000</v>
      </c>
    </row>
    <row r="11" spans="3:15" x14ac:dyDescent="0.3">
      <c r="C11" s="2">
        <v>5300066</v>
      </c>
      <c r="D11" s="2">
        <v>40</v>
      </c>
      <c r="E11" s="17" t="str">
        <f t="shared" si="0"/>
        <v>530006640</v>
      </c>
      <c r="F11" s="14">
        <f>D11*$F$9</f>
        <v>1000</v>
      </c>
      <c r="G11" s="14"/>
      <c r="H11" s="13">
        <v>0.18</v>
      </c>
      <c r="I11" s="14">
        <f t="shared" si="2"/>
        <v>180</v>
      </c>
      <c r="J11" s="15">
        <f t="shared" si="5"/>
        <v>820</v>
      </c>
      <c r="L11" s="2">
        <v>5300066</v>
      </c>
      <c r="M11" s="2">
        <v>95</v>
      </c>
      <c r="N11" s="18" t="str">
        <f t="shared" si="1"/>
        <v>530006695</v>
      </c>
      <c r="O11">
        <f t="shared" si="4"/>
        <v>2500</v>
      </c>
    </row>
    <row r="12" spans="3:15" x14ac:dyDescent="0.3">
      <c r="C12" s="2">
        <v>5300066</v>
      </c>
      <c r="D12" s="2">
        <v>70</v>
      </c>
      <c r="E12" s="17" t="str">
        <f t="shared" si="0"/>
        <v>530006670</v>
      </c>
      <c r="F12" s="14">
        <f>D12*$F$9</f>
        <v>1750</v>
      </c>
      <c r="G12" s="14"/>
      <c r="H12" s="13">
        <v>0.34</v>
      </c>
      <c r="I12" s="14">
        <f t="shared" si="2"/>
        <v>595</v>
      </c>
      <c r="J12" s="15">
        <f t="shared" si="5"/>
        <v>1155</v>
      </c>
      <c r="L12" s="2">
        <v>5300066</v>
      </c>
      <c r="M12" s="2">
        <v>44</v>
      </c>
      <c r="N12" s="18" t="str">
        <f t="shared" si="1"/>
        <v>530006644</v>
      </c>
      <c r="O12">
        <f t="shared" si="4"/>
        <v>1000</v>
      </c>
    </row>
    <row r="13" spans="3:15" x14ac:dyDescent="0.3">
      <c r="C13" s="2">
        <v>5300066</v>
      </c>
      <c r="D13" s="2">
        <v>100</v>
      </c>
      <c r="E13" s="17" t="str">
        <f t="shared" si="0"/>
        <v>5300066100</v>
      </c>
      <c r="F13" s="14">
        <f>D13*$F$9</f>
        <v>2500</v>
      </c>
      <c r="G13" s="14"/>
      <c r="H13" s="13">
        <v>0.5</v>
      </c>
      <c r="I13" s="14">
        <f t="shared" si="2"/>
        <v>1250</v>
      </c>
      <c r="J13" s="15">
        <f>F13-I13</f>
        <v>1250</v>
      </c>
      <c r="L13" s="2">
        <v>5300066</v>
      </c>
      <c r="M13" s="2">
        <v>67</v>
      </c>
      <c r="N13" s="18" t="str">
        <f t="shared" si="1"/>
        <v>530006667</v>
      </c>
      <c r="O13">
        <f t="shared" si="4"/>
        <v>1000</v>
      </c>
    </row>
    <row r="18" spans="7:13" x14ac:dyDescent="0.3">
      <c r="G18" s="2" t="s">
        <v>17</v>
      </c>
      <c r="H18" s="2" t="s">
        <v>18</v>
      </c>
      <c r="I18" s="2" t="str">
        <f t="shared" ref="I18:I25" si="6">G18&amp;" "&amp;H18</f>
        <v>Commmerciaux volume des ventes</v>
      </c>
      <c r="J18" s="2" t="s">
        <v>19</v>
      </c>
      <c r="L18" s="31" t="s">
        <v>24</v>
      </c>
      <c r="M18" s="31"/>
    </row>
    <row r="19" spans="7:13" x14ac:dyDescent="0.3">
      <c r="G19" s="2" t="s">
        <v>20</v>
      </c>
      <c r="H19" s="2">
        <v>15</v>
      </c>
      <c r="I19" s="2" t="str">
        <f t="shared" si="6"/>
        <v>david 15</v>
      </c>
      <c r="J19" s="2" t="e">
        <f>VLOOKUP(I19,$L$19:$M$24,2,1)</f>
        <v>#N/A</v>
      </c>
      <c r="L19" s="1" t="s">
        <v>22</v>
      </c>
      <c r="M19" s="1" t="s">
        <v>23</v>
      </c>
    </row>
    <row r="20" spans="7:13" x14ac:dyDescent="0.3">
      <c r="G20" s="2" t="s">
        <v>20</v>
      </c>
      <c r="H20" s="2">
        <v>45</v>
      </c>
      <c r="I20" s="2" t="str">
        <f t="shared" si="6"/>
        <v>david 45</v>
      </c>
      <c r="J20" s="2" t="e">
        <f t="shared" ref="J20:J25" si="7">VLOOKUP(I20,$L$19:$M$24,2,1)</f>
        <v>#N/A</v>
      </c>
      <c r="L20" s="1">
        <v>0</v>
      </c>
      <c r="M20" s="16">
        <v>0</v>
      </c>
    </row>
    <row r="21" spans="7:13" x14ac:dyDescent="0.3">
      <c r="G21" s="2" t="s">
        <v>20</v>
      </c>
      <c r="H21" s="2">
        <v>4</v>
      </c>
      <c r="I21" s="2" t="str">
        <f t="shared" si="6"/>
        <v>david 4</v>
      </c>
      <c r="J21" s="2" t="e">
        <f t="shared" si="7"/>
        <v>#N/A</v>
      </c>
      <c r="L21" s="1">
        <v>10</v>
      </c>
      <c r="M21" s="16">
        <v>0.05</v>
      </c>
    </row>
    <row r="22" spans="7:13" x14ac:dyDescent="0.3">
      <c r="G22" s="2" t="s">
        <v>21</v>
      </c>
      <c r="H22" s="2">
        <v>9</v>
      </c>
      <c r="I22" s="2" t="str">
        <f t="shared" si="6"/>
        <v>thomas 9</v>
      </c>
      <c r="J22" s="2" t="e">
        <f t="shared" si="7"/>
        <v>#N/A</v>
      </c>
      <c r="L22" s="1">
        <v>20</v>
      </c>
      <c r="M22" s="16">
        <v>0.1</v>
      </c>
    </row>
    <row r="23" spans="7:13" x14ac:dyDescent="0.3">
      <c r="G23" s="2" t="s">
        <v>21</v>
      </c>
      <c r="H23" s="2">
        <v>38</v>
      </c>
      <c r="I23" s="2" t="str">
        <f t="shared" si="6"/>
        <v>thomas 38</v>
      </c>
      <c r="J23" s="2" t="e">
        <f t="shared" si="7"/>
        <v>#N/A</v>
      </c>
      <c r="L23" s="1">
        <v>25</v>
      </c>
      <c r="M23" s="16">
        <v>0.15</v>
      </c>
    </row>
    <row r="24" spans="7:13" x14ac:dyDescent="0.3">
      <c r="G24" s="2" t="s">
        <v>21</v>
      </c>
      <c r="H24" s="2">
        <v>8</v>
      </c>
      <c r="I24" s="2" t="str">
        <f t="shared" si="6"/>
        <v>thomas 8</v>
      </c>
      <c r="J24" s="2" t="e">
        <f t="shared" si="7"/>
        <v>#N/A</v>
      </c>
      <c r="L24" s="1">
        <v>30</v>
      </c>
      <c r="M24" s="16">
        <v>0.2</v>
      </c>
    </row>
    <row r="25" spans="7:13" x14ac:dyDescent="0.3">
      <c r="G25" s="2" t="s">
        <v>21</v>
      </c>
      <c r="H25" s="2">
        <v>35</v>
      </c>
      <c r="I25" s="2" t="str">
        <f t="shared" si="6"/>
        <v>thomas 35</v>
      </c>
      <c r="J25" s="2" t="e">
        <f t="shared" si="7"/>
        <v>#N/A</v>
      </c>
      <c r="L25" s="6"/>
    </row>
  </sheetData>
  <mergeCells count="1">
    <mergeCell ref="L18:M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Daimler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mdo100</cp:lastModifiedBy>
  <dcterms:created xsi:type="dcterms:W3CDTF">2022-03-04T13:08:22Z</dcterms:created>
  <dcterms:modified xsi:type="dcterms:W3CDTF">2022-03-25T13:06:51Z</dcterms:modified>
</cp:coreProperties>
</file>