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20" yWindow="-1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 s="1"/>
  <c r="D5" i="1" l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T22" i="1" s="1"/>
  <c r="S23" i="1"/>
  <c r="R23" i="1" s="1"/>
  <c r="S24" i="1"/>
  <c r="R24" i="1" s="1"/>
  <c r="S25" i="1"/>
  <c r="R25" i="1" s="1"/>
  <c r="S26" i="1"/>
  <c r="T26" i="1" s="1"/>
  <c r="S27" i="1"/>
  <c r="R27" i="1" s="1"/>
  <c r="S28" i="1"/>
  <c r="R28" i="1" s="1"/>
  <c r="S29" i="1"/>
  <c r="R29" i="1" s="1"/>
  <c r="S30" i="1"/>
  <c r="T30" i="1" s="1"/>
  <c r="S31" i="1"/>
  <c r="T31" i="1" s="1"/>
  <c r="S32" i="1"/>
  <c r="R32" i="1" s="1"/>
  <c r="S33" i="1"/>
  <c r="T33" i="1" s="1"/>
  <c r="S34" i="1"/>
  <c r="T34" i="1" s="1"/>
  <c r="S35" i="1"/>
  <c r="R35" i="1" s="1"/>
  <c r="S36" i="1"/>
  <c r="R36" i="1" s="1"/>
  <c r="S37" i="1"/>
  <c r="R37" i="1" s="1"/>
  <c r="S38" i="1"/>
  <c r="T38" i="1" s="1"/>
  <c r="S39" i="1"/>
  <c r="T39" i="1" s="1"/>
  <c r="S40" i="1"/>
  <c r="T40" i="1" s="1"/>
  <c r="S41" i="1"/>
  <c r="T41" i="1" s="1"/>
  <c r="S42" i="1"/>
  <c r="T42" i="1" s="1"/>
  <c r="S43" i="1"/>
  <c r="T43" i="1" s="1"/>
  <c r="S44" i="1"/>
  <c r="T44" i="1" s="1"/>
  <c r="S45" i="1"/>
  <c r="T45" i="1" s="1"/>
  <c r="S46" i="1"/>
  <c r="T46" i="1" s="1"/>
  <c r="S47" i="1"/>
  <c r="T47" i="1" s="1"/>
  <c r="S48" i="1"/>
  <c r="R48" i="1" s="1"/>
  <c r="S49" i="1"/>
  <c r="R49" i="1" s="1"/>
  <c r="S50" i="1"/>
  <c r="T50" i="1" s="1"/>
  <c r="S51" i="1"/>
  <c r="T51" i="1" s="1"/>
  <c r="S52" i="1"/>
  <c r="T52" i="1" s="1"/>
  <c r="R22" i="1"/>
  <c r="D6" i="1" l="1"/>
  <c r="D7" i="1"/>
  <c r="D8" i="1"/>
  <c r="R52" i="1"/>
  <c r="R45" i="1"/>
  <c r="R43" i="1"/>
  <c r="R31" i="1"/>
  <c r="R51" i="1"/>
  <c r="R50" i="1"/>
  <c r="R33" i="1"/>
  <c r="R38" i="1"/>
  <c r="R26" i="1"/>
  <c r="R46" i="1"/>
  <c r="R34" i="1"/>
  <c r="R42" i="1"/>
  <c r="R30" i="1"/>
  <c r="R44" i="1"/>
  <c r="T32" i="1"/>
  <c r="R41" i="1"/>
  <c r="R40" i="1"/>
  <c r="R39" i="1"/>
  <c r="L39" i="1"/>
  <c r="L38" i="1"/>
  <c r="T29" i="1"/>
  <c r="L37" i="1"/>
  <c r="T28" i="1"/>
  <c r="L36" i="1"/>
  <c r="T27" i="1"/>
  <c r="R47" i="1"/>
  <c r="L35" i="1"/>
  <c r="L34" i="1"/>
  <c r="T49" i="1"/>
  <c r="T37" i="1"/>
  <c r="T25" i="1"/>
  <c r="T48" i="1"/>
  <c r="T36" i="1"/>
  <c r="T24" i="1"/>
  <c r="T35" i="1"/>
  <c r="T23" i="1"/>
  <c r="R21" i="1"/>
  <c r="T21" i="1" s="1"/>
  <c r="R3" i="1"/>
  <c r="T3" i="1" s="1"/>
  <c r="R13" i="1"/>
  <c r="T13" i="1" s="1"/>
  <c r="R14" i="1"/>
  <c r="T14" i="1" s="1"/>
  <c r="R4" i="1"/>
  <c r="T4" i="1" s="1"/>
  <c r="R11" i="1"/>
  <c r="T11" i="1" s="1"/>
  <c r="R12" i="1"/>
  <c r="T12" i="1" s="1"/>
  <c r="R10" i="1"/>
  <c r="T10" i="1" s="1"/>
  <c r="R8" i="1"/>
  <c r="T8" i="1" s="1"/>
  <c r="R20" i="1"/>
  <c r="T20" i="1" s="1"/>
  <c r="R7" i="1"/>
  <c r="T7" i="1" s="1"/>
  <c r="R19" i="1"/>
  <c r="T19" i="1" s="1"/>
  <c r="R6" i="1"/>
  <c r="T6" i="1" s="1"/>
  <c r="R18" i="1"/>
  <c r="T18" i="1" s="1"/>
  <c r="R5" i="1"/>
  <c r="T5" i="1" s="1"/>
  <c r="R17" i="1"/>
  <c r="T17" i="1" s="1"/>
  <c r="R9" i="1"/>
  <c r="T9" i="1" s="1"/>
  <c r="R16" i="1"/>
  <c r="T16" i="1" s="1"/>
  <c r="R15" i="1"/>
  <c r="T15" i="1" s="1"/>
  <c r="D9" i="1" l="1"/>
  <c r="G23" i="1"/>
  <c r="H23" i="1" s="1"/>
  <c r="G24" i="1"/>
  <c r="H24" i="1" s="1"/>
  <c r="G25" i="1"/>
  <c r="H25" i="1" s="1"/>
  <c r="G26" i="1"/>
  <c r="H26" i="1" s="1"/>
  <c r="G27" i="1"/>
  <c r="G28" i="1"/>
  <c r="H28" i="1" s="1"/>
  <c r="G29" i="1"/>
  <c r="H29" i="1" s="1"/>
  <c r="G30" i="1"/>
  <c r="H30" i="1" s="1"/>
  <c r="G31" i="1"/>
  <c r="G32" i="1"/>
  <c r="H32" i="1" s="1"/>
  <c r="G33" i="1"/>
  <c r="H33" i="1" s="1"/>
  <c r="G34" i="1"/>
  <c r="H34" i="1" s="1"/>
  <c r="G35" i="1"/>
  <c r="H35" i="1" s="1"/>
  <c r="G36" i="1"/>
  <c r="H36" i="1" s="1"/>
  <c r="G37" i="1"/>
  <c r="H37" i="1" s="1"/>
  <c r="G38" i="1"/>
  <c r="H38" i="1" s="1"/>
  <c r="G39" i="1"/>
  <c r="G40" i="1"/>
  <c r="H40" i="1" s="1"/>
  <c r="G41" i="1"/>
  <c r="H41" i="1" s="1"/>
  <c r="G42" i="1"/>
  <c r="H42" i="1" s="1"/>
  <c r="G43" i="1"/>
  <c r="H43" i="1" s="1"/>
  <c r="G44" i="1"/>
  <c r="H44" i="1" s="1"/>
  <c r="G45" i="1"/>
  <c r="H45" i="1" s="1"/>
  <c r="G46" i="1"/>
  <c r="H46" i="1" s="1"/>
  <c r="G47" i="1"/>
  <c r="H47" i="1" s="1"/>
  <c r="G48" i="1"/>
  <c r="H48" i="1" s="1"/>
  <c r="G49" i="1"/>
  <c r="H49" i="1" s="1"/>
  <c r="G50" i="1"/>
  <c r="H50" i="1" s="1"/>
  <c r="G51" i="1"/>
  <c r="G52" i="1"/>
  <c r="H52" i="1" s="1"/>
  <c r="H27" i="1"/>
  <c r="H31" i="1"/>
  <c r="H39" i="1"/>
  <c r="H51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A5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3" i="1"/>
  <c r="H11" i="1"/>
  <c r="H12" i="1"/>
  <c r="G4" i="1"/>
  <c r="H4" i="1" s="1"/>
  <c r="G5" i="1"/>
  <c r="H5" i="1" s="1"/>
  <c r="G6" i="1"/>
  <c r="H6" i="1" s="1"/>
  <c r="G7" i="1"/>
  <c r="H7" i="1" s="1"/>
  <c r="G8" i="1"/>
  <c r="H8" i="1" s="1"/>
  <c r="G9" i="1"/>
  <c r="H9" i="1" s="1"/>
  <c r="G10" i="1"/>
  <c r="H10" i="1" s="1"/>
  <c r="G11" i="1"/>
  <c r="G12" i="1"/>
  <c r="G13" i="1"/>
  <c r="H13" i="1" s="1"/>
  <c r="G14" i="1"/>
  <c r="H14" i="1" s="1"/>
  <c r="G15" i="1"/>
  <c r="H15" i="1" s="1"/>
  <c r="G16" i="1"/>
  <c r="H16" i="1" s="1"/>
  <c r="G17" i="1"/>
  <c r="H17" i="1" s="1"/>
  <c r="G18" i="1"/>
  <c r="H18" i="1" s="1"/>
  <c r="G19" i="1"/>
  <c r="H19" i="1" s="1"/>
  <c r="G20" i="1"/>
  <c r="H20" i="1" s="1"/>
  <c r="G21" i="1"/>
  <c r="H21" i="1" s="1"/>
  <c r="G22" i="1"/>
  <c r="H22" i="1" s="1"/>
  <c r="G3" i="1"/>
  <c r="H3" i="1" s="1"/>
  <c r="D10" i="1" l="1"/>
  <c r="L7" i="1"/>
  <c r="J5" i="1" s="1"/>
  <c r="J22" i="1"/>
  <c r="J4" i="1"/>
  <c r="D11" i="1" l="1"/>
  <c r="J11" i="1"/>
  <c r="J21" i="1"/>
  <c r="J19" i="1"/>
  <c r="J9" i="1"/>
  <c r="J10" i="1"/>
  <c r="J13" i="1"/>
  <c r="J14" i="1"/>
  <c r="J15" i="1"/>
  <c r="J8" i="1"/>
  <c r="J16" i="1"/>
  <c r="J6" i="1"/>
  <c r="J7" i="1"/>
  <c r="J3" i="1"/>
  <c r="J17" i="1"/>
  <c r="J18" i="1"/>
  <c r="J12" i="1"/>
  <c r="J20" i="1"/>
  <c r="D12" i="1" l="1"/>
  <c r="D13" i="1" s="1"/>
  <c r="D14" i="1" s="1"/>
  <c r="D15" i="1" s="1"/>
  <c r="D16" i="1" s="1"/>
  <c r="D17" i="1" s="1"/>
  <c r="D18" i="1" s="1"/>
  <c r="D19" i="1" s="1"/>
  <c r="D20" i="1" l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</calcChain>
</file>

<file path=xl/sharedStrings.xml><?xml version="1.0" encoding="utf-8"?>
<sst xmlns="http://schemas.openxmlformats.org/spreadsheetml/2006/main" count="53" uniqueCount="32">
  <si>
    <t>Entreprise</t>
  </si>
  <si>
    <t>Designation</t>
  </si>
  <si>
    <t>HT</t>
  </si>
  <si>
    <t>Tx TVA</t>
  </si>
  <si>
    <t>TTC</t>
  </si>
  <si>
    <t>FENÊTRES / menuiserie aluminium</t>
  </si>
  <si>
    <t>CHAUFFAGE &amp; CLIM</t>
  </si>
  <si>
    <t>ÉLÉCTRICITÉ RDC &amp; R+1</t>
  </si>
  <si>
    <t>ÉLÉCTRICITÉ  R+2</t>
  </si>
  <si>
    <t>ÉLÉCTRICITÉ  R+3</t>
  </si>
  <si>
    <t>PLAQUISTE</t>
  </si>
  <si>
    <t>CLIM R+1</t>
  </si>
  <si>
    <t>CLIM R+2</t>
  </si>
  <si>
    <t>CLIM R+3</t>
  </si>
  <si>
    <t>CLIM R+4</t>
  </si>
  <si>
    <t>PEINTURES R+1</t>
  </si>
  <si>
    <t>PEINTURES R+2</t>
  </si>
  <si>
    <t>PEINTURES R+3</t>
  </si>
  <si>
    <t>PEINTURES R+4</t>
  </si>
  <si>
    <t>BUREAUX MARGUERITES</t>
  </si>
  <si>
    <t>Cuisine, Claustra, dégagement R1</t>
  </si>
  <si>
    <t>Cuisine, Claustra, bureaux R2</t>
  </si>
  <si>
    <t>Cuisine, placards R3</t>
  </si>
  <si>
    <t>REMISE 15%</t>
  </si>
  <si>
    <t>TVA</t>
  </si>
  <si>
    <t xml:space="preserve">Devis accepté </t>
  </si>
  <si>
    <t>Oui</t>
  </si>
  <si>
    <t>Non</t>
  </si>
  <si>
    <t>Somme devis accepté</t>
  </si>
  <si>
    <t>% total</t>
  </si>
  <si>
    <t>Remise</t>
  </si>
  <si>
    <t>Designation sans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</si>
</sst>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_-* #,##0.0\ &quot;€&quot;_-;\-* #,##0.0\ &quot;€&quot;_-;_-* &quot;-&quot;??\ &quot;€&quot;_-;_-@_-"/>
    <numFmt numFmtId="165" formatCode="_-* #,##0.0\ &quot;€&quot;_-;\-* #,##0.0\ &quot;€&quot;_-;_-* &quot;-&quot;?\ &quot;€&quot;_-;_-@_-"/>
    <numFmt numFmtId="166" formatCode="_-* #,##0.00\ &quot;€&quot;_-;\-* #,##0.00\ &quot;€&quot;_-;_-* &quot;-&quot;?\ &quot;€&quot;_-;_-@_-"/>
    <numFmt numFmtId="167" formatCode="General;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164" fontId="0" fillId="0" borderId="1" xfId="1" applyNumberFormat="1" applyFont="1" applyBorder="1" applyAlignment="1">
      <alignment horizontal="center"/>
    </xf>
    <xf numFmtId="9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9" fontId="2" fillId="0" borderId="3" xfId="2" applyFont="1" applyFill="1" applyBorder="1" applyAlignment="1">
      <alignment horizontal="center"/>
    </xf>
    <xf numFmtId="9" fontId="0" fillId="0" borderId="3" xfId="2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44" fontId="3" fillId="0" borderId="5" xfId="1" applyFont="1" applyBorder="1" applyAlignment="1">
      <alignment horizontal="center"/>
    </xf>
    <xf numFmtId="167" fontId="0" fillId="0" borderId="0" xfId="0" applyNumberFormat="1"/>
    <xf numFmtId="167" fontId="2" fillId="2" borderId="1" xfId="0" applyNumberFormat="1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11">
    <dxf>
      <numFmt numFmtId="167" formatCode="General;;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J52" totalsRowShown="0" tableBorderDxfId="10">
  <autoFilter ref="B2:J52">
    <filterColumn colId="0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Entreprise" dataDxfId="9"/>
    <tableColumn id="9" name="Designation" dataDxfId="1"/>
    <tableColumn id="2" name="Designation sans doublons" dataDxfId="0">
      <calculatedColumnFormula>IFERROR(INDEX(Tableau1[Designation],MATCH(0,INDEX(COUNTIF(D$2:D2,Tableau1[Designation]),,),0)),"")</calculatedColumnFormula>
    </tableColumn>
    <tableColumn id="3" name="HT" dataDxfId="8"/>
    <tableColumn id="4" name="Tx TVA" dataDxfId="7"/>
    <tableColumn id="5" name="TVA" dataDxfId="6"/>
    <tableColumn id="6" name="TTC" dataDxfId="5"/>
    <tableColumn id="7" name="Devis accepté " dataDxfId="4"/>
    <tableColumn id="8" name="% total" dataDxfId="3" dataCellStyle="Pourcentag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R3:T52" headerRowCount="0" totalsRowShown="0">
  <tableColumns count="3">
    <tableColumn id="1" name="Colonne1">
      <calculatedColumnFormula>IFERROR(INDEX(Tableau1[Entreprise],_xlfn.AGGREGATE(15,6,(1/$S$3:$S$52=$S3)*(ROW(Tableau1[Entreprise])-2),$S$3:$S3)),"")</calculatedColumnFormula>
    </tableColumn>
    <tableColumn id="2" name="Colonne2" dataDxfId="2">
      <calculatedColumnFormula>IF(Tableau1[[#This Row],[Entreprise]]="","",COUNTIF($B$3:$B3,$B3))</calculatedColumnFormula>
    </tableColumn>
    <tableColumn id="3" name="Colonne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52"/>
  <sheetViews>
    <sheetView showGridLines="0" tabSelected="1" workbookViewId="0">
      <selection activeCell="D1" sqref="D1:D1048576"/>
    </sheetView>
  </sheetViews>
  <sheetFormatPr baseColWidth="10" defaultColWidth="9.109375" defaultRowHeight="14.4" x14ac:dyDescent="0.3"/>
  <cols>
    <col min="1" max="1" width="9.109375" style="1"/>
    <col min="2" max="2" width="26.44140625" bestFit="1" customWidth="1"/>
    <col min="3" max="3" width="32" bestFit="1" customWidth="1"/>
    <col min="4" max="4" width="32" style="15" customWidth="1"/>
    <col min="5" max="5" width="13.109375" customWidth="1"/>
    <col min="7" max="7" width="12.5546875" customWidth="1"/>
    <col min="8" max="8" width="12.6640625" customWidth="1"/>
    <col min="9" max="9" width="15.6640625" style="1" customWidth="1"/>
    <col min="10" max="10" width="9.33203125" customWidth="1"/>
    <col min="12" max="12" width="26.44140625" bestFit="1" customWidth="1"/>
    <col min="14" max="14" width="26.44140625" bestFit="1" customWidth="1"/>
    <col min="17" max="17" width="4.6640625" hidden="1" customWidth="1"/>
    <col min="18" max="18" width="26.44140625" bestFit="1" customWidth="1"/>
    <col min="19" max="19" width="11.5546875" customWidth="1"/>
    <col min="20" max="20" width="26.44140625" bestFit="1" customWidth="1"/>
  </cols>
  <sheetData>
    <row r="1" spans="1:20" x14ac:dyDescent="0.3">
      <c r="I1"/>
      <c r="Q1" t="s">
        <v>27</v>
      </c>
    </row>
    <row r="2" spans="1:20" x14ac:dyDescent="0.3">
      <c r="B2" s="10" t="s">
        <v>0</v>
      </c>
      <c r="C2" s="10" t="s">
        <v>1</v>
      </c>
      <c r="D2" s="16" t="s">
        <v>31</v>
      </c>
      <c r="E2" s="10" t="s">
        <v>2</v>
      </c>
      <c r="F2" s="10" t="s">
        <v>3</v>
      </c>
      <c r="G2" s="2" t="s">
        <v>24</v>
      </c>
      <c r="H2" s="2" t="s">
        <v>4</v>
      </c>
      <c r="I2" s="10" t="s">
        <v>25</v>
      </c>
      <c r="J2" s="11" t="s">
        <v>29</v>
      </c>
      <c r="K2" s="1"/>
      <c r="L2" s="1"/>
      <c r="Q2" t="s">
        <v>26</v>
      </c>
    </row>
    <row r="3" spans="1:20" x14ac:dyDescent="0.3">
      <c r="A3" s="1">
        <f>ROW()-2</f>
        <v>1</v>
      </c>
      <c r="B3" s="5">
        <v>1</v>
      </c>
      <c r="C3" s="5" t="s">
        <v>5</v>
      </c>
      <c r="D3" s="15" t="str">
        <f>IFERROR(INDEX(Tableau1[Designation],MATCH(0,INDEX(COUNTIF(D$2:D2,Tableau1[Designation]),,),0)),"")</f>
        <v>FENÊTRES / menuiserie aluminium</v>
      </c>
      <c r="E3" s="6">
        <v>22184</v>
      </c>
      <c r="F3" s="7">
        <v>0.2</v>
      </c>
      <c r="G3" s="8">
        <f>E3*F3</f>
        <v>4436.8</v>
      </c>
      <c r="H3" s="9">
        <f>G3+E3</f>
        <v>26620.799999999999</v>
      </c>
      <c r="I3" s="5" t="s">
        <v>26</v>
      </c>
      <c r="J3" s="12">
        <f>IF($I3="Oui",H3/$L$7,"")</f>
        <v>0.10271861692512392</v>
      </c>
      <c r="K3" s="1"/>
      <c r="L3" s="1"/>
      <c r="Q3" t="s">
        <v>30</v>
      </c>
      <c r="R3">
        <f>IFERROR(INDEX(Tableau1[Entreprise],_xlfn.AGGREGATE(15,6,(1/$S$3:$S$52=$S3)*(ROW(Tableau1[Entreprise])-2),$S$3:$S3)),"")</f>
        <v>1</v>
      </c>
      <c r="S3" s="1">
        <f>IF(Tableau1[[#This Row],[Entreprise]]="","",COUNTIF($B$3:$B3,$B3))</f>
        <v>1</v>
      </c>
      <c r="T3">
        <f>IF($S$3:$S$52=1,$R3,"")</f>
        <v>1</v>
      </c>
    </row>
    <row r="4" spans="1:20" x14ac:dyDescent="0.3">
      <c r="A4" s="1">
        <f t="shared" ref="A4:A52" si="0">ROW()-2</f>
        <v>2</v>
      </c>
      <c r="B4" s="5">
        <v>1</v>
      </c>
      <c r="C4" s="5" t="s">
        <v>5</v>
      </c>
      <c r="D4" s="15" t="str">
        <f>IFERROR(INDEX(Tableau1[Designation],MATCH(0,INDEX(COUNTIF(D$2:D3,Tableau1[Designation]),,),0)),"")</f>
        <v>CHAUFFAGE &amp; CLIM</v>
      </c>
      <c r="E4" s="6">
        <v>25012</v>
      </c>
      <c r="F4" s="7">
        <v>0.2</v>
      </c>
      <c r="G4" s="8">
        <f t="shared" ref="G4:G52" si="1">E4*F4</f>
        <v>5002.4000000000005</v>
      </c>
      <c r="H4" s="9">
        <f t="shared" ref="H4:H52" si="2">G4+E4</f>
        <v>30014.400000000001</v>
      </c>
      <c r="I4" s="5" t="s">
        <v>27</v>
      </c>
      <c r="J4" s="12" t="str">
        <f t="shared" ref="J4:J52" si="3">IF($I4="Oui",H4/$L$7,"")</f>
        <v/>
      </c>
      <c r="K4" s="1"/>
      <c r="L4" s="1"/>
      <c r="R4">
        <f>IFERROR(INDEX(Tableau1[Entreprise],_xlfn.AGGREGATE(15,6,(1/$S$3:$S$52=$S4)*(ROW(Tableau1[Entreprise])-2),$S$3:$S4)),"")</f>
        <v>1</v>
      </c>
      <c r="S4" s="1">
        <f>IF(Tableau1[[#This Row],[Entreprise]]="","",COUNTIF($B$3:$B4,$B4))</f>
        <v>2</v>
      </c>
      <c r="T4" t="str">
        <f t="shared" ref="T4:T19" si="4">IF(S4=1,R4,"")</f>
        <v/>
      </c>
    </row>
    <row r="5" spans="1:20" ht="15" thickBot="1" x14ac:dyDescent="0.35">
      <c r="A5" s="1">
        <f t="shared" si="0"/>
        <v>3</v>
      </c>
      <c r="B5" s="5">
        <v>3</v>
      </c>
      <c r="C5" s="5" t="s">
        <v>6</v>
      </c>
      <c r="D5" s="15" t="str">
        <f>IFERROR(INDEX(Tableau1[Designation],MATCH(0,INDEX(COUNTIF(D$2:D4,Tableau1[Designation]),,),0)),"")</f>
        <v>ÉLÉCTRICITÉ RDC &amp; R+1</v>
      </c>
      <c r="E5" s="6">
        <v>2440</v>
      </c>
      <c r="F5" s="7">
        <v>0.2</v>
      </c>
      <c r="G5" s="8">
        <f t="shared" si="1"/>
        <v>488</v>
      </c>
      <c r="H5" s="9">
        <f t="shared" si="2"/>
        <v>2928</v>
      </c>
      <c r="I5" s="5" t="s">
        <v>26</v>
      </c>
      <c r="J5" s="12">
        <f t="shared" si="3"/>
        <v>1.1297936589312224E-2</v>
      </c>
      <c r="K5" s="1"/>
      <c r="L5" s="1"/>
      <c r="R5">
        <f>IFERROR(INDEX(Tableau1[Entreprise],_xlfn.AGGREGATE(15,6,(1/$S$3:$S$52=$S5)*(ROW(Tableau1[Entreprise])-2),$S$3:$S5)),"")</f>
        <v>3</v>
      </c>
      <c r="S5" s="1">
        <f>IF(Tableau1[[#This Row],[Entreprise]]="","",COUNTIF($B$3:$B5,$B5))</f>
        <v>1</v>
      </c>
      <c r="T5">
        <f t="shared" si="4"/>
        <v>3</v>
      </c>
    </row>
    <row r="6" spans="1:20" x14ac:dyDescent="0.3">
      <c r="A6" s="1">
        <f t="shared" si="0"/>
        <v>4</v>
      </c>
      <c r="B6" s="5">
        <v>3</v>
      </c>
      <c r="C6" s="5" t="s">
        <v>7</v>
      </c>
      <c r="D6" s="15" t="str">
        <f>IFERROR(INDEX(Tableau1[Designation],MATCH(0,INDEX(COUNTIF(D$2:D5,Tableau1[Designation]),,),0)),"")</f>
        <v>ÉLÉCTRICITÉ  R+2</v>
      </c>
      <c r="E6" s="6">
        <v>14240</v>
      </c>
      <c r="F6" s="7">
        <v>0.2</v>
      </c>
      <c r="G6" s="8">
        <f t="shared" si="1"/>
        <v>2848</v>
      </c>
      <c r="H6" s="9">
        <f t="shared" si="2"/>
        <v>17088</v>
      </c>
      <c r="I6" s="5" t="s">
        <v>26</v>
      </c>
      <c r="J6" s="12">
        <f t="shared" si="3"/>
        <v>6.5935498783527072E-2</v>
      </c>
      <c r="K6" s="1"/>
      <c r="L6" s="13" t="s">
        <v>28</v>
      </c>
      <c r="R6">
        <f>IFERROR(INDEX(Tableau1[Entreprise],_xlfn.AGGREGATE(15,6,(1/$S$3:$S$52=$S6)*(ROW(Tableau1[Entreprise])-2),$S$3:$S6)),"")</f>
        <v>3</v>
      </c>
      <c r="S6" s="1">
        <f>IF(Tableau1[[#This Row],[Entreprise]]="","",COUNTIF($B$3:$B6,$B6))</f>
        <v>2</v>
      </c>
      <c r="T6" t="str">
        <f t="shared" si="4"/>
        <v/>
      </c>
    </row>
    <row r="7" spans="1:20" ht="15" thickBot="1" x14ac:dyDescent="0.35">
      <c r="A7" s="1">
        <f t="shared" si="0"/>
        <v>5</v>
      </c>
      <c r="B7" s="5">
        <v>3</v>
      </c>
      <c r="C7" s="5" t="s">
        <v>8</v>
      </c>
      <c r="D7" s="15" t="str">
        <f>IFERROR(INDEX(Tableau1[Designation],MATCH(0,INDEX(COUNTIF(D$2:D6,Tableau1[Designation]),,),0)),"")</f>
        <v>ÉLÉCTRICITÉ  R+3</v>
      </c>
      <c r="E7" s="6">
        <v>7044</v>
      </c>
      <c r="F7" s="7">
        <v>0.2</v>
      </c>
      <c r="G7" s="8">
        <f t="shared" si="1"/>
        <v>1408.8000000000002</v>
      </c>
      <c r="H7" s="9">
        <f t="shared" si="2"/>
        <v>8452.7999999999993</v>
      </c>
      <c r="I7" s="5" t="s">
        <v>26</v>
      </c>
      <c r="J7" s="12">
        <f t="shared" si="3"/>
        <v>3.2615846448817744E-2</v>
      </c>
      <c r="K7" s="1"/>
      <c r="L7" s="14">
        <f>(SUMPRODUCT(($I$3:$I$53="Oui")*($H$3:$H$53)))-(SUMPRODUCT(($I$3:$I$53="Remise")*($H$3:$H$53)))</f>
        <v>259162.36800000005</v>
      </c>
      <c r="R7">
        <f>IFERROR(INDEX(Tableau1[Entreprise],_xlfn.AGGREGATE(15,6,(1/$S$3:$S$52=$S7)*(ROW(Tableau1[Entreprise])-2),$S$3:$S7)),"")</f>
        <v>3</v>
      </c>
      <c r="S7" s="1">
        <f>IF(Tableau1[[#This Row],[Entreprise]]="","",COUNTIF($B$3:$B7,$B7))</f>
        <v>3</v>
      </c>
      <c r="T7" t="str">
        <f t="shared" si="4"/>
        <v/>
      </c>
    </row>
    <row r="8" spans="1:20" x14ac:dyDescent="0.3">
      <c r="A8" s="1">
        <f t="shared" si="0"/>
        <v>6</v>
      </c>
      <c r="B8" s="5">
        <v>6</v>
      </c>
      <c r="C8" s="5" t="s">
        <v>9</v>
      </c>
      <c r="D8" s="15" t="str">
        <f>IFERROR(INDEX(Tableau1[Designation],MATCH(0,INDEX(COUNTIF(D$2:D7,Tableau1[Designation]),,),0)),"")</f>
        <v>PLAQUISTE</v>
      </c>
      <c r="E8" s="6">
        <v>2810.83</v>
      </c>
      <c r="F8" s="7">
        <v>0.2</v>
      </c>
      <c r="G8" s="8">
        <f t="shared" si="1"/>
        <v>562.16600000000005</v>
      </c>
      <c r="H8" s="9">
        <f t="shared" si="2"/>
        <v>3372.9960000000001</v>
      </c>
      <c r="I8" s="5" t="s">
        <v>26</v>
      </c>
      <c r="J8" s="12">
        <f t="shared" si="3"/>
        <v>1.3014991435793639E-2</v>
      </c>
      <c r="K8" s="1"/>
      <c r="L8" s="1"/>
      <c r="R8">
        <f>IFERROR(INDEX(Tableau1[Entreprise],_xlfn.AGGREGATE(15,6,(1/$S$3:$S$52=$S8)*(ROW(Tableau1[Entreprise])-2),$S$3:$S8)),"")</f>
        <v>6</v>
      </c>
      <c r="S8" s="1">
        <f>IF(Tableau1[[#This Row],[Entreprise]]="","",COUNTIF($B$3:$B8,$B8))</f>
        <v>1</v>
      </c>
      <c r="T8">
        <f t="shared" si="4"/>
        <v>6</v>
      </c>
    </row>
    <row r="9" spans="1:20" x14ac:dyDescent="0.3">
      <c r="A9" s="1">
        <f t="shared" si="0"/>
        <v>7</v>
      </c>
      <c r="B9" s="5">
        <v>6</v>
      </c>
      <c r="C9" s="5" t="s">
        <v>10</v>
      </c>
      <c r="D9" s="15" t="str">
        <f>IFERROR(INDEX(Tableau1[Designation],MATCH(0,INDEX(COUNTIF(D$2:D8,Tableau1[Designation]),,),0)),"")</f>
        <v>CLIM R+1</v>
      </c>
      <c r="E9" s="6">
        <v>54162.31</v>
      </c>
      <c r="F9" s="7">
        <v>0.2</v>
      </c>
      <c r="G9" s="8">
        <f t="shared" si="1"/>
        <v>10832.462</v>
      </c>
      <c r="H9" s="9">
        <f t="shared" si="2"/>
        <v>64994.771999999997</v>
      </c>
      <c r="I9" s="5" t="s">
        <v>26</v>
      </c>
      <c r="J9" s="12">
        <f t="shared" si="3"/>
        <v>0.25078784586502922</v>
      </c>
      <c r="K9" s="1"/>
      <c r="L9" s="1"/>
      <c r="R9">
        <f>IFERROR(INDEX(Tableau1[Entreprise],_xlfn.AGGREGATE(15,6,(1/$S$3:$S$52=$S9)*(ROW(Tableau1[Entreprise])-2),$S$3:$S9)),"")</f>
        <v>6</v>
      </c>
      <c r="S9" s="1">
        <f>IF(Tableau1[[#This Row],[Entreprise]]="","",COUNTIF($B$3:$B9,$B9))</f>
        <v>2</v>
      </c>
      <c r="T9" t="str">
        <f t="shared" si="4"/>
        <v/>
      </c>
    </row>
    <row r="10" spans="1:20" x14ac:dyDescent="0.3">
      <c r="A10" s="1">
        <f t="shared" si="0"/>
        <v>8</v>
      </c>
      <c r="B10" s="5">
        <v>8</v>
      </c>
      <c r="C10" s="5" t="s">
        <v>11</v>
      </c>
      <c r="D10" s="15" t="str">
        <f>IFERROR(INDEX(Tableau1[Designation],MATCH(0,INDEX(COUNTIF(D$2:D9,Tableau1[Designation]),,),0)),"")</f>
        <v>CLIM R+2</v>
      </c>
      <c r="E10" s="6">
        <v>17094.14</v>
      </c>
      <c r="F10" s="7">
        <v>0.2</v>
      </c>
      <c r="G10" s="8">
        <f t="shared" si="1"/>
        <v>3418.828</v>
      </c>
      <c r="H10" s="9">
        <f t="shared" si="2"/>
        <v>20512.968000000001</v>
      </c>
      <c r="I10" s="5" t="s">
        <v>26</v>
      </c>
      <c r="J10" s="12">
        <f t="shared" si="3"/>
        <v>7.9151028593781009E-2</v>
      </c>
      <c r="K10" s="1"/>
      <c r="R10">
        <f>IFERROR(INDEX(Tableau1[Entreprise],_xlfn.AGGREGATE(15,6,(1/$S$3:$S$52=$S10)*(ROW(Tableau1[Entreprise])-2),$S$3:$S10)),"")</f>
        <v>8</v>
      </c>
      <c r="S10" s="1">
        <f>IF(Tableau1[[#This Row],[Entreprise]]="","",COUNTIF($B$3:$B10,$B10))</f>
        <v>1</v>
      </c>
      <c r="T10">
        <f t="shared" si="4"/>
        <v>8</v>
      </c>
    </row>
    <row r="11" spans="1:20" x14ac:dyDescent="0.3">
      <c r="A11" s="1">
        <f t="shared" si="0"/>
        <v>9</v>
      </c>
      <c r="B11" s="5">
        <v>8</v>
      </c>
      <c r="C11" s="5" t="s">
        <v>12</v>
      </c>
      <c r="D11" s="15" t="str">
        <f>IFERROR(INDEX(Tableau1[Designation],MATCH(0,INDEX(COUNTIF(D$2:D10,Tableau1[Designation]),,),0)),"")</f>
        <v>CLIM R+3</v>
      </c>
      <c r="E11" s="6">
        <v>16540.330000000002</v>
      </c>
      <c r="F11" s="7">
        <v>0.2</v>
      </c>
      <c r="G11" s="8">
        <f t="shared" si="1"/>
        <v>3308.0660000000007</v>
      </c>
      <c r="H11" s="9">
        <f t="shared" si="2"/>
        <v>19848.396000000001</v>
      </c>
      <c r="I11" s="5" t="s">
        <v>26</v>
      </c>
      <c r="J11" s="12">
        <f t="shared" si="3"/>
        <v>7.6586721109138792E-2</v>
      </c>
      <c r="K11" s="1"/>
      <c r="R11">
        <f>IFERROR(INDEX(Tableau1[Entreprise],_xlfn.AGGREGATE(15,6,(1/$S$3:$S$52=$S11)*(ROW(Tableau1[Entreprise])-2),$S$3:$S11)),"")</f>
        <v>8</v>
      </c>
      <c r="S11" s="1">
        <f>IF(Tableau1[[#This Row],[Entreprise]]="","",COUNTIF($B$3:$B11,$B11))</f>
        <v>2</v>
      </c>
      <c r="T11" t="str">
        <f t="shared" si="4"/>
        <v/>
      </c>
    </row>
    <row r="12" spans="1:20" x14ac:dyDescent="0.3">
      <c r="A12" s="1">
        <f t="shared" si="0"/>
        <v>10</v>
      </c>
      <c r="B12" s="5">
        <v>10</v>
      </c>
      <c r="C12" s="5" t="s">
        <v>13</v>
      </c>
      <c r="D12" s="15" t="str">
        <f>IFERROR(INDEX(Tableau1[Designation],MATCH(0,INDEX(COUNTIF(D$2:D11,Tableau1[Designation]),,),0)),"")</f>
        <v>CLIM R+4</v>
      </c>
      <c r="E12" s="6">
        <v>14153.67</v>
      </c>
      <c r="F12" s="7">
        <v>0.2</v>
      </c>
      <c r="G12" s="8">
        <f t="shared" si="1"/>
        <v>2830.7340000000004</v>
      </c>
      <c r="H12" s="9">
        <f t="shared" si="2"/>
        <v>16984.404000000002</v>
      </c>
      <c r="I12" s="5" t="s">
        <v>26</v>
      </c>
      <c r="J12" s="12">
        <f t="shared" si="3"/>
        <v>6.5535764822151954E-2</v>
      </c>
      <c r="K12" s="1"/>
      <c r="R12">
        <f>IFERROR(INDEX(Tableau1[Entreprise],_xlfn.AGGREGATE(15,6,(1/$S$3:$S$52=$S12)*(ROW(Tableau1[Entreprise])-2),$S$3:$S12)),"")</f>
        <v>10</v>
      </c>
      <c r="S12" s="1">
        <f>IF(Tableau1[[#This Row],[Entreprise]]="","",COUNTIF($B$3:$B12,$B12))</f>
        <v>1</v>
      </c>
      <c r="T12">
        <f t="shared" si="4"/>
        <v>10</v>
      </c>
    </row>
    <row r="13" spans="1:20" x14ac:dyDescent="0.3">
      <c r="A13" s="1">
        <f t="shared" si="0"/>
        <v>11</v>
      </c>
      <c r="B13" s="5">
        <v>10</v>
      </c>
      <c r="C13" s="5" t="s">
        <v>14</v>
      </c>
      <c r="D13" s="15" t="str">
        <f>IFERROR(INDEX(Tableau1[Designation],MATCH(0,INDEX(COUNTIF(D$2:D12,Tableau1[Designation]),,),0)),"")</f>
        <v>PEINTURES R+1</v>
      </c>
      <c r="E13" s="6">
        <v>4280.1099999999997</v>
      </c>
      <c r="F13" s="7">
        <v>0.2</v>
      </c>
      <c r="G13" s="8">
        <f t="shared" si="1"/>
        <v>856.02199999999993</v>
      </c>
      <c r="H13" s="9">
        <f t="shared" si="2"/>
        <v>5136.1319999999996</v>
      </c>
      <c r="I13" s="5" t="s">
        <v>26</v>
      </c>
      <c r="J13" s="12">
        <f t="shared" si="3"/>
        <v>1.9818201383311942E-2</v>
      </c>
      <c r="K13" s="1"/>
      <c r="R13">
        <f>IFERROR(INDEX(Tableau1[Entreprise],_xlfn.AGGREGATE(15,6,(1/$S$3:$S$52=$S13)*(ROW(Tableau1[Entreprise])-2),$S$3:$S13)),"")</f>
        <v>10</v>
      </c>
      <c r="S13" s="1">
        <f>IF(Tableau1[[#This Row],[Entreprise]]="","",COUNTIF($B$3:$B13,$B13))</f>
        <v>2</v>
      </c>
      <c r="T13" t="str">
        <f t="shared" si="4"/>
        <v/>
      </c>
    </row>
    <row r="14" spans="1:20" x14ac:dyDescent="0.3">
      <c r="A14" s="1">
        <f t="shared" si="0"/>
        <v>12</v>
      </c>
      <c r="B14" s="5">
        <v>12</v>
      </c>
      <c r="C14" s="5" t="s">
        <v>15</v>
      </c>
      <c r="D14" s="15" t="str">
        <f>IFERROR(INDEX(Tableau1[Designation],MATCH(0,INDEX(COUNTIF(D$2:D13,Tableau1[Designation]),,),0)),"")</f>
        <v>PEINTURES R+2</v>
      </c>
      <c r="E14" s="6">
        <v>15179.78</v>
      </c>
      <c r="F14" s="7">
        <v>0.2</v>
      </c>
      <c r="G14" s="8">
        <f t="shared" si="1"/>
        <v>3035.9560000000001</v>
      </c>
      <c r="H14" s="9">
        <f t="shared" si="2"/>
        <v>18215.736000000001</v>
      </c>
      <c r="I14" s="5" t="s">
        <v>26</v>
      </c>
      <c r="J14" s="12">
        <f t="shared" si="3"/>
        <v>7.0286963885127021E-2</v>
      </c>
      <c r="K14" s="1"/>
      <c r="R14">
        <f>IFERROR(INDEX(Tableau1[Entreprise],_xlfn.AGGREGATE(15,6,(1/$S$3:$S$52=$S14)*(ROW(Tableau1[Entreprise])-2),$S$3:$S14)),"")</f>
        <v>12</v>
      </c>
      <c r="S14" s="1">
        <f>IF(Tableau1[[#This Row],[Entreprise]]="","",COUNTIF($B$3:$B14,$B14))</f>
        <v>1</v>
      </c>
      <c r="T14">
        <f t="shared" si="4"/>
        <v>12</v>
      </c>
    </row>
    <row r="15" spans="1:20" x14ac:dyDescent="0.3">
      <c r="A15" s="1">
        <f t="shared" si="0"/>
        <v>13</v>
      </c>
      <c r="B15" s="5">
        <v>12</v>
      </c>
      <c r="C15" s="5" t="s">
        <v>16</v>
      </c>
      <c r="D15" s="15" t="str">
        <f>IFERROR(INDEX(Tableau1[Designation],MATCH(0,INDEX(COUNTIF(D$2:D14,Tableau1[Designation]),,),0)),"")</f>
        <v>PEINTURES R+3</v>
      </c>
      <c r="E15" s="6">
        <v>11745.17</v>
      </c>
      <c r="F15" s="7">
        <v>0.2</v>
      </c>
      <c r="G15" s="8">
        <f t="shared" si="1"/>
        <v>2349.0340000000001</v>
      </c>
      <c r="H15" s="9">
        <f t="shared" si="2"/>
        <v>14094.204</v>
      </c>
      <c r="I15" s="5" t="s">
        <v>26</v>
      </c>
      <c r="J15" s="12">
        <f t="shared" si="3"/>
        <v>5.4383682742086992E-2</v>
      </c>
      <c r="K15" s="1"/>
      <c r="R15">
        <f>IFERROR(INDEX(Tableau1[Entreprise],_xlfn.AGGREGATE(15,6,(1/$S$3:$S$52=$S15)*(ROW(Tableau1[Entreprise])-2),$S$3:$S15)),"")</f>
        <v>12</v>
      </c>
      <c r="S15" s="1">
        <f>IF(Tableau1[[#This Row],[Entreprise]]="","",COUNTIF($B$3:$B15,$B15))</f>
        <v>2</v>
      </c>
      <c r="T15" t="str">
        <f t="shared" si="4"/>
        <v/>
      </c>
    </row>
    <row r="16" spans="1:20" x14ac:dyDescent="0.3">
      <c r="A16" s="1">
        <f t="shared" si="0"/>
        <v>14</v>
      </c>
      <c r="B16" s="5">
        <v>14</v>
      </c>
      <c r="C16" s="5" t="s">
        <v>17</v>
      </c>
      <c r="D16" s="15" t="str">
        <f>IFERROR(INDEX(Tableau1[Designation],MATCH(0,INDEX(COUNTIF(D$2:D15,Tableau1[Designation]),,),0)),"")</f>
        <v>PEINTURES R+4</v>
      </c>
      <c r="E16" s="6">
        <v>13032.6</v>
      </c>
      <c r="F16" s="7">
        <v>0.2</v>
      </c>
      <c r="G16" s="8">
        <f t="shared" si="1"/>
        <v>2606.5200000000004</v>
      </c>
      <c r="H16" s="9">
        <f t="shared" si="2"/>
        <v>15639.12</v>
      </c>
      <c r="I16" s="5" t="s">
        <v>26</v>
      </c>
      <c r="J16" s="12">
        <f t="shared" si="3"/>
        <v>6.0344872292569879E-2</v>
      </c>
      <c r="K16" s="1"/>
      <c r="R16">
        <f>IFERROR(INDEX(Tableau1[Entreprise],_xlfn.AGGREGATE(15,6,(1/$S$3:$S$52=$S16)*(ROW(Tableau1[Entreprise])-2),$S$3:$S16)),"")</f>
        <v>14</v>
      </c>
      <c r="S16" s="1">
        <f>IF(Tableau1[[#This Row],[Entreprise]]="","",COUNTIF($B$3:$B16,$B16))</f>
        <v>1</v>
      </c>
      <c r="T16">
        <f t="shared" si="4"/>
        <v>14</v>
      </c>
    </row>
    <row r="17" spans="1:20" x14ac:dyDescent="0.3">
      <c r="A17" s="1">
        <f t="shared" si="0"/>
        <v>15</v>
      </c>
      <c r="B17" s="5">
        <v>15</v>
      </c>
      <c r="C17" s="5" t="s">
        <v>18</v>
      </c>
      <c r="D17" s="15" t="str">
        <f>IFERROR(INDEX(Tableau1[Designation],MATCH(0,INDEX(COUNTIF(D$2:D16,Tableau1[Designation]),,),0)),"")</f>
        <v>BUREAUX MARGUERITES</v>
      </c>
      <c r="E17" s="6">
        <v>8734.5300000000007</v>
      </c>
      <c r="F17" s="7">
        <v>0.2</v>
      </c>
      <c r="G17" s="8">
        <f t="shared" si="1"/>
        <v>1746.9060000000002</v>
      </c>
      <c r="H17" s="9">
        <f t="shared" si="2"/>
        <v>10481.436000000002</v>
      </c>
      <c r="I17" s="5" t="s">
        <v>26</v>
      </c>
      <c r="J17" s="12">
        <f t="shared" si="3"/>
        <v>4.0443510687477591E-2</v>
      </c>
      <c r="K17" s="1"/>
      <c r="R17">
        <f>IFERROR(INDEX(Tableau1[Entreprise],_xlfn.AGGREGATE(15,6,(1/$S$3:$S$52=$S17)*(ROW(Tableau1[Entreprise])-2),$S$3:$S17)),"")</f>
        <v>15</v>
      </c>
      <c r="S17" s="1">
        <f>IF(Tableau1[[#This Row],[Entreprise]]="","",COUNTIF($B$3:$B17,$B17))</f>
        <v>1</v>
      </c>
      <c r="T17">
        <f t="shared" si="4"/>
        <v>15</v>
      </c>
    </row>
    <row r="18" spans="1:20" x14ac:dyDescent="0.3">
      <c r="A18" s="1">
        <f t="shared" si="0"/>
        <v>16</v>
      </c>
      <c r="B18" s="5">
        <v>15</v>
      </c>
      <c r="C18" s="5" t="s">
        <v>19</v>
      </c>
      <c r="D18" s="15" t="str">
        <f>IFERROR(INDEX(Tableau1[Designation],MATCH(0,INDEX(COUNTIF(D$2:D17,Tableau1[Designation]),,),0)),"")</f>
        <v>Cuisine, Claustra, dégagement R1</v>
      </c>
      <c r="E18" s="6">
        <v>7999.68</v>
      </c>
      <c r="F18" s="7">
        <v>0.2</v>
      </c>
      <c r="G18" s="8">
        <f t="shared" si="1"/>
        <v>1599.9360000000001</v>
      </c>
      <c r="H18" s="9">
        <f t="shared" si="2"/>
        <v>9599.616</v>
      </c>
      <c r="I18" s="5" t="s">
        <v>26</v>
      </c>
      <c r="J18" s="12">
        <f t="shared" si="3"/>
        <v>3.7040933350323449E-2</v>
      </c>
      <c r="K18" s="1"/>
      <c r="R18">
        <f>IFERROR(INDEX(Tableau1[Entreprise],_xlfn.AGGREGATE(15,6,(1/$S$3:$S$52=$S18)*(ROW(Tableau1[Entreprise])-2),$S$3:$S18)),"")</f>
        <v>15</v>
      </c>
      <c r="S18" s="1">
        <f>IF(Tableau1[[#This Row],[Entreprise]]="","",COUNTIF($B$3:$B18,$B18))</f>
        <v>2</v>
      </c>
      <c r="T18" t="str">
        <f t="shared" si="4"/>
        <v/>
      </c>
    </row>
    <row r="19" spans="1:20" x14ac:dyDescent="0.3">
      <c r="A19" s="1">
        <f t="shared" si="0"/>
        <v>17</v>
      </c>
      <c r="B19" s="5">
        <v>17</v>
      </c>
      <c r="C19" s="5" t="s">
        <v>20</v>
      </c>
      <c r="D19" s="15" t="str">
        <f>IFERROR(INDEX(Tableau1[Designation],MATCH(0,INDEX(COUNTIF(D$2:D18,Tableau1[Designation]),,),0)),"")</f>
        <v>Cuisine, Claustra, bureaux R2</v>
      </c>
      <c r="E19" s="6">
        <v>11071</v>
      </c>
      <c r="F19" s="7">
        <v>0.2</v>
      </c>
      <c r="G19" s="8">
        <f t="shared" si="1"/>
        <v>2214.2000000000003</v>
      </c>
      <c r="H19" s="9">
        <f t="shared" si="2"/>
        <v>13285.2</v>
      </c>
      <c r="I19" s="5" t="s">
        <v>26</v>
      </c>
      <c r="J19" s="12">
        <f t="shared" si="3"/>
        <v>5.1262072123063787E-2</v>
      </c>
      <c r="K19" s="1"/>
      <c r="R19">
        <f>IFERROR(INDEX(Tableau1[Entreprise],_xlfn.AGGREGATE(15,6,(1/$S$3:$S$52=$S19)*(ROW(Tableau1[Entreprise])-2),$S$3:$S19)),"")</f>
        <v>17</v>
      </c>
      <c r="S19" s="1">
        <f>IF(Tableau1[[#This Row],[Entreprise]]="","",COUNTIF($B$3:$B19,$B19))</f>
        <v>1</v>
      </c>
      <c r="T19">
        <f t="shared" si="4"/>
        <v>17</v>
      </c>
    </row>
    <row r="20" spans="1:20" x14ac:dyDescent="0.3">
      <c r="A20" s="1">
        <f t="shared" si="0"/>
        <v>18</v>
      </c>
      <c r="B20" s="5">
        <v>18</v>
      </c>
      <c r="C20" s="5" t="s">
        <v>21</v>
      </c>
      <c r="D20" s="15" t="str">
        <f>IFERROR(INDEX(Tableau1[Designation],MATCH(0,INDEX(COUNTIF(D$2:D19,Tableau1[Designation]),,),0)),"")</f>
        <v>Cuisine, placards R3</v>
      </c>
      <c r="E20" s="6">
        <v>11342.96</v>
      </c>
      <c r="F20" s="7">
        <v>0.2</v>
      </c>
      <c r="G20" s="8">
        <f t="shared" si="1"/>
        <v>2268.5920000000001</v>
      </c>
      <c r="H20" s="9">
        <f t="shared" si="2"/>
        <v>13611.552</v>
      </c>
      <c r="I20" s="5" t="s">
        <v>26</v>
      </c>
      <c r="J20" s="12">
        <f t="shared" si="3"/>
        <v>5.252132902258401E-2</v>
      </c>
      <c r="K20" s="1"/>
      <c r="R20">
        <f>IFERROR(INDEX(Tableau1[Entreprise],_xlfn.AGGREGATE(15,6,(1/$S$3:$S$52=$S20)*(ROW(Tableau1[Entreprise])-2),$S$3:$S20)),"")</f>
        <v>18</v>
      </c>
      <c r="S20" s="1">
        <f>IF(Tableau1[[#This Row],[Entreprise]]="","",COUNTIF($B$3:$B20,$B20))</f>
        <v>1</v>
      </c>
      <c r="T20">
        <f t="shared" ref="T20:T52" si="5">IF(S20=1,R20,"")</f>
        <v>18</v>
      </c>
    </row>
    <row r="21" spans="1:20" x14ac:dyDescent="0.3">
      <c r="A21" s="1">
        <f t="shared" si="0"/>
        <v>19</v>
      </c>
      <c r="B21" s="5">
        <v>19</v>
      </c>
      <c r="C21" s="5" t="s">
        <v>22</v>
      </c>
      <c r="D21" s="15" t="str">
        <f>IFERROR(INDEX(Tableau1[Designation],MATCH(0,INDEX(COUNTIF(D$2:D20,Tableau1[Designation]),,),0)),"")</f>
        <v>REMISE 15%</v>
      </c>
      <c r="E21" s="6">
        <v>6436</v>
      </c>
      <c r="F21" s="7">
        <v>0.2</v>
      </c>
      <c r="G21" s="8">
        <f t="shared" si="1"/>
        <v>1287.2</v>
      </c>
      <c r="H21" s="9">
        <f t="shared" si="2"/>
        <v>7723.2</v>
      </c>
      <c r="I21" s="5" t="s">
        <v>26</v>
      </c>
      <c r="J21" s="12">
        <f t="shared" si="3"/>
        <v>2.9800622905251425E-2</v>
      </c>
      <c r="K21" s="1"/>
      <c r="R21">
        <f>IFERROR(INDEX(Tableau1[Entreprise],_xlfn.AGGREGATE(15,6,(1/$S$3:$S$52=$S21)*(ROW(Tableau1[Entreprise])-2),$S$3:$S21)),"")</f>
        <v>19</v>
      </c>
      <c r="S21" s="1">
        <f>IF(Tableau1[[#This Row],[Entreprise]]="","",COUNTIF($B$3:$B21,$B21))</f>
        <v>1</v>
      </c>
      <c r="T21">
        <f t="shared" si="5"/>
        <v>19</v>
      </c>
    </row>
    <row r="22" spans="1:20" x14ac:dyDescent="0.3">
      <c r="A22" s="1">
        <f t="shared" si="0"/>
        <v>20</v>
      </c>
      <c r="B22" s="5"/>
      <c r="C22" s="5" t="s">
        <v>23</v>
      </c>
      <c r="D22" s="15">
        <f>IFERROR(INDEX(Tableau1[Designation],MATCH(0,INDEX(COUNTIF(D$2:D21,Tableau1[Designation]),,),0)),"")</f>
        <v>0</v>
      </c>
      <c r="E22" s="6">
        <v>24522.47</v>
      </c>
      <c r="F22" s="7">
        <v>0.2</v>
      </c>
      <c r="G22" s="8">
        <f t="shared" si="1"/>
        <v>4904.4940000000006</v>
      </c>
      <c r="H22" s="9">
        <f t="shared" si="2"/>
        <v>29426.964</v>
      </c>
      <c r="I22" s="5" t="s">
        <v>30</v>
      </c>
      <c r="J22" s="12" t="str">
        <f>IF($I22="Oui",H22/$L$7,"")</f>
        <v/>
      </c>
      <c r="K22" s="1"/>
      <c r="R22" t="str">
        <f>IFERROR(INDEX(Tableau1[Entreprise],_xlfn.AGGREGATE(15,6,(1/$S$3:$S$52=$S22)*(ROW(Tableau1[Entreprise])-2),$S$3:$S22)),"")</f>
        <v/>
      </c>
      <c r="S22" s="1" t="str">
        <f>IF(Tableau1[[#This Row],[Entreprise]]="","",COUNTIF($B$3:$B22,$B22))</f>
        <v/>
      </c>
      <c r="T22" t="str">
        <f t="shared" si="5"/>
        <v/>
      </c>
    </row>
    <row r="23" spans="1:20" x14ac:dyDescent="0.3">
      <c r="A23" s="1">
        <f t="shared" si="0"/>
        <v>21</v>
      </c>
      <c r="B23" s="3"/>
      <c r="C23" s="3"/>
      <c r="D23" s="15" t="str">
        <f>IFERROR(INDEX(Tableau1[Designation],MATCH(0,INDEX(COUNTIF(D$2:D22,Tableau1[Designation]),,),0)),"")</f>
        <v/>
      </c>
      <c r="E23" s="3"/>
      <c r="F23" s="3"/>
      <c r="G23" s="8">
        <f t="shared" si="1"/>
        <v>0</v>
      </c>
      <c r="H23" s="9">
        <f t="shared" si="2"/>
        <v>0</v>
      </c>
      <c r="I23" s="5"/>
      <c r="J23" s="12" t="str">
        <f t="shared" si="3"/>
        <v/>
      </c>
      <c r="R23" t="str">
        <f>IFERROR(INDEX(Tableau1[Entreprise],_xlfn.AGGREGATE(15,6,(1/$S$3:$S$52=$S23)*(ROW(Tableau1[Entreprise])-2),$S$3:$S23)),"")</f>
        <v/>
      </c>
      <c r="S23" s="1" t="str">
        <f>IF(Tableau1[[#This Row],[Entreprise]]="","",COUNTIF($B$3:$B23,$B23))</f>
        <v/>
      </c>
      <c r="T23" t="str">
        <f t="shared" si="5"/>
        <v/>
      </c>
    </row>
    <row r="24" spans="1:20" x14ac:dyDescent="0.3">
      <c r="A24" s="1">
        <f t="shared" si="0"/>
        <v>22</v>
      </c>
      <c r="B24" s="3"/>
      <c r="C24" s="3"/>
      <c r="D24" s="15" t="str">
        <f>IFERROR(INDEX(Tableau1[Designation],MATCH(0,INDEX(COUNTIF(D$2:D23,Tableau1[Designation]),,),0)),"")</f>
        <v/>
      </c>
      <c r="E24" s="3"/>
      <c r="F24" s="3"/>
      <c r="G24" s="8">
        <f t="shared" si="1"/>
        <v>0</v>
      </c>
      <c r="H24" s="9">
        <f t="shared" si="2"/>
        <v>0</v>
      </c>
      <c r="I24" s="5"/>
      <c r="J24" s="12" t="str">
        <f t="shared" si="3"/>
        <v/>
      </c>
      <c r="R24" t="str">
        <f>IFERROR(INDEX(Tableau1[Entreprise],_xlfn.AGGREGATE(15,6,(1/$S$3:$S$52=$S24)*(ROW(Tableau1[Entreprise])-2),$S$3:$S24)),"")</f>
        <v/>
      </c>
      <c r="S24" s="1" t="str">
        <f>IF(Tableau1[[#This Row],[Entreprise]]="","",COUNTIF($B$3:$B24,$B24))</f>
        <v/>
      </c>
      <c r="T24" t="str">
        <f t="shared" si="5"/>
        <v/>
      </c>
    </row>
    <row r="25" spans="1:20" x14ac:dyDescent="0.3">
      <c r="A25" s="1">
        <f t="shared" si="0"/>
        <v>23</v>
      </c>
      <c r="B25" s="3"/>
      <c r="C25" s="3"/>
      <c r="D25" s="15" t="str">
        <f>IFERROR(INDEX(Tableau1[Designation],MATCH(0,INDEX(COUNTIF(D$2:D24,Tableau1[Designation]),,),0)),"")</f>
        <v/>
      </c>
      <c r="E25" s="3"/>
      <c r="F25" s="3"/>
      <c r="G25" s="8">
        <f t="shared" si="1"/>
        <v>0</v>
      </c>
      <c r="H25" s="9">
        <f t="shared" si="2"/>
        <v>0</v>
      </c>
      <c r="I25" s="5"/>
      <c r="J25" s="12" t="str">
        <f t="shared" si="3"/>
        <v/>
      </c>
      <c r="R25" t="str">
        <f>IFERROR(INDEX(Tableau1[Entreprise],_xlfn.AGGREGATE(15,6,(1/$S$3:$S$52=$S25)*(ROW(Tableau1[Entreprise])-2),$S$3:$S25)),"")</f>
        <v/>
      </c>
      <c r="S25" s="1" t="str">
        <f>IF(Tableau1[[#This Row],[Entreprise]]="","",COUNTIF($B$3:$B25,$B25))</f>
        <v/>
      </c>
      <c r="T25" t="str">
        <f t="shared" si="5"/>
        <v/>
      </c>
    </row>
    <row r="26" spans="1:20" x14ac:dyDescent="0.3">
      <c r="A26" s="1">
        <f t="shared" si="0"/>
        <v>24</v>
      </c>
      <c r="B26" s="3"/>
      <c r="C26" s="3"/>
      <c r="D26" s="15" t="str">
        <f>IFERROR(INDEX(Tableau1[Designation],MATCH(0,INDEX(COUNTIF(D$2:D25,Tableau1[Designation]),,),0)),"")</f>
        <v/>
      </c>
      <c r="E26" s="3"/>
      <c r="F26" s="3"/>
      <c r="G26" s="8">
        <f t="shared" si="1"/>
        <v>0</v>
      </c>
      <c r="H26" s="9">
        <f t="shared" si="2"/>
        <v>0</v>
      </c>
      <c r="I26" s="5"/>
      <c r="J26" s="12" t="str">
        <f t="shared" si="3"/>
        <v/>
      </c>
      <c r="R26" t="str">
        <f>IFERROR(INDEX(Tableau1[Entreprise],_xlfn.AGGREGATE(15,6,(1/$S$3:$S$52=$S26)*(ROW(Tableau1[Entreprise])-2),$S$3:$S26)),"")</f>
        <v/>
      </c>
      <c r="S26" s="1" t="str">
        <f>IF(Tableau1[[#This Row],[Entreprise]]="","",COUNTIF($B$3:$B26,$B26))</f>
        <v/>
      </c>
      <c r="T26" t="str">
        <f t="shared" si="5"/>
        <v/>
      </c>
    </row>
    <row r="27" spans="1:20" x14ac:dyDescent="0.3">
      <c r="A27" s="1">
        <f t="shared" si="0"/>
        <v>25</v>
      </c>
      <c r="B27" s="3"/>
      <c r="C27" s="3"/>
      <c r="D27" s="15" t="str">
        <f>IFERROR(INDEX(Tableau1[Designation],MATCH(0,INDEX(COUNTIF(D$2:D26,Tableau1[Designation]),,),0)),"")</f>
        <v/>
      </c>
      <c r="E27" s="3"/>
      <c r="F27" s="3"/>
      <c r="G27" s="8">
        <f t="shared" si="1"/>
        <v>0</v>
      </c>
      <c r="H27" s="9">
        <f t="shared" si="2"/>
        <v>0</v>
      </c>
      <c r="I27" s="5"/>
      <c r="J27" s="12" t="str">
        <f t="shared" si="3"/>
        <v/>
      </c>
      <c r="R27" t="str">
        <f>IFERROR(INDEX(Tableau1[Entreprise],_xlfn.AGGREGATE(15,6,(1/$S$3:$S$52=$S27)*(ROW(Tableau1[Entreprise])-2),$S$3:$S27)),"")</f>
        <v/>
      </c>
      <c r="S27" s="1" t="str">
        <f>IF(Tableau1[[#This Row],[Entreprise]]="","",COUNTIF($B$3:$B27,$B27))</f>
        <v/>
      </c>
      <c r="T27" t="str">
        <f t="shared" si="5"/>
        <v/>
      </c>
    </row>
    <row r="28" spans="1:20" x14ac:dyDescent="0.3">
      <c r="A28" s="1">
        <f t="shared" si="0"/>
        <v>26</v>
      </c>
      <c r="B28" s="3"/>
      <c r="C28" s="3"/>
      <c r="D28" s="15" t="str">
        <f>IFERROR(INDEX(Tableau1[Designation],MATCH(0,INDEX(COUNTIF(D$2:D27,Tableau1[Designation]),,),0)),"")</f>
        <v/>
      </c>
      <c r="E28" s="3"/>
      <c r="F28" s="3"/>
      <c r="G28" s="8">
        <f t="shared" si="1"/>
        <v>0</v>
      </c>
      <c r="H28" s="9">
        <f t="shared" si="2"/>
        <v>0</v>
      </c>
      <c r="I28" s="5"/>
      <c r="J28" s="12" t="str">
        <f t="shared" si="3"/>
        <v/>
      </c>
      <c r="R28" t="str">
        <f>IFERROR(INDEX(Tableau1[Entreprise],_xlfn.AGGREGATE(15,6,(1/$S$3:$S$52=$S28)*(ROW(Tableau1[Entreprise])-2),$S$3:$S28)),"")</f>
        <v/>
      </c>
      <c r="S28" s="1" t="str">
        <f>IF(Tableau1[[#This Row],[Entreprise]]="","",COUNTIF($B$3:$B28,$B28))</f>
        <v/>
      </c>
      <c r="T28" t="str">
        <f t="shared" si="5"/>
        <v/>
      </c>
    </row>
    <row r="29" spans="1:20" x14ac:dyDescent="0.3">
      <c r="A29" s="1">
        <f t="shared" si="0"/>
        <v>27</v>
      </c>
      <c r="B29" s="3"/>
      <c r="C29" s="3"/>
      <c r="D29" s="15" t="str">
        <f>IFERROR(INDEX(Tableau1[Designation],MATCH(0,INDEX(COUNTIF(D$2:D28,Tableau1[Designation]),,),0)),"")</f>
        <v/>
      </c>
      <c r="E29" s="3"/>
      <c r="F29" s="3"/>
      <c r="G29" s="8">
        <f t="shared" si="1"/>
        <v>0</v>
      </c>
      <c r="H29" s="9">
        <f t="shared" si="2"/>
        <v>0</v>
      </c>
      <c r="I29" s="5"/>
      <c r="J29" s="12" t="str">
        <f t="shared" si="3"/>
        <v/>
      </c>
      <c r="R29" t="str">
        <f>IFERROR(INDEX(Tableau1[Entreprise],_xlfn.AGGREGATE(15,6,(1/$S$3:$S$52=$S29)*(ROW(Tableau1[Entreprise])-2),$S$3:$S29)),"")</f>
        <v/>
      </c>
      <c r="S29" s="1" t="str">
        <f>IF(Tableau1[[#This Row],[Entreprise]]="","",COUNTIF($B$3:$B29,$B29))</f>
        <v/>
      </c>
      <c r="T29" t="str">
        <f t="shared" si="5"/>
        <v/>
      </c>
    </row>
    <row r="30" spans="1:20" x14ac:dyDescent="0.3">
      <c r="A30" s="1">
        <f t="shared" si="0"/>
        <v>28</v>
      </c>
      <c r="B30" s="3"/>
      <c r="C30" s="3"/>
      <c r="D30" s="15" t="str">
        <f>IFERROR(INDEX(Tableau1[Designation],MATCH(0,INDEX(COUNTIF(D$2:D29,Tableau1[Designation]),,),0)),"")</f>
        <v/>
      </c>
      <c r="E30" s="3"/>
      <c r="F30" s="3"/>
      <c r="G30" s="8">
        <f t="shared" si="1"/>
        <v>0</v>
      </c>
      <c r="H30" s="9">
        <f t="shared" si="2"/>
        <v>0</v>
      </c>
      <c r="I30" s="5"/>
      <c r="J30" s="12" t="str">
        <f t="shared" si="3"/>
        <v/>
      </c>
      <c r="R30" t="str">
        <f>IFERROR(INDEX(Tableau1[Entreprise],_xlfn.AGGREGATE(15,6,(1/$S$3:$S$52=$S30)*(ROW(Tableau1[Entreprise])-2),$S$3:$S30)),"")</f>
        <v/>
      </c>
      <c r="S30" s="1" t="str">
        <f>IF(Tableau1[[#This Row],[Entreprise]]="","",COUNTIF($B$3:$B30,$B30))</f>
        <v/>
      </c>
      <c r="T30" t="str">
        <f t="shared" si="5"/>
        <v/>
      </c>
    </row>
    <row r="31" spans="1:20" x14ac:dyDescent="0.3">
      <c r="A31" s="1">
        <f t="shared" si="0"/>
        <v>29</v>
      </c>
      <c r="B31" s="3"/>
      <c r="C31" s="3"/>
      <c r="D31" s="15" t="str">
        <f>IFERROR(INDEX(Tableau1[Designation],MATCH(0,INDEX(COUNTIF(D$2:D30,Tableau1[Designation]),,),0)),"")</f>
        <v/>
      </c>
      <c r="E31" s="3"/>
      <c r="F31" s="3"/>
      <c r="G31" s="8">
        <f t="shared" si="1"/>
        <v>0</v>
      </c>
      <c r="H31" s="9">
        <f t="shared" si="2"/>
        <v>0</v>
      </c>
      <c r="I31" s="5"/>
      <c r="J31" s="12" t="str">
        <f t="shared" si="3"/>
        <v/>
      </c>
      <c r="R31" t="str">
        <f>IFERROR(INDEX(Tableau1[Entreprise],_xlfn.AGGREGATE(15,6,(1/$S$3:$S$52=$S31)*(ROW(Tableau1[Entreprise])-2),$S$3:$S31)),"")</f>
        <v/>
      </c>
      <c r="S31" s="1" t="str">
        <f>IF(Tableau1[[#This Row],[Entreprise]]="","",COUNTIF($B$3:$B31,$B31))</f>
        <v/>
      </c>
      <c r="T31" t="str">
        <f t="shared" si="5"/>
        <v/>
      </c>
    </row>
    <row r="32" spans="1:20" x14ac:dyDescent="0.3">
      <c r="A32" s="1">
        <f t="shared" si="0"/>
        <v>30</v>
      </c>
      <c r="B32" s="3"/>
      <c r="C32" s="3"/>
      <c r="D32" s="15" t="str">
        <f>IFERROR(INDEX(Tableau1[Designation],MATCH(0,INDEX(COUNTIF(D$2:D31,Tableau1[Designation]),,),0)),"")</f>
        <v/>
      </c>
      <c r="E32" s="3"/>
      <c r="F32" s="3"/>
      <c r="G32" s="8">
        <f t="shared" si="1"/>
        <v>0</v>
      </c>
      <c r="H32" s="9">
        <f t="shared" si="2"/>
        <v>0</v>
      </c>
      <c r="I32" s="5"/>
      <c r="J32" s="12" t="str">
        <f t="shared" si="3"/>
        <v/>
      </c>
      <c r="R32" t="str">
        <f>IFERROR(INDEX(Tableau1[Entreprise],_xlfn.AGGREGATE(15,6,(1/$S$3:$S$52=$S32)*(ROW(Tableau1[Entreprise])-2),$S$3:$S32)),"")</f>
        <v/>
      </c>
      <c r="S32" s="1" t="str">
        <f>IF(Tableau1[[#This Row],[Entreprise]]="","",COUNTIF($B$3:$B32,$B32))</f>
        <v/>
      </c>
      <c r="T32" t="str">
        <f t="shared" si="5"/>
        <v/>
      </c>
    </row>
    <row r="33" spans="1:20" x14ac:dyDescent="0.3">
      <c r="A33" s="1">
        <f t="shared" si="0"/>
        <v>31</v>
      </c>
      <c r="B33" s="3"/>
      <c r="C33" s="3"/>
      <c r="D33" s="15" t="str">
        <f>IFERROR(INDEX(Tableau1[Designation],MATCH(0,INDEX(COUNTIF(D$2:D32,Tableau1[Designation]),,),0)),"")</f>
        <v/>
      </c>
      <c r="E33" s="3"/>
      <c r="F33" s="3"/>
      <c r="G33" s="8">
        <f t="shared" si="1"/>
        <v>0</v>
      </c>
      <c r="H33" s="9">
        <f t="shared" si="2"/>
        <v>0</v>
      </c>
      <c r="I33" s="5"/>
      <c r="J33" s="12" t="str">
        <f t="shared" si="3"/>
        <v/>
      </c>
      <c r="R33" t="str">
        <f>IFERROR(INDEX(Tableau1[Entreprise],_xlfn.AGGREGATE(15,6,(1/$S$3:$S$52=$S33)*(ROW(Tableau1[Entreprise])-2),$S$3:$S33)),"")</f>
        <v/>
      </c>
      <c r="S33" s="1" t="str">
        <f>IF(Tableau1[[#This Row],[Entreprise]]="","",COUNTIF($B$3:$B33,$B33))</f>
        <v/>
      </c>
      <c r="T33" t="str">
        <f t="shared" si="5"/>
        <v/>
      </c>
    </row>
    <row r="34" spans="1:20" x14ac:dyDescent="0.3">
      <c r="A34" s="1">
        <f t="shared" si="0"/>
        <v>32</v>
      </c>
      <c r="B34" s="3"/>
      <c r="C34" s="3"/>
      <c r="D34" s="15" t="str">
        <f>IFERROR(INDEX(Tableau1[Designation],MATCH(0,INDEX(COUNTIF(D$2:D33,Tableau1[Designation]),,),0)),"")</f>
        <v/>
      </c>
      <c r="E34" s="3"/>
      <c r="F34" s="3"/>
      <c r="G34" s="8">
        <f t="shared" si="1"/>
        <v>0</v>
      </c>
      <c r="H34" s="9">
        <f t="shared" si="2"/>
        <v>0</v>
      </c>
      <c r="I34" s="5"/>
      <c r="J34" s="12" t="str">
        <f t="shared" si="3"/>
        <v/>
      </c>
      <c r="L34" t="str">
        <f t="shared" ref="L34:L39" si="6">IF(S23=1,R23,"")</f>
        <v/>
      </c>
      <c r="R34" t="str">
        <f>IFERROR(INDEX(Tableau1[Entreprise],_xlfn.AGGREGATE(15,6,(1/$S$3:$S$52=$S34)*(ROW(Tableau1[Entreprise])-2),$S$3:$S34)),"")</f>
        <v/>
      </c>
      <c r="S34" s="1" t="str">
        <f>IF(Tableau1[[#This Row],[Entreprise]]="","",COUNTIF($B$3:$B34,$B34))</f>
        <v/>
      </c>
      <c r="T34" t="str">
        <f t="shared" si="5"/>
        <v/>
      </c>
    </row>
    <row r="35" spans="1:20" x14ac:dyDescent="0.3">
      <c r="A35" s="1">
        <f t="shared" si="0"/>
        <v>33</v>
      </c>
      <c r="B35" s="3"/>
      <c r="C35" s="3"/>
      <c r="D35" s="15" t="str">
        <f>IFERROR(INDEX(Tableau1[Designation],MATCH(0,INDEX(COUNTIF(D$2:D34,Tableau1[Designation]),,),0)),"")</f>
        <v/>
      </c>
      <c r="E35" s="3"/>
      <c r="F35" s="3"/>
      <c r="G35" s="8">
        <f t="shared" si="1"/>
        <v>0</v>
      </c>
      <c r="H35" s="9">
        <f t="shared" si="2"/>
        <v>0</v>
      </c>
      <c r="I35" s="5"/>
      <c r="J35" s="12" t="str">
        <f t="shared" si="3"/>
        <v/>
      </c>
      <c r="L35" t="str">
        <f t="shared" si="6"/>
        <v/>
      </c>
      <c r="R35" t="str">
        <f>IFERROR(INDEX(Tableau1[Entreprise],_xlfn.AGGREGATE(15,6,(1/$S$3:$S$52=$S35)*(ROW(Tableau1[Entreprise])-2),$S$3:$S35)),"")</f>
        <v/>
      </c>
      <c r="S35" s="1" t="str">
        <f>IF(Tableau1[[#This Row],[Entreprise]]="","",COUNTIF($B$3:$B35,$B35))</f>
        <v/>
      </c>
      <c r="T35" t="str">
        <f t="shared" si="5"/>
        <v/>
      </c>
    </row>
    <row r="36" spans="1:20" x14ac:dyDescent="0.3">
      <c r="A36" s="1">
        <f t="shared" si="0"/>
        <v>34</v>
      </c>
      <c r="B36" s="3"/>
      <c r="C36" s="3"/>
      <c r="D36" s="15" t="str">
        <f>IFERROR(INDEX(Tableau1[Designation],MATCH(0,INDEX(COUNTIF(D$2:D35,Tableau1[Designation]),,),0)),"")</f>
        <v/>
      </c>
      <c r="E36" s="3"/>
      <c r="F36" s="3"/>
      <c r="G36" s="8">
        <f t="shared" si="1"/>
        <v>0</v>
      </c>
      <c r="H36" s="9">
        <f t="shared" si="2"/>
        <v>0</v>
      </c>
      <c r="I36" s="5"/>
      <c r="J36" s="12" t="str">
        <f t="shared" si="3"/>
        <v/>
      </c>
      <c r="L36" t="str">
        <f t="shared" si="6"/>
        <v/>
      </c>
      <c r="R36" t="str">
        <f>IFERROR(INDEX(Tableau1[Entreprise],_xlfn.AGGREGATE(15,6,(1/$S$3:$S$52=$S36)*(ROW(Tableau1[Entreprise])-2),$S$3:$S36)),"")</f>
        <v/>
      </c>
      <c r="S36" s="1" t="str">
        <f>IF(Tableau1[[#This Row],[Entreprise]]="","",COUNTIF($B$3:$B36,$B36))</f>
        <v/>
      </c>
      <c r="T36" t="str">
        <f t="shared" si="5"/>
        <v/>
      </c>
    </row>
    <row r="37" spans="1:20" x14ac:dyDescent="0.3">
      <c r="A37" s="1">
        <f t="shared" si="0"/>
        <v>35</v>
      </c>
      <c r="B37" s="3"/>
      <c r="C37" s="3"/>
      <c r="D37" s="15" t="str">
        <f>IFERROR(INDEX(Tableau1[Designation],MATCH(0,INDEX(COUNTIF(D$2:D36,Tableau1[Designation]),,),0)),"")</f>
        <v/>
      </c>
      <c r="E37" s="3"/>
      <c r="F37" s="3"/>
      <c r="G37" s="8">
        <f t="shared" si="1"/>
        <v>0</v>
      </c>
      <c r="H37" s="9">
        <f t="shared" si="2"/>
        <v>0</v>
      </c>
      <c r="I37" s="5"/>
      <c r="J37" s="12" t="str">
        <f t="shared" si="3"/>
        <v/>
      </c>
      <c r="L37" t="str">
        <f t="shared" si="6"/>
        <v/>
      </c>
      <c r="R37" t="str">
        <f>IFERROR(INDEX(Tableau1[Entreprise],_xlfn.AGGREGATE(15,6,(1/$S$3:$S$52=$S37)*(ROW(Tableau1[Entreprise])-2),$S$3:$S37)),"")</f>
        <v/>
      </c>
      <c r="S37" s="1" t="str">
        <f>IF(Tableau1[[#This Row],[Entreprise]]="","",COUNTIF($B$3:$B37,$B37))</f>
        <v/>
      </c>
      <c r="T37" t="str">
        <f t="shared" si="5"/>
        <v/>
      </c>
    </row>
    <row r="38" spans="1:20" x14ac:dyDescent="0.3">
      <c r="A38" s="1">
        <f t="shared" si="0"/>
        <v>36</v>
      </c>
      <c r="B38" s="3"/>
      <c r="C38" s="3"/>
      <c r="D38" s="15" t="str">
        <f>IFERROR(INDEX(Tableau1[Designation],MATCH(0,INDEX(COUNTIF(D$2:D37,Tableau1[Designation]),,),0)),"")</f>
        <v/>
      </c>
      <c r="E38" s="3"/>
      <c r="F38" s="3"/>
      <c r="G38" s="8">
        <f t="shared" si="1"/>
        <v>0</v>
      </c>
      <c r="H38" s="9">
        <f t="shared" si="2"/>
        <v>0</v>
      </c>
      <c r="I38" s="5"/>
      <c r="J38" s="12" t="str">
        <f t="shared" si="3"/>
        <v/>
      </c>
      <c r="L38" t="str">
        <f t="shared" si="6"/>
        <v/>
      </c>
      <c r="R38" t="str">
        <f>IFERROR(INDEX(Tableau1[Entreprise],_xlfn.AGGREGATE(15,6,(1/$S$3:$S$52=$S38)*(ROW(Tableau1[Entreprise])-2),$S$3:$S38)),"")</f>
        <v/>
      </c>
      <c r="S38" s="1" t="str">
        <f>IF(Tableau1[[#This Row],[Entreprise]]="","",COUNTIF($B$3:$B38,$B38))</f>
        <v/>
      </c>
      <c r="T38" t="str">
        <f t="shared" si="5"/>
        <v/>
      </c>
    </row>
    <row r="39" spans="1:20" x14ac:dyDescent="0.3">
      <c r="A39" s="1">
        <f t="shared" si="0"/>
        <v>37</v>
      </c>
      <c r="B39" s="3"/>
      <c r="C39" s="3"/>
      <c r="D39" s="15" t="str">
        <f>IFERROR(INDEX(Tableau1[Designation],MATCH(0,INDEX(COUNTIF(D$2:D38,Tableau1[Designation]),,),0)),"")</f>
        <v/>
      </c>
      <c r="E39" s="3"/>
      <c r="F39" s="3"/>
      <c r="G39" s="8">
        <f t="shared" si="1"/>
        <v>0</v>
      </c>
      <c r="H39" s="9">
        <f t="shared" si="2"/>
        <v>0</v>
      </c>
      <c r="I39" s="5"/>
      <c r="J39" s="12" t="str">
        <f t="shared" si="3"/>
        <v/>
      </c>
      <c r="L39" t="str">
        <f t="shared" si="6"/>
        <v/>
      </c>
      <c r="R39" t="str">
        <f>IFERROR(INDEX(Tableau1[Entreprise],_xlfn.AGGREGATE(15,6,(1/$S$3:$S$52=$S39)*(ROW(Tableau1[Entreprise])-2),$S$3:$S39)),"")</f>
        <v/>
      </c>
      <c r="S39" s="1" t="str">
        <f>IF(Tableau1[[#This Row],[Entreprise]]="","",COUNTIF($B$3:$B39,$B39))</f>
        <v/>
      </c>
      <c r="T39" t="str">
        <f t="shared" si="5"/>
        <v/>
      </c>
    </row>
    <row r="40" spans="1:20" x14ac:dyDescent="0.3">
      <c r="A40" s="1">
        <f t="shared" si="0"/>
        <v>38</v>
      </c>
      <c r="B40" s="3"/>
      <c r="C40" s="3"/>
      <c r="D40" s="15" t="str">
        <f>IFERROR(INDEX(Tableau1[Designation],MATCH(0,INDEX(COUNTIF(D$2:D39,Tableau1[Designation]),,),0)),"")</f>
        <v/>
      </c>
      <c r="E40" s="3"/>
      <c r="F40" s="3"/>
      <c r="G40" s="8">
        <f t="shared" si="1"/>
        <v>0</v>
      </c>
      <c r="H40" s="9">
        <f t="shared" si="2"/>
        <v>0</v>
      </c>
      <c r="I40" s="5"/>
      <c r="J40" s="12" t="str">
        <f t="shared" si="3"/>
        <v/>
      </c>
      <c r="R40" t="str">
        <f>IFERROR(INDEX(Tableau1[Entreprise],_xlfn.AGGREGATE(15,6,(1/$S$3:$S$52=$S40)*(ROW(Tableau1[Entreprise])-2),$S$3:$S40)),"")</f>
        <v/>
      </c>
      <c r="S40" s="1" t="str">
        <f>IF(Tableau1[[#This Row],[Entreprise]]="","",COUNTIF($B$3:$B40,$B40))</f>
        <v/>
      </c>
      <c r="T40" t="str">
        <f t="shared" si="5"/>
        <v/>
      </c>
    </row>
    <row r="41" spans="1:20" x14ac:dyDescent="0.3">
      <c r="A41" s="1">
        <f t="shared" si="0"/>
        <v>39</v>
      </c>
      <c r="B41" s="3"/>
      <c r="C41" s="3"/>
      <c r="D41" s="15" t="str">
        <f>IFERROR(INDEX(Tableau1[Designation],MATCH(0,INDEX(COUNTIF(D$2:D40,Tableau1[Designation]),,),0)),"")</f>
        <v/>
      </c>
      <c r="E41" s="3"/>
      <c r="F41" s="3"/>
      <c r="G41" s="8">
        <f t="shared" si="1"/>
        <v>0</v>
      </c>
      <c r="H41" s="9">
        <f t="shared" si="2"/>
        <v>0</v>
      </c>
      <c r="I41" s="5"/>
      <c r="J41" s="12" t="str">
        <f t="shared" si="3"/>
        <v/>
      </c>
      <c r="R41" t="str">
        <f>IFERROR(INDEX(Tableau1[Entreprise],_xlfn.AGGREGATE(15,6,(1/$S$3:$S$52=$S41)*(ROW(Tableau1[Entreprise])-2),$S$3:$S41)),"")</f>
        <v/>
      </c>
      <c r="S41" s="1" t="str">
        <f>IF(Tableau1[[#This Row],[Entreprise]]="","",COUNTIF($B$3:$B41,$B41))</f>
        <v/>
      </c>
      <c r="T41" t="str">
        <f t="shared" si="5"/>
        <v/>
      </c>
    </row>
    <row r="42" spans="1:20" x14ac:dyDescent="0.3">
      <c r="A42" s="1">
        <f t="shared" si="0"/>
        <v>40</v>
      </c>
      <c r="B42" s="3"/>
      <c r="C42" s="3"/>
      <c r="D42" s="15" t="str">
        <f>IFERROR(INDEX(Tableau1[Designation],MATCH(0,INDEX(COUNTIF(D$2:D41,Tableau1[Designation]),,),0)),"")</f>
        <v/>
      </c>
      <c r="E42" s="3"/>
      <c r="F42" s="3"/>
      <c r="G42" s="8">
        <f t="shared" si="1"/>
        <v>0</v>
      </c>
      <c r="H42" s="9">
        <f t="shared" si="2"/>
        <v>0</v>
      </c>
      <c r="I42" s="5"/>
      <c r="J42" s="12" t="str">
        <f t="shared" si="3"/>
        <v/>
      </c>
      <c r="R42" t="str">
        <f>IFERROR(INDEX(Tableau1[Entreprise],_xlfn.AGGREGATE(15,6,(1/$S$3:$S$52=$S42)*(ROW(Tableau1[Entreprise])-2),$S$3:$S42)),"")</f>
        <v/>
      </c>
      <c r="S42" s="1" t="str">
        <f>IF(Tableau1[[#This Row],[Entreprise]]="","",COUNTIF($B$3:$B42,$B42))</f>
        <v/>
      </c>
      <c r="T42" t="str">
        <f t="shared" si="5"/>
        <v/>
      </c>
    </row>
    <row r="43" spans="1:20" x14ac:dyDescent="0.3">
      <c r="A43" s="1">
        <f t="shared" si="0"/>
        <v>41</v>
      </c>
      <c r="B43" s="3"/>
      <c r="C43" s="3"/>
      <c r="D43" s="15" t="str">
        <f>IFERROR(INDEX(Tableau1[Designation],MATCH(0,INDEX(COUNTIF(D$2:D42,Tableau1[Designation]),,),0)),"")</f>
        <v/>
      </c>
      <c r="E43" s="3"/>
      <c r="F43" s="3"/>
      <c r="G43" s="8">
        <f t="shared" si="1"/>
        <v>0</v>
      </c>
      <c r="H43" s="9">
        <f t="shared" si="2"/>
        <v>0</v>
      </c>
      <c r="I43" s="5"/>
      <c r="J43" s="12" t="str">
        <f t="shared" si="3"/>
        <v/>
      </c>
      <c r="R43" t="str">
        <f>IFERROR(INDEX(Tableau1[Entreprise],_xlfn.AGGREGATE(15,6,(1/$S$3:$S$52=$S43)*(ROW(Tableau1[Entreprise])-2),$S$3:$S43)),"")</f>
        <v/>
      </c>
      <c r="S43" s="1" t="str">
        <f>IF(Tableau1[[#This Row],[Entreprise]]="","",COUNTIF($B$3:$B43,$B43))</f>
        <v/>
      </c>
      <c r="T43" t="str">
        <f t="shared" si="5"/>
        <v/>
      </c>
    </row>
    <row r="44" spans="1:20" x14ac:dyDescent="0.3">
      <c r="A44" s="1">
        <f t="shared" si="0"/>
        <v>42</v>
      </c>
      <c r="B44" s="3"/>
      <c r="C44" s="3"/>
      <c r="D44" s="15" t="str">
        <f>IFERROR(INDEX(Tableau1[Designation],MATCH(0,INDEX(COUNTIF(D$2:D43,Tableau1[Designation]),,),0)),"")</f>
        <v/>
      </c>
      <c r="E44" s="3"/>
      <c r="F44" s="3"/>
      <c r="G44" s="8">
        <f t="shared" si="1"/>
        <v>0</v>
      </c>
      <c r="H44" s="9">
        <f t="shared" si="2"/>
        <v>0</v>
      </c>
      <c r="I44" s="5"/>
      <c r="J44" s="12" t="str">
        <f t="shared" si="3"/>
        <v/>
      </c>
      <c r="R44" t="str">
        <f>IFERROR(INDEX(Tableau1[Entreprise],_xlfn.AGGREGATE(15,6,(1/$S$3:$S$52=$S44)*(ROW(Tableau1[Entreprise])-2),$S$3:$S44)),"")</f>
        <v/>
      </c>
      <c r="S44" s="1" t="str">
        <f>IF(Tableau1[[#This Row],[Entreprise]]="","",COUNTIF($B$3:$B44,$B44))</f>
        <v/>
      </c>
      <c r="T44" t="str">
        <f t="shared" si="5"/>
        <v/>
      </c>
    </row>
    <row r="45" spans="1:20" x14ac:dyDescent="0.3">
      <c r="A45" s="1">
        <f t="shared" si="0"/>
        <v>43</v>
      </c>
      <c r="B45" s="3"/>
      <c r="C45" s="3"/>
      <c r="D45" s="15" t="str">
        <f>IFERROR(INDEX(Tableau1[Designation],MATCH(0,INDEX(COUNTIF(D$2:D44,Tableau1[Designation]),,),0)),"")</f>
        <v/>
      </c>
      <c r="E45" s="3"/>
      <c r="F45" s="3"/>
      <c r="G45" s="8">
        <f t="shared" si="1"/>
        <v>0</v>
      </c>
      <c r="H45" s="9">
        <f t="shared" si="2"/>
        <v>0</v>
      </c>
      <c r="I45" s="5"/>
      <c r="J45" s="12" t="str">
        <f t="shared" si="3"/>
        <v/>
      </c>
      <c r="R45" t="str">
        <f>IFERROR(INDEX(Tableau1[Entreprise],_xlfn.AGGREGATE(15,6,(1/$S$3:$S$52=$S45)*(ROW(Tableau1[Entreprise])-2),$S$3:$S45)),"")</f>
        <v/>
      </c>
      <c r="S45" s="1" t="str">
        <f>IF(Tableau1[[#This Row],[Entreprise]]="","",COUNTIF($B$3:$B45,$B45))</f>
        <v/>
      </c>
      <c r="T45" t="str">
        <f t="shared" si="5"/>
        <v/>
      </c>
    </row>
    <row r="46" spans="1:20" x14ac:dyDescent="0.3">
      <c r="A46" s="1">
        <f t="shared" si="0"/>
        <v>44</v>
      </c>
      <c r="B46" s="3"/>
      <c r="C46" s="3"/>
      <c r="D46" s="15" t="str">
        <f>IFERROR(INDEX(Tableau1[Designation],MATCH(0,INDEX(COUNTIF(D$2:D45,Tableau1[Designation]),,),0)),"")</f>
        <v/>
      </c>
      <c r="E46" s="3"/>
      <c r="F46" s="3"/>
      <c r="G46" s="8">
        <f t="shared" si="1"/>
        <v>0</v>
      </c>
      <c r="H46" s="9">
        <f t="shared" si="2"/>
        <v>0</v>
      </c>
      <c r="I46" s="5"/>
      <c r="J46" s="12" t="str">
        <f t="shared" si="3"/>
        <v/>
      </c>
      <c r="R46" t="str">
        <f>IFERROR(INDEX(Tableau1[Entreprise],_xlfn.AGGREGATE(15,6,(1/$S$3:$S$52=$S46)*(ROW(Tableau1[Entreprise])-2),$S$3:$S46)),"")</f>
        <v/>
      </c>
      <c r="S46" s="1" t="str">
        <f>IF(Tableau1[[#This Row],[Entreprise]]="","",COUNTIF($B$3:$B46,$B46))</f>
        <v/>
      </c>
      <c r="T46" t="str">
        <f t="shared" si="5"/>
        <v/>
      </c>
    </row>
    <row r="47" spans="1:20" x14ac:dyDescent="0.3">
      <c r="A47" s="1">
        <f t="shared" si="0"/>
        <v>45</v>
      </c>
      <c r="B47" s="3"/>
      <c r="C47" s="3"/>
      <c r="D47" s="15" t="str">
        <f>IFERROR(INDEX(Tableau1[Designation],MATCH(0,INDEX(COUNTIF(D$2:D46,Tableau1[Designation]),,),0)),"")</f>
        <v/>
      </c>
      <c r="E47" s="3"/>
      <c r="F47" s="3"/>
      <c r="G47" s="8">
        <f t="shared" si="1"/>
        <v>0</v>
      </c>
      <c r="H47" s="9">
        <f t="shared" si="2"/>
        <v>0</v>
      </c>
      <c r="I47" s="5"/>
      <c r="J47" s="12" t="str">
        <f t="shared" si="3"/>
        <v/>
      </c>
      <c r="R47" t="str">
        <f>IFERROR(INDEX(Tableau1[Entreprise],_xlfn.AGGREGATE(15,6,(1/$S$3:$S$52=$S47)*(ROW(Tableau1[Entreprise])-2),$S$3:$S47)),"")</f>
        <v/>
      </c>
      <c r="S47" s="1" t="str">
        <f>IF(Tableau1[[#This Row],[Entreprise]]="","",COUNTIF($B$3:$B47,$B47))</f>
        <v/>
      </c>
      <c r="T47" t="str">
        <f t="shared" si="5"/>
        <v/>
      </c>
    </row>
    <row r="48" spans="1:20" x14ac:dyDescent="0.3">
      <c r="A48" s="1">
        <f t="shared" si="0"/>
        <v>46</v>
      </c>
      <c r="B48" s="3"/>
      <c r="C48" s="3"/>
      <c r="D48" s="15" t="str">
        <f>IFERROR(INDEX(Tableau1[Designation],MATCH(0,INDEX(COUNTIF(D$2:D47,Tableau1[Designation]),,),0)),"")</f>
        <v/>
      </c>
      <c r="E48" s="3"/>
      <c r="F48" s="3"/>
      <c r="G48" s="8">
        <f t="shared" si="1"/>
        <v>0</v>
      </c>
      <c r="H48" s="9">
        <f t="shared" si="2"/>
        <v>0</v>
      </c>
      <c r="I48" s="5"/>
      <c r="J48" s="12" t="str">
        <f t="shared" si="3"/>
        <v/>
      </c>
      <c r="R48" t="str">
        <f>IFERROR(INDEX(Tableau1[Entreprise],_xlfn.AGGREGATE(15,6,(1/$S$3:$S$52=$S48)*(ROW(Tableau1[Entreprise])-2),$S$3:$S48)),"")</f>
        <v/>
      </c>
      <c r="S48" s="1" t="str">
        <f>IF(Tableau1[[#This Row],[Entreprise]]="","",COUNTIF($B$3:$B48,$B48))</f>
        <v/>
      </c>
      <c r="T48" t="str">
        <f t="shared" si="5"/>
        <v/>
      </c>
    </row>
    <row r="49" spans="1:20" x14ac:dyDescent="0.3">
      <c r="A49" s="1">
        <f t="shared" si="0"/>
        <v>47</v>
      </c>
      <c r="B49" s="3"/>
      <c r="C49" s="3"/>
      <c r="D49" s="15" t="str">
        <f>IFERROR(INDEX(Tableau1[Designation],MATCH(0,INDEX(COUNTIF(D$2:D48,Tableau1[Designation]),,),0)),"")</f>
        <v/>
      </c>
      <c r="E49" s="3"/>
      <c r="F49" s="3"/>
      <c r="G49" s="8">
        <f t="shared" si="1"/>
        <v>0</v>
      </c>
      <c r="H49" s="9">
        <f t="shared" si="2"/>
        <v>0</v>
      </c>
      <c r="I49" s="5"/>
      <c r="J49" s="12" t="str">
        <f t="shared" si="3"/>
        <v/>
      </c>
      <c r="R49" t="str">
        <f>IFERROR(INDEX(Tableau1[Entreprise],_xlfn.AGGREGATE(15,6,(1/$S$3:$S$52=$S49)*(ROW(Tableau1[Entreprise])-2),$S$3:$S49)),"")</f>
        <v/>
      </c>
      <c r="S49" s="1" t="str">
        <f>IF(Tableau1[[#This Row],[Entreprise]]="","",COUNTIF($B$3:$B49,$B49))</f>
        <v/>
      </c>
      <c r="T49" t="str">
        <f t="shared" si="5"/>
        <v/>
      </c>
    </row>
    <row r="50" spans="1:20" x14ac:dyDescent="0.3">
      <c r="A50" s="1">
        <f t="shared" si="0"/>
        <v>48</v>
      </c>
      <c r="B50" s="3"/>
      <c r="C50" s="4"/>
      <c r="D50" s="15" t="str">
        <f>IFERROR(INDEX(Tableau1[Designation],MATCH(0,INDEX(COUNTIF(D$2:D49,Tableau1[Designation]),,),0)),"")</f>
        <v/>
      </c>
      <c r="E50" s="4"/>
      <c r="F50" s="4"/>
      <c r="G50" s="8">
        <f t="shared" si="1"/>
        <v>0</v>
      </c>
      <c r="H50" s="9">
        <f t="shared" si="2"/>
        <v>0</v>
      </c>
      <c r="I50" s="5"/>
      <c r="J50" s="12" t="str">
        <f t="shared" si="3"/>
        <v/>
      </c>
      <c r="R50" t="str">
        <f>IFERROR(INDEX(Tableau1[Entreprise],_xlfn.AGGREGATE(15,6,(1/$S$3:$S$52=$S50)*(ROW(Tableau1[Entreprise])-2),$S$3:$S50)),"")</f>
        <v/>
      </c>
      <c r="S50" s="1" t="str">
        <f>IF(Tableau1[[#This Row],[Entreprise]]="","",COUNTIF($B$3:$B50,$B50))</f>
        <v/>
      </c>
      <c r="T50" t="str">
        <f t="shared" si="5"/>
        <v/>
      </c>
    </row>
    <row r="51" spans="1:20" x14ac:dyDescent="0.3">
      <c r="A51" s="1">
        <f t="shared" si="0"/>
        <v>49</v>
      </c>
      <c r="B51" s="3"/>
      <c r="C51" s="4"/>
      <c r="D51" s="15" t="str">
        <f>IFERROR(INDEX(Tableau1[Designation],MATCH(0,INDEX(COUNTIF(D$2:D50,Tableau1[Designation]),,),0)),"")</f>
        <v/>
      </c>
      <c r="E51" s="4"/>
      <c r="F51" s="4"/>
      <c r="G51" s="8">
        <f t="shared" si="1"/>
        <v>0</v>
      </c>
      <c r="H51" s="9">
        <f t="shared" si="2"/>
        <v>0</v>
      </c>
      <c r="I51" s="5"/>
      <c r="J51" s="12" t="str">
        <f t="shared" si="3"/>
        <v/>
      </c>
      <c r="R51" t="str">
        <f>IFERROR(INDEX(Tableau1[Entreprise],_xlfn.AGGREGATE(15,6,(1/$S$3:$S$52=$S51)*(ROW(Tableau1[Entreprise])-2),$S$3:$S51)),"")</f>
        <v/>
      </c>
      <c r="S51" s="1" t="str">
        <f>IF(Tableau1[[#This Row],[Entreprise]]="","",COUNTIF($B$3:$B51,$B51))</f>
        <v/>
      </c>
      <c r="T51" t="str">
        <f t="shared" si="5"/>
        <v/>
      </c>
    </row>
    <row r="52" spans="1:20" x14ac:dyDescent="0.3">
      <c r="A52" s="1">
        <f t="shared" si="0"/>
        <v>50</v>
      </c>
      <c r="B52" s="3"/>
      <c r="C52" s="4"/>
      <c r="D52" s="15" t="str">
        <f>IFERROR(INDEX(Tableau1[Designation],MATCH(0,INDEX(COUNTIF(D$2:D51,Tableau1[Designation]),,),0)),"")</f>
        <v/>
      </c>
      <c r="E52" s="4"/>
      <c r="F52" s="4"/>
      <c r="G52" s="8">
        <f t="shared" si="1"/>
        <v>0</v>
      </c>
      <c r="H52" s="9">
        <f t="shared" si="2"/>
        <v>0</v>
      </c>
      <c r="I52" s="5"/>
      <c r="J52" s="12" t="str">
        <f t="shared" si="3"/>
        <v/>
      </c>
      <c r="R52" t="str">
        <f>IFERROR(INDEX(Tableau1[Entreprise],_xlfn.AGGREGATE(15,6,(1/$S$3:$S$52=$S52)*(ROW(Tableau1[Entreprise])-2),$S$3:$S52)),"")</f>
        <v/>
      </c>
      <c r="S52" s="1" t="str">
        <f>IF(Tableau1[[#This Row],[Entreprise]]="","",COUNTIF($B$3:$B52,$B52))</f>
        <v/>
      </c>
      <c r="T52" t="str">
        <f t="shared" si="5"/>
        <v/>
      </c>
    </row>
  </sheetData>
  <dataValidations count="1">
    <dataValidation type="list" allowBlank="1" showInputMessage="1" showErrorMessage="1" sqref="I3:I52">
      <formula1>$Q$1:$Q$4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LESPAGNOL</dc:creator>
  <cp:lastModifiedBy>mdo100</cp:lastModifiedBy>
  <dcterms:created xsi:type="dcterms:W3CDTF">2015-06-05T18:19:34Z</dcterms:created>
  <dcterms:modified xsi:type="dcterms:W3CDTF">2022-01-19T11:57:22Z</dcterms:modified>
</cp:coreProperties>
</file>