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8" yWindow="-108" windowWidth="23256" windowHeight="12576" activeTab="1"/>
  </bookViews>
  <sheets>
    <sheet name="Mémo" sheetId="12" r:id="rId1"/>
    <sheet name="Budget" sheetId="6" r:id="rId2"/>
    <sheet name="Transactions" sheetId="7" r:id="rId3"/>
    <sheet name="Classification" sheetId="8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6" l="1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11" i="6"/>
  <c r="G4" i="6"/>
  <c r="G5" i="6"/>
  <c r="G6" i="6"/>
  <c r="G3" i="6"/>
  <c r="F41" i="6" l="1"/>
  <c r="B16" i="6"/>
  <c r="B13" i="6"/>
  <c r="G41" i="6" l="1"/>
  <c r="B17" i="6"/>
  <c r="B23" i="6" l="1"/>
  <c r="C18" i="6"/>
  <c r="B18" i="6"/>
  <c r="C12" i="6"/>
  <c r="G7" i="6"/>
  <c r="F7" i="6"/>
  <c r="C23" i="6" l="1"/>
</calcChain>
</file>

<file path=xl/sharedStrings.xml><?xml version="1.0" encoding="utf-8"?>
<sst xmlns="http://schemas.openxmlformats.org/spreadsheetml/2006/main" count="150" uniqueCount="87">
  <si>
    <t>Budget mensuel</t>
  </si>
  <si>
    <t xml:space="preserve">REVENUS </t>
  </si>
  <si>
    <t>PREVUS</t>
  </si>
  <si>
    <t>REELS</t>
  </si>
  <si>
    <t>Total</t>
  </si>
  <si>
    <t>DEPENSES FIXES</t>
  </si>
  <si>
    <t>REELLES</t>
  </si>
  <si>
    <t>DEPENSES VARIABLES</t>
  </si>
  <si>
    <t>Plaisir</t>
  </si>
  <si>
    <t>Transport en commun</t>
  </si>
  <si>
    <t>Train</t>
  </si>
  <si>
    <t>Avion</t>
  </si>
  <si>
    <t>Piscine</t>
  </si>
  <si>
    <t>Salle de sport</t>
  </si>
  <si>
    <t>Loyer</t>
  </si>
  <si>
    <t>Electricité</t>
  </si>
  <si>
    <t>Eau</t>
  </si>
  <si>
    <t>Chauffage</t>
  </si>
  <si>
    <t>Assurance</t>
  </si>
  <si>
    <t>Santé</t>
  </si>
  <si>
    <t>Maintenance voiture</t>
  </si>
  <si>
    <t>Carburant</t>
  </si>
  <si>
    <t>Bien-être</t>
  </si>
  <si>
    <t>Formation</t>
  </si>
  <si>
    <t>Coaching</t>
  </si>
  <si>
    <t>Papettrie</t>
  </si>
  <si>
    <t>Mutuelle</t>
  </si>
  <si>
    <t>Abonnement Mobile</t>
  </si>
  <si>
    <t>Abonnement Internet</t>
  </si>
  <si>
    <t>Thérapie</t>
  </si>
  <si>
    <t>TOTAL</t>
  </si>
  <si>
    <t>Contrôle technique</t>
  </si>
  <si>
    <t>Equipement sportif</t>
  </si>
  <si>
    <t>Livres</t>
  </si>
  <si>
    <t>Jardin</t>
  </si>
  <si>
    <t>Impôts sur le revenu</t>
  </si>
  <si>
    <t>Services bancaires</t>
  </si>
  <si>
    <t>Entretien logement</t>
  </si>
  <si>
    <t>SEPTEMBRE</t>
  </si>
  <si>
    <t>Mois</t>
  </si>
  <si>
    <t>ACHATS</t>
  </si>
  <si>
    <t>Courses - Alimentation</t>
  </si>
  <si>
    <t>Octobre</t>
  </si>
  <si>
    <t>Septembre</t>
  </si>
  <si>
    <t>Année</t>
  </si>
  <si>
    <t>Montant</t>
  </si>
  <si>
    <t>Description</t>
  </si>
  <si>
    <t>Catégorie 24</t>
  </si>
  <si>
    <t>Catégorie 25</t>
  </si>
  <si>
    <t>Catégorie 26</t>
  </si>
  <si>
    <t>Catégorie 27</t>
  </si>
  <si>
    <t>Catégorie 28</t>
  </si>
  <si>
    <t>Août</t>
  </si>
  <si>
    <t>Restaurant/Café/Snack</t>
  </si>
  <si>
    <t>ANNEE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</si>
  <si>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</si>
  <si>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</si>
  <si>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</si>
  <si>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</si>
  <si>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</si>
  <si>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</si>
  <si>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</si>
  <si>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</si>
  <si>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</si>
  <si>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</si>
  <si>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</si>
  <si>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FÉVRIER</t>
  </si>
  <si>
    <t>Dépenses</t>
  </si>
  <si>
    <t>Revenus</t>
  </si>
  <si>
    <t>Revenu 1</t>
  </si>
  <si>
    <t>Revenu 2</t>
  </si>
  <si>
    <t>Revenu 3</t>
  </si>
  <si>
    <t>Revenu 4</t>
  </si>
  <si>
    <t>REVENUS</t>
  </si>
  <si>
    <t>Voyage</t>
  </si>
  <si>
    <t>Randonnée</t>
  </si>
  <si>
    <t>Catégorie 29</t>
  </si>
  <si>
    <t>Catégorie 30</t>
  </si>
  <si>
    <t>Catégorie 11</t>
  </si>
  <si>
    <t>Catégorie 12</t>
  </si>
  <si>
    <t>Sélectionner l'année et le mois</t>
  </si>
  <si>
    <t>Budget</t>
  </si>
  <si>
    <t>MAJ des données en fonction de l'année et du mois sélectionné ou "année" pour la visualisation année</t>
  </si>
  <si>
    <t>Entrée les dépenses et revenus dans l'onglet "Transaction" et indiquer leur catégorie, commentaire.</t>
  </si>
  <si>
    <t>c</t>
  </si>
  <si>
    <t>=SI(ESTVIDE($E$3);"";SOMME.SI('Transactions'!$E:$E;$E$3;'Transactions'!C:C;DATE($B$2;RECHERCHEV($B$2;Classification!$F:$G;2;FAUX)&amp; DATE($A$2;RECHERCHEV($B$2;Classification!$F:$G;1;FAUX))))</t>
  </si>
  <si>
    <t>=SI(ESTVIDE($E$11);"";SOMME.SI('Suivi Dépenses'!$E:$E;$E$11;'Suivi Dépenses'!C:C;DATE($B$2;RECHERCHEV($B$2;Classification!$F:$G;2;FAUX &amp; DATE($A$2;RECHERCHEV($B$2;Classification!$F:$G;1;FAUX))))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</si>
</sst>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626B8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59D8D5"/>
        <bgColor indexed="64"/>
      </patternFill>
    </fill>
    <fill>
      <patternFill patternType="solid">
        <fgColor rgb="FF82E2E0"/>
        <bgColor indexed="64"/>
      </patternFill>
    </fill>
    <fill>
      <patternFill patternType="solid">
        <fgColor rgb="FF33CC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2" fontId="0" fillId="0" borderId="0" xfId="0" applyNumberFormat="1"/>
    <xf numFmtId="0" fontId="1" fillId="2" borderId="0" xfId="0" applyFont="1" applyFill="1" applyAlignment="1">
      <alignment horizontal="center"/>
    </xf>
    <xf numFmtId="4" fontId="0" fillId="0" borderId="0" xfId="0" applyNumberFormat="1"/>
    <xf numFmtId="0" fontId="1" fillId="0" borderId="0" xfId="0" applyFont="1"/>
    <xf numFmtId="4" fontId="1" fillId="0" borderId="0" xfId="0" applyNumberFormat="1" applyFont="1"/>
    <xf numFmtId="0" fontId="1" fillId="2" borderId="0" xfId="0" applyFont="1" applyFill="1"/>
    <xf numFmtId="2" fontId="1" fillId="3" borderId="0" xfId="0" applyNumberFormat="1" applyFont="1" applyFill="1"/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2" fontId="0" fillId="0" borderId="0" xfId="0" quotePrefix="1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0" xfId="0" applyNumberFormat="1" applyFont="1" applyFill="1"/>
    <xf numFmtId="0" fontId="0" fillId="0" borderId="0" xfId="0" applyFont="1" applyFill="1" applyAlignment="1">
      <alignment horizontal="center"/>
    </xf>
    <xf numFmtId="0" fontId="0" fillId="0" borderId="0" xfId="0" applyFont="1" applyFill="1"/>
    <xf numFmtId="2" fontId="0" fillId="0" borderId="0" xfId="0" applyNumberFormat="1" applyFont="1" applyFill="1"/>
    <xf numFmtId="4" fontId="1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quotePrefix="1" applyNumberFormat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CC"/>
      <color rgb="FF82E2E0"/>
      <color rgb="FF59D8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12" sqref="D12"/>
    </sheetView>
  </sheetViews>
  <sheetFormatPr baseColWidth="10" defaultRowHeight="14.4" x14ac:dyDescent="0.3"/>
  <cols>
    <col min="1" max="1" width="2" bestFit="1" customWidth="1"/>
  </cols>
  <sheetData>
    <row r="1" spans="1:2" x14ac:dyDescent="0.3">
      <c r="B1" s="11" t="s">
        <v>81</v>
      </c>
    </row>
    <row r="2" spans="1:2" x14ac:dyDescent="0.3">
      <c r="A2">
        <v>1</v>
      </c>
      <c r="B2" t="s">
        <v>80</v>
      </c>
    </row>
    <row r="3" spans="1:2" x14ac:dyDescent="0.3">
      <c r="A3">
        <v>2</v>
      </c>
      <c r="B3" t="s">
        <v>82</v>
      </c>
    </row>
    <row r="4" spans="1:2" x14ac:dyDescent="0.3">
      <c r="A4">
        <v>3</v>
      </c>
      <c r="B4" t="s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tabSelected="1" workbookViewId="0">
      <selection activeCell="G11" sqref="G11"/>
    </sheetView>
  </sheetViews>
  <sheetFormatPr baseColWidth="10" defaultRowHeight="14.4" x14ac:dyDescent="0.3"/>
  <cols>
    <col min="1" max="1" width="22.6640625" bestFit="1" customWidth="1"/>
    <col min="5" max="5" width="19.5546875" bestFit="1" customWidth="1"/>
    <col min="11" max="11" width="11.5546875" customWidth="1"/>
    <col min="13" max="13" width="18" bestFit="1" customWidth="1"/>
  </cols>
  <sheetData>
    <row r="1" spans="1:9" x14ac:dyDescent="0.3">
      <c r="A1" s="9" t="s">
        <v>0</v>
      </c>
      <c r="B1" s="9" t="s">
        <v>44</v>
      </c>
    </row>
    <row r="2" spans="1:9" x14ac:dyDescent="0.3">
      <c r="A2" s="8" t="s">
        <v>38</v>
      </c>
      <c r="B2" s="8">
        <v>2021</v>
      </c>
      <c r="E2" s="2" t="s">
        <v>1</v>
      </c>
      <c r="F2" s="2" t="s">
        <v>2</v>
      </c>
      <c r="G2" s="2" t="s">
        <v>3</v>
      </c>
    </row>
    <row r="3" spans="1:9" x14ac:dyDescent="0.3">
      <c r="E3" t="s">
        <v>69</v>
      </c>
      <c r="G3" s="3">
        <f>SUMPRODUCT((Transactions!$A$2:$A$18=$B$2)*(Transactions!$B$2:$B$18=$A$2)*(Transactions!$F$2:$F$18=$E3)*Transactions!$C$2:$C$18)</f>
        <v>0</v>
      </c>
      <c r="H3" s="10" t="s">
        <v>85</v>
      </c>
    </row>
    <row r="4" spans="1:9" x14ac:dyDescent="0.3">
      <c r="E4" t="s">
        <v>70</v>
      </c>
      <c r="F4" s="3"/>
      <c r="G4" s="3">
        <f>SUMPRODUCT((Transactions!$A$2:$A$18=$B$2)*(Transactions!$B$2:$B$18=$A$2)*(Transactions!$F$2:$F$18=$E4)*Transactions!$C$2:$C$18)</f>
        <v>1324.25</v>
      </c>
    </row>
    <row r="5" spans="1:9" x14ac:dyDescent="0.3">
      <c r="E5" t="s">
        <v>71</v>
      </c>
      <c r="F5" s="3"/>
      <c r="G5" s="3">
        <f>SUMPRODUCT((Transactions!$A$2:$A$18=$B$2)*(Transactions!$B$2:$B$18=$A$2)*(Transactions!$F$2:$F$18=$E5)*Transactions!$C$2:$C$18)</f>
        <v>0</v>
      </c>
    </row>
    <row r="6" spans="1:9" x14ac:dyDescent="0.3">
      <c r="E6" t="s">
        <v>72</v>
      </c>
      <c r="F6" s="3"/>
      <c r="G6" s="3">
        <f>SUMPRODUCT((Transactions!$A$2:$A$18=$B$2)*(Transactions!$B$2:$B$18=$A$2)*(Transactions!$F$2:$F$18=$E6)*Transactions!$C$2:$C$18)</f>
        <v>0</v>
      </c>
    </row>
    <row r="7" spans="1:9" x14ac:dyDescent="0.3">
      <c r="E7" s="4" t="s">
        <v>4</v>
      </c>
      <c r="F7" s="5">
        <f>SUM(F3:F6)</f>
        <v>0</v>
      </c>
      <c r="G7" s="5">
        <f>SUM(G3:G6)</f>
        <v>1324.25</v>
      </c>
    </row>
    <row r="8" spans="1:9" ht="15.6" x14ac:dyDescent="0.3">
      <c r="E8" s="4"/>
      <c r="F8" s="5"/>
      <c r="G8" s="5"/>
      <c r="I8" s="21"/>
    </row>
    <row r="10" spans="1:9" x14ac:dyDescent="0.3">
      <c r="A10" s="2" t="s">
        <v>5</v>
      </c>
      <c r="B10" s="2" t="s">
        <v>2</v>
      </c>
      <c r="C10" s="2" t="s">
        <v>6</v>
      </c>
      <c r="E10" s="2" t="s">
        <v>7</v>
      </c>
      <c r="F10" s="2" t="s">
        <v>2</v>
      </c>
      <c r="G10" s="2" t="s">
        <v>6</v>
      </c>
    </row>
    <row r="11" spans="1:9" x14ac:dyDescent="0.3">
      <c r="A11" t="s">
        <v>35</v>
      </c>
      <c r="B11" s="1">
        <v>125</v>
      </c>
      <c r="C11" s="1">
        <v>125</v>
      </c>
      <c r="E11" t="s">
        <v>41</v>
      </c>
      <c r="F11" s="1"/>
      <c r="G11">
        <f>SUMPRODUCT((Transactions!$A$2:$A$18=$B$2)*(Transactions!$B$2:$B$18=$A$2)*(Transactions!$E$2:$E$18=$E11)*Transactions!$C$2:$C$18)</f>
        <v>176.39</v>
      </c>
      <c r="H11" s="10" t="s">
        <v>86</v>
      </c>
    </row>
    <row r="12" spans="1:9" x14ac:dyDescent="0.3">
      <c r="A12" t="s">
        <v>14</v>
      </c>
      <c r="B12" s="1">
        <v>548.17999999999995</v>
      </c>
      <c r="C12" s="1">
        <f>B12</f>
        <v>548.17999999999995</v>
      </c>
      <c r="E12" t="s">
        <v>22</v>
      </c>
      <c r="F12" s="1"/>
      <c r="G12">
        <f>SUMPRODUCT((Transactions!$A$2:$A$18=$B$2)*(Transactions!$B$2:$B$18=$A$2)*(Transactions!$E$2:$E$18=$E12)*Transactions!$C$2:$C$18)</f>
        <v>0</v>
      </c>
    </row>
    <row r="13" spans="1:9" x14ac:dyDescent="0.3">
      <c r="A13" t="s">
        <v>18</v>
      </c>
      <c r="B13" s="1">
        <f>895/12</f>
        <v>74.583333333333329</v>
      </c>
      <c r="C13" s="1">
        <v>74.58</v>
      </c>
      <c r="E13" t="s">
        <v>19</v>
      </c>
      <c r="F13" s="1"/>
      <c r="G13">
        <f>SUMPRODUCT((Transactions!$A$2:$A$18=$B$2)*(Transactions!$B$2:$B$18=$A$2)*(Transactions!$E$2:$E$18=$E13)*Transactions!$C$2:$C$18)</f>
        <v>91.53</v>
      </c>
    </row>
    <row r="14" spans="1:9" x14ac:dyDescent="0.3">
      <c r="A14" t="s">
        <v>15</v>
      </c>
      <c r="B14">
        <v>83.65</v>
      </c>
      <c r="C14">
        <v>83.65</v>
      </c>
      <c r="E14" t="s">
        <v>33</v>
      </c>
      <c r="G14">
        <f>SUMPRODUCT((Transactions!$A$2:$A$18=$B$2)*(Transactions!$B$2:$B$18=$A$2)*(Transactions!$E$2:$E$18=$E14)*Transactions!$C$2:$C$18)</f>
        <v>0</v>
      </c>
    </row>
    <row r="15" spans="1:9" x14ac:dyDescent="0.3">
      <c r="A15" t="s">
        <v>16</v>
      </c>
      <c r="B15" s="1">
        <v>47</v>
      </c>
      <c r="C15" s="1">
        <v>47</v>
      </c>
      <c r="E15" t="s">
        <v>29</v>
      </c>
      <c r="F15" s="1"/>
      <c r="G15">
        <f>SUMPRODUCT((Transactions!$A$2:$A$18=$B$2)*(Transactions!$B$2:$B$18=$A$2)*(Transactions!$E$2:$E$18=$E15)*Transactions!$C$2:$C$18)</f>
        <v>0</v>
      </c>
    </row>
    <row r="16" spans="1:9" x14ac:dyDescent="0.3">
      <c r="A16" t="s">
        <v>17</v>
      </c>
      <c r="B16" s="1">
        <f>678/6</f>
        <v>113</v>
      </c>
      <c r="C16" s="1">
        <v>113</v>
      </c>
      <c r="E16" t="s">
        <v>23</v>
      </c>
      <c r="F16" s="1"/>
      <c r="G16">
        <f>SUMPRODUCT((Transactions!$A$2:$A$18=$B$2)*(Transactions!$B$2:$B$18=$A$2)*(Transactions!$E$2:$E$18=$E16)*Transactions!$C$2:$C$18)</f>
        <v>0</v>
      </c>
    </row>
    <row r="17" spans="1:7" x14ac:dyDescent="0.3">
      <c r="A17" t="s">
        <v>26</v>
      </c>
      <c r="B17" s="1">
        <f>32*12</f>
        <v>384</v>
      </c>
      <c r="C17" s="1">
        <v>384</v>
      </c>
      <c r="E17" t="s">
        <v>24</v>
      </c>
      <c r="F17" s="1"/>
      <c r="G17">
        <f>SUMPRODUCT((Transactions!$A$2:$A$18=$B$2)*(Transactions!$B$2:$B$18=$A$2)*(Transactions!$E$2:$E$18=$E17)*Transactions!$C$2:$C$18)</f>
        <v>0</v>
      </c>
    </row>
    <row r="18" spans="1:7" x14ac:dyDescent="0.3">
      <c r="A18" t="s">
        <v>36</v>
      </c>
      <c r="B18" s="1">
        <f>10.75+6.25</f>
        <v>17</v>
      </c>
      <c r="C18" s="1">
        <f>10.75+6.25</f>
        <v>17</v>
      </c>
      <c r="E18" t="s">
        <v>25</v>
      </c>
      <c r="G18">
        <f>SUMPRODUCT((Transactions!$A$2:$A$18=$B$2)*(Transactions!$B$2:$B$18=$A$2)*(Transactions!$E$2:$E$18=$E18)*Transactions!$C$2:$C$18)</f>
        <v>0</v>
      </c>
    </row>
    <row r="19" spans="1:7" x14ac:dyDescent="0.3">
      <c r="A19" t="s">
        <v>27</v>
      </c>
      <c r="B19" s="1">
        <v>15.99</v>
      </c>
      <c r="C19" s="1">
        <v>15.99</v>
      </c>
      <c r="E19" t="s">
        <v>37</v>
      </c>
      <c r="F19" s="1"/>
      <c r="G19">
        <f>SUMPRODUCT((Transactions!$A$2:$A$18=$B$2)*(Transactions!$B$2:$B$18=$A$2)*(Transactions!$E$2:$E$18=$E19)*Transactions!$C$2:$C$18)</f>
        <v>221</v>
      </c>
    </row>
    <row r="20" spans="1:7" x14ac:dyDescent="0.3">
      <c r="A20" t="s">
        <v>28</v>
      </c>
      <c r="B20" s="1">
        <v>29.99</v>
      </c>
      <c r="C20" s="1">
        <v>29.99</v>
      </c>
      <c r="E20" t="s">
        <v>31</v>
      </c>
      <c r="F20" s="1"/>
      <c r="G20">
        <f>SUMPRODUCT((Transactions!$A$2:$A$18=$B$2)*(Transactions!$B$2:$B$18=$A$2)*(Transactions!$E$2:$E$18=$E20)*Transactions!$C$2:$C$18)</f>
        <v>0</v>
      </c>
    </row>
    <row r="21" spans="1:7" x14ac:dyDescent="0.3">
      <c r="A21" t="s">
        <v>78</v>
      </c>
      <c r="B21" s="1"/>
      <c r="C21" s="1"/>
      <c r="E21" t="s">
        <v>20</v>
      </c>
      <c r="F21" s="1"/>
      <c r="G21">
        <f>SUMPRODUCT((Transactions!$A$2:$A$18=$B$2)*(Transactions!$B$2:$B$18=$A$2)*(Transactions!$E$2:$E$18=$E21)*Transactions!$C$2:$C$18)</f>
        <v>0</v>
      </c>
    </row>
    <row r="22" spans="1:7" x14ac:dyDescent="0.3">
      <c r="A22" t="s">
        <v>79</v>
      </c>
      <c r="B22" s="1"/>
      <c r="C22" s="1"/>
      <c r="E22" t="s">
        <v>21</v>
      </c>
      <c r="F22" s="1"/>
      <c r="G22">
        <f>SUMPRODUCT((Transactions!$A$2:$A$18=$B$2)*(Transactions!$B$2:$B$18=$A$2)*(Transactions!$E$2:$E$18=$E22)*Transactions!$C$2:$C$18)</f>
        <v>0</v>
      </c>
    </row>
    <row r="23" spans="1:7" x14ac:dyDescent="0.3">
      <c r="A23" s="6" t="s">
        <v>30</v>
      </c>
      <c r="B23" s="14">
        <f>SUM(B11:B21)</f>
        <v>1438.3933333333334</v>
      </c>
      <c r="C23" s="14">
        <f>SUM(C11:C21)</f>
        <v>1438.3899999999999</v>
      </c>
      <c r="E23" t="s">
        <v>9</v>
      </c>
      <c r="F23" s="1"/>
      <c r="G23">
        <f>SUMPRODUCT((Transactions!$A$2:$A$18=$B$2)*(Transactions!$B$2:$B$18=$A$2)*(Transactions!$E$2:$E$18=$E23)*Transactions!$C$2:$C$18)</f>
        <v>34.9</v>
      </c>
    </row>
    <row r="24" spans="1:7" x14ac:dyDescent="0.3">
      <c r="E24" t="s">
        <v>10</v>
      </c>
      <c r="F24" s="1"/>
      <c r="G24">
        <f>SUMPRODUCT((Transactions!$A$2:$A$18=$B$2)*(Transactions!$B$2:$B$18=$A$2)*(Transactions!$E$2:$E$18=$E24)*Transactions!$C$2:$C$18)</f>
        <v>0</v>
      </c>
    </row>
    <row r="25" spans="1:7" x14ac:dyDescent="0.3">
      <c r="E25" t="s">
        <v>11</v>
      </c>
      <c r="F25" s="1"/>
      <c r="G25">
        <f>SUMPRODUCT((Transactions!$A$2:$A$18=$B$2)*(Transactions!$B$2:$B$18=$A$2)*(Transactions!$E$2:$E$18=$E25)*Transactions!$C$2:$C$18)</f>
        <v>0</v>
      </c>
    </row>
    <row r="26" spans="1:7" x14ac:dyDescent="0.3">
      <c r="A26" s="15"/>
      <c r="B26" s="15"/>
      <c r="C26" s="15"/>
      <c r="E26" t="s">
        <v>74</v>
      </c>
      <c r="F26" s="1"/>
      <c r="G26">
        <f>SUMPRODUCT((Transactions!$A$2:$A$18=$B$2)*(Transactions!$B$2:$B$18=$A$2)*(Transactions!$E$2:$E$18=$E26)*Transactions!$C$2:$C$18)</f>
        <v>0</v>
      </c>
    </row>
    <row r="27" spans="1:7" x14ac:dyDescent="0.3">
      <c r="A27" s="16"/>
      <c r="B27" s="17"/>
      <c r="C27" s="17"/>
      <c r="E27" t="s">
        <v>8</v>
      </c>
      <c r="F27" s="1"/>
      <c r="G27">
        <f>SUMPRODUCT((Transactions!$A$2:$A$18=$B$2)*(Transactions!$B$2:$B$18=$A$2)*(Transactions!$E$2:$E$18=$E27)*Transactions!$C$2:$C$18)</f>
        <v>0</v>
      </c>
    </row>
    <row r="28" spans="1:7" x14ac:dyDescent="0.3">
      <c r="A28" s="16"/>
      <c r="B28" s="16"/>
      <c r="C28" s="16"/>
      <c r="E28" t="s">
        <v>53</v>
      </c>
      <c r="F28" s="1"/>
      <c r="G28">
        <f>SUMPRODUCT((Transactions!$A$2:$A$18=$B$2)*(Transactions!$B$2:$B$18=$A$2)*(Transactions!$E$2:$E$18=$E28)*Transactions!$C$2:$C$18)</f>
        <v>16</v>
      </c>
    </row>
    <row r="29" spans="1:7" x14ac:dyDescent="0.3">
      <c r="A29" s="16"/>
      <c r="B29" s="16"/>
      <c r="C29" s="16"/>
      <c r="E29" t="s">
        <v>34</v>
      </c>
      <c r="F29" s="1"/>
      <c r="G29">
        <f>SUMPRODUCT((Transactions!$A$2:$A$18=$B$2)*(Transactions!$B$2:$B$18=$A$2)*(Transactions!$E$2:$E$18=$E29)*Transactions!$C$2:$C$18)</f>
        <v>42.2</v>
      </c>
    </row>
    <row r="30" spans="1:7" x14ac:dyDescent="0.3">
      <c r="A30" s="16"/>
      <c r="B30" s="16"/>
      <c r="C30" s="16"/>
      <c r="E30" t="s">
        <v>32</v>
      </c>
      <c r="F30" s="1"/>
      <c r="G30">
        <f>SUMPRODUCT((Transactions!$A$2:$A$18=$B$2)*(Transactions!$B$2:$B$18=$A$2)*(Transactions!$E$2:$E$18=$E30)*Transactions!$C$2:$C$18)</f>
        <v>0</v>
      </c>
    </row>
    <row r="31" spans="1:7" x14ac:dyDescent="0.3">
      <c r="A31" s="16"/>
      <c r="B31" s="17"/>
      <c r="C31" s="17"/>
      <c r="E31" t="s">
        <v>12</v>
      </c>
      <c r="F31" s="1"/>
      <c r="G31">
        <f>SUMPRODUCT((Transactions!$A$2:$A$18=$B$2)*(Transactions!$B$2:$B$18=$A$2)*(Transactions!$E$2:$E$18=$E31)*Transactions!$C$2:$C$18)</f>
        <v>0</v>
      </c>
    </row>
    <row r="32" spans="1:7" x14ac:dyDescent="0.3">
      <c r="A32" s="16"/>
      <c r="B32" s="16"/>
      <c r="C32" s="16"/>
      <c r="E32" t="s">
        <v>13</v>
      </c>
      <c r="F32" s="1"/>
      <c r="G32">
        <f>SUMPRODUCT((Transactions!$A$2:$A$18=$B$2)*(Transactions!$B$2:$B$18=$A$2)*(Transactions!$E$2:$E$18=$E32)*Transactions!$C$2:$C$18)</f>
        <v>0</v>
      </c>
    </row>
    <row r="33" spans="1:7" x14ac:dyDescent="0.3">
      <c r="A33" s="16"/>
      <c r="B33" s="16"/>
      <c r="C33" s="16"/>
      <c r="E33" t="s">
        <v>75</v>
      </c>
      <c r="F33" s="1"/>
      <c r="G33">
        <f>SUMPRODUCT((Transactions!$A$2:$A$18=$B$2)*(Transactions!$B$2:$B$18=$A$2)*(Transactions!$E$2:$E$18=$E33)*Transactions!$C$2:$C$18)</f>
        <v>0</v>
      </c>
    </row>
    <row r="34" spans="1:7" x14ac:dyDescent="0.3">
      <c r="A34" s="15"/>
      <c r="B34" s="15"/>
      <c r="C34" s="15"/>
      <c r="E34" t="s">
        <v>47</v>
      </c>
      <c r="F34" s="1"/>
      <c r="G34">
        <f>SUMPRODUCT((Transactions!$A$2:$A$18=$B$2)*(Transactions!$B$2:$B$18=$A$2)*(Transactions!$E$2:$E$18=$E34)*Transactions!$C$2:$C$18)</f>
        <v>0</v>
      </c>
    </row>
    <row r="35" spans="1:7" x14ac:dyDescent="0.3">
      <c r="A35" s="16"/>
      <c r="B35" s="16"/>
      <c r="C35" s="16"/>
      <c r="E35" t="s">
        <v>48</v>
      </c>
      <c r="F35" s="1"/>
      <c r="G35">
        <f>SUMPRODUCT((Transactions!$A$2:$A$18=$B$2)*(Transactions!$B$2:$B$18=$A$2)*(Transactions!$E$2:$E$18=$E35)*Transactions!$C$2:$C$18)</f>
        <v>0</v>
      </c>
    </row>
    <row r="36" spans="1:7" x14ac:dyDescent="0.3">
      <c r="A36" s="16"/>
      <c r="B36" s="16"/>
      <c r="C36" s="16"/>
      <c r="E36" t="s">
        <v>49</v>
      </c>
      <c r="F36" s="1"/>
      <c r="G36">
        <f>SUMPRODUCT((Transactions!$A$2:$A$18=$B$2)*(Transactions!$B$2:$B$18=$A$2)*(Transactions!$E$2:$E$18=$E36)*Transactions!$C$2:$C$18)</f>
        <v>0</v>
      </c>
    </row>
    <row r="37" spans="1:7" x14ac:dyDescent="0.3">
      <c r="A37" s="16"/>
      <c r="B37" s="16"/>
      <c r="C37" s="16"/>
      <c r="E37" t="s">
        <v>50</v>
      </c>
      <c r="G37">
        <f>SUMPRODUCT((Transactions!$A$2:$A$18=$B$2)*(Transactions!$B$2:$B$18=$A$2)*(Transactions!$E$2:$E$18=$E37)*Transactions!$C$2:$C$18)</f>
        <v>0</v>
      </c>
    </row>
    <row r="38" spans="1:7" x14ac:dyDescent="0.3">
      <c r="A38" s="16"/>
      <c r="B38" s="16"/>
      <c r="C38" s="16"/>
      <c r="E38" t="s">
        <v>51</v>
      </c>
      <c r="G38">
        <f>SUMPRODUCT((Transactions!$A$2:$A$18=$B$2)*(Transactions!$B$2:$B$18=$A$2)*(Transactions!$E$2:$E$18=$E38)*Transactions!$C$2:$C$18)</f>
        <v>0</v>
      </c>
    </row>
    <row r="39" spans="1:7" x14ac:dyDescent="0.3">
      <c r="A39" s="16"/>
      <c r="B39" s="16"/>
      <c r="C39" s="16"/>
      <c r="E39" t="s">
        <v>76</v>
      </c>
      <c r="G39">
        <f>SUMPRODUCT((Transactions!$A$2:$A$18=$B$2)*(Transactions!$B$2:$B$18=$A$2)*(Transactions!$E$2:$E$18=$E39)*Transactions!$C$2:$C$18)</f>
        <v>0</v>
      </c>
    </row>
    <row r="40" spans="1:7" x14ac:dyDescent="0.3">
      <c r="A40" s="16"/>
      <c r="B40" s="16"/>
      <c r="C40" s="16"/>
      <c r="E40" t="s">
        <v>77</v>
      </c>
      <c r="G40">
        <f>SUMPRODUCT((Transactions!$A$2:$A$18=$B$2)*(Transactions!$B$2:$B$18=$A$2)*(Transactions!$E$2:$E$18=$E40)*Transactions!$C$2:$C$18)</f>
        <v>0</v>
      </c>
    </row>
    <row r="41" spans="1:7" x14ac:dyDescent="0.3">
      <c r="A41" s="16"/>
      <c r="B41" s="16"/>
      <c r="C41" s="16"/>
      <c r="E41" s="6" t="s">
        <v>30</v>
      </c>
      <c r="F41" s="7">
        <f>SUM(F11:F40)</f>
        <v>0</v>
      </c>
      <c r="G41" s="7">
        <f>SUM(G11:G40)</f>
        <v>582.02</v>
      </c>
    </row>
    <row r="42" spans="1:7" x14ac:dyDescent="0.3">
      <c r="A42" s="15"/>
      <c r="B42" s="15"/>
      <c r="C42" s="15"/>
    </row>
    <row r="43" spans="1:7" x14ac:dyDescent="0.3">
      <c r="A43" s="16"/>
      <c r="B43" s="16"/>
      <c r="C43" s="16"/>
    </row>
    <row r="44" spans="1:7" x14ac:dyDescent="0.3">
      <c r="A44" s="16"/>
      <c r="B44" s="16"/>
      <c r="C44" s="16"/>
    </row>
    <row r="45" spans="1:7" x14ac:dyDescent="0.3">
      <c r="A45" s="16"/>
      <c r="B45" s="16"/>
      <c r="C45" s="16"/>
    </row>
    <row r="46" spans="1:7" x14ac:dyDescent="0.3">
      <c r="A46" s="16"/>
      <c r="B46" s="16"/>
      <c r="C46" s="16"/>
    </row>
    <row r="47" spans="1:7" x14ac:dyDescent="0.3">
      <c r="A47" s="16"/>
      <c r="B47" s="16"/>
      <c r="C47" s="16"/>
    </row>
    <row r="48" spans="1:7" x14ac:dyDescent="0.3">
      <c r="A48" s="16"/>
      <c r="B48" s="16"/>
      <c r="C48" s="16"/>
    </row>
    <row r="49" spans="1:3" x14ac:dyDescent="0.3">
      <c r="A49" s="16"/>
      <c r="B49" s="16"/>
      <c r="C49" s="16"/>
    </row>
  </sheetData>
  <phoneticPr fontId="2" type="noConversion"/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Classification!$F$2:$F$14</xm:f>
          </x14:formula1>
          <xm:sqref>A2</xm:sqref>
        </x14:dataValidation>
        <x14:dataValidation type="list" allowBlank="1" showInputMessage="1" showErrorMessage="1">
          <x14:formula1>
            <xm:f>Classification!$G$2:$G$5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E8" sqref="E8"/>
    </sheetView>
  </sheetViews>
  <sheetFormatPr baseColWidth="10" defaultRowHeight="14.4" x14ac:dyDescent="0.3"/>
  <cols>
    <col min="1" max="1" width="11.5546875" style="13"/>
    <col min="3" max="3" width="11.5546875" style="19"/>
    <col min="4" max="4" width="10" bestFit="1" customWidth="1"/>
    <col min="5" max="5" width="19.5546875" bestFit="1" customWidth="1"/>
  </cols>
  <sheetData>
    <row r="1" spans="1:6" x14ac:dyDescent="0.3">
      <c r="A1" s="12" t="s">
        <v>44</v>
      </c>
      <c r="B1" s="8" t="s">
        <v>39</v>
      </c>
      <c r="C1" s="18" t="s">
        <v>45</v>
      </c>
      <c r="D1" s="8" t="s">
        <v>46</v>
      </c>
      <c r="E1" s="8" t="s">
        <v>67</v>
      </c>
      <c r="F1" s="8" t="s">
        <v>68</v>
      </c>
    </row>
    <row r="2" spans="1:6" x14ac:dyDescent="0.3">
      <c r="A2" s="13">
        <v>2021</v>
      </c>
      <c r="B2" t="s">
        <v>42</v>
      </c>
      <c r="C2" s="19">
        <v>120.45</v>
      </c>
      <c r="F2" t="s">
        <v>70</v>
      </c>
    </row>
    <row r="3" spans="1:6" x14ac:dyDescent="0.3">
      <c r="A3" s="13">
        <v>2021</v>
      </c>
      <c r="B3" t="s">
        <v>42</v>
      </c>
      <c r="C3" s="19">
        <v>46.89</v>
      </c>
      <c r="E3" t="s">
        <v>41</v>
      </c>
    </row>
    <row r="4" spans="1:6" x14ac:dyDescent="0.3">
      <c r="A4" s="13">
        <v>2021</v>
      </c>
      <c r="B4" t="s">
        <v>42</v>
      </c>
      <c r="C4" s="20">
        <v>87.63</v>
      </c>
      <c r="E4" t="s">
        <v>19</v>
      </c>
    </row>
    <row r="5" spans="1:6" x14ac:dyDescent="0.3">
      <c r="A5" s="13">
        <v>2021</v>
      </c>
      <c r="B5" t="s">
        <v>42</v>
      </c>
      <c r="C5" s="19">
        <v>22</v>
      </c>
      <c r="E5" t="s">
        <v>33</v>
      </c>
    </row>
    <row r="6" spans="1:6" x14ac:dyDescent="0.3">
      <c r="A6" s="13">
        <v>2021</v>
      </c>
      <c r="B6" t="s">
        <v>43</v>
      </c>
      <c r="C6" s="19">
        <v>1324.25</v>
      </c>
      <c r="F6" t="s">
        <v>70</v>
      </c>
    </row>
    <row r="7" spans="1:6" x14ac:dyDescent="0.3">
      <c r="A7" s="13">
        <v>2021</v>
      </c>
      <c r="B7" t="s">
        <v>43</v>
      </c>
      <c r="C7" s="20">
        <v>176.39</v>
      </c>
      <c r="E7" t="s">
        <v>41</v>
      </c>
    </row>
    <row r="8" spans="1:6" x14ac:dyDescent="0.3">
      <c r="A8" s="13">
        <v>2021</v>
      </c>
      <c r="B8" t="s">
        <v>43</v>
      </c>
      <c r="C8" s="20">
        <v>91.53</v>
      </c>
      <c r="E8" t="s">
        <v>19</v>
      </c>
    </row>
    <row r="9" spans="1:6" x14ac:dyDescent="0.3">
      <c r="A9" s="13">
        <v>2021</v>
      </c>
      <c r="B9" t="s">
        <v>43</v>
      </c>
      <c r="C9" s="20">
        <v>221</v>
      </c>
      <c r="E9" t="s">
        <v>37</v>
      </c>
    </row>
    <row r="10" spans="1:6" x14ac:dyDescent="0.3">
      <c r="A10" s="13">
        <v>2021</v>
      </c>
      <c r="B10" t="s">
        <v>43</v>
      </c>
      <c r="C10" s="20">
        <v>34.9</v>
      </c>
      <c r="E10" t="s">
        <v>9</v>
      </c>
    </row>
    <row r="11" spans="1:6" x14ac:dyDescent="0.3">
      <c r="A11" s="13">
        <v>2021</v>
      </c>
      <c r="B11" t="s">
        <v>43</v>
      </c>
      <c r="C11" s="20">
        <v>42.2</v>
      </c>
      <c r="E11" t="s">
        <v>34</v>
      </c>
    </row>
    <row r="12" spans="1:6" x14ac:dyDescent="0.3">
      <c r="A12" s="13">
        <v>2021</v>
      </c>
      <c r="B12" t="s">
        <v>43</v>
      </c>
      <c r="C12" s="20">
        <v>16</v>
      </c>
      <c r="E12" t="s">
        <v>53</v>
      </c>
    </row>
    <row r="13" spans="1:6" x14ac:dyDescent="0.3">
      <c r="A13" s="13">
        <v>2021</v>
      </c>
      <c r="B13" t="s">
        <v>52</v>
      </c>
      <c r="C13" s="20">
        <v>1800</v>
      </c>
      <c r="F13" t="s">
        <v>69</v>
      </c>
    </row>
    <row r="14" spans="1:6" x14ac:dyDescent="0.3">
      <c r="A14" s="13">
        <v>2021</v>
      </c>
      <c r="B14" t="s">
        <v>52</v>
      </c>
      <c r="C14" s="20">
        <v>359.28</v>
      </c>
      <c r="F14" t="s">
        <v>70</v>
      </c>
    </row>
    <row r="15" spans="1:6" x14ac:dyDescent="0.3">
      <c r="A15" s="13">
        <v>2021</v>
      </c>
      <c r="B15" t="s">
        <v>52</v>
      </c>
      <c r="C15" s="20">
        <v>183.52</v>
      </c>
      <c r="E15" t="s">
        <v>41</v>
      </c>
    </row>
    <row r="16" spans="1:6" x14ac:dyDescent="0.3">
      <c r="A16" s="13">
        <v>2021</v>
      </c>
      <c r="B16" t="s">
        <v>52</v>
      </c>
      <c r="C16" s="20">
        <v>7.2</v>
      </c>
      <c r="E16" t="s">
        <v>22</v>
      </c>
    </row>
    <row r="17" spans="1:5" x14ac:dyDescent="0.3">
      <c r="A17" s="13">
        <v>2021</v>
      </c>
      <c r="B17" t="s">
        <v>52</v>
      </c>
      <c r="C17" s="20">
        <v>79.930000000000007</v>
      </c>
      <c r="E17" t="s">
        <v>19</v>
      </c>
    </row>
    <row r="18" spans="1:5" x14ac:dyDescent="0.3">
      <c r="A18" s="13">
        <v>2021</v>
      </c>
      <c r="B18" t="s">
        <v>52</v>
      </c>
      <c r="C18" s="20">
        <v>59.6</v>
      </c>
      <c r="E18" t="s">
        <v>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Classification!$D$2:$D$10</xm:f>
          </x14:formula1>
          <xm:sqref>F2:F24</xm:sqref>
        </x14:dataValidation>
        <x14:dataValidation type="list" allowBlank="1" showInputMessage="1" showErrorMessage="1">
          <x14:formula1>
            <xm:f>Classification!$A$2:$A$271</xm:f>
          </x14:formula1>
          <xm:sqref>E2:E56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workbookViewId="0">
      <selection activeCell="F16" sqref="F16"/>
    </sheetView>
  </sheetViews>
  <sheetFormatPr baseColWidth="10" defaultRowHeight="14.4" x14ac:dyDescent="0.3"/>
  <cols>
    <col min="1" max="1" width="19.5546875" bestFit="1" customWidth="1"/>
    <col min="4" max="4" width="9" bestFit="1" customWidth="1"/>
    <col min="5" max="5" width="15.21875" customWidth="1"/>
    <col min="6" max="6" width="10.77734375" bestFit="1" customWidth="1"/>
    <col min="7" max="7" width="6.88671875" bestFit="1" customWidth="1"/>
  </cols>
  <sheetData>
    <row r="1" spans="1:7" x14ac:dyDescent="0.3">
      <c r="A1" s="8" t="s">
        <v>40</v>
      </c>
      <c r="D1" s="8" t="s">
        <v>73</v>
      </c>
      <c r="F1" s="8" t="s">
        <v>55</v>
      </c>
      <c r="G1" s="8" t="s">
        <v>54</v>
      </c>
    </row>
    <row r="2" spans="1:7" x14ac:dyDescent="0.3">
      <c r="A2" t="s">
        <v>41</v>
      </c>
      <c r="D2" t="s">
        <v>69</v>
      </c>
      <c r="F2" t="s">
        <v>56</v>
      </c>
      <c r="G2">
        <v>2020</v>
      </c>
    </row>
    <row r="3" spans="1:7" x14ac:dyDescent="0.3">
      <c r="A3" t="s">
        <v>22</v>
      </c>
      <c r="D3" t="s">
        <v>70</v>
      </c>
      <c r="F3" t="s">
        <v>66</v>
      </c>
      <c r="G3">
        <v>2021</v>
      </c>
    </row>
    <row r="4" spans="1:7" x14ac:dyDescent="0.3">
      <c r="A4" t="s">
        <v>19</v>
      </c>
      <c r="D4" t="s">
        <v>71</v>
      </c>
      <c r="F4" t="s">
        <v>57</v>
      </c>
      <c r="G4">
        <v>2022</v>
      </c>
    </row>
    <row r="5" spans="1:7" x14ac:dyDescent="0.3">
      <c r="A5" t="s">
        <v>33</v>
      </c>
      <c r="D5" t="s">
        <v>72</v>
      </c>
      <c r="F5" t="s">
        <v>58</v>
      </c>
      <c r="G5">
        <v>2023</v>
      </c>
    </row>
    <row r="6" spans="1:7" x14ac:dyDescent="0.3">
      <c r="A6" t="s">
        <v>23</v>
      </c>
      <c r="F6" t="s">
        <v>59</v>
      </c>
      <c r="G6">
        <v>2024</v>
      </c>
    </row>
    <row r="7" spans="1:7" x14ac:dyDescent="0.3">
      <c r="A7" t="s">
        <v>24</v>
      </c>
      <c r="F7" t="s">
        <v>60</v>
      </c>
      <c r="G7">
        <v>2025</v>
      </c>
    </row>
    <row r="8" spans="1:7" x14ac:dyDescent="0.3">
      <c r="A8" t="s">
        <v>37</v>
      </c>
      <c r="F8" t="s">
        <v>61</v>
      </c>
      <c r="G8">
        <v>2026</v>
      </c>
    </row>
    <row r="9" spans="1:7" x14ac:dyDescent="0.3">
      <c r="A9" t="s">
        <v>31</v>
      </c>
      <c r="F9" t="s">
        <v>62</v>
      </c>
      <c r="G9">
        <v>2027</v>
      </c>
    </row>
    <row r="10" spans="1:7" x14ac:dyDescent="0.3">
      <c r="A10" t="s">
        <v>20</v>
      </c>
      <c r="F10" t="s">
        <v>38</v>
      </c>
      <c r="G10">
        <v>2028</v>
      </c>
    </row>
    <row r="11" spans="1:7" x14ac:dyDescent="0.3">
      <c r="A11" t="s">
        <v>21</v>
      </c>
      <c r="F11" t="s">
        <v>63</v>
      </c>
      <c r="G11">
        <v>2029</v>
      </c>
    </row>
    <row r="12" spans="1:7" x14ac:dyDescent="0.3">
      <c r="A12" t="s">
        <v>9</v>
      </c>
      <c r="F12" t="s">
        <v>64</v>
      </c>
      <c r="G12">
        <v>2030</v>
      </c>
    </row>
    <row r="13" spans="1:7" x14ac:dyDescent="0.3">
      <c r="A13" t="s">
        <v>53</v>
      </c>
    </row>
    <row r="14" spans="1:7" x14ac:dyDescent="0.3">
      <c r="A14" t="s">
        <v>10</v>
      </c>
      <c r="F14" t="s">
        <v>65</v>
      </c>
      <c r="G14">
        <v>2031</v>
      </c>
    </row>
    <row r="15" spans="1:7" x14ac:dyDescent="0.3">
      <c r="A15" t="s">
        <v>11</v>
      </c>
      <c r="F15" t="s">
        <v>54</v>
      </c>
    </row>
    <row r="16" spans="1:7" x14ac:dyDescent="0.3">
      <c r="A16" t="s">
        <v>74</v>
      </c>
      <c r="F16" t="s">
        <v>84</v>
      </c>
    </row>
    <row r="17" spans="1:1" x14ac:dyDescent="0.3">
      <c r="A17" t="s">
        <v>8</v>
      </c>
    </row>
    <row r="18" spans="1:1" x14ac:dyDescent="0.3">
      <c r="A18" t="s">
        <v>34</v>
      </c>
    </row>
    <row r="19" spans="1:1" x14ac:dyDescent="0.3">
      <c r="A19" t="s">
        <v>32</v>
      </c>
    </row>
    <row r="20" spans="1:1" x14ac:dyDescent="0.3">
      <c r="A20" t="s">
        <v>12</v>
      </c>
    </row>
    <row r="21" spans="1:1" x14ac:dyDescent="0.3">
      <c r="A21" t="s">
        <v>13</v>
      </c>
    </row>
    <row r="22" spans="1:1" x14ac:dyDescent="0.3">
      <c r="A22" t="s">
        <v>75</v>
      </c>
    </row>
  </sheetData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Mémo</vt:lpstr>
      <vt:lpstr>Budget</vt:lpstr>
      <vt:lpstr>Transactions</vt:lpstr>
      <vt:lpstr>Classification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Marie-Pierre BAUDIN</dc:creator>
  <cp:lastModifiedBy>mdo100</cp:lastModifiedBy>
  <dcterms:created xsi:type="dcterms:W3CDTF">2021-07-21T08:51:52Z</dcterms:created>
  <dcterms:modified xsi:type="dcterms:W3CDTF">2021-10-07T14:22:44Z</dcterms:modified>
</cp:coreProperties>
</file>