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0376" yWindow="-120" windowWidth="23256" windowHeight="13176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K17" i="1"/>
  <c r="K18" i="1"/>
  <c r="G18" i="1"/>
  <c r="G13" i="1" l="1"/>
  <c r="K13" i="1" s="1"/>
  <c r="G16" i="1" l="1"/>
  <c r="K16" i="1" s="1"/>
  <c r="L9" i="1"/>
  <c r="D13" i="1"/>
  <c r="D14" i="1"/>
  <c r="G14" i="1"/>
  <c r="D15" i="1"/>
  <c r="G15" i="1"/>
  <c r="K15" i="1" s="1"/>
  <c r="D16" i="1"/>
  <c r="L14" i="1" l="1"/>
  <c r="L13" i="1"/>
  <c r="L16" i="1"/>
  <c r="L18" i="1"/>
  <c r="L15" i="1"/>
  <c r="L17" i="1"/>
  <c r="L4" i="1"/>
  <c r="K4" i="1"/>
  <c r="M9" i="1"/>
  <c r="M17" i="1" l="1"/>
  <c r="M13" i="1"/>
  <c r="M14" i="1"/>
  <c r="M16" i="1"/>
  <c r="M18" i="1"/>
  <c r="M15" i="1"/>
  <c r="N9" i="1"/>
  <c r="M4" i="1"/>
  <c r="N17" i="1" l="1"/>
  <c r="N18" i="1"/>
  <c r="N14" i="1"/>
  <c r="N13" i="1"/>
  <c r="N16" i="1"/>
  <c r="N15" i="1"/>
  <c r="O9" i="1"/>
  <c r="N4" i="1"/>
  <c r="O15" i="1" l="1"/>
  <c r="O17" i="1"/>
  <c r="O14" i="1"/>
  <c r="O13" i="1"/>
  <c r="O16" i="1"/>
  <c r="O18" i="1"/>
  <c r="P9" i="1"/>
  <c r="O4" i="1"/>
  <c r="P18" i="1" l="1"/>
  <c r="P15" i="1"/>
  <c r="P17" i="1"/>
  <c r="P13" i="1"/>
  <c r="P14" i="1"/>
  <c r="P16" i="1"/>
  <c r="P4" i="1"/>
  <c r="Q9" i="1"/>
  <c r="Q18" i="1" l="1"/>
  <c r="Q16" i="1"/>
  <c r="Q15" i="1"/>
  <c r="Q17" i="1"/>
  <c r="Q14" i="1"/>
  <c r="Q13" i="1"/>
  <c r="R9" i="1"/>
  <c r="Q4" i="1"/>
  <c r="R16" i="1" l="1"/>
  <c r="R13" i="1"/>
  <c r="R18" i="1"/>
  <c r="R15" i="1"/>
  <c r="R17" i="1"/>
  <c r="R14" i="1"/>
  <c r="S9" i="1"/>
  <c r="R4" i="1"/>
  <c r="S16" i="1" l="1"/>
  <c r="S14" i="1"/>
  <c r="S18" i="1"/>
  <c r="S15" i="1"/>
  <c r="S17" i="1"/>
  <c r="S13" i="1"/>
  <c r="T9" i="1"/>
  <c r="S4" i="1"/>
  <c r="T14" i="1" l="1"/>
  <c r="T13" i="1"/>
  <c r="T17" i="1"/>
  <c r="T16" i="1"/>
  <c r="T18" i="1"/>
  <c r="T15" i="1"/>
  <c r="U9" i="1"/>
  <c r="T4" i="1"/>
  <c r="U17" i="1" l="1"/>
  <c r="U13" i="1"/>
  <c r="U14" i="1"/>
  <c r="U16" i="1"/>
  <c r="U18" i="1"/>
  <c r="U15" i="1"/>
  <c r="V9" i="1"/>
  <c r="U4" i="1"/>
  <c r="V17" i="1" l="1"/>
  <c r="V14" i="1"/>
  <c r="V13" i="1"/>
  <c r="V16" i="1"/>
  <c r="V18" i="1"/>
  <c r="V15" i="1"/>
  <c r="W9" i="1"/>
  <c r="V4" i="1"/>
  <c r="W15" i="1" l="1"/>
  <c r="W18" i="1"/>
  <c r="W17" i="1"/>
  <c r="W14" i="1"/>
  <c r="W13" i="1"/>
  <c r="W16" i="1"/>
</calcChain>
</file>

<file path=xl/sharedStrings.xml><?xml version="1.0" encoding="utf-8"?>
<sst xmlns="http://schemas.openxmlformats.org/spreadsheetml/2006/main" count="21" uniqueCount="18">
  <si>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</si>
  <si>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</si>
  <si>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</si>
  <si>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</si>
  <si>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</si>
  <si>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</si>
  <si>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</si>
  <si>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</si>
  <si>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</si>
  <si>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</si>
  <si>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</si>
  <si>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</si>
  <si>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</si>
  <si>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</si>
  <si>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</si>
  <si>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</si>
  <si>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</si>
  <si>
    <t>https://forum.excel-pratique.com/excel/calcul-de-salaires-161245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</si>
</sst>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&quot; hr/jr&quot;"/>
    <numFmt numFmtId="165" formatCode="0&quot; jr/sem&quot;"/>
    <numFmt numFmtId="166" formatCode="#,##0.00&quot; $/h&quot;"/>
    <numFmt numFmtId="167" formatCode="#,##0&quot; jr&quot;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u/>
      <sz val="10"/>
      <color theme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3" fontId="2" fillId="5" borderId="0" xfId="1" applyNumberFormat="1" applyFont="1" applyFill="1" applyProtection="1">
      <protection hidden="1"/>
    </xf>
    <xf numFmtId="0" fontId="0" fillId="8" borderId="0" xfId="0" applyFill="1"/>
    <xf numFmtId="0" fontId="0" fillId="9" borderId="0" xfId="0" applyFill="1"/>
    <xf numFmtId="14" fontId="5" fillId="7" borderId="0" xfId="0" applyNumberFormat="1" applyFont="1" applyFill="1" applyAlignment="1">
      <alignment horizontal="center" vertical="center"/>
    </xf>
    <xf numFmtId="14" fontId="0" fillId="2" borderId="0" xfId="0" applyNumberFormat="1" applyFill="1"/>
    <xf numFmtId="0" fontId="7" fillId="2" borderId="0" xfId="2" applyFill="1"/>
    <xf numFmtId="2" fontId="0" fillId="2" borderId="7" xfId="0" applyNumberFormat="1" applyFill="1" applyBorder="1"/>
    <xf numFmtId="0" fontId="5" fillId="6" borderId="5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cul-de-salaires-16124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tabSelected="1" topLeftCell="D4" zoomScale="90" zoomScaleNormal="90" workbookViewId="0">
      <selection activeCell="K13" sqref="K13"/>
    </sheetView>
  </sheetViews>
  <sheetFormatPr baseColWidth="10" defaultColWidth="11.5546875" defaultRowHeight="13.2" x14ac:dyDescent="0.25"/>
  <cols>
    <col min="1" max="1" width="11.6640625" style="1" customWidth="1"/>
    <col min="2" max="3" width="11.5546875" style="1"/>
    <col min="4" max="4" width="5.5546875" style="1" bestFit="1" customWidth="1"/>
    <col min="5" max="5" width="13.6640625" style="1" customWidth="1"/>
    <col min="6" max="6" width="7.6640625" style="1" customWidth="1"/>
    <col min="7" max="7" width="11.109375" style="1" bestFit="1" customWidth="1"/>
    <col min="8" max="8" width="8.21875" style="1" bestFit="1" customWidth="1"/>
    <col min="9" max="9" width="6.109375" style="1" bestFit="1" customWidth="1"/>
    <col min="10" max="10" width="4.88671875" style="1" customWidth="1"/>
    <col min="11" max="16384" width="11.5546875" style="1"/>
  </cols>
  <sheetData>
    <row r="1" spans="1:23" s="12" customFormat="1" x14ac:dyDescent="0.25"/>
    <row r="2" spans="1:23" s="11" customFormat="1" x14ac:dyDescent="0.25"/>
    <row r="3" spans="1:23" x14ac:dyDescent="0.25">
      <c r="K3" s="15" t="s">
        <v>17</v>
      </c>
    </row>
    <row r="4" spans="1:23" ht="14.4" x14ac:dyDescent="0.3">
      <c r="K4" s="10">
        <f t="shared" ref="K4:V4" si="0">(IF(OR(AND(YEAR($B14),MONTH($B14))&gt;AND(YEAR($K9),MONTH(K$9)),AND(YEAR($C14),MONTH($C14))&lt;AND(YEAR($K9),MONTH(K$9))),0,INT(SUM(MIN($C14,EOMONTH(K$9,0)),-MAX($B14,K$9))/7))*($G14*$H14*$I14))</f>
        <v>-1027.6500000000001</v>
      </c>
      <c r="L4" s="10">
        <f t="shared" si="0"/>
        <v>4110.6000000000004</v>
      </c>
      <c r="M4" s="10">
        <f t="shared" si="0"/>
        <v>4110.6000000000004</v>
      </c>
      <c r="N4" s="10">
        <f t="shared" si="0"/>
        <v>4110.6000000000004</v>
      </c>
      <c r="O4" s="10">
        <f t="shared" si="0"/>
        <v>3082.9500000000003</v>
      </c>
      <c r="P4" s="10">
        <f t="shared" si="0"/>
        <v>4110.6000000000004</v>
      </c>
      <c r="Q4" s="10">
        <f t="shared" si="0"/>
        <v>4110.6000000000004</v>
      </c>
      <c r="R4" s="10">
        <f t="shared" si="0"/>
        <v>4110.6000000000004</v>
      </c>
      <c r="S4" s="10">
        <f t="shared" si="0"/>
        <v>4110.6000000000004</v>
      </c>
      <c r="T4" s="10">
        <f t="shared" si="0"/>
        <v>4110.6000000000004</v>
      </c>
      <c r="U4" s="10">
        <f t="shared" si="0"/>
        <v>-1027.6500000000001</v>
      </c>
      <c r="V4" s="10">
        <f t="shared" si="0"/>
        <v>-5138.25</v>
      </c>
    </row>
    <row r="8" spans="1:23" ht="13.8" thickBot="1" x14ac:dyDescent="0.3"/>
    <row r="9" spans="1:23" ht="42.6" customHeight="1" x14ac:dyDescent="0.25">
      <c r="A9" s="19" t="s">
        <v>12</v>
      </c>
      <c r="B9" s="17" t="s">
        <v>11</v>
      </c>
      <c r="C9" s="17" t="s">
        <v>10</v>
      </c>
      <c r="D9" s="17"/>
      <c r="E9" s="17" t="s">
        <v>9</v>
      </c>
      <c r="F9" s="17" t="s">
        <v>8</v>
      </c>
      <c r="G9" s="17" t="s">
        <v>7</v>
      </c>
      <c r="H9" s="17" t="s">
        <v>6</v>
      </c>
      <c r="I9" s="17" t="s">
        <v>5</v>
      </c>
      <c r="K9" s="13">
        <v>44105</v>
      </c>
      <c r="L9" s="13">
        <f>EOMONTH(K9,0)+1</f>
        <v>44136</v>
      </c>
      <c r="M9" s="13">
        <f t="shared" ref="M9:W9" si="1">EOMONTH(L9,0)+1</f>
        <v>44166</v>
      </c>
      <c r="N9" s="13">
        <f t="shared" si="1"/>
        <v>44197</v>
      </c>
      <c r="O9" s="13">
        <f t="shared" si="1"/>
        <v>44228</v>
      </c>
      <c r="P9" s="13">
        <f t="shared" si="1"/>
        <v>44256</v>
      </c>
      <c r="Q9" s="13">
        <f t="shared" si="1"/>
        <v>44287</v>
      </c>
      <c r="R9" s="13">
        <f>EOMONTH(Q9,0)+1</f>
        <v>44317</v>
      </c>
      <c r="S9" s="13">
        <f t="shared" si="1"/>
        <v>44348</v>
      </c>
      <c r="T9" s="13">
        <f t="shared" si="1"/>
        <v>44378</v>
      </c>
      <c r="U9" s="13">
        <f t="shared" si="1"/>
        <v>44409</v>
      </c>
      <c r="V9" s="13">
        <f t="shared" si="1"/>
        <v>44440</v>
      </c>
      <c r="W9" s="13">
        <f t="shared" si="1"/>
        <v>44470</v>
      </c>
    </row>
    <row r="10" spans="1:23" ht="18.600000000000001" customHeight="1" thickBot="1" x14ac:dyDescent="0.3">
      <c r="A10" s="20"/>
      <c r="B10" s="18"/>
      <c r="C10" s="18"/>
      <c r="D10" s="18"/>
      <c r="E10" s="18"/>
      <c r="F10" s="18"/>
      <c r="G10" s="18"/>
      <c r="H10" s="18"/>
      <c r="I10" s="18"/>
    </row>
    <row r="12" spans="1:23" ht="18.600000000000001" customHeight="1" x14ac:dyDescent="0.25"/>
    <row r="13" spans="1:23" x14ac:dyDescent="0.25">
      <c r="A13" s="9" t="s">
        <v>13</v>
      </c>
      <c r="B13" s="8">
        <v>44105</v>
      </c>
      <c r="C13" s="8">
        <v>44469</v>
      </c>
      <c r="D13" s="7">
        <f>NETWORKDAYS(B13,C13)</f>
        <v>261</v>
      </c>
      <c r="E13" s="6" t="s">
        <v>4</v>
      </c>
      <c r="F13" s="5" t="s">
        <v>0</v>
      </c>
      <c r="G13" s="4">
        <f>2692.3/80</f>
        <v>33.653750000000002</v>
      </c>
      <c r="H13" s="3">
        <v>5</v>
      </c>
      <c r="I13" s="2">
        <v>8</v>
      </c>
      <c r="K13" s="16">
        <f>IF(AND(YEAR($B13)=YEAR(K$9),MONTH($B13)=MONTH(K$9)),(MAX(0,MIN(EOMONTH(K$9,0),$C13)-MAX(K$9,$B13)+1)-NETWORKDAYS.INTL($B13,EOMONTH(K$9,0),"1111100"))*($G13*$I13),IF(AND(YEAR($C13)=YEAR(K$9),MONTH($C13)=MONTH(K$9)),(MAX(0,MIN(EOMONTH(K$9,0),$C13)-MAX(K$9,$B13)+1)-NETWORKDAYS.INTL(K$9,$C13,"1111100"))*($G13*$I13),IF(MAX(0,MIN(EOMONTH(K$9,0),$C13)-MAX(K$9,$B13)+1)&gt;0,NETWORKDAYS.INTL(K$9,EOMONTH(K$9,0),1)*($G13*$I13),0)))</f>
        <v>5923.06</v>
      </c>
      <c r="L13" s="16">
        <f t="shared" ref="L13:W18" si="2">IF(AND(YEAR($B13)=YEAR(L$9),MONTH($B13)=MONTH(L$9)),(MAX(0,MIN(EOMONTH(L$9,0),$C13)-MAX(L$9,$B13)+1)-NETWORKDAYS.INTL($B13,EOMONTH(L$9,0),"1111100"))*($G13*$I13),IF(AND(YEAR($C13)=YEAR(L$9),MONTH($C13)=MONTH(L$9)),(MAX(0,MIN(EOMONTH(L$9,0),$C13)-MAX(L$9,$B13)+1)-NETWORKDAYS.INTL(L$9,$C13,"1111100"))*($G13*$I13),IF(MAX(0,MIN(EOMONTH(L$9,0),$C13)-MAX(L$9,$B13)+1)&gt;0,NETWORKDAYS.INTL(L$9,EOMONTH(L$9,0),1)*($G13*$I13),0)))</f>
        <v>5653.83</v>
      </c>
      <c r="M13" s="16">
        <f t="shared" si="2"/>
        <v>6192.2900000000009</v>
      </c>
      <c r="N13" s="16">
        <f t="shared" si="2"/>
        <v>5653.83</v>
      </c>
      <c r="O13" s="16">
        <f t="shared" si="2"/>
        <v>5384.6</v>
      </c>
      <c r="P13" s="16">
        <f t="shared" si="2"/>
        <v>6192.2900000000009</v>
      </c>
      <c r="Q13" s="16">
        <f t="shared" si="2"/>
        <v>5923.06</v>
      </c>
      <c r="R13" s="16">
        <f t="shared" si="2"/>
        <v>5653.83</v>
      </c>
      <c r="S13" s="16">
        <f t="shared" si="2"/>
        <v>5923.06</v>
      </c>
      <c r="T13" s="16">
        <f t="shared" si="2"/>
        <v>5923.06</v>
      </c>
      <c r="U13" s="16">
        <f t="shared" si="2"/>
        <v>5923.06</v>
      </c>
      <c r="V13" s="16">
        <f t="shared" si="2"/>
        <v>5923.06</v>
      </c>
      <c r="W13" s="16">
        <f t="shared" si="2"/>
        <v>0</v>
      </c>
    </row>
    <row r="14" spans="1:23" x14ac:dyDescent="0.25">
      <c r="A14" s="9" t="s">
        <v>14</v>
      </c>
      <c r="B14" s="8">
        <v>44136</v>
      </c>
      <c r="C14" s="8">
        <v>44408</v>
      </c>
      <c r="D14" s="7">
        <f>NETWORKDAYS(B14,C14)</f>
        <v>195</v>
      </c>
      <c r="E14" s="6" t="s">
        <v>3</v>
      </c>
      <c r="F14" s="5" t="s">
        <v>0</v>
      </c>
      <c r="G14" s="4">
        <f>2192.32/80</f>
        <v>27.404000000000003</v>
      </c>
      <c r="H14" s="3">
        <v>5</v>
      </c>
      <c r="I14" s="2">
        <v>7.5</v>
      </c>
      <c r="K14" s="16">
        <f t="shared" ref="K14:K18" si="3">IF(AND(YEAR($B14)=YEAR(K$9),MONTH($B14)=MONTH(K$9)),(MAX(0,MIN(EOMONTH(K$9,0),$C14)-MAX(K$9,$B14)+1)-NETWORKDAYS.INTL($B14,EOMONTH(K$9,0),"1111100"))*($G14*$I14),IF(AND(YEAR($C14)=YEAR(K$9),MONTH($C14)=MONTH(K$9)),(MAX(0,MIN(EOMONTH(K$9,0),$C14)-MAX(K$9,$B14)+1)-NETWORKDAYS.INTL(K$9,$C14,"1111100"))*($G14*$I14),IF(MAX(0,MIN(EOMONTH(K$9,0),$C14)-MAX(K$9,$B14)+1)&gt;0,NETWORKDAYS.INTL(K$9,EOMONTH(K$9,0),1)*($G14*$I14),0)))</f>
        <v>0</v>
      </c>
      <c r="L14" s="16">
        <f t="shared" si="2"/>
        <v>4316.130000000001</v>
      </c>
      <c r="M14" s="16">
        <f t="shared" si="2"/>
        <v>4727.1900000000005</v>
      </c>
      <c r="N14" s="16">
        <f t="shared" si="2"/>
        <v>4316.130000000001</v>
      </c>
      <c r="O14" s="16">
        <f t="shared" si="2"/>
        <v>4110.6000000000004</v>
      </c>
      <c r="P14" s="16">
        <f t="shared" si="2"/>
        <v>4727.1900000000005</v>
      </c>
      <c r="Q14" s="16">
        <f t="shared" si="2"/>
        <v>4521.6600000000008</v>
      </c>
      <c r="R14" s="16">
        <f t="shared" si="2"/>
        <v>4316.130000000001</v>
      </c>
      <c r="S14" s="16">
        <f t="shared" si="2"/>
        <v>4521.6600000000008</v>
      </c>
      <c r="T14" s="16">
        <f t="shared" si="2"/>
        <v>4521.6600000000008</v>
      </c>
      <c r="U14" s="16">
        <f t="shared" si="2"/>
        <v>0</v>
      </c>
      <c r="V14" s="16">
        <f t="shared" si="2"/>
        <v>0</v>
      </c>
      <c r="W14" s="16">
        <f t="shared" si="2"/>
        <v>0</v>
      </c>
    </row>
    <row r="15" spans="1:23" x14ac:dyDescent="0.25">
      <c r="A15" s="9" t="s">
        <v>15</v>
      </c>
      <c r="B15" s="8">
        <v>44105</v>
      </c>
      <c r="C15" s="8">
        <v>44469</v>
      </c>
      <c r="D15" s="7">
        <f>NETWORKDAYS(B15,C15)</f>
        <v>261</v>
      </c>
      <c r="E15" s="6" t="s">
        <v>2</v>
      </c>
      <c r="F15" s="5" t="s">
        <v>0</v>
      </c>
      <c r="G15" s="4">
        <f>1840/80</f>
        <v>23</v>
      </c>
      <c r="H15" s="3">
        <v>5</v>
      </c>
      <c r="I15" s="2">
        <v>8</v>
      </c>
      <c r="K15" s="16">
        <f t="shared" si="3"/>
        <v>4048</v>
      </c>
      <c r="L15" s="16">
        <f t="shared" si="2"/>
        <v>3864</v>
      </c>
      <c r="M15" s="16">
        <f t="shared" si="2"/>
        <v>4232</v>
      </c>
      <c r="N15" s="16">
        <f t="shared" si="2"/>
        <v>3864</v>
      </c>
      <c r="O15" s="16">
        <f t="shared" si="2"/>
        <v>3680</v>
      </c>
      <c r="P15" s="16">
        <f t="shared" si="2"/>
        <v>4232</v>
      </c>
      <c r="Q15" s="16">
        <f t="shared" si="2"/>
        <v>4048</v>
      </c>
      <c r="R15" s="16">
        <f t="shared" si="2"/>
        <v>3864</v>
      </c>
      <c r="S15" s="16">
        <f t="shared" si="2"/>
        <v>4048</v>
      </c>
      <c r="T15" s="16">
        <f t="shared" si="2"/>
        <v>4048</v>
      </c>
      <c r="U15" s="16">
        <f t="shared" si="2"/>
        <v>4048</v>
      </c>
      <c r="V15" s="16">
        <f t="shared" si="2"/>
        <v>4048</v>
      </c>
      <c r="W15" s="16">
        <f t="shared" si="2"/>
        <v>0</v>
      </c>
    </row>
    <row r="16" spans="1:23" x14ac:dyDescent="0.25">
      <c r="A16" s="9" t="s">
        <v>16</v>
      </c>
      <c r="B16" s="8">
        <v>44105</v>
      </c>
      <c r="C16" s="8">
        <v>44469</v>
      </c>
      <c r="D16" s="7">
        <f>NETWORKDAYS(B16,C16)</f>
        <v>261</v>
      </c>
      <c r="E16" s="6" t="s">
        <v>1</v>
      </c>
      <c r="F16" s="5" t="s">
        <v>0</v>
      </c>
      <c r="G16" s="4">
        <f>1940/80</f>
        <v>24.25</v>
      </c>
      <c r="H16" s="3">
        <v>5</v>
      </c>
      <c r="I16" s="2">
        <v>8</v>
      </c>
      <c r="K16" s="16">
        <f t="shared" si="3"/>
        <v>4268</v>
      </c>
      <c r="L16" s="16">
        <f t="shared" si="2"/>
        <v>4074</v>
      </c>
      <c r="M16" s="16">
        <f t="shared" si="2"/>
        <v>4462</v>
      </c>
      <c r="N16" s="16">
        <f t="shared" si="2"/>
        <v>4074</v>
      </c>
      <c r="O16" s="16">
        <f t="shared" si="2"/>
        <v>3880</v>
      </c>
      <c r="P16" s="16">
        <f t="shared" si="2"/>
        <v>4462</v>
      </c>
      <c r="Q16" s="16">
        <f t="shared" si="2"/>
        <v>4268</v>
      </c>
      <c r="R16" s="16">
        <f t="shared" si="2"/>
        <v>4074</v>
      </c>
      <c r="S16" s="16">
        <f t="shared" si="2"/>
        <v>4268</v>
      </c>
      <c r="T16" s="16">
        <f t="shared" si="2"/>
        <v>4268</v>
      </c>
      <c r="U16" s="16">
        <f t="shared" si="2"/>
        <v>4268</v>
      </c>
      <c r="V16" s="16">
        <f t="shared" si="2"/>
        <v>4268</v>
      </c>
      <c r="W16" s="16">
        <f t="shared" si="2"/>
        <v>0</v>
      </c>
    </row>
    <row r="17" spans="2:23" x14ac:dyDescent="0.25">
      <c r="K17" s="16">
        <f t="shared" si="3"/>
        <v>0</v>
      </c>
      <c r="L17" s="16">
        <f t="shared" si="2"/>
        <v>0</v>
      </c>
      <c r="M17" s="16">
        <f t="shared" si="2"/>
        <v>0</v>
      </c>
      <c r="N17" s="16">
        <f t="shared" si="2"/>
        <v>0</v>
      </c>
      <c r="O17" s="16">
        <f t="shared" si="2"/>
        <v>0</v>
      </c>
      <c r="P17" s="16">
        <f t="shared" si="2"/>
        <v>0</v>
      </c>
      <c r="Q17" s="16">
        <f t="shared" si="2"/>
        <v>0</v>
      </c>
      <c r="R17" s="16">
        <f t="shared" si="2"/>
        <v>0</v>
      </c>
      <c r="S17" s="16">
        <f t="shared" si="2"/>
        <v>0</v>
      </c>
      <c r="T17" s="16">
        <f t="shared" si="2"/>
        <v>0</v>
      </c>
      <c r="U17" s="16">
        <f t="shared" si="2"/>
        <v>0</v>
      </c>
      <c r="V17" s="16">
        <f t="shared" si="2"/>
        <v>0</v>
      </c>
      <c r="W17" s="16">
        <f t="shared" si="2"/>
        <v>0</v>
      </c>
    </row>
    <row r="18" spans="2:23" x14ac:dyDescent="0.25">
      <c r="B18" s="14">
        <v>44119</v>
      </c>
      <c r="C18" s="14">
        <v>44267</v>
      </c>
      <c r="G18" s="1">
        <f>2692.3/80</f>
        <v>33.653750000000002</v>
      </c>
      <c r="H18" s="1">
        <v>5</v>
      </c>
      <c r="I18" s="1">
        <v>8</v>
      </c>
      <c r="K18" s="16">
        <f t="shared" si="3"/>
        <v>3230.76</v>
      </c>
      <c r="L18" s="16">
        <f t="shared" si="2"/>
        <v>5653.83</v>
      </c>
      <c r="M18" s="16">
        <f t="shared" si="2"/>
        <v>6192.2900000000009</v>
      </c>
      <c r="N18" s="16">
        <f t="shared" si="2"/>
        <v>5653.83</v>
      </c>
      <c r="O18" s="16">
        <f t="shared" si="2"/>
        <v>5384.6</v>
      </c>
      <c r="P18" s="16">
        <f t="shared" si="2"/>
        <v>2692.3</v>
      </c>
      <c r="Q18" s="16">
        <f t="shared" si="2"/>
        <v>0</v>
      </c>
      <c r="R18" s="16">
        <f t="shared" si="2"/>
        <v>0</v>
      </c>
      <c r="S18" s="16">
        <f t="shared" si="2"/>
        <v>0</v>
      </c>
      <c r="T18" s="16">
        <f t="shared" si="2"/>
        <v>0</v>
      </c>
      <c r="U18" s="16">
        <f t="shared" si="2"/>
        <v>0</v>
      </c>
      <c r="V18" s="16">
        <f t="shared" si="2"/>
        <v>0</v>
      </c>
      <c r="W18" s="16">
        <f t="shared" si="2"/>
        <v>0</v>
      </c>
    </row>
  </sheetData>
  <sheetProtection formatCells="0" formatColumns="0" formatRows="0" selectLockedCells="1" autoFilter="0"/>
  <mergeCells count="9">
    <mergeCell ref="G9:G10"/>
    <mergeCell ref="H9:H10"/>
    <mergeCell ref="I9:I10"/>
    <mergeCell ref="F9:F10"/>
    <mergeCell ref="A9:A10"/>
    <mergeCell ref="B9:B10"/>
    <mergeCell ref="C9:C10"/>
    <mergeCell ref="D9:D10"/>
    <mergeCell ref="E9:E10"/>
  </mergeCells>
  <phoneticPr fontId="4" type="noConversion"/>
  <dataValidations count="1">
    <dataValidation type="list" allowBlank="1" showInputMessage="1" showErrorMessage="1" sqref="F13:F16">
      <formula1>"Empl,S-T"</formula1>
    </dataValidation>
  </dataValidations>
  <hyperlinks>
    <hyperlink ref="K3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mdo100</cp:lastModifiedBy>
  <dcterms:created xsi:type="dcterms:W3CDTF">2021-08-20T17:58:14Z</dcterms:created>
  <dcterms:modified xsi:type="dcterms:W3CDTF">2021-08-24T12:30:27Z</dcterms:modified>
</cp:coreProperties>
</file>