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3256" windowHeight="13176" activeTab="4"/>
  </bookViews>
  <sheets>
    <sheet name="Tableau recouvrement" sheetId="1" r:id="rId1"/>
    <sheet name="Relances à faire" sheetId="6" r:id="rId2"/>
    <sheet name="Recherche par client" sheetId="5" r:id="rId3"/>
    <sheet name="Répertoire Clients" sheetId="2" r:id="rId4"/>
    <sheet name="Feuil1" sheetId="7" r:id="rId5"/>
  </sheets>
  <definedNames>
    <definedName name="DonnéesExternes_1" localSheetId="4" hidden="1">Feuil1!$A$1:$M$41</definedName>
  </definedNames>
  <calcPr calcId="14562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E6" i="1"/>
  <c r="F6" i="1"/>
  <c r="L6" i="1"/>
  <c r="M6" i="1"/>
  <c r="K120" i="1"/>
  <c r="K155" i="1" l="1"/>
  <c r="K176" i="1"/>
  <c r="C186" i="1"/>
  <c r="E186" i="1"/>
  <c r="F186" i="1"/>
  <c r="L186" i="1"/>
  <c r="M186" i="1" s="1"/>
  <c r="C187" i="1"/>
  <c r="E187" i="1"/>
  <c r="F187" i="1"/>
  <c r="L187" i="1"/>
  <c r="M187" i="1"/>
  <c r="C185" i="1"/>
  <c r="E185" i="1"/>
  <c r="F185" i="1"/>
  <c r="L185" i="1"/>
  <c r="M185" i="1" s="1"/>
  <c r="C182" i="1"/>
  <c r="E182" i="1"/>
  <c r="F182" i="1"/>
  <c r="L182" i="1"/>
  <c r="M182" i="1" s="1"/>
  <c r="C183" i="1"/>
  <c r="E183" i="1"/>
  <c r="F183" i="1"/>
  <c r="L183" i="1"/>
  <c r="M183" i="1" s="1"/>
  <c r="C184" i="1"/>
  <c r="E184" i="1"/>
  <c r="F184" i="1"/>
  <c r="L184" i="1"/>
  <c r="M184" i="1" s="1"/>
  <c r="C153" i="1"/>
  <c r="E153" i="1"/>
  <c r="F153" i="1"/>
  <c r="L153" i="1"/>
  <c r="M153" i="1" s="1"/>
  <c r="C154" i="1"/>
  <c r="E154" i="1"/>
  <c r="F154" i="1"/>
  <c r="L154" i="1"/>
  <c r="M154" i="1" s="1"/>
  <c r="C155" i="1"/>
  <c r="E155" i="1"/>
  <c r="F155" i="1"/>
  <c r="L155" i="1"/>
  <c r="M155" i="1" s="1"/>
  <c r="C156" i="1"/>
  <c r="E156" i="1"/>
  <c r="F156" i="1"/>
  <c r="L156" i="1"/>
  <c r="M156" i="1" s="1"/>
  <c r="C157" i="1"/>
  <c r="E157" i="1"/>
  <c r="F157" i="1"/>
  <c r="L157" i="1"/>
  <c r="M157" i="1" s="1"/>
  <c r="C158" i="1"/>
  <c r="E158" i="1"/>
  <c r="F158" i="1"/>
  <c r="L158" i="1"/>
  <c r="M158" i="1" s="1"/>
  <c r="C159" i="1"/>
  <c r="E159" i="1"/>
  <c r="F159" i="1"/>
  <c r="L159" i="1"/>
  <c r="M159" i="1" s="1"/>
  <c r="C160" i="1"/>
  <c r="E160" i="1"/>
  <c r="F160" i="1"/>
  <c r="L160" i="1"/>
  <c r="M160" i="1" s="1"/>
  <c r="C161" i="1"/>
  <c r="E161" i="1"/>
  <c r="F161" i="1"/>
  <c r="L161" i="1"/>
  <c r="M161" i="1" s="1"/>
  <c r="C162" i="1"/>
  <c r="E162" i="1"/>
  <c r="F162" i="1"/>
  <c r="L162" i="1"/>
  <c r="M162" i="1" s="1"/>
  <c r="C163" i="1"/>
  <c r="E163" i="1"/>
  <c r="F163" i="1"/>
  <c r="L163" i="1"/>
  <c r="M163" i="1" s="1"/>
  <c r="C164" i="1"/>
  <c r="E164" i="1"/>
  <c r="F164" i="1"/>
  <c r="L164" i="1"/>
  <c r="M164" i="1" s="1"/>
  <c r="C165" i="1"/>
  <c r="E165" i="1"/>
  <c r="F165" i="1"/>
  <c r="L165" i="1"/>
  <c r="M165" i="1" s="1"/>
  <c r="C166" i="1"/>
  <c r="E166" i="1"/>
  <c r="F166" i="1"/>
  <c r="L166" i="1"/>
  <c r="M166" i="1" s="1"/>
  <c r="C167" i="1"/>
  <c r="E167" i="1"/>
  <c r="F167" i="1"/>
  <c r="L167" i="1"/>
  <c r="M167" i="1" s="1"/>
  <c r="C168" i="1"/>
  <c r="E168" i="1"/>
  <c r="F168" i="1"/>
  <c r="L168" i="1"/>
  <c r="M168" i="1" s="1"/>
  <c r="C169" i="1"/>
  <c r="E169" i="1"/>
  <c r="F169" i="1"/>
  <c r="L169" i="1"/>
  <c r="M169" i="1" s="1"/>
  <c r="C170" i="1"/>
  <c r="E170" i="1"/>
  <c r="F170" i="1"/>
  <c r="L170" i="1"/>
  <c r="M170" i="1" s="1"/>
  <c r="C171" i="1"/>
  <c r="E171" i="1"/>
  <c r="F171" i="1"/>
  <c r="L171" i="1"/>
  <c r="M171" i="1" s="1"/>
  <c r="C172" i="1"/>
  <c r="E172" i="1"/>
  <c r="F172" i="1"/>
  <c r="L172" i="1"/>
  <c r="M172" i="1" s="1"/>
  <c r="C173" i="1"/>
  <c r="E173" i="1"/>
  <c r="F173" i="1"/>
  <c r="L173" i="1"/>
  <c r="M173" i="1" s="1"/>
  <c r="C174" i="1"/>
  <c r="E174" i="1"/>
  <c r="F174" i="1"/>
  <c r="L174" i="1"/>
  <c r="M174" i="1" s="1"/>
  <c r="C175" i="1"/>
  <c r="E175" i="1"/>
  <c r="F175" i="1"/>
  <c r="L175" i="1"/>
  <c r="M175" i="1" s="1"/>
  <c r="C176" i="1"/>
  <c r="E176" i="1"/>
  <c r="F176" i="1"/>
  <c r="L176" i="1"/>
  <c r="M176" i="1" s="1"/>
  <c r="C177" i="1"/>
  <c r="E177" i="1"/>
  <c r="F177" i="1"/>
  <c r="L177" i="1"/>
  <c r="M177" i="1" s="1"/>
  <c r="C178" i="1"/>
  <c r="E178" i="1"/>
  <c r="F178" i="1"/>
  <c r="L178" i="1"/>
  <c r="M178" i="1" s="1"/>
  <c r="C179" i="1"/>
  <c r="E179" i="1"/>
  <c r="F179" i="1"/>
  <c r="L179" i="1"/>
  <c r="M179" i="1" s="1"/>
  <c r="C180" i="1"/>
  <c r="E180" i="1"/>
  <c r="F180" i="1"/>
  <c r="L180" i="1"/>
  <c r="M180" i="1" s="1"/>
  <c r="C181" i="1"/>
  <c r="E181" i="1"/>
  <c r="F181" i="1"/>
  <c r="L181" i="1"/>
  <c r="M181" i="1" s="1"/>
  <c r="C147" i="1"/>
  <c r="E147" i="1"/>
  <c r="F147" i="1"/>
  <c r="L147" i="1"/>
  <c r="M147" i="1" s="1"/>
  <c r="C148" i="1"/>
  <c r="E148" i="1"/>
  <c r="F148" i="1"/>
  <c r="L148" i="1"/>
  <c r="M148" i="1" s="1"/>
  <c r="C149" i="1"/>
  <c r="E149" i="1"/>
  <c r="F149" i="1"/>
  <c r="L149" i="1"/>
  <c r="M149" i="1" s="1"/>
  <c r="C150" i="1"/>
  <c r="E150" i="1"/>
  <c r="F150" i="1"/>
  <c r="L150" i="1"/>
  <c r="M150" i="1" s="1"/>
  <c r="C151" i="1"/>
  <c r="E151" i="1"/>
  <c r="F151" i="1"/>
  <c r="L151" i="1"/>
  <c r="M151" i="1" s="1"/>
  <c r="C152" i="1"/>
  <c r="E152" i="1"/>
  <c r="F152" i="1"/>
  <c r="L152" i="1"/>
  <c r="M152" i="1" s="1"/>
  <c r="L9" i="1"/>
  <c r="M9" i="1" s="1"/>
  <c r="F9" i="1"/>
  <c r="E9" i="1"/>
  <c r="C9" i="1"/>
  <c r="L10" i="1"/>
  <c r="M10" i="1" s="1"/>
  <c r="F10" i="1"/>
  <c r="E10" i="1"/>
  <c r="C10" i="1"/>
  <c r="L11" i="1"/>
  <c r="M11" i="1" s="1"/>
  <c r="F11" i="1"/>
  <c r="E11" i="1"/>
  <c r="C11" i="1"/>
  <c r="L12" i="1"/>
  <c r="M12" i="1" s="1"/>
  <c r="F12" i="1"/>
  <c r="E12" i="1"/>
  <c r="C12" i="1"/>
  <c r="L13" i="1"/>
  <c r="M13" i="1" s="1"/>
  <c r="F13" i="1"/>
  <c r="E13" i="1"/>
  <c r="C13" i="1"/>
  <c r="L14" i="1"/>
  <c r="M14" i="1" s="1"/>
  <c r="F14" i="1"/>
  <c r="E14" i="1"/>
  <c r="C14" i="1"/>
  <c r="L15" i="1"/>
  <c r="M15" i="1" s="1"/>
  <c r="F15" i="1"/>
  <c r="E15" i="1"/>
  <c r="C15" i="1"/>
  <c r="L16" i="1"/>
  <c r="M16" i="1" s="1"/>
  <c r="F16" i="1"/>
  <c r="E16" i="1"/>
  <c r="C16" i="1"/>
  <c r="L17" i="1"/>
  <c r="M17" i="1" s="1"/>
  <c r="F17" i="1"/>
  <c r="E17" i="1"/>
  <c r="C17" i="1"/>
  <c r="L18" i="1"/>
  <c r="M18" i="1" s="1"/>
  <c r="F18" i="1"/>
  <c r="E18" i="1"/>
  <c r="C18" i="1"/>
  <c r="K105" i="1"/>
  <c r="L19" i="1"/>
  <c r="M19" i="1" s="1"/>
  <c r="F19" i="1"/>
  <c r="E19" i="1"/>
  <c r="C19" i="1"/>
  <c r="L20" i="1"/>
  <c r="M20" i="1" s="1"/>
  <c r="F20" i="1"/>
  <c r="E20" i="1"/>
  <c r="C20" i="1"/>
  <c r="L21" i="1"/>
  <c r="M21" i="1" s="1"/>
  <c r="F21" i="1"/>
  <c r="E21" i="1"/>
  <c r="C21" i="1"/>
  <c r="L22" i="1"/>
  <c r="M22" i="1" s="1"/>
  <c r="F22" i="1"/>
  <c r="E22" i="1"/>
  <c r="C22" i="1"/>
  <c r="K30" i="1" l="1"/>
  <c r="L30" i="1" s="1"/>
  <c r="M30" i="1" s="1"/>
  <c r="L23" i="1"/>
  <c r="M23" i="1" s="1"/>
  <c r="F23" i="1"/>
  <c r="E23" i="1"/>
  <c r="C23" i="1"/>
  <c r="L24" i="1"/>
  <c r="M24" i="1" s="1"/>
  <c r="F24" i="1"/>
  <c r="E24" i="1"/>
  <c r="C24" i="1"/>
  <c r="L25" i="1"/>
  <c r="M25" i="1" s="1"/>
  <c r="F25" i="1"/>
  <c r="E25" i="1"/>
  <c r="C25" i="1"/>
  <c r="L26" i="1"/>
  <c r="M26" i="1" s="1"/>
  <c r="F26" i="1"/>
  <c r="E26" i="1"/>
  <c r="C26" i="1"/>
  <c r="L27" i="1"/>
  <c r="M27" i="1" s="1"/>
  <c r="F27" i="1"/>
  <c r="E27" i="1"/>
  <c r="C27" i="1"/>
  <c r="L28" i="1"/>
  <c r="M28" i="1" s="1"/>
  <c r="F28" i="1"/>
  <c r="E28" i="1"/>
  <c r="C28" i="1"/>
  <c r="L31" i="1"/>
  <c r="M31" i="1" s="1"/>
  <c r="F31" i="1"/>
  <c r="E31" i="1"/>
  <c r="C31" i="1"/>
  <c r="F30" i="1"/>
  <c r="E30" i="1"/>
  <c r="C30" i="1"/>
  <c r="L29" i="1"/>
  <c r="M29" i="1" s="1"/>
  <c r="F29" i="1"/>
  <c r="E29" i="1"/>
  <c r="C29" i="1"/>
  <c r="L32" i="1"/>
  <c r="M32" i="1" s="1"/>
  <c r="F32" i="1"/>
  <c r="E32" i="1"/>
  <c r="C32" i="1"/>
  <c r="L33" i="1"/>
  <c r="M33" i="1" s="1"/>
  <c r="F33" i="1"/>
  <c r="E33" i="1"/>
  <c r="C33" i="1"/>
  <c r="L34" i="1"/>
  <c r="M34" i="1" s="1"/>
  <c r="F34" i="1"/>
  <c r="E34" i="1"/>
  <c r="C34" i="1"/>
  <c r="L35" i="1"/>
  <c r="M35" i="1" s="1"/>
  <c r="F35" i="1"/>
  <c r="E35" i="1"/>
  <c r="C35" i="1"/>
  <c r="L36" i="1"/>
  <c r="M36" i="1" s="1"/>
  <c r="F36" i="1"/>
  <c r="E36" i="1"/>
  <c r="C36" i="1"/>
  <c r="L37" i="1"/>
  <c r="M37" i="1" s="1"/>
  <c r="F37" i="1"/>
  <c r="E37" i="1"/>
  <c r="C37" i="1"/>
  <c r="L38" i="1"/>
  <c r="M38" i="1" s="1"/>
  <c r="F38" i="1"/>
  <c r="E38" i="1"/>
  <c r="C38" i="1"/>
  <c r="L39" i="1"/>
  <c r="M39" i="1" s="1"/>
  <c r="F39" i="1"/>
  <c r="E39" i="1"/>
  <c r="C39" i="1"/>
  <c r="L40" i="1"/>
  <c r="M40" i="1" s="1"/>
  <c r="F40" i="1"/>
  <c r="E40" i="1"/>
  <c r="C40" i="1"/>
  <c r="K77" i="1"/>
  <c r="L41" i="1"/>
  <c r="M41" i="1" s="1"/>
  <c r="G41" i="1"/>
  <c r="F41" i="1"/>
  <c r="E41" i="1"/>
  <c r="C41" i="1"/>
  <c r="L42" i="1"/>
  <c r="M42" i="1" s="1"/>
  <c r="F42" i="1"/>
  <c r="E42" i="1"/>
  <c r="C42" i="1"/>
  <c r="L43" i="1"/>
  <c r="M43" i="1" s="1"/>
  <c r="F43" i="1"/>
  <c r="E43" i="1"/>
  <c r="C43" i="1"/>
  <c r="L50" i="1"/>
  <c r="M50" i="1" s="1"/>
  <c r="L44" i="1"/>
  <c r="M44" i="1" s="1"/>
  <c r="F44" i="1"/>
  <c r="E44" i="1"/>
  <c r="C44" i="1"/>
  <c r="L45" i="1"/>
  <c r="M45" i="1" s="1"/>
  <c r="F45" i="1"/>
  <c r="E45" i="1"/>
  <c r="C45" i="1"/>
  <c r="L46" i="1"/>
  <c r="M46" i="1" s="1"/>
  <c r="F46" i="1"/>
  <c r="E46" i="1"/>
  <c r="C46" i="1"/>
  <c r="L47" i="1"/>
  <c r="M47" i="1" s="1"/>
  <c r="F47" i="1"/>
  <c r="E47" i="1"/>
  <c r="C47" i="1"/>
  <c r="L48" i="1"/>
  <c r="M48" i="1" s="1"/>
  <c r="F48" i="1"/>
  <c r="E48" i="1"/>
  <c r="C48" i="1"/>
  <c r="L49" i="1"/>
  <c r="M49" i="1" s="1"/>
  <c r="F49" i="1"/>
  <c r="E49" i="1"/>
  <c r="C49" i="1"/>
  <c r="F50" i="1"/>
  <c r="E50" i="1"/>
  <c r="C50" i="1"/>
  <c r="L51" i="1" l="1"/>
  <c r="M51" i="1" s="1"/>
  <c r="F51" i="1"/>
  <c r="E51" i="1"/>
  <c r="C51" i="1"/>
  <c r="L52" i="1"/>
  <c r="M52" i="1" s="1"/>
  <c r="F52" i="1"/>
  <c r="E52" i="1"/>
  <c r="C52" i="1"/>
  <c r="L53" i="1"/>
  <c r="M53" i="1" s="1"/>
  <c r="F53" i="1"/>
  <c r="E53" i="1"/>
  <c r="C53" i="1"/>
  <c r="L54" i="1"/>
  <c r="M54" i="1" s="1"/>
  <c r="F54" i="1"/>
  <c r="E54" i="1"/>
  <c r="C54" i="1"/>
  <c r="L55" i="1"/>
  <c r="M55" i="1" s="1"/>
  <c r="F55" i="1"/>
  <c r="E55" i="1"/>
  <c r="C55" i="1"/>
  <c r="L56" i="1"/>
  <c r="M56" i="1" s="1"/>
  <c r="F56" i="1"/>
  <c r="E56" i="1"/>
  <c r="C56" i="1"/>
  <c r="L57" i="1"/>
  <c r="M57" i="1" s="1"/>
  <c r="F57" i="1"/>
  <c r="E57" i="1"/>
  <c r="C57" i="1"/>
  <c r="L58" i="1"/>
  <c r="M58" i="1" s="1"/>
  <c r="F58" i="1"/>
  <c r="E58" i="1"/>
  <c r="C58" i="1"/>
  <c r="L59" i="1"/>
  <c r="M59" i="1" s="1"/>
  <c r="F59" i="1"/>
  <c r="E59" i="1"/>
  <c r="C59" i="1"/>
  <c r="L60" i="1"/>
  <c r="M60" i="1" s="1"/>
  <c r="F60" i="1"/>
  <c r="E60" i="1"/>
  <c r="C60" i="1"/>
  <c r="L120" i="1"/>
  <c r="M120" i="1" s="1"/>
  <c r="L61" i="1"/>
  <c r="M61" i="1" s="1"/>
  <c r="F61" i="1"/>
  <c r="E61" i="1"/>
  <c r="C61" i="1"/>
  <c r="L62" i="1"/>
  <c r="M62" i="1" s="1"/>
  <c r="F62" i="1"/>
  <c r="E62" i="1"/>
  <c r="C62" i="1"/>
  <c r="L63" i="1"/>
  <c r="M63" i="1" s="1"/>
  <c r="F63" i="1"/>
  <c r="E63" i="1"/>
  <c r="C63" i="1"/>
  <c r="L64" i="1"/>
  <c r="M64" i="1" s="1"/>
  <c r="L65" i="1"/>
  <c r="M65" i="1" s="1"/>
  <c r="L70" i="1"/>
  <c r="M70" i="1" s="1"/>
  <c r="F70" i="1"/>
  <c r="E70" i="1"/>
  <c r="C70" i="1"/>
  <c r="L77" i="1"/>
  <c r="M77" i="1" s="1"/>
  <c r="F77" i="1"/>
  <c r="E77" i="1"/>
  <c r="C77" i="1"/>
  <c r="L122" i="1"/>
  <c r="M122" i="1" s="1"/>
  <c r="L121" i="1"/>
  <c r="M121" i="1" s="1"/>
  <c r="L94" i="1"/>
  <c r="M94" i="1" s="1"/>
  <c r="E64" i="1"/>
  <c r="E65" i="1"/>
  <c r="E66" i="1"/>
  <c r="E68" i="1"/>
  <c r="E67" i="1"/>
  <c r="E69" i="1"/>
  <c r="E71" i="1"/>
  <c r="E72" i="1"/>
  <c r="E73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L66" i="1"/>
  <c r="M66" i="1" s="1"/>
  <c r="F64" i="1"/>
  <c r="C64" i="1"/>
  <c r="L67" i="1"/>
  <c r="M67" i="1" s="1"/>
  <c r="F65" i="1"/>
  <c r="C65" i="1"/>
  <c r="L68" i="1"/>
  <c r="M68" i="1" s="1"/>
  <c r="F66" i="1"/>
  <c r="C66" i="1"/>
  <c r="F67" i="1"/>
  <c r="C67" i="1"/>
  <c r="F68" i="1"/>
  <c r="C68" i="1"/>
  <c r="L69" i="1"/>
  <c r="M69" i="1" s="1"/>
  <c r="F69" i="1"/>
  <c r="C69" i="1"/>
  <c r="L71" i="1"/>
  <c r="M71" i="1" s="1"/>
  <c r="F71" i="1"/>
  <c r="C71" i="1"/>
  <c r="L72" i="1"/>
  <c r="M72" i="1" s="1"/>
  <c r="F72" i="1"/>
  <c r="C72" i="1"/>
  <c r="L73" i="1"/>
  <c r="M73" i="1" s="1"/>
  <c r="F73" i="1"/>
  <c r="C73" i="1"/>
  <c r="L74" i="1"/>
  <c r="M74" i="1" s="1"/>
  <c r="F74" i="1"/>
  <c r="C74" i="1"/>
  <c r="L119" i="1"/>
  <c r="M119" i="1" s="1"/>
  <c r="F119" i="1"/>
  <c r="C119" i="1"/>
  <c r="F120" i="1"/>
  <c r="C120" i="1"/>
  <c r="F121" i="1"/>
  <c r="C121" i="1"/>
  <c r="F122" i="1"/>
  <c r="C122" i="1"/>
  <c r="L124" i="1"/>
  <c r="M124" i="1" s="1"/>
  <c r="F124" i="1"/>
  <c r="C124" i="1"/>
  <c r="L142" i="1"/>
  <c r="M142" i="1" s="1"/>
  <c r="F142" i="1"/>
  <c r="C142" i="1"/>
  <c r="F146" i="1"/>
  <c r="C86" i="1"/>
  <c r="K127" i="1"/>
  <c r="L127" i="1" s="1"/>
  <c r="M127" i="1" s="1"/>
  <c r="C123" i="1"/>
  <c r="L75" i="1"/>
  <c r="M75" i="1" s="1"/>
  <c r="F75" i="1"/>
  <c r="C75" i="1"/>
  <c r="L76" i="1"/>
  <c r="M76" i="1" s="1"/>
  <c r="F76" i="1"/>
  <c r="C76" i="1"/>
  <c r="L78" i="1"/>
  <c r="M78" i="1" s="1"/>
  <c r="F78" i="1"/>
  <c r="C78" i="1"/>
  <c r="L79" i="1"/>
  <c r="M79" i="1" s="1"/>
  <c r="F79" i="1"/>
  <c r="C79" i="1"/>
  <c r="L80" i="1"/>
  <c r="M80" i="1" s="1"/>
  <c r="F80" i="1"/>
  <c r="C80" i="1"/>
  <c r="L81" i="1"/>
  <c r="M81" i="1" s="1"/>
  <c r="F81" i="1"/>
  <c r="C81" i="1"/>
  <c r="L82" i="1"/>
  <c r="M82" i="1" s="1"/>
  <c r="F82" i="1"/>
  <c r="C82" i="1"/>
  <c r="L83" i="1"/>
  <c r="M83" i="1" s="1"/>
  <c r="F83" i="1"/>
  <c r="C83" i="1"/>
  <c r="L84" i="1"/>
  <c r="M84" i="1" s="1"/>
  <c r="F84" i="1"/>
  <c r="C84" i="1"/>
  <c r="L85" i="1"/>
  <c r="M85" i="1" s="1"/>
  <c r="F85" i="1"/>
  <c r="C85" i="1"/>
  <c r="L86" i="1"/>
  <c r="M86" i="1" s="1"/>
  <c r="F86" i="1"/>
  <c r="K87" i="1"/>
  <c r="L87" i="1" s="1"/>
  <c r="M87" i="1" s="1"/>
  <c r="F87" i="1"/>
  <c r="C87" i="1"/>
  <c r="L88" i="1"/>
  <c r="M88" i="1" s="1"/>
  <c r="F88" i="1"/>
  <c r="C88" i="1"/>
  <c r="L89" i="1"/>
  <c r="M89" i="1" s="1"/>
  <c r="F89" i="1"/>
  <c r="C89" i="1"/>
  <c r="L90" i="1"/>
  <c r="M90" i="1" s="1"/>
  <c r="F90" i="1"/>
  <c r="C90" i="1"/>
  <c r="L91" i="1"/>
  <c r="M91" i="1" s="1"/>
  <c r="F91" i="1"/>
  <c r="C91" i="1"/>
  <c r="L92" i="1"/>
  <c r="M92" i="1" s="1"/>
  <c r="F92" i="1"/>
  <c r="C92" i="1"/>
  <c r="L95" i="1"/>
  <c r="M95" i="1" s="1"/>
  <c r="F95" i="1"/>
  <c r="E95" i="1"/>
  <c r="C95" i="1"/>
  <c r="F94" i="1"/>
  <c r="E94" i="1"/>
  <c r="C94" i="1"/>
  <c r="L93" i="1"/>
  <c r="M93" i="1" s="1"/>
  <c r="F93" i="1"/>
  <c r="C93" i="1"/>
  <c r="L96" i="1"/>
  <c r="M96" i="1" s="1"/>
  <c r="F96" i="1"/>
  <c r="C96" i="1"/>
  <c r="L97" i="1"/>
  <c r="M97" i="1" s="1"/>
  <c r="F97" i="1"/>
  <c r="E97" i="1"/>
  <c r="C97" i="1"/>
  <c r="L98" i="1"/>
  <c r="M98" i="1" s="1"/>
  <c r="F98" i="1"/>
  <c r="E98" i="1"/>
  <c r="C98" i="1"/>
  <c r="L99" i="1"/>
  <c r="M99" i="1" s="1"/>
  <c r="F99" i="1"/>
  <c r="E99" i="1"/>
  <c r="C99" i="1"/>
  <c r="L100" i="1"/>
  <c r="M100" i="1" s="1"/>
  <c r="F100" i="1"/>
  <c r="E100" i="1"/>
  <c r="C100" i="1"/>
  <c r="L101" i="1"/>
  <c r="M101" i="1" s="1"/>
  <c r="F101" i="1"/>
  <c r="E101" i="1"/>
  <c r="C101" i="1"/>
  <c r="L102" i="1"/>
  <c r="M102" i="1" s="1"/>
  <c r="F102" i="1"/>
  <c r="E102" i="1"/>
  <c r="C102" i="1"/>
  <c r="L103" i="1"/>
  <c r="M103" i="1" s="1"/>
  <c r="F103" i="1"/>
  <c r="E103" i="1"/>
  <c r="C103" i="1"/>
  <c r="L104" i="1"/>
  <c r="M104" i="1" s="1"/>
  <c r="F104" i="1"/>
  <c r="E104" i="1"/>
  <c r="C104" i="1"/>
  <c r="L105" i="1"/>
  <c r="M105" i="1" s="1"/>
  <c r="F105" i="1"/>
  <c r="E105" i="1"/>
  <c r="C105" i="1"/>
  <c r="K106" i="1"/>
  <c r="L106" i="1" s="1"/>
  <c r="M106" i="1" s="1"/>
  <c r="F106" i="1"/>
  <c r="E106" i="1"/>
  <c r="C106" i="1"/>
  <c r="L107" i="1"/>
  <c r="M107" i="1" s="1"/>
  <c r="F107" i="1"/>
  <c r="E107" i="1"/>
  <c r="C107" i="1"/>
  <c r="L108" i="1"/>
  <c r="M108" i="1" s="1"/>
  <c r="F108" i="1"/>
  <c r="E108" i="1"/>
  <c r="C108" i="1"/>
  <c r="L109" i="1"/>
  <c r="M109" i="1" s="1"/>
  <c r="F109" i="1"/>
  <c r="E109" i="1"/>
  <c r="C109" i="1"/>
  <c r="L110" i="1"/>
  <c r="M110" i="1" s="1"/>
  <c r="F110" i="1"/>
  <c r="E110" i="1"/>
  <c r="C110" i="1"/>
  <c r="L112" i="1"/>
  <c r="M112" i="1" s="1"/>
  <c r="F112" i="1"/>
  <c r="E112" i="1"/>
  <c r="C112" i="1"/>
  <c r="L111" i="1"/>
  <c r="M111" i="1" s="1"/>
  <c r="F111" i="1"/>
  <c r="E111" i="1"/>
  <c r="C111" i="1"/>
  <c r="L114" i="1"/>
  <c r="M114" i="1" s="1"/>
  <c r="F114" i="1"/>
  <c r="E114" i="1"/>
  <c r="C114" i="1"/>
  <c r="L113" i="1"/>
  <c r="M113" i="1" s="1"/>
  <c r="F113" i="1"/>
  <c r="E113" i="1"/>
  <c r="C113" i="1"/>
  <c r="C133" i="1"/>
  <c r="E133" i="1"/>
  <c r="F133" i="1"/>
  <c r="L133" i="1"/>
  <c r="M133" i="1" s="1"/>
  <c r="C139" i="1"/>
  <c r="E139" i="1"/>
  <c r="F139" i="1"/>
  <c r="L139" i="1"/>
  <c r="M139" i="1" s="1"/>
  <c r="L117" i="1"/>
  <c r="M117" i="1" s="1"/>
  <c r="F117" i="1"/>
  <c r="E117" i="1"/>
  <c r="C117" i="1"/>
  <c r="L118" i="1"/>
  <c r="M118" i="1" s="1"/>
  <c r="F118" i="1"/>
  <c r="E118" i="1"/>
  <c r="C118" i="1"/>
  <c r="L123" i="1"/>
  <c r="M123" i="1" s="1"/>
  <c r="F123" i="1"/>
  <c r="E123" i="1"/>
  <c r="L125" i="1"/>
  <c r="M125" i="1" s="1"/>
  <c r="F125" i="1"/>
  <c r="E125" i="1"/>
  <c r="C125" i="1"/>
  <c r="L126" i="1"/>
  <c r="M126" i="1" s="1"/>
  <c r="F126" i="1"/>
  <c r="E126" i="1"/>
  <c r="C126" i="1"/>
  <c r="F127" i="1"/>
  <c r="E127" i="1"/>
  <c r="C127" i="1"/>
  <c r="L128" i="1"/>
  <c r="M128" i="1" s="1"/>
  <c r="F128" i="1"/>
  <c r="E128" i="1"/>
  <c r="C128" i="1"/>
  <c r="L129" i="1"/>
  <c r="M129" i="1" s="1"/>
  <c r="F129" i="1"/>
  <c r="E129" i="1"/>
  <c r="C129" i="1"/>
  <c r="L130" i="1"/>
  <c r="M130" i="1" s="1"/>
  <c r="F130" i="1"/>
  <c r="E130" i="1"/>
  <c r="C130" i="1"/>
  <c r="L131" i="1"/>
  <c r="M131" i="1" s="1"/>
  <c r="F131" i="1"/>
  <c r="E131" i="1"/>
  <c r="C131" i="1"/>
  <c r="K132" i="1"/>
  <c r="L132" i="1" s="1"/>
  <c r="M132" i="1" s="1"/>
  <c r="F132" i="1"/>
  <c r="E132" i="1"/>
  <c r="C132" i="1"/>
  <c r="L134" i="1"/>
  <c r="M134" i="1" s="1"/>
  <c r="F134" i="1"/>
  <c r="E134" i="1"/>
  <c r="C134" i="1"/>
  <c r="L135" i="1"/>
  <c r="M135" i="1" s="1"/>
  <c r="F135" i="1"/>
  <c r="E135" i="1"/>
  <c r="C135" i="1"/>
  <c r="L136" i="1"/>
  <c r="M136" i="1" s="1"/>
  <c r="F136" i="1"/>
  <c r="E136" i="1"/>
  <c r="C136" i="1"/>
  <c r="L137" i="1"/>
  <c r="M137" i="1" s="1"/>
  <c r="F137" i="1"/>
  <c r="E137" i="1"/>
  <c r="C137" i="1"/>
  <c r="L138" i="1"/>
  <c r="M138" i="1" s="1"/>
  <c r="F138" i="1"/>
  <c r="E138" i="1"/>
  <c r="C138" i="1"/>
  <c r="L140" i="1"/>
  <c r="M140" i="1" s="1"/>
  <c r="F140" i="1"/>
  <c r="E140" i="1"/>
  <c r="C140" i="1"/>
  <c r="L141" i="1"/>
  <c r="M141" i="1" s="1"/>
  <c r="F141" i="1"/>
  <c r="E141" i="1"/>
  <c r="C141" i="1"/>
  <c r="L143" i="1"/>
  <c r="M143" i="1" s="1"/>
  <c r="F143" i="1"/>
  <c r="E143" i="1"/>
  <c r="C143" i="1"/>
  <c r="L144" i="1"/>
  <c r="M144" i="1" s="1"/>
  <c r="F144" i="1"/>
  <c r="E144" i="1"/>
  <c r="C144" i="1"/>
  <c r="L145" i="1"/>
  <c r="M145" i="1" s="1"/>
  <c r="F145" i="1"/>
  <c r="E145" i="1"/>
  <c r="C145" i="1"/>
  <c r="L146" i="1" l="1"/>
  <c r="M146" i="1" s="1"/>
  <c r="E146" i="1"/>
  <c r="C146" i="1"/>
  <c r="F116" i="1" l="1"/>
  <c r="F115" i="1"/>
  <c r="E116" i="1"/>
  <c r="E115" i="1"/>
  <c r="C116" i="1"/>
  <c r="C115" i="1"/>
  <c r="L116" i="1"/>
  <c r="M116" i="1" s="1"/>
  <c r="L115" i="1"/>
  <c r="M115" i="1" s="1"/>
  <c r="L4" i="1" l="1"/>
  <c r="M4" i="1" s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9858385d-77be-4497-b105-f22d7b5a258e)$;location=Tableau1;extended properties=&quot;UEsDBBQAAgAIAGdMc1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BnTHN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Z0xzUqIxgXiJAQAAJwMAABMAHABGb3JtdWxhcy9TZWN0aW9uMS5tIKIYACigFAAAAAAAAAAAAAAAAAAAAAAAAAAAAHVSTWvCQBC9C/6HYb0kEESllIL1YDUFQSMkwR7EwxpHDW52ZbOhivh/6q2/oflj3Zj61WhYCMx7897bmY0xUKHg4OX/erNcKpfiJZU4A59OGdKkDi1gqMol0J8nEhmgrtibAFm1k0iJXH0IuZoKsTLM3dihEbbIqZdM9uOO4EqTJlYuUSH+do0QiVk4D9MD0WJHdtWXlMdzIaOOYEnEM1Zs5IbWbkecn28IWKiViAU9rp6fqhllb8GOdPo92/F1XWXSCjfqWHaGA8ghD7q9ke16BYqfHlh6WC8FxwKWBaeBKsrqJDOEd40l8txG+faIdqnCDGYU5reMmUZUGOWRB0PHb18y8ySaorwSSECmXwuGUX7hG4vsJvbAvtvt2p5v36kP3zzbHbX93tApTmEgdOCi3xHfm+fF9cMFxxjmIVMyPWB82Z2HTL8gV3zGxv/9WoA0WIIxvk4w0Z3ERUZ5gMR87FB/YFFI8ucyLk5/Aq8tqJxmbzRqjboFDX1eLKjlxzTLpZA/ztD8BVBLAQItABQAAgAIAGdMc1KBMA7CqwAAAPoAAAASAAAAAAAAAAAAAAAAAAAAAABDb25maWcvUGFja2FnZS54bWxQSwECLQAUAAIACABnTHNSD8rpq6QAAADpAAAAEwAAAAAAAAAAAAAAAAD3AAAAW0NvbnRlbnRfVHlwZXNdLnhtbFBLAQItABQAAgAIAGdMc1KiMYF4iQEAACcDAAATAAAAAAAAAAAAAAAAAOgBAABGb3JtdWxhcy9TZWN0aW9uMS5tUEsFBgAAAAADAAMAwgAAAL4DAAAAAA==&quot;" command="SELECT * FROM [Tableau1]"/>
  </connection>
</connections>
</file>

<file path=xl/sharedStrings.xml><?xml version="1.0" encoding="utf-8"?>
<sst xmlns="http://schemas.openxmlformats.org/spreadsheetml/2006/main" count="1948" uniqueCount="62">
  <si>
    <t>TABLEAU D'ECHEANCES</t>
  </si>
  <si>
    <t>CLIENT</t>
  </si>
  <si>
    <t>VERSEMENT</t>
  </si>
  <si>
    <t>RESTE</t>
  </si>
  <si>
    <t>OBSERVATIONS</t>
  </si>
  <si>
    <t>Total</t>
  </si>
  <si>
    <t>N° client</t>
  </si>
  <si>
    <t>Liste des clients</t>
  </si>
  <si>
    <t>AERO SERVICE ATLANTIQUE</t>
  </si>
  <si>
    <t>N° de client</t>
  </si>
  <si>
    <t>Raison sociale</t>
  </si>
  <si>
    <t>Téléphone</t>
  </si>
  <si>
    <t>Contact</t>
  </si>
  <si>
    <t>KRISTAL AERONAUTIQUE</t>
  </si>
  <si>
    <t>MONTANT</t>
  </si>
  <si>
    <t>N° de Facture</t>
  </si>
  <si>
    <t>NOM CLIENTS DIVERS</t>
  </si>
  <si>
    <t>Date de la facture</t>
  </si>
  <si>
    <t>Date du règlement</t>
  </si>
  <si>
    <t>M. GARGOULLAUD</t>
  </si>
  <si>
    <t>FR2008</t>
  </si>
  <si>
    <t>LEIGHTON B.</t>
  </si>
  <si>
    <t>M. GUERRE</t>
  </si>
  <si>
    <t>SAUVAT MICHEL</t>
  </si>
  <si>
    <t>PATRICK PIERRE PIERRE</t>
  </si>
  <si>
    <t>LISIEWIECZ</t>
  </si>
  <si>
    <t>M. MAISONNEUVE</t>
  </si>
  <si>
    <t>PLANE AIR</t>
  </si>
  <si>
    <t>CUBAIR</t>
  </si>
  <si>
    <t>M. TISSOT</t>
  </si>
  <si>
    <t>ROCH FRANCK</t>
  </si>
  <si>
    <t>(Tous)</t>
  </si>
  <si>
    <t>Somme de MONTANT</t>
  </si>
  <si>
    <t>Somme de RESTE</t>
  </si>
  <si>
    <t>Total général</t>
  </si>
  <si>
    <t>Somme de VERSEMENT</t>
  </si>
  <si>
    <t>FR2101</t>
  </si>
  <si>
    <t>Étiquettes de lignes</t>
  </si>
  <si>
    <t>FR2007</t>
  </si>
  <si>
    <t>CB</t>
  </si>
  <si>
    <t>VIR</t>
  </si>
  <si>
    <t>CHQ</t>
  </si>
  <si>
    <t>ESP</t>
  </si>
  <si>
    <t>Mode règlement</t>
  </si>
  <si>
    <t>Aero Club de Haute Provence</t>
  </si>
  <si>
    <t>01/12/2020 - 04/12/2020</t>
  </si>
  <si>
    <t>09/11/2020 - 15/12/2020</t>
  </si>
  <si>
    <t>12/10/2020 - 13/11/2020</t>
  </si>
  <si>
    <t>09/12/2020 - 11/01/2021</t>
  </si>
  <si>
    <t>11/12/2020 - 15/12/2020</t>
  </si>
  <si>
    <t>11/11 - 18/11 - 25/11 - 14/12</t>
  </si>
  <si>
    <t>23/11/20 - 25/01/2021</t>
  </si>
  <si>
    <t>FV210001</t>
  </si>
  <si>
    <t>AC DE HAUTES PROVENCE</t>
  </si>
  <si>
    <t>12/11/2020 - 10/02/21</t>
  </si>
  <si>
    <t>FR2102</t>
  </si>
  <si>
    <t>FR2006</t>
  </si>
  <si>
    <t>DURAND FRANCIS</t>
  </si>
  <si>
    <t>09/09/2020 - 10/09/2020</t>
  </si>
  <si>
    <t>Mettre en évidence :</t>
  </si>
  <si>
    <t>X</t>
  </si>
  <si>
    <t>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</si>
</sst>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#&quot; &quot;##&quot; &quot;##&quot; &quot;##&quot; &quot;##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 tint="0.249977111117893"/>
      <name val="Arial"/>
      <family val="2"/>
    </font>
    <font>
      <b/>
      <sz val="16"/>
      <color rgb="FF7030A0"/>
      <name val="Arial"/>
      <family val="2"/>
    </font>
    <font>
      <b/>
      <sz val="14"/>
      <color rgb="FF7030A0"/>
      <name val="Arial"/>
      <family val="2"/>
    </font>
    <font>
      <b/>
      <sz val="11"/>
      <color rgb="FFD70F19"/>
      <name val="Arial"/>
      <family val="2"/>
    </font>
    <font>
      <b/>
      <sz val="11"/>
      <color rgb="FF7030A0"/>
      <name val="Arial"/>
      <family val="2"/>
    </font>
    <font>
      <b/>
      <sz val="11"/>
      <color indexed="10"/>
      <name val="Arial"/>
      <family val="2"/>
    </font>
    <font>
      <sz val="11"/>
      <color theme="1"/>
      <name val="Arial"/>
      <family val="2"/>
    </font>
    <font>
      <sz val="13"/>
      <color theme="1"/>
      <name val="Arial"/>
      <family val="2"/>
    </font>
    <font>
      <b/>
      <sz val="11"/>
      <color theme="1"/>
      <name val="Arial"/>
      <family val="2"/>
    </font>
    <font>
      <sz val="12"/>
      <color theme="9" tint="0.79998168889431442"/>
      <name val="Arial"/>
      <family val="2"/>
    </font>
    <font>
      <b/>
      <sz val="1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DDAD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0" fontId="1" fillId="0" borderId="5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49" fontId="2" fillId="0" borderId="0" xfId="2" applyNumberFormat="1" applyFont="1" applyAlignment="1">
      <alignment horizontal="center"/>
    </xf>
    <xf numFmtId="0" fontId="1" fillId="0" borderId="0" xfId="2"/>
    <xf numFmtId="0" fontId="1" fillId="0" borderId="9" xfId="2" applyBorder="1"/>
    <xf numFmtId="49" fontId="3" fillId="0" borderId="8" xfId="2" applyNumberFormat="1" applyFont="1" applyBorder="1"/>
    <xf numFmtId="0" fontId="1" fillId="0" borderId="10" xfId="2" applyBorder="1"/>
    <xf numFmtId="0" fontId="1" fillId="0" borderId="11" xfId="2" applyBorder="1"/>
    <xf numFmtId="0" fontId="1" fillId="0" borderId="12" xfId="2" applyBorder="1"/>
    <xf numFmtId="0" fontId="1" fillId="0" borderId="13" xfId="2" applyBorder="1"/>
    <xf numFmtId="0" fontId="1" fillId="0" borderId="14" xfId="2" applyBorder="1"/>
    <xf numFmtId="49" fontId="3" fillId="0" borderId="0" xfId="2" applyNumberFormat="1" applyFont="1" applyAlignment="1">
      <alignment horizontal="center"/>
    </xf>
    <xf numFmtId="49" fontId="3" fillId="0" borderId="8" xfId="2" applyNumberFormat="1" applyFont="1" applyBorder="1" applyAlignment="1">
      <alignment horizontal="center"/>
    </xf>
    <xf numFmtId="49" fontId="3" fillId="0" borderId="14" xfId="2" applyNumberFormat="1" applyFont="1" applyBorder="1" applyAlignment="1">
      <alignment horizontal="center"/>
    </xf>
    <xf numFmtId="0" fontId="1" fillId="0" borderId="15" xfId="2" applyBorder="1"/>
    <xf numFmtId="0" fontId="1" fillId="0" borderId="5" xfId="2" applyBorder="1" applyAlignment="1">
      <alignment horizontal="left" indent="1"/>
    </xf>
    <xf numFmtId="0" fontId="4" fillId="0" borderId="8" xfId="2" applyFont="1" applyBorder="1" applyAlignment="1">
      <alignment horizontal="left" indent="1"/>
    </xf>
    <xf numFmtId="49" fontId="4" fillId="0" borderId="8" xfId="2" applyNumberFormat="1" applyFont="1" applyBorder="1"/>
    <xf numFmtId="0" fontId="1" fillId="0" borderId="10" xfId="2" applyBorder="1" applyAlignment="1">
      <alignment horizontal="left" indent="1"/>
    </xf>
    <xf numFmtId="0" fontId="0" fillId="0" borderId="0" xfId="0" applyAlignment="1">
      <alignment horizontal="left" indent="1"/>
    </xf>
    <xf numFmtId="0" fontId="0" fillId="0" borderId="14" xfId="0" applyBorder="1"/>
    <xf numFmtId="0" fontId="5" fillId="2" borderId="0" xfId="0" applyFont="1" applyFill="1"/>
    <xf numFmtId="49" fontId="5" fillId="2" borderId="0" xfId="0" applyNumberFormat="1" applyFont="1" applyFill="1"/>
    <xf numFmtId="0" fontId="5" fillId="3" borderId="0" xfId="0" applyFont="1" applyFill="1" applyBorder="1"/>
    <xf numFmtId="164" fontId="11" fillId="0" borderId="17" xfId="1" applyNumberFormat="1" applyFont="1" applyBorder="1" applyAlignment="1">
      <alignment horizontal="right" vertical="center"/>
    </xf>
    <xf numFmtId="164" fontId="11" fillId="0" borderId="16" xfId="1" applyNumberFormat="1" applyFont="1" applyBorder="1" applyAlignment="1">
      <alignment horizontal="right" vertical="center"/>
    </xf>
    <xf numFmtId="14" fontId="11" fillId="0" borderId="17" xfId="1" applyNumberFormat="1" applyFont="1" applyBorder="1" applyAlignment="1">
      <alignment horizontal="right" vertical="center"/>
    </xf>
    <xf numFmtId="14" fontId="5" fillId="2" borderId="0" xfId="0" applyNumberFormat="1" applyFont="1" applyFill="1"/>
    <xf numFmtId="1" fontId="12" fillId="0" borderId="12" xfId="1" applyNumberFormat="1" applyFont="1" applyBorder="1" applyAlignment="1">
      <alignment horizontal="center" vertical="center"/>
    </xf>
    <xf numFmtId="0" fontId="5" fillId="3" borderId="0" xfId="0" applyFont="1" applyFill="1"/>
    <xf numFmtId="0" fontId="7" fillId="3" borderId="21" xfId="0" applyFont="1" applyFill="1" applyBorder="1" applyAlignment="1">
      <alignment horizontal="center" vertical="center"/>
    </xf>
    <xf numFmtId="1" fontId="12" fillId="3" borderId="0" xfId="1" applyNumberFormat="1" applyFont="1" applyFill="1" applyBorder="1" applyAlignment="1">
      <alignment horizontal="center" vertical="center"/>
    </xf>
    <xf numFmtId="1" fontId="12" fillId="0" borderId="17" xfId="1" applyNumberFormat="1" applyFont="1" applyBorder="1" applyAlignment="1">
      <alignment horizontal="center" vertical="center"/>
    </xf>
    <xf numFmtId="164" fontId="8" fillId="3" borderId="22" xfId="0" applyNumberFormat="1" applyFont="1" applyFill="1" applyBorder="1" applyAlignment="1">
      <alignment horizontal="left" vertical="center"/>
    </xf>
    <xf numFmtId="0" fontId="9" fillId="3" borderId="22" xfId="0" applyFont="1" applyFill="1" applyBorder="1" applyAlignment="1">
      <alignment horizontal="left" vertical="center"/>
    </xf>
    <xf numFmtId="49" fontId="10" fillId="3" borderId="22" xfId="0" applyNumberFormat="1" applyFont="1" applyFill="1" applyBorder="1" applyAlignment="1">
      <alignment horizontal="center" vertical="center"/>
    </xf>
    <xf numFmtId="164" fontId="10" fillId="3" borderId="22" xfId="0" applyNumberFormat="1" applyFont="1" applyFill="1" applyBorder="1" applyAlignment="1">
      <alignment horizontal="center" vertical="center"/>
    </xf>
    <xf numFmtId="164" fontId="13" fillId="3" borderId="2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8" fontId="11" fillId="0" borderId="16" xfId="1" applyNumberFormat="1" applyFont="1" applyBorder="1" applyAlignment="1">
      <alignment horizontal="right" vertic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0" fontId="7" fillId="3" borderId="0" xfId="0" applyFont="1" applyFill="1" applyBorder="1" applyAlignment="1">
      <alignment horizontal="center" vertical="center"/>
    </xf>
    <xf numFmtId="0" fontId="14" fillId="2" borderId="0" xfId="0" applyFont="1" applyFill="1"/>
    <xf numFmtId="0" fontId="14" fillId="3" borderId="0" xfId="0" applyFont="1" applyFill="1"/>
    <xf numFmtId="165" fontId="1" fillId="0" borderId="6" xfId="2" applyNumberFormat="1" applyBorder="1"/>
    <xf numFmtId="165" fontId="1" fillId="0" borderId="0" xfId="2" applyNumberFormat="1"/>
    <xf numFmtId="165" fontId="1" fillId="0" borderId="11" xfId="2" applyNumberFormat="1" applyBorder="1"/>
    <xf numFmtId="165" fontId="1" fillId="0" borderId="5" xfId="2" applyNumberFormat="1" applyBorder="1"/>
    <xf numFmtId="165" fontId="1" fillId="0" borderId="8" xfId="2" applyNumberFormat="1" applyBorder="1"/>
    <xf numFmtId="165" fontId="3" fillId="0" borderId="14" xfId="2" applyNumberFormat="1" applyFont="1" applyBorder="1" applyAlignment="1">
      <alignment horizontal="center"/>
    </xf>
    <xf numFmtId="165" fontId="1" fillId="0" borderId="10" xfId="2" applyNumberFormat="1" applyBorder="1"/>
    <xf numFmtId="165" fontId="4" fillId="0" borderId="8" xfId="2" applyNumberFormat="1" applyFont="1" applyBorder="1"/>
    <xf numFmtId="165" fontId="0" fillId="0" borderId="0" xfId="0" applyNumberFormat="1"/>
    <xf numFmtId="0" fontId="5" fillId="2" borderId="0" xfId="0" applyNumberFormat="1" applyFont="1" applyFill="1"/>
    <xf numFmtId="164" fontId="5" fillId="3" borderId="0" xfId="0" applyNumberFormat="1" applyFont="1" applyFill="1" applyBorder="1"/>
    <xf numFmtId="164" fontId="8" fillId="4" borderId="1" xfId="0" applyNumberFormat="1" applyFont="1" applyFill="1" applyBorder="1" applyAlignment="1">
      <alignment horizontal="left" vertical="center"/>
    </xf>
    <xf numFmtId="49" fontId="10" fillId="4" borderId="2" xfId="0" applyNumberFormat="1" applyFon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/>
    </xf>
    <xf numFmtId="164" fontId="13" fillId="4" borderId="3" xfId="0" applyNumberFormat="1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9" fillId="4" borderId="24" xfId="0" applyFont="1" applyFill="1" applyBorder="1" applyAlignment="1">
      <alignment horizontal="left" vertical="center"/>
    </xf>
    <xf numFmtId="164" fontId="11" fillId="3" borderId="20" xfId="1" applyNumberFormat="1" applyFont="1" applyFill="1" applyBorder="1" applyAlignment="1">
      <alignment horizontal="right" vertical="center"/>
    </xf>
    <xf numFmtId="164" fontId="11" fillId="3" borderId="23" xfId="1" applyNumberFormat="1" applyFont="1" applyFill="1" applyBorder="1" applyAlignment="1">
      <alignment horizontal="right" vertical="center"/>
    </xf>
    <xf numFmtId="14" fontId="0" fillId="0" borderId="0" xfId="0" applyNumberFormat="1" applyAlignment="1">
      <alignment horizontal="left" indent="2"/>
    </xf>
    <xf numFmtId="164" fontId="5" fillId="2" borderId="0" xfId="0" applyNumberFormat="1" applyFont="1" applyFill="1"/>
    <xf numFmtId="0" fontId="15" fillId="4" borderId="4" xfId="0" applyNumberFormat="1" applyFont="1" applyFill="1" applyBorder="1" applyAlignment="1">
      <alignment horizontal="center" vertical="center"/>
    </xf>
    <xf numFmtId="0" fontId="5" fillId="2" borderId="0" xfId="0" applyFont="1" applyFill="1" applyBorder="1"/>
    <xf numFmtId="164" fontId="11" fillId="3" borderId="26" xfId="1" applyNumberFormat="1" applyFont="1" applyFill="1" applyBorder="1" applyAlignment="1">
      <alignment horizontal="right" vertical="center"/>
    </xf>
    <xf numFmtId="0" fontId="9" fillId="4" borderId="27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28" xfId="0" applyFont="1" applyFill="1" applyBorder="1" applyAlignment="1">
      <alignment horizontal="left" vertical="center"/>
    </xf>
    <xf numFmtId="0" fontId="9" fillId="4" borderId="23" xfId="0" applyFont="1" applyFill="1" applyBorder="1" applyAlignment="1">
      <alignment horizontal="left" vertical="center"/>
    </xf>
    <xf numFmtId="0" fontId="9" fillId="4" borderId="21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49" fontId="9" fillId="4" borderId="29" xfId="0" applyNumberFormat="1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left" vertical="center"/>
    </xf>
    <xf numFmtId="0" fontId="9" fillId="4" borderId="32" xfId="0" applyFont="1" applyFill="1" applyBorder="1" applyAlignment="1">
      <alignment horizontal="left" vertical="center"/>
    </xf>
    <xf numFmtId="1" fontId="12" fillId="0" borderId="7" xfId="1" applyNumberFormat="1" applyFont="1" applyBorder="1" applyAlignment="1">
      <alignment horizontal="center" vertical="center"/>
    </xf>
    <xf numFmtId="14" fontId="11" fillId="0" borderId="7" xfId="1" applyNumberFormat="1" applyFont="1" applyBorder="1" applyAlignment="1">
      <alignment horizontal="right" vertical="center"/>
    </xf>
    <xf numFmtId="164" fontId="11" fillId="0" borderId="7" xfId="1" applyNumberFormat="1" applyFont="1" applyBorder="1" applyAlignment="1">
      <alignment horizontal="right" vertical="center"/>
    </xf>
    <xf numFmtId="164" fontId="11" fillId="0" borderId="13" xfId="1" applyNumberFormat="1" applyFont="1" applyBorder="1" applyAlignment="1">
      <alignment horizontal="right" vertical="center"/>
    </xf>
    <xf numFmtId="164" fontId="11" fillId="3" borderId="5" xfId="1" applyNumberFormat="1" applyFont="1" applyFill="1" applyBorder="1" applyAlignment="1">
      <alignment horizontal="right" vertical="center"/>
    </xf>
    <xf numFmtId="164" fontId="11" fillId="3" borderId="33" xfId="1" applyNumberFormat="1" applyFont="1" applyFill="1" applyBorder="1" applyAlignment="1">
      <alignment horizontal="right" vertical="center"/>
    </xf>
    <xf numFmtId="0" fontId="9" fillId="4" borderId="33" xfId="0" applyFont="1" applyFill="1" applyBorder="1" applyAlignment="1">
      <alignment horizontal="left" vertical="center"/>
    </xf>
    <xf numFmtId="22" fontId="0" fillId="0" borderId="0" xfId="0" applyNumberFormat="1"/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164" fontId="8" fillId="4" borderId="3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Normal 3" xfId="2"/>
  </cellStyles>
  <dxfs count="72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>
          <bgColor theme="7" tint="0.79998168889431442"/>
        </patternFill>
      </fill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6E0B4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C3DEB0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rgb="FFC3DEB0"/>
      </font>
    </dxf>
    <dxf>
      <font>
        <color theme="9" tint="0.39994506668294322"/>
      </font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color rgb="FF73992F"/>
      </font>
    </dxf>
    <dxf>
      <font>
        <color rgb="FFFF5353"/>
      </font>
    </dxf>
    <dxf>
      <font>
        <color theme="9" tint="0.39994506668294322"/>
      </font>
    </dxf>
    <dxf>
      <font>
        <color theme="9" tint="0.39994506668294322"/>
      </font>
    </dxf>
    <dxf>
      <font>
        <color theme="9" tint="0.39994506668294322"/>
      </font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b/>
        <i val="0"/>
        <color theme="9" tint="-0.2499465926084170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double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2" formatCode="#,##0.00\ &quot;€&quot;;[Red]\-#,##0.00\ &quot;€&quot;"/>
      <alignment horizontal="righ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#,##0.00\ &quot;€&quot;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righ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left" vertical="center" textRotation="0" wrapText="0" indent="0" justifyLastLine="0" shrinkToFit="0" readingOrder="0"/>
      <border diagonalUp="0" diagonalDown="0">
        <left/>
        <right style="double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auto="1"/>
        </left>
        <right style="medium">
          <color auto="1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Arial"/>
        <scheme val="none"/>
      </font>
      <fill>
        <patternFill patternType="solid">
          <fgColor indexed="64"/>
          <bgColor rgb="FFC0DDAD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C6E0B4"/>
      <color rgb="FFC3DEB0"/>
      <color rgb="FFC0DDAD"/>
      <color rgb="FFFF5353"/>
      <color rgb="FF73992F"/>
      <color rgb="FFD70F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mpta" refreshedDate="44273.431290509259" createdVersion="6" refreshedVersion="6" minRefreshableVersion="3" recordCount="181">
  <cacheSource type="worksheet">
    <worksheetSource ref="B8:M3052" sheet="Tableau recouvrement"/>
  </cacheSource>
  <cacheFields count="12">
    <cacheField name="N° client" numFmtId="0">
      <sharedItems containsString="0" containsBlank="1" containsNumber="1" minValue="1304.0899999999999" maxValue="4119930" count="53">
        <n v="4111003"/>
        <n v="4111801"/>
        <n v="4113399"/>
        <n v="4111799"/>
        <n v="4117809"/>
        <n v="4117202"/>
        <n v="4112801"/>
        <n v="4113404"/>
        <n v="4116702"/>
        <n v="4111734"/>
        <n v="4114406"/>
        <n v="4114006"/>
        <n v="4110499"/>
        <n v="4119703"/>
        <n v="4111720"/>
        <n v="4116906"/>
        <n v="4113310"/>
        <n v="4111738"/>
        <n v="4119104"/>
        <n v="4111728"/>
        <n v="4110303"/>
        <n v="4112903"/>
        <n v="4111722"/>
        <n v="4111732"/>
        <n v="4113001"/>
        <n v="4113325"/>
        <n v="4111714"/>
        <n v="4115801"/>
        <n v="4111205"/>
        <n v="4111201"/>
        <n v="4113323"/>
        <n v="4119499"/>
        <n v="4119709"/>
        <n v="4118607"/>
        <n v="4119930"/>
        <n v="4117799"/>
        <n v="4112901"/>
        <n v="4113103"/>
        <n v="4110901"/>
        <n v="4116301"/>
        <n v="4113203"/>
        <n v="4116302"/>
        <n v="4113004"/>
        <n v="4118601"/>
        <n v="4111299"/>
        <n v="4118517"/>
        <n v="4115699"/>
        <n v="4116406"/>
        <n v="4116905"/>
        <n v="4110501"/>
        <n v="4117199"/>
        <m/>
        <n v="1304.0899999999999" u="1"/>
      </sharedItems>
    </cacheField>
    <cacheField name="CLIENT" numFmtId="0">
      <sharedItems containsBlank="1" count="52">
        <s v="TROYES AVIATION"/>
        <s v="AERO CLUB DE BOURGES"/>
        <s v="DIVERS 33"/>
        <s v="DIVERS 17"/>
        <s v="PASM"/>
        <s v="HUBERT AVIATION"/>
        <s v="AERO CLUB D'EURE ET LOIR"/>
        <s v="KRISTAL AERONAUTIQUE"/>
        <s v="STRASBOURG AIR SERVICE"/>
        <s v="S.T.A.R ATLANTIQUE°"/>
        <s v="AERO CLUB DE LA  LOIRE ATLANTIQUE"/>
        <s v="AERO CLUB DES GRANDS LACS"/>
        <s v="DIVERS 04"/>
        <s v="HORIZON CARAIBES"/>
        <s v="AEROCLUB DE ROYAN COTE DE BEAUTE"/>
        <s v="KP PRIOUX"/>
        <s v="AERO-MAX AFFAIRES"/>
        <s v="ANTENNE 2000"/>
        <s v="AIMING SPOT SASU"/>
        <s v="GUIBE EDMOND"/>
        <s v="AEROJEFF"/>
        <s v="AERO CLUB DE QUIMPER"/>
        <s v="AERO CLUB DE  SAINTES"/>
        <s v="AERO CLUB PAYS ROCHEFORTAIS"/>
        <s v="AERO CLUB DU GARD"/>
        <s v="DASSAULT AEROCLUB AQUITAINE"/>
        <s v="LES PLANEURS DE SAINTONGE"/>
        <s v="LOIRE AVIATION"/>
        <s v="AEROCLUB DU SEGALA"/>
        <s v="LES AILES RUTHENOISES"/>
        <s v="AERO CLUB DE BORDEAUX"/>
        <s v="DIVERS 94"/>
        <s v="AERO CLUB DES MASCAREIGNES"/>
        <s v="AERO CLUB DU  POITOU"/>
        <s v="CLIENTS DIVERS ETRANGER CEE"/>
        <s v="DIVERS 77"/>
        <s v="B A I  SA"/>
        <s v="AERO CLUB CAZERES PALAMINY"/>
        <s v="AERO CLUB DE PAMIERS"/>
        <s v="AERO CLUB PIERRE HERBAUD"/>
        <s v="AEROCLUB DU BAS ARMAGNAC"/>
        <s v="AEROCLUB A.I.A CLERMONT-FERRAND"/>
        <s v="AEROCLUB D'UZES"/>
        <s v=" A.S.P.T.T VOL MOTEUR"/>
        <s v="DIVERS 12"/>
        <s v="AERO 85"/>
        <s v="CLIENT DIV DEPT 56"/>
        <s v="LOCAVIONS AERO SERVICES"/>
        <s v="AERO 3D"/>
        <s v="ICARIUS AEROTECHNICS"/>
        <s v="DIVERS 71"/>
        <m/>
      </sharedItems>
    </cacheField>
    <cacheField name="NOM CLIENTS DIVERS" numFmtId="0">
      <sharedItems containsBlank="1" count="15">
        <m/>
        <s v="M. GARGOULLAUD"/>
        <s v="M. TISSOT"/>
        <s v="AC DE HAUTES PROVENCE"/>
        <s v="PATRICK PIERRE PIERRE"/>
        <s v="SAUVAT MICHEL"/>
        <s v="Aero Club de Haute Provence"/>
        <s v="ROCH FRANCK"/>
        <s v="CUBAIR"/>
        <s v="PLANE AIR"/>
        <s v="M. MAISONNEUVE"/>
        <s v="LISIEWIECZ"/>
        <s v="M. GUERRE"/>
        <s v="LEIGHTON B."/>
        <s v="DURAND FRANCIS"/>
      </sharedItems>
    </cacheField>
    <cacheField name="Téléphone" numFmtId="0">
      <sharedItems containsBlank="1" count="40">
        <s v="03 25 74 60 14"/>
        <s v="02 48 50 41 83"/>
        <s v=""/>
        <s v="06 85 03 23 24"/>
        <s v="02.43.84.17.05"/>
        <s v="02 37 34 43 48"/>
        <s v="04 67 71 52 63"/>
        <s v="03.88.93.06.81"/>
        <s v="05.46.67.13.00"/>
        <s v="02 40 75 13 16"/>
        <s v="05 58 78 83 43"/>
        <s v="05.46.06.86.00"/>
        <s v="06 08 52 88 06"/>
        <s v="06.88.46.34.34"/>
        <s v="05.46.44.57.20"/>
        <s v="06.62.94.60.57"/>
        <s v="06.71.49.06.27"/>
        <s v="02 98 94 05 22"/>
        <s v="05 46 93 08 97"/>
        <s v="05 46 83 15 88"/>
        <s v="04 66 26 19 63"/>
        <s v="06.99.73.50.44"/>
        <s v="03.86.26.74.30"/>
        <s v="05 65 46 75 26"/>
        <s v="05 65 42 21 75"/>
        <s v="05 56 64 03 64"/>
        <s v="02 62 35 63 28"/>
        <s v="05.49.58.22.14"/>
        <m/>
        <s v="02.98.63.51.08"/>
        <s v="05 61 90 12 45"/>
        <s v="06.66.99.19.53"/>
        <s v="04.73.89.16.62"/>
        <s v="05 62 08 80 82"/>
        <s v="04.73.42.44.77"/>
        <s v="04 90 40 84 28"/>
        <s v="05 49 46 72 43"/>
        <s v="09 81 71 19 32"/>
        <s v="05 59 33 18 74"/>
        <s v="04 92 54 16 23"/>
      </sharedItems>
    </cacheField>
    <cacheField name="Contact" numFmtId="0">
      <sharedItems containsBlank="1" containsMixedTypes="1" containsNumber="1" containsInteger="1" minValue="0" maxValue="0" count="14">
        <n v="0"/>
        <s v="Nadia ALAMI"/>
        <s v="Bruno VALLE"/>
        <s v="Michel LOISEL"/>
        <s v="PATRICE PRIOUX"/>
        <s v="ROGER RICARD"/>
        <s v="RECORD Jacques"/>
        <s v="JEAN FRANCOIS DELACROIX"/>
        <s v="M MALIBOS"/>
        <s v="Vincent LIFERMANN"/>
        <s v="FABRE Richard"/>
        <s v="Etienne GODARD"/>
        <s v="Muriel Charrière"/>
        <m/>
      </sharedItems>
    </cacheField>
    <cacheField name="N° de Facture" numFmtId="1">
      <sharedItems containsBlank="1" containsMixedTypes="1" containsNumber="1" containsInteger="1" minValue="2009001" maxValue="2103010" count="180">
        <n v="2103010"/>
        <n v="2103009"/>
        <n v="2103008"/>
        <n v="2103007"/>
        <n v="2103006"/>
        <n v="2103005"/>
        <n v="2103004"/>
        <n v="2103003"/>
        <n v="2103002"/>
        <n v="2103001"/>
        <s v="FR2102"/>
        <n v="2102011"/>
        <n v="2102010"/>
        <n v="2102009"/>
        <n v="2102008"/>
        <n v="2102007"/>
        <n v="2102006"/>
        <n v="2102005"/>
        <n v="2102004"/>
        <s v="FV210001"/>
        <n v="2102003"/>
        <n v="2102002"/>
        <n v="2102001"/>
        <n v="2101046"/>
        <n v="2101045"/>
        <n v="2101044"/>
        <n v="2101043"/>
        <n v="2101042"/>
        <n v="2101041"/>
        <n v="2101040"/>
        <n v="2101039"/>
        <n v="2101038"/>
        <n v="2101037"/>
        <n v="2101036"/>
        <n v="2101035"/>
        <n v="2101034"/>
        <n v="2101033"/>
        <n v="2101032"/>
        <n v="2101031"/>
        <n v="2101030"/>
        <n v="2101029"/>
        <n v="2101028"/>
        <n v="2101027"/>
        <n v="2101026"/>
        <n v="2101025"/>
        <n v="2101024"/>
        <n v="2101023"/>
        <n v="2101022"/>
        <n v="2101021"/>
        <n v="2101020"/>
        <n v="2101019"/>
        <s v="FR2101"/>
        <n v="2101018"/>
        <n v="2101017"/>
        <n v="2101016"/>
        <n v="2101015"/>
        <n v="2101014"/>
        <n v="2101013"/>
        <n v="2101012"/>
        <n v="2101011"/>
        <n v="2101010"/>
        <n v="2101009"/>
        <n v="2101008"/>
        <n v="2101007"/>
        <n v="2101006"/>
        <n v="2101005"/>
        <n v="2101004"/>
        <n v="2101002"/>
        <n v="2101001"/>
        <n v="2012026"/>
        <n v="2012025"/>
        <n v="2012024"/>
        <n v="2012023"/>
        <n v="2012022"/>
        <n v="2012021"/>
        <n v="2012020"/>
        <n v="2012019"/>
        <n v="2012018"/>
        <n v="2012017"/>
        <n v="2012016"/>
        <n v="2012015"/>
        <n v="2012014"/>
        <n v="2012013"/>
        <n v="2012012"/>
        <n v="2012011"/>
        <n v="2012010"/>
        <n v="2012009"/>
        <n v="2012008"/>
        <n v="2012007"/>
        <n v="2012006"/>
        <n v="2012005"/>
        <n v="2012004"/>
        <n v="2012003"/>
        <n v="2012002"/>
        <n v="2012001"/>
        <n v="2011014"/>
        <n v="2011013"/>
        <n v="2011012"/>
        <n v="2011011"/>
        <n v="2011010"/>
        <n v="2011009"/>
        <n v="2011008"/>
        <n v="2011007"/>
        <n v="2011006"/>
        <n v="2011005"/>
        <n v="2011004"/>
        <n v="2011003"/>
        <n v="2011002"/>
        <n v="2011001"/>
        <n v="2010027"/>
        <n v="2010026"/>
        <n v="2010025"/>
        <n v="2010024"/>
        <n v="2010023"/>
        <n v="2010022"/>
        <n v="2010021"/>
        <n v="2010020"/>
        <n v="2010019"/>
        <n v="2010018"/>
        <n v="2010017"/>
        <n v="2010016"/>
        <n v="2010015"/>
        <n v="2010014"/>
        <n v="2010013"/>
        <s v="FR2008"/>
        <n v="2010012"/>
        <n v="2010011"/>
        <n v="2010010"/>
        <n v="2010009"/>
        <n v="2010008"/>
        <s v="FR2007"/>
        <n v="2010007"/>
        <n v="2010006"/>
        <n v="2010005"/>
        <n v="2010004"/>
        <n v="2010003"/>
        <n v="2010002"/>
        <n v="2010001"/>
        <n v="2009040"/>
        <n v="2009039"/>
        <n v="2009038"/>
        <n v="2009037"/>
        <n v="2009036"/>
        <n v="2009035"/>
        <n v="2009034"/>
        <n v="2009033"/>
        <n v="2009032"/>
        <n v="2009031"/>
        <n v="2009030"/>
        <n v="2009029"/>
        <n v="2009028"/>
        <n v="2009027"/>
        <n v="2009026"/>
        <n v="2009025"/>
        <n v="2009024"/>
        <n v="2009023"/>
        <n v="2009022"/>
        <n v="2009021"/>
        <n v="2009020"/>
        <n v="2009019"/>
        <n v="2009018"/>
        <n v="2009017"/>
        <n v="2009016"/>
        <n v="2009015"/>
        <n v="2009014"/>
        <n v="2009013"/>
        <n v="2009012"/>
        <n v="2009011"/>
        <n v="2009010"/>
        <n v="2009009"/>
        <s v="FR2006"/>
        <n v="2009008"/>
        <n v="2009007"/>
        <n v="2009006"/>
        <n v="2009005"/>
        <n v="2009004"/>
        <n v="2009003"/>
        <n v="2009002"/>
        <n v="2009001"/>
        <m/>
      </sharedItems>
    </cacheField>
    <cacheField name="Date de la facture" numFmtId="14">
      <sharedItems containsNonDate="0" containsDate="1" containsString="0" containsBlank="1" minDate="2020-09-03T00:00:00" maxDate="2021-03-10T00:00:00" count="70">
        <d v="2021-03-09T00:00:00"/>
        <d v="2021-03-08T00:00:00"/>
        <d v="2021-03-02T00:00:00"/>
        <d v="2021-03-01T00:00:00"/>
        <d v="2021-02-22T00:00:00"/>
        <d v="2021-02-26T00:00:00"/>
        <d v="2021-02-16T00:00:00"/>
        <d v="2021-02-11T00:00:00"/>
        <d v="2021-02-09T00:00:00"/>
        <d v="2021-02-08T00:00:00"/>
        <d v="2021-02-05T00:00:00"/>
        <d v="2021-02-04T00:00:00"/>
        <d v="2021-01-29T00:00:00"/>
        <d v="2021-01-28T00:00:00"/>
        <d v="2021-01-27T00:00:00"/>
        <d v="2021-01-25T00:00:00"/>
        <d v="2021-01-22T00:00:00"/>
        <d v="2021-01-21T00:00:00"/>
        <d v="2021-01-20T00:00:00"/>
        <d v="2021-01-19T00:00:00"/>
        <d v="2021-01-18T00:00:00"/>
        <d v="2021-01-15T00:00:00"/>
        <d v="2021-01-14T00:00:00"/>
        <d v="2021-01-13T00:00:00"/>
        <d v="2021-01-08T00:00:00"/>
        <d v="2020-12-30T00:00:00"/>
        <d v="2020-12-24T00:00:00"/>
        <d v="2020-12-22T00:00:00"/>
        <d v="2020-12-15T00:00:00"/>
        <d v="2020-12-14T00:00:00"/>
        <d v="2020-12-10T00:00:00"/>
        <d v="2020-12-09T00:00:00"/>
        <d v="2020-12-04T00:00:00"/>
        <d v="2020-12-01T00:00:00"/>
        <d v="2020-11-30T00:00:00"/>
        <d v="2020-11-26T00:00:00"/>
        <d v="2020-11-23T00:00:00"/>
        <d v="2020-11-17T00:00:00"/>
        <d v="2020-11-13T00:00:00"/>
        <d v="2020-11-10T00:00:00"/>
        <d v="2020-11-09T00:00:00"/>
        <d v="2020-11-02T00:00:00"/>
        <d v="2020-10-30T00:00:00"/>
        <d v="2020-10-28T00:00:00"/>
        <d v="2020-10-26T00:00:00"/>
        <d v="2020-10-23T00:00:00"/>
        <d v="2020-10-22T00:00:00"/>
        <d v="2020-10-20T00:00:00"/>
        <d v="2020-10-19T00:00:00"/>
        <d v="2020-10-15T00:00:00"/>
        <d v="2020-10-14T00:00:00"/>
        <d v="2020-10-13T00:00:00"/>
        <d v="2020-10-12T00:00:00"/>
        <d v="2020-10-08T00:00:00"/>
        <d v="2020-10-07T00:00:00"/>
        <d v="2020-10-06T00:00:00"/>
        <d v="2020-10-05T00:00:00"/>
        <d v="2020-09-30T00:00:00"/>
        <d v="2020-09-29T00:00:00"/>
        <d v="2020-09-25T00:00:00"/>
        <d v="2020-09-24T00:00:00"/>
        <d v="2020-09-23T00:00:00"/>
        <d v="2020-09-22T00:00:00"/>
        <d v="2020-09-17T00:00:00"/>
        <d v="2020-09-15T00:00:00"/>
        <d v="2020-09-10T00:00:00"/>
        <d v="2020-09-09T00:00:00"/>
        <d v="2020-09-07T00:00:00"/>
        <d v="2020-09-03T00:00:00"/>
        <m/>
      </sharedItems>
    </cacheField>
    <cacheField name="MONTANT" numFmtId="0">
      <sharedItems containsString="0" containsBlank="1" containsNumber="1" minValue="1.75" maxValue="18378.66"/>
    </cacheField>
    <cacheField name="Date du règlement" numFmtId="0">
      <sharedItems containsDate="1" containsBlank="1" containsMixedTypes="1" minDate="2012-01-06T00:00:00" maxDate="2021-12-10T00:00:00" count="87">
        <m/>
        <d v="2020-11-23T00:00:00"/>
        <d v="2021-03-11T00:00:00"/>
        <d v="2021-03-02T00:00:00"/>
        <d v="2021-02-23T00:00:00"/>
        <d v="2021-03-12T00:00:00"/>
        <d v="2021-02-15T00:00:00"/>
        <d v="2021-02-17T00:00:00"/>
        <d v="2021-02-09T00:00:00"/>
        <d v="2021-02-12T00:00:00"/>
        <d v="2021-02-18T00:00:00"/>
        <d v="2021-02-10T00:00:00"/>
        <d v="2021-02-19T00:00:00"/>
        <d v="2021-02-08T00:00:00"/>
        <d v="2021-01-27T00:00:00"/>
        <d v="2021-01-20T00:00:00"/>
        <d v="2021-01-30T00:00:00"/>
        <d v="2021-02-01T00:00:00"/>
        <d v="2021-01-28T00:00:00"/>
        <d v="2021-01-18T00:00:00"/>
        <d v="2021-02-26T00:00:00"/>
        <d v="2021-02-02T00:00:00"/>
        <d v="2021-02-03T00:00:00"/>
        <s v="23/11/20 - 25/01/2021"/>
        <d v="2012-01-06T00:00:00"/>
        <d v="2020-12-21T00:00:00"/>
        <d v="2020-12-22T00:00:00"/>
        <d v="2021-01-06T00:00:00"/>
        <d v="2021-01-04T00:00:00"/>
        <s v="11/12/2020 - 15/12/2020"/>
        <d v="2020-12-10T00:00:00"/>
        <d v="2020-12-09T00:00:00"/>
        <d v="2021-01-19T00:00:00"/>
        <d v="2020-12-17T00:00:00"/>
        <s v="09/12/2020 - 11/01/2021"/>
        <d v="2020-12-11T00:00:00"/>
        <d v="2021-02-20T00:00:00"/>
        <d v="2020-12-02T00:00:00"/>
        <d v="2021-12-09T00:00:00"/>
        <d v="2020-12-14T00:00:00"/>
        <d v="2020-11-30T00:00:00"/>
        <s v="11/11 - 18/11 - 25/11 - 14/12"/>
        <s v="01/12/2020 - 04/12/2020"/>
        <d v="2020-11-18T00:00:00"/>
        <d v="2020-11-25T00:00:00"/>
        <d v="2020-11-17T00:00:00"/>
        <d v="2020-12-15T00:00:00"/>
        <d v="2020-11-12T00:00:00"/>
        <d v="2020-11-16T00:00:00"/>
        <d v="2020-11-02T00:00:00"/>
        <s v="12/11/2020 - 10/02/21"/>
        <d v="2020-11-06T00:00:00"/>
        <d v="2020-11-20T00:00:00"/>
        <d v="2020-11-10T00:00:00"/>
        <s v="09/11/2020 - 15/12/2020"/>
        <d v="2020-10-13T00:00:00"/>
        <d v="2020-10-19T00:00:00"/>
        <d v="2020-10-22T00:00:00"/>
        <s v="12/10/2020 - 13/11/2020"/>
        <d v="2020-10-23T00:00:00"/>
        <d v="2020-11-13T00:00:00"/>
        <d v="2020-10-28T00:00:00"/>
        <d v="2020-10-26T00:00:00"/>
        <d v="2020-10-15T00:00:00"/>
        <d v="2020-10-07T00:00:00"/>
        <d v="2020-10-06T00:00:00"/>
        <d v="2020-10-14T00:00:00"/>
        <d v="2020-09-16T00:00:00"/>
        <d v="2020-11-04T00:00:00"/>
        <d v="2020-09-30T00:00:00"/>
        <d v="2020-10-09T00:00:00"/>
        <d v="2020-09-28T00:00:00"/>
        <d v="2020-09-03T00:00:00"/>
        <d v="2020-09-14T00:00:00"/>
        <d v="2020-09-25T00:00:00"/>
        <s v="09/09/2020 - 10/09/2020"/>
        <d v="2020-09-11T00:00:00"/>
        <d v="2020-09-17T00:00:00"/>
        <d v="2020-11-03T00:00:00"/>
        <d v="2020-09-04T00:00:00"/>
        <s v="11/12/2020 et 15/12/2020" u="1"/>
        <s v="11/11/2020 et 18/11/2020" u="1"/>
        <d v="2021-03-10T00:00:00" u="1"/>
        <s v="09/12/2020 et 11/01/2021" u="1"/>
        <s v="01/12/2020 et 04/12/2020" u="1"/>
        <s v="12/10/2020 et 13/11/2020" u="1"/>
        <s v="09/11/2020 et 15/12/2020" u="1"/>
      </sharedItems>
    </cacheField>
    <cacheField name="VERSEMENT" numFmtId="0">
      <sharedItems containsString="0" containsBlank="1" containsNumber="1" minValue="1.75" maxValue="13378.66"/>
    </cacheField>
    <cacheField name="RESTE" numFmtId="0">
      <sharedItems containsString="0" containsBlank="1" containsNumber="1" minValue="-5000" maxValue="7916.62"/>
    </cacheField>
    <cacheField name="OBSERVATIONS" numFmtId="0">
      <sharedItems containsBlank="1" count="5">
        <s v="Relance"/>
        <s v="Soldé"/>
        <s v="Avoir"/>
        <s v="Faire un avoir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x v="0"/>
    <x v="0"/>
    <x v="0"/>
    <x v="0"/>
    <x v="0"/>
    <x v="0"/>
    <x v="0"/>
    <n v="89.76"/>
    <x v="0"/>
    <m/>
    <n v="89.76"/>
    <x v="0"/>
  </r>
  <r>
    <x v="0"/>
    <x v="0"/>
    <x v="0"/>
    <x v="0"/>
    <x v="0"/>
    <x v="1"/>
    <x v="0"/>
    <n v="3549.6"/>
    <x v="1"/>
    <n v="3549.6"/>
    <n v="0"/>
    <x v="1"/>
  </r>
  <r>
    <x v="1"/>
    <x v="1"/>
    <x v="0"/>
    <x v="1"/>
    <x v="0"/>
    <x v="2"/>
    <x v="1"/>
    <n v="492.55"/>
    <x v="2"/>
    <n v="492.55"/>
    <n v="0"/>
    <x v="1"/>
  </r>
  <r>
    <x v="2"/>
    <x v="2"/>
    <x v="1"/>
    <x v="2"/>
    <x v="0"/>
    <x v="3"/>
    <x v="1"/>
    <n v="65.34"/>
    <x v="0"/>
    <m/>
    <n v="65.34"/>
    <x v="0"/>
  </r>
  <r>
    <x v="3"/>
    <x v="3"/>
    <x v="2"/>
    <x v="2"/>
    <x v="0"/>
    <x v="4"/>
    <x v="2"/>
    <n v="61.61"/>
    <x v="3"/>
    <n v="61.61"/>
    <n v="0"/>
    <x v="1"/>
  </r>
  <r>
    <x v="2"/>
    <x v="2"/>
    <x v="1"/>
    <x v="2"/>
    <x v="0"/>
    <x v="5"/>
    <x v="3"/>
    <n v="96.84"/>
    <x v="0"/>
    <m/>
    <n v="96.84"/>
    <x v="0"/>
  </r>
  <r>
    <x v="4"/>
    <x v="4"/>
    <x v="0"/>
    <x v="3"/>
    <x v="1"/>
    <x v="6"/>
    <x v="3"/>
    <n v="261.2"/>
    <x v="4"/>
    <n v="261.2"/>
    <n v="0"/>
    <x v="1"/>
  </r>
  <r>
    <x v="5"/>
    <x v="5"/>
    <x v="0"/>
    <x v="4"/>
    <x v="0"/>
    <x v="7"/>
    <x v="3"/>
    <n v="85.1"/>
    <x v="0"/>
    <m/>
    <n v="85.1"/>
    <x v="0"/>
  </r>
  <r>
    <x v="6"/>
    <x v="6"/>
    <x v="0"/>
    <x v="5"/>
    <x v="0"/>
    <x v="8"/>
    <x v="3"/>
    <n v="1687.28"/>
    <x v="0"/>
    <m/>
    <n v="1687.28"/>
    <x v="0"/>
  </r>
  <r>
    <x v="7"/>
    <x v="7"/>
    <x v="0"/>
    <x v="6"/>
    <x v="2"/>
    <x v="9"/>
    <x v="3"/>
    <n v="456.12"/>
    <x v="5"/>
    <n v="456.12"/>
    <n v="0"/>
    <x v="1"/>
  </r>
  <r>
    <x v="7"/>
    <x v="7"/>
    <x v="0"/>
    <x v="6"/>
    <x v="2"/>
    <x v="10"/>
    <x v="4"/>
    <n v="1.75"/>
    <x v="5"/>
    <n v="1.75"/>
    <n v="0"/>
    <x v="1"/>
  </r>
  <r>
    <x v="8"/>
    <x v="8"/>
    <x v="0"/>
    <x v="7"/>
    <x v="0"/>
    <x v="11"/>
    <x v="5"/>
    <n v="968.39"/>
    <x v="0"/>
    <m/>
    <n v="968.39"/>
    <x v="0"/>
  </r>
  <r>
    <x v="9"/>
    <x v="9"/>
    <x v="0"/>
    <x v="8"/>
    <x v="0"/>
    <x v="12"/>
    <x v="6"/>
    <n v="44.4"/>
    <x v="0"/>
    <m/>
    <n v="44.4"/>
    <x v="0"/>
  </r>
  <r>
    <x v="10"/>
    <x v="10"/>
    <x v="0"/>
    <x v="9"/>
    <x v="0"/>
    <x v="13"/>
    <x v="6"/>
    <n v="358.61"/>
    <x v="0"/>
    <m/>
    <n v="358.61"/>
    <x v="0"/>
  </r>
  <r>
    <x v="11"/>
    <x v="11"/>
    <x v="0"/>
    <x v="10"/>
    <x v="0"/>
    <x v="14"/>
    <x v="7"/>
    <n v="327.83"/>
    <x v="6"/>
    <n v="327.83"/>
    <n v="0"/>
    <x v="1"/>
  </r>
  <r>
    <x v="12"/>
    <x v="12"/>
    <x v="3"/>
    <x v="2"/>
    <x v="0"/>
    <x v="15"/>
    <x v="8"/>
    <n v="381.96"/>
    <x v="0"/>
    <m/>
    <n v="381.96"/>
    <x v="0"/>
  </r>
  <r>
    <x v="8"/>
    <x v="8"/>
    <x v="0"/>
    <x v="7"/>
    <x v="0"/>
    <x v="16"/>
    <x v="9"/>
    <n v="66.8"/>
    <x v="0"/>
    <m/>
    <n v="66.8"/>
    <x v="0"/>
  </r>
  <r>
    <x v="13"/>
    <x v="13"/>
    <x v="0"/>
    <x v="2"/>
    <x v="3"/>
    <x v="17"/>
    <x v="9"/>
    <n v="216.71"/>
    <x v="7"/>
    <n v="216.71"/>
    <n v="0"/>
    <x v="1"/>
  </r>
  <r>
    <x v="1"/>
    <x v="1"/>
    <x v="0"/>
    <x v="1"/>
    <x v="0"/>
    <x v="18"/>
    <x v="9"/>
    <n v="170.64"/>
    <x v="2"/>
    <n v="170.64"/>
    <n v="0"/>
    <x v="1"/>
  </r>
  <r>
    <x v="14"/>
    <x v="14"/>
    <x v="0"/>
    <x v="11"/>
    <x v="0"/>
    <x v="19"/>
    <x v="10"/>
    <m/>
    <x v="0"/>
    <n v="5000"/>
    <n v="-5000"/>
    <x v="2"/>
  </r>
  <r>
    <x v="15"/>
    <x v="15"/>
    <x v="0"/>
    <x v="12"/>
    <x v="4"/>
    <x v="20"/>
    <x v="11"/>
    <n v="188"/>
    <x v="0"/>
    <m/>
    <n v="188"/>
    <x v="0"/>
  </r>
  <r>
    <x v="3"/>
    <x v="3"/>
    <x v="4"/>
    <x v="2"/>
    <x v="0"/>
    <x v="21"/>
    <x v="11"/>
    <n v="188"/>
    <x v="8"/>
    <n v="94"/>
    <n v="94"/>
    <x v="0"/>
  </r>
  <r>
    <x v="3"/>
    <x v="3"/>
    <x v="5"/>
    <x v="2"/>
    <x v="0"/>
    <x v="22"/>
    <x v="11"/>
    <n v="188"/>
    <x v="0"/>
    <m/>
    <n v="188"/>
    <x v="0"/>
  </r>
  <r>
    <x v="16"/>
    <x v="16"/>
    <x v="0"/>
    <x v="13"/>
    <x v="5"/>
    <x v="23"/>
    <x v="12"/>
    <n v="465"/>
    <x v="0"/>
    <m/>
    <n v="465"/>
    <x v="0"/>
  </r>
  <r>
    <x v="17"/>
    <x v="17"/>
    <x v="0"/>
    <x v="14"/>
    <x v="0"/>
    <x v="24"/>
    <x v="12"/>
    <n v="465"/>
    <x v="0"/>
    <m/>
    <n v="465"/>
    <x v="0"/>
  </r>
  <r>
    <x v="18"/>
    <x v="18"/>
    <x v="0"/>
    <x v="15"/>
    <x v="6"/>
    <x v="25"/>
    <x v="12"/>
    <n v="465"/>
    <x v="9"/>
    <n v="465"/>
    <n v="0"/>
    <x v="1"/>
  </r>
  <r>
    <x v="19"/>
    <x v="19"/>
    <x v="0"/>
    <x v="16"/>
    <x v="0"/>
    <x v="26"/>
    <x v="12"/>
    <n v="465"/>
    <x v="9"/>
    <n v="465"/>
    <n v="0"/>
    <x v="1"/>
  </r>
  <r>
    <x v="20"/>
    <x v="20"/>
    <x v="0"/>
    <x v="2"/>
    <x v="7"/>
    <x v="27"/>
    <x v="12"/>
    <n v="465"/>
    <x v="0"/>
    <m/>
    <n v="465"/>
    <x v="0"/>
  </r>
  <r>
    <x v="21"/>
    <x v="21"/>
    <x v="0"/>
    <x v="17"/>
    <x v="0"/>
    <x v="28"/>
    <x v="12"/>
    <n v="465"/>
    <x v="10"/>
    <n v="465"/>
    <n v="0"/>
    <x v="1"/>
  </r>
  <r>
    <x v="22"/>
    <x v="22"/>
    <x v="0"/>
    <x v="18"/>
    <x v="0"/>
    <x v="29"/>
    <x v="12"/>
    <n v="930"/>
    <x v="0"/>
    <m/>
    <n v="930"/>
    <x v="0"/>
  </r>
  <r>
    <x v="23"/>
    <x v="23"/>
    <x v="0"/>
    <x v="19"/>
    <x v="0"/>
    <x v="30"/>
    <x v="12"/>
    <n v="1149"/>
    <x v="6"/>
    <n v="1149"/>
    <n v="0"/>
    <x v="1"/>
  </r>
  <r>
    <x v="14"/>
    <x v="14"/>
    <x v="0"/>
    <x v="11"/>
    <x v="0"/>
    <x v="31"/>
    <x v="12"/>
    <n v="1116"/>
    <x v="11"/>
    <n v="1116"/>
    <n v="0"/>
    <x v="1"/>
  </r>
  <r>
    <x v="24"/>
    <x v="24"/>
    <x v="0"/>
    <x v="20"/>
    <x v="0"/>
    <x v="32"/>
    <x v="12"/>
    <n v="539.67999999999995"/>
    <x v="12"/>
    <n v="539.67999999999995"/>
    <n v="0"/>
    <x v="1"/>
  </r>
  <r>
    <x v="7"/>
    <x v="7"/>
    <x v="0"/>
    <x v="6"/>
    <x v="2"/>
    <x v="33"/>
    <x v="12"/>
    <n v="83.36"/>
    <x v="7"/>
    <n v="83.36"/>
    <n v="0"/>
    <x v="1"/>
  </r>
  <r>
    <x v="25"/>
    <x v="25"/>
    <x v="0"/>
    <x v="2"/>
    <x v="0"/>
    <x v="34"/>
    <x v="12"/>
    <n v="243.31"/>
    <x v="13"/>
    <n v="243.31"/>
    <n v="0"/>
    <x v="1"/>
  </r>
  <r>
    <x v="14"/>
    <x v="14"/>
    <x v="0"/>
    <x v="11"/>
    <x v="0"/>
    <x v="35"/>
    <x v="13"/>
    <n v="2103.36"/>
    <x v="11"/>
    <n v="2103.36"/>
    <n v="0"/>
    <x v="1"/>
  </r>
  <r>
    <x v="17"/>
    <x v="17"/>
    <x v="0"/>
    <x v="14"/>
    <x v="0"/>
    <x v="36"/>
    <x v="13"/>
    <n v="107.76"/>
    <x v="0"/>
    <m/>
    <n v="107.76"/>
    <x v="0"/>
  </r>
  <r>
    <x v="12"/>
    <x v="12"/>
    <x v="6"/>
    <x v="2"/>
    <x v="0"/>
    <x v="37"/>
    <x v="13"/>
    <n v="448.5"/>
    <x v="0"/>
    <m/>
    <n v="448.5"/>
    <x v="0"/>
  </r>
  <r>
    <x v="26"/>
    <x v="26"/>
    <x v="0"/>
    <x v="21"/>
    <x v="0"/>
    <x v="38"/>
    <x v="14"/>
    <n v="2980.97"/>
    <x v="9"/>
    <n v="2980.97"/>
    <n v="0"/>
    <x v="1"/>
  </r>
  <r>
    <x v="9"/>
    <x v="9"/>
    <x v="0"/>
    <x v="8"/>
    <x v="0"/>
    <x v="39"/>
    <x v="14"/>
    <n v="295.42"/>
    <x v="6"/>
    <n v="295.42"/>
    <n v="0"/>
    <x v="1"/>
  </r>
  <r>
    <x v="27"/>
    <x v="27"/>
    <x v="0"/>
    <x v="22"/>
    <x v="0"/>
    <x v="40"/>
    <x v="14"/>
    <n v="2670.23"/>
    <x v="14"/>
    <n v="2670.23"/>
    <n v="0"/>
    <x v="1"/>
  </r>
  <r>
    <x v="1"/>
    <x v="1"/>
    <x v="0"/>
    <x v="1"/>
    <x v="0"/>
    <x v="41"/>
    <x v="14"/>
    <n v="1904.34"/>
    <x v="15"/>
    <n v="1854.54"/>
    <n v="49.799999999999955"/>
    <x v="0"/>
  </r>
  <r>
    <x v="24"/>
    <x v="24"/>
    <x v="0"/>
    <x v="20"/>
    <x v="0"/>
    <x v="42"/>
    <x v="15"/>
    <n v="100.66"/>
    <x v="16"/>
    <n v="100.66"/>
    <n v="0"/>
    <x v="1"/>
  </r>
  <r>
    <x v="4"/>
    <x v="4"/>
    <x v="0"/>
    <x v="3"/>
    <x v="1"/>
    <x v="43"/>
    <x v="15"/>
    <n v="90.72"/>
    <x v="0"/>
    <m/>
    <n v="90.72"/>
    <x v="0"/>
  </r>
  <r>
    <x v="23"/>
    <x v="23"/>
    <x v="0"/>
    <x v="19"/>
    <x v="0"/>
    <x v="44"/>
    <x v="16"/>
    <n v="5456.65"/>
    <x v="0"/>
    <m/>
    <n v="5456.65"/>
    <x v="0"/>
  </r>
  <r>
    <x v="23"/>
    <x v="23"/>
    <x v="0"/>
    <x v="19"/>
    <x v="0"/>
    <x v="45"/>
    <x v="16"/>
    <n v="55.78"/>
    <x v="16"/>
    <n v="55.78"/>
    <n v="0"/>
    <x v="1"/>
  </r>
  <r>
    <x v="23"/>
    <x v="23"/>
    <x v="0"/>
    <x v="19"/>
    <x v="0"/>
    <x v="46"/>
    <x v="16"/>
    <n v="3770.93"/>
    <x v="16"/>
    <n v="3770.93"/>
    <n v="0"/>
    <x v="1"/>
  </r>
  <r>
    <x v="16"/>
    <x v="16"/>
    <x v="0"/>
    <x v="13"/>
    <x v="5"/>
    <x v="47"/>
    <x v="16"/>
    <n v="7735.81"/>
    <x v="17"/>
    <n v="6500"/>
    <n v="1235.8100000000004"/>
    <x v="0"/>
  </r>
  <r>
    <x v="28"/>
    <x v="28"/>
    <x v="0"/>
    <x v="23"/>
    <x v="0"/>
    <x v="48"/>
    <x v="17"/>
    <n v="306.58"/>
    <x v="18"/>
    <n v="306.58"/>
    <n v="0"/>
    <x v="1"/>
  </r>
  <r>
    <x v="29"/>
    <x v="29"/>
    <x v="0"/>
    <x v="24"/>
    <x v="0"/>
    <x v="49"/>
    <x v="17"/>
    <n v="156.22999999999999"/>
    <x v="0"/>
    <m/>
    <n v="156.22999999999999"/>
    <x v="0"/>
  </r>
  <r>
    <x v="5"/>
    <x v="5"/>
    <x v="0"/>
    <x v="4"/>
    <x v="0"/>
    <x v="50"/>
    <x v="18"/>
    <n v="212.69"/>
    <x v="14"/>
    <n v="212.69"/>
    <n v="0"/>
    <x v="1"/>
  </r>
  <r>
    <x v="23"/>
    <x v="23"/>
    <x v="0"/>
    <x v="19"/>
    <x v="0"/>
    <x v="51"/>
    <x v="18"/>
    <m/>
    <x v="0"/>
    <n v="608.16"/>
    <n v="-608.16"/>
    <x v="2"/>
  </r>
  <r>
    <x v="13"/>
    <x v="13"/>
    <x v="0"/>
    <x v="2"/>
    <x v="3"/>
    <x v="52"/>
    <x v="19"/>
    <n v="499.56"/>
    <x v="7"/>
    <n v="499.56"/>
    <n v="0"/>
    <x v="1"/>
  </r>
  <r>
    <x v="10"/>
    <x v="10"/>
    <x v="0"/>
    <x v="9"/>
    <x v="0"/>
    <x v="53"/>
    <x v="19"/>
    <n v="595.84"/>
    <x v="15"/>
    <n v="595.84"/>
    <n v="0"/>
    <x v="1"/>
  </r>
  <r>
    <x v="3"/>
    <x v="3"/>
    <x v="5"/>
    <x v="2"/>
    <x v="0"/>
    <x v="54"/>
    <x v="20"/>
    <n v="18.739999999999998"/>
    <x v="19"/>
    <n v="18.739999999999998"/>
    <n v="0"/>
    <x v="1"/>
  </r>
  <r>
    <x v="18"/>
    <x v="18"/>
    <x v="0"/>
    <x v="15"/>
    <x v="6"/>
    <x v="55"/>
    <x v="21"/>
    <n v="7916.62"/>
    <x v="0"/>
    <m/>
    <n v="7916.62"/>
    <x v="0"/>
  </r>
  <r>
    <x v="30"/>
    <x v="30"/>
    <x v="0"/>
    <x v="25"/>
    <x v="0"/>
    <x v="56"/>
    <x v="22"/>
    <n v="1867.8"/>
    <x v="20"/>
    <n v="1867.8"/>
    <n v="0"/>
    <x v="1"/>
  </r>
  <r>
    <x v="14"/>
    <x v="14"/>
    <x v="0"/>
    <x v="11"/>
    <x v="0"/>
    <x v="57"/>
    <x v="21"/>
    <n v="1469.4"/>
    <x v="11"/>
    <n v="1469.4"/>
    <n v="0"/>
    <x v="1"/>
  </r>
  <r>
    <x v="14"/>
    <x v="14"/>
    <x v="0"/>
    <x v="11"/>
    <x v="0"/>
    <x v="58"/>
    <x v="22"/>
    <n v="530.99"/>
    <x v="11"/>
    <n v="530.99"/>
    <n v="0"/>
    <x v="1"/>
  </r>
  <r>
    <x v="14"/>
    <x v="14"/>
    <x v="0"/>
    <x v="11"/>
    <x v="0"/>
    <x v="59"/>
    <x v="22"/>
    <n v="2161.38"/>
    <x v="11"/>
    <n v="2161.38"/>
    <n v="0"/>
    <x v="1"/>
  </r>
  <r>
    <x v="22"/>
    <x v="22"/>
    <x v="0"/>
    <x v="18"/>
    <x v="0"/>
    <x v="60"/>
    <x v="22"/>
    <n v="1222.68"/>
    <x v="21"/>
    <n v="1222.68"/>
    <n v="0"/>
    <x v="1"/>
  </r>
  <r>
    <x v="1"/>
    <x v="1"/>
    <x v="0"/>
    <x v="1"/>
    <x v="0"/>
    <x v="61"/>
    <x v="22"/>
    <n v="1766.24"/>
    <x v="0"/>
    <m/>
    <n v="1766.24"/>
    <x v="0"/>
  </r>
  <r>
    <x v="19"/>
    <x v="19"/>
    <x v="0"/>
    <x v="16"/>
    <x v="0"/>
    <x v="62"/>
    <x v="23"/>
    <n v="564.01"/>
    <x v="19"/>
    <n v="564.01"/>
    <n v="0"/>
    <x v="1"/>
  </r>
  <r>
    <x v="15"/>
    <x v="15"/>
    <x v="0"/>
    <x v="12"/>
    <x v="4"/>
    <x v="63"/>
    <x v="23"/>
    <n v="188"/>
    <x v="0"/>
    <m/>
    <n v="188"/>
    <x v="0"/>
  </r>
  <r>
    <x v="3"/>
    <x v="3"/>
    <x v="4"/>
    <x v="2"/>
    <x v="0"/>
    <x v="64"/>
    <x v="23"/>
    <n v="188"/>
    <x v="22"/>
    <n v="188"/>
    <n v="0"/>
    <x v="1"/>
  </r>
  <r>
    <x v="3"/>
    <x v="3"/>
    <x v="5"/>
    <x v="2"/>
    <x v="0"/>
    <x v="65"/>
    <x v="23"/>
    <n v="188"/>
    <x v="0"/>
    <m/>
    <n v="188"/>
    <x v="0"/>
  </r>
  <r>
    <x v="8"/>
    <x v="8"/>
    <x v="0"/>
    <x v="7"/>
    <x v="0"/>
    <x v="66"/>
    <x v="23"/>
    <n v="382.58"/>
    <x v="0"/>
    <m/>
    <n v="382.58"/>
    <x v="0"/>
  </r>
  <r>
    <x v="10"/>
    <x v="10"/>
    <x v="0"/>
    <x v="9"/>
    <x v="0"/>
    <x v="67"/>
    <x v="24"/>
    <n v="421.88"/>
    <x v="0"/>
    <m/>
    <n v="421.88"/>
    <x v="0"/>
  </r>
  <r>
    <x v="13"/>
    <x v="13"/>
    <x v="0"/>
    <x v="2"/>
    <x v="3"/>
    <x v="68"/>
    <x v="24"/>
    <n v="3156.49"/>
    <x v="23"/>
    <n v="3156.49"/>
    <n v="0"/>
    <x v="1"/>
  </r>
  <r>
    <x v="26"/>
    <x v="26"/>
    <x v="0"/>
    <x v="21"/>
    <x v="0"/>
    <x v="69"/>
    <x v="25"/>
    <n v="3543.17"/>
    <x v="24"/>
    <n v="3543.17"/>
    <n v="0"/>
    <x v="1"/>
  </r>
  <r>
    <x v="31"/>
    <x v="31"/>
    <x v="7"/>
    <x v="2"/>
    <x v="0"/>
    <x v="70"/>
    <x v="26"/>
    <n v="33.53"/>
    <x v="25"/>
    <n v="43.1"/>
    <n v="-9.57"/>
    <x v="3"/>
  </r>
  <r>
    <x v="3"/>
    <x v="3"/>
    <x v="5"/>
    <x v="2"/>
    <x v="0"/>
    <x v="71"/>
    <x v="27"/>
    <n v="18.739999999999998"/>
    <x v="26"/>
    <n v="18.739999999999998"/>
    <n v="0"/>
    <x v="1"/>
  </r>
  <r>
    <x v="1"/>
    <x v="1"/>
    <x v="0"/>
    <x v="1"/>
    <x v="0"/>
    <x v="72"/>
    <x v="27"/>
    <n v="632.45000000000005"/>
    <x v="0"/>
    <m/>
    <n v="632.45000000000005"/>
    <x v="0"/>
  </r>
  <r>
    <x v="31"/>
    <x v="31"/>
    <x v="7"/>
    <x v="2"/>
    <x v="0"/>
    <x v="73"/>
    <x v="27"/>
    <n v="141.76"/>
    <x v="25"/>
    <n v="141.76"/>
    <n v="0"/>
    <x v="1"/>
  </r>
  <r>
    <x v="1"/>
    <x v="1"/>
    <x v="0"/>
    <x v="1"/>
    <x v="0"/>
    <x v="74"/>
    <x v="28"/>
    <n v="35.26"/>
    <x v="27"/>
    <n v="35.26"/>
    <n v="0"/>
    <x v="1"/>
  </r>
  <r>
    <x v="8"/>
    <x v="8"/>
    <x v="0"/>
    <x v="7"/>
    <x v="0"/>
    <x v="75"/>
    <x v="28"/>
    <n v="653.66"/>
    <x v="28"/>
    <n v="653.66"/>
    <n v="0"/>
    <x v="1"/>
  </r>
  <r>
    <x v="32"/>
    <x v="32"/>
    <x v="0"/>
    <x v="26"/>
    <x v="0"/>
    <x v="76"/>
    <x v="28"/>
    <n v="394.69"/>
    <x v="0"/>
    <m/>
    <n v="394.69"/>
    <x v="0"/>
  </r>
  <r>
    <x v="33"/>
    <x v="33"/>
    <x v="0"/>
    <x v="27"/>
    <x v="0"/>
    <x v="77"/>
    <x v="29"/>
    <n v="126.98"/>
    <x v="25"/>
    <n v="126.98"/>
    <n v="0"/>
    <x v="1"/>
  </r>
  <r>
    <x v="4"/>
    <x v="4"/>
    <x v="0"/>
    <x v="3"/>
    <x v="1"/>
    <x v="78"/>
    <x v="29"/>
    <n v="635.92999999999995"/>
    <x v="29"/>
    <n v="635.93000000000006"/>
    <n v="0"/>
    <x v="1"/>
  </r>
  <r>
    <x v="3"/>
    <x v="3"/>
    <x v="2"/>
    <x v="2"/>
    <x v="0"/>
    <x v="79"/>
    <x v="30"/>
    <n v="6.52"/>
    <x v="30"/>
    <n v="6.52"/>
    <n v="0"/>
    <x v="1"/>
  </r>
  <r>
    <x v="22"/>
    <x v="22"/>
    <x v="0"/>
    <x v="18"/>
    <x v="0"/>
    <x v="80"/>
    <x v="31"/>
    <n v="3812.77"/>
    <x v="19"/>
    <n v="3812.77"/>
    <n v="0"/>
    <x v="1"/>
  </r>
  <r>
    <x v="34"/>
    <x v="34"/>
    <x v="8"/>
    <x v="2"/>
    <x v="0"/>
    <x v="81"/>
    <x v="32"/>
    <n v="380.97"/>
    <x v="31"/>
    <n v="380.97"/>
    <n v="0"/>
    <x v="1"/>
  </r>
  <r>
    <x v="9"/>
    <x v="9"/>
    <x v="0"/>
    <x v="8"/>
    <x v="0"/>
    <x v="82"/>
    <x v="32"/>
    <n v="1368.89"/>
    <x v="32"/>
    <n v="1368.89"/>
    <n v="0"/>
    <x v="1"/>
  </r>
  <r>
    <x v="17"/>
    <x v="17"/>
    <x v="0"/>
    <x v="14"/>
    <x v="0"/>
    <x v="83"/>
    <x v="32"/>
    <n v="4308.78"/>
    <x v="19"/>
    <n v="4308.78"/>
    <n v="0"/>
    <x v="1"/>
  </r>
  <r>
    <x v="15"/>
    <x v="15"/>
    <x v="0"/>
    <x v="12"/>
    <x v="4"/>
    <x v="84"/>
    <x v="32"/>
    <n v="188"/>
    <x v="33"/>
    <n v="188"/>
    <n v="0"/>
    <x v="1"/>
  </r>
  <r>
    <x v="3"/>
    <x v="3"/>
    <x v="4"/>
    <x v="2"/>
    <x v="0"/>
    <x v="85"/>
    <x v="32"/>
    <n v="188"/>
    <x v="34"/>
    <n v="188"/>
    <n v="0"/>
    <x v="1"/>
  </r>
  <r>
    <x v="3"/>
    <x v="3"/>
    <x v="5"/>
    <x v="2"/>
    <x v="0"/>
    <x v="86"/>
    <x v="32"/>
    <n v="188"/>
    <x v="35"/>
    <n v="188"/>
    <n v="0"/>
    <x v="1"/>
  </r>
  <r>
    <x v="35"/>
    <x v="35"/>
    <x v="9"/>
    <x v="28"/>
    <x v="0"/>
    <x v="87"/>
    <x v="33"/>
    <n v="180.55"/>
    <x v="0"/>
    <m/>
    <n v="180.55"/>
    <x v="0"/>
  </r>
  <r>
    <x v="36"/>
    <x v="36"/>
    <x v="0"/>
    <x v="29"/>
    <x v="0"/>
    <x v="88"/>
    <x v="33"/>
    <n v="122.14"/>
    <x v="36"/>
    <n v="122.14"/>
    <n v="0"/>
    <x v="1"/>
  </r>
  <r>
    <x v="37"/>
    <x v="37"/>
    <x v="0"/>
    <x v="30"/>
    <x v="0"/>
    <x v="89"/>
    <x v="33"/>
    <n v="294.26"/>
    <x v="35"/>
    <n v="260"/>
    <n v="34.259999999999991"/>
    <x v="0"/>
  </r>
  <r>
    <x v="38"/>
    <x v="38"/>
    <x v="0"/>
    <x v="31"/>
    <x v="0"/>
    <x v="90"/>
    <x v="33"/>
    <n v="151.31"/>
    <x v="31"/>
    <n v="151.31"/>
    <n v="0"/>
    <x v="1"/>
  </r>
  <r>
    <x v="39"/>
    <x v="39"/>
    <x v="0"/>
    <x v="32"/>
    <x v="0"/>
    <x v="91"/>
    <x v="33"/>
    <n v="56.14"/>
    <x v="37"/>
    <n v="56.14"/>
    <n v="0"/>
    <x v="1"/>
  </r>
  <r>
    <x v="40"/>
    <x v="40"/>
    <x v="0"/>
    <x v="33"/>
    <x v="8"/>
    <x v="92"/>
    <x v="33"/>
    <n v="90.56"/>
    <x v="38"/>
    <n v="90.56"/>
    <n v="0"/>
    <x v="1"/>
  </r>
  <r>
    <x v="7"/>
    <x v="7"/>
    <x v="0"/>
    <x v="6"/>
    <x v="2"/>
    <x v="93"/>
    <x v="33"/>
    <n v="1600.08"/>
    <x v="39"/>
    <n v="1600.08"/>
    <n v="0"/>
    <x v="1"/>
  </r>
  <r>
    <x v="1"/>
    <x v="1"/>
    <x v="0"/>
    <x v="1"/>
    <x v="0"/>
    <x v="94"/>
    <x v="33"/>
    <n v="110.89"/>
    <x v="39"/>
    <n v="110.89"/>
    <n v="0"/>
    <x v="1"/>
  </r>
  <r>
    <x v="3"/>
    <x v="3"/>
    <x v="10"/>
    <x v="2"/>
    <x v="0"/>
    <x v="95"/>
    <x v="34"/>
    <n v="60.31"/>
    <x v="40"/>
    <n v="60.31"/>
    <n v="0"/>
    <x v="1"/>
  </r>
  <r>
    <x v="8"/>
    <x v="8"/>
    <x v="0"/>
    <x v="7"/>
    <x v="0"/>
    <x v="96"/>
    <x v="34"/>
    <n v="6282.38"/>
    <x v="41"/>
    <n v="7087.23"/>
    <n v="-804.84999999999945"/>
    <x v="3"/>
  </r>
  <r>
    <x v="38"/>
    <x v="38"/>
    <x v="0"/>
    <x v="31"/>
    <x v="0"/>
    <x v="97"/>
    <x v="35"/>
    <n v="567.94000000000005"/>
    <x v="42"/>
    <n v="567.94000000000005"/>
    <n v="0"/>
    <x v="1"/>
  </r>
  <r>
    <x v="7"/>
    <x v="7"/>
    <x v="0"/>
    <x v="6"/>
    <x v="2"/>
    <x v="98"/>
    <x v="36"/>
    <n v="135.94"/>
    <x v="7"/>
    <n v="135.94"/>
    <n v="0"/>
    <x v="1"/>
  </r>
  <r>
    <x v="36"/>
    <x v="36"/>
    <x v="0"/>
    <x v="29"/>
    <x v="0"/>
    <x v="99"/>
    <x v="36"/>
    <n v="462.77"/>
    <x v="36"/>
    <n v="462.77"/>
    <n v="0"/>
    <x v="1"/>
  </r>
  <r>
    <x v="41"/>
    <x v="41"/>
    <x v="0"/>
    <x v="34"/>
    <x v="9"/>
    <x v="100"/>
    <x v="37"/>
    <n v="91.56"/>
    <x v="43"/>
    <n v="91.56"/>
    <n v="0"/>
    <x v="1"/>
  </r>
  <r>
    <x v="1"/>
    <x v="1"/>
    <x v="0"/>
    <x v="1"/>
    <x v="0"/>
    <x v="101"/>
    <x v="37"/>
    <n v="1253.21"/>
    <x v="39"/>
    <n v="1253.21"/>
    <n v="0"/>
    <x v="1"/>
  </r>
  <r>
    <x v="38"/>
    <x v="38"/>
    <x v="0"/>
    <x v="31"/>
    <x v="0"/>
    <x v="102"/>
    <x v="37"/>
    <n v="344.38"/>
    <x v="44"/>
    <n v="344.38"/>
    <n v="0"/>
    <x v="1"/>
  </r>
  <r>
    <x v="15"/>
    <x v="15"/>
    <x v="0"/>
    <x v="12"/>
    <x v="4"/>
    <x v="103"/>
    <x v="38"/>
    <n v="188"/>
    <x v="45"/>
    <n v="188"/>
    <n v="0"/>
    <x v="1"/>
  </r>
  <r>
    <x v="3"/>
    <x v="3"/>
    <x v="4"/>
    <x v="2"/>
    <x v="0"/>
    <x v="104"/>
    <x v="38"/>
    <n v="188"/>
    <x v="46"/>
    <n v="188"/>
    <n v="0"/>
    <x v="1"/>
  </r>
  <r>
    <x v="3"/>
    <x v="3"/>
    <x v="5"/>
    <x v="2"/>
    <x v="0"/>
    <x v="105"/>
    <x v="38"/>
    <n v="188"/>
    <x v="47"/>
    <n v="188"/>
    <n v="0"/>
    <x v="1"/>
  </r>
  <r>
    <x v="42"/>
    <x v="42"/>
    <x v="0"/>
    <x v="35"/>
    <x v="10"/>
    <x v="106"/>
    <x v="39"/>
    <n v="515.23"/>
    <x v="48"/>
    <n v="515.23"/>
    <n v="0"/>
    <x v="1"/>
  </r>
  <r>
    <x v="43"/>
    <x v="43"/>
    <x v="0"/>
    <x v="36"/>
    <x v="0"/>
    <x v="107"/>
    <x v="40"/>
    <n v="35.58"/>
    <x v="48"/>
    <n v="35.58"/>
    <n v="0"/>
    <x v="1"/>
  </r>
  <r>
    <x v="44"/>
    <x v="44"/>
    <x v="11"/>
    <x v="2"/>
    <x v="0"/>
    <x v="108"/>
    <x v="41"/>
    <n v="201.11"/>
    <x v="49"/>
    <n v="201.11"/>
    <n v="0"/>
    <x v="1"/>
  </r>
  <r>
    <x v="45"/>
    <x v="45"/>
    <x v="0"/>
    <x v="37"/>
    <x v="0"/>
    <x v="109"/>
    <x v="42"/>
    <n v="149.69"/>
    <x v="25"/>
    <n v="149.69"/>
    <n v="0"/>
    <x v="1"/>
  </r>
  <r>
    <x v="14"/>
    <x v="14"/>
    <x v="0"/>
    <x v="28"/>
    <x v="0"/>
    <x v="110"/>
    <x v="42"/>
    <n v="1936.8"/>
    <x v="0"/>
    <m/>
    <n v="1936.8"/>
    <x v="0"/>
  </r>
  <r>
    <x v="14"/>
    <x v="14"/>
    <x v="0"/>
    <x v="28"/>
    <x v="0"/>
    <x v="111"/>
    <x v="42"/>
    <n v="18378.66"/>
    <x v="50"/>
    <n v="13378.66"/>
    <n v="5000"/>
    <x v="0"/>
  </r>
  <r>
    <x v="14"/>
    <x v="14"/>
    <x v="0"/>
    <x v="28"/>
    <x v="0"/>
    <x v="112"/>
    <x v="42"/>
    <n v="321.45999999999998"/>
    <x v="47"/>
    <n v="321.45999999999998"/>
    <n v="0"/>
    <x v="1"/>
  </r>
  <r>
    <x v="14"/>
    <x v="14"/>
    <x v="0"/>
    <x v="28"/>
    <x v="0"/>
    <x v="113"/>
    <x v="42"/>
    <n v="1666.67"/>
    <x v="47"/>
    <n v="1666.67"/>
    <n v="0"/>
    <x v="1"/>
  </r>
  <r>
    <x v="22"/>
    <x v="22"/>
    <x v="0"/>
    <x v="18"/>
    <x v="0"/>
    <x v="114"/>
    <x v="42"/>
    <n v="4149.2299999999996"/>
    <x v="48"/>
    <n v="4149.2299999999996"/>
    <n v="0"/>
    <x v="1"/>
  </r>
  <r>
    <x v="16"/>
    <x v="16"/>
    <x v="0"/>
    <x v="28"/>
    <x v="5"/>
    <x v="115"/>
    <x v="42"/>
    <n v="1980.4"/>
    <x v="51"/>
    <n v="1980.4"/>
    <n v="0"/>
    <x v="1"/>
  </r>
  <r>
    <x v="36"/>
    <x v="36"/>
    <x v="0"/>
    <x v="29"/>
    <x v="0"/>
    <x v="116"/>
    <x v="42"/>
    <n v="255.19"/>
    <x v="52"/>
    <n v="255.19"/>
    <n v="0"/>
    <x v="1"/>
  </r>
  <r>
    <x v="15"/>
    <x v="15"/>
    <x v="0"/>
    <x v="12"/>
    <x v="4"/>
    <x v="117"/>
    <x v="43"/>
    <n v="188"/>
    <x v="53"/>
    <n v="188"/>
    <n v="0"/>
    <x v="1"/>
  </r>
  <r>
    <x v="3"/>
    <x v="3"/>
    <x v="4"/>
    <x v="2"/>
    <x v="0"/>
    <x v="118"/>
    <x v="43"/>
    <n v="188"/>
    <x v="54"/>
    <n v="188"/>
    <n v="0"/>
    <x v="1"/>
  </r>
  <r>
    <x v="3"/>
    <x v="3"/>
    <x v="5"/>
    <x v="2"/>
    <x v="0"/>
    <x v="119"/>
    <x v="43"/>
    <n v="188"/>
    <x v="55"/>
    <n v="188"/>
    <n v="0"/>
    <x v="1"/>
  </r>
  <r>
    <x v="46"/>
    <x v="46"/>
    <x v="12"/>
    <x v="2"/>
    <x v="0"/>
    <x v="120"/>
    <x v="43"/>
    <n v="328.2"/>
    <x v="56"/>
    <n v="324"/>
    <n v="4.1999999999999886"/>
    <x v="0"/>
  </r>
  <r>
    <x v="34"/>
    <x v="34"/>
    <x v="13"/>
    <x v="2"/>
    <x v="0"/>
    <x v="121"/>
    <x v="44"/>
    <n v="408.34"/>
    <x v="57"/>
    <n v="408.34"/>
    <n v="0"/>
    <x v="1"/>
  </r>
  <r>
    <x v="1"/>
    <x v="1"/>
    <x v="0"/>
    <x v="1"/>
    <x v="0"/>
    <x v="122"/>
    <x v="45"/>
    <n v="36.72"/>
    <x v="0"/>
    <m/>
    <n v="36.72"/>
    <x v="0"/>
  </r>
  <r>
    <x v="1"/>
    <x v="1"/>
    <x v="0"/>
    <x v="1"/>
    <x v="0"/>
    <x v="123"/>
    <x v="45"/>
    <n v="2423.7800000000002"/>
    <x v="58"/>
    <n v="2423.7799999999997"/>
    <n v="0"/>
    <x v="1"/>
  </r>
  <r>
    <x v="7"/>
    <x v="7"/>
    <x v="0"/>
    <x v="6"/>
    <x v="2"/>
    <x v="124"/>
    <x v="45"/>
    <n v="196.14"/>
    <x v="59"/>
    <n v="196.14"/>
    <n v="0"/>
    <x v="1"/>
  </r>
  <r>
    <x v="47"/>
    <x v="47"/>
    <x v="0"/>
    <x v="38"/>
    <x v="0"/>
    <x v="125"/>
    <x v="46"/>
    <n v="31.01"/>
    <x v="60"/>
    <n v="31.01"/>
    <n v="0"/>
    <x v="1"/>
  </r>
  <r>
    <x v="8"/>
    <x v="8"/>
    <x v="0"/>
    <x v="7"/>
    <x v="0"/>
    <x v="126"/>
    <x v="46"/>
    <n v="1108.8599999999999"/>
    <x v="0"/>
    <m/>
    <n v="1108.8599999999999"/>
    <x v="0"/>
  </r>
  <r>
    <x v="7"/>
    <x v="7"/>
    <x v="0"/>
    <x v="6"/>
    <x v="2"/>
    <x v="127"/>
    <x v="47"/>
    <n v="638.22"/>
    <x v="61"/>
    <n v="638.22"/>
    <n v="0"/>
    <x v="1"/>
  </r>
  <r>
    <x v="1"/>
    <x v="1"/>
    <x v="0"/>
    <x v="1"/>
    <x v="0"/>
    <x v="128"/>
    <x v="48"/>
    <n v="1226.3599999999999"/>
    <x v="60"/>
    <n v="1226.3599999999999"/>
    <n v="0"/>
    <x v="1"/>
  </r>
  <r>
    <x v="27"/>
    <x v="27"/>
    <x v="0"/>
    <x v="22"/>
    <x v="0"/>
    <x v="129"/>
    <x v="49"/>
    <n v="90.48"/>
    <x v="62"/>
    <n v="90.48"/>
    <n v="0"/>
    <x v="1"/>
  </r>
  <r>
    <x v="41"/>
    <x v="41"/>
    <x v="0"/>
    <x v="34"/>
    <x v="9"/>
    <x v="130"/>
    <x v="50"/>
    <m/>
    <x v="63"/>
    <n v="155.76"/>
    <n v="-155.76"/>
    <x v="2"/>
  </r>
  <r>
    <x v="41"/>
    <x v="41"/>
    <x v="0"/>
    <x v="34"/>
    <x v="9"/>
    <x v="131"/>
    <x v="51"/>
    <n v="312.19"/>
    <x v="63"/>
    <n v="156.43"/>
    <n v="155.76"/>
    <x v="0"/>
  </r>
  <r>
    <x v="2"/>
    <x v="2"/>
    <x v="1"/>
    <x v="2"/>
    <x v="0"/>
    <x v="132"/>
    <x v="52"/>
    <n v="164.3"/>
    <x v="55"/>
    <n v="164.3"/>
    <n v="0"/>
    <x v="1"/>
  </r>
  <r>
    <x v="19"/>
    <x v="19"/>
    <x v="0"/>
    <x v="28"/>
    <x v="0"/>
    <x v="133"/>
    <x v="53"/>
    <n v="564.01"/>
    <x v="15"/>
    <n v="564.01"/>
    <n v="0"/>
    <x v="1"/>
  </r>
  <r>
    <x v="8"/>
    <x v="8"/>
    <x v="0"/>
    <x v="7"/>
    <x v="0"/>
    <x v="134"/>
    <x v="54"/>
    <n v="1712.34"/>
    <x v="64"/>
    <n v="1712.34"/>
    <n v="0"/>
    <x v="1"/>
  </r>
  <r>
    <x v="48"/>
    <x v="48"/>
    <x v="0"/>
    <x v="2"/>
    <x v="11"/>
    <x v="135"/>
    <x v="55"/>
    <n v="994.27"/>
    <x v="65"/>
    <n v="994.27"/>
    <n v="0"/>
    <x v="1"/>
  </r>
  <r>
    <x v="49"/>
    <x v="49"/>
    <x v="0"/>
    <x v="39"/>
    <x v="12"/>
    <x v="136"/>
    <x v="55"/>
    <n v="117.59"/>
    <x v="65"/>
    <n v="117.59"/>
    <n v="0"/>
    <x v="1"/>
  </r>
  <r>
    <x v="36"/>
    <x v="36"/>
    <x v="0"/>
    <x v="29"/>
    <x v="0"/>
    <x v="137"/>
    <x v="56"/>
    <n v="56.62"/>
    <x v="52"/>
    <n v="56.62"/>
    <n v="0"/>
    <x v="1"/>
  </r>
  <r>
    <x v="9"/>
    <x v="9"/>
    <x v="0"/>
    <x v="8"/>
    <x v="0"/>
    <x v="138"/>
    <x v="57"/>
    <n v="957.7"/>
    <x v="0"/>
    <m/>
    <n v="957.7"/>
    <x v="0"/>
  </r>
  <r>
    <x v="17"/>
    <x v="17"/>
    <x v="0"/>
    <x v="14"/>
    <x v="0"/>
    <x v="139"/>
    <x v="57"/>
    <n v="204.74"/>
    <x v="0"/>
    <m/>
    <n v="204.74"/>
    <x v="0"/>
  </r>
  <r>
    <x v="19"/>
    <x v="19"/>
    <x v="0"/>
    <x v="16"/>
    <x v="0"/>
    <x v="140"/>
    <x v="57"/>
    <n v="6217.93"/>
    <x v="66"/>
    <n v="6217.93"/>
    <n v="0"/>
    <x v="1"/>
  </r>
  <r>
    <x v="35"/>
    <x v="35"/>
    <x v="9"/>
    <x v="2"/>
    <x v="0"/>
    <x v="141"/>
    <x v="57"/>
    <n v="1976.81"/>
    <x v="67"/>
    <n v="2055.36"/>
    <n v="-78.550000000000182"/>
    <x v="3"/>
  </r>
  <r>
    <x v="1"/>
    <x v="1"/>
    <x v="0"/>
    <x v="1"/>
    <x v="0"/>
    <x v="142"/>
    <x v="58"/>
    <n v="26.88"/>
    <x v="68"/>
    <n v="26.88"/>
    <n v="0"/>
    <x v="1"/>
  </r>
  <r>
    <x v="1"/>
    <x v="1"/>
    <x v="0"/>
    <x v="1"/>
    <x v="0"/>
    <x v="143"/>
    <x v="58"/>
    <n v="1092.24"/>
    <x v="0"/>
    <m/>
    <n v="1092.24"/>
    <x v="0"/>
  </r>
  <r>
    <x v="42"/>
    <x v="42"/>
    <x v="0"/>
    <x v="35"/>
    <x v="10"/>
    <x v="144"/>
    <x v="58"/>
    <n v="188.29"/>
    <x v="65"/>
    <n v="188.29"/>
    <n v="0"/>
    <x v="1"/>
  </r>
  <r>
    <x v="25"/>
    <x v="25"/>
    <x v="0"/>
    <x v="2"/>
    <x v="0"/>
    <x v="145"/>
    <x v="58"/>
    <n v="905.26"/>
    <x v="0"/>
    <m/>
    <n v="905.26"/>
    <x v="0"/>
  </r>
  <r>
    <x v="23"/>
    <x v="23"/>
    <x v="0"/>
    <x v="19"/>
    <x v="0"/>
    <x v="146"/>
    <x v="59"/>
    <n v="13237.3"/>
    <x v="68"/>
    <n v="7500"/>
    <n v="5737.2999999999993"/>
    <x v="0"/>
  </r>
  <r>
    <x v="23"/>
    <x v="23"/>
    <x v="0"/>
    <x v="19"/>
    <x v="0"/>
    <x v="147"/>
    <x v="59"/>
    <n v="2210.21"/>
    <x v="69"/>
    <n v="2210.21"/>
    <n v="0"/>
    <x v="1"/>
  </r>
  <r>
    <x v="26"/>
    <x v="26"/>
    <x v="0"/>
    <x v="21"/>
    <x v="0"/>
    <x v="148"/>
    <x v="59"/>
    <n v="1976.8"/>
    <x v="70"/>
    <n v="1976.8"/>
    <n v="0"/>
    <x v="1"/>
  </r>
  <r>
    <x v="22"/>
    <x v="22"/>
    <x v="0"/>
    <x v="18"/>
    <x v="0"/>
    <x v="149"/>
    <x v="59"/>
    <n v="1322.36"/>
    <x v="48"/>
    <n v="1322.36"/>
    <n v="0"/>
    <x v="1"/>
  </r>
  <r>
    <x v="18"/>
    <x v="18"/>
    <x v="0"/>
    <x v="15"/>
    <x v="6"/>
    <x v="150"/>
    <x v="59"/>
    <n v="1261.3599999999999"/>
    <x v="69"/>
    <n v="1261.3599999999999"/>
    <n v="0"/>
    <x v="1"/>
  </r>
  <r>
    <x v="19"/>
    <x v="19"/>
    <x v="0"/>
    <x v="16"/>
    <x v="0"/>
    <x v="151"/>
    <x v="60"/>
    <n v="24.35"/>
    <x v="66"/>
    <n v="24.35"/>
    <n v="0"/>
    <x v="1"/>
  </r>
  <r>
    <x v="14"/>
    <x v="14"/>
    <x v="0"/>
    <x v="11"/>
    <x v="0"/>
    <x v="152"/>
    <x v="60"/>
    <n v="534.35"/>
    <x v="71"/>
    <n v="534.35"/>
    <n v="0"/>
    <x v="1"/>
  </r>
  <r>
    <x v="14"/>
    <x v="14"/>
    <x v="0"/>
    <x v="11"/>
    <x v="0"/>
    <x v="153"/>
    <x v="60"/>
    <n v="764.75"/>
    <x v="71"/>
    <n v="764.75"/>
    <n v="0"/>
    <x v="1"/>
  </r>
  <r>
    <x v="14"/>
    <x v="14"/>
    <x v="0"/>
    <x v="11"/>
    <x v="0"/>
    <x v="154"/>
    <x v="60"/>
    <n v="328.91"/>
    <x v="71"/>
    <n v="328.91"/>
    <n v="0"/>
    <x v="1"/>
  </r>
  <r>
    <x v="14"/>
    <x v="14"/>
    <x v="0"/>
    <x v="11"/>
    <x v="0"/>
    <x v="155"/>
    <x v="60"/>
    <n v="1514.58"/>
    <x v="71"/>
    <n v="1514.58"/>
    <n v="0"/>
    <x v="1"/>
  </r>
  <r>
    <x v="14"/>
    <x v="14"/>
    <x v="0"/>
    <x v="11"/>
    <x v="0"/>
    <x v="156"/>
    <x v="60"/>
    <n v="2357.5700000000002"/>
    <x v="71"/>
    <n v="2357.5700000000002"/>
    <n v="0"/>
    <x v="1"/>
  </r>
  <r>
    <x v="14"/>
    <x v="14"/>
    <x v="0"/>
    <x v="11"/>
    <x v="0"/>
    <x v="157"/>
    <x v="60"/>
    <n v="326.95999999999998"/>
    <x v="71"/>
    <n v="306.95999999999998"/>
    <n v="20"/>
    <x v="0"/>
  </r>
  <r>
    <x v="14"/>
    <x v="14"/>
    <x v="0"/>
    <x v="11"/>
    <x v="0"/>
    <x v="158"/>
    <x v="60"/>
    <n v="2119.85"/>
    <x v="71"/>
    <n v="2119.85"/>
    <n v="0"/>
    <x v="1"/>
  </r>
  <r>
    <x v="14"/>
    <x v="14"/>
    <x v="0"/>
    <x v="11"/>
    <x v="0"/>
    <x v="159"/>
    <x v="60"/>
    <n v="1541.42"/>
    <x v="71"/>
    <n v="1541.42"/>
    <n v="0"/>
    <x v="1"/>
  </r>
  <r>
    <x v="14"/>
    <x v="14"/>
    <x v="0"/>
    <x v="11"/>
    <x v="0"/>
    <x v="160"/>
    <x v="60"/>
    <n v="8397.6"/>
    <x v="71"/>
    <n v="8397.6"/>
    <n v="0"/>
    <x v="1"/>
  </r>
  <r>
    <x v="36"/>
    <x v="36"/>
    <x v="0"/>
    <x v="29"/>
    <x v="0"/>
    <x v="161"/>
    <x v="61"/>
    <n v="992.28"/>
    <x v="0"/>
    <m/>
    <n v="992.28"/>
    <x v="0"/>
  </r>
  <r>
    <x v="7"/>
    <x v="7"/>
    <x v="0"/>
    <x v="6"/>
    <x v="2"/>
    <x v="162"/>
    <x v="61"/>
    <n v="423.13"/>
    <x v="72"/>
    <n v="423.13"/>
    <n v="0"/>
    <x v="1"/>
  </r>
  <r>
    <x v="7"/>
    <x v="7"/>
    <x v="0"/>
    <x v="6"/>
    <x v="2"/>
    <x v="163"/>
    <x v="61"/>
    <n v="1369.69"/>
    <x v="72"/>
    <n v="1369.69"/>
    <n v="0"/>
    <x v="1"/>
  </r>
  <r>
    <x v="46"/>
    <x v="46"/>
    <x v="12"/>
    <x v="2"/>
    <x v="0"/>
    <x v="164"/>
    <x v="62"/>
    <n v="70.91"/>
    <x v="73"/>
    <n v="70.91"/>
    <n v="0"/>
    <x v="1"/>
  </r>
  <r>
    <x v="15"/>
    <x v="15"/>
    <x v="0"/>
    <x v="12"/>
    <x v="4"/>
    <x v="165"/>
    <x v="63"/>
    <n v="188"/>
    <x v="74"/>
    <n v="188"/>
    <n v="0"/>
    <x v="1"/>
  </r>
  <r>
    <x v="3"/>
    <x v="3"/>
    <x v="4"/>
    <x v="2"/>
    <x v="0"/>
    <x v="166"/>
    <x v="63"/>
    <n v="54"/>
    <x v="71"/>
    <n v="54"/>
    <n v="0"/>
    <x v="1"/>
  </r>
  <r>
    <x v="3"/>
    <x v="3"/>
    <x v="4"/>
    <x v="2"/>
    <x v="0"/>
    <x v="167"/>
    <x v="63"/>
    <n v="188"/>
    <x v="75"/>
    <n v="188"/>
    <n v="0"/>
    <x v="1"/>
  </r>
  <r>
    <x v="3"/>
    <x v="3"/>
    <x v="5"/>
    <x v="2"/>
    <x v="0"/>
    <x v="168"/>
    <x v="63"/>
    <n v="188"/>
    <x v="76"/>
    <n v="188"/>
    <n v="0"/>
    <x v="1"/>
  </r>
  <r>
    <x v="50"/>
    <x v="50"/>
    <x v="14"/>
    <x v="2"/>
    <x v="0"/>
    <x v="169"/>
    <x v="63"/>
    <n v="2000"/>
    <x v="77"/>
    <n v="2000"/>
    <n v="0"/>
    <x v="1"/>
  </r>
  <r>
    <x v="28"/>
    <x v="28"/>
    <x v="0"/>
    <x v="23"/>
    <x v="0"/>
    <x v="170"/>
    <x v="63"/>
    <m/>
    <x v="0"/>
    <n v="146.68"/>
    <n v="-146.68"/>
    <x v="2"/>
  </r>
  <r>
    <x v="36"/>
    <x v="36"/>
    <x v="0"/>
    <x v="29"/>
    <x v="0"/>
    <x v="171"/>
    <x v="64"/>
    <n v="434.24"/>
    <x v="78"/>
    <n v="434.24"/>
    <n v="0"/>
    <x v="1"/>
  </r>
  <r>
    <x v="7"/>
    <x v="7"/>
    <x v="0"/>
    <x v="6"/>
    <x v="2"/>
    <x v="172"/>
    <x v="65"/>
    <n v="635.11"/>
    <x v="64"/>
    <n v="635.11"/>
    <n v="0"/>
    <x v="1"/>
  </r>
  <r>
    <x v="41"/>
    <x v="41"/>
    <x v="0"/>
    <x v="34"/>
    <x v="9"/>
    <x v="173"/>
    <x v="65"/>
    <n v="186.84"/>
    <x v="79"/>
    <n v="186.84"/>
    <n v="0"/>
    <x v="1"/>
  </r>
  <r>
    <x v="4"/>
    <x v="4"/>
    <x v="0"/>
    <x v="3"/>
    <x v="1"/>
    <x v="174"/>
    <x v="66"/>
    <n v="63.83"/>
    <x v="76"/>
    <n v="63.83"/>
    <n v="0"/>
    <x v="1"/>
  </r>
  <r>
    <x v="1"/>
    <x v="1"/>
    <x v="0"/>
    <x v="1"/>
    <x v="0"/>
    <x v="175"/>
    <x v="67"/>
    <n v="803.3"/>
    <x v="77"/>
    <n v="803.3"/>
    <n v="0"/>
    <x v="1"/>
  </r>
  <r>
    <x v="1"/>
    <x v="1"/>
    <x v="0"/>
    <x v="1"/>
    <x v="0"/>
    <x v="176"/>
    <x v="67"/>
    <n v="330.89"/>
    <x v="77"/>
    <n v="330.89"/>
    <n v="0"/>
    <x v="1"/>
  </r>
  <r>
    <x v="1"/>
    <x v="1"/>
    <x v="0"/>
    <x v="1"/>
    <x v="0"/>
    <x v="177"/>
    <x v="67"/>
    <n v="186.23"/>
    <x v="77"/>
    <n v="186.23"/>
    <n v="0"/>
    <x v="1"/>
  </r>
  <r>
    <x v="1"/>
    <x v="1"/>
    <x v="0"/>
    <x v="1"/>
    <x v="0"/>
    <x v="178"/>
    <x v="68"/>
    <n v="1775.05"/>
    <x v="0"/>
    <m/>
    <n v="1775.05"/>
    <x v="0"/>
  </r>
  <r>
    <x v="51"/>
    <x v="51"/>
    <x v="0"/>
    <x v="28"/>
    <x v="13"/>
    <x v="179"/>
    <x v="69"/>
    <m/>
    <x v="0"/>
    <m/>
    <m/>
    <x v="4"/>
  </r>
  <r>
    <x v="51"/>
    <x v="51"/>
    <x v="0"/>
    <x v="28"/>
    <x v="13"/>
    <x v="179"/>
    <x v="69"/>
    <m/>
    <x v="0"/>
    <m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D36" firstHeaderRow="0" firstDataRow="1" firstDataCol="1" rowPageCount="3" colPageCount="1"/>
  <pivotFields count="12">
    <pivotField axis="axisPage" showAll="0">
      <items count="54">
        <item x="49"/>
        <item x="38"/>
        <item x="29"/>
        <item x="28"/>
        <item x="44"/>
        <item x="26"/>
        <item x="14"/>
        <item x="22"/>
        <item x="19"/>
        <item x="23"/>
        <item x="9"/>
        <item x="17"/>
        <item x="3"/>
        <item x="1"/>
        <item x="36"/>
        <item x="24"/>
        <item x="42"/>
        <item x="37"/>
        <item x="40"/>
        <item x="16"/>
        <item x="30"/>
        <item x="2"/>
        <item x="7"/>
        <item x="10"/>
        <item x="46"/>
        <item x="27"/>
        <item x="39"/>
        <item x="41"/>
        <item x="47"/>
        <item x="8"/>
        <item x="48"/>
        <item x="15"/>
        <item x="5"/>
        <item x="35"/>
        <item x="4"/>
        <item x="45"/>
        <item x="43"/>
        <item x="33"/>
        <item x="18"/>
        <item x="31"/>
        <item x="13"/>
        <item x="32"/>
        <item x="34"/>
        <item x="12"/>
        <item x="25"/>
        <item x="51"/>
        <item m="1" x="52"/>
        <item x="20"/>
        <item x="21"/>
        <item x="11"/>
        <item x="0"/>
        <item x="6"/>
        <item x="50"/>
        <item t="default"/>
      </items>
    </pivotField>
    <pivotField axis="axisPage" showAll="0">
      <items count="53">
        <item x="43"/>
        <item x="48"/>
        <item x="45"/>
        <item x="37"/>
        <item x="22"/>
        <item x="30"/>
        <item x="1"/>
        <item x="10"/>
        <item x="38"/>
        <item x="32"/>
        <item x="33"/>
        <item x="24"/>
        <item x="23"/>
        <item x="39"/>
        <item x="41"/>
        <item x="14"/>
        <item x="40"/>
        <item x="28"/>
        <item x="42"/>
        <item x="16"/>
        <item x="18"/>
        <item x="17"/>
        <item x="36"/>
        <item x="46"/>
        <item x="34"/>
        <item x="44"/>
        <item x="3"/>
        <item x="2"/>
        <item x="35"/>
        <item x="31"/>
        <item x="19"/>
        <item x="13"/>
        <item x="5"/>
        <item x="49"/>
        <item x="15"/>
        <item x="7"/>
        <item x="29"/>
        <item x="26"/>
        <item x="47"/>
        <item x="27"/>
        <item x="4"/>
        <item x="9"/>
        <item x="8"/>
        <item x="12"/>
        <item x="25"/>
        <item x="51"/>
        <item x="20"/>
        <item x="21"/>
        <item x="11"/>
        <item x="0"/>
        <item x="6"/>
        <item x="50"/>
        <item t="default"/>
      </items>
    </pivotField>
    <pivotField axis="axisPage" showAll="0">
      <items count="16">
        <item x="8"/>
        <item x="13"/>
        <item x="11"/>
        <item x="1"/>
        <item x="12"/>
        <item x="10"/>
        <item x="2"/>
        <item x="4"/>
        <item x="9"/>
        <item x="7"/>
        <item x="5"/>
        <item x="0"/>
        <item x="6"/>
        <item x="3"/>
        <item x="14"/>
        <item t="default"/>
      </items>
    </pivotField>
    <pivotField showAll="0"/>
    <pivotField showAll="0">
      <items count="15">
        <item x="0"/>
        <item x="2"/>
        <item x="11"/>
        <item x="10"/>
        <item x="7"/>
        <item x="8"/>
        <item x="3"/>
        <item x="12"/>
        <item x="1"/>
        <item x="4"/>
        <item x="6"/>
        <item x="5"/>
        <item x="9"/>
        <item x="13"/>
        <item t="default"/>
      </items>
    </pivotField>
    <pivotField axis="axisRow" showAll="0">
      <items count="181">
        <item x="137"/>
        <item x="136"/>
        <item x="135"/>
        <item x="134"/>
        <item x="133"/>
        <item x="132"/>
        <item x="131"/>
        <item x="129"/>
        <item x="128"/>
        <item x="127"/>
        <item x="126"/>
        <item x="125"/>
        <item x="123"/>
        <item x="122"/>
        <item x="121"/>
        <item x="120"/>
        <item x="119"/>
        <item x="118"/>
        <item x="117"/>
        <item x="116"/>
        <item x="115"/>
        <item x="114"/>
        <item sd="0" x="113"/>
        <item sd="0" x="112"/>
        <item sd="0" x="111"/>
        <item sd="0"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sd="0"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sd="0" x="59"/>
        <item sd="0" x="58"/>
        <item sd="0" x="57"/>
        <item x="56"/>
        <item x="55"/>
        <item x="54"/>
        <item x="53"/>
        <item x="52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sd="0" x="36"/>
        <item sd="0" x="35"/>
        <item x="34"/>
        <item x="33"/>
        <item x="32"/>
        <item sd="0" x="31"/>
        <item x="30"/>
        <item x="29"/>
        <item x="28"/>
        <item x="27"/>
        <item x="26"/>
        <item x="25"/>
        <item sd="0" x="24"/>
        <item x="23"/>
        <item x="22"/>
        <item x="21"/>
        <item x="20"/>
        <item x="18"/>
        <item x="17"/>
        <item x="16"/>
        <item x="15"/>
        <item x="14"/>
        <item x="130"/>
        <item x="124"/>
        <item x="51"/>
        <item sd="0" x="19"/>
        <item x="179"/>
        <item x="11"/>
        <item x="12"/>
        <item x="13"/>
        <item x="10"/>
        <item x="0"/>
        <item x="1"/>
        <item x="2"/>
        <item x="3"/>
        <item x="4"/>
        <item x="5"/>
        <item x="6"/>
        <item x="7"/>
        <item x="8"/>
        <item x="9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t="default"/>
      </items>
    </pivotField>
    <pivotField axis="axisRow" numFmtId="14" showAll="0" sortType="descending">
      <items count="71">
        <item x="69"/>
        <item x="0"/>
        <item x="1"/>
        <item x="2"/>
        <item x="3"/>
        <item x="5"/>
        <item x="4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dataField="1" showAll="0"/>
    <pivotField axis="axisRow" showAll="0">
      <items count="88">
        <item m="1" x="84"/>
        <item m="1" x="86"/>
        <item m="1" x="83"/>
        <item m="1" x="81"/>
        <item m="1" x="80"/>
        <item m="1" x="85"/>
        <item x="24"/>
        <item x="65"/>
        <item x="64"/>
        <item x="55"/>
        <item x="63"/>
        <item x="56"/>
        <item x="57"/>
        <item x="59"/>
        <item x="62"/>
        <item x="61"/>
        <item x="49"/>
        <item x="51"/>
        <item x="53"/>
        <item x="47"/>
        <item x="60"/>
        <item x="48"/>
        <item x="45"/>
        <item x="43"/>
        <item x="44"/>
        <item x="40"/>
        <item x="37"/>
        <item x="31"/>
        <item x="30"/>
        <item x="35"/>
        <item x="39"/>
        <item x="46"/>
        <item x="33"/>
        <item x="25"/>
        <item x="26"/>
        <item x="28"/>
        <item x="27"/>
        <item x="19"/>
        <item x="32"/>
        <item x="15"/>
        <item x="14"/>
        <item x="18"/>
        <item x="16"/>
        <item x="21"/>
        <item x="38"/>
        <item x="0"/>
        <item x="23"/>
        <item x="29"/>
        <item x="34"/>
        <item x="41"/>
        <item x="42"/>
        <item x="54"/>
        <item x="58"/>
        <item x="52"/>
        <item x="9"/>
        <item x="20"/>
        <item x="6"/>
        <item x="36"/>
        <item x="17"/>
        <item x="22"/>
        <item x="8"/>
        <item x="13"/>
        <item x="11"/>
        <item x="50"/>
        <item x="7"/>
        <item x="10"/>
        <item x="12"/>
        <item x="1"/>
        <item x="2"/>
        <item x="3"/>
        <item x="4"/>
        <item x="5"/>
        <item x="67"/>
        <item x="69"/>
        <item x="70"/>
        <item x="71"/>
        <item x="72"/>
        <item x="73"/>
        <item x="74"/>
        <item x="75"/>
        <item x="76"/>
        <item x="77"/>
        <item x="79"/>
        <item m="1" x="82"/>
        <item x="66"/>
        <item x="68"/>
        <item x="78"/>
        <item t="default"/>
      </items>
    </pivotField>
    <pivotField dataField="1" showAll="0"/>
    <pivotField dataField="1" numFmtId="164" showAll="0"/>
    <pivotField showAll="0"/>
  </pivotFields>
  <rowFields count="3">
    <field x="6"/>
    <field x="5"/>
    <field x="8"/>
  </rowFields>
  <rowItems count="30">
    <i>
      <x v="4"/>
    </i>
    <i r="1">
      <x v="138"/>
    </i>
    <i r="2">
      <x v="71"/>
    </i>
    <i>
      <x v="6"/>
    </i>
    <i r="1">
      <x v="128"/>
    </i>
    <i r="2">
      <x v="71"/>
    </i>
    <i>
      <x v="13"/>
    </i>
    <i r="1">
      <x v="101"/>
    </i>
    <i r="2">
      <x v="64"/>
    </i>
    <i>
      <x v="34"/>
    </i>
    <i r="1">
      <x v="42"/>
    </i>
    <i r="2">
      <x v="30"/>
    </i>
    <i>
      <x v="37"/>
    </i>
    <i r="1">
      <x v="37"/>
    </i>
    <i r="2">
      <x v="64"/>
    </i>
    <i>
      <x v="46"/>
    </i>
    <i r="1">
      <x v="121"/>
    </i>
    <i r="2">
      <x v="13"/>
    </i>
    <i>
      <x v="48"/>
    </i>
    <i r="1">
      <x v="9"/>
    </i>
    <i r="2">
      <x v="15"/>
    </i>
    <i>
      <x v="62"/>
    </i>
    <i r="1">
      <x v="163"/>
    </i>
    <i r="2">
      <x v="76"/>
    </i>
    <i r="1">
      <x v="164"/>
    </i>
    <i r="2">
      <x v="76"/>
    </i>
    <i>
      <x v="66"/>
    </i>
    <i r="1">
      <x v="173"/>
    </i>
    <i r="2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0" hier="-1"/>
    <pageField fld="1" item="35" hier="-1"/>
    <pageField fld="2" hier="-1"/>
  </pageFields>
  <dataFields count="3">
    <dataField name="Somme de MONTANT" fld="7" baseField="6" baseItem="9"/>
    <dataField name="Somme de VERSEMENT" fld="9" baseField="0" baseItem="0"/>
    <dataField name="Somme de REST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4">
    <queryTableFields count="13">
      <queryTableField id="1" name="N° client" tableColumnId="14"/>
      <queryTableField id="2" name="CLIENT" tableColumnId="2"/>
      <queryTableField id="3" name="NOM CLIENTS DIVERS" tableColumnId="3"/>
      <queryTableField id="4" name="Téléphone" tableColumnId="4"/>
      <queryTableField id="5" name="Contact" tableColumnId="5"/>
      <queryTableField id="6" name="N° de Facture" tableColumnId="6"/>
      <queryTableField id="7" name="Date de la facture" tableColumnId="7"/>
      <queryTableField id="8" name="MONTANT" tableColumnId="8"/>
      <queryTableField id="9" name="Date du règlement" tableColumnId="9"/>
      <queryTableField id="10" name="VERSEMENT" tableColumnId="10"/>
      <queryTableField id="11" name="RESTE" tableColumnId="11"/>
      <queryTableField id="12" name="OBSERVATIONS" tableColumnId="12"/>
      <queryTableField id="13" name="Mode règlement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8:N187" totalsRowShown="0" headerRowDxfId="726" headerRowBorderDxfId="725" tableBorderDxfId="724">
  <autoFilter ref="B8:N187"/>
  <tableColumns count="13">
    <tableColumn id="1" name="N° client" dataDxfId="723"/>
    <tableColumn id="2" name="CLIENT" dataDxfId="722">
      <calculatedColumnFormula>VLOOKUP(B9,'Répertoire Clients'!$A$12:$B$525,2)</calculatedColumnFormula>
    </tableColumn>
    <tableColumn id="3" name="NOM CLIENTS DIVERS" dataDxfId="721"/>
    <tableColumn id="4" name="Téléphone" dataDxfId="720">
      <calculatedColumnFormula>VLOOKUP(B9,'Répertoire Clients'!$A$12:$D$525,3)</calculatedColumnFormula>
    </tableColumn>
    <tableColumn id="5" name="Contact" dataDxfId="719">
      <calculatedColumnFormula>VLOOKUP(B9,'Répertoire Clients'!$A$12:$D$525,4)</calculatedColumnFormula>
    </tableColumn>
    <tableColumn id="6" name="N° de Facture" dataDxfId="718" dataCellStyle="Monétaire"/>
    <tableColumn id="7" name="Date de la facture" dataDxfId="717" dataCellStyle="Monétaire"/>
    <tableColumn id="8" name="MONTANT" dataDxfId="716" dataCellStyle="Monétaire"/>
    <tableColumn id="9" name="Date du règlement" dataDxfId="715" dataCellStyle="Monétaire"/>
    <tableColumn id="10" name="VERSEMENT" dataDxfId="714" dataCellStyle="Monétaire"/>
    <tableColumn id="11" name="RESTE" dataDxfId="713" dataCellStyle="Monétaire">
      <calculatedColumnFormula>I9-K9</calculatedColumnFormula>
    </tableColumn>
    <tableColumn id="12" name="OBSERVATIONS" dataDxfId="712" dataCellStyle="Monétaire">
      <calculatedColumnFormula>IF(L9&gt;0,"Relance",IF(AND(L9&lt;0,I9=""),"Avoir",IF(L9&lt;0,"Faire un avoir","Soldé")))</calculatedColumnFormula>
    </tableColumn>
    <tableColumn id="13" name="Mode règlement" dataDxfId="71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M41" tableType="queryTable" totalsRowShown="0">
  <autoFilter ref="A1:M41"/>
  <tableColumns count="13">
    <tableColumn id="14" uniqueName="14" name="N° client" queryTableFieldId="1" dataDxfId="12"/>
    <tableColumn id="2" uniqueName="2" name="CLIENT" queryTableFieldId="2" dataDxfId="11"/>
    <tableColumn id="3" uniqueName="3" name="NOM CLIENTS DIVERS" queryTableFieldId="3" dataDxfId="10"/>
    <tableColumn id="4" uniqueName="4" name="Téléphone" queryTableFieldId="4" dataDxfId="9"/>
    <tableColumn id="5" uniqueName="5" name="Contact" queryTableFieldId="5" dataDxfId="8"/>
    <tableColumn id="6" uniqueName="6" name="N° de Facture" queryTableFieldId="6" dataDxfId="7"/>
    <tableColumn id="7" uniqueName="7" name="Date de la facture" queryTableFieldId="7" dataDxfId="6"/>
    <tableColumn id="8" uniqueName="8" name="MONTANT" queryTableFieldId="8" dataDxfId="5"/>
    <tableColumn id="9" uniqueName="9" name="Date du règlement" queryTableFieldId="9" dataDxfId="4"/>
    <tableColumn id="10" uniqueName="10" name="VERSEMENT" queryTableFieldId="10" dataDxfId="3"/>
    <tableColumn id="11" uniqueName="11" name="RESTE" queryTableFieldId="11" dataDxfId="2"/>
    <tableColumn id="12" uniqueName="12" name="OBSERVATIONS" queryTableFieldId="12" dataDxfId="1"/>
    <tableColumn id="13" uniqueName="13" name="Mode règlement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59999389629810485"/>
  </sheetPr>
  <dimension ref="A1:Q188"/>
  <sheetViews>
    <sheetView zoomScale="80" zoomScaleNormal="80" workbookViewId="0">
      <pane ySplit="8" topLeftCell="A9" activePane="bottomLeft" state="frozen"/>
      <selection pane="bottomLeft" activeCell="I17" sqref="I17"/>
    </sheetView>
  </sheetViews>
  <sheetFormatPr baseColWidth="10" defaultColWidth="11.5546875" defaultRowHeight="15.75" customHeight="1" x14ac:dyDescent="0.25"/>
  <cols>
    <col min="1" max="1" width="12.6640625" style="24" bestFit="1" customWidth="1"/>
    <col min="2" max="2" width="11.5546875" style="24"/>
    <col min="3" max="3" width="45.5546875" style="24" bestFit="1" customWidth="1"/>
    <col min="4" max="4" width="32.33203125" style="24" bestFit="1" customWidth="1"/>
    <col min="5" max="5" width="15.44140625" style="24" bestFit="1" customWidth="1"/>
    <col min="6" max="6" width="32.109375" style="24" bestFit="1" customWidth="1"/>
    <col min="7" max="7" width="17.109375" style="34" customWidth="1"/>
    <col min="8" max="8" width="21.109375" style="30" customWidth="1"/>
    <col min="9" max="9" width="17.109375" style="24" customWidth="1"/>
    <col min="10" max="10" width="27.5546875" style="30" bestFit="1" customWidth="1"/>
    <col min="11" max="11" width="17.109375" style="24" customWidth="1"/>
    <col min="12" max="12" width="14.33203125" style="24" customWidth="1"/>
    <col min="13" max="13" width="19.44140625" style="24" customWidth="1"/>
    <col min="14" max="14" width="19.88671875" style="24" customWidth="1"/>
    <col min="15" max="16384" width="11.5546875" style="24"/>
  </cols>
  <sheetData>
    <row r="1" spans="1:17" ht="15.75" customHeight="1" thickBot="1" x14ac:dyDescent="0.3">
      <c r="H1" s="25"/>
      <c r="J1" s="24"/>
    </row>
    <row r="2" spans="1:17" ht="15.75" customHeight="1" thickBot="1" x14ac:dyDescent="0.3">
      <c r="A2" s="47" t="s">
        <v>40</v>
      </c>
      <c r="B2" s="92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4"/>
    </row>
    <row r="3" spans="1:17" s="32" customFormat="1" ht="15.75" customHeight="1" thickBot="1" x14ac:dyDescent="0.3">
      <c r="A3" s="48" t="s">
        <v>41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26"/>
    </row>
    <row r="4" spans="1:17" ht="25.5" customHeight="1" thickBot="1" x14ac:dyDescent="0.3">
      <c r="A4" s="47" t="s">
        <v>39</v>
      </c>
      <c r="B4" s="60" t="s">
        <v>5</v>
      </c>
      <c r="C4" s="98"/>
      <c r="D4" s="99"/>
      <c r="E4" s="96" t="s">
        <v>59</v>
      </c>
      <c r="F4" s="97"/>
      <c r="G4" s="71"/>
      <c r="H4" s="61"/>
      <c r="I4" s="62"/>
      <c r="J4" s="62"/>
      <c r="K4" s="62"/>
      <c r="L4" s="62">
        <f>SUM(L$8:L$1048576)</f>
        <v>38567.960000000006</v>
      </c>
      <c r="M4" s="63" t="str">
        <f>IF(L4&gt;0,"Relance",IF(L4&lt;0,"Faire un avoir","Soldé"))</f>
        <v>Relance</v>
      </c>
      <c r="N4" s="72"/>
    </row>
    <row r="5" spans="1:17" s="32" customFormat="1" ht="15.75" customHeight="1" x14ac:dyDescent="0.25">
      <c r="A5" s="48" t="s">
        <v>42</v>
      </c>
      <c r="B5" s="36"/>
      <c r="C5" s="36"/>
      <c r="D5" s="36"/>
      <c r="E5" s="37"/>
      <c r="F5" s="37"/>
      <c r="G5" s="38"/>
      <c r="H5" s="38"/>
      <c r="I5" s="39"/>
      <c r="J5" s="39"/>
      <c r="K5" s="39"/>
      <c r="L5" s="39"/>
      <c r="M5" s="40"/>
    </row>
    <row r="6" spans="1:17" ht="15.75" customHeight="1" x14ac:dyDescent="0.25">
      <c r="B6" s="64">
        <v>4111003</v>
      </c>
      <c r="C6" s="65" t="str">
        <f>VLOOKUP(B6,'Répertoire Clients'!$A$12:$B$525,2)</f>
        <v>X</v>
      </c>
      <c r="D6" s="65"/>
      <c r="E6" s="65" t="str">
        <f>VLOOKUP(B6,'Répertoire Clients'!$A$12:$D$525,3)</f>
        <v>X</v>
      </c>
      <c r="F6" s="65" t="str">
        <f>VLOOKUP(B6,'Répertoire Clients'!$A$12:$D$525,4)</f>
        <v>X</v>
      </c>
      <c r="G6" s="35">
        <v>2103010</v>
      </c>
      <c r="H6" s="29">
        <v>44264</v>
      </c>
      <c r="I6" s="27"/>
      <c r="J6" s="29"/>
      <c r="K6" s="42"/>
      <c r="L6" s="67">
        <f>I6-K6</f>
        <v>0</v>
      </c>
      <c r="M6" s="68" t="str">
        <f>IF(L6&gt;0,"Relance",IF(AND(L6&lt;0,I6=""),"Avoir",IF(L6&lt;0,"Faire un avoir","Soldé")))</f>
        <v>Soldé</v>
      </c>
      <c r="N6" s="66"/>
    </row>
    <row r="7" spans="1:17" ht="15.75" customHeight="1" thickBot="1" x14ac:dyDescent="0.3">
      <c r="B7" s="33"/>
      <c r="C7" s="33"/>
      <c r="D7" s="33"/>
      <c r="E7" s="33"/>
      <c r="F7" s="33"/>
      <c r="H7" s="33"/>
      <c r="I7" s="33"/>
      <c r="J7" s="33"/>
      <c r="K7" s="33"/>
      <c r="L7" s="33"/>
      <c r="M7" s="46"/>
      <c r="N7" s="26"/>
    </row>
    <row r="8" spans="1:17" ht="15.75" customHeight="1" thickBot="1" x14ac:dyDescent="0.3">
      <c r="B8" s="78" t="s">
        <v>6</v>
      </c>
      <c r="C8" s="79" t="s">
        <v>1</v>
      </c>
      <c r="D8" s="79" t="s">
        <v>16</v>
      </c>
      <c r="E8" s="79" t="s">
        <v>11</v>
      </c>
      <c r="F8" s="79" t="s">
        <v>12</v>
      </c>
      <c r="G8" s="80" t="s">
        <v>15</v>
      </c>
      <c r="H8" s="80" t="s">
        <v>17</v>
      </c>
      <c r="I8" s="79" t="s">
        <v>14</v>
      </c>
      <c r="J8" s="79" t="s">
        <v>18</v>
      </c>
      <c r="K8" s="79" t="s">
        <v>2</v>
      </c>
      <c r="L8" s="81" t="s">
        <v>3</v>
      </c>
      <c r="M8" s="81" t="s">
        <v>4</v>
      </c>
      <c r="N8" s="81" t="s">
        <v>43</v>
      </c>
    </row>
    <row r="9" spans="1:17" s="26" customFormat="1" ht="15.75" customHeight="1" x14ac:dyDescent="0.25">
      <c r="B9" s="74">
        <v>4111003</v>
      </c>
      <c r="C9" s="65" t="str">
        <f>VLOOKUP(B9,'Répertoire Clients'!$A$12:$B$525,2)</f>
        <v>X</v>
      </c>
      <c r="D9" s="65"/>
      <c r="E9" s="65" t="str">
        <f>VLOOKUP(B9,'Répertoire Clients'!$A$12:$D$525,3)</f>
        <v>X</v>
      </c>
      <c r="F9" s="65" t="str">
        <f>VLOOKUP(B9,'Répertoire Clients'!$A$12:$D$525,4)</f>
        <v>X</v>
      </c>
      <c r="G9" s="35">
        <v>2103010</v>
      </c>
      <c r="H9" s="29">
        <v>44264</v>
      </c>
      <c r="I9" s="27">
        <v>89.76</v>
      </c>
      <c r="J9" s="29"/>
      <c r="K9" s="42"/>
      <c r="L9" s="67">
        <f t="shared" ref="L9" si="0">I9-K9</f>
        <v>89.76</v>
      </c>
      <c r="M9" s="68" t="str">
        <f>IF(L9&gt;0,"Relance",IF(AND(L9&lt;0,I9=""),"Avoir",IF(L9&lt;0,"Faire un avoir","Soldé")))</f>
        <v>Relance</v>
      </c>
      <c r="N9" s="75"/>
    </row>
    <row r="10" spans="1:17" s="26" customFormat="1" ht="15.75" customHeight="1" x14ac:dyDescent="0.25">
      <c r="B10" s="74">
        <v>4111003</v>
      </c>
      <c r="C10" s="65" t="str">
        <f>VLOOKUP(B10,'Répertoire Clients'!$A$12:$B$525,2)</f>
        <v>X</v>
      </c>
      <c r="D10" s="65"/>
      <c r="E10" s="65" t="str">
        <f>VLOOKUP(B10,'Répertoire Clients'!$A$12:$D$525,3)</f>
        <v>X</v>
      </c>
      <c r="F10" s="65" t="str">
        <f>VLOOKUP(B10,'Répertoire Clients'!$A$12:$D$525,4)</f>
        <v>X</v>
      </c>
      <c r="G10" s="35">
        <v>2103009</v>
      </c>
      <c r="H10" s="29">
        <v>44264</v>
      </c>
      <c r="I10" s="27">
        <v>3549.6</v>
      </c>
      <c r="J10" s="29">
        <v>44158</v>
      </c>
      <c r="K10" s="42">
        <v>3549.6</v>
      </c>
      <c r="L10" s="67">
        <f t="shared" ref="L10" si="1">I10-K10</f>
        <v>0</v>
      </c>
      <c r="M10" s="68" t="str">
        <f t="shared" ref="M10:M73" si="2">IF(L10&gt;0,"Relance",IF(AND(L10&lt;0,I10=""),"Avoir",IF(L10&lt;0,"Faire un avoir","Soldé")))</f>
        <v>Soldé</v>
      </c>
      <c r="N10" s="75" t="s">
        <v>40</v>
      </c>
    </row>
    <row r="11" spans="1:17" s="26" customFormat="1" ht="15.75" customHeight="1" x14ac:dyDescent="0.25">
      <c r="B11" s="74">
        <v>4111801</v>
      </c>
      <c r="C11" s="65" t="str">
        <f>VLOOKUP(B11,'Répertoire Clients'!$A$12:$B$525,2)</f>
        <v>X</v>
      </c>
      <c r="D11" s="65"/>
      <c r="E11" s="65" t="str">
        <f>VLOOKUP(B11,'Répertoire Clients'!$A$12:$D$525,3)</f>
        <v>X</v>
      </c>
      <c r="F11" s="65" t="str">
        <f>VLOOKUP(B11,'Répertoire Clients'!$A$12:$D$525,4)</f>
        <v>X</v>
      </c>
      <c r="G11" s="35">
        <v>2103008</v>
      </c>
      <c r="H11" s="29">
        <v>44263</v>
      </c>
      <c r="I11" s="27">
        <v>492.55</v>
      </c>
      <c r="J11" s="29">
        <v>44266</v>
      </c>
      <c r="K11" s="42">
        <v>492.55</v>
      </c>
      <c r="L11" s="67">
        <f t="shared" ref="L11" si="3">I11-K11</f>
        <v>0</v>
      </c>
      <c r="M11" s="68" t="str">
        <f t="shared" si="2"/>
        <v>Soldé</v>
      </c>
      <c r="N11" s="75" t="s">
        <v>41</v>
      </c>
    </row>
    <row r="12" spans="1:17" s="26" customFormat="1" ht="15.75" customHeight="1" x14ac:dyDescent="0.25">
      <c r="B12" s="74">
        <v>4113399</v>
      </c>
      <c r="C12" s="65" t="str">
        <f>VLOOKUP(B12,'Répertoire Clients'!$A$12:$B$525,2)</f>
        <v>X</v>
      </c>
      <c r="D12" s="65" t="s">
        <v>19</v>
      </c>
      <c r="E12" s="65" t="str">
        <f>VLOOKUP(B12,'Répertoire Clients'!$A$12:$D$525,3)</f>
        <v>X</v>
      </c>
      <c r="F12" s="65" t="str">
        <f>VLOOKUP(B12,'Répertoire Clients'!$A$12:$D$525,4)</f>
        <v>X</v>
      </c>
      <c r="G12" s="35">
        <v>2103007</v>
      </c>
      <c r="H12" s="29">
        <v>44263</v>
      </c>
      <c r="I12" s="27">
        <v>65.34</v>
      </c>
      <c r="J12" s="29"/>
      <c r="K12" s="42"/>
      <c r="L12" s="67">
        <f t="shared" ref="L12" si="4">I12-K12</f>
        <v>65.34</v>
      </c>
      <c r="M12" s="68" t="str">
        <f t="shared" si="2"/>
        <v>Relance</v>
      </c>
      <c r="N12" s="75"/>
    </row>
    <row r="13" spans="1:17" s="26" customFormat="1" ht="15.75" customHeight="1" x14ac:dyDescent="0.25">
      <c r="B13" s="74">
        <v>4111799</v>
      </c>
      <c r="C13" s="65" t="str">
        <f>VLOOKUP(B13,'Répertoire Clients'!$A$12:$B$525,2)</f>
        <v>X</v>
      </c>
      <c r="D13" s="65" t="s">
        <v>29</v>
      </c>
      <c r="E13" s="65" t="str">
        <f>VLOOKUP(B13,'Répertoire Clients'!$A$12:$D$525,3)</f>
        <v>X</v>
      </c>
      <c r="F13" s="65" t="str">
        <f>VLOOKUP(B13,'Répertoire Clients'!$A$12:$D$525,4)</f>
        <v>X</v>
      </c>
      <c r="G13" s="35">
        <v>2103006</v>
      </c>
      <c r="H13" s="29">
        <v>44257</v>
      </c>
      <c r="I13" s="27">
        <v>61.61</v>
      </c>
      <c r="J13" s="29">
        <v>44257</v>
      </c>
      <c r="K13" s="42">
        <v>61.61</v>
      </c>
      <c r="L13" s="67">
        <f t="shared" ref="L13" si="5">I13-K13</f>
        <v>0</v>
      </c>
      <c r="M13" s="68" t="str">
        <f t="shared" si="2"/>
        <v>Soldé</v>
      </c>
      <c r="N13" s="75" t="s">
        <v>39</v>
      </c>
    </row>
    <row r="14" spans="1:17" s="26" customFormat="1" ht="15.75" customHeight="1" x14ac:dyDescent="0.25">
      <c r="B14" s="74">
        <v>4113399</v>
      </c>
      <c r="C14" s="65" t="str">
        <f>VLOOKUP(B14,'Répertoire Clients'!$A$12:$B$525,2)</f>
        <v>X</v>
      </c>
      <c r="D14" s="65" t="s">
        <v>19</v>
      </c>
      <c r="E14" s="65" t="str">
        <f>VLOOKUP(B14,'Répertoire Clients'!$A$12:$D$525,3)</f>
        <v>X</v>
      </c>
      <c r="F14" s="65" t="str">
        <f>VLOOKUP(B14,'Répertoire Clients'!$A$12:$D$525,4)</f>
        <v>X</v>
      </c>
      <c r="G14" s="35">
        <v>2103005</v>
      </c>
      <c r="H14" s="29">
        <v>44256</v>
      </c>
      <c r="I14" s="27">
        <v>96.84</v>
      </c>
      <c r="J14" s="29"/>
      <c r="K14" s="42"/>
      <c r="L14" s="67">
        <f t="shared" ref="L14" si="6">I14-K14</f>
        <v>96.84</v>
      </c>
      <c r="M14" s="68" t="str">
        <f t="shared" si="2"/>
        <v>Relance</v>
      </c>
      <c r="N14" s="75"/>
    </row>
    <row r="15" spans="1:17" s="26" customFormat="1" ht="15.75" customHeight="1" x14ac:dyDescent="0.25">
      <c r="B15" s="74">
        <v>4117809</v>
      </c>
      <c r="C15" s="65" t="str">
        <f>VLOOKUP(B15,'Répertoire Clients'!$A$12:$B$525,2)</f>
        <v>X</v>
      </c>
      <c r="D15" s="65"/>
      <c r="E15" s="65" t="str">
        <f>VLOOKUP(B15,'Répertoire Clients'!$A$12:$D$525,3)</f>
        <v>X</v>
      </c>
      <c r="F15" s="65" t="str">
        <f>VLOOKUP(B15,'Répertoire Clients'!$A$12:$D$525,4)</f>
        <v>X</v>
      </c>
      <c r="G15" s="35">
        <v>2103004</v>
      </c>
      <c r="H15" s="29">
        <v>44256</v>
      </c>
      <c r="I15" s="27">
        <v>261.2</v>
      </c>
      <c r="J15" s="29">
        <v>44250</v>
      </c>
      <c r="K15" s="42">
        <v>261.2</v>
      </c>
      <c r="L15" s="67">
        <f t="shared" ref="L15" si="7">I15-K15</f>
        <v>0</v>
      </c>
      <c r="M15" s="68" t="str">
        <f t="shared" si="2"/>
        <v>Soldé</v>
      </c>
      <c r="N15" s="75" t="s">
        <v>40</v>
      </c>
      <c r="Q15" s="59"/>
    </row>
    <row r="16" spans="1:17" s="26" customFormat="1" ht="15.75" customHeight="1" x14ac:dyDescent="0.25">
      <c r="B16" s="74">
        <v>4117202</v>
      </c>
      <c r="C16" s="65" t="str">
        <f>VLOOKUP(B16,'Répertoire Clients'!$A$12:$B$525,2)</f>
        <v>X</v>
      </c>
      <c r="D16" s="65"/>
      <c r="E16" s="65" t="str">
        <f>VLOOKUP(B16,'Répertoire Clients'!$A$12:$D$525,3)</f>
        <v>X</v>
      </c>
      <c r="F16" s="65" t="str">
        <f>VLOOKUP(B16,'Répertoire Clients'!$A$12:$D$525,4)</f>
        <v>X</v>
      </c>
      <c r="G16" s="35">
        <v>2103003</v>
      </c>
      <c r="H16" s="29">
        <v>44256</v>
      </c>
      <c r="I16" s="27">
        <v>85.1</v>
      </c>
      <c r="J16" s="29"/>
      <c r="K16" s="42"/>
      <c r="L16" s="67">
        <f t="shared" ref="L16" si="8">I16-K16</f>
        <v>85.1</v>
      </c>
      <c r="M16" s="68" t="str">
        <f t="shared" si="2"/>
        <v>Relance</v>
      </c>
      <c r="N16" s="75"/>
    </row>
    <row r="17" spans="1:14" s="26" customFormat="1" ht="15.75" customHeight="1" x14ac:dyDescent="0.25">
      <c r="B17" s="74">
        <v>4112801</v>
      </c>
      <c r="C17" s="65" t="str">
        <f>VLOOKUP(B17,'Répertoire Clients'!$A$12:$B$525,2)</f>
        <v>X</v>
      </c>
      <c r="D17" s="65"/>
      <c r="E17" s="65" t="str">
        <f>VLOOKUP(B17,'Répertoire Clients'!$A$12:$D$525,3)</f>
        <v>X</v>
      </c>
      <c r="F17" s="65" t="str">
        <f>VLOOKUP(B17,'Répertoire Clients'!$A$12:$D$525,4)</f>
        <v>X</v>
      </c>
      <c r="G17" s="35">
        <v>2103002</v>
      </c>
      <c r="H17" s="29">
        <v>44256</v>
      </c>
      <c r="I17" s="27">
        <v>1687.28</v>
      </c>
      <c r="J17" s="29"/>
      <c r="K17" s="42"/>
      <c r="L17" s="67">
        <f t="shared" ref="L17" si="9">I17-K17</f>
        <v>1687.28</v>
      </c>
      <c r="M17" s="68" t="str">
        <f t="shared" si="2"/>
        <v>Relance</v>
      </c>
      <c r="N17" s="75"/>
    </row>
    <row r="18" spans="1:14" s="26" customFormat="1" ht="15.75" customHeight="1" x14ac:dyDescent="0.25">
      <c r="B18" s="74">
        <v>4113404</v>
      </c>
      <c r="C18" s="65" t="str">
        <f>VLOOKUP(B18,'Répertoire Clients'!$A$12:$B$525,2)</f>
        <v>X</v>
      </c>
      <c r="D18" s="65"/>
      <c r="E18" s="65" t="str">
        <f>VLOOKUP(B18,'Répertoire Clients'!$A$12:$D$525,3)</f>
        <v>X</v>
      </c>
      <c r="F18" s="65" t="str">
        <f>VLOOKUP(B18,'Répertoire Clients'!$A$12:$D$525,4)</f>
        <v>X</v>
      </c>
      <c r="G18" s="35">
        <v>2103001</v>
      </c>
      <c r="H18" s="29">
        <v>44256</v>
      </c>
      <c r="I18" s="27">
        <v>456.12</v>
      </c>
      <c r="J18" s="29">
        <v>44267</v>
      </c>
      <c r="K18" s="42">
        <v>456.12</v>
      </c>
      <c r="L18" s="67">
        <f t="shared" ref="L18" si="10">I18-K18</f>
        <v>0</v>
      </c>
      <c r="M18" s="68" t="str">
        <f t="shared" si="2"/>
        <v>Soldé</v>
      </c>
      <c r="N18" s="75" t="s">
        <v>40</v>
      </c>
    </row>
    <row r="19" spans="1:14" s="26" customFormat="1" ht="15.75" customHeight="1" x14ac:dyDescent="0.25">
      <c r="B19" s="74">
        <v>4113404</v>
      </c>
      <c r="C19" s="65" t="str">
        <f>VLOOKUP(B19,'Répertoire Clients'!$A$12:$B$525,2)</f>
        <v>X</v>
      </c>
      <c r="D19" s="65"/>
      <c r="E19" s="65" t="str">
        <f>VLOOKUP(B19,'Répertoire Clients'!$A$12:$D$525,3)</f>
        <v>X</v>
      </c>
      <c r="F19" s="65" t="str">
        <f>VLOOKUP(B19,'Répertoire Clients'!$A$12:$D$525,4)</f>
        <v>X</v>
      </c>
      <c r="G19" s="35" t="s">
        <v>55</v>
      </c>
      <c r="H19" s="29">
        <v>44249</v>
      </c>
      <c r="I19" s="27">
        <v>1.75</v>
      </c>
      <c r="J19" s="29">
        <v>44267</v>
      </c>
      <c r="K19" s="42">
        <v>1.75</v>
      </c>
      <c r="L19" s="67">
        <f t="shared" ref="L19" si="11">I19-K19</f>
        <v>0</v>
      </c>
      <c r="M19" s="68" t="str">
        <f t="shared" si="2"/>
        <v>Soldé</v>
      </c>
      <c r="N19" s="75" t="s">
        <v>40</v>
      </c>
    </row>
    <row r="20" spans="1:14" s="26" customFormat="1" ht="15.75" customHeight="1" x14ac:dyDescent="0.25">
      <c r="B20" s="74">
        <v>4116702</v>
      </c>
      <c r="C20" s="65" t="str">
        <f>VLOOKUP(B20,'Répertoire Clients'!$A$12:$B$525,2)</f>
        <v>X</v>
      </c>
      <c r="D20" s="65"/>
      <c r="E20" s="65" t="str">
        <f>VLOOKUP(B20,'Répertoire Clients'!$A$12:$D$525,3)</f>
        <v>X</v>
      </c>
      <c r="F20" s="65" t="str">
        <f>VLOOKUP(B20,'Répertoire Clients'!$A$12:$D$525,4)</f>
        <v>X</v>
      </c>
      <c r="G20" s="35">
        <v>2102011</v>
      </c>
      <c r="H20" s="29">
        <v>44253</v>
      </c>
      <c r="I20" s="27">
        <v>968.39</v>
      </c>
      <c r="J20" s="29"/>
      <c r="K20" s="42"/>
      <c r="L20" s="67">
        <f t="shared" ref="L20" si="12">I20-K20</f>
        <v>968.39</v>
      </c>
      <c r="M20" s="68" t="str">
        <f t="shared" si="2"/>
        <v>Relance</v>
      </c>
      <c r="N20" s="75"/>
    </row>
    <row r="21" spans="1:14" s="26" customFormat="1" ht="15.75" customHeight="1" x14ac:dyDescent="0.25">
      <c r="B21" s="74">
        <v>4111734</v>
      </c>
      <c r="C21" s="65" t="str">
        <f>VLOOKUP(B21,'Répertoire Clients'!$A$12:$B$525,2)</f>
        <v>X</v>
      </c>
      <c r="D21" s="65"/>
      <c r="E21" s="65" t="str">
        <f>VLOOKUP(B21,'Répertoire Clients'!$A$12:$D$525,3)</f>
        <v>X</v>
      </c>
      <c r="F21" s="65" t="str">
        <f>VLOOKUP(B21,'Répertoire Clients'!$A$12:$D$525,4)</f>
        <v>X</v>
      </c>
      <c r="G21" s="35">
        <v>2102010</v>
      </c>
      <c r="H21" s="29">
        <v>44243</v>
      </c>
      <c r="I21" s="27">
        <v>44.4</v>
      </c>
      <c r="J21" s="29"/>
      <c r="K21" s="42"/>
      <c r="L21" s="67">
        <f t="shared" ref="L21" si="13">I21-K21</f>
        <v>44.4</v>
      </c>
      <c r="M21" s="68" t="str">
        <f t="shared" si="2"/>
        <v>Relance</v>
      </c>
      <c r="N21" s="75"/>
    </row>
    <row r="22" spans="1:14" s="26" customFormat="1" ht="15.75" customHeight="1" x14ac:dyDescent="0.25">
      <c r="B22" s="74">
        <v>4114406</v>
      </c>
      <c r="C22" s="65" t="str">
        <f>VLOOKUP(B22,'Répertoire Clients'!$A$12:$B$525,2)</f>
        <v>X</v>
      </c>
      <c r="D22" s="65"/>
      <c r="E22" s="65" t="str">
        <f>VLOOKUP(B22,'Répertoire Clients'!$A$12:$D$525,3)</f>
        <v>X</v>
      </c>
      <c r="F22" s="65" t="str">
        <f>VLOOKUP(B22,'Répertoire Clients'!$A$12:$D$525,4)</f>
        <v>X</v>
      </c>
      <c r="G22" s="35">
        <v>2102009</v>
      </c>
      <c r="H22" s="29">
        <v>44243</v>
      </c>
      <c r="I22" s="27">
        <v>358.61</v>
      </c>
      <c r="J22" s="29"/>
      <c r="K22" s="42"/>
      <c r="L22" s="67">
        <f t="shared" ref="L22" si="14">I22-K22</f>
        <v>358.61</v>
      </c>
      <c r="M22" s="68" t="str">
        <f t="shared" si="2"/>
        <v>Relance</v>
      </c>
      <c r="N22" s="75"/>
    </row>
    <row r="23" spans="1:14" s="26" customFormat="1" ht="15.75" customHeight="1" x14ac:dyDescent="0.25">
      <c r="B23" s="74">
        <v>4114006</v>
      </c>
      <c r="C23" s="65" t="str">
        <f>VLOOKUP(B23,'Répertoire Clients'!$A$12:$B$525,2)</f>
        <v>X</v>
      </c>
      <c r="D23" s="65"/>
      <c r="E23" s="65" t="str">
        <f>VLOOKUP(B23,'Répertoire Clients'!$A$12:$D$525,3)</f>
        <v>X</v>
      </c>
      <c r="F23" s="65" t="str">
        <f>VLOOKUP(B23,'Répertoire Clients'!$A$12:$D$525,4)</f>
        <v>X</v>
      </c>
      <c r="G23" s="35">
        <v>2102008</v>
      </c>
      <c r="H23" s="29">
        <v>44238</v>
      </c>
      <c r="I23" s="27">
        <v>327.83</v>
      </c>
      <c r="J23" s="29">
        <v>44242</v>
      </c>
      <c r="K23" s="42">
        <v>327.83</v>
      </c>
      <c r="L23" s="67">
        <f t="shared" ref="L23" si="15">I23-K23</f>
        <v>0</v>
      </c>
      <c r="M23" s="68" t="str">
        <f t="shared" si="2"/>
        <v>Soldé</v>
      </c>
      <c r="N23" s="75" t="s">
        <v>40</v>
      </c>
    </row>
    <row r="24" spans="1:14" s="26" customFormat="1" ht="15.75" customHeight="1" x14ac:dyDescent="0.25">
      <c r="B24" s="74">
        <v>4110499</v>
      </c>
      <c r="C24" s="65" t="str">
        <f>VLOOKUP(B24,'Répertoire Clients'!$A$12:$B$525,2)</f>
        <v>X</v>
      </c>
      <c r="D24" s="65" t="s">
        <v>53</v>
      </c>
      <c r="E24" s="65" t="str">
        <f>VLOOKUP(B24,'Répertoire Clients'!$A$12:$D$525,3)</f>
        <v>X</v>
      </c>
      <c r="F24" s="65" t="str">
        <f>VLOOKUP(B24,'Répertoire Clients'!$A$12:$D$525,4)</f>
        <v>X</v>
      </c>
      <c r="G24" s="35">
        <v>2102007</v>
      </c>
      <c r="H24" s="29">
        <v>44236</v>
      </c>
      <c r="I24" s="27">
        <v>381.96</v>
      </c>
      <c r="J24" s="29"/>
      <c r="K24" s="42"/>
      <c r="L24" s="67">
        <f t="shared" ref="L24" si="16">I24-K24</f>
        <v>381.96</v>
      </c>
      <c r="M24" s="68" t="str">
        <f t="shared" si="2"/>
        <v>Relance</v>
      </c>
      <c r="N24" s="75"/>
    </row>
    <row r="25" spans="1:14" s="26" customFormat="1" ht="15.75" customHeight="1" x14ac:dyDescent="0.25">
      <c r="B25" s="74">
        <v>4116702</v>
      </c>
      <c r="C25" s="65" t="str">
        <f>VLOOKUP(B25,'Répertoire Clients'!$A$12:$B$525,2)</f>
        <v>X</v>
      </c>
      <c r="D25" s="65"/>
      <c r="E25" s="65" t="str">
        <f>VLOOKUP(B25,'Répertoire Clients'!$A$12:$D$525,3)</f>
        <v>X</v>
      </c>
      <c r="F25" s="65" t="str">
        <f>VLOOKUP(B25,'Répertoire Clients'!$A$12:$D$525,4)</f>
        <v>X</v>
      </c>
      <c r="G25" s="35">
        <v>2102006</v>
      </c>
      <c r="H25" s="29">
        <v>44235</v>
      </c>
      <c r="I25" s="27">
        <v>66.8</v>
      </c>
      <c r="J25" s="29"/>
      <c r="K25" s="42"/>
      <c r="L25" s="67">
        <f t="shared" ref="L25" si="17">I25-K25</f>
        <v>66.8</v>
      </c>
      <c r="M25" s="68" t="str">
        <f t="shared" si="2"/>
        <v>Relance</v>
      </c>
      <c r="N25" s="75"/>
    </row>
    <row r="26" spans="1:14" s="26" customFormat="1" ht="15.75" customHeight="1" x14ac:dyDescent="0.25">
      <c r="B26" s="74">
        <v>4119703</v>
      </c>
      <c r="C26" s="65" t="str">
        <f>VLOOKUP(B26,'Répertoire Clients'!$A$12:$B$525,2)</f>
        <v>X</v>
      </c>
      <c r="D26" s="65"/>
      <c r="E26" s="65" t="str">
        <f>VLOOKUP(B26,'Répertoire Clients'!$A$12:$D$525,3)</f>
        <v>X</v>
      </c>
      <c r="F26" s="65" t="str">
        <f>VLOOKUP(B26,'Répertoire Clients'!$A$12:$D$525,4)</f>
        <v>X</v>
      </c>
      <c r="G26" s="35">
        <v>2102005</v>
      </c>
      <c r="H26" s="29">
        <v>44235</v>
      </c>
      <c r="I26" s="27">
        <v>216.71</v>
      </c>
      <c r="J26" s="29">
        <v>44244</v>
      </c>
      <c r="K26" s="42">
        <v>216.71</v>
      </c>
      <c r="L26" s="67">
        <f t="shared" ref="L26" si="18">I26-K26</f>
        <v>0</v>
      </c>
      <c r="M26" s="68" t="str">
        <f t="shared" si="2"/>
        <v>Soldé</v>
      </c>
      <c r="N26" s="75" t="s">
        <v>40</v>
      </c>
    </row>
    <row r="27" spans="1:14" s="26" customFormat="1" ht="15.75" customHeight="1" x14ac:dyDescent="0.25">
      <c r="B27" s="74">
        <v>4111801</v>
      </c>
      <c r="C27" s="65" t="str">
        <f>VLOOKUP(B27,'Répertoire Clients'!$A$12:$B$525,2)</f>
        <v>X</v>
      </c>
      <c r="D27" s="65"/>
      <c r="E27" s="65" t="str">
        <f>VLOOKUP(B27,'Répertoire Clients'!$A$12:$D$525,3)</f>
        <v>X</v>
      </c>
      <c r="F27" s="65" t="str">
        <f>VLOOKUP(B27,'Répertoire Clients'!$A$12:$D$525,4)</f>
        <v>X</v>
      </c>
      <c r="G27" s="35">
        <v>2102004</v>
      </c>
      <c r="H27" s="29">
        <v>44235</v>
      </c>
      <c r="I27" s="27">
        <v>170.64</v>
      </c>
      <c r="J27" s="29">
        <v>44266</v>
      </c>
      <c r="K27" s="42">
        <v>170.64</v>
      </c>
      <c r="L27" s="67">
        <f t="shared" ref="L27" si="19">I27-K27</f>
        <v>0</v>
      </c>
      <c r="M27" s="68" t="str">
        <f t="shared" si="2"/>
        <v>Soldé</v>
      </c>
      <c r="N27" s="75" t="s">
        <v>41</v>
      </c>
    </row>
    <row r="28" spans="1:14" s="26" customFormat="1" ht="15.75" customHeight="1" x14ac:dyDescent="0.25">
      <c r="B28" s="74">
        <v>4111720</v>
      </c>
      <c r="C28" s="65" t="str">
        <f>VLOOKUP(B28,'Répertoire Clients'!$A$12:$B$525,2)</f>
        <v>X</v>
      </c>
      <c r="D28" s="65"/>
      <c r="E28" s="65" t="str">
        <f>VLOOKUP(B28,'Répertoire Clients'!$A$12:$D$525,3)</f>
        <v>X</v>
      </c>
      <c r="F28" s="65" t="str">
        <f>VLOOKUP(B28,'Répertoire Clients'!$A$12:$D$525,4)</f>
        <v>X</v>
      </c>
      <c r="G28" s="35" t="s">
        <v>52</v>
      </c>
      <c r="H28" s="29">
        <v>44232</v>
      </c>
      <c r="I28" s="27">
        <v>5000</v>
      </c>
      <c r="J28" s="29"/>
      <c r="K28" s="42">
        <v>5000</v>
      </c>
      <c r="L28" s="67">
        <f t="shared" ref="L28" si="20">I28-K28</f>
        <v>0</v>
      </c>
      <c r="M28" s="68" t="str">
        <f t="shared" si="2"/>
        <v>Soldé</v>
      </c>
      <c r="N28" s="75"/>
    </row>
    <row r="29" spans="1:14" s="26" customFormat="1" ht="15.75" customHeight="1" x14ac:dyDescent="0.25">
      <c r="B29" s="74">
        <v>4116906</v>
      </c>
      <c r="C29" s="65" t="str">
        <f>VLOOKUP(B29,'Répertoire Clients'!$A$12:$B$525,2)</f>
        <v>X</v>
      </c>
      <c r="D29" s="65"/>
      <c r="E29" s="65" t="str">
        <f>VLOOKUP(B29,'Répertoire Clients'!$A$12:$D$525,3)</f>
        <v>X</v>
      </c>
      <c r="F29" s="65" t="str">
        <f>VLOOKUP(B29,'Répertoire Clients'!$A$12:$D$525,4)</f>
        <v>X</v>
      </c>
      <c r="G29" s="35">
        <v>2102003</v>
      </c>
      <c r="H29" s="29">
        <v>44231</v>
      </c>
      <c r="I29" s="27">
        <v>188</v>
      </c>
      <c r="J29" s="29"/>
      <c r="K29" s="42"/>
      <c r="L29" s="67">
        <f t="shared" ref="L29:L31" si="21">I29-K29</f>
        <v>188</v>
      </c>
      <c r="M29" s="73" t="str">
        <f t="shared" si="2"/>
        <v>Relance</v>
      </c>
      <c r="N29" s="76"/>
    </row>
    <row r="30" spans="1:14" s="26" customFormat="1" ht="15.75" customHeight="1" x14ac:dyDescent="0.25">
      <c r="B30" s="74">
        <v>4111799</v>
      </c>
      <c r="C30" s="65" t="str">
        <f>VLOOKUP(B30,'Répertoire Clients'!$A$12:$B$525,2)</f>
        <v>X</v>
      </c>
      <c r="D30" s="65" t="s">
        <v>24</v>
      </c>
      <c r="E30" s="65" t="str">
        <f>VLOOKUP(B30,'Répertoire Clients'!$A$12:$D$525,3)</f>
        <v>X</v>
      </c>
      <c r="F30" s="65" t="str">
        <f>VLOOKUP(B30,'Répertoire Clients'!$A$12:$D$525,4)</f>
        <v>X</v>
      </c>
      <c r="G30" s="35">
        <v>2102002</v>
      </c>
      <c r="H30" s="29">
        <v>44231</v>
      </c>
      <c r="I30" s="27">
        <v>188</v>
      </c>
      <c r="J30" s="29">
        <v>44236</v>
      </c>
      <c r="K30" s="42">
        <f>94</f>
        <v>94</v>
      </c>
      <c r="L30" s="67">
        <f t="shared" si="21"/>
        <v>94</v>
      </c>
      <c r="M30" s="73" t="str">
        <f t="shared" si="2"/>
        <v>Relance</v>
      </c>
      <c r="N30" s="76" t="s">
        <v>40</v>
      </c>
    </row>
    <row r="31" spans="1:14" s="26" customFormat="1" ht="15.75" customHeight="1" x14ac:dyDescent="0.25">
      <c r="A31" s="59"/>
      <c r="B31" s="74">
        <v>4111799</v>
      </c>
      <c r="C31" s="65" t="str">
        <f>VLOOKUP(B31,'Répertoire Clients'!$A$12:$B$525,2)</f>
        <v>X</v>
      </c>
      <c r="D31" s="65" t="s">
        <v>23</v>
      </c>
      <c r="E31" s="65" t="str">
        <f>VLOOKUP(B31,'Répertoire Clients'!$A$12:$D$525,3)</f>
        <v>X</v>
      </c>
      <c r="F31" s="65" t="str">
        <f>VLOOKUP(B31,'Répertoire Clients'!$A$12:$D$525,4)</f>
        <v>X</v>
      </c>
      <c r="G31" s="35">
        <v>2102001</v>
      </c>
      <c r="H31" s="29">
        <v>44231</v>
      </c>
      <c r="I31" s="27">
        <v>188</v>
      </c>
      <c r="J31" s="29"/>
      <c r="K31" s="42"/>
      <c r="L31" s="67">
        <f t="shared" si="21"/>
        <v>188</v>
      </c>
      <c r="M31" s="73" t="str">
        <f t="shared" si="2"/>
        <v>Relance</v>
      </c>
      <c r="N31" s="76"/>
    </row>
    <row r="32" spans="1:14" s="26" customFormat="1" ht="15.75" customHeight="1" x14ac:dyDescent="0.25">
      <c r="B32" s="74">
        <v>4113310</v>
      </c>
      <c r="C32" s="65" t="str">
        <f>VLOOKUP(B32,'Répertoire Clients'!$A$12:$B$525,2)</f>
        <v>X</v>
      </c>
      <c r="D32" s="65"/>
      <c r="E32" s="65" t="str">
        <f>VLOOKUP(B32,'Répertoire Clients'!$A$12:$D$525,3)</f>
        <v>X</v>
      </c>
      <c r="F32" s="65" t="str">
        <f>VLOOKUP(B32,'Répertoire Clients'!$A$12:$D$525,4)</f>
        <v>X</v>
      </c>
      <c r="G32" s="35">
        <v>2101046</v>
      </c>
      <c r="H32" s="29">
        <v>44225</v>
      </c>
      <c r="I32" s="27">
        <v>465</v>
      </c>
      <c r="J32" s="29"/>
      <c r="K32" s="42"/>
      <c r="L32" s="67">
        <f t="shared" ref="L32" si="22">I32-K32</f>
        <v>465</v>
      </c>
      <c r="M32" s="68" t="str">
        <f t="shared" si="2"/>
        <v>Relance</v>
      </c>
      <c r="N32" s="75"/>
    </row>
    <row r="33" spans="2:14" s="26" customFormat="1" ht="15.75" customHeight="1" x14ac:dyDescent="0.25">
      <c r="B33" s="74">
        <v>4111738</v>
      </c>
      <c r="C33" s="65" t="str">
        <f>VLOOKUP(B33,'Répertoire Clients'!$A$12:$B$525,2)</f>
        <v>X</v>
      </c>
      <c r="D33" s="65"/>
      <c r="E33" s="65" t="str">
        <f>VLOOKUP(B33,'Répertoire Clients'!$A$12:$D$525,3)</f>
        <v>X</v>
      </c>
      <c r="F33" s="65" t="str">
        <f>VLOOKUP(B33,'Répertoire Clients'!$A$12:$D$525,4)</f>
        <v>X</v>
      </c>
      <c r="G33" s="35">
        <v>2101045</v>
      </c>
      <c r="H33" s="29">
        <v>44225</v>
      </c>
      <c r="I33" s="27">
        <v>465</v>
      </c>
      <c r="J33" s="29"/>
      <c r="K33" s="42"/>
      <c r="L33" s="67">
        <f t="shared" ref="L33" si="23">I33-K33</f>
        <v>465</v>
      </c>
      <c r="M33" s="68" t="str">
        <f t="shared" si="2"/>
        <v>Relance</v>
      </c>
      <c r="N33" s="75"/>
    </row>
    <row r="34" spans="2:14" s="26" customFormat="1" ht="15.75" customHeight="1" x14ac:dyDescent="0.25">
      <c r="B34" s="74">
        <v>4119104</v>
      </c>
      <c r="C34" s="65" t="str">
        <f>VLOOKUP(B34,'Répertoire Clients'!$A$12:$B$525,2)</f>
        <v>X</v>
      </c>
      <c r="D34" s="65"/>
      <c r="E34" s="65" t="str">
        <f>VLOOKUP(B34,'Répertoire Clients'!$A$12:$D$525,3)</f>
        <v>X</v>
      </c>
      <c r="F34" s="65" t="str">
        <f>VLOOKUP(B34,'Répertoire Clients'!$A$12:$D$525,4)</f>
        <v>X</v>
      </c>
      <c r="G34" s="35">
        <v>2101044</v>
      </c>
      <c r="H34" s="29">
        <v>44225</v>
      </c>
      <c r="I34" s="27">
        <v>465</v>
      </c>
      <c r="J34" s="29">
        <v>44239</v>
      </c>
      <c r="K34" s="42">
        <v>465</v>
      </c>
      <c r="L34" s="67">
        <f t="shared" ref="L34" si="24">I34-K34</f>
        <v>0</v>
      </c>
      <c r="M34" s="68" t="str">
        <f t="shared" si="2"/>
        <v>Soldé</v>
      </c>
      <c r="N34" s="75" t="s">
        <v>41</v>
      </c>
    </row>
    <row r="35" spans="2:14" s="26" customFormat="1" ht="15.75" customHeight="1" x14ac:dyDescent="0.25">
      <c r="B35" s="74">
        <v>4111728</v>
      </c>
      <c r="C35" s="65" t="str">
        <f>VLOOKUP(B35,'Répertoire Clients'!$A$12:$B$525,2)</f>
        <v>X</v>
      </c>
      <c r="D35" s="65"/>
      <c r="E35" s="65" t="str">
        <f>VLOOKUP(B35,'Répertoire Clients'!$A$12:$D$525,3)</f>
        <v>X</v>
      </c>
      <c r="F35" s="65" t="str">
        <f>VLOOKUP(B35,'Répertoire Clients'!$A$12:$D$525,4)</f>
        <v>X</v>
      </c>
      <c r="G35" s="35">
        <v>2101043</v>
      </c>
      <c r="H35" s="29">
        <v>44225</v>
      </c>
      <c r="I35" s="27">
        <v>465</v>
      </c>
      <c r="J35" s="29">
        <v>44239</v>
      </c>
      <c r="K35" s="42">
        <v>465</v>
      </c>
      <c r="L35" s="67">
        <f t="shared" ref="L35" si="25">I35-K35</f>
        <v>0</v>
      </c>
      <c r="M35" s="68" t="str">
        <f t="shared" si="2"/>
        <v>Soldé</v>
      </c>
      <c r="N35" s="75" t="s">
        <v>41</v>
      </c>
    </row>
    <row r="36" spans="2:14" s="26" customFormat="1" ht="15.75" customHeight="1" x14ac:dyDescent="0.25">
      <c r="B36" s="74">
        <v>4110303</v>
      </c>
      <c r="C36" s="65" t="str">
        <f>VLOOKUP(B36,'Répertoire Clients'!$A$12:$B$525,2)</f>
        <v>X</v>
      </c>
      <c r="D36" s="65"/>
      <c r="E36" s="65" t="str">
        <f>VLOOKUP(B36,'Répertoire Clients'!$A$12:$D$525,3)</f>
        <v>X</v>
      </c>
      <c r="F36" s="65" t="str">
        <f>VLOOKUP(B36,'Répertoire Clients'!$A$12:$D$525,4)</f>
        <v>X</v>
      </c>
      <c r="G36" s="35">
        <v>2101042</v>
      </c>
      <c r="H36" s="29">
        <v>44225</v>
      </c>
      <c r="I36" s="27">
        <v>465</v>
      </c>
      <c r="J36" s="29"/>
      <c r="K36" s="42"/>
      <c r="L36" s="67">
        <f t="shared" ref="L36" si="26">I36-K36</f>
        <v>465</v>
      </c>
      <c r="M36" s="68" t="str">
        <f t="shared" si="2"/>
        <v>Relance</v>
      </c>
      <c r="N36" s="75"/>
    </row>
    <row r="37" spans="2:14" s="26" customFormat="1" ht="15.75" customHeight="1" x14ac:dyDescent="0.25">
      <c r="B37" s="74">
        <v>4112903</v>
      </c>
      <c r="C37" s="65" t="str">
        <f>VLOOKUP(B37,'Répertoire Clients'!$A$12:$B$525,2)</f>
        <v>X</v>
      </c>
      <c r="D37" s="65"/>
      <c r="E37" s="65" t="str">
        <f>VLOOKUP(B37,'Répertoire Clients'!$A$12:$D$525,3)</f>
        <v>X</v>
      </c>
      <c r="F37" s="65" t="str">
        <f>VLOOKUP(B37,'Répertoire Clients'!$A$12:$D$525,4)</f>
        <v>X</v>
      </c>
      <c r="G37" s="35">
        <v>2101041</v>
      </c>
      <c r="H37" s="29">
        <v>44225</v>
      </c>
      <c r="I37" s="27">
        <v>465</v>
      </c>
      <c r="J37" s="29">
        <v>44245</v>
      </c>
      <c r="K37" s="42">
        <v>465</v>
      </c>
      <c r="L37" s="67">
        <f t="shared" ref="L37" si="27">I37-K37</f>
        <v>0</v>
      </c>
      <c r="M37" s="68" t="str">
        <f t="shared" si="2"/>
        <v>Soldé</v>
      </c>
      <c r="N37" s="75" t="s">
        <v>40</v>
      </c>
    </row>
    <row r="38" spans="2:14" s="26" customFormat="1" ht="15.75" customHeight="1" x14ac:dyDescent="0.25">
      <c r="B38" s="74">
        <v>4111722</v>
      </c>
      <c r="C38" s="65" t="str">
        <f>VLOOKUP(B38,'Répertoire Clients'!$A$12:$B$525,2)</f>
        <v>X</v>
      </c>
      <c r="D38" s="65"/>
      <c r="E38" s="65" t="str">
        <f>VLOOKUP(B38,'Répertoire Clients'!$A$12:$D$525,3)</f>
        <v>X</v>
      </c>
      <c r="F38" s="65" t="str">
        <f>VLOOKUP(B38,'Répertoire Clients'!$A$12:$D$525,4)</f>
        <v>X</v>
      </c>
      <c r="G38" s="35">
        <v>2101040</v>
      </c>
      <c r="H38" s="29">
        <v>44225</v>
      </c>
      <c r="I38" s="27">
        <v>930</v>
      </c>
      <c r="J38" s="29"/>
      <c r="K38" s="42"/>
      <c r="L38" s="67">
        <f t="shared" ref="L38" si="28">I38-K38</f>
        <v>930</v>
      </c>
      <c r="M38" s="68" t="str">
        <f t="shared" si="2"/>
        <v>Relance</v>
      </c>
      <c r="N38" s="75"/>
    </row>
    <row r="39" spans="2:14" s="26" customFormat="1" ht="15.75" customHeight="1" x14ac:dyDescent="0.25">
      <c r="B39" s="74">
        <v>4111732</v>
      </c>
      <c r="C39" s="65" t="str">
        <f>VLOOKUP(B39,'Répertoire Clients'!$A$12:$B$525,2)</f>
        <v>X</v>
      </c>
      <c r="D39" s="65"/>
      <c r="E39" s="65" t="str">
        <f>VLOOKUP(B39,'Répertoire Clients'!$A$12:$D$525,3)</f>
        <v>X</v>
      </c>
      <c r="F39" s="65" t="str">
        <f>VLOOKUP(B39,'Répertoire Clients'!$A$12:$D$525,4)</f>
        <v>X</v>
      </c>
      <c r="G39" s="35">
        <v>2101039</v>
      </c>
      <c r="H39" s="29">
        <v>44225</v>
      </c>
      <c r="I39" s="27">
        <v>1149</v>
      </c>
      <c r="J39" s="29">
        <v>44242</v>
      </c>
      <c r="K39" s="42">
        <v>1149</v>
      </c>
      <c r="L39" s="67">
        <f t="shared" ref="L39" si="29">I39-K39</f>
        <v>0</v>
      </c>
      <c r="M39" s="68" t="str">
        <f t="shared" si="2"/>
        <v>Soldé</v>
      </c>
      <c r="N39" s="75" t="s">
        <v>41</v>
      </c>
    </row>
    <row r="40" spans="2:14" s="26" customFormat="1" ht="15.75" customHeight="1" x14ac:dyDescent="0.25">
      <c r="B40" s="74">
        <v>4111720</v>
      </c>
      <c r="C40" s="65" t="str">
        <f>VLOOKUP(B40,'Répertoire Clients'!$A$12:$B$525,2)</f>
        <v>X</v>
      </c>
      <c r="D40" s="65"/>
      <c r="E40" s="65" t="str">
        <f>VLOOKUP(B40,'Répertoire Clients'!$A$12:$D$525,3)</f>
        <v>X</v>
      </c>
      <c r="F40" s="65" t="str">
        <f>VLOOKUP(B40,'Répertoire Clients'!$A$12:$D$525,4)</f>
        <v>X</v>
      </c>
      <c r="G40" s="35">
        <v>2101038</v>
      </c>
      <c r="H40" s="29">
        <v>44225</v>
      </c>
      <c r="I40" s="27">
        <v>1116</v>
      </c>
      <c r="J40" s="29">
        <v>44237</v>
      </c>
      <c r="K40" s="42">
        <v>1116</v>
      </c>
      <c r="L40" s="67">
        <f t="shared" ref="L40" si="30">I40-K40</f>
        <v>0</v>
      </c>
      <c r="M40" s="68" t="str">
        <f t="shared" si="2"/>
        <v>Soldé</v>
      </c>
      <c r="N40" s="75" t="s">
        <v>40</v>
      </c>
    </row>
    <row r="41" spans="2:14" s="26" customFormat="1" ht="15.75" customHeight="1" x14ac:dyDescent="0.25">
      <c r="B41" s="74">
        <v>4113001</v>
      </c>
      <c r="C41" s="65" t="str">
        <f>VLOOKUP(B41,'Répertoire Clients'!$A$12:$B$525,2)</f>
        <v>X</v>
      </c>
      <c r="D41" s="65"/>
      <c r="E41" s="65" t="str">
        <f>VLOOKUP(B41,'Répertoire Clients'!$A$12:$D$525,3)</f>
        <v>X</v>
      </c>
      <c r="F41" s="65" t="str">
        <f>VLOOKUP(B41,'Répertoire Clients'!$A$12:$D$525,4)</f>
        <v>X</v>
      </c>
      <c r="G41" s="35">
        <f>$G$42+1</f>
        <v>2101037</v>
      </c>
      <c r="H41" s="29">
        <v>44225</v>
      </c>
      <c r="I41" s="27">
        <v>539.67999999999995</v>
      </c>
      <c r="J41" s="29">
        <v>44246</v>
      </c>
      <c r="K41" s="42">
        <v>539.67999999999995</v>
      </c>
      <c r="L41" s="67">
        <f t="shared" ref="L41" si="31">I41-K41</f>
        <v>0</v>
      </c>
      <c r="M41" s="68" t="str">
        <f t="shared" si="2"/>
        <v>Soldé</v>
      </c>
      <c r="N41" s="75" t="s">
        <v>41</v>
      </c>
    </row>
    <row r="42" spans="2:14" s="26" customFormat="1" ht="15.75" customHeight="1" x14ac:dyDescent="0.25">
      <c r="B42" s="74">
        <v>4113404</v>
      </c>
      <c r="C42" s="65" t="str">
        <f>VLOOKUP(B42,'Répertoire Clients'!$A$12:$B$525,2)</f>
        <v>X</v>
      </c>
      <c r="D42" s="65"/>
      <c r="E42" s="65" t="str">
        <f>VLOOKUP(B42,'Répertoire Clients'!$A$12:$D$525,3)</f>
        <v>X</v>
      </c>
      <c r="F42" s="65" t="str">
        <f>VLOOKUP(B42,'Répertoire Clients'!$A$12:$D$525,4)</f>
        <v>X</v>
      </c>
      <c r="G42" s="35">
        <v>2101036</v>
      </c>
      <c r="H42" s="29">
        <v>44225</v>
      </c>
      <c r="I42" s="27">
        <v>83.36</v>
      </c>
      <c r="J42" s="29">
        <v>44244</v>
      </c>
      <c r="K42" s="42">
        <v>83.36</v>
      </c>
      <c r="L42" s="67">
        <f t="shared" ref="L42" si="32">I42-K42</f>
        <v>0</v>
      </c>
      <c r="M42" s="68" t="str">
        <f t="shared" si="2"/>
        <v>Soldé</v>
      </c>
      <c r="N42" s="75" t="s">
        <v>40</v>
      </c>
    </row>
    <row r="43" spans="2:14" s="26" customFormat="1" ht="15.75" customHeight="1" x14ac:dyDescent="0.25">
      <c r="B43" s="74">
        <v>4113325</v>
      </c>
      <c r="C43" s="65" t="str">
        <f>VLOOKUP(B43,'Répertoire Clients'!$A$12:$B$525,2)</f>
        <v>X</v>
      </c>
      <c r="D43" s="65"/>
      <c r="E43" s="65" t="str">
        <f>VLOOKUP(B43,'Répertoire Clients'!$A$12:$D$525,3)</f>
        <v>X</v>
      </c>
      <c r="F43" s="65" t="str">
        <f>VLOOKUP(B43,'Répertoire Clients'!$A$12:$D$525,4)</f>
        <v>X</v>
      </c>
      <c r="G43" s="35">
        <v>2101035</v>
      </c>
      <c r="H43" s="29">
        <v>44225</v>
      </c>
      <c r="I43" s="27">
        <v>243.31</v>
      </c>
      <c r="J43" s="29">
        <v>44235</v>
      </c>
      <c r="K43" s="42">
        <v>243.31</v>
      </c>
      <c r="L43" s="67">
        <f t="shared" ref="L43" si="33">I43-K43</f>
        <v>0</v>
      </c>
      <c r="M43" s="68" t="str">
        <f t="shared" si="2"/>
        <v>Soldé</v>
      </c>
      <c r="N43" s="75" t="s">
        <v>40</v>
      </c>
    </row>
    <row r="44" spans="2:14" s="26" customFormat="1" ht="15.75" customHeight="1" x14ac:dyDescent="0.25">
      <c r="B44" s="74">
        <v>4111720</v>
      </c>
      <c r="C44" s="65" t="str">
        <f>VLOOKUP(B44,'Répertoire Clients'!$A$12:$B$525,2)</f>
        <v>X</v>
      </c>
      <c r="D44" s="65"/>
      <c r="E44" s="65" t="str">
        <f>VLOOKUP(B44,'Répertoire Clients'!$A$12:$D$525,3)</f>
        <v>X</v>
      </c>
      <c r="F44" s="65" t="str">
        <f>VLOOKUP(B44,'Répertoire Clients'!$A$12:$D$525,4)</f>
        <v>X</v>
      </c>
      <c r="G44" s="35">
        <v>2101034</v>
      </c>
      <c r="H44" s="29">
        <v>44224</v>
      </c>
      <c r="I44" s="27">
        <v>2103.36</v>
      </c>
      <c r="J44" s="29">
        <v>44237</v>
      </c>
      <c r="K44" s="42">
        <v>2103.36</v>
      </c>
      <c r="L44" s="67">
        <f t="shared" ref="L44" si="34">I44-K44</f>
        <v>0</v>
      </c>
      <c r="M44" s="68" t="str">
        <f t="shared" si="2"/>
        <v>Soldé</v>
      </c>
      <c r="N44" s="75" t="s">
        <v>40</v>
      </c>
    </row>
    <row r="45" spans="2:14" s="26" customFormat="1" ht="15.75" customHeight="1" x14ac:dyDescent="0.25">
      <c r="B45" s="74">
        <v>4111738</v>
      </c>
      <c r="C45" s="65" t="str">
        <f>VLOOKUP(B45,'Répertoire Clients'!$A$12:$B$525,2)</f>
        <v>X</v>
      </c>
      <c r="D45" s="65"/>
      <c r="E45" s="65" t="str">
        <f>VLOOKUP(B45,'Répertoire Clients'!$A$12:$D$525,3)</f>
        <v>X</v>
      </c>
      <c r="F45" s="65" t="str">
        <f>VLOOKUP(B45,'Répertoire Clients'!$A$12:$D$525,4)</f>
        <v>X</v>
      </c>
      <c r="G45" s="35">
        <v>2101033</v>
      </c>
      <c r="H45" s="29">
        <v>44224</v>
      </c>
      <c r="I45" s="27">
        <v>107.76</v>
      </c>
      <c r="J45" s="29"/>
      <c r="K45" s="42"/>
      <c r="L45" s="67">
        <f t="shared" ref="L45" si="35">I45-K45</f>
        <v>107.76</v>
      </c>
      <c r="M45" s="68" t="str">
        <f t="shared" si="2"/>
        <v>Relance</v>
      </c>
      <c r="N45" s="75"/>
    </row>
    <row r="46" spans="2:14" s="26" customFormat="1" ht="15.75" customHeight="1" x14ac:dyDescent="0.25">
      <c r="B46" s="74">
        <v>4110499</v>
      </c>
      <c r="C46" s="65" t="str">
        <f>VLOOKUP(B46,'Répertoire Clients'!$A$12:$B$525,2)</f>
        <v>X</v>
      </c>
      <c r="D46" s="65" t="s">
        <v>44</v>
      </c>
      <c r="E46" s="65" t="str">
        <f>VLOOKUP(B46,'Répertoire Clients'!$A$12:$D$525,3)</f>
        <v>X</v>
      </c>
      <c r="F46" s="65" t="str">
        <f>VLOOKUP(B46,'Répertoire Clients'!$A$12:$D$525,4)</f>
        <v>X</v>
      </c>
      <c r="G46" s="35">
        <v>2101032</v>
      </c>
      <c r="H46" s="29">
        <v>44224</v>
      </c>
      <c r="I46" s="27">
        <v>448.5</v>
      </c>
      <c r="J46" s="29"/>
      <c r="K46" s="42"/>
      <c r="L46" s="67">
        <f t="shared" ref="L46" si="36">I46-K46</f>
        <v>448.5</v>
      </c>
      <c r="M46" s="68" t="str">
        <f t="shared" si="2"/>
        <v>Relance</v>
      </c>
      <c r="N46" s="75"/>
    </row>
    <row r="47" spans="2:14" s="26" customFormat="1" ht="15.75" customHeight="1" x14ac:dyDescent="0.25">
      <c r="B47" s="74">
        <v>4111714</v>
      </c>
      <c r="C47" s="65" t="str">
        <f>VLOOKUP(B47,'Répertoire Clients'!$A$12:$B$525,2)</f>
        <v>X</v>
      </c>
      <c r="D47" s="65"/>
      <c r="E47" s="65" t="str">
        <f>VLOOKUP(B47,'Répertoire Clients'!$A$12:$D$525,3)</f>
        <v>X</v>
      </c>
      <c r="F47" s="65" t="str">
        <f>VLOOKUP(B47,'Répertoire Clients'!$A$12:$D$525,4)</f>
        <v>X</v>
      </c>
      <c r="G47" s="35">
        <v>2101031</v>
      </c>
      <c r="H47" s="29">
        <v>44223</v>
      </c>
      <c r="I47" s="27">
        <v>2980.97</v>
      </c>
      <c r="J47" s="29">
        <v>44239</v>
      </c>
      <c r="K47" s="42">
        <v>2980.97</v>
      </c>
      <c r="L47" s="67">
        <f t="shared" ref="L47" si="37">I47-K47</f>
        <v>0</v>
      </c>
      <c r="M47" s="68" t="str">
        <f t="shared" si="2"/>
        <v>Soldé</v>
      </c>
      <c r="N47" s="75" t="s">
        <v>41</v>
      </c>
    </row>
    <row r="48" spans="2:14" s="26" customFormat="1" ht="15.75" customHeight="1" x14ac:dyDescent="0.25">
      <c r="B48" s="74">
        <v>4111734</v>
      </c>
      <c r="C48" s="65" t="str">
        <f>VLOOKUP(B48,'Répertoire Clients'!$A$12:$B$525,2)</f>
        <v>X</v>
      </c>
      <c r="D48" s="65"/>
      <c r="E48" s="65" t="str">
        <f>VLOOKUP(B48,'Répertoire Clients'!$A$12:$D$525,3)</f>
        <v>X</v>
      </c>
      <c r="F48" s="65" t="str">
        <f>VLOOKUP(B48,'Répertoire Clients'!$A$12:$D$525,4)</f>
        <v>X</v>
      </c>
      <c r="G48" s="35">
        <v>2101030</v>
      </c>
      <c r="H48" s="29">
        <v>44223</v>
      </c>
      <c r="I48" s="27">
        <v>295.42</v>
      </c>
      <c r="J48" s="29">
        <v>44242</v>
      </c>
      <c r="K48" s="42">
        <v>295.42</v>
      </c>
      <c r="L48" s="67">
        <f t="shared" ref="L48" si="38">I48-K48</f>
        <v>0</v>
      </c>
      <c r="M48" s="68" t="str">
        <f t="shared" si="2"/>
        <v>Soldé</v>
      </c>
      <c r="N48" s="75" t="s">
        <v>40</v>
      </c>
    </row>
    <row r="49" spans="2:14" s="26" customFormat="1" ht="15.75" customHeight="1" x14ac:dyDescent="0.25">
      <c r="B49" s="74">
        <v>4115801</v>
      </c>
      <c r="C49" s="65" t="str">
        <f>VLOOKUP(B49,'Répertoire Clients'!$A$12:$B$525,2)</f>
        <v>X</v>
      </c>
      <c r="D49" s="65"/>
      <c r="E49" s="65" t="str">
        <f>VLOOKUP(B49,'Répertoire Clients'!$A$12:$D$525,3)</f>
        <v>X</v>
      </c>
      <c r="F49" s="65" t="str">
        <f>VLOOKUP(B49,'Répertoire Clients'!$A$12:$D$525,4)</f>
        <v>X</v>
      </c>
      <c r="G49" s="35">
        <v>2101029</v>
      </c>
      <c r="H49" s="29">
        <v>44223</v>
      </c>
      <c r="I49" s="27">
        <v>2670.23</v>
      </c>
      <c r="J49" s="29">
        <v>44223</v>
      </c>
      <c r="K49" s="42">
        <v>2670.23</v>
      </c>
      <c r="L49" s="67">
        <f t="shared" ref="L49:L50" si="39">I49-K49</f>
        <v>0</v>
      </c>
      <c r="M49" s="68" t="str">
        <f t="shared" si="2"/>
        <v>Soldé</v>
      </c>
      <c r="N49" s="75" t="s">
        <v>40</v>
      </c>
    </row>
    <row r="50" spans="2:14" s="26" customFormat="1" ht="15.75" customHeight="1" x14ac:dyDescent="0.25">
      <c r="B50" s="74">
        <v>4111801</v>
      </c>
      <c r="C50" s="65" t="str">
        <f>VLOOKUP(B50,'Répertoire Clients'!$A$12:$B$525,2)</f>
        <v>X</v>
      </c>
      <c r="D50" s="65"/>
      <c r="E50" s="65" t="str">
        <f>VLOOKUP(B50,'Répertoire Clients'!$A$12:$D$525,3)</f>
        <v>X</v>
      </c>
      <c r="F50" s="65" t="str">
        <f>VLOOKUP(B50,'Répertoire Clients'!$A$12:$D$525,4)</f>
        <v>X</v>
      </c>
      <c r="G50" s="35">
        <v>2101028</v>
      </c>
      <c r="H50" s="29">
        <v>44223</v>
      </c>
      <c r="I50" s="27">
        <v>1904.34</v>
      </c>
      <c r="J50" s="29">
        <v>44216</v>
      </c>
      <c r="K50" s="42">
        <v>1854.54</v>
      </c>
      <c r="L50" s="67">
        <f t="shared" si="39"/>
        <v>49.799999999999955</v>
      </c>
      <c r="M50" s="68" t="str">
        <f t="shared" si="2"/>
        <v>Relance</v>
      </c>
      <c r="N50" s="75" t="s">
        <v>40</v>
      </c>
    </row>
    <row r="51" spans="2:14" s="26" customFormat="1" ht="15.75" customHeight="1" x14ac:dyDescent="0.25">
      <c r="B51" s="74">
        <v>4113001</v>
      </c>
      <c r="C51" s="65" t="str">
        <f>VLOOKUP(B51,'Répertoire Clients'!$A$12:$B$525,2)</f>
        <v>X</v>
      </c>
      <c r="D51" s="65"/>
      <c r="E51" s="65" t="str">
        <f>VLOOKUP(B51,'Répertoire Clients'!$A$12:$D$525,3)</f>
        <v>X</v>
      </c>
      <c r="F51" s="65" t="str">
        <f>VLOOKUP(B51,'Répertoire Clients'!$A$12:$D$525,4)</f>
        <v>X</v>
      </c>
      <c r="G51" s="35">
        <v>2101027</v>
      </c>
      <c r="H51" s="29">
        <v>44221</v>
      </c>
      <c r="I51" s="27">
        <v>100.66</v>
      </c>
      <c r="J51" s="29">
        <v>44226</v>
      </c>
      <c r="K51" s="42">
        <v>100.66</v>
      </c>
      <c r="L51" s="67">
        <f t="shared" ref="L51" si="40">I51-K51</f>
        <v>0</v>
      </c>
      <c r="M51" s="68" t="str">
        <f t="shared" si="2"/>
        <v>Soldé</v>
      </c>
      <c r="N51" s="77" t="s">
        <v>41</v>
      </c>
    </row>
    <row r="52" spans="2:14" s="26" customFormat="1" ht="15.75" customHeight="1" x14ac:dyDescent="0.25">
      <c r="B52" s="74">
        <v>4117809</v>
      </c>
      <c r="C52" s="65" t="str">
        <f>VLOOKUP(B52,'Répertoire Clients'!$A$12:$B$525,2)</f>
        <v>X</v>
      </c>
      <c r="D52" s="65"/>
      <c r="E52" s="65" t="str">
        <f>VLOOKUP(B52,'Répertoire Clients'!$A$12:$D$525,3)</f>
        <v>X</v>
      </c>
      <c r="F52" s="65" t="str">
        <f>VLOOKUP(B52,'Répertoire Clients'!$A$12:$D$525,4)</f>
        <v>X</v>
      </c>
      <c r="G52" s="35">
        <v>2101026</v>
      </c>
      <c r="H52" s="29">
        <v>44221</v>
      </c>
      <c r="I52" s="27">
        <v>90.72</v>
      </c>
      <c r="J52" s="29"/>
      <c r="K52" s="42"/>
      <c r="L52" s="67">
        <f t="shared" ref="L52" si="41">I52-K52</f>
        <v>90.72</v>
      </c>
      <c r="M52" s="68" t="str">
        <f t="shared" si="2"/>
        <v>Relance</v>
      </c>
      <c r="N52" s="77"/>
    </row>
    <row r="53" spans="2:14" s="26" customFormat="1" ht="15.75" customHeight="1" x14ac:dyDescent="0.25">
      <c r="B53" s="74">
        <v>4111732</v>
      </c>
      <c r="C53" s="65" t="str">
        <f>VLOOKUP(B53,'Répertoire Clients'!$A$12:$B$525,2)</f>
        <v>X</v>
      </c>
      <c r="D53" s="65"/>
      <c r="E53" s="65" t="str">
        <f>VLOOKUP(B53,'Répertoire Clients'!$A$12:$D$525,3)</f>
        <v>X</v>
      </c>
      <c r="F53" s="65" t="str">
        <f>VLOOKUP(B53,'Répertoire Clients'!$A$12:$D$525,4)</f>
        <v>X</v>
      </c>
      <c r="G53" s="35">
        <v>2101025</v>
      </c>
      <c r="H53" s="29">
        <v>44218</v>
      </c>
      <c r="I53" s="27">
        <v>5456.65</v>
      </c>
      <c r="J53" s="29"/>
      <c r="K53" s="42"/>
      <c r="L53" s="67">
        <f t="shared" ref="L53" si="42">I53-K53</f>
        <v>5456.65</v>
      </c>
      <c r="M53" s="68" t="str">
        <f t="shared" si="2"/>
        <v>Relance</v>
      </c>
      <c r="N53" s="77"/>
    </row>
    <row r="54" spans="2:14" s="26" customFormat="1" ht="15.75" customHeight="1" x14ac:dyDescent="0.25">
      <c r="B54" s="74">
        <v>4111732</v>
      </c>
      <c r="C54" s="65" t="str">
        <f>VLOOKUP(B54,'Répertoire Clients'!$A$12:$B$525,2)</f>
        <v>X</v>
      </c>
      <c r="D54" s="65"/>
      <c r="E54" s="65" t="str">
        <f>VLOOKUP(B54,'Répertoire Clients'!$A$12:$D$525,3)</f>
        <v>X</v>
      </c>
      <c r="F54" s="65" t="str">
        <f>VLOOKUP(B54,'Répertoire Clients'!$A$12:$D$525,4)</f>
        <v>X</v>
      </c>
      <c r="G54" s="35">
        <v>2101024</v>
      </c>
      <c r="H54" s="29">
        <v>44218</v>
      </c>
      <c r="I54" s="27">
        <v>55.78</v>
      </c>
      <c r="J54" s="29">
        <v>44226</v>
      </c>
      <c r="K54" s="42">
        <v>55.78</v>
      </c>
      <c r="L54" s="67">
        <f t="shared" ref="L54" si="43">I54-K54</f>
        <v>0</v>
      </c>
      <c r="M54" s="68" t="str">
        <f t="shared" si="2"/>
        <v>Soldé</v>
      </c>
      <c r="N54" s="77" t="s">
        <v>41</v>
      </c>
    </row>
    <row r="55" spans="2:14" s="26" customFormat="1" ht="15.75" customHeight="1" x14ac:dyDescent="0.25">
      <c r="B55" s="74">
        <v>4111732</v>
      </c>
      <c r="C55" s="65" t="str">
        <f>VLOOKUP(B55,'Répertoire Clients'!$A$12:$B$525,2)</f>
        <v>X</v>
      </c>
      <c r="D55" s="65"/>
      <c r="E55" s="65" t="str">
        <f>VLOOKUP(B55,'Répertoire Clients'!$A$12:$D$525,3)</f>
        <v>X</v>
      </c>
      <c r="F55" s="65" t="str">
        <f>VLOOKUP(B55,'Répertoire Clients'!$A$12:$D$525,4)</f>
        <v>X</v>
      </c>
      <c r="G55" s="35">
        <v>2101023</v>
      </c>
      <c r="H55" s="29">
        <v>44218</v>
      </c>
      <c r="I55" s="27">
        <v>3770.93</v>
      </c>
      <c r="J55" s="29">
        <v>44226</v>
      </c>
      <c r="K55" s="42">
        <v>3770.93</v>
      </c>
      <c r="L55" s="67">
        <f t="shared" ref="L55" si="44">I55-K55</f>
        <v>0</v>
      </c>
      <c r="M55" s="68" t="str">
        <f t="shared" si="2"/>
        <v>Soldé</v>
      </c>
      <c r="N55" s="77" t="s">
        <v>41</v>
      </c>
    </row>
    <row r="56" spans="2:14" s="26" customFormat="1" ht="15.75" customHeight="1" x14ac:dyDescent="0.25">
      <c r="B56" s="74">
        <v>4113310</v>
      </c>
      <c r="C56" s="65" t="str">
        <f>VLOOKUP(B56,'Répertoire Clients'!$A$12:$B$525,2)</f>
        <v>X</v>
      </c>
      <c r="D56" s="65"/>
      <c r="E56" s="65" t="str">
        <f>VLOOKUP(B56,'Répertoire Clients'!$A$12:$D$525,3)</f>
        <v>X</v>
      </c>
      <c r="F56" s="65" t="str">
        <f>VLOOKUP(B56,'Répertoire Clients'!$A$12:$D$525,4)</f>
        <v>X</v>
      </c>
      <c r="G56" s="35">
        <v>2101022</v>
      </c>
      <c r="H56" s="29">
        <v>44218</v>
      </c>
      <c r="I56" s="27">
        <v>7735.81</v>
      </c>
      <c r="J56" s="29">
        <v>44228</v>
      </c>
      <c r="K56" s="42">
        <v>6500</v>
      </c>
      <c r="L56" s="67">
        <f t="shared" ref="L56" si="45">I56-K56</f>
        <v>1235.8100000000004</v>
      </c>
      <c r="M56" s="68" t="str">
        <f t="shared" si="2"/>
        <v>Relance</v>
      </c>
      <c r="N56" s="77" t="s">
        <v>40</v>
      </c>
    </row>
    <row r="57" spans="2:14" s="26" customFormat="1" ht="15.75" customHeight="1" x14ac:dyDescent="0.25">
      <c r="B57" s="74">
        <v>4111205</v>
      </c>
      <c r="C57" s="65" t="str">
        <f>VLOOKUP(B57,'Répertoire Clients'!$A$12:$B$525,2)</f>
        <v>X</v>
      </c>
      <c r="D57" s="65"/>
      <c r="E57" s="65" t="str">
        <f>VLOOKUP(B57,'Répertoire Clients'!$A$12:$D$525,3)</f>
        <v>X</v>
      </c>
      <c r="F57" s="65" t="str">
        <f>VLOOKUP(B57,'Répertoire Clients'!$A$12:$D$525,4)</f>
        <v>X</v>
      </c>
      <c r="G57" s="35">
        <v>2101021</v>
      </c>
      <c r="H57" s="29">
        <v>44217</v>
      </c>
      <c r="I57" s="27">
        <v>306.58</v>
      </c>
      <c r="J57" s="29">
        <v>44224</v>
      </c>
      <c r="K57" s="42">
        <v>306.58</v>
      </c>
      <c r="L57" s="67">
        <f t="shared" ref="L57" si="46">I57-K57</f>
        <v>0</v>
      </c>
      <c r="M57" s="68" t="str">
        <f t="shared" si="2"/>
        <v>Soldé</v>
      </c>
      <c r="N57" s="77" t="s">
        <v>41</v>
      </c>
    </row>
    <row r="58" spans="2:14" s="26" customFormat="1" ht="15.75" customHeight="1" x14ac:dyDescent="0.25">
      <c r="B58" s="74">
        <v>4111201</v>
      </c>
      <c r="C58" s="65" t="str">
        <f>VLOOKUP(B58,'Répertoire Clients'!$A$12:$B$525,2)</f>
        <v>X</v>
      </c>
      <c r="D58" s="65"/>
      <c r="E58" s="65" t="str">
        <f>VLOOKUP(B58,'Répertoire Clients'!$A$12:$D$525,3)</f>
        <v>X</v>
      </c>
      <c r="F58" s="65" t="str">
        <f>VLOOKUP(B58,'Répertoire Clients'!$A$12:$D$525,4)</f>
        <v>X</v>
      </c>
      <c r="G58" s="35">
        <v>2101020</v>
      </c>
      <c r="H58" s="29">
        <v>44217</v>
      </c>
      <c r="I58" s="27">
        <v>156.22999999999999</v>
      </c>
      <c r="J58" s="29"/>
      <c r="K58" s="42"/>
      <c r="L58" s="67">
        <f t="shared" ref="L58" si="47">I58-K58</f>
        <v>156.22999999999999</v>
      </c>
      <c r="M58" s="68" t="str">
        <f t="shared" si="2"/>
        <v>Relance</v>
      </c>
      <c r="N58" s="77"/>
    </row>
    <row r="59" spans="2:14" s="26" customFormat="1" ht="15.75" customHeight="1" x14ac:dyDescent="0.25">
      <c r="B59" s="74">
        <v>4117202</v>
      </c>
      <c r="C59" s="65" t="str">
        <f>VLOOKUP(B59,'Répertoire Clients'!$A$12:$B$525,2)</f>
        <v>X</v>
      </c>
      <c r="D59" s="65"/>
      <c r="E59" s="65" t="str">
        <f>VLOOKUP(B59,'Répertoire Clients'!$A$12:$D$525,3)</f>
        <v>X</v>
      </c>
      <c r="F59" s="65" t="str">
        <f>VLOOKUP(B59,'Répertoire Clients'!$A$12:$D$525,4)</f>
        <v>X</v>
      </c>
      <c r="G59" s="35">
        <v>2101019</v>
      </c>
      <c r="H59" s="29">
        <v>44216</v>
      </c>
      <c r="I59" s="27">
        <v>212.69</v>
      </c>
      <c r="J59" s="29">
        <v>44223</v>
      </c>
      <c r="K59" s="42">
        <v>212.69</v>
      </c>
      <c r="L59" s="67">
        <f t="shared" ref="L59" si="48">I59-K59</f>
        <v>0</v>
      </c>
      <c r="M59" s="68" t="str">
        <f t="shared" si="2"/>
        <v>Soldé</v>
      </c>
      <c r="N59" s="77" t="s">
        <v>41</v>
      </c>
    </row>
    <row r="60" spans="2:14" s="26" customFormat="1" ht="15.75" customHeight="1" x14ac:dyDescent="0.25">
      <c r="B60" s="74">
        <v>4111732</v>
      </c>
      <c r="C60" s="65" t="str">
        <f>VLOOKUP(B60,'Répertoire Clients'!$A$12:$B$525,2)</f>
        <v>X</v>
      </c>
      <c r="D60" s="65"/>
      <c r="E60" s="65" t="str">
        <f>VLOOKUP(B60,'Répertoire Clients'!$A$12:$D$525,3)</f>
        <v>X</v>
      </c>
      <c r="F60" s="65" t="str">
        <f>VLOOKUP(B60,'Répertoire Clients'!$A$12:$D$525,4)</f>
        <v>X</v>
      </c>
      <c r="G60" s="35" t="s">
        <v>36</v>
      </c>
      <c r="H60" s="29">
        <v>44216</v>
      </c>
      <c r="I60" s="27"/>
      <c r="J60" s="29"/>
      <c r="K60" s="42">
        <v>608.16</v>
      </c>
      <c r="L60" s="67">
        <f t="shared" ref="L60" si="49">I60-K60</f>
        <v>-608.16</v>
      </c>
      <c r="M60" s="68" t="str">
        <f t="shared" si="2"/>
        <v>Avoir</v>
      </c>
      <c r="N60" s="77"/>
    </row>
    <row r="61" spans="2:14" s="26" customFormat="1" ht="15.75" customHeight="1" x14ac:dyDescent="0.25">
      <c r="B61" s="74">
        <v>4119703</v>
      </c>
      <c r="C61" s="65" t="str">
        <f>VLOOKUP(B61,'Répertoire Clients'!$A$12:$B$525,2)</f>
        <v>X</v>
      </c>
      <c r="D61" s="65"/>
      <c r="E61" s="65" t="str">
        <f>VLOOKUP(B61,'Répertoire Clients'!$A$12:$D$525,3)</f>
        <v>X</v>
      </c>
      <c r="F61" s="65" t="str">
        <f>VLOOKUP(B61,'Répertoire Clients'!$A$12:$D$525,4)</f>
        <v>X</v>
      </c>
      <c r="G61" s="35">
        <v>2101018</v>
      </c>
      <c r="H61" s="29">
        <v>44215</v>
      </c>
      <c r="I61" s="27">
        <v>499.56</v>
      </c>
      <c r="J61" s="29">
        <v>44244</v>
      </c>
      <c r="K61" s="42">
        <v>499.56</v>
      </c>
      <c r="L61" s="67">
        <f t="shared" ref="L61" si="50">I61-K61</f>
        <v>0</v>
      </c>
      <c r="M61" s="68" t="str">
        <f t="shared" si="2"/>
        <v>Soldé</v>
      </c>
      <c r="N61" s="77" t="s">
        <v>40</v>
      </c>
    </row>
    <row r="62" spans="2:14" s="26" customFormat="1" ht="15.75" customHeight="1" x14ac:dyDescent="0.25">
      <c r="B62" s="74">
        <v>4114406</v>
      </c>
      <c r="C62" s="65" t="str">
        <f>VLOOKUP(B62,'Répertoire Clients'!$A$12:$B$525,2)</f>
        <v>X</v>
      </c>
      <c r="D62" s="65"/>
      <c r="E62" s="65" t="str">
        <f>VLOOKUP(B62,'Répertoire Clients'!$A$12:$D$525,3)</f>
        <v>X</v>
      </c>
      <c r="F62" s="65" t="str">
        <f>VLOOKUP(B62,'Répertoire Clients'!$A$12:$D$525,4)</f>
        <v>X</v>
      </c>
      <c r="G62" s="35">
        <v>2101017</v>
      </c>
      <c r="H62" s="29">
        <v>44215</v>
      </c>
      <c r="I62" s="27">
        <v>595.84</v>
      </c>
      <c r="J62" s="29">
        <v>44216</v>
      </c>
      <c r="K62" s="42">
        <v>595.84</v>
      </c>
      <c r="L62" s="67">
        <f t="shared" ref="L62" si="51">I62-K62</f>
        <v>0</v>
      </c>
      <c r="M62" s="68" t="str">
        <f t="shared" si="2"/>
        <v>Soldé</v>
      </c>
      <c r="N62" s="77" t="s">
        <v>40</v>
      </c>
    </row>
    <row r="63" spans="2:14" s="26" customFormat="1" ht="15.75" customHeight="1" x14ac:dyDescent="0.25">
      <c r="B63" s="74">
        <v>4111799</v>
      </c>
      <c r="C63" s="65" t="str">
        <f>VLOOKUP(B63,'Répertoire Clients'!$A$12:$B$525,2)</f>
        <v>X</v>
      </c>
      <c r="D63" s="65" t="s">
        <v>23</v>
      </c>
      <c r="E63" s="65" t="str">
        <f>VLOOKUP(B63,'Répertoire Clients'!$A$12:$D$525,3)</f>
        <v>X</v>
      </c>
      <c r="F63" s="65" t="str">
        <f>VLOOKUP(B63,'Répertoire Clients'!$A$12:$D$525,4)</f>
        <v>X</v>
      </c>
      <c r="G63" s="35">
        <v>2101016</v>
      </c>
      <c r="H63" s="29">
        <v>44214</v>
      </c>
      <c r="I63" s="27">
        <v>18.739999999999998</v>
      </c>
      <c r="J63" s="29">
        <v>44214</v>
      </c>
      <c r="K63" s="42">
        <v>18.739999999999998</v>
      </c>
      <c r="L63" s="67">
        <f t="shared" ref="L63" si="52">I63-K63</f>
        <v>0</v>
      </c>
      <c r="M63" s="68" t="str">
        <f t="shared" si="2"/>
        <v>Soldé</v>
      </c>
      <c r="N63" s="77" t="s">
        <v>40</v>
      </c>
    </row>
    <row r="64" spans="2:14" s="26" customFormat="1" ht="15.75" customHeight="1" x14ac:dyDescent="0.25">
      <c r="B64" s="74">
        <v>4119104</v>
      </c>
      <c r="C64" s="65" t="str">
        <f>VLOOKUP(B64,'Répertoire Clients'!$A$12:$B$525,2)</f>
        <v>X</v>
      </c>
      <c r="D64" s="65"/>
      <c r="E64" s="65" t="str">
        <f>VLOOKUP(B64,'Répertoire Clients'!$A$12:$D$525,3)</f>
        <v>X</v>
      </c>
      <c r="F64" s="65" t="str">
        <f>VLOOKUP(B64,'Répertoire Clients'!$A$12:$D$525,4)</f>
        <v>X</v>
      </c>
      <c r="G64" s="35">
        <v>2101015</v>
      </c>
      <c r="H64" s="29">
        <v>44211</v>
      </c>
      <c r="I64" s="27">
        <v>7916.62</v>
      </c>
      <c r="J64" s="29"/>
      <c r="K64" s="42"/>
      <c r="L64" s="67">
        <f t="shared" ref="L64:L66" si="53">I64-K64</f>
        <v>7916.62</v>
      </c>
      <c r="M64" s="68" t="str">
        <f t="shared" si="2"/>
        <v>Relance</v>
      </c>
      <c r="N64" s="77"/>
    </row>
    <row r="65" spans="1:14" s="26" customFormat="1" ht="15.75" customHeight="1" x14ac:dyDescent="0.25">
      <c r="B65" s="74">
        <v>4113323</v>
      </c>
      <c r="C65" s="65" t="str">
        <f>VLOOKUP(B65,'Répertoire Clients'!$A$12:$B$525,2)</f>
        <v>X</v>
      </c>
      <c r="D65" s="65"/>
      <c r="E65" s="65" t="str">
        <f>VLOOKUP(B65,'Répertoire Clients'!$A$12:$D$525,3)</f>
        <v>X</v>
      </c>
      <c r="F65" s="65" t="str">
        <f>VLOOKUP(B65,'Répertoire Clients'!$A$12:$D$525,4)</f>
        <v>X</v>
      </c>
      <c r="G65" s="35">
        <v>2101014</v>
      </c>
      <c r="H65" s="29">
        <v>44210</v>
      </c>
      <c r="I65" s="27">
        <v>1867.8</v>
      </c>
      <c r="J65" s="29">
        <v>44253</v>
      </c>
      <c r="K65" s="42">
        <v>1867.8</v>
      </c>
      <c r="L65" s="67">
        <f t="shared" si="53"/>
        <v>0</v>
      </c>
      <c r="M65" s="68" t="str">
        <f t="shared" si="2"/>
        <v>Soldé</v>
      </c>
      <c r="N65" s="77" t="s">
        <v>40</v>
      </c>
    </row>
    <row r="66" spans="1:14" s="26" customFormat="1" ht="15.75" customHeight="1" x14ac:dyDescent="0.25">
      <c r="B66" s="74">
        <v>4111720</v>
      </c>
      <c r="C66" s="65" t="str">
        <f>VLOOKUP(B66,'Répertoire Clients'!$A$12:$B$525,2)</f>
        <v>X</v>
      </c>
      <c r="D66" s="65"/>
      <c r="E66" s="65" t="str">
        <f>VLOOKUP(B66,'Répertoire Clients'!$A$12:$D$525,3)</f>
        <v>X</v>
      </c>
      <c r="F66" s="65" t="str">
        <f>VLOOKUP(B66,'Répertoire Clients'!$A$12:$D$525,4)</f>
        <v>X</v>
      </c>
      <c r="G66" s="35">
        <v>2101013</v>
      </c>
      <c r="H66" s="29">
        <v>44211</v>
      </c>
      <c r="I66" s="27">
        <v>1469.4</v>
      </c>
      <c r="J66" s="29">
        <v>44237</v>
      </c>
      <c r="K66" s="42">
        <v>1469.4</v>
      </c>
      <c r="L66" s="67">
        <f t="shared" si="53"/>
        <v>0</v>
      </c>
      <c r="M66" s="68" t="str">
        <f t="shared" si="2"/>
        <v>Soldé</v>
      </c>
      <c r="N66" s="77" t="s">
        <v>40</v>
      </c>
    </row>
    <row r="67" spans="1:14" s="26" customFormat="1" ht="15.75" customHeight="1" x14ac:dyDescent="0.25">
      <c r="B67" s="74">
        <v>4111720</v>
      </c>
      <c r="C67" s="65" t="str">
        <f>VLOOKUP(B67,'Répertoire Clients'!$A$12:$B$525,2)</f>
        <v>X</v>
      </c>
      <c r="D67" s="65"/>
      <c r="E67" s="65" t="str">
        <f>VLOOKUP(B67,'Répertoire Clients'!$A$12:$D$525,3)</f>
        <v>X</v>
      </c>
      <c r="F67" s="65" t="str">
        <f>VLOOKUP(B67,'Répertoire Clients'!$A$12:$D$525,4)</f>
        <v>X</v>
      </c>
      <c r="G67" s="35">
        <v>2101012</v>
      </c>
      <c r="H67" s="29">
        <v>44210</v>
      </c>
      <c r="I67" s="27">
        <v>530.99</v>
      </c>
      <c r="J67" s="29">
        <v>44237</v>
      </c>
      <c r="K67" s="42">
        <v>530.99</v>
      </c>
      <c r="L67" s="67">
        <f t="shared" ref="L67" si="54">I67-K67</f>
        <v>0</v>
      </c>
      <c r="M67" s="68" t="str">
        <f t="shared" si="2"/>
        <v>Soldé</v>
      </c>
      <c r="N67" s="77" t="s">
        <v>40</v>
      </c>
    </row>
    <row r="68" spans="1:14" s="26" customFormat="1" ht="15.75" customHeight="1" x14ac:dyDescent="0.25">
      <c r="B68" s="74">
        <v>4111720</v>
      </c>
      <c r="C68" s="65" t="str">
        <f>VLOOKUP(B68,'Répertoire Clients'!$A$12:$B$525,2)</f>
        <v>X</v>
      </c>
      <c r="D68" s="65"/>
      <c r="E68" s="65" t="str">
        <f>VLOOKUP(B68,'Répertoire Clients'!$A$12:$D$525,3)</f>
        <v>X</v>
      </c>
      <c r="F68" s="65" t="str">
        <f>VLOOKUP(B68,'Répertoire Clients'!$A$12:$D$525,4)</f>
        <v>X</v>
      </c>
      <c r="G68" s="35">
        <v>2101011</v>
      </c>
      <c r="H68" s="29">
        <v>44210</v>
      </c>
      <c r="I68" s="27">
        <v>2161.38</v>
      </c>
      <c r="J68" s="29">
        <v>44237</v>
      </c>
      <c r="K68" s="42">
        <v>2161.38</v>
      </c>
      <c r="L68" s="67">
        <f t="shared" ref="L68" si="55">I68-K68</f>
        <v>0</v>
      </c>
      <c r="M68" s="68" t="str">
        <f t="shared" si="2"/>
        <v>Soldé</v>
      </c>
      <c r="N68" s="77" t="s">
        <v>40</v>
      </c>
    </row>
    <row r="69" spans="1:14" s="26" customFormat="1" ht="15.75" customHeight="1" x14ac:dyDescent="0.25">
      <c r="B69" s="74">
        <v>4111722</v>
      </c>
      <c r="C69" s="65" t="str">
        <f>VLOOKUP(B69,'Répertoire Clients'!$A$12:$B$525,2)</f>
        <v>X</v>
      </c>
      <c r="D69" s="65"/>
      <c r="E69" s="65" t="str">
        <f>VLOOKUP(B69,'Répertoire Clients'!$A$12:$D$525,3)</f>
        <v>X</v>
      </c>
      <c r="F69" s="65" t="str">
        <f>VLOOKUP(B69,'Répertoire Clients'!$A$12:$D$525,4)</f>
        <v>X</v>
      </c>
      <c r="G69" s="35">
        <v>2101010</v>
      </c>
      <c r="H69" s="29">
        <v>44210</v>
      </c>
      <c r="I69" s="27">
        <v>1222.68</v>
      </c>
      <c r="J69" s="29">
        <v>44229</v>
      </c>
      <c r="K69" s="42">
        <v>1222.68</v>
      </c>
      <c r="L69" s="67">
        <f t="shared" ref="L69" si="56">I69-K69</f>
        <v>0</v>
      </c>
      <c r="M69" s="68" t="str">
        <f t="shared" si="2"/>
        <v>Soldé</v>
      </c>
      <c r="N69" s="77" t="s">
        <v>41</v>
      </c>
    </row>
    <row r="70" spans="1:14" s="26" customFormat="1" ht="15.75" customHeight="1" x14ac:dyDescent="0.25">
      <c r="B70" s="74">
        <v>4111801</v>
      </c>
      <c r="C70" s="65" t="str">
        <f>VLOOKUP(B70,'Répertoire Clients'!$A$12:$B$525,2)</f>
        <v>X</v>
      </c>
      <c r="D70" s="65"/>
      <c r="E70" s="65" t="str">
        <f>VLOOKUP(B70,'Répertoire Clients'!$A$12:$D$525,3)</f>
        <v>X</v>
      </c>
      <c r="F70" s="65" t="str">
        <f>VLOOKUP(B70,'Répertoire Clients'!$A$12:$D$525,4)</f>
        <v>X</v>
      </c>
      <c r="G70" s="35">
        <v>2101009</v>
      </c>
      <c r="H70" s="29">
        <v>44210</v>
      </c>
      <c r="I70" s="27">
        <v>1766.24</v>
      </c>
      <c r="J70" s="29"/>
      <c r="K70" s="42"/>
      <c r="L70" s="67">
        <f t="shared" ref="L70" si="57">I70-K70</f>
        <v>1766.24</v>
      </c>
      <c r="M70" s="68" t="str">
        <f t="shared" si="2"/>
        <v>Relance</v>
      </c>
      <c r="N70" s="77"/>
    </row>
    <row r="71" spans="1:14" s="26" customFormat="1" ht="15.75" customHeight="1" x14ac:dyDescent="0.25">
      <c r="B71" s="74">
        <v>4111728</v>
      </c>
      <c r="C71" s="65" t="str">
        <f>VLOOKUP(B71,'Répertoire Clients'!$A$12:$B$525,2)</f>
        <v>X</v>
      </c>
      <c r="D71" s="65"/>
      <c r="E71" s="65" t="str">
        <f>VLOOKUP(B71,'Répertoire Clients'!$A$12:$D$525,3)</f>
        <v>X</v>
      </c>
      <c r="F71" s="65" t="str">
        <f>VLOOKUP(B71,'Répertoire Clients'!$A$12:$D$525,4)</f>
        <v>X</v>
      </c>
      <c r="G71" s="35">
        <v>2101008</v>
      </c>
      <c r="H71" s="29">
        <v>44209</v>
      </c>
      <c r="I71" s="27">
        <v>564.01</v>
      </c>
      <c r="J71" s="29">
        <v>44214</v>
      </c>
      <c r="K71" s="42">
        <v>564.01</v>
      </c>
      <c r="L71" s="67">
        <f t="shared" ref="L71" si="58">I71-K71</f>
        <v>0</v>
      </c>
      <c r="M71" s="68" t="str">
        <f t="shared" si="2"/>
        <v>Soldé</v>
      </c>
      <c r="N71" s="77" t="s">
        <v>41</v>
      </c>
    </row>
    <row r="72" spans="1:14" s="26" customFormat="1" ht="15.75" customHeight="1" x14ac:dyDescent="0.25">
      <c r="B72" s="74">
        <v>4116906</v>
      </c>
      <c r="C72" s="65" t="str">
        <f>VLOOKUP(B72,'Répertoire Clients'!$A$12:$B$525,2)</f>
        <v>X</v>
      </c>
      <c r="D72" s="65"/>
      <c r="E72" s="65" t="str">
        <f>VLOOKUP(B72,'Répertoire Clients'!$A$12:$D$525,3)</f>
        <v>X</v>
      </c>
      <c r="F72" s="65" t="str">
        <f>VLOOKUP(B72,'Répertoire Clients'!$A$12:$D$525,4)</f>
        <v>X</v>
      </c>
      <c r="G72" s="35">
        <v>2101007</v>
      </c>
      <c r="H72" s="29">
        <v>44209</v>
      </c>
      <c r="I72" s="27">
        <v>188</v>
      </c>
      <c r="J72" s="29"/>
      <c r="K72" s="42"/>
      <c r="L72" s="67">
        <f t="shared" ref="L72" si="59">I72-K72</f>
        <v>188</v>
      </c>
      <c r="M72" s="68" t="str">
        <f t="shared" si="2"/>
        <v>Relance</v>
      </c>
      <c r="N72" s="77"/>
    </row>
    <row r="73" spans="1:14" s="26" customFormat="1" ht="15.75" customHeight="1" x14ac:dyDescent="0.25">
      <c r="B73" s="74">
        <v>4111799</v>
      </c>
      <c r="C73" s="65" t="str">
        <f>VLOOKUP(B73,'Répertoire Clients'!$A$12:$B$525,2)</f>
        <v>X</v>
      </c>
      <c r="D73" s="65" t="s">
        <v>24</v>
      </c>
      <c r="E73" s="65" t="str">
        <f>VLOOKUP(B73,'Répertoire Clients'!$A$12:$D$525,3)</f>
        <v>X</v>
      </c>
      <c r="F73" s="65" t="str">
        <f>VLOOKUP(B73,'Répertoire Clients'!$A$12:$D$525,4)</f>
        <v>X</v>
      </c>
      <c r="G73" s="35">
        <v>2101006</v>
      </c>
      <c r="H73" s="29">
        <v>44209</v>
      </c>
      <c r="I73" s="27">
        <v>188</v>
      </c>
      <c r="J73" s="29">
        <v>44230</v>
      </c>
      <c r="K73" s="42">
        <v>188</v>
      </c>
      <c r="L73" s="67">
        <f t="shared" ref="L73" si="60">I73-K73</f>
        <v>0</v>
      </c>
      <c r="M73" s="68" t="str">
        <f t="shared" si="2"/>
        <v>Soldé</v>
      </c>
      <c r="N73" s="77" t="s">
        <v>40</v>
      </c>
    </row>
    <row r="74" spans="1:14" s="26" customFormat="1" ht="15.75" customHeight="1" x14ac:dyDescent="0.25">
      <c r="A74" s="59"/>
      <c r="B74" s="74">
        <v>4111799</v>
      </c>
      <c r="C74" s="65" t="str">
        <f>VLOOKUP(B74,'Répertoire Clients'!$A$12:$B$525,2)</f>
        <v>X</v>
      </c>
      <c r="D74" s="65" t="s">
        <v>23</v>
      </c>
      <c r="E74" s="65" t="str">
        <f>VLOOKUP(B74,'Répertoire Clients'!$A$12:$D$525,3)</f>
        <v>X</v>
      </c>
      <c r="F74" s="65" t="str">
        <f>VLOOKUP(B74,'Répertoire Clients'!$A$12:$D$525,4)</f>
        <v>X</v>
      </c>
      <c r="G74" s="35">
        <v>2101005</v>
      </c>
      <c r="H74" s="29">
        <v>44209</v>
      </c>
      <c r="I74" s="27">
        <v>188</v>
      </c>
      <c r="J74" s="29"/>
      <c r="K74" s="42"/>
      <c r="L74" s="67">
        <f t="shared" ref="L74" si="61">I74-K74</f>
        <v>188</v>
      </c>
      <c r="M74" s="68" t="str">
        <f t="shared" ref="M74:M137" si="62">IF(L74&gt;0,"Relance",IF(AND(L74&lt;0,I74=""),"Avoir",IF(L74&lt;0,"Faire un avoir","Soldé")))</f>
        <v>Relance</v>
      </c>
      <c r="N74" s="77"/>
    </row>
    <row r="75" spans="1:14" s="26" customFormat="1" ht="15.75" customHeight="1" x14ac:dyDescent="0.25">
      <c r="B75" s="74">
        <v>4116702</v>
      </c>
      <c r="C75" s="65" t="str">
        <f>VLOOKUP(B75,'Répertoire Clients'!$A$12:$B$525,2)</f>
        <v>X</v>
      </c>
      <c r="D75" s="65"/>
      <c r="E75" s="65" t="str">
        <f>VLOOKUP(B75,'Répertoire Clients'!$A$12:$D$525,3)</f>
        <v>X</v>
      </c>
      <c r="F75" s="65" t="str">
        <f>VLOOKUP(B75,'Répertoire Clients'!$A$12:$D$525,4)</f>
        <v>X</v>
      </c>
      <c r="G75" s="35">
        <v>2101004</v>
      </c>
      <c r="H75" s="29">
        <v>44209</v>
      </c>
      <c r="I75" s="27">
        <v>382.58</v>
      </c>
      <c r="J75" s="29"/>
      <c r="K75" s="42"/>
      <c r="L75" s="67">
        <f t="shared" ref="L75:L107" si="63">I75-K75</f>
        <v>382.58</v>
      </c>
      <c r="M75" s="68" t="str">
        <f t="shared" si="62"/>
        <v>Relance</v>
      </c>
      <c r="N75" s="77"/>
    </row>
    <row r="76" spans="1:14" s="26" customFormat="1" ht="15.75" customHeight="1" x14ac:dyDescent="0.25">
      <c r="B76" s="74">
        <v>4114406</v>
      </c>
      <c r="C76" s="65" t="str">
        <f>VLOOKUP(B76,'Répertoire Clients'!$A$12:$B$525,2)</f>
        <v>X</v>
      </c>
      <c r="D76" s="65"/>
      <c r="E76" s="65" t="str">
        <f>VLOOKUP(B76,'Répertoire Clients'!$A$12:$D$525,3)</f>
        <v>X</v>
      </c>
      <c r="F76" s="65" t="str">
        <f>VLOOKUP(B76,'Répertoire Clients'!$A$12:$D$525,4)</f>
        <v>X</v>
      </c>
      <c r="G76" s="35">
        <v>2101002</v>
      </c>
      <c r="H76" s="29">
        <v>44204</v>
      </c>
      <c r="I76" s="27">
        <v>421.88</v>
      </c>
      <c r="J76" s="29"/>
      <c r="K76" s="42"/>
      <c r="L76" s="67">
        <f t="shared" si="63"/>
        <v>421.88</v>
      </c>
      <c r="M76" s="68" t="str">
        <f t="shared" si="62"/>
        <v>Relance</v>
      </c>
      <c r="N76" s="77"/>
    </row>
    <row r="77" spans="1:14" s="26" customFormat="1" ht="15.75" customHeight="1" x14ac:dyDescent="0.25">
      <c r="B77" s="74">
        <v>4119703</v>
      </c>
      <c r="C77" s="65" t="str">
        <f>VLOOKUP(B77,'Répertoire Clients'!$A$12:$B$525,2)</f>
        <v>X</v>
      </c>
      <c r="D77" s="65"/>
      <c r="E77" s="65" t="str">
        <f>VLOOKUP(B77,'Répertoire Clients'!$A$12:$D$525,3)</f>
        <v>X</v>
      </c>
      <c r="F77" s="65" t="str">
        <f>VLOOKUP(B77,'Répertoire Clients'!$A$12:$D$525,4)</f>
        <v>X</v>
      </c>
      <c r="G77" s="35">
        <v>2101001</v>
      </c>
      <c r="H77" s="29">
        <v>44204</v>
      </c>
      <c r="I77" s="27">
        <v>3156.49</v>
      </c>
      <c r="J77" s="29" t="s">
        <v>51</v>
      </c>
      <c r="K77" s="42">
        <f>2000+1156.49</f>
        <v>3156.49</v>
      </c>
      <c r="L77" s="67">
        <f t="shared" ref="L77" si="64">I77-K77</f>
        <v>0</v>
      </c>
      <c r="M77" s="68" t="str">
        <f t="shared" si="62"/>
        <v>Soldé</v>
      </c>
      <c r="N77" s="77" t="s">
        <v>40</v>
      </c>
    </row>
    <row r="78" spans="1:14" s="26" customFormat="1" ht="15.75" customHeight="1" x14ac:dyDescent="0.25">
      <c r="B78" s="74">
        <v>4111714</v>
      </c>
      <c r="C78" s="65" t="str">
        <f>VLOOKUP(B78,'Répertoire Clients'!$A$12:$B$525,2)</f>
        <v>X</v>
      </c>
      <c r="D78" s="65"/>
      <c r="E78" s="65" t="str">
        <f>VLOOKUP(B78,'Répertoire Clients'!$A$12:$D$525,3)</f>
        <v>X</v>
      </c>
      <c r="F78" s="65" t="str">
        <f>VLOOKUP(B78,'Répertoire Clients'!$A$12:$D$525,4)</f>
        <v>X</v>
      </c>
      <c r="G78" s="35">
        <v>2012026</v>
      </c>
      <c r="H78" s="29">
        <v>44195</v>
      </c>
      <c r="I78" s="27">
        <v>3543.17</v>
      </c>
      <c r="J78" s="29">
        <v>40914</v>
      </c>
      <c r="K78" s="42">
        <v>3543.17</v>
      </c>
      <c r="L78" s="67">
        <f t="shared" si="63"/>
        <v>0</v>
      </c>
      <c r="M78" s="68" t="str">
        <f t="shared" si="62"/>
        <v>Soldé</v>
      </c>
      <c r="N78" s="77" t="s">
        <v>41</v>
      </c>
    </row>
    <row r="79" spans="1:14" s="26" customFormat="1" ht="15.75" customHeight="1" x14ac:dyDescent="0.25">
      <c r="B79" s="74">
        <v>4119499</v>
      </c>
      <c r="C79" s="65" t="str">
        <f>VLOOKUP(B79,'Répertoire Clients'!$A$12:$B$525,2)</f>
        <v>X</v>
      </c>
      <c r="D79" s="65" t="s">
        <v>30</v>
      </c>
      <c r="E79" s="65" t="str">
        <f>VLOOKUP(B79,'Répertoire Clients'!$A$12:$D$525,3)</f>
        <v>X</v>
      </c>
      <c r="F79" s="65" t="str">
        <f>VLOOKUP(B79,'Répertoire Clients'!$A$12:$D$525,4)</f>
        <v>X</v>
      </c>
      <c r="G79" s="35">
        <v>2012025</v>
      </c>
      <c r="H79" s="29">
        <v>44189</v>
      </c>
      <c r="I79" s="27">
        <v>33.53</v>
      </c>
      <c r="J79" s="29">
        <v>44186</v>
      </c>
      <c r="K79" s="42">
        <v>43.1</v>
      </c>
      <c r="L79" s="67">
        <f t="shared" si="63"/>
        <v>-9.57</v>
      </c>
      <c r="M79" s="68" t="str">
        <f t="shared" si="62"/>
        <v>Faire un avoir</v>
      </c>
      <c r="N79" s="77" t="s">
        <v>40</v>
      </c>
    </row>
    <row r="80" spans="1:14" s="26" customFormat="1" ht="15.75" customHeight="1" x14ac:dyDescent="0.25">
      <c r="B80" s="74">
        <v>4111799</v>
      </c>
      <c r="C80" s="65" t="str">
        <f>VLOOKUP(B80,'Répertoire Clients'!$A$12:$B$525,2)</f>
        <v>X</v>
      </c>
      <c r="D80" s="65" t="s">
        <v>23</v>
      </c>
      <c r="E80" s="65" t="str">
        <f>VLOOKUP(B80,'Répertoire Clients'!$A$12:$D$525,3)</f>
        <v>X</v>
      </c>
      <c r="F80" s="65" t="str">
        <f>VLOOKUP(B80,'Répertoire Clients'!$A$12:$D$525,4)</f>
        <v>X</v>
      </c>
      <c r="G80" s="35">
        <v>2012024</v>
      </c>
      <c r="H80" s="29">
        <v>44187</v>
      </c>
      <c r="I80" s="27">
        <v>18.739999999999998</v>
      </c>
      <c r="J80" s="29">
        <v>44187</v>
      </c>
      <c r="K80" s="42">
        <v>18.739999999999998</v>
      </c>
      <c r="L80" s="67">
        <f t="shared" si="63"/>
        <v>0</v>
      </c>
      <c r="M80" s="68" t="str">
        <f t="shared" si="62"/>
        <v>Soldé</v>
      </c>
      <c r="N80" s="77" t="s">
        <v>40</v>
      </c>
    </row>
    <row r="81" spans="2:14" s="26" customFormat="1" ht="15.75" customHeight="1" x14ac:dyDescent="0.25">
      <c r="B81" s="74">
        <v>4111801</v>
      </c>
      <c r="C81" s="65" t="str">
        <f>VLOOKUP(B81,'Répertoire Clients'!$A$12:$B$525,2)</f>
        <v>X</v>
      </c>
      <c r="D81" s="65"/>
      <c r="E81" s="65" t="str">
        <f>VLOOKUP(B81,'Répertoire Clients'!$A$12:$D$525,3)</f>
        <v>X</v>
      </c>
      <c r="F81" s="65" t="str">
        <f>VLOOKUP(B81,'Répertoire Clients'!$A$12:$D$525,4)</f>
        <v>X</v>
      </c>
      <c r="G81" s="35">
        <v>2012023</v>
      </c>
      <c r="H81" s="29">
        <v>44187</v>
      </c>
      <c r="I81" s="27">
        <v>632.45000000000005</v>
      </c>
      <c r="J81" s="29"/>
      <c r="K81" s="42"/>
      <c r="L81" s="67">
        <f t="shared" si="63"/>
        <v>632.45000000000005</v>
      </c>
      <c r="M81" s="68" t="str">
        <f t="shared" si="62"/>
        <v>Relance</v>
      </c>
      <c r="N81" s="77"/>
    </row>
    <row r="82" spans="2:14" s="26" customFormat="1" ht="15.75" customHeight="1" x14ac:dyDescent="0.25">
      <c r="B82" s="74">
        <v>4119499</v>
      </c>
      <c r="C82" s="65" t="str">
        <f>VLOOKUP(B82,'Répertoire Clients'!$A$12:$B$525,2)</f>
        <v>X</v>
      </c>
      <c r="D82" s="65" t="s">
        <v>30</v>
      </c>
      <c r="E82" s="65" t="str">
        <f>VLOOKUP(B82,'Répertoire Clients'!$A$12:$D$525,3)</f>
        <v>X</v>
      </c>
      <c r="F82" s="65" t="str">
        <f>VLOOKUP(B82,'Répertoire Clients'!$A$12:$D$525,4)</f>
        <v>X</v>
      </c>
      <c r="G82" s="35">
        <v>2012022</v>
      </c>
      <c r="H82" s="29">
        <v>44187</v>
      </c>
      <c r="I82" s="27">
        <v>141.76</v>
      </c>
      <c r="J82" s="29">
        <v>44186</v>
      </c>
      <c r="K82" s="42">
        <v>141.76</v>
      </c>
      <c r="L82" s="67">
        <f t="shared" si="63"/>
        <v>0</v>
      </c>
      <c r="M82" s="68" t="str">
        <f t="shared" si="62"/>
        <v>Soldé</v>
      </c>
      <c r="N82" s="77" t="s">
        <v>40</v>
      </c>
    </row>
    <row r="83" spans="2:14" s="26" customFormat="1" ht="15.75" customHeight="1" x14ac:dyDescent="0.25">
      <c r="B83" s="74">
        <v>4111801</v>
      </c>
      <c r="C83" s="65" t="str">
        <f>VLOOKUP(B83,'Répertoire Clients'!$A$12:$B$525,2)</f>
        <v>X</v>
      </c>
      <c r="D83" s="65"/>
      <c r="E83" s="65" t="str">
        <f>VLOOKUP(B83,'Répertoire Clients'!$A$12:$D$525,3)</f>
        <v>X</v>
      </c>
      <c r="F83" s="65" t="str">
        <f>VLOOKUP(B83,'Répertoire Clients'!$A$12:$D$525,4)</f>
        <v>X</v>
      </c>
      <c r="G83" s="35">
        <v>2012021</v>
      </c>
      <c r="H83" s="29">
        <v>44180</v>
      </c>
      <c r="I83" s="27">
        <v>35.26</v>
      </c>
      <c r="J83" s="29">
        <v>44202</v>
      </c>
      <c r="K83" s="42">
        <v>35.26</v>
      </c>
      <c r="L83" s="67">
        <f t="shared" si="63"/>
        <v>0</v>
      </c>
      <c r="M83" s="68" t="str">
        <f t="shared" si="62"/>
        <v>Soldé</v>
      </c>
      <c r="N83" s="77" t="s">
        <v>41</v>
      </c>
    </row>
    <row r="84" spans="2:14" s="26" customFormat="1" ht="15.75" customHeight="1" x14ac:dyDescent="0.25">
      <c r="B84" s="74">
        <v>4116702</v>
      </c>
      <c r="C84" s="65" t="str">
        <f>VLOOKUP(B84,'Répertoire Clients'!$A$12:$B$525,2)</f>
        <v>X</v>
      </c>
      <c r="D84" s="65"/>
      <c r="E84" s="65" t="str">
        <f>VLOOKUP(B84,'Répertoire Clients'!$A$12:$D$525,3)</f>
        <v>X</v>
      </c>
      <c r="F84" s="65" t="str">
        <f>VLOOKUP(B84,'Répertoire Clients'!$A$12:$D$525,4)</f>
        <v>X</v>
      </c>
      <c r="G84" s="35">
        <v>2012020</v>
      </c>
      <c r="H84" s="29">
        <v>44180</v>
      </c>
      <c r="I84" s="27">
        <v>653.66</v>
      </c>
      <c r="J84" s="29">
        <v>44200</v>
      </c>
      <c r="K84" s="42">
        <v>653.66</v>
      </c>
      <c r="L84" s="67">
        <f t="shared" si="63"/>
        <v>0</v>
      </c>
      <c r="M84" s="68" t="str">
        <f t="shared" si="62"/>
        <v>Soldé</v>
      </c>
      <c r="N84" s="77" t="s">
        <v>40</v>
      </c>
    </row>
    <row r="85" spans="2:14" s="26" customFormat="1" ht="15.75" customHeight="1" x14ac:dyDescent="0.25">
      <c r="B85" s="74">
        <v>4119709</v>
      </c>
      <c r="C85" s="65" t="str">
        <f>VLOOKUP(B85,'Répertoire Clients'!$A$12:$B$525,2)</f>
        <v>X</v>
      </c>
      <c r="D85" s="65"/>
      <c r="E85" s="65" t="str">
        <f>VLOOKUP(B85,'Répertoire Clients'!$A$12:$D$525,3)</f>
        <v>X</v>
      </c>
      <c r="F85" s="65" t="str">
        <f>VLOOKUP(B85,'Répertoire Clients'!$A$12:$D$525,4)</f>
        <v>X</v>
      </c>
      <c r="G85" s="35">
        <v>2012019</v>
      </c>
      <c r="H85" s="29">
        <v>44180</v>
      </c>
      <c r="I85" s="27">
        <v>394.69</v>
      </c>
      <c r="J85" s="29"/>
      <c r="K85" s="42"/>
      <c r="L85" s="67">
        <f t="shared" si="63"/>
        <v>394.69</v>
      </c>
      <c r="M85" s="68" t="str">
        <f t="shared" si="62"/>
        <v>Relance</v>
      </c>
      <c r="N85" s="77"/>
    </row>
    <row r="86" spans="2:14" s="26" customFormat="1" ht="15.75" customHeight="1" x14ac:dyDescent="0.25">
      <c r="B86" s="74">
        <v>4118607</v>
      </c>
      <c r="C86" s="65" t="str">
        <f>VLOOKUP(B86,'Répertoire Clients'!$A$12:$B$525,2)</f>
        <v>X</v>
      </c>
      <c r="D86" s="65"/>
      <c r="E86" s="65" t="str">
        <f>VLOOKUP(B86,'Répertoire Clients'!$A$12:$D$525,3)</f>
        <v>X</v>
      </c>
      <c r="F86" s="65" t="str">
        <f>VLOOKUP(B86,'Répertoire Clients'!$A$12:$D$525,4)</f>
        <v>X</v>
      </c>
      <c r="G86" s="35">
        <v>2012018</v>
      </c>
      <c r="H86" s="29">
        <v>44179</v>
      </c>
      <c r="I86" s="27">
        <v>126.98</v>
      </c>
      <c r="J86" s="29">
        <v>44186</v>
      </c>
      <c r="K86" s="42">
        <v>126.98</v>
      </c>
      <c r="L86" s="67">
        <f t="shared" si="63"/>
        <v>0</v>
      </c>
      <c r="M86" s="68" t="str">
        <f t="shared" si="62"/>
        <v>Soldé</v>
      </c>
      <c r="N86" s="77" t="s">
        <v>41</v>
      </c>
    </row>
    <row r="87" spans="2:14" s="26" customFormat="1" ht="15.75" customHeight="1" x14ac:dyDescent="0.25">
      <c r="B87" s="74">
        <v>4117809</v>
      </c>
      <c r="C87" s="65" t="str">
        <f>VLOOKUP(B87,'Répertoire Clients'!$A$12:$B$525,2)</f>
        <v>X</v>
      </c>
      <c r="D87" s="65"/>
      <c r="E87" s="65" t="str">
        <f>VLOOKUP(B87,'Répertoire Clients'!$A$12:$D$525,3)</f>
        <v>X</v>
      </c>
      <c r="F87" s="65" t="str">
        <f>VLOOKUP(B87,'Répertoire Clients'!$A$12:$D$525,4)</f>
        <v>X</v>
      </c>
      <c r="G87" s="35">
        <v>2012017</v>
      </c>
      <c r="H87" s="29">
        <v>44179</v>
      </c>
      <c r="I87" s="27">
        <v>635.92999999999995</v>
      </c>
      <c r="J87" s="29" t="s">
        <v>49</v>
      </c>
      <c r="K87" s="42">
        <f>563.95+71.98</f>
        <v>635.93000000000006</v>
      </c>
      <c r="L87" s="67">
        <f t="shared" si="63"/>
        <v>0</v>
      </c>
      <c r="M87" s="68" t="str">
        <f t="shared" si="62"/>
        <v>Soldé</v>
      </c>
      <c r="N87" s="77" t="s">
        <v>40</v>
      </c>
    </row>
    <row r="88" spans="2:14" s="26" customFormat="1" ht="15.75" customHeight="1" x14ac:dyDescent="0.25">
      <c r="B88" s="74">
        <v>4111799</v>
      </c>
      <c r="C88" s="65" t="str">
        <f>VLOOKUP(B88,'Répertoire Clients'!$A$12:$B$525,2)</f>
        <v>X</v>
      </c>
      <c r="D88" s="65" t="s">
        <v>29</v>
      </c>
      <c r="E88" s="65" t="str">
        <f>VLOOKUP(B88,'Répertoire Clients'!$A$12:$D$525,3)</f>
        <v>X</v>
      </c>
      <c r="F88" s="65" t="str">
        <f>VLOOKUP(B88,'Répertoire Clients'!$A$12:$D$525,4)</f>
        <v>X</v>
      </c>
      <c r="G88" s="35">
        <v>2012016</v>
      </c>
      <c r="H88" s="29">
        <v>44175</v>
      </c>
      <c r="I88" s="27">
        <v>6.52</v>
      </c>
      <c r="J88" s="29">
        <v>44175</v>
      </c>
      <c r="K88" s="42">
        <v>6.52</v>
      </c>
      <c r="L88" s="67">
        <f t="shared" si="63"/>
        <v>0</v>
      </c>
      <c r="M88" s="68" t="str">
        <f t="shared" si="62"/>
        <v>Soldé</v>
      </c>
      <c r="N88" s="77" t="s">
        <v>42</v>
      </c>
    </row>
    <row r="89" spans="2:14" s="26" customFormat="1" ht="15.75" customHeight="1" x14ac:dyDescent="0.25">
      <c r="B89" s="74">
        <v>4111722</v>
      </c>
      <c r="C89" s="65" t="str">
        <f>VLOOKUP(B89,'Répertoire Clients'!$A$12:$B$525,2)</f>
        <v>X</v>
      </c>
      <c r="D89" s="65"/>
      <c r="E89" s="65" t="str">
        <f>VLOOKUP(B89,'Répertoire Clients'!$A$12:$D$525,3)</f>
        <v>X</v>
      </c>
      <c r="F89" s="65" t="str">
        <f>VLOOKUP(B89,'Répertoire Clients'!$A$12:$D$525,4)</f>
        <v>X</v>
      </c>
      <c r="G89" s="35">
        <v>2012015</v>
      </c>
      <c r="H89" s="29">
        <v>44174</v>
      </c>
      <c r="I89" s="27">
        <v>3812.77</v>
      </c>
      <c r="J89" s="29">
        <v>44214</v>
      </c>
      <c r="K89" s="42">
        <v>3812.77</v>
      </c>
      <c r="L89" s="67">
        <f t="shared" si="63"/>
        <v>0</v>
      </c>
      <c r="M89" s="68" t="str">
        <f t="shared" si="62"/>
        <v>Soldé</v>
      </c>
      <c r="N89" s="77" t="s">
        <v>41</v>
      </c>
    </row>
    <row r="90" spans="2:14" s="26" customFormat="1" ht="15.75" customHeight="1" x14ac:dyDescent="0.25">
      <c r="B90" s="74">
        <v>4119930</v>
      </c>
      <c r="C90" s="65" t="str">
        <f>VLOOKUP(B90,'Répertoire Clients'!$A$12:$B$525,2)</f>
        <v>X</v>
      </c>
      <c r="D90" s="65" t="s">
        <v>28</v>
      </c>
      <c r="E90" s="65" t="str">
        <f>VLOOKUP(B90,'Répertoire Clients'!$A$12:$D$525,3)</f>
        <v>X</v>
      </c>
      <c r="F90" s="65" t="str">
        <f>VLOOKUP(B90,'Répertoire Clients'!$A$12:$D$525,4)</f>
        <v>X</v>
      </c>
      <c r="G90" s="35">
        <v>2012014</v>
      </c>
      <c r="H90" s="29">
        <v>44169</v>
      </c>
      <c r="I90" s="27">
        <v>380.97</v>
      </c>
      <c r="J90" s="29">
        <v>44174</v>
      </c>
      <c r="K90" s="42">
        <v>380.97</v>
      </c>
      <c r="L90" s="67">
        <f t="shared" si="63"/>
        <v>0</v>
      </c>
      <c r="M90" s="68" t="str">
        <f t="shared" si="62"/>
        <v>Soldé</v>
      </c>
      <c r="N90" s="77" t="s">
        <v>40</v>
      </c>
    </row>
    <row r="91" spans="2:14" s="26" customFormat="1" ht="15.75" customHeight="1" x14ac:dyDescent="0.25">
      <c r="B91" s="74">
        <v>4111734</v>
      </c>
      <c r="C91" s="65" t="str">
        <f>VLOOKUP(B91,'Répertoire Clients'!$A$12:$B$525,2)</f>
        <v>X</v>
      </c>
      <c r="D91" s="65"/>
      <c r="E91" s="65" t="str">
        <f>VLOOKUP(B91,'Répertoire Clients'!$A$12:$D$525,3)</f>
        <v>X</v>
      </c>
      <c r="F91" s="65" t="str">
        <f>VLOOKUP(B91,'Répertoire Clients'!$A$12:$D$525,4)</f>
        <v>X</v>
      </c>
      <c r="G91" s="35">
        <v>2012013</v>
      </c>
      <c r="H91" s="29">
        <v>44169</v>
      </c>
      <c r="I91" s="27">
        <v>1368.89</v>
      </c>
      <c r="J91" s="29">
        <v>44215</v>
      </c>
      <c r="K91" s="42">
        <v>1368.89</v>
      </c>
      <c r="L91" s="67">
        <f t="shared" si="63"/>
        <v>0</v>
      </c>
      <c r="M91" s="68" t="str">
        <f t="shared" si="62"/>
        <v>Soldé</v>
      </c>
      <c r="N91" s="77" t="s">
        <v>41</v>
      </c>
    </row>
    <row r="92" spans="2:14" s="26" customFormat="1" ht="15.75" customHeight="1" x14ac:dyDescent="0.25">
      <c r="B92" s="74">
        <v>4111738</v>
      </c>
      <c r="C92" s="65" t="str">
        <f>VLOOKUP(B92,'Répertoire Clients'!$A$12:$B$525,2)</f>
        <v>X</v>
      </c>
      <c r="D92" s="65"/>
      <c r="E92" s="65" t="str">
        <f>VLOOKUP(B92,'Répertoire Clients'!$A$12:$D$525,3)</f>
        <v>X</v>
      </c>
      <c r="F92" s="65" t="str">
        <f>VLOOKUP(B92,'Répertoire Clients'!$A$12:$D$525,4)</f>
        <v>X</v>
      </c>
      <c r="G92" s="35">
        <v>2012012</v>
      </c>
      <c r="H92" s="29">
        <v>44169</v>
      </c>
      <c r="I92" s="27">
        <v>4308.78</v>
      </c>
      <c r="J92" s="29">
        <v>44214</v>
      </c>
      <c r="K92" s="42">
        <v>4308.78</v>
      </c>
      <c r="L92" s="67">
        <f t="shared" si="63"/>
        <v>0</v>
      </c>
      <c r="M92" s="68" t="str">
        <f t="shared" si="62"/>
        <v>Soldé</v>
      </c>
      <c r="N92" s="77" t="s">
        <v>40</v>
      </c>
    </row>
    <row r="93" spans="2:14" s="26" customFormat="1" ht="15.75" customHeight="1" x14ac:dyDescent="0.25">
      <c r="B93" s="74">
        <v>4116906</v>
      </c>
      <c r="C93" s="65" t="str">
        <f>VLOOKUP(B93,'Répertoire Clients'!$A$12:$B$525,2)</f>
        <v>X</v>
      </c>
      <c r="D93" s="65"/>
      <c r="E93" s="65" t="str">
        <f>VLOOKUP(B93,'Répertoire Clients'!$A$12:$D$525,3)</f>
        <v>X</v>
      </c>
      <c r="F93" s="65" t="str">
        <f>VLOOKUP(B93,'Répertoire Clients'!$A$12:$D$525,4)</f>
        <v>X</v>
      </c>
      <c r="G93" s="35">
        <v>2012011</v>
      </c>
      <c r="H93" s="29">
        <v>44169</v>
      </c>
      <c r="I93" s="27">
        <v>188</v>
      </c>
      <c r="J93" s="29">
        <v>44182</v>
      </c>
      <c r="K93" s="42">
        <v>188</v>
      </c>
      <c r="L93" s="67">
        <f t="shared" si="63"/>
        <v>0</v>
      </c>
      <c r="M93" s="68" t="str">
        <f t="shared" si="62"/>
        <v>Soldé</v>
      </c>
      <c r="N93" s="77" t="s">
        <v>40</v>
      </c>
    </row>
    <row r="94" spans="2:14" s="26" customFormat="1" ht="15.75" customHeight="1" x14ac:dyDescent="0.25">
      <c r="B94" s="74">
        <v>4111799</v>
      </c>
      <c r="C94" s="65" t="str">
        <f>VLOOKUP(B94,'Répertoire Clients'!$A$12:$B$525,2)</f>
        <v>X</v>
      </c>
      <c r="D94" s="65" t="s">
        <v>24</v>
      </c>
      <c r="E94" s="65" t="str">
        <f>VLOOKUP(B94,'Répertoire Clients'!$A$12:$D$525,3)</f>
        <v>X</v>
      </c>
      <c r="F94" s="65" t="str">
        <f>VLOOKUP(B94,'Répertoire Clients'!$A$12:$D$525,4)</f>
        <v>X</v>
      </c>
      <c r="G94" s="35">
        <v>2012010</v>
      </c>
      <c r="H94" s="29">
        <v>44169</v>
      </c>
      <c r="I94" s="27">
        <v>188</v>
      </c>
      <c r="J94" s="29" t="s">
        <v>48</v>
      </c>
      <c r="K94" s="42">
        <v>188</v>
      </c>
      <c r="L94" s="67">
        <f t="shared" si="63"/>
        <v>0</v>
      </c>
      <c r="M94" s="68" t="str">
        <f t="shared" si="62"/>
        <v>Soldé</v>
      </c>
      <c r="N94" s="77" t="s">
        <v>40</v>
      </c>
    </row>
    <row r="95" spans="2:14" s="26" customFormat="1" ht="15.75" customHeight="1" x14ac:dyDescent="0.25">
      <c r="B95" s="74">
        <v>4111799</v>
      </c>
      <c r="C95" s="65" t="str">
        <f>VLOOKUP(B95,'Répertoire Clients'!$A$12:$B$525,2)</f>
        <v>X</v>
      </c>
      <c r="D95" s="65" t="s">
        <v>23</v>
      </c>
      <c r="E95" s="65" t="str">
        <f>VLOOKUP(B95,'Répertoire Clients'!$A$12:$D$525,3)</f>
        <v>X</v>
      </c>
      <c r="F95" s="65" t="str">
        <f>VLOOKUP(B95,'Répertoire Clients'!$A$12:$D$525,4)</f>
        <v>X</v>
      </c>
      <c r="G95" s="35">
        <v>2012009</v>
      </c>
      <c r="H95" s="29">
        <v>44169</v>
      </c>
      <c r="I95" s="27">
        <v>188</v>
      </c>
      <c r="J95" s="29">
        <v>44176</v>
      </c>
      <c r="K95" s="42">
        <v>188</v>
      </c>
      <c r="L95" s="67">
        <f t="shared" si="63"/>
        <v>0</v>
      </c>
      <c r="M95" s="68" t="str">
        <f t="shared" si="62"/>
        <v>Soldé</v>
      </c>
      <c r="N95" s="77" t="s">
        <v>40</v>
      </c>
    </row>
    <row r="96" spans="2:14" s="26" customFormat="1" ht="15.75" customHeight="1" x14ac:dyDescent="0.25">
      <c r="B96" s="74">
        <v>4117799</v>
      </c>
      <c r="C96" s="65" t="str">
        <f>VLOOKUP(B96,'Répertoire Clients'!$A$12:$B$525,2)</f>
        <v>X</v>
      </c>
      <c r="D96" s="65" t="s">
        <v>27</v>
      </c>
      <c r="E96" s="65"/>
      <c r="F96" s="65" t="str">
        <f>VLOOKUP(B96,'Répertoire Clients'!$A$12:$D$525,4)</f>
        <v>X</v>
      </c>
      <c r="G96" s="35">
        <v>2012008</v>
      </c>
      <c r="H96" s="29">
        <v>44166</v>
      </c>
      <c r="I96" s="27">
        <v>180.55</v>
      </c>
      <c r="J96" s="29"/>
      <c r="K96" s="42"/>
      <c r="L96" s="67">
        <f t="shared" si="63"/>
        <v>180.55</v>
      </c>
      <c r="M96" s="68" t="str">
        <f t="shared" si="62"/>
        <v>Relance</v>
      </c>
      <c r="N96" s="77"/>
    </row>
    <row r="97" spans="2:14" s="26" customFormat="1" ht="15.75" customHeight="1" x14ac:dyDescent="0.25">
      <c r="B97" s="74">
        <v>4112901</v>
      </c>
      <c r="C97" s="65" t="str">
        <f>VLOOKUP(B97,'Répertoire Clients'!$A$12:$B$525,2)</f>
        <v>X</v>
      </c>
      <c r="D97" s="65"/>
      <c r="E97" s="65" t="str">
        <f>VLOOKUP(B97,'Répertoire Clients'!$A$12:$D$525,3)</f>
        <v>X</v>
      </c>
      <c r="F97" s="65" t="str">
        <f>VLOOKUP(B97,'Répertoire Clients'!$A$12:$D$525,4)</f>
        <v>X</v>
      </c>
      <c r="G97" s="35">
        <v>2012007</v>
      </c>
      <c r="H97" s="29">
        <v>44166</v>
      </c>
      <c r="I97" s="27">
        <v>122.14</v>
      </c>
      <c r="J97" s="29">
        <v>44247</v>
      </c>
      <c r="K97" s="42">
        <v>122.14</v>
      </c>
      <c r="L97" s="67">
        <f t="shared" si="63"/>
        <v>0</v>
      </c>
      <c r="M97" s="68" t="str">
        <f t="shared" si="62"/>
        <v>Soldé</v>
      </c>
      <c r="N97" s="77" t="s">
        <v>40</v>
      </c>
    </row>
    <row r="98" spans="2:14" s="26" customFormat="1" ht="15.75" customHeight="1" x14ac:dyDescent="0.25">
      <c r="B98" s="74">
        <v>4113103</v>
      </c>
      <c r="C98" s="65" t="str">
        <f>VLOOKUP(B98,'Répertoire Clients'!$A$12:$B$525,2)</f>
        <v>X</v>
      </c>
      <c r="D98" s="65"/>
      <c r="E98" s="65" t="str">
        <f>VLOOKUP(B98,'Répertoire Clients'!$A$12:$D$525,3)</f>
        <v>X</v>
      </c>
      <c r="F98" s="65" t="str">
        <f>VLOOKUP(B98,'Répertoire Clients'!$A$12:$D$525,4)</f>
        <v>X</v>
      </c>
      <c r="G98" s="35">
        <v>2012006</v>
      </c>
      <c r="H98" s="29">
        <v>44166</v>
      </c>
      <c r="I98" s="27">
        <v>294.26</v>
      </c>
      <c r="J98" s="29">
        <v>44176</v>
      </c>
      <c r="K98" s="42">
        <v>260</v>
      </c>
      <c r="L98" s="67">
        <f t="shared" si="63"/>
        <v>34.259999999999991</v>
      </c>
      <c r="M98" s="68" t="str">
        <f t="shared" si="62"/>
        <v>Relance</v>
      </c>
      <c r="N98" s="77" t="s">
        <v>41</v>
      </c>
    </row>
    <row r="99" spans="2:14" s="26" customFormat="1" ht="15.75" customHeight="1" x14ac:dyDescent="0.25">
      <c r="B99" s="74">
        <v>4110901</v>
      </c>
      <c r="C99" s="65" t="str">
        <f>VLOOKUP(B99,'Répertoire Clients'!$A$12:$B$525,2)</f>
        <v>X</v>
      </c>
      <c r="D99" s="65"/>
      <c r="E99" s="65" t="str">
        <f>VLOOKUP(B99,'Répertoire Clients'!$A$12:$D$525,3)</f>
        <v>X</v>
      </c>
      <c r="F99" s="65" t="str">
        <f>VLOOKUP(B99,'Répertoire Clients'!$A$12:$D$525,4)</f>
        <v>X</v>
      </c>
      <c r="G99" s="35">
        <v>2012005</v>
      </c>
      <c r="H99" s="29">
        <v>44166</v>
      </c>
      <c r="I99" s="27">
        <v>151.31</v>
      </c>
      <c r="J99" s="29">
        <v>44174</v>
      </c>
      <c r="K99" s="42">
        <v>151.31</v>
      </c>
      <c r="L99" s="67">
        <f t="shared" si="63"/>
        <v>0</v>
      </c>
      <c r="M99" s="68" t="str">
        <f t="shared" si="62"/>
        <v>Soldé</v>
      </c>
      <c r="N99" s="77" t="s">
        <v>41</v>
      </c>
    </row>
    <row r="100" spans="2:14" s="26" customFormat="1" ht="15.75" customHeight="1" x14ac:dyDescent="0.25">
      <c r="B100" s="74">
        <v>4116301</v>
      </c>
      <c r="C100" s="65" t="str">
        <f>VLOOKUP(B100,'Répertoire Clients'!$A$12:$B$525,2)</f>
        <v>X</v>
      </c>
      <c r="D100" s="65"/>
      <c r="E100" s="65" t="str">
        <f>VLOOKUP(B100,'Répertoire Clients'!$A$12:$D$525,3)</f>
        <v>X</v>
      </c>
      <c r="F100" s="65" t="str">
        <f>VLOOKUP(B100,'Répertoire Clients'!$A$12:$D$525,4)</f>
        <v>X</v>
      </c>
      <c r="G100" s="35">
        <v>2012004</v>
      </c>
      <c r="H100" s="29">
        <v>44166</v>
      </c>
      <c r="I100" s="27">
        <v>56.14</v>
      </c>
      <c r="J100" s="29">
        <v>44167</v>
      </c>
      <c r="K100" s="42">
        <v>56.14</v>
      </c>
      <c r="L100" s="67">
        <f t="shared" si="63"/>
        <v>0</v>
      </c>
      <c r="M100" s="68" t="str">
        <f t="shared" si="62"/>
        <v>Soldé</v>
      </c>
      <c r="N100" s="77" t="s">
        <v>40</v>
      </c>
    </row>
    <row r="101" spans="2:14" s="26" customFormat="1" ht="15.75" customHeight="1" x14ac:dyDescent="0.25">
      <c r="B101" s="74">
        <v>4113203</v>
      </c>
      <c r="C101" s="65" t="str">
        <f>VLOOKUP(B101,'Répertoire Clients'!$A$12:$B$525,2)</f>
        <v>X</v>
      </c>
      <c r="D101" s="65"/>
      <c r="E101" s="65" t="str">
        <f>VLOOKUP(B101,'Répertoire Clients'!$A$12:$D$525,3)</f>
        <v>X</v>
      </c>
      <c r="F101" s="65" t="str">
        <f>VLOOKUP(B101,'Répertoire Clients'!$A$12:$D$525,4)</f>
        <v>X</v>
      </c>
      <c r="G101" s="35">
        <v>2012003</v>
      </c>
      <c r="H101" s="29">
        <v>44166</v>
      </c>
      <c r="I101" s="27">
        <v>90.56</v>
      </c>
      <c r="J101" s="29">
        <v>44539</v>
      </c>
      <c r="K101" s="42">
        <v>90.56</v>
      </c>
      <c r="L101" s="67">
        <f t="shared" si="63"/>
        <v>0</v>
      </c>
      <c r="M101" s="68" t="str">
        <f t="shared" si="62"/>
        <v>Soldé</v>
      </c>
      <c r="N101" s="77" t="s">
        <v>41</v>
      </c>
    </row>
    <row r="102" spans="2:14" s="26" customFormat="1" ht="15.75" customHeight="1" x14ac:dyDescent="0.25">
      <c r="B102" s="74">
        <v>4113404</v>
      </c>
      <c r="C102" s="65" t="str">
        <f>VLOOKUP(B102,'Répertoire Clients'!$A$12:$B$525,2)</f>
        <v>X</v>
      </c>
      <c r="D102" s="65"/>
      <c r="E102" s="65" t="str">
        <f>VLOOKUP(B102,'Répertoire Clients'!$A$12:$D$525,3)</f>
        <v>X</v>
      </c>
      <c r="F102" s="65" t="str">
        <f>VLOOKUP(B102,'Répertoire Clients'!$A$12:$D$525,4)</f>
        <v>X</v>
      </c>
      <c r="G102" s="35">
        <v>2012002</v>
      </c>
      <c r="H102" s="29">
        <v>44166</v>
      </c>
      <c r="I102" s="27">
        <v>1600.08</v>
      </c>
      <c r="J102" s="29">
        <v>44179</v>
      </c>
      <c r="K102" s="42">
        <v>1600.08</v>
      </c>
      <c r="L102" s="67">
        <f t="shared" si="63"/>
        <v>0</v>
      </c>
      <c r="M102" s="68" t="str">
        <f t="shared" si="62"/>
        <v>Soldé</v>
      </c>
      <c r="N102" s="77" t="s">
        <v>40</v>
      </c>
    </row>
    <row r="103" spans="2:14" s="26" customFormat="1" ht="15.75" customHeight="1" x14ac:dyDescent="0.25">
      <c r="B103" s="74">
        <v>4111801</v>
      </c>
      <c r="C103" s="65" t="str">
        <f>VLOOKUP(B103,'Répertoire Clients'!$A$12:$B$525,2)</f>
        <v>X</v>
      </c>
      <c r="D103" s="65"/>
      <c r="E103" s="65" t="str">
        <f>VLOOKUP(B103,'Répertoire Clients'!$A$12:$D$525,3)</f>
        <v>X</v>
      </c>
      <c r="F103" s="65" t="str">
        <f>VLOOKUP(B103,'Répertoire Clients'!$A$12:$D$525,4)</f>
        <v>X</v>
      </c>
      <c r="G103" s="35">
        <v>2012001</v>
      </c>
      <c r="H103" s="29">
        <v>44166</v>
      </c>
      <c r="I103" s="27">
        <v>110.89</v>
      </c>
      <c r="J103" s="29">
        <v>44179</v>
      </c>
      <c r="K103" s="42">
        <v>110.89</v>
      </c>
      <c r="L103" s="67">
        <f t="shared" si="63"/>
        <v>0</v>
      </c>
      <c r="M103" s="68" t="str">
        <f t="shared" si="62"/>
        <v>Soldé</v>
      </c>
      <c r="N103" s="77" t="s">
        <v>41</v>
      </c>
    </row>
    <row r="104" spans="2:14" s="26" customFormat="1" ht="15.75" customHeight="1" x14ac:dyDescent="0.25">
      <c r="B104" s="74">
        <v>4111799</v>
      </c>
      <c r="C104" s="65" t="str">
        <f>VLOOKUP(B104,'Répertoire Clients'!$A$12:$B$525,2)</f>
        <v>X</v>
      </c>
      <c r="D104" s="65" t="s">
        <v>26</v>
      </c>
      <c r="E104" s="65" t="str">
        <f>VLOOKUP(B104,'Répertoire Clients'!$A$12:$D$525,3)</f>
        <v>X</v>
      </c>
      <c r="F104" s="65" t="str">
        <f>VLOOKUP(B104,'Répertoire Clients'!$A$12:$D$525,4)</f>
        <v>X</v>
      </c>
      <c r="G104" s="35">
        <v>2011014</v>
      </c>
      <c r="H104" s="29">
        <v>44165</v>
      </c>
      <c r="I104" s="27">
        <v>60.31</v>
      </c>
      <c r="J104" s="29">
        <v>44165</v>
      </c>
      <c r="K104" s="42">
        <v>60.31</v>
      </c>
      <c r="L104" s="67">
        <f t="shared" si="63"/>
        <v>0</v>
      </c>
      <c r="M104" s="68" t="str">
        <f t="shared" si="62"/>
        <v>Soldé</v>
      </c>
      <c r="N104" s="77" t="s">
        <v>41</v>
      </c>
    </row>
    <row r="105" spans="2:14" s="26" customFormat="1" ht="15.75" customHeight="1" x14ac:dyDescent="0.25">
      <c r="B105" s="74">
        <v>4116702</v>
      </c>
      <c r="C105" s="65" t="str">
        <f>VLOOKUP(B105,'Répertoire Clients'!$A$12:$B$525,2)</f>
        <v>X</v>
      </c>
      <c r="D105" s="65"/>
      <c r="E105" s="65" t="str">
        <f>VLOOKUP(B105,'Répertoire Clients'!$A$12:$D$525,3)</f>
        <v>X</v>
      </c>
      <c r="F105" s="65" t="str">
        <f>VLOOKUP(B105,'Répertoire Clients'!$A$12:$D$525,4)</f>
        <v>X</v>
      </c>
      <c r="G105" s="35">
        <v>2011013</v>
      </c>
      <c r="H105" s="29">
        <v>44165</v>
      </c>
      <c r="I105" s="27">
        <v>6282.38</v>
      </c>
      <c r="J105" s="29" t="s">
        <v>50</v>
      </c>
      <c r="K105" s="42">
        <f>1267.73+2423.78+1137.62+2258.1</f>
        <v>7087.23</v>
      </c>
      <c r="L105" s="67">
        <f t="shared" si="63"/>
        <v>-804.84999999999945</v>
      </c>
      <c r="M105" s="68" t="str">
        <f t="shared" si="62"/>
        <v>Faire un avoir</v>
      </c>
      <c r="N105" s="77" t="s">
        <v>40</v>
      </c>
    </row>
    <row r="106" spans="2:14" s="26" customFormat="1" ht="15.75" customHeight="1" x14ac:dyDescent="0.25">
      <c r="B106" s="74">
        <v>4110901</v>
      </c>
      <c r="C106" s="65" t="str">
        <f>VLOOKUP(B106,'Répertoire Clients'!$A$12:$B$525,2)</f>
        <v>X</v>
      </c>
      <c r="D106" s="65"/>
      <c r="E106" s="65" t="str">
        <f>VLOOKUP(B106,'Répertoire Clients'!$A$12:$D$525,3)</f>
        <v>X</v>
      </c>
      <c r="F106" s="65" t="str">
        <f>VLOOKUP(B106,'Répertoire Clients'!$A$12:$D$525,4)</f>
        <v>X</v>
      </c>
      <c r="G106" s="35">
        <v>2011012</v>
      </c>
      <c r="H106" s="29">
        <v>44161</v>
      </c>
      <c r="I106" s="27">
        <v>567.94000000000005</v>
      </c>
      <c r="J106" s="29" t="s">
        <v>45</v>
      </c>
      <c r="K106" s="42">
        <f>536.86+31.08</f>
        <v>567.94000000000005</v>
      </c>
      <c r="L106" s="67">
        <f t="shared" si="63"/>
        <v>0</v>
      </c>
      <c r="M106" s="68" t="str">
        <f t="shared" si="62"/>
        <v>Soldé</v>
      </c>
      <c r="N106" s="77" t="s">
        <v>41</v>
      </c>
    </row>
    <row r="107" spans="2:14" s="26" customFormat="1" ht="15.75" customHeight="1" x14ac:dyDescent="0.25">
      <c r="B107" s="74">
        <v>4113404</v>
      </c>
      <c r="C107" s="65" t="str">
        <f>VLOOKUP(B107,'Répertoire Clients'!$A$12:$B$525,2)</f>
        <v>X</v>
      </c>
      <c r="D107" s="65"/>
      <c r="E107" s="65" t="str">
        <f>VLOOKUP(B107,'Répertoire Clients'!$A$12:$D$525,3)</f>
        <v>X</v>
      </c>
      <c r="F107" s="65" t="str">
        <f>VLOOKUP(B107,'Répertoire Clients'!$A$12:$D$525,4)</f>
        <v>X</v>
      </c>
      <c r="G107" s="35">
        <v>2011011</v>
      </c>
      <c r="H107" s="29">
        <v>44158</v>
      </c>
      <c r="I107" s="27">
        <v>135.94</v>
      </c>
      <c r="J107" s="29">
        <v>44244</v>
      </c>
      <c r="K107" s="42">
        <v>135.94</v>
      </c>
      <c r="L107" s="67">
        <f t="shared" si="63"/>
        <v>0</v>
      </c>
      <c r="M107" s="68" t="str">
        <f t="shared" si="62"/>
        <v>Soldé</v>
      </c>
      <c r="N107" s="77" t="s">
        <v>40</v>
      </c>
    </row>
    <row r="108" spans="2:14" s="26" customFormat="1" ht="15.75" customHeight="1" x14ac:dyDescent="0.25">
      <c r="B108" s="74">
        <v>4112901</v>
      </c>
      <c r="C108" s="65" t="str">
        <f>VLOOKUP(B108,'Répertoire Clients'!$A$12:$B$525,2)</f>
        <v>X</v>
      </c>
      <c r="D108" s="65"/>
      <c r="E108" s="65" t="str">
        <f>VLOOKUP(B108,'Répertoire Clients'!$A$12:$D$525,3)</f>
        <v>X</v>
      </c>
      <c r="F108" s="65" t="str">
        <f>VLOOKUP(B108,'Répertoire Clients'!$A$12:$D$525,4)</f>
        <v>X</v>
      </c>
      <c r="G108" s="35">
        <v>2011010</v>
      </c>
      <c r="H108" s="29">
        <v>44158</v>
      </c>
      <c r="I108" s="27">
        <v>462.77</v>
      </c>
      <c r="J108" s="29">
        <v>44247</v>
      </c>
      <c r="K108" s="42">
        <v>462.77</v>
      </c>
      <c r="L108" s="67">
        <f t="shared" ref="L108:L145" si="65">I108-K108</f>
        <v>0</v>
      </c>
      <c r="M108" s="68" t="str">
        <f t="shared" si="62"/>
        <v>Soldé</v>
      </c>
      <c r="N108" s="77" t="s">
        <v>40</v>
      </c>
    </row>
    <row r="109" spans="2:14" s="26" customFormat="1" ht="15.75" customHeight="1" x14ac:dyDescent="0.25">
      <c r="B109" s="74">
        <v>4116302</v>
      </c>
      <c r="C109" s="65" t="str">
        <f>VLOOKUP(B109,'Répertoire Clients'!$A$12:$B$525,2)</f>
        <v>X</v>
      </c>
      <c r="D109" s="65"/>
      <c r="E109" s="65" t="str">
        <f>VLOOKUP(B109,'Répertoire Clients'!$A$12:$D$525,3)</f>
        <v>X</v>
      </c>
      <c r="F109" s="65" t="str">
        <f>VLOOKUP(B109,'Répertoire Clients'!$A$12:$D$525,4)</f>
        <v>X</v>
      </c>
      <c r="G109" s="35">
        <v>2011009</v>
      </c>
      <c r="H109" s="29">
        <v>44152</v>
      </c>
      <c r="I109" s="27">
        <v>91.56</v>
      </c>
      <c r="J109" s="29">
        <v>44153</v>
      </c>
      <c r="K109" s="42">
        <v>91.56</v>
      </c>
      <c r="L109" s="67">
        <f t="shared" si="65"/>
        <v>0</v>
      </c>
      <c r="M109" s="68" t="str">
        <f t="shared" si="62"/>
        <v>Soldé</v>
      </c>
      <c r="N109" s="77" t="s">
        <v>40</v>
      </c>
    </row>
    <row r="110" spans="2:14" s="26" customFormat="1" ht="15.75" customHeight="1" x14ac:dyDescent="0.25">
      <c r="B110" s="74">
        <v>4111801</v>
      </c>
      <c r="C110" s="65" t="str">
        <f>VLOOKUP(B110,'Répertoire Clients'!$A$12:$B$525,2)</f>
        <v>X</v>
      </c>
      <c r="D110" s="65"/>
      <c r="E110" s="65" t="str">
        <f>VLOOKUP(B110,'Répertoire Clients'!$A$12:$D$525,3)</f>
        <v>X</v>
      </c>
      <c r="F110" s="65" t="str">
        <f>VLOOKUP(B110,'Répertoire Clients'!$A$12:$D$525,4)</f>
        <v>X</v>
      </c>
      <c r="G110" s="35">
        <v>2011008</v>
      </c>
      <c r="H110" s="29">
        <v>44152</v>
      </c>
      <c r="I110" s="27">
        <v>1253.21</v>
      </c>
      <c r="J110" s="29">
        <v>44179</v>
      </c>
      <c r="K110" s="42">
        <v>1253.21</v>
      </c>
      <c r="L110" s="67">
        <f t="shared" si="65"/>
        <v>0</v>
      </c>
      <c r="M110" s="68" t="str">
        <f t="shared" si="62"/>
        <v>Soldé</v>
      </c>
      <c r="N110" s="77" t="s">
        <v>41</v>
      </c>
    </row>
    <row r="111" spans="2:14" s="26" customFormat="1" ht="15.75" customHeight="1" x14ac:dyDescent="0.25">
      <c r="B111" s="74">
        <v>4110901</v>
      </c>
      <c r="C111" s="65" t="str">
        <f>VLOOKUP(B111,'Répertoire Clients'!$A$12:$B$525,2)</f>
        <v>X</v>
      </c>
      <c r="D111" s="65"/>
      <c r="E111" s="65" t="str">
        <f>VLOOKUP(B111,'Répertoire Clients'!$A$12:$D$525,3)</f>
        <v>X</v>
      </c>
      <c r="F111" s="65" t="str">
        <f>VLOOKUP(B111,'Répertoire Clients'!$A$12:$D$525,4)</f>
        <v>X</v>
      </c>
      <c r="G111" s="35">
        <v>2011007</v>
      </c>
      <c r="H111" s="29">
        <v>44152</v>
      </c>
      <c r="I111" s="27">
        <v>344.38</v>
      </c>
      <c r="J111" s="29">
        <v>44160</v>
      </c>
      <c r="K111" s="42">
        <v>344.38</v>
      </c>
      <c r="L111" s="67">
        <f t="shared" si="65"/>
        <v>0</v>
      </c>
      <c r="M111" s="68" t="str">
        <f t="shared" si="62"/>
        <v>Soldé</v>
      </c>
      <c r="N111" s="77" t="s">
        <v>41</v>
      </c>
    </row>
    <row r="112" spans="2:14" s="26" customFormat="1" ht="15.75" customHeight="1" x14ac:dyDescent="0.25">
      <c r="B112" s="74">
        <v>4116906</v>
      </c>
      <c r="C112" s="65" t="str">
        <f>VLOOKUP(B112,'Répertoire Clients'!$A$12:$B$525,2)</f>
        <v>X</v>
      </c>
      <c r="D112" s="65"/>
      <c r="E112" s="65" t="str">
        <f>VLOOKUP(B112,'Répertoire Clients'!$A$12:$D$525,3)</f>
        <v>X</v>
      </c>
      <c r="F112" s="65" t="str">
        <f>VLOOKUP(B112,'Répertoire Clients'!$A$12:$D$525,4)</f>
        <v>X</v>
      </c>
      <c r="G112" s="35">
        <v>2011006</v>
      </c>
      <c r="H112" s="29">
        <v>44148</v>
      </c>
      <c r="I112" s="27">
        <v>188</v>
      </c>
      <c r="J112" s="29">
        <v>44152</v>
      </c>
      <c r="K112" s="42">
        <v>188</v>
      </c>
      <c r="L112" s="67">
        <f t="shared" si="65"/>
        <v>0</v>
      </c>
      <c r="M112" s="68" t="str">
        <f t="shared" si="62"/>
        <v>Soldé</v>
      </c>
      <c r="N112" s="77" t="s">
        <v>40</v>
      </c>
    </row>
    <row r="113" spans="2:14" s="26" customFormat="1" ht="15.75" customHeight="1" x14ac:dyDescent="0.25">
      <c r="B113" s="74">
        <v>4111799</v>
      </c>
      <c r="C113" s="65" t="str">
        <f>VLOOKUP(B113,'Répertoire Clients'!$A$12:$B$525,2)</f>
        <v>X</v>
      </c>
      <c r="D113" s="65" t="s">
        <v>24</v>
      </c>
      <c r="E113" s="65" t="str">
        <f>VLOOKUP(B113,'Répertoire Clients'!$A$12:$D$525,3)</f>
        <v>X</v>
      </c>
      <c r="F113" s="65" t="str">
        <f>VLOOKUP(B113,'Répertoire Clients'!$A$12:$D$525,4)</f>
        <v>X</v>
      </c>
      <c r="G113" s="35">
        <v>2011005</v>
      </c>
      <c r="H113" s="29">
        <v>44148</v>
      </c>
      <c r="I113" s="27">
        <v>188</v>
      </c>
      <c r="J113" s="29">
        <v>44180</v>
      </c>
      <c r="K113" s="42">
        <v>188</v>
      </c>
      <c r="L113" s="67">
        <f t="shared" si="65"/>
        <v>0</v>
      </c>
      <c r="M113" s="68" t="str">
        <f t="shared" si="62"/>
        <v>Soldé</v>
      </c>
      <c r="N113" s="77" t="s">
        <v>40</v>
      </c>
    </row>
    <row r="114" spans="2:14" s="26" customFormat="1" ht="15.75" customHeight="1" x14ac:dyDescent="0.25">
      <c r="B114" s="74">
        <v>4111799</v>
      </c>
      <c r="C114" s="65" t="str">
        <f>VLOOKUP(B114,'Répertoire Clients'!$A$12:$B$525,2)</f>
        <v>X</v>
      </c>
      <c r="D114" s="65" t="s">
        <v>23</v>
      </c>
      <c r="E114" s="65" t="str">
        <f>VLOOKUP(B114,'Répertoire Clients'!$A$12:$D$525,3)</f>
        <v>X</v>
      </c>
      <c r="F114" s="65" t="str">
        <f>VLOOKUP(B114,'Répertoire Clients'!$A$12:$D$525,4)</f>
        <v>X</v>
      </c>
      <c r="G114" s="35">
        <v>2011004</v>
      </c>
      <c r="H114" s="29">
        <v>44148</v>
      </c>
      <c r="I114" s="27">
        <v>188</v>
      </c>
      <c r="J114" s="29">
        <v>44147</v>
      </c>
      <c r="K114" s="42">
        <v>188</v>
      </c>
      <c r="L114" s="67">
        <f t="shared" si="65"/>
        <v>0</v>
      </c>
      <c r="M114" s="68" t="str">
        <f t="shared" si="62"/>
        <v>Soldé</v>
      </c>
      <c r="N114" s="77" t="s">
        <v>40</v>
      </c>
    </row>
    <row r="115" spans="2:14" s="26" customFormat="1" ht="15.75" customHeight="1" x14ac:dyDescent="0.25">
      <c r="B115" s="74">
        <v>4113004</v>
      </c>
      <c r="C115" s="65" t="str">
        <f>VLOOKUP(B115,'Répertoire Clients'!$A$12:$B$525,2)</f>
        <v>X</v>
      </c>
      <c r="D115" s="65"/>
      <c r="E115" s="65" t="str">
        <f>VLOOKUP(B115,'Répertoire Clients'!$A$12:$D$525,3)</f>
        <v>X</v>
      </c>
      <c r="F115" s="65" t="str">
        <f>VLOOKUP(B115,'Répertoire Clients'!$A$12:$D$525,4)</f>
        <v>X</v>
      </c>
      <c r="G115" s="35">
        <v>2011003</v>
      </c>
      <c r="H115" s="29">
        <v>44145</v>
      </c>
      <c r="I115" s="27">
        <v>515.23</v>
      </c>
      <c r="J115" s="29">
        <v>44151</v>
      </c>
      <c r="K115" s="28">
        <v>515.23</v>
      </c>
      <c r="L115" s="67">
        <f t="shared" si="65"/>
        <v>0</v>
      </c>
      <c r="M115" s="68" t="str">
        <f t="shared" si="62"/>
        <v>Soldé</v>
      </c>
      <c r="N115" s="77" t="s">
        <v>40</v>
      </c>
    </row>
    <row r="116" spans="2:14" s="26" customFormat="1" ht="15.75" customHeight="1" x14ac:dyDescent="0.25">
      <c r="B116" s="74">
        <v>4118601</v>
      </c>
      <c r="C116" s="65" t="str">
        <f>VLOOKUP(B116,'Répertoire Clients'!$A$12:$B$525,2)</f>
        <v>X</v>
      </c>
      <c r="D116" s="65"/>
      <c r="E116" s="65" t="str">
        <f>VLOOKUP(B116,'Répertoire Clients'!$A$12:$D$525,3)</f>
        <v>X</v>
      </c>
      <c r="F116" s="65" t="str">
        <f>VLOOKUP(B116,'Répertoire Clients'!$A$12:$D$525,4)</f>
        <v>X</v>
      </c>
      <c r="G116" s="35">
        <v>2011002</v>
      </c>
      <c r="H116" s="29">
        <v>44144</v>
      </c>
      <c r="I116" s="27">
        <v>35.58</v>
      </c>
      <c r="J116" s="29">
        <v>44151</v>
      </c>
      <c r="K116" s="28">
        <v>35.58</v>
      </c>
      <c r="L116" s="67">
        <f t="shared" si="65"/>
        <v>0</v>
      </c>
      <c r="M116" s="68" t="str">
        <f t="shared" si="62"/>
        <v>Soldé</v>
      </c>
      <c r="N116" s="77" t="s">
        <v>41</v>
      </c>
    </row>
    <row r="117" spans="2:14" s="26" customFormat="1" ht="15.75" customHeight="1" x14ac:dyDescent="0.25">
      <c r="B117" s="74">
        <v>4111299</v>
      </c>
      <c r="C117" s="65" t="str">
        <f>VLOOKUP(B117,'Répertoire Clients'!$A$12:$B$525,2)</f>
        <v>X</v>
      </c>
      <c r="D117" s="65" t="s">
        <v>25</v>
      </c>
      <c r="E117" s="65" t="str">
        <f>VLOOKUP(B117,'Répertoire Clients'!$A$12:$D$525,3)</f>
        <v>X</v>
      </c>
      <c r="F117" s="65" t="str">
        <f>VLOOKUP(B117,'Répertoire Clients'!$A$12:$D$525,4)</f>
        <v>X</v>
      </c>
      <c r="G117" s="35">
        <v>2011001</v>
      </c>
      <c r="H117" s="29">
        <v>44137</v>
      </c>
      <c r="I117" s="27">
        <v>201.11</v>
      </c>
      <c r="J117" s="29">
        <v>44137</v>
      </c>
      <c r="K117" s="42">
        <v>201.11</v>
      </c>
      <c r="L117" s="67">
        <f t="shared" si="65"/>
        <v>0</v>
      </c>
      <c r="M117" s="68" t="str">
        <f t="shared" si="62"/>
        <v>Soldé</v>
      </c>
      <c r="N117" s="77" t="s">
        <v>40</v>
      </c>
    </row>
    <row r="118" spans="2:14" s="26" customFormat="1" ht="15.75" customHeight="1" x14ac:dyDescent="0.25">
      <c r="B118" s="74">
        <v>4118517</v>
      </c>
      <c r="C118" s="65" t="str">
        <f>VLOOKUP(B118,'Répertoire Clients'!$A$12:$B$525,2)</f>
        <v>X</v>
      </c>
      <c r="D118" s="65"/>
      <c r="E118" s="65" t="str">
        <f>VLOOKUP(B118,'Répertoire Clients'!$A$12:$D$525,3)</f>
        <v>X</v>
      </c>
      <c r="F118" s="65" t="str">
        <f>VLOOKUP(B118,'Répertoire Clients'!$A$12:$D$525,4)</f>
        <v>X</v>
      </c>
      <c r="G118" s="35">
        <v>2010027</v>
      </c>
      <c r="H118" s="29">
        <v>44134</v>
      </c>
      <c r="I118" s="27">
        <v>149.69</v>
      </c>
      <c r="J118" s="29">
        <v>44186</v>
      </c>
      <c r="K118" s="42">
        <v>149.69</v>
      </c>
      <c r="L118" s="67">
        <f t="shared" si="65"/>
        <v>0</v>
      </c>
      <c r="M118" s="68" t="str">
        <f t="shared" si="62"/>
        <v>Soldé</v>
      </c>
      <c r="N118" s="77" t="s">
        <v>41</v>
      </c>
    </row>
    <row r="119" spans="2:14" s="26" customFormat="1" ht="15.75" customHeight="1" x14ac:dyDescent="0.25">
      <c r="B119" s="74">
        <v>4111720</v>
      </c>
      <c r="C119" s="65" t="str">
        <f>VLOOKUP(B119,'Répertoire Clients'!$A$12:$B$525,2)</f>
        <v>X</v>
      </c>
      <c r="D119" s="65"/>
      <c r="E119" s="65"/>
      <c r="F119" s="65" t="str">
        <f>VLOOKUP(B119,'Répertoire Clients'!$A$12:$D$525,4)</f>
        <v>X</v>
      </c>
      <c r="G119" s="35">
        <v>2010026</v>
      </c>
      <c r="H119" s="29">
        <v>44134</v>
      </c>
      <c r="I119" s="27">
        <v>1936.8</v>
      </c>
      <c r="J119" s="29"/>
      <c r="K119" s="42"/>
      <c r="L119" s="67">
        <f t="shared" ref="L119" si="66">I119-K119</f>
        <v>1936.8</v>
      </c>
      <c r="M119" s="68" t="str">
        <f t="shared" si="62"/>
        <v>Relance</v>
      </c>
      <c r="N119" s="77"/>
    </row>
    <row r="120" spans="2:14" s="26" customFormat="1" ht="15.75" customHeight="1" x14ac:dyDescent="0.25">
      <c r="B120" s="74">
        <v>4111720</v>
      </c>
      <c r="C120" s="65" t="str">
        <f>VLOOKUP(B120,'Répertoire Clients'!$A$12:$B$525,2)</f>
        <v>X</v>
      </c>
      <c r="D120" s="65"/>
      <c r="E120" s="65"/>
      <c r="F120" s="65" t="str">
        <f>VLOOKUP(B120,'Répertoire Clients'!$A$12:$D$525,4)</f>
        <v>X</v>
      </c>
      <c r="G120" s="35">
        <v>2010025</v>
      </c>
      <c r="H120" s="29">
        <v>44134</v>
      </c>
      <c r="I120" s="27">
        <v>18378.66</v>
      </c>
      <c r="J120" s="29" t="s">
        <v>54</v>
      </c>
      <c r="K120" s="42">
        <f>9000+4378.66+5000</f>
        <v>18378.66</v>
      </c>
      <c r="L120" s="67">
        <f>I120-K120</f>
        <v>0</v>
      </c>
      <c r="M120" s="68" t="str">
        <f t="shared" si="62"/>
        <v>Soldé</v>
      </c>
      <c r="N120" s="77" t="s">
        <v>40</v>
      </c>
    </row>
    <row r="121" spans="2:14" s="26" customFormat="1" ht="15.75" customHeight="1" x14ac:dyDescent="0.25">
      <c r="B121" s="74">
        <v>4111720</v>
      </c>
      <c r="C121" s="65" t="str">
        <f>VLOOKUP(B121,'Répertoire Clients'!$A$12:$B$525,2)</f>
        <v>X</v>
      </c>
      <c r="D121" s="65"/>
      <c r="E121" s="65"/>
      <c r="F121" s="65" t="str">
        <f>VLOOKUP(B121,'Répertoire Clients'!$A$12:$D$525,4)</f>
        <v>X</v>
      </c>
      <c r="G121" s="35">
        <v>2010024</v>
      </c>
      <c r="H121" s="29">
        <v>44134</v>
      </c>
      <c r="I121" s="27">
        <v>321.45999999999998</v>
      </c>
      <c r="J121" s="29">
        <v>44147</v>
      </c>
      <c r="K121" s="42">
        <v>321.45999999999998</v>
      </c>
      <c r="L121" s="67">
        <f>I121-K121</f>
        <v>0</v>
      </c>
      <c r="M121" s="68" t="str">
        <f t="shared" si="62"/>
        <v>Soldé</v>
      </c>
      <c r="N121" s="77" t="s">
        <v>41</v>
      </c>
    </row>
    <row r="122" spans="2:14" s="26" customFormat="1" ht="15.75" customHeight="1" x14ac:dyDescent="0.25">
      <c r="B122" s="74">
        <v>4111720</v>
      </c>
      <c r="C122" s="65" t="str">
        <f>VLOOKUP(B122,'Répertoire Clients'!$A$12:$B$525,2)</f>
        <v>X</v>
      </c>
      <c r="D122" s="65"/>
      <c r="E122" s="65"/>
      <c r="F122" s="65" t="str">
        <f>VLOOKUP(B122,'Répertoire Clients'!$A$12:$D$525,4)</f>
        <v>X</v>
      </c>
      <c r="G122" s="35">
        <v>2010023</v>
      </c>
      <c r="H122" s="29">
        <v>44134</v>
      </c>
      <c r="I122" s="27">
        <v>1666.67</v>
      </c>
      <c r="J122" s="29">
        <v>44147</v>
      </c>
      <c r="K122" s="42">
        <v>1666.67</v>
      </c>
      <c r="L122" s="67">
        <f>I122-K122</f>
        <v>0</v>
      </c>
      <c r="M122" s="68" t="str">
        <f t="shared" si="62"/>
        <v>Soldé</v>
      </c>
      <c r="N122" s="77" t="s">
        <v>41</v>
      </c>
    </row>
    <row r="123" spans="2:14" s="26" customFormat="1" ht="15.75" customHeight="1" x14ac:dyDescent="0.25">
      <c r="B123" s="74">
        <v>4111722</v>
      </c>
      <c r="C123" s="65" t="str">
        <f>VLOOKUP(B123,'Répertoire Clients'!$A$12:$B$525,2)</f>
        <v>X</v>
      </c>
      <c r="D123" s="65"/>
      <c r="E123" s="65" t="str">
        <f>VLOOKUP(B123,'Répertoire Clients'!$A$12:$D$525,3)</f>
        <v>X</v>
      </c>
      <c r="F123" s="65" t="str">
        <f>VLOOKUP(B123,'Répertoire Clients'!$A$12:$D$525,4)</f>
        <v>X</v>
      </c>
      <c r="G123" s="35">
        <v>2010022</v>
      </c>
      <c r="H123" s="29">
        <v>44134</v>
      </c>
      <c r="I123" s="27">
        <v>4149.2299999999996</v>
      </c>
      <c r="J123" s="29">
        <v>44151</v>
      </c>
      <c r="K123" s="42">
        <v>4149.2299999999996</v>
      </c>
      <c r="L123" s="67">
        <f t="shared" si="65"/>
        <v>0</v>
      </c>
      <c r="M123" s="68" t="str">
        <f t="shared" si="62"/>
        <v>Soldé</v>
      </c>
      <c r="N123" s="77" t="s">
        <v>41</v>
      </c>
    </row>
    <row r="124" spans="2:14" s="26" customFormat="1" ht="15.75" customHeight="1" x14ac:dyDescent="0.25">
      <c r="B124" s="74">
        <v>4113310</v>
      </c>
      <c r="C124" s="65" t="str">
        <f>VLOOKUP(B124,'Répertoire Clients'!$A$12:$B$525,2)</f>
        <v>X</v>
      </c>
      <c r="D124" s="65"/>
      <c r="E124" s="65"/>
      <c r="F124" s="65" t="str">
        <f>VLOOKUP(B124,'Répertoire Clients'!$A$12:$D$525,4)</f>
        <v>X</v>
      </c>
      <c r="G124" s="35">
        <v>2010021</v>
      </c>
      <c r="H124" s="29">
        <v>44134</v>
      </c>
      <c r="I124" s="27">
        <v>1980.4</v>
      </c>
      <c r="J124" s="29">
        <v>44141</v>
      </c>
      <c r="K124" s="42">
        <v>1980.4</v>
      </c>
      <c r="L124" s="67">
        <f t="shared" ref="L124" si="67">I124-K124</f>
        <v>0</v>
      </c>
      <c r="M124" s="68" t="str">
        <f t="shared" si="62"/>
        <v>Soldé</v>
      </c>
      <c r="N124" s="77" t="s">
        <v>40</v>
      </c>
    </row>
    <row r="125" spans="2:14" s="26" customFormat="1" ht="15.75" customHeight="1" x14ac:dyDescent="0.25">
      <c r="B125" s="74">
        <v>4112901</v>
      </c>
      <c r="C125" s="65" t="str">
        <f>VLOOKUP(B125,'Répertoire Clients'!$A$12:$B$525,2)</f>
        <v>X</v>
      </c>
      <c r="D125" s="65"/>
      <c r="E125" s="65" t="str">
        <f>VLOOKUP(B125,'Répertoire Clients'!$A$12:$D$525,3)</f>
        <v>X</v>
      </c>
      <c r="F125" s="65" t="str">
        <f>VLOOKUP(B125,'Répertoire Clients'!$A$12:$D$525,4)</f>
        <v>X</v>
      </c>
      <c r="G125" s="35">
        <v>2010020</v>
      </c>
      <c r="H125" s="29">
        <v>44134</v>
      </c>
      <c r="I125" s="27">
        <v>255.19</v>
      </c>
      <c r="J125" s="29">
        <v>44155</v>
      </c>
      <c r="K125" s="42">
        <v>255.19</v>
      </c>
      <c r="L125" s="67">
        <f t="shared" si="65"/>
        <v>0</v>
      </c>
      <c r="M125" s="68" t="str">
        <f t="shared" si="62"/>
        <v>Soldé</v>
      </c>
      <c r="N125" s="77" t="s">
        <v>40</v>
      </c>
    </row>
    <row r="126" spans="2:14" s="26" customFormat="1" ht="15.75" customHeight="1" x14ac:dyDescent="0.25">
      <c r="B126" s="74">
        <v>4116906</v>
      </c>
      <c r="C126" s="65" t="str">
        <f>VLOOKUP(B126,'Répertoire Clients'!$A$12:$B$525,2)</f>
        <v>X</v>
      </c>
      <c r="D126" s="65"/>
      <c r="E126" s="65" t="str">
        <f>VLOOKUP(B126,'Répertoire Clients'!$A$12:$D$525,3)</f>
        <v>X</v>
      </c>
      <c r="F126" s="65" t="str">
        <f>VLOOKUP(B126,'Répertoire Clients'!$A$12:$D$525,4)</f>
        <v>X</v>
      </c>
      <c r="G126" s="35">
        <v>2010019</v>
      </c>
      <c r="H126" s="29">
        <v>44132</v>
      </c>
      <c r="I126" s="27">
        <v>188</v>
      </c>
      <c r="J126" s="29">
        <v>44145</v>
      </c>
      <c r="K126" s="42">
        <v>188</v>
      </c>
      <c r="L126" s="67">
        <f t="shared" si="65"/>
        <v>0</v>
      </c>
      <c r="M126" s="68" t="str">
        <f t="shared" si="62"/>
        <v>Soldé</v>
      </c>
      <c r="N126" s="77" t="s">
        <v>40</v>
      </c>
    </row>
    <row r="127" spans="2:14" s="26" customFormat="1" ht="15.75" customHeight="1" x14ac:dyDescent="0.25">
      <c r="B127" s="74">
        <v>4111799</v>
      </c>
      <c r="C127" s="65" t="str">
        <f>VLOOKUP(B127,'Répertoire Clients'!$A$12:$B$525,2)</f>
        <v>X</v>
      </c>
      <c r="D127" s="65" t="s">
        <v>24</v>
      </c>
      <c r="E127" s="65" t="str">
        <f>VLOOKUP(B127,'Répertoire Clients'!$A$12:$D$525,3)</f>
        <v>X</v>
      </c>
      <c r="F127" s="65" t="str">
        <f>VLOOKUP(B127,'Répertoire Clients'!$A$12:$D$525,4)</f>
        <v>X</v>
      </c>
      <c r="G127" s="35">
        <v>2010018</v>
      </c>
      <c r="H127" s="29">
        <v>44132</v>
      </c>
      <c r="I127" s="27">
        <v>188</v>
      </c>
      <c r="J127" s="29" t="s">
        <v>46</v>
      </c>
      <c r="K127" s="42">
        <f>94+94</f>
        <v>188</v>
      </c>
      <c r="L127" s="67">
        <f t="shared" si="65"/>
        <v>0</v>
      </c>
      <c r="M127" s="68" t="str">
        <f t="shared" si="62"/>
        <v>Soldé</v>
      </c>
      <c r="N127" s="77" t="s">
        <v>40</v>
      </c>
    </row>
    <row r="128" spans="2:14" s="26" customFormat="1" ht="15.75" customHeight="1" x14ac:dyDescent="0.25">
      <c r="B128" s="74">
        <v>4111799</v>
      </c>
      <c r="C128" s="65" t="str">
        <f>VLOOKUP(B128,'Répertoire Clients'!$A$12:$B$525,2)</f>
        <v>X</v>
      </c>
      <c r="D128" s="65" t="s">
        <v>23</v>
      </c>
      <c r="E128" s="65" t="str">
        <f>VLOOKUP(B128,'Répertoire Clients'!$A$12:$D$525,3)</f>
        <v>X</v>
      </c>
      <c r="F128" s="65" t="str">
        <f>VLOOKUP(B128,'Répertoire Clients'!$A$12:$D$525,4)</f>
        <v>X</v>
      </c>
      <c r="G128" s="35">
        <v>2010017</v>
      </c>
      <c r="H128" s="29">
        <v>44132</v>
      </c>
      <c r="I128" s="27">
        <v>188</v>
      </c>
      <c r="J128" s="29">
        <v>44117</v>
      </c>
      <c r="K128" s="42">
        <v>188</v>
      </c>
      <c r="L128" s="67">
        <f t="shared" si="65"/>
        <v>0</v>
      </c>
      <c r="M128" s="68" t="str">
        <f t="shared" si="62"/>
        <v>Soldé</v>
      </c>
      <c r="N128" s="77" t="s">
        <v>40</v>
      </c>
    </row>
    <row r="129" spans="1:16" s="26" customFormat="1" ht="15.75" customHeight="1" x14ac:dyDescent="0.25">
      <c r="B129" s="74">
        <v>4115699</v>
      </c>
      <c r="C129" s="65" t="str">
        <f>VLOOKUP(B129,'Répertoire Clients'!$A$12:$B$525,2)</f>
        <v>X</v>
      </c>
      <c r="D129" s="65" t="s">
        <v>22</v>
      </c>
      <c r="E129" s="65" t="str">
        <f>VLOOKUP(B129,'Répertoire Clients'!$A$12:$D$525,3)</f>
        <v>X</v>
      </c>
      <c r="F129" s="65" t="str">
        <f>VLOOKUP(B129,'Répertoire Clients'!$A$12:$D$525,4)</f>
        <v>X</v>
      </c>
      <c r="G129" s="35">
        <v>2010016</v>
      </c>
      <c r="H129" s="29">
        <v>44132</v>
      </c>
      <c r="I129" s="27">
        <v>328.2</v>
      </c>
      <c r="J129" s="29">
        <v>44123</v>
      </c>
      <c r="K129" s="42">
        <v>324</v>
      </c>
      <c r="L129" s="67">
        <f t="shared" si="65"/>
        <v>4.1999999999999886</v>
      </c>
      <c r="M129" s="68" t="str">
        <f t="shared" si="62"/>
        <v>Relance</v>
      </c>
      <c r="N129" s="77" t="s">
        <v>40</v>
      </c>
    </row>
    <row r="130" spans="1:16" s="26" customFormat="1" ht="15.75" customHeight="1" x14ac:dyDescent="0.25">
      <c r="B130" s="74">
        <v>4119930</v>
      </c>
      <c r="C130" s="65" t="str">
        <f>VLOOKUP(B130,'Répertoire Clients'!$A$12:$B$525,2)</f>
        <v>X</v>
      </c>
      <c r="D130" s="65" t="s">
        <v>21</v>
      </c>
      <c r="E130" s="65" t="str">
        <f>VLOOKUP(B130,'Répertoire Clients'!$A$12:$D$525,3)</f>
        <v>X</v>
      </c>
      <c r="F130" s="65" t="str">
        <f>VLOOKUP(B130,'Répertoire Clients'!$A$12:$D$525,4)</f>
        <v>X</v>
      </c>
      <c r="G130" s="35">
        <v>2010015</v>
      </c>
      <c r="H130" s="29">
        <v>44130</v>
      </c>
      <c r="I130" s="27">
        <v>408.34</v>
      </c>
      <c r="J130" s="29">
        <v>44126</v>
      </c>
      <c r="K130" s="42">
        <v>408.34</v>
      </c>
      <c r="L130" s="67">
        <f t="shared" si="65"/>
        <v>0</v>
      </c>
      <c r="M130" s="68" t="str">
        <f t="shared" si="62"/>
        <v>Soldé</v>
      </c>
      <c r="N130" s="77" t="s">
        <v>40</v>
      </c>
    </row>
    <row r="131" spans="1:16" s="26" customFormat="1" ht="13.5" customHeight="1" x14ac:dyDescent="0.25">
      <c r="B131" s="74">
        <v>4111801</v>
      </c>
      <c r="C131" s="65" t="str">
        <f>VLOOKUP(B131,'Répertoire Clients'!$A$12:$B$525,2)</f>
        <v>X</v>
      </c>
      <c r="D131" s="65"/>
      <c r="E131" s="65" t="str">
        <f>VLOOKUP(B131,'Répertoire Clients'!$A$12:$D$525,3)</f>
        <v>X</v>
      </c>
      <c r="F131" s="65" t="str">
        <f>VLOOKUP(B131,'Répertoire Clients'!$A$12:$D$525,4)</f>
        <v>X</v>
      </c>
      <c r="G131" s="35">
        <v>2010014</v>
      </c>
      <c r="H131" s="29">
        <v>44127</v>
      </c>
      <c r="I131" s="27">
        <v>36.72</v>
      </c>
      <c r="J131" s="29"/>
      <c r="K131" s="42"/>
      <c r="L131" s="67">
        <f t="shared" si="65"/>
        <v>36.72</v>
      </c>
      <c r="M131" s="68" t="str">
        <f t="shared" si="62"/>
        <v>Relance</v>
      </c>
      <c r="N131" s="77"/>
    </row>
    <row r="132" spans="1:16" s="26" customFormat="1" ht="15.75" customHeight="1" x14ac:dyDescent="0.25">
      <c r="B132" s="74">
        <v>4111801</v>
      </c>
      <c r="C132" s="65" t="str">
        <f>VLOOKUP(B132,'Répertoire Clients'!$A$12:$B$525,2)</f>
        <v>X</v>
      </c>
      <c r="D132" s="65"/>
      <c r="E132" s="65" t="str">
        <f>VLOOKUP(B132,'Répertoire Clients'!$A$12:$D$525,3)</f>
        <v>X</v>
      </c>
      <c r="F132" s="65" t="str">
        <f>VLOOKUP(B132,'Répertoire Clients'!$A$12:$D$525,4)</f>
        <v>X</v>
      </c>
      <c r="G132" s="35">
        <v>2010013</v>
      </c>
      <c r="H132" s="29">
        <v>44127</v>
      </c>
      <c r="I132" s="27">
        <v>2423.7800000000002</v>
      </c>
      <c r="J132" s="29" t="s">
        <v>47</v>
      </c>
      <c r="K132" s="42">
        <f>2019.82+403.96</f>
        <v>2423.7799999999997</v>
      </c>
      <c r="L132" s="67">
        <f t="shared" si="65"/>
        <v>0</v>
      </c>
      <c r="M132" s="68" t="str">
        <f t="shared" si="62"/>
        <v>Soldé</v>
      </c>
      <c r="N132" s="77" t="s">
        <v>41</v>
      </c>
    </row>
    <row r="133" spans="1:16" ht="15.75" customHeight="1" x14ac:dyDescent="0.25">
      <c r="A133" s="26"/>
      <c r="B133" s="74">
        <v>4113404</v>
      </c>
      <c r="C133" s="65" t="str">
        <f>VLOOKUP(B133,'Répertoire Clients'!$A$12:$B$525,2)</f>
        <v>X</v>
      </c>
      <c r="D133" s="65"/>
      <c r="E133" s="65" t="str">
        <f>VLOOKUP(B133,'Répertoire Clients'!$A$12:$D$525,3)</f>
        <v>X</v>
      </c>
      <c r="F133" s="65" t="str">
        <f>VLOOKUP(B133,'Répertoire Clients'!$A$12:$D$525,4)</f>
        <v>X</v>
      </c>
      <c r="G133" s="35" t="s">
        <v>20</v>
      </c>
      <c r="H133" s="29">
        <v>44127</v>
      </c>
      <c r="I133" s="27">
        <v>196.14</v>
      </c>
      <c r="J133" s="29">
        <v>44127</v>
      </c>
      <c r="K133" s="42">
        <v>196.14</v>
      </c>
      <c r="L133" s="67">
        <f t="shared" si="65"/>
        <v>0</v>
      </c>
      <c r="M133" s="68" t="str">
        <f t="shared" si="62"/>
        <v>Soldé</v>
      </c>
      <c r="N133" s="77"/>
    </row>
    <row r="134" spans="1:16" ht="15.75" customHeight="1" x14ac:dyDescent="0.25">
      <c r="A134" s="26"/>
      <c r="B134" s="74">
        <v>4116406</v>
      </c>
      <c r="C134" s="65" t="str">
        <f>VLOOKUP(B134,'Répertoire Clients'!$A$12:$B$525,2)</f>
        <v>X</v>
      </c>
      <c r="D134" s="65"/>
      <c r="E134" s="65" t="str">
        <f>VLOOKUP(B134,'Répertoire Clients'!$A$12:$D$525,3)</f>
        <v>X</v>
      </c>
      <c r="F134" s="65" t="str">
        <f>VLOOKUP(B134,'Répertoire Clients'!$A$12:$D$525,4)</f>
        <v>X</v>
      </c>
      <c r="G134" s="35">
        <v>2010012</v>
      </c>
      <c r="H134" s="29">
        <v>44126</v>
      </c>
      <c r="I134" s="27">
        <v>31.01</v>
      </c>
      <c r="J134" s="29">
        <v>44148</v>
      </c>
      <c r="K134" s="42">
        <v>31.01</v>
      </c>
      <c r="L134" s="67">
        <f t="shared" si="65"/>
        <v>0</v>
      </c>
      <c r="M134" s="68" t="str">
        <f t="shared" si="62"/>
        <v>Soldé</v>
      </c>
      <c r="N134" s="77" t="s">
        <v>41</v>
      </c>
      <c r="P134" s="70"/>
    </row>
    <row r="135" spans="1:16" s="26" customFormat="1" ht="15.75" customHeight="1" x14ac:dyDescent="0.25">
      <c r="B135" s="74">
        <v>4116702</v>
      </c>
      <c r="C135" s="65" t="str">
        <f>VLOOKUP(B135,'Répertoire Clients'!$A$12:$B$525,2)</f>
        <v>X</v>
      </c>
      <c r="D135" s="65"/>
      <c r="E135" s="65" t="str">
        <f>VLOOKUP(B135,'Répertoire Clients'!$A$12:$D$525,3)</f>
        <v>X</v>
      </c>
      <c r="F135" s="65" t="str">
        <f>VLOOKUP(B135,'Répertoire Clients'!$A$12:$D$525,4)</f>
        <v>X</v>
      </c>
      <c r="G135" s="35">
        <v>2010011</v>
      </c>
      <c r="H135" s="29">
        <v>44126</v>
      </c>
      <c r="I135" s="27">
        <v>1108.8599999999999</v>
      </c>
      <c r="J135" s="29"/>
      <c r="K135" s="42"/>
      <c r="L135" s="67">
        <f t="shared" si="65"/>
        <v>1108.8599999999999</v>
      </c>
      <c r="M135" s="68" t="str">
        <f t="shared" si="62"/>
        <v>Relance</v>
      </c>
      <c r="N135" s="77"/>
    </row>
    <row r="136" spans="1:16" s="26" customFormat="1" ht="15.75" customHeight="1" x14ac:dyDescent="0.25">
      <c r="A136" s="24"/>
      <c r="B136" s="74">
        <v>4113404</v>
      </c>
      <c r="C136" s="65" t="str">
        <f>VLOOKUP(B136,'Répertoire Clients'!$A$12:$B$525,2)</f>
        <v>X</v>
      </c>
      <c r="D136" s="65"/>
      <c r="E136" s="65" t="str">
        <f>VLOOKUP(B136,'Répertoire Clients'!$A$12:$D$525,3)</f>
        <v>X</v>
      </c>
      <c r="F136" s="65" t="str">
        <f>VLOOKUP(B136,'Répertoire Clients'!$A$12:$D$525,4)</f>
        <v>X</v>
      </c>
      <c r="G136" s="35">
        <v>2010010</v>
      </c>
      <c r="H136" s="29">
        <v>44124</v>
      </c>
      <c r="I136" s="27">
        <v>638.22</v>
      </c>
      <c r="J136" s="29">
        <v>44132</v>
      </c>
      <c r="K136" s="42">
        <v>638.22</v>
      </c>
      <c r="L136" s="67">
        <f t="shared" si="65"/>
        <v>0</v>
      </c>
      <c r="M136" s="68" t="str">
        <f t="shared" si="62"/>
        <v>Soldé</v>
      </c>
      <c r="N136" s="77" t="s">
        <v>40</v>
      </c>
    </row>
    <row r="137" spans="1:16" ht="15.75" customHeight="1" x14ac:dyDescent="0.25">
      <c r="B137" s="74">
        <v>4111801</v>
      </c>
      <c r="C137" s="65" t="str">
        <f>VLOOKUP(B137,'Répertoire Clients'!$A$12:$B$525,2)</f>
        <v>X</v>
      </c>
      <c r="D137" s="65"/>
      <c r="E137" s="65" t="str">
        <f>VLOOKUP(B137,'Répertoire Clients'!$A$12:$D$525,3)</f>
        <v>X</v>
      </c>
      <c r="F137" s="65" t="str">
        <f>VLOOKUP(B137,'Répertoire Clients'!$A$12:$D$525,4)</f>
        <v>X</v>
      </c>
      <c r="G137" s="31">
        <v>2010009</v>
      </c>
      <c r="H137" s="29">
        <v>44123</v>
      </c>
      <c r="I137" s="27">
        <v>1226.3599999999999</v>
      </c>
      <c r="J137" s="29">
        <v>44148</v>
      </c>
      <c r="K137" s="42">
        <v>1226.3599999999999</v>
      </c>
      <c r="L137" s="67">
        <f t="shared" si="65"/>
        <v>0</v>
      </c>
      <c r="M137" s="68" t="str">
        <f t="shared" si="62"/>
        <v>Soldé</v>
      </c>
      <c r="N137" s="77" t="s">
        <v>41</v>
      </c>
    </row>
    <row r="138" spans="1:16" ht="15.75" customHeight="1" x14ac:dyDescent="0.25">
      <c r="A138" s="26"/>
      <c r="B138" s="74">
        <v>4115801</v>
      </c>
      <c r="C138" s="65" t="str">
        <f>VLOOKUP(B138,'Répertoire Clients'!$A$12:$B$525,2)</f>
        <v>X</v>
      </c>
      <c r="D138" s="65"/>
      <c r="E138" s="65" t="str">
        <f>VLOOKUP(B138,'Répertoire Clients'!$A$12:$D$525,3)</f>
        <v>X</v>
      </c>
      <c r="F138" s="65" t="str">
        <f>VLOOKUP(B138,'Répertoire Clients'!$A$12:$D$525,4)</f>
        <v>X</v>
      </c>
      <c r="G138" s="35">
        <v>2010008</v>
      </c>
      <c r="H138" s="29">
        <v>44119</v>
      </c>
      <c r="I138" s="27">
        <v>90.48</v>
      </c>
      <c r="J138" s="29">
        <v>44130</v>
      </c>
      <c r="K138" s="42">
        <v>90.48</v>
      </c>
      <c r="L138" s="67">
        <f t="shared" si="65"/>
        <v>0</v>
      </c>
      <c r="M138" s="68" t="str">
        <f t="shared" ref="M138:M146" si="68">IF(L138&gt;0,"Relance",IF(AND(L138&lt;0,I138=""),"Avoir",IF(L138&lt;0,"Faire un avoir","Soldé")))</f>
        <v>Soldé</v>
      </c>
      <c r="N138" s="77" t="s">
        <v>41</v>
      </c>
    </row>
    <row r="139" spans="1:16" s="26" customFormat="1" ht="15.75" customHeight="1" x14ac:dyDescent="0.25">
      <c r="B139" s="74">
        <v>4116302</v>
      </c>
      <c r="C139" s="65" t="str">
        <f>VLOOKUP(B139,'Répertoire Clients'!$A$12:$B$525,2)</f>
        <v>X</v>
      </c>
      <c r="D139" s="65"/>
      <c r="E139" s="65" t="str">
        <f>VLOOKUP(B139,'Répertoire Clients'!$A$12:$D$525,3)</f>
        <v>X</v>
      </c>
      <c r="F139" s="65" t="str">
        <f>VLOOKUP(B139,'Répertoire Clients'!$A$12:$D$525,4)</f>
        <v>X</v>
      </c>
      <c r="G139" s="35" t="s">
        <v>38</v>
      </c>
      <c r="H139" s="29">
        <v>44118</v>
      </c>
      <c r="I139" s="27">
        <v>155.76</v>
      </c>
      <c r="J139" s="29"/>
      <c r="K139" s="42">
        <v>155.76</v>
      </c>
      <c r="L139" s="67">
        <f t="shared" si="65"/>
        <v>0</v>
      </c>
      <c r="M139" s="68" t="str">
        <f t="shared" si="68"/>
        <v>Soldé</v>
      </c>
      <c r="N139" s="77"/>
      <c r="O139" s="95"/>
    </row>
    <row r="140" spans="1:16" ht="15.75" customHeight="1" x14ac:dyDescent="0.25">
      <c r="B140" s="74">
        <v>4116302</v>
      </c>
      <c r="C140" s="65" t="str">
        <f>VLOOKUP(B140,'Répertoire Clients'!$A$12:$B$525,2)</f>
        <v>X</v>
      </c>
      <c r="D140" s="65"/>
      <c r="E140" s="65" t="str">
        <f>VLOOKUP(B140,'Répertoire Clients'!$A$12:$D$525,3)</f>
        <v>X</v>
      </c>
      <c r="F140" s="65" t="str">
        <f>VLOOKUP(B140,'Répertoire Clients'!$A$12:$D$525,4)</f>
        <v>X</v>
      </c>
      <c r="G140" s="31">
        <v>2010007</v>
      </c>
      <c r="H140" s="29">
        <v>44117</v>
      </c>
      <c r="I140" s="27">
        <v>312.19</v>
      </c>
      <c r="J140" s="29">
        <v>44119</v>
      </c>
      <c r="K140" s="42">
        <v>312.19</v>
      </c>
      <c r="L140" s="67">
        <f t="shared" si="65"/>
        <v>0</v>
      </c>
      <c r="M140" s="68" t="str">
        <f t="shared" si="68"/>
        <v>Soldé</v>
      </c>
      <c r="N140" s="77" t="s">
        <v>40</v>
      </c>
      <c r="O140" s="95"/>
    </row>
    <row r="141" spans="1:16" ht="15.75" customHeight="1" x14ac:dyDescent="0.25">
      <c r="B141" s="74">
        <v>4113399</v>
      </c>
      <c r="C141" s="65" t="str">
        <f>VLOOKUP(B141,'Répertoire Clients'!$A$12:$B$525,2)</f>
        <v>X</v>
      </c>
      <c r="D141" s="65" t="s">
        <v>19</v>
      </c>
      <c r="E141" s="65" t="str">
        <f>VLOOKUP(B141,'Répertoire Clients'!$A$12:$D$525,3)</f>
        <v>X</v>
      </c>
      <c r="F141" s="65" t="str">
        <f>VLOOKUP(B141,'Répertoire Clients'!$A$12:$D$525,4)</f>
        <v>X</v>
      </c>
      <c r="G141" s="31">
        <v>2010006</v>
      </c>
      <c r="H141" s="29">
        <v>44116</v>
      </c>
      <c r="I141" s="27">
        <v>164.3</v>
      </c>
      <c r="J141" s="29">
        <v>44117</v>
      </c>
      <c r="K141" s="42">
        <v>164.3</v>
      </c>
      <c r="L141" s="67">
        <f t="shared" si="65"/>
        <v>0</v>
      </c>
      <c r="M141" s="68" t="str">
        <f t="shared" si="68"/>
        <v>Soldé</v>
      </c>
      <c r="N141" s="77" t="s">
        <v>40</v>
      </c>
    </row>
    <row r="142" spans="1:16" ht="15.75" customHeight="1" x14ac:dyDescent="0.25">
      <c r="A142" s="26"/>
      <c r="B142" s="74">
        <v>4111728</v>
      </c>
      <c r="C142" s="65" t="str">
        <f>VLOOKUP(B142,'Répertoire Clients'!$A$12:$B$525,2)</f>
        <v>X</v>
      </c>
      <c r="D142" s="65"/>
      <c r="E142" s="65"/>
      <c r="F142" s="65" t="str">
        <f>VLOOKUP(B142,'Répertoire Clients'!$A$12:$D$525,4)</f>
        <v>X</v>
      </c>
      <c r="G142" s="35">
        <v>2010005</v>
      </c>
      <c r="H142" s="29">
        <v>44112</v>
      </c>
      <c r="I142" s="27">
        <v>564.01</v>
      </c>
      <c r="J142" s="29">
        <v>44216</v>
      </c>
      <c r="K142" s="42">
        <v>564.01</v>
      </c>
      <c r="L142" s="67">
        <f t="shared" ref="L142" si="69">I142-K142</f>
        <v>0</v>
      </c>
      <c r="M142" s="68" t="str">
        <f t="shared" si="68"/>
        <v>Soldé</v>
      </c>
      <c r="N142" s="77" t="s">
        <v>41</v>
      </c>
    </row>
    <row r="143" spans="1:16" ht="15.75" customHeight="1" x14ac:dyDescent="0.25">
      <c r="B143" s="74">
        <v>4116702</v>
      </c>
      <c r="C143" s="65" t="str">
        <f>VLOOKUP(B143,'Répertoire Clients'!$A$12:$B$525,2)</f>
        <v>X</v>
      </c>
      <c r="D143" s="65"/>
      <c r="E143" s="65" t="str">
        <f>VLOOKUP(B143,'Répertoire Clients'!$A$12:$D$525,3)</f>
        <v>X</v>
      </c>
      <c r="F143" s="65" t="str">
        <f>VLOOKUP(B143,'Répertoire Clients'!$A$12:$D$525,4)</f>
        <v>X</v>
      </c>
      <c r="G143" s="31">
        <v>2010004</v>
      </c>
      <c r="H143" s="29">
        <v>44111</v>
      </c>
      <c r="I143" s="27">
        <v>1712.34</v>
      </c>
      <c r="J143" s="29">
        <v>44111</v>
      </c>
      <c r="K143" s="42">
        <v>1712.34</v>
      </c>
      <c r="L143" s="67">
        <f t="shared" si="65"/>
        <v>0</v>
      </c>
      <c r="M143" s="68" t="str">
        <f t="shared" si="68"/>
        <v>Soldé</v>
      </c>
      <c r="N143" s="77" t="s">
        <v>40</v>
      </c>
    </row>
    <row r="144" spans="1:16" ht="15.75" customHeight="1" x14ac:dyDescent="0.25">
      <c r="B144" s="74">
        <v>4116905</v>
      </c>
      <c r="C144" s="65" t="str">
        <f>VLOOKUP(B144,'Répertoire Clients'!$A$12:$B$525,2)</f>
        <v>X</v>
      </c>
      <c r="D144" s="65"/>
      <c r="E144" s="65" t="str">
        <f>VLOOKUP(B144,'Répertoire Clients'!$A$12:$D$525,3)</f>
        <v>X</v>
      </c>
      <c r="F144" s="65" t="str">
        <f>VLOOKUP(B144,'Répertoire Clients'!$A$12:$D$525,4)</f>
        <v>X</v>
      </c>
      <c r="G144" s="31">
        <v>2010003</v>
      </c>
      <c r="H144" s="29">
        <v>44110</v>
      </c>
      <c r="I144" s="27">
        <v>994.27</v>
      </c>
      <c r="J144" s="29">
        <v>44110</v>
      </c>
      <c r="K144" s="42">
        <v>994.27</v>
      </c>
      <c r="L144" s="67">
        <f t="shared" si="65"/>
        <v>0</v>
      </c>
      <c r="M144" s="68" t="str">
        <f t="shared" si="68"/>
        <v>Soldé</v>
      </c>
      <c r="N144" s="77" t="s">
        <v>40</v>
      </c>
    </row>
    <row r="145" spans="1:14" ht="15.75" customHeight="1" x14ac:dyDescent="0.25">
      <c r="B145" s="74">
        <v>4110501</v>
      </c>
      <c r="C145" s="65" t="str">
        <f>VLOOKUP(B145,'Répertoire Clients'!$A$12:$B$525,2)</f>
        <v>X</v>
      </c>
      <c r="D145" s="65"/>
      <c r="E145" s="65" t="str">
        <f>VLOOKUP(B145,'Répertoire Clients'!$A$12:$D$525,3)</f>
        <v>X</v>
      </c>
      <c r="F145" s="65" t="str">
        <f>VLOOKUP(B145,'Répertoire Clients'!$A$12:$D$525,4)</f>
        <v>X</v>
      </c>
      <c r="G145" s="31">
        <v>2010002</v>
      </c>
      <c r="H145" s="29">
        <v>44110</v>
      </c>
      <c r="I145" s="27">
        <v>117.59</v>
      </c>
      <c r="J145" s="29">
        <v>44110</v>
      </c>
      <c r="K145" s="42">
        <v>117.59</v>
      </c>
      <c r="L145" s="67">
        <f t="shared" si="65"/>
        <v>0</v>
      </c>
      <c r="M145" s="68" t="str">
        <f t="shared" si="68"/>
        <v>Soldé</v>
      </c>
      <c r="N145" s="77" t="s">
        <v>40</v>
      </c>
    </row>
    <row r="146" spans="1:14" ht="15.75" customHeight="1" x14ac:dyDescent="0.25">
      <c r="B146" s="74">
        <v>4112901</v>
      </c>
      <c r="C146" s="65" t="str">
        <f>VLOOKUP(B146,'Répertoire Clients'!$A$12:$B$525,2)</f>
        <v>X</v>
      </c>
      <c r="D146" s="65"/>
      <c r="E146" s="65" t="str">
        <f>VLOOKUP(B146,'Répertoire Clients'!$A$12:$D$525,3)</f>
        <v>X</v>
      </c>
      <c r="F146" s="65" t="str">
        <f>VLOOKUP(B146,'Répertoire Clients'!$A$12:$D$525,4)</f>
        <v>X</v>
      </c>
      <c r="G146" s="31">
        <v>2010001</v>
      </c>
      <c r="H146" s="29">
        <v>44109</v>
      </c>
      <c r="I146" s="27">
        <v>56.62</v>
      </c>
      <c r="J146" s="29">
        <v>44155</v>
      </c>
      <c r="K146" s="42">
        <v>56.62</v>
      </c>
      <c r="L146" s="67">
        <f t="shared" ref="L146" si="70">I146-K146</f>
        <v>0</v>
      </c>
      <c r="M146" s="68" t="str">
        <f t="shared" si="68"/>
        <v>Soldé</v>
      </c>
      <c r="N146" s="77" t="s">
        <v>40</v>
      </c>
    </row>
    <row r="147" spans="1:14" ht="15.75" customHeight="1" x14ac:dyDescent="0.25">
      <c r="B147" s="74">
        <v>4111734</v>
      </c>
      <c r="C147" s="65" t="str">
        <f>VLOOKUP(B147,'Répertoire Clients'!$A$12:$B$525,2)</f>
        <v>X</v>
      </c>
      <c r="D147" s="65"/>
      <c r="E147" s="65" t="str">
        <f>VLOOKUP(B147,'Répertoire Clients'!$A$12:$D$525,3)</f>
        <v>X</v>
      </c>
      <c r="F147" s="65" t="str">
        <f>VLOOKUP(B147,'Répertoire Clients'!$A$12:$D$525,4)</f>
        <v>X</v>
      </c>
      <c r="G147" s="35">
        <v>2009040</v>
      </c>
      <c r="H147" s="29">
        <v>44104</v>
      </c>
      <c r="I147" s="27">
        <v>957.7</v>
      </c>
      <c r="J147" s="29"/>
      <c r="K147" s="42"/>
      <c r="L147" s="67">
        <f t="shared" ref="L147:L187" si="71">I147-K147</f>
        <v>957.7</v>
      </c>
      <c r="M147" s="68" t="str">
        <f t="shared" ref="M147:M187" si="72">IF(L147&gt;0,"Relance",IF(AND(L147&lt;0,I147=""),"Avoir",IF(L147&lt;0,"Faire un avoir","Soldé")))</f>
        <v>Relance</v>
      </c>
      <c r="N147" s="77"/>
    </row>
    <row r="148" spans="1:14" ht="15.75" customHeight="1" x14ac:dyDescent="0.25">
      <c r="A148" s="58"/>
      <c r="B148" s="74">
        <v>4111738</v>
      </c>
      <c r="C148" s="65" t="str">
        <f>VLOOKUP(B148,'Répertoire Clients'!$A$12:$B$525,2)</f>
        <v>X</v>
      </c>
      <c r="D148" s="65"/>
      <c r="E148" s="65" t="str">
        <f>VLOOKUP(B148,'Répertoire Clients'!$A$12:$D$525,3)</f>
        <v>X</v>
      </c>
      <c r="F148" s="65" t="str">
        <f>VLOOKUP(B148,'Répertoire Clients'!$A$12:$D$525,4)</f>
        <v>X</v>
      </c>
      <c r="G148" s="35">
        <v>2009039</v>
      </c>
      <c r="H148" s="29">
        <v>44104</v>
      </c>
      <c r="I148" s="27">
        <v>204.74</v>
      </c>
      <c r="J148" s="29"/>
      <c r="K148" s="42"/>
      <c r="L148" s="67">
        <f t="shared" si="71"/>
        <v>204.74</v>
      </c>
      <c r="M148" s="68" t="str">
        <f t="shared" si="72"/>
        <v>Relance</v>
      </c>
      <c r="N148" s="77"/>
    </row>
    <row r="149" spans="1:14" ht="15.75" customHeight="1" x14ac:dyDescent="0.25">
      <c r="B149" s="74">
        <v>4111728</v>
      </c>
      <c r="C149" s="65" t="str">
        <f>VLOOKUP(B149,'Répertoire Clients'!$A$12:$B$525,2)</f>
        <v>X</v>
      </c>
      <c r="D149" s="65"/>
      <c r="E149" s="65" t="str">
        <f>VLOOKUP(B149,'Répertoire Clients'!$A$12:$D$525,3)</f>
        <v>X</v>
      </c>
      <c r="F149" s="65" t="str">
        <f>VLOOKUP(B149,'Répertoire Clients'!$A$12:$D$525,4)</f>
        <v>X</v>
      </c>
      <c r="G149" s="35">
        <v>2009038</v>
      </c>
      <c r="H149" s="29">
        <v>44104</v>
      </c>
      <c r="I149" s="27">
        <v>6217.93</v>
      </c>
      <c r="J149" s="29">
        <v>44118</v>
      </c>
      <c r="K149" s="42">
        <v>6217.93</v>
      </c>
      <c r="L149" s="67">
        <f t="shared" si="71"/>
        <v>0</v>
      </c>
      <c r="M149" s="68" t="str">
        <f t="shared" si="72"/>
        <v>Soldé</v>
      </c>
      <c r="N149" s="77" t="s">
        <v>41</v>
      </c>
    </row>
    <row r="150" spans="1:14" ht="15.75" customHeight="1" x14ac:dyDescent="0.25">
      <c r="B150" s="74">
        <v>4117799</v>
      </c>
      <c r="C150" s="65" t="str">
        <f>VLOOKUP(B150,'Répertoire Clients'!$A$12:$B$525,2)</f>
        <v>X</v>
      </c>
      <c r="D150" s="65" t="s">
        <v>27</v>
      </c>
      <c r="E150" s="65" t="str">
        <f>VLOOKUP(B150,'Répertoire Clients'!$A$12:$D$525,3)</f>
        <v>X</v>
      </c>
      <c r="F150" s="65" t="str">
        <f>VLOOKUP(B150,'Répertoire Clients'!$A$12:$D$525,4)</f>
        <v>X</v>
      </c>
      <c r="G150" s="35">
        <v>2009037</v>
      </c>
      <c r="H150" s="29">
        <v>44104</v>
      </c>
      <c r="I150" s="27">
        <v>1976.81</v>
      </c>
      <c r="J150" s="29">
        <v>44090</v>
      </c>
      <c r="K150" s="42">
        <v>2055.36</v>
      </c>
      <c r="L150" s="67">
        <f t="shared" si="71"/>
        <v>-78.550000000000182</v>
      </c>
      <c r="M150" s="68" t="str">
        <f t="shared" si="72"/>
        <v>Faire un avoir</v>
      </c>
      <c r="N150" s="77" t="s">
        <v>40</v>
      </c>
    </row>
    <row r="151" spans="1:14" ht="15.75" customHeight="1" x14ac:dyDescent="0.25">
      <c r="B151" s="74">
        <v>4111801</v>
      </c>
      <c r="C151" s="65" t="str">
        <f>VLOOKUP(B151,'Répertoire Clients'!$A$12:$B$525,2)</f>
        <v>X</v>
      </c>
      <c r="D151" s="65"/>
      <c r="E151" s="65" t="str">
        <f>VLOOKUP(B151,'Répertoire Clients'!$A$12:$D$525,3)</f>
        <v>X</v>
      </c>
      <c r="F151" s="65" t="str">
        <f>VLOOKUP(B151,'Répertoire Clients'!$A$12:$D$525,4)</f>
        <v>X</v>
      </c>
      <c r="G151" s="35">
        <v>2009036</v>
      </c>
      <c r="H151" s="29">
        <v>44103</v>
      </c>
      <c r="I151" s="27">
        <v>26.88</v>
      </c>
      <c r="J151" s="29">
        <v>44139</v>
      </c>
      <c r="K151" s="42">
        <v>26.88</v>
      </c>
      <c r="L151" s="67">
        <f t="shared" si="71"/>
        <v>0</v>
      </c>
      <c r="M151" s="68" t="str">
        <f t="shared" si="72"/>
        <v>Soldé</v>
      </c>
      <c r="N151" s="77" t="s">
        <v>41</v>
      </c>
    </row>
    <row r="152" spans="1:14" ht="15.75" customHeight="1" x14ac:dyDescent="0.25">
      <c r="B152" s="74">
        <v>4111801</v>
      </c>
      <c r="C152" s="65" t="str">
        <f>VLOOKUP(B152,'Répertoire Clients'!$A$12:$B$525,2)</f>
        <v>X</v>
      </c>
      <c r="D152" s="65"/>
      <c r="E152" s="65" t="str">
        <f>VLOOKUP(B152,'Répertoire Clients'!$A$12:$D$525,3)</f>
        <v>X</v>
      </c>
      <c r="F152" s="65" t="str">
        <f>VLOOKUP(B152,'Répertoire Clients'!$A$12:$D$525,4)</f>
        <v>X</v>
      </c>
      <c r="G152" s="35">
        <v>2009035</v>
      </c>
      <c r="H152" s="29">
        <v>44103</v>
      </c>
      <c r="I152" s="27">
        <v>1092.24</v>
      </c>
      <c r="J152" s="29"/>
      <c r="K152" s="42"/>
      <c r="L152" s="67">
        <f t="shared" si="71"/>
        <v>1092.24</v>
      </c>
      <c r="M152" s="68" t="str">
        <f t="shared" si="72"/>
        <v>Relance</v>
      </c>
      <c r="N152" s="77"/>
    </row>
    <row r="153" spans="1:14" ht="15.75" customHeight="1" x14ac:dyDescent="0.25">
      <c r="B153" s="74">
        <v>4113004</v>
      </c>
      <c r="C153" s="65" t="str">
        <f>VLOOKUP(B153,'Répertoire Clients'!$A$12:$B$525,2)</f>
        <v>X</v>
      </c>
      <c r="D153" s="65"/>
      <c r="E153" s="65" t="str">
        <f>VLOOKUP(B153,'Répertoire Clients'!$A$12:$D$525,3)</f>
        <v>X</v>
      </c>
      <c r="F153" s="65" t="str">
        <f>VLOOKUP(B153,'Répertoire Clients'!$A$12:$D$525,4)</f>
        <v>X</v>
      </c>
      <c r="G153" s="35">
        <v>2009034</v>
      </c>
      <c r="H153" s="29">
        <v>44103</v>
      </c>
      <c r="I153" s="27">
        <v>188.29</v>
      </c>
      <c r="J153" s="29">
        <v>44110</v>
      </c>
      <c r="K153" s="42">
        <v>188.29</v>
      </c>
      <c r="L153" s="67">
        <f t="shared" ref="L153:L177" si="73">I153-K153</f>
        <v>0</v>
      </c>
      <c r="M153" s="68" t="str">
        <f t="shared" ref="M153:M177" si="74">IF(L153&gt;0,"Relance",IF(AND(L153&lt;0,I153=""),"Avoir",IF(L153&lt;0,"Faire un avoir","Soldé")))</f>
        <v>Soldé</v>
      </c>
      <c r="N153" s="77" t="s">
        <v>40</v>
      </c>
    </row>
    <row r="154" spans="1:14" ht="15.75" customHeight="1" x14ac:dyDescent="0.25">
      <c r="B154" s="74">
        <v>4113325</v>
      </c>
      <c r="C154" s="65" t="str">
        <f>VLOOKUP(B154,'Répertoire Clients'!$A$12:$B$525,2)</f>
        <v>X</v>
      </c>
      <c r="D154" s="65"/>
      <c r="E154" s="65" t="str">
        <f>VLOOKUP(B154,'Répertoire Clients'!$A$12:$D$525,3)</f>
        <v>X</v>
      </c>
      <c r="F154" s="65" t="str">
        <f>VLOOKUP(B154,'Répertoire Clients'!$A$12:$D$525,4)</f>
        <v>X</v>
      </c>
      <c r="G154" s="35">
        <v>2009033</v>
      </c>
      <c r="H154" s="29">
        <v>44103</v>
      </c>
      <c r="I154" s="27">
        <v>905.26</v>
      </c>
      <c r="J154" s="29"/>
      <c r="K154" s="42"/>
      <c r="L154" s="67">
        <f t="shared" si="73"/>
        <v>905.26</v>
      </c>
      <c r="M154" s="68" t="str">
        <f t="shared" si="74"/>
        <v>Relance</v>
      </c>
      <c r="N154" s="77"/>
    </row>
    <row r="155" spans="1:14" ht="15.75" customHeight="1" x14ac:dyDescent="0.25">
      <c r="B155" s="74">
        <v>4111732</v>
      </c>
      <c r="C155" s="65" t="str">
        <f>VLOOKUP(B155,'Répertoire Clients'!$A$12:$B$525,2)</f>
        <v>X</v>
      </c>
      <c r="D155" s="65"/>
      <c r="E155" s="65" t="str">
        <f>VLOOKUP(B155,'Répertoire Clients'!$A$12:$D$525,3)</f>
        <v>X</v>
      </c>
      <c r="F155" s="65" t="str">
        <f>VLOOKUP(B155,'Répertoire Clients'!$A$12:$D$525,4)</f>
        <v>X</v>
      </c>
      <c r="G155" s="35">
        <v>2009032</v>
      </c>
      <c r="H155" s="29">
        <v>44099</v>
      </c>
      <c r="I155" s="27">
        <v>13237.3</v>
      </c>
      <c r="J155" s="29">
        <v>44139</v>
      </c>
      <c r="K155" s="42">
        <f>7500</f>
        <v>7500</v>
      </c>
      <c r="L155" s="67">
        <f t="shared" si="73"/>
        <v>5737.2999999999993</v>
      </c>
      <c r="M155" s="68" t="str">
        <f t="shared" si="74"/>
        <v>Relance</v>
      </c>
      <c r="N155" s="77" t="s">
        <v>41</v>
      </c>
    </row>
    <row r="156" spans="1:14" ht="15.75" customHeight="1" x14ac:dyDescent="0.25">
      <c r="B156" s="74">
        <v>4111732</v>
      </c>
      <c r="C156" s="65" t="str">
        <f>VLOOKUP(B156,'Répertoire Clients'!$A$12:$B$525,2)</f>
        <v>X</v>
      </c>
      <c r="D156" s="65"/>
      <c r="E156" s="65" t="str">
        <f>VLOOKUP(B156,'Répertoire Clients'!$A$12:$D$525,3)</f>
        <v>X</v>
      </c>
      <c r="F156" s="65" t="str">
        <f>VLOOKUP(B156,'Répertoire Clients'!$A$12:$D$525,4)</f>
        <v>X</v>
      </c>
      <c r="G156" s="35">
        <v>2009031</v>
      </c>
      <c r="H156" s="29">
        <v>44099</v>
      </c>
      <c r="I156" s="27">
        <v>2210.21</v>
      </c>
      <c r="J156" s="29">
        <v>44104</v>
      </c>
      <c r="K156" s="42">
        <v>2210.21</v>
      </c>
      <c r="L156" s="67">
        <f t="shared" si="73"/>
        <v>0</v>
      </c>
      <c r="M156" s="68" t="str">
        <f t="shared" si="74"/>
        <v>Soldé</v>
      </c>
      <c r="N156" s="77" t="s">
        <v>41</v>
      </c>
    </row>
    <row r="157" spans="1:14" ht="15.75" customHeight="1" x14ac:dyDescent="0.25">
      <c r="B157" s="74">
        <v>4111714</v>
      </c>
      <c r="C157" s="65" t="str">
        <f>VLOOKUP(B157,'Répertoire Clients'!$A$12:$B$525,2)</f>
        <v>X</v>
      </c>
      <c r="D157" s="65"/>
      <c r="E157" s="65" t="str">
        <f>VLOOKUP(B157,'Répertoire Clients'!$A$12:$D$525,3)</f>
        <v>X</v>
      </c>
      <c r="F157" s="65" t="str">
        <f>VLOOKUP(B157,'Répertoire Clients'!$A$12:$D$525,4)</f>
        <v>X</v>
      </c>
      <c r="G157" s="35">
        <v>2009030</v>
      </c>
      <c r="H157" s="29">
        <v>44099</v>
      </c>
      <c r="I157" s="27">
        <v>1976.8</v>
      </c>
      <c r="J157" s="29">
        <v>44113</v>
      </c>
      <c r="K157" s="42">
        <v>1976.8</v>
      </c>
      <c r="L157" s="67">
        <f t="shared" si="73"/>
        <v>0</v>
      </c>
      <c r="M157" s="68" t="str">
        <f t="shared" si="74"/>
        <v>Soldé</v>
      </c>
      <c r="N157" s="77" t="s">
        <v>41</v>
      </c>
    </row>
    <row r="158" spans="1:14" ht="15.75" customHeight="1" x14ac:dyDescent="0.25">
      <c r="B158" s="74">
        <v>4111722</v>
      </c>
      <c r="C158" s="65" t="str">
        <f>VLOOKUP(B158,'Répertoire Clients'!$A$12:$B$525,2)</f>
        <v>X</v>
      </c>
      <c r="D158" s="65"/>
      <c r="E158" s="65" t="str">
        <f>VLOOKUP(B158,'Répertoire Clients'!$A$12:$D$525,3)</f>
        <v>X</v>
      </c>
      <c r="F158" s="65" t="str">
        <f>VLOOKUP(B158,'Répertoire Clients'!$A$12:$D$525,4)</f>
        <v>X</v>
      </c>
      <c r="G158" s="35">
        <v>2009029</v>
      </c>
      <c r="H158" s="29">
        <v>44099</v>
      </c>
      <c r="I158" s="27">
        <v>1322.36</v>
      </c>
      <c r="J158" s="29">
        <v>44151</v>
      </c>
      <c r="K158" s="42">
        <v>1322.36</v>
      </c>
      <c r="L158" s="67">
        <f t="shared" si="73"/>
        <v>0</v>
      </c>
      <c r="M158" s="68" t="str">
        <f t="shared" si="74"/>
        <v>Soldé</v>
      </c>
      <c r="N158" s="77" t="s">
        <v>41</v>
      </c>
    </row>
    <row r="159" spans="1:14" ht="15.75" customHeight="1" x14ac:dyDescent="0.25">
      <c r="B159" s="74">
        <v>4119104</v>
      </c>
      <c r="C159" s="65" t="str">
        <f>VLOOKUP(B159,'Répertoire Clients'!$A$12:$B$525,2)</f>
        <v>X</v>
      </c>
      <c r="D159" s="65"/>
      <c r="E159" s="65" t="str">
        <f>VLOOKUP(B159,'Répertoire Clients'!$A$12:$D$525,3)</f>
        <v>X</v>
      </c>
      <c r="F159" s="65" t="str">
        <f>VLOOKUP(B159,'Répertoire Clients'!$A$12:$D$525,4)</f>
        <v>X</v>
      </c>
      <c r="G159" s="35">
        <v>2009028</v>
      </c>
      <c r="H159" s="29">
        <v>44099</v>
      </c>
      <c r="I159" s="27">
        <v>1261.3599999999999</v>
      </c>
      <c r="J159" s="29">
        <v>44104</v>
      </c>
      <c r="K159" s="42">
        <v>1261.3599999999999</v>
      </c>
      <c r="L159" s="67">
        <f t="shared" si="73"/>
        <v>0</v>
      </c>
      <c r="M159" s="68" t="str">
        <f t="shared" si="74"/>
        <v>Soldé</v>
      </c>
      <c r="N159" s="77" t="s">
        <v>41</v>
      </c>
    </row>
    <row r="160" spans="1:14" ht="15.75" customHeight="1" x14ac:dyDescent="0.25">
      <c r="B160" s="74">
        <v>4111728</v>
      </c>
      <c r="C160" s="65" t="str">
        <f>VLOOKUP(B160,'Répertoire Clients'!$A$12:$B$525,2)</f>
        <v>X</v>
      </c>
      <c r="D160" s="65"/>
      <c r="E160" s="65" t="str">
        <f>VLOOKUP(B160,'Répertoire Clients'!$A$12:$D$525,3)</f>
        <v>X</v>
      </c>
      <c r="F160" s="65" t="str">
        <f>VLOOKUP(B160,'Répertoire Clients'!$A$12:$D$525,4)</f>
        <v>X</v>
      </c>
      <c r="G160" s="35">
        <v>2009027</v>
      </c>
      <c r="H160" s="29">
        <v>44098</v>
      </c>
      <c r="I160" s="27">
        <v>24.35</v>
      </c>
      <c r="J160" s="29">
        <v>44118</v>
      </c>
      <c r="K160" s="42">
        <v>24.35</v>
      </c>
      <c r="L160" s="67">
        <f t="shared" si="73"/>
        <v>0</v>
      </c>
      <c r="M160" s="68" t="str">
        <f t="shared" si="74"/>
        <v>Soldé</v>
      </c>
      <c r="N160" s="77" t="s">
        <v>41</v>
      </c>
    </row>
    <row r="161" spans="2:14" ht="15.75" customHeight="1" x14ac:dyDescent="0.25">
      <c r="B161" s="74">
        <v>4111720</v>
      </c>
      <c r="C161" s="65" t="str">
        <f>VLOOKUP(B161,'Répertoire Clients'!$A$12:$B$525,2)</f>
        <v>X</v>
      </c>
      <c r="D161" s="65"/>
      <c r="E161" s="65" t="str">
        <f>VLOOKUP(B161,'Répertoire Clients'!$A$12:$D$525,3)</f>
        <v>X</v>
      </c>
      <c r="F161" s="65" t="str">
        <f>VLOOKUP(B161,'Répertoire Clients'!$A$12:$D$525,4)</f>
        <v>X</v>
      </c>
      <c r="G161" s="35">
        <v>2009026</v>
      </c>
      <c r="H161" s="29">
        <v>44098</v>
      </c>
      <c r="I161" s="27">
        <v>534.35</v>
      </c>
      <c r="J161" s="29">
        <v>44102</v>
      </c>
      <c r="K161" s="42">
        <v>534.35</v>
      </c>
      <c r="L161" s="67">
        <f t="shared" si="73"/>
        <v>0</v>
      </c>
      <c r="M161" s="68" t="str">
        <f t="shared" si="74"/>
        <v>Soldé</v>
      </c>
      <c r="N161" s="77" t="s">
        <v>40</v>
      </c>
    </row>
    <row r="162" spans="2:14" ht="15.75" customHeight="1" x14ac:dyDescent="0.25">
      <c r="B162" s="74">
        <v>4111720</v>
      </c>
      <c r="C162" s="65" t="str">
        <f>VLOOKUP(B162,'Répertoire Clients'!$A$12:$B$525,2)</f>
        <v>X</v>
      </c>
      <c r="D162" s="65"/>
      <c r="E162" s="65" t="str">
        <f>VLOOKUP(B162,'Répertoire Clients'!$A$12:$D$525,3)</f>
        <v>X</v>
      </c>
      <c r="F162" s="65" t="str">
        <f>VLOOKUP(B162,'Répertoire Clients'!$A$12:$D$525,4)</f>
        <v>X</v>
      </c>
      <c r="G162" s="35">
        <v>2009025</v>
      </c>
      <c r="H162" s="29">
        <v>44098</v>
      </c>
      <c r="I162" s="27">
        <v>764.75</v>
      </c>
      <c r="J162" s="29">
        <v>44102</v>
      </c>
      <c r="K162" s="42">
        <v>764.75</v>
      </c>
      <c r="L162" s="67">
        <f t="shared" si="73"/>
        <v>0</v>
      </c>
      <c r="M162" s="68" t="str">
        <f t="shared" si="74"/>
        <v>Soldé</v>
      </c>
      <c r="N162" s="77" t="s">
        <v>40</v>
      </c>
    </row>
    <row r="163" spans="2:14" ht="15.75" customHeight="1" x14ac:dyDescent="0.25">
      <c r="B163" s="74">
        <v>4111720</v>
      </c>
      <c r="C163" s="65" t="str">
        <f>VLOOKUP(B163,'Répertoire Clients'!$A$12:$B$525,2)</f>
        <v>X</v>
      </c>
      <c r="D163" s="65"/>
      <c r="E163" s="65" t="str">
        <f>VLOOKUP(B163,'Répertoire Clients'!$A$12:$D$525,3)</f>
        <v>X</v>
      </c>
      <c r="F163" s="65" t="str">
        <f>VLOOKUP(B163,'Répertoire Clients'!$A$12:$D$525,4)</f>
        <v>X</v>
      </c>
      <c r="G163" s="35">
        <v>2009024</v>
      </c>
      <c r="H163" s="29">
        <v>44098</v>
      </c>
      <c r="I163" s="27">
        <v>328.91</v>
      </c>
      <c r="J163" s="29">
        <v>44102</v>
      </c>
      <c r="K163" s="42">
        <v>328.91</v>
      </c>
      <c r="L163" s="67">
        <f t="shared" si="73"/>
        <v>0</v>
      </c>
      <c r="M163" s="68" t="str">
        <f t="shared" si="74"/>
        <v>Soldé</v>
      </c>
      <c r="N163" s="77" t="s">
        <v>40</v>
      </c>
    </row>
    <row r="164" spans="2:14" ht="15.75" customHeight="1" x14ac:dyDescent="0.25">
      <c r="B164" s="74">
        <v>4111720</v>
      </c>
      <c r="C164" s="65" t="str">
        <f>VLOOKUP(B164,'Répertoire Clients'!$A$12:$B$525,2)</f>
        <v>X</v>
      </c>
      <c r="D164" s="65"/>
      <c r="E164" s="65" t="str">
        <f>VLOOKUP(B164,'Répertoire Clients'!$A$12:$D$525,3)</f>
        <v>X</v>
      </c>
      <c r="F164" s="65" t="str">
        <f>VLOOKUP(B164,'Répertoire Clients'!$A$12:$D$525,4)</f>
        <v>X</v>
      </c>
      <c r="G164" s="35">
        <v>2009023</v>
      </c>
      <c r="H164" s="29">
        <v>44098</v>
      </c>
      <c r="I164" s="27">
        <v>1514.58</v>
      </c>
      <c r="J164" s="29">
        <v>44102</v>
      </c>
      <c r="K164" s="42">
        <v>1514.58</v>
      </c>
      <c r="L164" s="67">
        <f t="shared" si="73"/>
        <v>0</v>
      </c>
      <c r="M164" s="68" t="str">
        <f t="shared" si="74"/>
        <v>Soldé</v>
      </c>
      <c r="N164" s="77" t="s">
        <v>40</v>
      </c>
    </row>
    <row r="165" spans="2:14" ht="15.75" customHeight="1" x14ac:dyDescent="0.25">
      <c r="B165" s="74">
        <v>4111720</v>
      </c>
      <c r="C165" s="65" t="str">
        <f>VLOOKUP(B165,'Répertoire Clients'!$A$12:$B$525,2)</f>
        <v>X</v>
      </c>
      <c r="D165" s="65"/>
      <c r="E165" s="65" t="str">
        <f>VLOOKUP(B165,'Répertoire Clients'!$A$12:$D$525,3)</f>
        <v>X</v>
      </c>
      <c r="F165" s="65" t="str">
        <f>VLOOKUP(B165,'Répertoire Clients'!$A$12:$D$525,4)</f>
        <v>X</v>
      </c>
      <c r="G165" s="35">
        <v>2009022</v>
      </c>
      <c r="H165" s="29">
        <v>44098</v>
      </c>
      <c r="I165" s="27">
        <v>2357.5700000000002</v>
      </c>
      <c r="J165" s="29">
        <v>44102</v>
      </c>
      <c r="K165" s="42">
        <v>2357.5700000000002</v>
      </c>
      <c r="L165" s="67">
        <f t="shared" si="73"/>
        <v>0</v>
      </c>
      <c r="M165" s="68" t="str">
        <f t="shared" si="74"/>
        <v>Soldé</v>
      </c>
      <c r="N165" s="77" t="s">
        <v>40</v>
      </c>
    </row>
    <row r="166" spans="2:14" ht="15.75" customHeight="1" x14ac:dyDescent="0.25">
      <c r="B166" s="74">
        <v>4111720</v>
      </c>
      <c r="C166" s="65" t="str">
        <f>VLOOKUP(B166,'Répertoire Clients'!$A$12:$B$525,2)</f>
        <v>X</v>
      </c>
      <c r="D166" s="65"/>
      <c r="E166" s="65" t="str">
        <f>VLOOKUP(B166,'Répertoire Clients'!$A$12:$D$525,3)</f>
        <v>X</v>
      </c>
      <c r="F166" s="65" t="str">
        <f>VLOOKUP(B166,'Répertoire Clients'!$A$12:$D$525,4)</f>
        <v>X</v>
      </c>
      <c r="G166" s="35">
        <v>2009021</v>
      </c>
      <c r="H166" s="29">
        <v>44098</v>
      </c>
      <c r="I166" s="27">
        <v>326.95999999999998</v>
      </c>
      <c r="J166" s="29">
        <v>44102</v>
      </c>
      <c r="K166" s="42">
        <v>306.95999999999998</v>
      </c>
      <c r="L166" s="67">
        <f t="shared" si="73"/>
        <v>20</v>
      </c>
      <c r="M166" s="68" t="str">
        <f t="shared" si="74"/>
        <v>Relance</v>
      </c>
      <c r="N166" s="77"/>
    </row>
    <row r="167" spans="2:14" ht="15.75" customHeight="1" x14ac:dyDescent="0.25">
      <c r="B167" s="74">
        <v>4111720</v>
      </c>
      <c r="C167" s="65" t="str">
        <f>VLOOKUP(B167,'Répertoire Clients'!$A$12:$B$525,2)</f>
        <v>X</v>
      </c>
      <c r="D167" s="65"/>
      <c r="E167" s="65" t="str">
        <f>VLOOKUP(B167,'Répertoire Clients'!$A$12:$D$525,3)</f>
        <v>X</v>
      </c>
      <c r="F167" s="65" t="str">
        <f>VLOOKUP(B167,'Répertoire Clients'!$A$12:$D$525,4)</f>
        <v>X</v>
      </c>
      <c r="G167" s="35">
        <v>2009020</v>
      </c>
      <c r="H167" s="29">
        <v>44098</v>
      </c>
      <c r="I167" s="27">
        <v>2119.85</v>
      </c>
      <c r="J167" s="29">
        <v>44102</v>
      </c>
      <c r="K167" s="42">
        <v>2119.85</v>
      </c>
      <c r="L167" s="67">
        <f t="shared" si="73"/>
        <v>0</v>
      </c>
      <c r="M167" s="68" t="str">
        <f t="shared" si="74"/>
        <v>Soldé</v>
      </c>
      <c r="N167" s="77" t="s">
        <v>40</v>
      </c>
    </row>
    <row r="168" spans="2:14" ht="15.75" customHeight="1" x14ac:dyDescent="0.25">
      <c r="B168" s="74">
        <v>4111720</v>
      </c>
      <c r="C168" s="65" t="str">
        <f>VLOOKUP(B168,'Répertoire Clients'!$A$12:$B$525,2)</f>
        <v>X</v>
      </c>
      <c r="D168" s="65"/>
      <c r="E168" s="65" t="str">
        <f>VLOOKUP(B168,'Répertoire Clients'!$A$12:$D$525,3)</f>
        <v>X</v>
      </c>
      <c r="F168" s="65" t="str">
        <f>VLOOKUP(B168,'Répertoire Clients'!$A$12:$D$525,4)</f>
        <v>X</v>
      </c>
      <c r="G168" s="35">
        <v>2009019</v>
      </c>
      <c r="H168" s="29">
        <v>44098</v>
      </c>
      <c r="I168" s="27">
        <v>1541.42</v>
      </c>
      <c r="J168" s="29">
        <v>44102</v>
      </c>
      <c r="K168" s="42">
        <v>1541.42</v>
      </c>
      <c r="L168" s="67">
        <f t="shared" si="73"/>
        <v>0</v>
      </c>
      <c r="M168" s="68" t="str">
        <f t="shared" si="74"/>
        <v>Soldé</v>
      </c>
      <c r="N168" s="77" t="s">
        <v>40</v>
      </c>
    </row>
    <row r="169" spans="2:14" ht="15.75" customHeight="1" x14ac:dyDescent="0.25">
      <c r="B169" s="74">
        <v>4111720</v>
      </c>
      <c r="C169" s="65" t="str">
        <f>VLOOKUP(B169,'Répertoire Clients'!$A$12:$B$525,2)</f>
        <v>X</v>
      </c>
      <c r="D169" s="65"/>
      <c r="E169" s="65" t="str">
        <f>VLOOKUP(B169,'Répertoire Clients'!$A$12:$D$525,3)</f>
        <v>X</v>
      </c>
      <c r="F169" s="65" t="str">
        <f>VLOOKUP(B169,'Répertoire Clients'!$A$12:$D$525,4)</f>
        <v>X</v>
      </c>
      <c r="G169" s="35">
        <v>2009018</v>
      </c>
      <c r="H169" s="29">
        <v>44098</v>
      </c>
      <c r="I169" s="27">
        <v>8397.6</v>
      </c>
      <c r="J169" s="29">
        <v>44102</v>
      </c>
      <c r="K169" s="42">
        <v>8397.6</v>
      </c>
      <c r="L169" s="67">
        <f t="shared" si="73"/>
        <v>0</v>
      </c>
      <c r="M169" s="68" t="str">
        <f t="shared" si="74"/>
        <v>Soldé</v>
      </c>
      <c r="N169" s="77" t="s">
        <v>40</v>
      </c>
    </row>
    <row r="170" spans="2:14" ht="15.75" customHeight="1" x14ac:dyDescent="0.25">
      <c r="B170" s="74">
        <v>4112901</v>
      </c>
      <c r="C170" s="65" t="str">
        <f>VLOOKUP(B170,'Répertoire Clients'!$A$12:$B$525,2)</f>
        <v>X</v>
      </c>
      <c r="D170" s="65"/>
      <c r="E170" s="65" t="str">
        <f>VLOOKUP(B170,'Répertoire Clients'!$A$12:$D$525,3)</f>
        <v>X</v>
      </c>
      <c r="F170" s="65" t="str">
        <f>VLOOKUP(B170,'Répertoire Clients'!$A$12:$D$525,4)</f>
        <v>X</v>
      </c>
      <c r="G170" s="35">
        <v>2009017</v>
      </c>
      <c r="H170" s="29">
        <v>44097</v>
      </c>
      <c r="I170" s="27">
        <v>992.28</v>
      </c>
      <c r="J170" s="29">
        <v>44155</v>
      </c>
      <c r="K170" s="42">
        <v>992.28</v>
      </c>
      <c r="L170" s="67">
        <f t="shared" si="73"/>
        <v>0</v>
      </c>
      <c r="M170" s="68" t="str">
        <f t="shared" si="74"/>
        <v>Soldé</v>
      </c>
      <c r="N170" s="77" t="s">
        <v>40</v>
      </c>
    </row>
    <row r="171" spans="2:14" ht="15.75" customHeight="1" x14ac:dyDescent="0.25">
      <c r="B171" s="74">
        <v>4113404</v>
      </c>
      <c r="C171" s="65" t="str">
        <f>VLOOKUP(B171,'Répertoire Clients'!$A$12:$B$525,2)</f>
        <v>X</v>
      </c>
      <c r="D171" s="65"/>
      <c r="E171" s="65" t="str">
        <f>VLOOKUP(B171,'Répertoire Clients'!$A$12:$D$525,3)</f>
        <v>X</v>
      </c>
      <c r="F171" s="65" t="str">
        <f>VLOOKUP(B171,'Répertoire Clients'!$A$12:$D$525,4)</f>
        <v>X</v>
      </c>
      <c r="G171" s="35">
        <v>2009016</v>
      </c>
      <c r="H171" s="29">
        <v>44097</v>
      </c>
      <c r="I171" s="27">
        <v>423.13</v>
      </c>
      <c r="J171" s="29">
        <v>44077</v>
      </c>
      <c r="K171" s="42">
        <v>423.13</v>
      </c>
      <c r="L171" s="67">
        <f t="shared" si="73"/>
        <v>0</v>
      </c>
      <c r="M171" s="68" t="str">
        <f t="shared" si="74"/>
        <v>Soldé</v>
      </c>
      <c r="N171" s="77" t="s">
        <v>40</v>
      </c>
    </row>
    <row r="172" spans="2:14" ht="15.75" customHeight="1" x14ac:dyDescent="0.25">
      <c r="B172" s="74">
        <v>4113404</v>
      </c>
      <c r="C172" s="65" t="str">
        <f>VLOOKUP(B172,'Répertoire Clients'!$A$12:$B$525,2)</f>
        <v>X</v>
      </c>
      <c r="D172" s="65"/>
      <c r="E172" s="65" t="str">
        <f>VLOOKUP(B172,'Répertoire Clients'!$A$12:$D$525,3)</f>
        <v>X</v>
      </c>
      <c r="F172" s="65" t="str">
        <f>VLOOKUP(B172,'Répertoire Clients'!$A$12:$D$525,4)</f>
        <v>X</v>
      </c>
      <c r="G172" s="35">
        <v>2009015</v>
      </c>
      <c r="H172" s="29">
        <v>44097</v>
      </c>
      <c r="I172" s="27">
        <v>1369.69</v>
      </c>
      <c r="J172" s="29">
        <v>44077</v>
      </c>
      <c r="K172" s="42">
        <v>1369.69</v>
      </c>
      <c r="L172" s="67">
        <f t="shared" si="73"/>
        <v>0</v>
      </c>
      <c r="M172" s="68" t="str">
        <f t="shared" si="74"/>
        <v>Soldé</v>
      </c>
      <c r="N172" s="77" t="s">
        <v>40</v>
      </c>
    </row>
    <row r="173" spans="2:14" ht="15.75" customHeight="1" x14ac:dyDescent="0.25">
      <c r="B173" s="74">
        <v>4115699</v>
      </c>
      <c r="C173" s="65" t="str">
        <f>VLOOKUP(B173,'Répertoire Clients'!$A$12:$B$525,2)</f>
        <v>X</v>
      </c>
      <c r="D173" s="65" t="s">
        <v>22</v>
      </c>
      <c r="E173" s="65" t="str">
        <f>VLOOKUP(B173,'Répertoire Clients'!$A$12:$D$525,3)</f>
        <v>X</v>
      </c>
      <c r="F173" s="65" t="str">
        <f>VLOOKUP(B173,'Répertoire Clients'!$A$12:$D$525,4)</f>
        <v>X</v>
      </c>
      <c r="G173" s="35">
        <v>2009014</v>
      </c>
      <c r="H173" s="29">
        <v>44096</v>
      </c>
      <c r="I173" s="27">
        <v>70.91</v>
      </c>
      <c r="J173" s="29">
        <v>44088</v>
      </c>
      <c r="K173" s="42">
        <v>70.91</v>
      </c>
      <c r="L173" s="67">
        <f t="shared" si="73"/>
        <v>0</v>
      </c>
      <c r="M173" s="68" t="str">
        <f t="shared" si="74"/>
        <v>Soldé</v>
      </c>
      <c r="N173" s="77" t="s">
        <v>40</v>
      </c>
    </row>
    <row r="174" spans="2:14" ht="15.75" customHeight="1" x14ac:dyDescent="0.25">
      <c r="B174" s="74">
        <v>4116906</v>
      </c>
      <c r="C174" s="65" t="str">
        <f>VLOOKUP(B174,'Répertoire Clients'!$A$12:$B$525,2)</f>
        <v>X</v>
      </c>
      <c r="D174" s="65"/>
      <c r="E174" s="65" t="str">
        <f>VLOOKUP(B174,'Répertoire Clients'!$A$12:$D$525,3)</f>
        <v>X</v>
      </c>
      <c r="F174" s="65" t="str">
        <f>VLOOKUP(B174,'Répertoire Clients'!$A$12:$D$525,4)</f>
        <v>X</v>
      </c>
      <c r="G174" s="35">
        <v>2009013</v>
      </c>
      <c r="H174" s="29">
        <v>44091</v>
      </c>
      <c r="I174" s="27">
        <v>188</v>
      </c>
      <c r="J174" s="29">
        <v>44099</v>
      </c>
      <c r="K174" s="42">
        <v>188</v>
      </c>
      <c r="L174" s="67">
        <f t="shared" si="73"/>
        <v>0</v>
      </c>
      <c r="M174" s="68" t="str">
        <f t="shared" si="74"/>
        <v>Soldé</v>
      </c>
      <c r="N174" s="77" t="s">
        <v>40</v>
      </c>
    </row>
    <row r="175" spans="2:14" ht="15.75" customHeight="1" x14ac:dyDescent="0.25">
      <c r="B175" s="74">
        <v>4111799</v>
      </c>
      <c r="C175" s="65" t="str">
        <f>VLOOKUP(B175,'Répertoire Clients'!$A$12:$B$525,2)</f>
        <v>X</v>
      </c>
      <c r="D175" s="65" t="s">
        <v>24</v>
      </c>
      <c r="E175" s="65" t="str">
        <f>VLOOKUP(B175,'Répertoire Clients'!$A$12:$D$525,3)</f>
        <v>X</v>
      </c>
      <c r="F175" s="65" t="str">
        <f>VLOOKUP(B175,'Répertoire Clients'!$A$12:$D$525,4)</f>
        <v>X</v>
      </c>
      <c r="G175" s="35">
        <v>2009012</v>
      </c>
      <c r="H175" s="29">
        <v>44091</v>
      </c>
      <c r="I175" s="27">
        <v>54</v>
      </c>
      <c r="J175" s="29">
        <v>44102</v>
      </c>
      <c r="K175" s="42">
        <v>54</v>
      </c>
      <c r="L175" s="67">
        <f t="shared" si="73"/>
        <v>0</v>
      </c>
      <c r="M175" s="68" t="str">
        <f t="shared" si="74"/>
        <v>Soldé</v>
      </c>
      <c r="N175" s="77" t="s">
        <v>40</v>
      </c>
    </row>
    <row r="176" spans="2:14" ht="15.75" customHeight="1" x14ac:dyDescent="0.25">
      <c r="B176" s="74">
        <v>4111799</v>
      </c>
      <c r="C176" s="65" t="str">
        <f>VLOOKUP(B176,'Répertoire Clients'!$A$12:$B$525,2)</f>
        <v>X</v>
      </c>
      <c r="D176" s="65" t="s">
        <v>24</v>
      </c>
      <c r="E176" s="65" t="str">
        <f>VLOOKUP(B176,'Répertoire Clients'!$A$12:$D$525,3)</f>
        <v>X</v>
      </c>
      <c r="F176" s="65" t="str">
        <f>VLOOKUP(B176,'Répertoire Clients'!$A$12:$D$525,4)</f>
        <v>X</v>
      </c>
      <c r="G176" s="35">
        <v>2009011</v>
      </c>
      <c r="H176" s="29">
        <v>44091</v>
      </c>
      <c r="I176" s="27">
        <v>188</v>
      </c>
      <c r="J176" s="29" t="s">
        <v>58</v>
      </c>
      <c r="K176" s="42">
        <f>94+94</f>
        <v>188</v>
      </c>
      <c r="L176" s="67">
        <f t="shared" si="73"/>
        <v>0</v>
      </c>
      <c r="M176" s="68" t="str">
        <f t="shared" si="74"/>
        <v>Soldé</v>
      </c>
      <c r="N176" s="77" t="s">
        <v>40</v>
      </c>
    </row>
    <row r="177" spans="2:14" ht="15.75" customHeight="1" x14ac:dyDescent="0.25">
      <c r="B177" s="74">
        <v>4111799</v>
      </c>
      <c r="C177" s="65" t="str">
        <f>VLOOKUP(B177,'Répertoire Clients'!$A$12:$B$525,2)</f>
        <v>X</v>
      </c>
      <c r="D177" s="65" t="s">
        <v>23</v>
      </c>
      <c r="E177" s="65" t="str">
        <f>VLOOKUP(B177,'Répertoire Clients'!$A$12:$D$525,3)</f>
        <v>X</v>
      </c>
      <c r="F177" s="65" t="str">
        <f>VLOOKUP(B177,'Répertoire Clients'!$A$12:$D$525,4)</f>
        <v>X</v>
      </c>
      <c r="G177" s="35">
        <v>2009010</v>
      </c>
      <c r="H177" s="29">
        <v>44091</v>
      </c>
      <c r="I177" s="27">
        <v>188</v>
      </c>
      <c r="J177" s="29">
        <v>44085</v>
      </c>
      <c r="K177" s="42">
        <v>188</v>
      </c>
      <c r="L177" s="67">
        <f t="shared" si="73"/>
        <v>0</v>
      </c>
      <c r="M177" s="68" t="str">
        <f t="shared" si="74"/>
        <v>Soldé</v>
      </c>
      <c r="N177" s="77" t="s">
        <v>40</v>
      </c>
    </row>
    <row r="178" spans="2:14" ht="15.75" customHeight="1" x14ac:dyDescent="0.25">
      <c r="B178" s="74">
        <v>4117199</v>
      </c>
      <c r="C178" s="65" t="str">
        <f>VLOOKUP(B178,'Répertoire Clients'!$A$12:$B$525,2)</f>
        <v>X</v>
      </c>
      <c r="D178" s="65" t="s">
        <v>57</v>
      </c>
      <c r="E178" s="65" t="str">
        <f>VLOOKUP(B178,'Répertoire Clients'!$A$12:$D$525,3)</f>
        <v>X</v>
      </c>
      <c r="F178" s="65" t="str">
        <f>VLOOKUP(B178,'Répertoire Clients'!$A$12:$D$525,4)</f>
        <v>X</v>
      </c>
      <c r="G178" s="35">
        <v>2009009</v>
      </c>
      <c r="H178" s="29">
        <v>44091</v>
      </c>
      <c r="I178" s="27">
        <v>2000</v>
      </c>
      <c r="J178" s="29">
        <v>44091</v>
      </c>
      <c r="K178" s="42">
        <v>2000</v>
      </c>
      <c r="L178" s="67">
        <f t="shared" ref="L178:L181" si="75">I178-K178</f>
        <v>0</v>
      </c>
      <c r="M178" s="68" t="str">
        <f t="shared" ref="M178:M181" si="76">IF(L178&gt;0,"Relance",IF(AND(L178&lt;0,I178=""),"Avoir",IF(L178&lt;0,"Faire un avoir","Soldé")))</f>
        <v>Soldé</v>
      </c>
      <c r="N178" s="77" t="s">
        <v>41</v>
      </c>
    </row>
    <row r="179" spans="2:14" ht="15.75" customHeight="1" x14ac:dyDescent="0.25">
      <c r="B179" s="74">
        <v>4111205</v>
      </c>
      <c r="C179" s="65" t="str">
        <f>VLOOKUP(B179,'Répertoire Clients'!$A$12:$B$525,2)</f>
        <v>X</v>
      </c>
      <c r="D179" s="65"/>
      <c r="E179" s="65" t="str">
        <f>VLOOKUP(B179,'Répertoire Clients'!$A$12:$D$525,3)</f>
        <v>X</v>
      </c>
      <c r="F179" s="65" t="str">
        <f>VLOOKUP(B179,'Répertoire Clients'!$A$12:$D$525,4)</f>
        <v>X</v>
      </c>
      <c r="G179" s="35" t="s">
        <v>56</v>
      </c>
      <c r="H179" s="29">
        <v>44091</v>
      </c>
      <c r="I179" s="27">
        <v>146.68</v>
      </c>
      <c r="J179" s="29"/>
      <c r="K179" s="42">
        <v>146.68</v>
      </c>
      <c r="L179" s="67">
        <f t="shared" si="75"/>
        <v>0</v>
      </c>
      <c r="M179" s="68" t="str">
        <f t="shared" si="76"/>
        <v>Soldé</v>
      </c>
      <c r="N179" s="77"/>
    </row>
    <row r="180" spans="2:14" ht="15.75" customHeight="1" x14ac:dyDescent="0.25">
      <c r="B180" s="74">
        <v>4112901</v>
      </c>
      <c r="C180" s="65" t="str">
        <f>VLOOKUP(B180,'Répertoire Clients'!$A$12:$B$525,2)</f>
        <v>X</v>
      </c>
      <c r="D180" s="65"/>
      <c r="E180" s="65" t="str">
        <f>VLOOKUP(B180,'Répertoire Clients'!$A$12:$D$525,3)</f>
        <v>X</v>
      </c>
      <c r="F180" s="65" t="str">
        <f>VLOOKUP(B180,'Répertoire Clients'!$A$12:$D$525,4)</f>
        <v>X</v>
      </c>
      <c r="G180" s="35">
        <v>2009008</v>
      </c>
      <c r="H180" s="29">
        <v>44089</v>
      </c>
      <c r="I180" s="27">
        <v>434.24</v>
      </c>
      <c r="J180" s="29">
        <v>44138</v>
      </c>
      <c r="K180" s="42">
        <v>434.24</v>
      </c>
      <c r="L180" s="67">
        <f t="shared" si="75"/>
        <v>0</v>
      </c>
      <c r="M180" s="68" t="str">
        <f t="shared" si="76"/>
        <v>Soldé</v>
      </c>
      <c r="N180" s="77" t="s">
        <v>40</v>
      </c>
    </row>
    <row r="181" spans="2:14" ht="15.75" customHeight="1" x14ac:dyDescent="0.25">
      <c r="B181" s="74">
        <v>4113404</v>
      </c>
      <c r="C181" s="65" t="str">
        <f>VLOOKUP(B181,'Répertoire Clients'!$A$12:$B$525,2)</f>
        <v>X</v>
      </c>
      <c r="D181" s="65"/>
      <c r="E181" s="65" t="str">
        <f>VLOOKUP(B181,'Répertoire Clients'!$A$12:$D$525,3)</f>
        <v>X</v>
      </c>
      <c r="F181" s="65" t="str">
        <f>VLOOKUP(B181,'Répertoire Clients'!$A$12:$D$525,4)</f>
        <v>X</v>
      </c>
      <c r="G181" s="35">
        <v>2009007</v>
      </c>
      <c r="H181" s="29">
        <v>44084</v>
      </c>
      <c r="I181" s="27">
        <v>635.11</v>
      </c>
      <c r="J181" s="29">
        <v>44111</v>
      </c>
      <c r="K181" s="42">
        <v>635.11</v>
      </c>
      <c r="L181" s="67">
        <f t="shared" si="75"/>
        <v>0</v>
      </c>
      <c r="M181" s="68" t="str">
        <f t="shared" si="76"/>
        <v>Soldé</v>
      </c>
      <c r="N181" s="77" t="s">
        <v>40</v>
      </c>
    </row>
    <row r="182" spans="2:14" ht="15.75" customHeight="1" x14ac:dyDescent="0.25">
      <c r="B182" s="74">
        <v>4116302</v>
      </c>
      <c r="C182" s="65" t="str">
        <f>VLOOKUP(B182,'Répertoire Clients'!$A$12:$B$525,2)</f>
        <v>X</v>
      </c>
      <c r="D182" s="65"/>
      <c r="E182" s="65" t="str">
        <f>VLOOKUP(B182,'Répertoire Clients'!$A$12:$D$525,3)</f>
        <v>X</v>
      </c>
      <c r="F182" s="65" t="str">
        <f>VLOOKUP(B182,'Répertoire Clients'!$A$12:$D$525,4)</f>
        <v>X</v>
      </c>
      <c r="G182" s="35">
        <v>2009006</v>
      </c>
      <c r="H182" s="29">
        <v>44084</v>
      </c>
      <c r="I182" s="27">
        <v>186.84</v>
      </c>
      <c r="J182" s="29">
        <v>44078</v>
      </c>
      <c r="K182" s="42">
        <v>186.84</v>
      </c>
      <c r="L182" s="67">
        <f t="shared" ref="L182:L184" si="77">I182-K182</f>
        <v>0</v>
      </c>
      <c r="M182" s="68" t="str">
        <f t="shared" ref="M182:M184" si="78">IF(L182&gt;0,"Relance",IF(AND(L182&lt;0,I182=""),"Avoir",IF(L182&lt;0,"Faire un avoir","Soldé")))</f>
        <v>Soldé</v>
      </c>
      <c r="N182" s="77" t="s">
        <v>40</v>
      </c>
    </row>
    <row r="183" spans="2:14" ht="15.75" customHeight="1" x14ac:dyDescent="0.25">
      <c r="B183" s="74">
        <v>4117809</v>
      </c>
      <c r="C183" s="65" t="str">
        <f>VLOOKUP(B183,'Répertoire Clients'!$A$12:$B$525,2)</f>
        <v>X</v>
      </c>
      <c r="D183" s="65"/>
      <c r="E183" s="65" t="str">
        <f>VLOOKUP(B183,'Répertoire Clients'!$A$12:$D$525,3)</f>
        <v>X</v>
      </c>
      <c r="F183" s="65" t="str">
        <f>VLOOKUP(B183,'Répertoire Clients'!$A$12:$D$525,4)</f>
        <v>X</v>
      </c>
      <c r="G183" s="35">
        <v>2009005</v>
      </c>
      <c r="H183" s="29">
        <v>44083</v>
      </c>
      <c r="I183" s="27">
        <v>63.83</v>
      </c>
      <c r="J183" s="29">
        <v>44085</v>
      </c>
      <c r="K183" s="42">
        <v>63.83</v>
      </c>
      <c r="L183" s="67">
        <f t="shared" si="77"/>
        <v>0</v>
      </c>
      <c r="M183" s="68" t="str">
        <f t="shared" si="78"/>
        <v>Soldé</v>
      </c>
      <c r="N183" s="77" t="s">
        <v>40</v>
      </c>
    </row>
    <row r="184" spans="2:14" ht="15.75" customHeight="1" x14ac:dyDescent="0.25">
      <c r="B184" s="74">
        <v>4111801</v>
      </c>
      <c r="C184" s="65" t="str">
        <f>VLOOKUP(B184,'Répertoire Clients'!$A$12:$B$525,2)</f>
        <v>X</v>
      </c>
      <c r="D184" s="65"/>
      <c r="E184" s="65" t="str">
        <f>VLOOKUP(B184,'Répertoire Clients'!$A$12:$D$525,3)</f>
        <v>X</v>
      </c>
      <c r="F184" s="65" t="str">
        <f>VLOOKUP(B184,'Répertoire Clients'!$A$12:$D$525,4)</f>
        <v>X</v>
      </c>
      <c r="G184" s="35">
        <v>2009004</v>
      </c>
      <c r="H184" s="29">
        <v>44081</v>
      </c>
      <c r="I184" s="27">
        <v>803.3</v>
      </c>
      <c r="J184" s="29">
        <v>44091</v>
      </c>
      <c r="K184" s="42">
        <v>803.3</v>
      </c>
      <c r="L184" s="67">
        <f t="shared" si="77"/>
        <v>0</v>
      </c>
      <c r="M184" s="68" t="str">
        <f t="shared" si="78"/>
        <v>Soldé</v>
      </c>
      <c r="N184" s="77" t="s">
        <v>41</v>
      </c>
    </row>
    <row r="185" spans="2:14" ht="15.75" customHeight="1" x14ac:dyDescent="0.25">
      <c r="B185" s="74">
        <v>4111801</v>
      </c>
      <c r="C185" s="65" t="str">
        <f>VLOOKUP(B185,'Répertoire Clients'!$A$12:$B$525,2)</f>
        <v>X</v>
      </c>
      <c r="D185" s="65"/>
      <c r="E185" s="65" t="str">
        <f>VLOOKUP(B185,'Répertoire Clients'!$A$12:$D$525,3)</f>
        <v>X</v>
      </c>
      <c r="F185" s="65" t="str">
        <f>VLOOKUP(B185,'Répertoire Clients'!$A$12:$D$525,4)</f>
        <v>X</v>
      </c>
      <c r="G185" s="35">
        <v>2009003</v>
      </c>
      <c r="H185" s="29">
        <v>44081</v>
      </c>
      <c r="I185" s="27">
        <v>330.89</v>
      </c>
      <c r="J185" s="29">
        <v>44091</v>
      </c>
      <c r="K185" s="42">
        <v>330.89</v>
      </c>
      <c r="L185" s="67">
        <f t="shared" ref="L185" si="79">I185-K185</f>
        <v>0</v>
      </c>
      <c r="M185" s="68" t="str">
        <f t="shared" ref="M185" si="80">IF(L185&gt;0,"Relance",IF(AND(L185&lt;0,I185=""),"Avoir",IF(L185&lt;0,"Faire un avoir","Soldé")))</f>
        <v>Soldé</v>
      </c>
      <c r="N185" s="77" t="s">
        <v>41</v>
      </c>
    </row>
    <row r="186" spans="2:14" ht="15.75" customHeight="1" x14ac:dyDescent="0.25">
      <c r="B186" s="74">
        <v>4111801</v>
      </c>
      <c r="C186" s="65" t="str">
        <f>VLOOKUP(B186,'Répertoire Clients'!$A$12:$B$525,2)</f>
        <v>X</v>
      </c>
      <c r="D186" s="65"/>
      <c r="E186" s="65" t="str">
        <f>VLOOKUP(B186,'Répertoire Clients'!$A$12:$D$525,3)</f>
        <v>X</v>
      </c>
      <c r="F186" s="65" t="str">
        <f>VLOOKUP(B186,'Répertoire Clients'!$A$12:$D$525,4)</f>
        <v>X</v>
      </c>
      <c r="G186" s="35">
        <v>2009002</v>
      </c>
      <c r="H186" s="29">
        <v>44081</v>
      </c>
      <c r="I186" s="27">
        <v>186.23</v>
      </c>
      <c r="J186" s="29">
        <v>44091</v>
      </c>
      <c r="K186" s="42">
        <v>186.23</v>
      </c>
      <c r="L186" s="67">
        <f t="shared" ref="L186" si="81">I186-K186</f>
        <v>0</v>
      </c>
      <c r="M186" s="68" t="str">
        <f t="shared" ref="M186" si="82">IF(L186&gt;0,"Relance",IF(AND(L186&lt;0,I186=""),"Avoir",IF(L186&lt;0,"Faire un avoir","Soldé")))</f>
        <v>Soldé</v>
      </c>
      <c r="N186" s="77" t="s">
        <v>41</v>
      </c>
    </row>
    <row r="187" spans="2:14" ht="15.75" customHeight="1" x14ac:dyDescent="0.25">
      <c r="B187" s="82">
        <v>4112903</v>
      </c>
      <c r="C187" s="83" t="str">
        <f>VLOOKUP(B187,'Répertoire Clients'!$A$12:$B$525,2)</f>
        <v>X</v>
      </c>
      <c r="D187" s="83"/>
      <c r="E187" s="83" t="str">
        <f>VLOOKUP(B187,'Répertoire Clients'!$A$12:$D$525,3)</f>
        <v>X</v>
      </c>
      <c r="F187" s="83" t="str">
        <f>VLOOKUP(B187,'Répertoire Clients'!$A$12:$D$525,4)</f>
        <v>X</v>
      </c>
      <c r="G187" s="84">
        <v>2009001</v>
      </c>
      <c r="H187" s="85">
        <v>44077</v>
      </c>
      <c r="I187" s="86">
        <v>1775.05</v>
      </c>
      <c r="J187" s="85"/>
      <c r="K187" s="87"/>
      <c r="L187" s="88">
        <f t="shared" si="71"/>
        <v>1775.05</v>
      </c>
      <c r="M187" s="89" t="str">
        <f t="shared" si="72"/>
        <v>Relance</v>
      </c>
      <c r="N187" s="90"/>
    </row>
    <row r="188" spans="2:14" ht="15.75" customHeight="1" x14ac:dyDescent="0.25">
      <c r="J188" s="70"/>
    </row>
  </sheetData>
  <sortState ref="B8:M143">
    <sortCondition descending="1" ref="G72:G143"/>
  </sortState>
  <mergeCells count="4">
    <mergeCell ref="B2:M2"/>
    <mergeCell ref="O139:O140"/>
    <mergeCell ref="E4:F4"/>
    <mergeCell ref="C4:D4"/>
  </mergeCells>
  <conditionalFormatting sqref="L117 L119:L122 L73 L137:L145">
    <cfRule type="expression" dxfId="710" priority="2063">
      <formula>L73&lt;0</formula>
    </cfRule>
    <cfRule type="expression" dxfId="709" priority="2064">
      <formula>L73&gt;0</formula>
    </cfRule>
  </conditionalFormatting>
  <conditionalFormatting sqref="L4:L5">
    <cfRule type="cellIs" dxfId="708" priority="2060" operator="equal">
      <formula>0</formula>
    </cfRule>
  </conditionalFormatting>
  <conditionalFormatting sqref="E5:F5 C117:F117 C119:F122 E64:E72 E74:E92 C73:F73 C137:C145 E137:F145 E4">
    <cfRule type="containsErrors" dxfId="707" priority="2059">
      <formula>ISERROR(C4)</formula>
    </cfRule>
  </conditionalFormatting>
  <conditionalFormatting sqref="F1 F8 F5 F117 F119:F122 F73 F137:F145 F188:F1048576">
    <cfRule type="cellIs" dxfId="706" priority="2057" operator="equal">
      <formula>0</formula>
    </cfRule>
  </conditionalFormatting>
  <conditionalFormatting sqref="D137:D145">
    <cfRule type="containsErrors" dxfId="705" priority="2056">
      <formula>ISERROR(D137)</formula>
    </cfRule>
  </conditionalFormatting>
  <conditionalFormatting sqref="M4:M5 M147:M187">
    <cfRule type="expression" dxfId="704" priority="2061">
      <formula>M4="Relance"</formula>
    </cfRule>
    <cfRule type="expression" dxfId="703" priority="2062">
      <formula>M4="Faire un avoir"</formula>
    </cfRule>
  </conditionalFormatting>
  <conditionalFormatting sqref="L6">
    <cfRule type="expression" dxfId="702" priority="2054">
      <formula>L6&lt;0</formula>
    </cfRule>
    <cfRule type="expression" dxfId="701" priority="2055">
      <formula>L6&gt;0</formula>
    </cfRule>
  </conditionalFormatting>
  <conditionalFormatting sqref="C6 E6:F6">
    <cfRule type="containsErrors" dxfId="700" priority="2051">
      <formula>ISERROR(C6)</formula>
    </cfRule>
  </conditionalFormatting>
  <conditionalFormatting sqref="F6">
    <cfRule type="cellIs" dxfId="699" priority="2050" operator="equal">
      <formula>0</formula>
    </cfRule>
  </conditionalFormatting>
  <conditionalFormatting sqref="D6">
    <cfRule type="containsErrors" dxfId="698" priority="2049">
      <formula>ISERROR(D6)</formula>
    </cfRule>
  </conditionalFormatting>
  <conditionalFormatting sqref="M6">
    <cfRule type="expression" dxfId="697" priority="2052">
      <formula>M6="Relance"</formula>
    </cfRule>
    <cfRule type="expression" dxfId="696" priority="2053">
      <formula>M6="Faire un avoir"</formula>
    </cfRule>
  </conditionalFormatting>
  <conditionalFormatting sqref="L136">
    <cfRule type="expression" dxfId="695" priority="1998">
      <formula>L136&lt;0</formula>
    </cfRule>
    <cfRule type="expression" dxfId="694" priority="1999">
      <formula>L136&gt;0</formula>
    </cfRule>
  </conditionalFormatting>
  <conditionalFormatting sqref="C136 E136:F136">
    <cfRule type="containsErrors" dxfId="693" priority="1995">
      <formula>ISERROR(C136)</formula>
    </cfRule>
  </conditionalFormatting>
  <conditionalFormatting sqref="F136">
    <cfRule type="cellIs" dxfId="692" priority="1994" operator="equal">
      <formula>0</formula>
    </cfRule>
  </conditionalFormatting>
  <conditionalFormatting sqref="D136">
    <cfRule type="containsErrors" dxfId="691" priority="1993">
      <formula>ISERROR(D136)</formula>
    </cfRule>
  </conditionalFormatting>
  <conditionalFormatting sqref="F138:F139">
    <cfRule type="cellIs" dxfId="690" priority="1794" operator="equal">
      <formula>0</formula>
    </cfRule>
  </conditionalFormatting>
  <conditionalFormatting sqref="L135">
    <cfRule type="expression" dxfId="689" priority="1966">
      <formula>L135&lt;0</formula>
    </cfRule>
    <cfRule type="expression" dxfId="688" priority="1967">
      <formula>L135&gt;0</formula>
    </cfRule>
  </conditionalFormatting>
  <conditionalFormatting sqref="C135 E135:F135">
    <cfRule type="containsErrors" dxfId="687" priority="1963">
      <formula>ISERROR(C135)</formula>
    </cfRule>
  </conditionalFormatting>
  <conditionalFormatting sqref="F135">
    <cfRule type="cellIs" dxfId="686" priority="1962" operator="equal">
      <formula>0</formula>
    </cfRule>
  </conditionalFormatting>
  <conditionalFormatting sqref="D135">
    <cfRule type="containsErrors" dxfId="685" priority="1961">
      <formula>ISERROR(D135)</formula>
    </cfRule>
  </conditionalFormatting>
  <conditionalFormatting sqref="L134">
    <cfRule type="expression" dxfId="684" priority="1958">
      <formula>L134&lt;0</formula>
    </cfRule>
    <cfRule type="expression" dxfId="683" priority="1959">
      <formula>L134&gt;0</formula>
    </cfRule>
  </conditionalFormatting>
  <conditionalFormatting sqref="C134 E134:F134">
    <cfRule type="containsErrors" dxfId="682" priority="1955">
      <formula>ISERROR(C134)</formula>
    </cfRule>
  </conditionalFormatting>
  <conditionalFormatting sqref="F134">
    <cfRule type="cellIs" dxfId="681" priority="1954" operator="equal">
      <formula>0</formula>
    </cfRule>
  </conditionalFormatting>
  <conditionalFormatting sqref="D134">
    <cfRule type="containsErrors" dxfId="680" priority="1953">
      <formula>ISERROR(D134)</formula>
    </cfRule>
  </conditionalFormatting>
  <conditionalFormatting sqref="F109">
    <cfRule type="cellIs" dxfId="679" priority="1759" operator="equal">
      <formula>0</formula>
    </cfRule>
  </conditionalFormatting>
  <conditionalFormatting sqref="L131">
    <cfRule type="expression" dxfId="678" priority="1950">
      <formula>L131&lt;0</formula>
    </cfRule>
    <cfRule type="expression" dxfId="677" priority="1951">
      <formula>L131&gt;0</formula>
    </cfRule>
  </conditionalFormatting>
  <conditionalFormatting sqref="C131 E131:F131">
    <cfRule type="containsErrors" dxfId="676" priority="1947">
      <formula>ISERROR(C131)</formula>
    </cfRule>
  </conditionalFormatting>
  <conditionalFormatting sqref="F131">
    <cfRule type="cellIs" dxfId="675" priority="1946" operator="equal">
      <formula>0</formula>
    </cfRule>
  </conditionalFormatting>
  <conditionalFormatting sqref="D131">
    <cfRule type="containsErrors" dxfId="674" priority="1945">
      <formula>ISERROR(D131)</formula>
    </cfRule>
  </conditionalFormatting>
  <conditionalFormatting sqref="F107">
    <cfRule type="cellIs" dxfId="673" priority="1724" operator="equal">
      <formula>0</formula>
    </cfRule>
  </conditionalFormatting>
  <conditionalFormatting sqref="L130">
    <cfRule type="expression" dxfId="672" priority="1942">
      <formula>L130&lt;0</formula>
    </cfRule>
    <cfRule type="expression" dxfId="671" priority="1943">
      <formula>L130&gt;0</formula>
    </cfRule>
  </conditionalFormatting>
  <conditionalFormatting sqref="C130 E130:F130">
    <cfRule type="containsErrors" dxfId="670" priority="1939">
      <formula>ISERROR(C130)</formula>
    </cfRule>
  </conditionalFormatting>
  <conditionalFormatting sqref="F130">
    <cfRule type="cellIs" dxfId="669" priority="1938" operator="equal">
      <formula>0</formula>
    </cfRule>
  </conditionalFormatting>
  <conditionalFormatting sqref="D130">
    <cfRule type="containsErrors" dxfId="668" priority="1937">
      <formula>ISERROR(D130)</formula>
    </cfRule>
  </conditionalFormatting>
  <conditionalFormatting sqref="F108">
    <cfRule type="cellIs" dxfId="667" priority="1731" operator="equal">
      <formula>0</formula>
    </cfRule>
  </conditionalFormatting>
  <conditionalFormatting sqref="L129">
    <cfRule type="expression" dxfId="666" priority="1934">
      <formula>L129&lt;0</formula>
    </cfRule>
    <cfRule type="expression" dxfId="665" priority="1935">
      <formula>L129&gt;0</formula>
    </cfRule>
  </conditionalFormatting>
  <conditionalFormatting sqref="C129 E129:F129">
    <cfRule type="containsErrors" dxfId="664" priority="1931">
      <formula>ISERROR(C129)</formula>
    </cfRule>
  </conditionalFormatting>
  <conditionalFormatting sqref="F129">
    <cfRule type="cellIs" dxfId="663" priority="1930" operator="equal">
      <formula>0</formula>
    </cfRule>
  </conditionalFormatting>
  <conditionalFormatting sqref="D129">
    <cfRule type="containsErrors" dxfId="662" priority="1929">
      <formula>ISERROR(D129)</formula>
    </cfRule>
  </conditionalFormatting>
  <conditionalFormatting sqref="F101">
    <cfRule type="cellIs" dxfId="661" priority="1619" operator="equal">
      <formula>0</formula>
    </cfRule>
  </conditionalFormatting>
  <conditionalFormatting sqref="L128">
    <cfRule type="expression" dxfId="660" priority="1926">
      <formula>L128&lt;0</formula>
    </cfRule>
    <cfRule type="expression" dxfId="659" priority="1927">
      <formula>L128&gt;0</formula>
    </cfRule>
  </conditionalFormatting>
  <conditionalFormatting sqref="C128 E128:F128">
    <cfRule type="containsErrors" dxfId="658" priority="1923">
      <formula>ISERROR(C128)</formula>
    </cfRule>
  </conditionalFormatting>
  <conditionalFormatting sqref="F128">
    <cfRule type="cellIs" dxfId="657" priority="1922" operator="equal">
      <formula>0</formula>
    </cfRule>
  </conditionalFormatting>
  <conditionalFormatting sqref="D128">
    <cfRule type="containsErrors" dxfId="656" priority="1921">
      <formula>ISERROR(D128)</formula>
    </cfRule>
  </conditionalFormatting>
  <conditionalFormatting sqref="F92">
    <cfRule type="cellIs" dxfId="655" priority="1507" operator="equal">
      <formula>0</formula>
    </cfRule>
  </conditionalFormatting>
  <conditionalFormatting sqref="L127">
    <cfRule type="expression" dxfId="654" priority="1918">
      <formula>L127&lt;0</formula>
    </cfRule>
    <cfRule type="expression" dxfId="653" priority="1919">
      <formula>L127&gt;0</formula>
    </cfRule>
  </conditionalFormatting>
  <conditionalFormatting sqref="C127 E127:F127">
    <cfRule type="containsErrors" dxfId="652" priority="1915">
      <formula>ISERROR(C127)</formula>
    </cfRule>
  </conditionalFormatting>
  <conditionalFormatting sqref="F127">
    <cfRule type="cellIs" dxfId="651" priority="1914" operator="equal">
      <formula>0</formula>
    </cfRule>
  </conditionalFormatting>
  <conditionalFormatting sqref="D127">
    <cfRule type="containsErrors" dxfId="650" priority="1913">
      <formula>ISERROR(D127)</formula>
    </cfRule>
  </conditionalFormatting>
  <conditionalFormatting sqref="L126">
    <cfRule type="expression" dxfId="649" priority="1910">
      <formula>L126&lt;0</formula>
    </cfRule>
    <cfRule type="expression" dxfId="648" priority="1911">
      <formula>L126&gt;0</formula>
    </cfRule>
  </conditionalFormatting>
  <conditionalFormatting sqref="C126 E126:F126">
    <cfRule type="containsErrors" dxfId="647" priority="1907">
      <formula>ISERROR(C126)</formula>
    </cfRule>
  </conditionalFormatting>
  <conditionalFormatting sqref="F126">
    <cfRule type="cellIs" dxfId="646" priority="1906" operator="equal">
      <formula>0</formula>
    </cfRule>
  </conditionalFormatting>
  <conditionalFormatting sqref="D126">
    <cfRule type="containsErrors" dxfId="645" priority="1905">
      <formula>ISERROR(D126)</formula>
    </cfRule>
  </conditionalFormatting>
  <conditionalFormatting sqref="L125">
    <cfRule type="expression" dxfId="644" priority="1902">
      <formula>L125&lt;0</formula>
    </cfRule>
    <cfRule type="expression" dxfId="643" priority="1903">
      <formula>L125&gt;0</formula>
    </cfRule>
  </conditionalFormatting>
  <conditionalFormatting sqref="C125 E125:F125">
    <cfRule type="containsErrors" dxfId="642" priority="1899">
      <formula>ISERROR(C125)</formula>
    </cfRule>
  </conditionalFormatting>
  <conditionalFormatting sqref="F125">
    <cfRule type="cellIs" dxfId="641" priority="1898" operator="equal">
      <formula>0</formula>
    </cfRule>
  </conditionalFormatting>
  <conditionalFormatting sqref="D125">
    <cfRule type="containsErrors" dxfId="640" priority="1897">
      <formula>ISERROR(D125)</formula>
    </cfRule>
  </conditionalFormatting>
  <conditionalFormatting sqref="L123:L124">
    <cfRule type="expression" dxfId="639" priority="1894">
      <formula>L123&lt;0</formula>
    </cfRule>
    <cfRule type="expression" dxfId="638" priority="1895">
      <formula>L123&gt;0</formula>
    </cfRule>
  </conditionalFormatting>
  <conditionalFormatting sqref="C123:C124 E123:F124">
    <cfRule type="containsErrors" dxfId="637" priority="1891">
      <formula>ISERROR(C123)</formula>
    </cfRule>
  </conditionalFormatting>
  <conditionalFormatting sqref="F123:F124">
    <cfRule type="cellIs" dxfId="636" priority="1890" operator="equal">
      <formula>0</formula>
    </cfRule>
  </conditionalFormatting>
  <conditionalFormatting sqref="D123:D124">
    <cfRule type="containsErrors" dxfId="635" priority="1889">
      <formula>ISERROR(D123)</formula>
    </cfRule>
  </conditionalFormatting>
  <conditionalFormatting sqref="L118:L122">
    <cfRule type="expression" dxfId="634" priority="1886">
      <formula>L118&lt;0</formula>
    </cfRule>
    <cfRule type="expression" dxfId="633" priority="1887">
      <formula>L118&gt;0</formula>
    </cfRule>
  </conditionalFormatting>
  <conditionalFormatting sqref="C118:C122 E118:F122">
    <cfRule type="containsErrors" dxfId="632" priority="1883">
      <formula>ISERROR(C118)</formula>
    </cfRule>
  </conditionalFormatting>
  <conditionalFormatting sqref="F118:F122">
    <cfRule type="cellIs" dxfId="631" priority="1882" operator="equal">
      <formula>0</formula>
    </cfRule>
  </conditionalFormatting>
  <conditionalFormatting sqref="D118:D122">
    <cfRule type="containsErrors" dxfId="630" priority="1881">
      <formula>ISERROR(D118)</formula>
    </cfRule>
  </conditionalFormatting>
  <conditionalFormatting sqref="L116">
    <cfRule type="expression" dxfId="629" priority="1870">
      <formula>L116&lt;0</formula>
    </cfRule>
    <cfRule type="expression" dxfId="628" priority="1871">
      <formula>L116&gt;0</formula>
    </cfRule>
  </conditionalFormatting>
  <conditionalFormatting sqref="C116 E116:F116">
    <cfRule type="containsErrors" dxfId="627" priority="1867">
      <formula>ISERROR(C116)</formula>
    </cfRule>
  </conditionalFormatting>
  <conditionalFormatting sqref="F116">
    <cfRule type="cellIs" dxfId="626" priority="1866" operator="equal">
      <formula>0</formula>
    </cfRule>
  </conditionalFormatting>
  <conditionalFormatting sqref="D116">
    <cfRule type="containsErrors" dxfId="625" priority="1865">
      <formula>ISERROR(D116)</formula>
    </cfRule>
  </conditionalFormatting>
  <conditionalFormatting sqref="L115">
    <cfRule type="expression" dxfId="624" priority="1862">
      <formula>L115&lt;0</formula>
    </cfRule>
    <cfRule type="expression" dxfId="623" priority="1863">
      <formula>L115&gt;0</formula>
    </cfRule>
  </conditionalFormatting>
  <conditionalFormatting sqref="C115 E115:F115">
    <cfRule type="containsErrors" dxfId="622" priority="1859">
      <formula>ISERROR(C115)</formula>
    </cfRule>
  </conditionalFormatting>
  <conditionalFormatting sqref="F115">
    <cfRule type="cellIs" dxfId="621" priority="1858" operator="equal">
      <formula>0</formula>
    </cfRule>
  </conditionalFormatting>
  <conditionalFormatting sqref="D115">
    <cfRule type="containsErrors" dxfId="620" priority="1857">
      <formula>ISERROR(D115)</formula>
    </cfRule>
  </conditionalFormatting>
  <conditionalFormatting sqref="L114">
    <cfRule type="expression" dxfId="619" priority="1854">
      <formula>L114&lt;0</formula>
    </cfRule>
    <cfRule type="expression" dxfId="618" priority="1855">
      <formula>L114&gt;0</formula>
    </cfRule>
  </conditionalFormatting>
  <conditionalFormatting sqref="C114 E114:F114">
    <cfRule type="containsErrors" dxfId="617" priority="1851">
      <formula>ISERROR(C114)</formula>
    </cfRule>
  </conditionalFormatting>
  <conditionalFormatting sqref="F114">
    <cfRule type="cellIs" dxfId="616" priority="1850" operator="equal">
      <formula>0</formula>
    </cfRule>
  </conditionalFormatting>
  <conditionalFormatting sqref="D114">
    <cfRule type="containsErrors" dxfId="615" priority="1849">
      <formula>ISERROR(D114)</formula>
    </cfRule>
  </conditionalFormatting>
  <conditionalFormatting sqref="L113">
    <cfRule type="expression" dxfId="614" priority="1846">
      <formula>L113&lt;0</formula>
    </cfRule>
    <cfRule type="expression" dxfId="613" priority="1847">
      <formula>L113&gt;0</formula>
    </cfRule>
  </conditionalFormatting>
  <conditionalFormatting sqref="C113 E113:F113">
    <cfRule type="containsErrors" dxfId="612" priority="1843">
      <formula>ISERROR(C113)</formula>
    </cfRule>
  </conditionalFormatting>
  <conditionalFormatting sqref="F113">
    <cfRule type="cellIs" dxfId="611" priority="1841" operator="equal">
      <formula>0</formula>
    </cfRule>
  </conditionalFormatting>
  <conditionalFormatting sqref="D113">
    <cfRule type="containsErrors" dxfId="610" priority="1842">
      <formula>ISERROR(D113)</formula>
    </cfRule>
  </conditionalFormatting>
  <conditionalFormatting sqref="L112">
    <cfRule type="expression" dxfId="609" priority="1838">
      <formula>L112&lt;0</formula>
    </cfRule>
    <cfRule type="expression" dxfId="608" priority="1839">
      <formula>L112&gt;0</formula>
    </cfRule>
  </conditionalFormatting>
  <conditionalFormatting sqref="C112 E112:F112">
    <cfRule type="containsErrors" dxfId="607" priority="1835">
      <formula>ISERROR(C112)</formula>
    </cfRule>
  </conditionalFormatting>
  <conditionalFormatting sqref="F112">
    <cfRule type="cellIs" dxfId="606" priority="1834" operator="equal">
      <formula>0</formula>
    </cfRule>
  </conditionalFormatting>
  <conditionalFormatting sqref="D112">
    <cfRule type="containsErrors" dxfId="605" priority="1833">
      <formula>ISERROR(D112)</formula>
    </cfRule>
  </conditionalFormatting>
  <conditionalFormatting sqref="L111">
    <cfRule type="expression" dxfId="604" priority="1822">
      <formula>L111&lt;0</formula>
    </cfRule>
    <cfRule type="expression" dxfId="603" priority="1823">
      <formula>L111&gt;0</formula>
    </cfRule>
  </conditionalFormatting>
  <conditionalFormatting sqref="C111 E111:F111">
    <cfRule type="containsErrors" dxfId="602" priority="1819">
      <formula>ISERROR(C111)</formula>
    </cfRule>
  </conditionalFormatting>
  <conditionalFormatting sqref="F111">
    <cfRule type="cellIs" dxfId="601" priority="1818" operator="equal">
      <formula>0</formula>
    </cfRule>
  </conditionalFormatting>
  <conditionalFormatting sqref="D111">
    <cfRule type="containsErrors" dxfId="600" priority="1817">
      <formula>ISERROR(D111)</formula>
    </cfRule>
  </conditionalFormatting>
  <conditionalFormatting sqref="C138:C139 E138:F139">
    <cfRule type="containsErrors" dxfId="599" priority="1795">
      <formula>ISERROR(C138)</formula>
    </cfRule>
  </conditionalFormatting>
  <conditionalFormatting sqref="L138:L139">
    <cfRule type="expression" dxfId="598" priority="1798">
      <formula>L138&lt;0</formula>
    </cfRule>
    <cfRule type="expression" dxfId="597" priority="1799">
      <formula>L138&gt;0</formula>
    </cfRule>
  </conditionalFormatting>
  <conditionalFormatting sqref="C132:C133 E132:F133">
    <cfRule type="containsErrors" dxfId="596" priority="1781">
      <formula>ISERROR(C132)</formula>
    </cfRule>
  </conditionalFormatting>
  <conditionalFormatting sqref="D138:D139">
    <cfRule type="containsErrors" dxfId="595" priority="1793">
      <formula>ISERROR(D138)</formula>
    </cfRule>
  </conditionalFormatting>
  <conditionalFormatting sqref="D132:D133">
    <cfRule type="containsErrors" dxfId="594" priority="1779">
      <formula>ISERROR(D132)</formula>
    </cfRule>
  </conditionalFormatting>
  <conditionalFormatting sqref="D110">
    <cfRule type="containsErrors" dxfId="593" priority="1765">
      <formula>ISERROR(D110)</formula>
    </cfRule>
  </conditionalFormatting>
  <conditionalFormatting sqref="L132:L133">
    <cfRule type="expression" dxfId="592" priority="1784">
      <formula>L132&lt;0</formula>
    </cfRule>
    <cfRule type="expression" dxfId="591" priority="1785">
      <formula>L132&gt;0</formula>
    </cfRule>
  </conditionalFormatting>
  <conditionalFormatting sqref="C110 E110:F110">
    <cfRule type="containsErrors" dxfId="590" priority="1767">
      <formula>ISERROR(C110)</formula>
    </cfRule>
  </conditionalFormatting>
  <conditionalFormatting sqref="F132:F133">
    <cfRule type="cellIs" dxfId="589" priority="1780" operator="equal">
      <formula>0</formula>
    </cfRule>
  </conditionalFormatting>
  <conditionalFormatting sqref="D108">
    <cfRule type="containsErrors" dxfId="588" priority="1730">
      <formula>ISERROR(D108)</formula>
    </cfRule>
  </conditionalFormatting>
  <conditionalFormatting sqref="L109">
    <cfRule type="expression" dxfId="587" priority="1763">
      <formula>L109&lt;0</formula>
    </cfRule>
    <cfRule type="expression" dxfId="586" priority="1764">
      <formula>L109&gt;0</formula>
    </cfRule>
  </conditionalFormatting>
  <conditionalFormatting sqref="C109 E109:F109">
    <cfRule type="containsErrors" dxfId="585" priority="1760">
      <formula>ISERROR(C109)</formula>
    </cfRule>
  </conditionalFormatting>
  <conditionalFormatting sqref="D109">
    <cfRule type="containsErrors" dxfId="584" priority="1758">
      <formula>ISERROR(D109)</formula>
    </cfRule>
  </conditionalFormatting>
  <conditionalFormatting sqref="L110">
    <cfRule type="expression" dxfId="583" priority="1770">
      <formula>L110&lt;0</formula>
    </cfRule>
    <cfRule type="expression" dxfId="582" priority="1771">
      <formula>L110&gt;0</formula>
    </cfRule>
  </conditionalFormatting>
  <conditionalFormatting sqref="C107 E107:F107">
    <cfRule type="containsErrors" dxfId="581" priority="1725">
      <formula>ISERROR(C107)</formula>
    </cfRule>
  </conditionalFormatting>
  <conditionalFormatting sqref="F110">
    <cfRule type="cellIs" dxfId="580" priority="1766" operator="equal">
      <formula>0</formula>
    </cfRule>
  </conditionalFormatting>
  <conditionalFormatting sqref="D106">
    <cfRule type="containsErrors" dxfId="579" priority="1688">
      <formula>ISERROR(D106)</formula>
    </cfRule>
  </conditionalFormatting>
  <conditionalFormatting sqref="D105">
    <cfRule type="containsErrors" dxfId="578" priority="1674">
      <formula>ISERROR(D105)</formula>
    </cfRule>
  </conditionalFormatting>
  <conditionalFormatting sqref="D104">
    <cfRule type="containsErrors" dxfId="577" priority="1660">
      <formula>ISERROR(D104)</formula>
    </cfRule>
  </conditionalFormatting>
  <conditionalFormatting sqref="D103">
    <cfRule type="containsErrors" dxfId="576" priority="1646">
      <formula>ISERROR(D103)</formula>
    </cfRule>
  </conditionalFormatting>
  <conditionalFormatting sqref="D102">
    <cfRule type="containsErrors" dxfId="575" priority="1632">
      <formula>ISERROR(D102)</formula>
    </cfRule>
  </conditionalFormatting>
  <conditionalFormatting sqref="D101">
    <cfRule type="containsErrors" dxfId="574" priority="1618">
      <formula>ISERROR(D101)</formula>
    </cfRule>
  </conditionalFormatting>
  <conditionalFormatting sqref="D100">
    <cfRule type="containsErrors" dxfId="573" priority="1604">
      <formula>ISERROR(D100)</formula>
    </cfRule>
  </conditionalFormatting>
  <conditionalFormatting sqref="L108">
    <cfRule type="expression" dxfId="572" priority="1735">
      <formula>L108&lt;0</formula>
    </cfRule>
    <cfRule type="expression" dxfId="571" priority="1736">
      <formula>L108&gt;0</formula>
    </cfRule>
  </conditionalFormatting>
  <conditionalFormatting sqref="C108 E108:F108">
    <cfRule type="containsErrors" dxfId="570" priority="1732">
      <formula>ISERROR(C108)</formula>
    </cfRule>
  </conditionalFormatting>
  <conditionalFormatting sqref="F106">
    <cfRule type="cellIs" dxfId="569" priority="1689" operator="equal">
      <formula>0</formula>
    </cfRule>
  </conditionalFormatting>
  <conditionalFormatting sqref="D93">
    <cfRule type="containsErrors" dxfId="568" priority="1513">
      <formula>ISERROR(D93)</formula>
    </cfRule>
  </conditionalFormatting>
  <conditionalFormatting sqref="L107">
    <cfRule type="expression" dxfId="567" priority="1728">
      <formula>L107&lt;0</formula>
    </cfRule>
    <cfRule type="expression" dxfId="566" priority="1729">
      <formula>L107&gt;0</formula>
    </cfRule>
  </conditionalFormatting>
  <conditionalFormatting sqref="C105 E105:F105">
    <cfRule type="containsErrors" dxfId="565" priority="1676">
      <formula>ISERROR(C105)</formula>
    </cfRule>
  </conditionalFormatting>
  <conditionalFormatting sqref="D107">
    <cfRule type="containsErrors" dxfId="564" priority="1723">
      <formula>ISERROR(D107)</formula>
    </cfRule>
  </conditionalFormatting>
  <conditionalFormatting sqref="L106">
    <cfRule type="expression" dxfId="563" priority="1693">
      <formula>L106&lt;0</formula>
    </cfRule>
    <cfRule type="expression" dxfId="562" priority="1694">
      <formula>L106&gt;0</formula>
    </cfRule>
  </conditionalFormatting>
  <conditionalFormatting sqref="C106 E106:F106">
    <cfRule type="containsErrors" dxfId="561" priority="1690">
      <formula>ISERROR(C106)</formula>
    </cfRule>
  </conditionalFormatting>
  <conditionalFormatting sqref="D91">
    <cfRule type="containsErrors" dxfId="560" priority="1499">
      <formula>ISERROR(D91)</formula>
    </cfRule>
  </conditionalFormatting>
  <conditionalFormatting sqref="D99">
    <cfRule type="containsErrors" dxfId="559" priority="1590">
      <formula>ISERROR(D99)</formula>
    </cfRule>
  </conditionalFormatting>
  <conditionalFormatting sqref="L101">
    <cfRule type="expression" dxfId="558" priority="1623">
      <formula>L101&lt;0</formula>
    </cfRule>
    <cfRule type="expression" dxfId="557" priority="1624">
      <formula>L101&gt;0</formula>
    </cfRule>
  </conditionalFormatting>
  <conditionalFormatting sqref="C101 E101:F101">
    <cfRule type="containsErrors" dxfId="556" priority="1620">
      <formula>ISERROR(C101)</formula>
    </cfRule>
  </conditionalFormatting>
  <conditionalFormatting sqref="L105">
    <cfRule type="expression" dxfId="555" priority="1679">
      <formula>L105&lt;0</formula>
    </cfRule>
    <cfRule type="expression" dxfId="554" priority="1680">
      <formula>L105&gt;0</formula>
    </cfRule>
  </conditionalFormatting>
  <conditionalFormatting sqref="C104 E104:F104">
    <cfRule type="containsErrors" dxfId="553" priority="1662">
      <formula>ISERROR(C104)</formula>
    </cfRule>
  </conditionalFormatting>
  <conditionalFormatting sqref="F105">
    <cfRule type="cellIs" dxfId="552" priority="1675" operator="equal">
      <formula>0</formula>
    </cfRule>
  </conditionalFormatting>
  <conditionalFormatting sqref="D98">
    <cfRule type="containsErrors" dxfId="551" priority="1576">
      <formula>ISERROR(D98)</formula>
    </cfRule>
  </conditionalFormatting>
  <conditionalFormatting sqref="D92">
    <cfRule type="containsErrors" dxfId="550" priority="1506">
      <formula>ISERROR(D92)</formula>
    </cfRule>
  </conditionalFormatting>
  <conditionalFormatting sqref="L92">
    <cfRule type="expression" dxfId="549" priority="1511">
      <formula>L92&lt;0</formula>
    </cfRule>
    <cfRule type="expression" dxfId="548" priority="1512">
      <formula>L92&gt;0</formula>
    </cfRule>
  </conditionalFormatting>
  <conditionalFormatting sqref="C92 F92">
    <cfRule type="containsErrors" dxfId="547" priority="1508">
      <formula>ISERROR(C92)</formula>
    </cfRule>
  </conditionalFormatting>
  <conditionalFormatting sqref="L104">
    <cfRule type="expression" dxfId="546" priority="1665">
      <formula>L104&lt;0</formula>
    </cfRule>
    <cfRule type="expression" dxfId="545" priority="1666">
      <formula>L104&gt;0</formula>
    </cfRule>
  </conditionalFormatting>
  <conditionalFormatting sqref="C103 E103:F103">
    <cfRule type="containsErrors" dxfId="544" priority="1648">
      <formula>ISERROR(C103)</formula>
    </cfRule>
  </conditionalFormatting>
  <conditionalFormatting sqref="F104">
    <cfRule type="cellIs" dxfId="543" priority="1661" operator="equal">
      <formula>0</formula>
    </cfRule>
  </conditionalFormatting>
  <conditionalFormatting sqref="D90">
    <cfRule type="containsErrors" dxfId="542" priority="1485">
      <formula>ISERROR(D90)</formula>
    </cfRule>
  </conditionalFormatting>
  <conditionalFormatting sqref="F93">
    <cfRule type="cellIs" dxfId="541" priority="1514" operator="equal">
      <formula>0</formula>
    </cfRule>
  </conditionalFormatting>
  <conditionalFormatting sqref="D97">
    <cfRule type="containsErrors" dxfId="540" priority="1562">
      <formula>ISERROR(D97)</formula>
    </cfRule>
  </conditionalFormatting>
  <conditionalFormatting sqref="L93">
    <cfRule type="expression" dxfId="539" priority="1518">
      <formula>L93&lt;0</formula>
    </cfRule>
    <cfRule type="expression" dxfId="538" priority="1519">
      <formula>L93&gt;0</formula>
    </cfRule>
  </conditionalFormatting>
  <conditionalFormatting sqref="C93 E93:F93">
    <cfRule type="containsErrors" dxfId="537" priority="1515">
      <formula>ISERROR(C93)</formula>
    </cfRule>
  </conditionalFormatting>
  <conditionalFormatting sqref="L103">
    <cfRule type="expression" dxfId="536" priority="1651">
      <formula>L103&lt;0</formula>
    </cfRule>
    <cfRule type="expression" dxfId="535" priority="1652">
      <formula>L103&gt;0</formula>
    </cfRule>
  </conditionalFormatting>
  <conditionalFormatting sqref="C102 E102:F102">
    <cfRule type="containsErrors" dxfId="534" priority="1634">
      <formula>ISERROR(C102)</formula>
    </cfRule>
  </conditionalFormatting>
  <conditionalFormatting sqref="F103">
    <cfRule type="cellIs" dxfId="533" priority="1647" operator="equal">
      <formula>0</formula>
    </cfRule>
  </conditionalFormatting>
  <conditionalFormatting sqref="D96">
    <cfRule type="containsErrors" dxfId="532" priority="1548">
      <formula>ISERROR(D96)</formula>
    </cfRule>
  </conditionalFormatting>
  <conditionalFormatting sqref="D95">
    <cfRule type="containsErrors" dxfId="531" priority="1534">
      <formula>ISERROR(D95)</formula>
    </cfRule>
  </conditionalFormatting>
  <conditionalFormatting sqref="F102">
    <cfRule type="cellIs" dxfId="530" priority="1633" operator="equal">
      <formula>0</formula>
    </cfRule>
  </conditionalFormatting>
  <conditionalFormatting sqref="L102">
    <cfRule type="expression" dxfId="529" priority="1637">
      <formula>L102&lt;0</formula>
    </cfRule>
    <cfRule type="expression" dxfId="528" priority="1638">
      <formula>L102&gt;0</formula>
    </cfRule>
  </conditionalFormatting>
  <conditionalFormatting sqref="C100 E100:F100">
    <cfRule type="containsErrors" dxfId="527" priority="1606">
      <formula>ISERROR(C100)</formula>
    </cfRule>
  </conditionalFormatting>
  <conditionalFormatting sqref="L100">
    <cfRule type="expression" dxfId="526" priority="1609">
      <formula>L100&lt;0</formula>
    </cfRule>
    <cfRule type="expression" dxfId="525" priority="1610">
      <formula>L100&gt;0</formula>
    </cfRule>
  </conditionalFormatting>
  <conditionalFormatting sqref="C99 E99:F99">
    <cfRule type="containsErrors" dxfId="524" priority="1592">
      <formula>ISERROR(C99)</formula>
    </cfRule>
  </conditionalFormatting>
  <conditionalFormatting sqref="F100">
    <cfRule type="cellIs" dxfId="523" priority="1605" operator="equal">
      <formula>0</formula>
    </cfRule>
  </conditionalFormatting>
  <conditionalFormatting sqref="D94">
    <cfRule type="containsErrors" dxfId="522" priority="1520">
      <formula>ISERROR(D94)</formula>
    </cfRule>
  </conditionalFormatting>
  <conditionalFormatting sqref="D89">
    <cfRule type="containsErrors" dxfId="521" priority="1471">
      <formula>ISERROR(D89)</formula>
    </cfRule>
  </conditionalFormatting>
  <conditionalFormatting sqref="L99">
    <cfRule type="expression" dxfId="520" priority="1595">
      <formula>L99&lt;0</formula>
    </cfRule>
    <cfRule type="expression" dxfId="519" priority="1596">
      <formula>L99&gt;0</formula>
    </cfRule>
  </conditionalFormatting>
  <conditionalFormatting sqref="C98 E98:F98">
    <cfRule type="containsErrors" dxfId="518" priority="1578">
      <formula>ISERROR(C98)</formula>
    </cfRule>
  </conditionalFormatting>
  <conditionalFormatting sqref="F99">
    <cfRule type="cellIs" dxfId="517" priority="1591" operator="equal">
      <formula>0</formula>
    </cfRule>
  </conditionalFormatting>
  <conditionalFormatting sqref="L91">
    <cfRule type="expression" dxfId="516" priority="1504">
      <formula>L91&lt;0</formula>
    </cfRule>
    <cfRule type="expression" dxfId="515" priority="1505">
      <formula>L91&gt;0</formula>
    </cfRule>
  </conditionalFormatting>
  <conditionalFormatting sqref="C91 F91">
    <cfRule type="containsErrors" dxfId="514" priority="1501">
      <formula>ISERROR(C91)</formula>
    </cfRule>
  </conditionalFormatting>
  <conditionalFormatting sqref="F91">
    <cfRule type="cellIs" dxfId="513" priority="1500" operator="equal">
      <formula>0</formula>
    </cfRule>
  </conditionalFormatting>
  <conditionalFormatting sqref="D88">
    <cfRule type="containsErrors" dxfId="512" priority="1457">
      <formula>ISERROR(D88)</formula>
    </cfRule>
  </conditionalFormatting>
  <conditionalFormatting sqref="F98">
    <cfRule type="cellIs" dxfId="511" priority="1577" operator="equal">
      <formula>0</formula>
    </cfRule>
  </conditionalFormatting>
  <conditionalFormatting sqref="L98">
    <cfRule type="expression" dxfId="510" priority="1581">
      <formula>L98&lt;0</formula>
    </cfRule>
    <cfRule type="expression" dxfId="509" priority="1582">
      <formula>L98&gt;0</formula>
    </cfRule>
  </conditionalFormatting>
  <conditionalFormatting sqref="C97 E97:F97">
    <cfRule type="containsErrors" dxfId="508" priority="1564">
      <formula>ISERROR(C97)</formula>
    </cfRule>
  </conditionalFormatting>
  <conditionalFormatting sqref="L90">
    <cfRule type="expression" dxfId="507" priority="1490">
      <formula>L90&lt;0</formula>
    </cfRule>
    <cfRule type="expression" dxfId="506" priority="1491">
      <formula>L90&gt;0</formula>
    </cfRule>
  </conditionalFormatting>
  <conditionalFormatting sqref="C90 F90">
    <cfRule type="containsErrors" dxfId="505" priority="1487">
      <formula>ISERROR(C90)</formula>
    </cfRule>
  </conditionalFormatting>
  <conditionalFormatting sqref="F90">
    <cfRule type="cellIs" dxfId="504" priority="1486" operator="equal">
      <formula>0</formula>
    </cfRule>
  </conditionalFormatting>
  <conditionalFormatting sqref="D87">
    <cfRule type="containsErrors" dxfId="503" priority="1443">
      <formula>ISERROR(D87)</formula>
    </cfRule>
  </conditionalFormatting>
  <conditionalFormatting sqref="D86">
    <cfRule type="containsErrors" dxfId="502" priority="1429">
      <formula>ISERROR(D86)</formula>
    </cfRule>
  </conditionalFormatting>
  <conditionalFormatting sqref="L97">
    <cfRule type="expression" dxfId="501" priority="1567">
      <formula>L97&lt;0</formula>
    </cfRule>
    <cfRule type="expression" dxfId="500" priority="1568">
      <formula>L97&gt;0</formula>
    </cfRule>
  </conditionalFormatting>
  <conditionalFormatting sqref="C96 E96:F96">
    <cfRule type="containsErrors" dxfId="499" priority="1550">
      <formula>ISERROR(C96)</formula>
    </cfRule>
  </conditionalFormatting>
  <conditionalFormatting sqref="F97">
    <cfRule type="cellIs" dxfId="498" priority="1563" operator="equal">
      <formula>0</formula>
    </cfRule>
  </conditionalFormatting>
  <conditionalFormatting sqref="L96">
    <cfRule type="expression" dxfId="497" priority="1553">
      <formula>L96&lt;0</formula>
    </cfRule>
    <cfRule type="expression" dxfId="496" priority="1554">
      <formula>L96&gt;0</formula>
    </cfRule>
  </conditionalFormatting>
  <conditionalFormatting sqref="C95 E95:F95">
    <cfRule type="containsErrors" dxfId="495" priority="1536">
      <formula>ISERROR(C95)</formula>
    </cfRule>
  </conditionalFormatting>
  <conditionalFormatting sqref="F96">
    <cfRule type="cellIs" dxfId="494" priority="1549" operator="equal">
      <formula>0</formula>
    </cfRule>
  </conditionalFormatting>
  <conditionalFormatting sqref="D85">
    <cfRule type="containsErrors" dxfId="493" priority="1415">
      <formula>ISERROR(D85)</formula>
    </cfRule>
  </conditionalFormatting>
  <conditionalFormatting sqref="D84">
    <cfRule type="containsErrors" dxfId="492" priority="1401">
      <formula>ISERROR(D84)</formula>
    </cfRule>
  </conditionalFormatting>
  <conditionalFormatting sqref="L95">
    <cfRule type="expression" dxfId="491" priority="1539">
      <formula>L95&lt;0</formula>
    </cfRule>
    <cfRule type="expression" dxfId="490" priority="1540">
      <formula>L95&gt;0</formula>
    </cfRule>
  </conditionalFormatting>
  <conditionalFormatting sqref="C94 E94:F94">
    <cfRule type="containsErrors" dxfId="489" priority="1522">
      <formula>ISERROR(C94)</formula>
    </cfRule>
  </conditionalFormatting>
  <conditionalFormatting sqref="F95">
    <cfRule type="cellIs" dxfId="488" priority="1535" operator="equal">
      <formula>0</formula>
    </cfRule>
  </conditionalFormatting>
  <conditionalFormatting sqref="L94">
    <cfRule type="expression" dxfId="487" priority="1525">
      <formula>L94&lt;0</formula>
    </cfRule>
    <cfRule type="expression" dxfId="486" priority="1526">
      <formula>L94&gt;0</formula>
    </cfRule>
  </conditionalFormatting>
  <conditionalFormatting sqref="F94">
    <cfRule type="cellIs" dxfId="485" priority="1521" operator="equal">
      <formula>0</formula>
    </cfRule>
  </conditionalFormatting>
  <conditionalFormatting sqref="D83">
    <cfRule type="containsErrors" dxfId="484" priority="1387">
      <formula>ISERROR(D83)</formula>
    </cfRule>
  </conditionalFormatting>
  <conditionalFormatting sqref="L89">
    <cfRule type="expression" dxfId="483" priority="1476">
      <formula>L89&lt;0</formula>
    </cfRule>
    <cfRule type="expression" dxfId="482" priority="1477">
      <formula>L89&gt;0</formula>
    </cfRule>
  </conditionalFormatting>
  <conditionalFormatting sqref="C89 F89">
    <cfRule type="containsErrors" dxfId="481" priority="1473">
      <formula>ISERROR(C89)</formula>
    </cfRule>
  </conditionalFormatting>
  <conditionalFormatting sqref="F89">
    <cfRule type="cellIs" dxfId="480" priority="1472" operator="equal">
      <formula>0</formula>
    </cfRule>
  </conditionalFormatting>
  <conditionalFormatting sqref="D82">
    <cfRule type="containsErrors" dxfId="479" priority="1373">
      <formula>ISERROR(D82)</formula>
    </cfRule>
  </conditionalFormatting>
  <conditionalFormatting sqref="D81">
    <cfRule type="containsErrors" dxfId="478" priority="1359">
      <formula>ISERROR(D81)</formula>
    </cfRule>
  </conditionalFormatting>
  <conditionalFormatting sqref="F88">
    <cfRule type="cellIs" dxfId="477" priority="1458" operator="equal">
      <formula>0</formula>
    </cfRule>
  </conditionalFormatting>
  <conditionalFormatting sqref="L88">
    <cfRule type="expression" dxfId="476" priority="1462">
      <formula>L88&lt;0</formula>
    </cfRule>
    <cfRule type="expression" dxfId="475" priority="1463">
      <formula>L88&gt;0</formula>
    </cfRule>
  </conditionalFormatting>
  <conditionalFormatting sqref="C88 F88">
    <cfRule type="containsErrors" dxfId="474" priority="1459">
      <formula>ISERROR(C88)</formula>
    </cfRule>
  </conditionalFormatting>
  <conditionalFormatting sqref="L87">
    <cfRule type="expression" dxfId="473" priority="1448">
      <formula>L87&lt;0</formula>
    </cfRule>
    <cfRule type="expression" dxfId="472" priority="1449">
      <formula>L87&gt;0</formula>
    </cfRule>
  </conditionalFormatting>
  <conditionalFormatting sqref="C87 F87">
    <cfRule type="containsErrors" dxfId="471" priority="1445">
      <formula>ISERROR(C87)</formula>
    </cfRule>
  </conditionalFormatting>
  <conditionalFormatting sqref="F87">
    <cfRule type="cellIs" dxfId="470" priority="1444" operator="equal">
      <formula>0</formula>
    </cfRule>
  </conditionalFormatting>
  <conditionalFormatting sqref="D80">
    <cfRule type="containsErrors" dxfId="469" priority="1345">
      <formula>ISERROR(D80)</formula>
    </cfRule>
  </conditionalFormatting>
  <conditionalFormatting sqref="D79">
    <cfRule type="containsErrors" dxfId="468" priority="1331">
      <formula>ISERROR(D79)</formula>
    </cfRule>
  </conditionalFormatting>
  <conditionalFormatting sqref="L86">
    <cfRule type="expression" dxfId="467" priority="1434">
      <formula>L86&lt;0</formula>
    </cfRule>
    <cfRule type="expression" dxfId="466" priority="1435">
      <formula>L86&gt;0</formula>
    </cfRule>
  </conditionalFormatting>
  <conditionalFormatting sqref="C86 F86">
    <cfRule type="containsErrors" dxfId="465" priority="1431">
      <formula>ISERROR(C86)</formula>
    </cfRule>
  </conditionalFormatting>
  <conditionalFormatting sqref="F86">
    <cfRule type="cellIs" dxfId="464" priority="1430" operator="equal">
      <formula>0</formula>
    </cfRule>
  </conditionalFormatting>
  <conditionalFormatting sqref="L85">
    <cfRule type="expression" dxfId="463" priority="1420">
      <formula>L85&lt;0</formula>
    </cfRule>
    <cfRule type="expression" dxfId="462" priority="1421">
      <formula>L85&gt;0</formula>
    </cfRule>
  </conditionalFormatting>
  <conditionalFormatting sqref="C85 F85">
    <cfRule type="containsErrors" dxfId="461" priority="1417">
      <formula>ISERROR(C85)</formula>
    </cfRule>
  </conditionalFormatting>
  <conditionalFormatting sqref="F85">
    <cfRule type="cellIs" dxfId="460" priority="1416" operator="equal">
      <formula>0</formula>
    </cfRule>
  </conditionalFormatting>
  <conditionalFormatting sqref="D78">
    <cfRule type="containsErrors" dxfId="459" priority="1317">
      <formula>ISERROR(D78)</formula>
    </cfRule>
  </conditionalFormatting>
  <conditionalFormatting sqref="L84">
    <cfRule type="expression" dxfId="458" priority="1406">
      <formula>L84&lt;0</formula>
    </cfRule>
    <cfRule type="expression" dxfId="457" priority="1407">
      <formula>L84&gt;0</formula>
    </cfRule>
  </conditionalFormatting>
  <conditionalFormatting sqref="C84 F84">
    <cfRule type="containsErrors" dxfId="456" priority="1403">
      <formula>ISERROR(C84)</formula>
    </cfRule>
  </conditionalFormatting>
  <conditionalFormatting sqref="F84">
    <cfRule type="cellIs" dxfId="455" priority="1402" operator="equal">
      <formula>0</formula>
    </cfRule>
  </conditionalFormatting>
  <conditionalFormatting sqref="L83">
    <cfRule type="expression" dxfId="454" priority="1392">
      <formula>L83&lt;0</formula>
    </cfRule>
    <cfRule type="expression" dxfId="453" priority="1393">
      <formula>L83&gt;0</formula>
    </cfRule>
  </conditionalFormatting>
  <conditionalFormatting sqref="C83 F83">
    <cfRule type="containsErrors" dxfId="452" priority="1389">
      <formula>ISERROR(C83)</formula>
    </cfRule>
  </conditionalFormatting>
  <conditionalFormatting sqref="F83">
    <cfRule type="cellIs" dxfId="451" priority="1388" operator="equal">
      <formula>0</formula>
    </cfRule>
  </conditionalFormatting>
  <conditionalFormatting sqref="D76:D77">
    <cfRule type="containsErrors" dxfId="450" priority="1303">
      <formula>ISERROR(D76)</formula>
    </cfRule>
  </conditionalFormatting>
  <conditionalFormatting sqref="L82">
    <cfRule type="expression" dxfId="449" priority="1378">
      <formula>L82&lt;0</formula>
    </cfRule>
    <cfRule type="expression" dxfId="448" priority="1379">
      <formula>L82&gt;0</formula>
    </cfRule>
  </conditionalFormatting>
  <conditionalFormatting sqref="C82 F82">
    <cfRule type="containsErrors" dxfId="447" priority="1375">
      <formula>ISERROR(C82)</formula>
    </cfRule>
  </conditionalFormatting>
  <conditionalFormatting sqref="F82">
    <cfRule type="cellIs" dxfId="446" priority="1374" operator="equal">
      <formula>0</formula>
    </cfRule>
  </conditionalFormatting>
  <conditionalFormatting sqref="D75">
    <cfRule type="containsErrors" dxfId="445" priority="1289">
      <formula>ISERROR(D75)</formula>
    </cfRule>
  </conditionalFormatting>
  <conditionalFormatting sqref="D139">
    <cfRule type="containsErrors" dxfId="444" priority="1275">
      <formula>ISERROR(D139)</formula>
    </cfRule>
  </conditionalFormatting>
  <conditionalFormatting sqref="L81">
    <cfRule type="expression" dxfId="443" priority="1364">
      <formula>L81&lt;0</formula>
    </cfRule>
    <cfRule type="expression" dxfId="442" priority="1365">
      <formula>L81&gt;0</formula>
    </cfRule>
  </conditionalFormatting>
  <conditionalFormatting sqref="C81 F81">
    <cfRule type="containsErrors" dxfId="441" priority="1361">
      <formula>ISERROR(C81)</formula>
    </cfRule>
  </conditionalFormatting>
  <conditionalFormatting sqref="F81">
    <cfRule type="cellIs" dxfId="440" priority="1360" operator="equal">
      <formula>0</formula>
    </cfRule>
  </conditionalFormatting>
  <conditionalFormatting sqref="L80">
    <cfRule type="expression" dxfId="439" priority="1350">
      <formula>L80&lt;0</formula>
    </cfRule>
    <cfRule type="expression" dxfId="438" priority="1351">
      <formula>L80&gt;0</formula>
    </cfRule>
  </conditionalFormatting>
  <conditionalFormatting sqref="C80 F80">
    <cfRule type="containsErrors" dxfId="437" priority="1347">
      <formula>ISERROR(C80)</formula>
    </cfRule>
  </conditionalFormatting>
  <conditionalFormatting sqref="F80">
    <cfRule type="cellIs" dxfId="436" priority="1346" operator="equal">
      <formula>0</formula>
    </cfRule>
  </conditionalFormatting>
  <conditionalFormatting sqref="D133">
    <cfRule type="containsErrors" dxfId="435" priority="1261">
      <formula>ISERROR(D133)</formula>
    </cfRule>
  </conditionalFormatting>
  <conditionalFormatting sqref="L79">
    <cfRule type="expression" dxfId="434" priority="1336">
      <formula>L79&lt;0</formula>
    </cfRule>
    <cfRule type="expression" dxfId="433" priority="1337">
      <formula>L79&gt;0</formula>
    </cfRule>
  </conditionalFormatting>
  <conditionalFormatting sqref="C79 F79">
    <cfRule type="containsErrors" dxfId="432" priority="1333">
      <formula>ISERROR(C79)</formula>
    </cfRule>
  </conditionalFormatting>
  <conditionalFormatting sqref="F79">
    <cfRule type="cellIs" dxfId="431" priority="1332" operator="equal">
      <formula>0</formula>
    </cfRule>
  </conditionalFormatting>
  <conditionalFormatting sqref="L78">
    <cfRule type="expression" dxfId="430" priority="1322">
      <formula>L78&lt;0</formula>
    </cfRule>
    <cfRule type="expression" dxfId="429" priority="1323">
      <formula>L78&gt;0</formula>
    </cfRule>
  </conditionalFormatting>
  <conditionalFormatting sqref="C78 F78">
    <cfRule type="containsErrors" dxfId="428" priority="1319">
      <formula>ISERROR(C78)</formula>
    </cfRule>
  </conditionalFormatting>
  <conditionalFormatting sqref="F78">
    <cfRule type="cellIs" dxfId="427" priority="1318" operator="equal">
      <formula>0</formula>
    </cfRule>
  </conditionalFormatting>
  <conditionalFormatting sqref="L76:L77">
    <cfRule type="expression" dxfId="426" priority="1308">
      <formula>L76&lt;0</formula>
    </cfRule>
    <cfRule type="expression" dxfId="425" priority="1309">
      <formula>L76&gt;0</formula>
    </cfRule>
  </conditionalFormatting>
  <conditionalFormatting sqref="C76:C77 F76:F77">
    <cfRule type="containsErrors" dxfId="424" priority="1305">
      <formula>ISERROR(C76)</formula>
    </cfRule>
  </conditionalFormatting>
  <conditionalFormatting sqref="F76:F77">
    <cfRule type="cellIs" dxfId="423" priority="1304" operator="equal">
      <formula>0</formula>
    </cfRule>
  </conditionalFormatting>
  <conditionalFormatting sqref="L75">
    <cfRule type="expression" dxfId="422" priority="1294">
      <formula>L75&lt;0</formula>
    </cfRule>
    <cfRule type="expression" dxfId="421" priority="1295">
      <formula>L75&gt;0</formula>
    </cfRule>
  </conditionalFormatting>
  <conditionalFormatting sqref="C75 F75">
    <cfRule type="containsErrors" dxfId="420" priority="1291">
      <formula>ISERROR(C75)</formula>
    </cfRule>
  </conditionalFormatting>
  <conditionalFormatting sqref="F75">
    <cfRule type="cellIs" dxfId="419" priority="1290" operator="equal">
      <formula>0</formula>
    </cfRule>
  </conditionalFormatting>
  <conditionalFormatting sqref="F139">
    <cfRule type="cellIs" dxfId="418" priority="1276" operator="equal">
      <formula>0</formula>
    </cfRule>
  </conditionalFormatting>
  <conditionalFormatting sqref="L139">
    <cfRule type="expression" dxfId="417" priority="1280">
      <formula>L139&lt;0</formula>
    </cfRule>
    <cfRule type="expression" dxfId="416" priority="1281">
      <formula>L139&gt;0</formula>
    </cfRule>
  </conditionalFormatting>
  <conditionalFormatting sqref="C139 E139:F139">
    <cfRule type="containsErrors" dxfId="415" priority="1277">
      <formula>ISERROR(C139)</formula>
    </cfRule>
  </conditionalFormatting>
  <conditionalFormatting sqref="L133">
    <cfRule type="expression" dxfId="414" priority="1266">
      <formula>L133&lt;0</formula>
    </cfRule>
    <cfRule type="expression" dxfId="413" priority="1267">
      <formula>L133&gt;0</formula>
    </cfRule>
  </conditionalFormatting>
  <conditionalFormatting sqref="C133 E133:F133">
    <cfRule type="containsErrors" dxfId="412" priority="1263">
      <formula>ISERROR(C133)</formula>
    </cfRule>
  </conditionalFormatting>
  <conditionalFormatting sqref="F133">
    <cfRule type="cellIs" dxfId="411" priority="1262" operator="equal">
      <formula>0</formula>
    </cfRule>
  </conditionalFormatting>
  <conditionalFormatting sqref="D142">
    <cfRule type="containsErrors" dxfId="410" priority="1233">
      <formula>ISERROR(D142)</formula>
    </cfRule>
  </conditionalFormatting>
  <conditionalFormatting sqref="L142">
    <cfRule type="expression" dxfId="409" priority="1238">
      <formula>L142&lt;0</formula>
    </cfRule>
    <cfRule type="expression" dxfId="408" priority="1239">
      <formula>L142&gt;0</formula>
    </cfRule>
  </conditionalFormatting>
  <conditionalFormatting sqref="C142 E142:F142">
    <cfRule type="containsErrors" dxfId="407" priority="1235">
      <formula>ISERROR(C142)</formula>
    </cfRule>
  </conditionalFormatting>
  <conditionalFormatting sqref="F142">
    <cfRule type="cellIs" dxfId="406" priority="1234" operator="equal">
      <formula>0</formula>
    </cfRule>
  </conditionalFormatting>
  <conditionalFormatting sqref="L124">
    <cfRule type="expression" dxfId="405" priority="1224">
      <formula>L124&lt;0</formula>
    </cfRule>
    <cfRule type="expression" dxfId="404" priority="1225">
      <formula>L124&gt;0</formula>
    </cfRule>
  </conditionalFormatting>
  <conditionalFormatting sqref="C124 E124:F124">
    <cfRule type="containsErrors" dxfId="403" priority="1221">
      <formula>ISERROR(C124)</formula>
    </cfRule>
  </conditionalFormatting>
  <conditionalFormatting sqref="F124">
    <cfRule type="cellIs" dxfId="402" priority="1220" operator="equal">
      <formula>0</formula>
    </cfRule>
  </conditionalFormatting>
  <conditionalFormatting sqref="D124">
    <cfRule type="containsErrors" dxfId="401" priority="1219">
      <formula>ISERROR(D124)</formula>
    </cfRule>
  </conditionalFormatting>
  <conditionalFormatting sqref="D122">
    <cfRule type="containsErrors" dxfId="400" priority="1205">
      <formula>ISERROR(D122)</formula>
    </cfRule>
  </conditionalFormatting>
  <conditionalFormatting sqref="L122">
    <cfRule type="expression" dxfId="399" priority="1210">
      <formula>L122&lt;0</formula>
    </cfRule>
    <cfRule type="expression" dxfId="398" priority="1211">
      <formula>L122&gt;0</formula>
    </cfRule>
  </conditionalFormatting>
  <conditionalFormatting sqref="C122 E122:F122">
    <cfRule type="containsErrors" dxfId="397" priority="1207">
      <formula>ISERROR(C122)</formula>
    </cfRule>
  </conditionalFormatting>
  <conditionalFormatting sqref="F122">
    <cfRule type="cellIs" dxfId="396" priority="1206" operator="equal">
      <formula>0</formula>
    </cfRule>
  </conditionalFormatting>
  <conditionalFormatting sqref="L121">
    <cfRule type="expression" dxfId="395" priority="1196">
      <formula>L121&lt;0</formula>
    </cfRule>
    <cfRule type="expression" dxfId="394" priority="1197">
      <formula>L121&gt;0</formula>
    </cfRule>
  </conditionalFormatting>
  <conditionalFormatting sqref="C121 E121:F121">
    <cfRule type="containsErrors" dxfId="393" priority="1193">
      <formula>ISERROR(C121)</formula>
    </cfRule>
  </conditionalFormatting>
  <conditionalFormatting sqref="F121">
    <cfRule type="cellIs" dxfId="392" priority="1192" operator="equal">
      <formula>0</formula>
    </cfRule>
  </conditionalFormatting>
  <conditionalFormatting sqref="D121">
    <cfRule type="containsErrors" dxfId="391" priority="1191">
      <formula>ISERROR(D121)</formula>
    </cfRule>
  </conditionalFormatting>
  <conditionalFormatting sqref="D120">
    <cfRule type="containsErrors" dxfId="390" priority="1177">
      <formula>ISERROR(D120)</formula>
    </cfRule>
  </conditionalFormatting>
  <conditionalFormatting sqref="L120">
    <cfRule type="expression" dxfId="389" priority="1182">
      <formula>L120&lt;0</formula>
    </cfRule>
    <cfRule type="expression" dxfId="388" priority="1183">
      <formula>L120&gt;0</formula>
    </cfRule>
  </conditionalFormatting>
  <conditionalFormatting sqref="C120 E120:F120">
    <cfRule type="containsErrors" dxfId="387" priority="1179">
      <formula>ISERROR(C120)</formula>
    </cfRule>
  </conditionalFormatting>
  <conditionalFormatting sqref="F120">
    <cfRule type="cellIs" dxfId="386" priority="1178" operator="equal">
      <formula>0</formula>
    </cfRule>
  </conditionalFormatting>
  <conditionalFormatting sqref="L119">
    <cfRule type="expression" dxfId="385" priority="1168">
      <formula>L119&lt;0</formula>
    </cfRule>
    <cfRule type="expression" dxfId="384" priority="1169">
      <formula>L119&gt;0</formula>
    </cfRule>
  </conditionalFormatting>
  <conditionalFormatting sqref="C119 E119:F119">
    <cfRule type="containsErrors" dxfId="383" priority="1165">
      <formula>ISERROR(C119)</formula>
    </cfRule>
  </conditionalFormatting>
  <conditionalFormatting sqref="F119">
    <cfRule type="cellIs" dxfId="382" priority="1164" operator="equal">
      <formula>0</formula>
    </cfRule>
  </conditionalFormatting>
  <conditionalFormatting sqref="D119">
    <cfRule type="containsErrors" dxfId="381" priority="1163">
      <formula>ISERROR(D119)</formula>
    </cfRule>
  </conditionalFormatting>
  <conditionalFormatting sqref="D74">
    <cfRule type="containsErrors" dxfId="380" priority="1149">
      <formula>ISERROR(D74)</formula>
    </cfRule>
  </conditionalFormatting>
  <conditionalFormatting sqref="L74">
    <cfRule type="expression" dxfId="379" priority="1154">
      <formula>L74&lt;0</formula>
    </cfRule>
    <cfRule type="expression" dxfId="378" priority="1155">
      <formula>L74&gt;0</formula>
    </cfRule>
  </conditionalFormatting>
  <conditionalFormatting sqref="C74 F74">
    <cfRule type="containsErrors" dxfId="377" priority="1151">
      <formula>ISERROR(C74)</formula>
    </cfRule>
  </conditionalFormatting>
  <conditionalFormatting sqref="F74">
    <cfRule type="cellIs" dxfId="376" priority="1150" operator="equal">
      <formula>0</formula>
    </cfRule>
  </conditionalFormatting>
  <conditionalFormatting sqref="D72">
    <cfRule type="containsErrors" dxfId="375" priority="1121">
      <formula>ISERROR(D72)</formula>
    </cfRule>
  </conditionalFormatting>
  <conditionalFormatting sqref="L72">
    <cfRule type="expression" dxfId="374" priority="1126">
      <formula>L72&lt;0</formula>
    </cfRule>
    <cfRule type="expression" dxfId="373" priority="1127">
      <formula>L72&gt;0</formula>
    </cfRule>
  </conditionalFormatting>
  <conditionalFormatting sqref="C72 F72">
    <cfRule type="containsErrors" dxfId="372" priority="1123">
      <formula>ISERROR(C72)</formula>
    </cfRule>
  </conditionalFormatting>
  <conditionalFormatting sqref="F72">
    <cfRule type="cellIs" dxfId="371" priority="1122" operator="equal">
      <formula>0</formula>
    </cfRule>
  </conditionalFormatting>
  <conditionalFormatting sqref="L71">
    <cfRule type="expression" dxfId="370" priority="1112">
      <formula>L71&lt;0</formula>
    </cfRule>
    <cfRule type="expression" dxfId="369" priority="1113">
      <formula>L71&gt;0</formula>
    </cfRule>
  </conditionalFormatting>
  <conditionalFormatting sqref="C71 F71">
    <cfRule type="containsErrors" dxfId="368" priority="1109">
      <formula>ISERROR(C71)</formula>
    </cfRule>
  </conditionalFormatting>
  <conditionalFormatting sqref="F71">
    <cfRule type="cellIs" dxfId="367" priority="1108" operator="equal">
      <formula>0</formula>
    </cfRule>
  </conditionalFormatting>
  <conditionalFormatting sqref="D71">
    <cfRule type="containsErrors" dxfId="366" priority="1107">
      <formula>ISERROR(D71)</formula>
    </cfRule>
  </conditionalFormatting>
  <conditionalFormatting sqref="L69:L70">
    <cfRule type="expression" dxfId="365" priority="1098">
      <formula>L69&lt;0</formula>
    </cfRule>
    <cfRule type="expression" dxfId="364" priority="1099">
      <formula>L69&gt;0</formula>
    </cfRule>
  </conditionalFormatting>
  <conditionalFormatting sqref="C69:C70 F69:F70">
    <cfRule type="containsErrors" dxfId="363" priority="1095">
      <formula>ISERROR(C69)</formula>
    </cfRule>
  </conditionalFormatting>
  <conditionalFormatting sqref="F69:F70">
    <cfRule type="cellIs" dxfId="362" priority="1094" operator="equal">
      <formula>0</formula>
    </cfRule>
  </conditionalFormatting>
  <conditionalFormatting sqref="D69:D70">
    <cfRule type="containsErrors" dxfId="361" priority="1093">
      <formula>ISERROR(D69)</formula>
    </cfRule>
  </conditionalFormatting>
  <conditionalFormatting sqref="L63">
    <cfRule type="expression" dxfId="360" priority="908">
      <formula>L63&lt;0</formula>
    </cfRule>
    <cfRule type="expression" dxfId="359" priority="909">
      <formula>L63&gt;0</formula>
    </cfRule>
  </conditionalFormatting>
  <conditionalFormatting sqref="C68 F68">
    <cfRule type="containsErrors" dxfId="358" priority="1081">
      <formula>ISERROR(C68)</formula>
    </cfRule>
  </conditionalFormatting>
  <conditionalFormatting sqref="F68">
    <cfRule type="cellIs" dxfId="357" priority="1080" operator="equal">
      <formula>0</formula>
    </cfRule>
  </conditionalFormatting>
  <conditionalFormatting sqref="D68">
    <cfRule type="containsErrors" dxfId="356" priority="1079">
      <formula>ISERROR(D68)</formula>
    </cfRule>
  </conditionalFormatting>
  <conditionalFormatting sqref="D67">
    <cfRule type="containsErrors" dxfId="355" priority="1065">
      <formula>ISERROR(D67)</formula>
    </cfRule>
  </conditionalFormatting>
  <conditionalFormatting sqref="C67 F67">
    <cfRule type="containsErrors" dxfId="354" priority="1067">
      <formula>ISERROR(C67)</formula>
    </cfRule>
  </conditionalFormatting>
  <conditionalFormatting sqref="F67">
    <cfRule type="cellIs" dxfId="353" priority="1066" operator="equal">
      <formula>0</formula>
    </cfRule>
  </conditionalFormatting>
  <conditionalFormatting sqref="L68">
    <cfRule type="expression" dxfId="352" priority="1056">
      <formula>L68&lt;0</formula>
    </cfRule>
    <cfRule type="expression" dxfId="351" priority="1057">
      <formula>L68&gt;0</formula>
    </cfRule>
  </conditionalFormatting>
  <conditionalFormatting sqref="C66 F66">
    <cfRule type="containsErrors" dxfId="350" priority="1053">
      <formula>ISERROR(C66)</formula>
    </cfRule>
  </conditionalFormatting>
  <conditionalFormatting sqref="F66">
    <cfRule type="cellIs" dxfId="349" priority="1052" operator="equal">
      <formula>0</formula>
    </cfRule>
  </conditionalFormatting>
  <conditionalFormatting sqref="D66">
    <cfRule type="containsErrors" dxfId="348" priority="1051">
      <formula>ISERROR(D66)</formula>
    </cfRule>
  </conditionalFormatting>
  <conditionalFormatting sqref="L67">
    <cfRule type="expression" dxfId="347" priority="1042">
      <formula>L67&lt;0</formula>
    </cfRule>
    <cfRule type="expression" dxfId="346" priority="1043">
      <formula>L67&gt;0</formula>
    </cfRule>
  </conditionalFormatting>
  <conditionalFormatting sqref="C65 F65">
    <cfRule type="containsErrors" dxfId="345" priority="1039">
      <formula>ISERROR(C65)</formula>
    </cfRule>
  </conditionalFormatting>
  <conditionalFormatting sqref="F65">
    <cfRule type="cellIs" dxfId="344" priority="1038" operator="equal">
      <formula>0</formula>
    </cfRule>
  </conditionalFormatting>
  <conditionalFormatting sqref="D65">
    <cfRule type="containsErrors" dxfId="343" priority="1037">
      <formula>ISERROR(D65)</formula>
    </cfRule>
  </conditionalFormatting>
  <conditionalFormatting sqref="L64:L66">
    <cfRule type="expression" dxfId="342" priority="1028">
      <formula>L64&lt;0</formula>
    </cfRule>
    <cfRule type="expression" dxfId="341" priority="1029">
      <formula>L64&gt;0</formula>
    </cfRule>
  </conditionalFormatting>
  <conditionalFormatting sqref="C64 F64">
    <cfRule type="containsErrors" dxfId="340" priority="1025">
      <formula>ISERROR(C64)</formula>
    </cfRule>
  </conditionalFormatting>
  <conditionalFormatting sqref="F64">
    <cfRule type="cellIs" dxfId="339" priority="1024" operator="equal">
      <formula>0</formula>
    </cfRule>
  </conditionalFormatting>
  <conditionalFormatting sqref="D64">
    <cfRule type="containsErrors" dxfId="338" priority="1023">
      <formula>ISERROR(D64)</formula>
    </cfRule>
  </conditionalFormatting>
  <conditionalFormatting sqref="L77">
    <cfRule type="expression" dxfId="337" priority="938">
      <formula>L77&lt;0</formula>
    </cfRule>
    <cfRule type="expression" dxfId="336" priority="939">
      <formula>L77&gt;0</formula>
    </cfRule>
  </conditionalFormatting>
  <conditionalFormatting sqref="C77 E77:F77">
    <cfRule type="containsErrors" dxfId="335" priority="935">
      <formula>ISERROR(C77)</formula>
    </cfRule>
  </conditionalFormatting>
  <conditionalFormatting sqref="F77">
    <cfRule type="cellIs" dxfId="334" priority="934" operator="equal">
      <formula>0</formula>
    </cfRule>
  </conditionalFormatting>
  <conditionalFormatting sqref="D77">
    <cfRule type="containsErrors" dxfId="333" priority="933">
      <formula>ISERROR(D77)</formula>
    </cfRule>
  </conditionalFormatting>
  <conditionalFormatting sqref="L70">
    <cfRule type="expression" dxfId="332" priority="923">
      <formula>L70&lt;0</formula>
    </cfRule>
    <cfRule type="expression" dxfId="331" priority="924">
      <formula>L70&gt;0</formula>
    </cfRule>
  </conditionalFormatting>
  <conditionalFormatting sqref="C70 E70:F70">
    <cfRule type="containsErrors" dxfId="330" priority="920">
      <formula>ISERROR(C70)</formula>
    </cfRule>
  </conditionalFormatting>
  <conditionalFormatting sqref="F70">
    <cfRule type="cellIs" dxfId="329" priority="919" operator="equal">
      <formula>0</formula>
    </cfRule>
  </conditionalFormatting>
  <conditionalFormatting sqref="D70">
    <cfRule type="containsErrors" dxfId="328" priority="918">
      <formula>ISERROR(D70)</formula>
    </cfRule>
  </conditionalFormatting>
  <conditionalFormatting sqref="L62">
    <cfRule type="expression" dxfId="327" priority="894">
      <formula>L62&lt;0</formula>
    </cfRule>
    <cfRule type="expression" dxfId="326" priority="895">
      <formula>L62&gt;0</formula>
    </cfRule>
  </conditionalFormatting>
  <conditionalFormatting sqref="C63 E63:F63">
    <cfRule type="containsErrors" dxfId="325" priority="905">
      <formula>ISERROR(C63)</formula>
    </cfRule>
  </conditionalFormatting>
  <conditionalFormatting sqref="F63">
    <cfRule type="cellIs" dxfId="324" priority="904" operator="equal">
      <formula>0</formula>
    </cfRule>
  </conditionalFormatting>
  <conditionalFormatting sqref="D63">
    <cfRule type="containsErrors" dxfId="323" priority="903">
      <formula>ISERROR(D63)</formula>
    </cfRule>
  </conditionalFormatting>
  <conditionalFormatting sqref="L61">
    <cfRule type="expression" dxfId="322" priority="880">
      <formula>L61&lt;0</formula>
    </cfRule>
    <cfRule type="expression" dxfId="321" priority="881">
      <formula>L61&gt;0</formula>
    </cfRule>
  </conditionalFormatting>
  <conditionalFormatting sqref="C62 E62:F62">
    <cfRule type="containsErrors" dxfId="320" priority="891">
      <formula>ISERROR(C62)</formula>
    </cfRule>
  </conditionalFormatting>
  <conditionalFormatting sqref="F62">
    <cfRule type="cellIs" dxfId="319" priority="890" operator="equal">
      <formula>0</formula>
    </cfRule>
  </conditionalFormatting>
  <conditionalFormatting sqref="D62">
    <cfRule type="containsErrors" dxfId="318" priority="889">
      <formula>ISERROR(D62)</formula>
    </cfRule>
  </conditionalFormatting>
  <conditionalFormatting sqref="L60">
    <cfRule type="expression" dxfId="317" priority="866">
      <formula>L60&lt;0</formula>
    </cfRule>
    <cfRule type="expression" dxfId="316" priority="867">
      <formula>L60&gt;0</formula>
    </cfRule>
  </conditionalFormatting>
  <conditionalFormatting sqref="C61 E61:F61">
    <cfRule type="containsErrors" dxfId="315" priority="877">
      <formula>ISERROR(C61)</formula>
    </cfRule>
  </conditionalFormatting>
  <conditionalFormatting sqref="F61">
    <cfRule type="cellIs" dxfId="314" priority="876" operator="equal">
      <formula>0</formula>
    </cfRule>
  </conditionalFormatting>
  <conditionalFormatting sqref="D61">
    <cfRule type="containsErrors" dxfId="313" priority="875">
      <formula>ISERROR(D61)</formula>
    </cfRule>
  </conditionalFormatting>
  <conditionalFormatting sqref="L59">
    <cfRule type="expression" dxfId="312" priority="852">
      <formula>L59&lt;0</formula>
    </cfRule>
    <cfRule type="expression" dxfId="311" priority="853">
      <formula>L59&gt;0</formula>
    </cfRule>
  </conditionalFormatting>
  <conditionalFormatting sqref="C60 E60:F60">
    <cfRule type="containsErrors" dxfId="310" priority="863">
      <formula>ISERROR(C60)</formula>
    </cfRule>
  </conditionalFormatting>
  <conditionalFormatting sqref="F60">
    <cfRule type="cellIs" dxfId="309" priority="862" operator="equal">
      <formula>0</formula>
    </cfRule>
  </conditionalFormatting>
  <conditionalFormatting sqref="D60">
    <cfRule type="containsErrors" dxfId="308" priority="861">
      <formula>ISERROR(D60)</formula>
    </cfRule>
  </conditionalFormatting>
  <conditionalFormatting sqref="C59 E59:F59">
    <cfRule type="containsErrors" dxfId="307" priority="849">
      <formula>ISERROR(C59)</formula>
    </cfRule>
  </conditionalFormatting>
  <conditionalFormatting sqref="F59">
    <cfRule type="cellIs" dxfId="306" priority="848" operator="equal">
      <formula>0</formula>
    </cfRule>
  </conditionalFormatting>
  <conditionalFormatting sqref="D59">
    <cfRule type="containsErrors" dxfId="305" priority="847">
      <formula>ISERROR(D59)</formula>
    </cfRule>
  </conditionalFormatting>
  <conditionalFormatting sqref="L58">
    <cfRule type="expression" dxfId="304" priority="838">
      <formula>L58&lt;0</formula>
    </cfRule>
    <cfRule type="expression" dxfId="303" priority="839">
      <formula>L58&gt;0</formula>
    </cfRule>
  </conditionalFormatting>
  <conditionalFormatting sqref="C58 E58:F58">
    <cfRule type="containsErrors" dxfId="302" priority="835">
      <formula>ISERROR(C58)</formula>
    </cfRule>
  </conditionalFormatting>
  <conditionalFormatting sqref="F58">
    <cfRule type="cellIs" dxfId="301" priority="834" operator="equal">
      <formula>0</formula>
    </cfRule>
  </conditionalFormatting>
  <conditionalFormatting sqref="D58">
    <cfRule type="containsErrors" dxfId="300" priority="833">
      <formula>ISERROR(D58)</formula>
    </cfRule>
  </conditionalFormatting>
  <conditionalFormatting sqref="L57">
    <cfRule type="expression" dxfId="299" priority="824">
      <formula>L57&lt;0</formula>
    </cfRule>
    <cfRule type="expression" dxfId="298" priority="825">
      <formula>L57&gt;0</formula>
    </cfRule>
  </conditionalFormatting>
  <conditionalFormatting sqref="C57 E57:F57">
    <cfRule type="containsErrors" dxfId="297" priority="821">
      <formula>ISERROR(C57)</formula>
    </cfRule>
  </conditionalFormatting>
  <conditionalFormatting sqref="F57">
    <cfRule type="cellIs" dxfId="296" priority="820" operator="equal">
      <formula>0</formula>
    </cfRule>
  </conditionalFormatting>
  <conditionalFormatting sqref="D57">
    <cfRule type="containsErrors" dxfId="295" priority="819">
      <formula>ISERROR(D57)</formula>
    </cfRule>
  </conditionalFormatting>
  <conditionalFormatting sqref="L56">
    <cfRule type="expression" dxfId="294" priority="810">
      <formula>L56&lt;0</formula>
    </cfRule>
    <cfRule type="expression" dxfId="293" priority="811">
      <formula>L56&gt;0</formula>
    </cfRule>
  </conditionalFormatting>
  <conditionalFormatting sqref="C56 E56:F56">
    <cfRule type="containsErrors" dxfId="292" priority="807">
      <formula>ISERROR(C56)</formula>
    </cfRule>
  </conditionalFormatting>
  <conditionalFormatting sqref="F56">
    <cfRule type="cellIs" dxfId="291" priority="806" operator="equal">
      <formula>0</formula>
    </cfRule>
  </conditionalFormatting>
  <conditionalFormatting sqref="D56">
    <cfRule type="containsErrors" dxfId="290" priority="805">
      <formula>ISERROR(D56)</formula>
    </cfRule>
  </conditionalFormatting>
  <conditionalFormatting sqref="L55">
    <cfRule type="expression" dxfId="289" priority="796">
      <formula>L55&lt;0</formula>
    </cfRule>
    <cfRule type="expression" dxfId="288" priority="797">
      <formula>L55&gt;0</formula>
    </cfRule>
  </conditionalFormatting>
  <conditionalFormatting sqref="C55 E55:F55">
    <cfRule type="containsErrors" dxfId="287" priority="793">
      <formula>ISERROR(C55)</formula>
    </cfRule>
  </conditionalFormatting>
  <conditionalFormatting sqref="F55">
    <cfRule type="cellIs" dxfId="286" priority="792" operator="equal">
      <formula>0</formula>
    </cfRule>
  </conditionalFormatting>
  <conditionalFormatting sqref="D55">
    <cfRule type="containsErrors" dxfId="285" priority="791">
      <formula>ISERROR(D55)</formula>
    </cfRule>
  </conditionalFormatting>
  <conditionalFormatting sqref="L54">
    <cfRule type="expression" dxfId="284" priority="782">
      <formula>L54&lt;0</formula>
    </cfRule>
    <cfRule type="expression" dxfId="283" priority="783">
      <formula>L54&gt;0</formula>
    </cfRule>
  </conditionalFormatting>
  <conditionalFormatting sqref="C54 E54:F54">
    <cfRule type="containsErrors" dxfId="282" priority="779">
      <formula>ISERROR(C54)</formula>
    </cfRule>
  </conditionalFormatting>
  <conditionalFormatting sqref="F54">
    <cfRule type="cellIs" dxfId="281" priority="778" operator="equal">
      <formula>0</formula>
    </cfRule>
  </conditionalFormatting>
  <conditionalFormatting sqref="D54">
    <cfRule type="containsErrors" dxfId="280" priority="777">
      <formula>ISERROR(D54)</formula>
    </cfRule>
  </conditionalFormatting>
  <conditionalFormatting sqref="L53">
    <cfRule type="expression" dxfId="279" priority="768">
      <formula>L53&lt;0</formula>
    </cfRule>
    <cfRule type="expression" dxfId="278" priority="769">
      <formula>L53&gt;0</formula>
    </cfRule>
  </conditionalFormatting>
  <conditionalFormatting sqref="C53 E53:F53">
    <cfRule type="containsErrors" dxfId="277" priority="765">
      <formula>ISERROR(C53)</formula>
    </cfRule>
  </conditionalFormatting>
  <conditionalFormatting sqref="F53">
    <cfRule type="cellIs" dxfId="276" priority="764" operator="equal">
      <formula>0</formula>
    </cfRule>
  </conditionalFormatting>
  <conditionalFormatting sqref="D53">
    <cfRule type="containsErrors" dxfId="275" priority="763">
      <formula>ISERROR(D53)</formula>
    </cfRule>
  </conditionalFormatting>
  <conditionalFormatting sqref="L52">
    <cfRule type="expression" dxfId="274" priority="754">
      <formula>L52&lt;0</formula>
    </cfRule>
    <cfRule type="expression" dxfId="273" priority="755">
      <formula>L52&gt;0</formula>
    </cfRule>
  </conditionalFormatting>
  <conditionalFormatting sqref="C52 E52:F52">
    <cfRule type="containsErrors" dxfId="272" priority="751">
      <formula>ISERROR(C52)</formula>
    </cfRule>
  </conditionalFormatting>
  <conditionalFormatting sqref="F52">
    <cfRule type="cellIs" dxfId="271" priority="750" operator="equal">
      <formula>0</formula>
    </cfRule>
  </conditionalFormatting>
  <conditionalFormatting sqref="D52">
    <cfRule type="containsErrors" dxfId="270" priority="749">
      <formula>ISERROR(D52)</formula>
    </cfRule>
  </conditionalFormatting>
  <conditionalFormatting sqref="L51">
    <cfRule type="expression" dxfId="269" priority="740">
      <formula>L51&lt;0</formula>
    </cfRule>
    <cfRule type="expression" dxfId="268" priority="741">
      <formula>L51&gt;0</formula>
    </cfRule>
  </conditionalFormatting>
  <conditionalFormatting sqref="C51 E51:F51">
    <cfRule type="containsErrors" dxfId="267" priority="737">
      <formula>ISERROR(C51)</formula>
    </cfRule>
  </conditionalFormatting>
  <conditionalFormatting sqref="F51">
    <cfRule type="cellIs" dxfId="266" priority="736" operator="equal">
      <formula>0</formula>
    </cfRule>
  </conditionalFormatting>
  <conditionalFormatting sqref="D51">
    <cfRule type="containsErrors" dxfId="265" priority="735">
      <formula>ISERROR(D51)</formula>
    </cfRule>
  </conditionalFormatting>
  <conditionalFormatting sqref="C50 E50:F50">
    <cfRule type="containsErrors" dxfId="264" priority="723">
      <formula>ISERROR(C50)</formula>
    </cfRule>
  </conditionalFormatting>
  <conditionalFormatting sqref="F50">
    <cfRule type="cellIs" dxfId="263" priority="722" operator="equal">
      <formula>0</formula>
    </cfRule>
  </conditionalFormatting>
  <conditionalFormatting sqref="D50">
    <cfRule type="containsErrors" dxfId="262" priority="721">
      <formula>ISERROR(D50)</formula>
    </cfRule>
  </conditionalFormatting>
  <conditionalFormatting sqref="L49:L50">
    <cfRule type="expression" dxfId="261" priority="684">
      <formula>L49&lt;0</formula>
    </cfRule>
    <cfRule type="expression" dxfId="260" priority="685">
      <formula>L49&gt;0</formula>
    </cfRule>
  </conditionalFormatting>
  <conditionalFormatting sqref="C49 E49:F49">
    <cfRule type="containsErrors" dxfId="259" priority="681">
      <formula>ISERROR(C49)</formula>
    </cfRule>
  </conditionalFormatting>
  <conditionalFormatting sqref="F49">
    <cfRule type="cellIs" dxfId="258" priority="680" operator="equal">
      <formula>0</formula>
    </cfRule>
  </conditionalFormatting>
  <conditionalFormatting sqref="D49">
    <cfRule type="containsErrors" dxfId="257" priority="679">
      <formula>ISERROR(D49)</formula>
    </cfRule>
  </conditionalFormatting>
  <conditionalFormatting sqref="L48">
    <cfRule type="expression" dxfId="256" priority="670">
      <formula>L48&lt;0</formula>
    </cfRule>
    <cfRule type="expression" dxfId="255" priority="671">
      <formula>L48&gt;0</formula>
    </cfRule>
  </conditionalFormatting>
  <conditionalFormatting sqref="C48 E48:F48">
    <cfRule type="containsErrors" dxfId="254" priority="667">
      <formula>ISERROR(C48)</formula>
    </cfRule>
  </conditionalFormatting>
  <conditionalFormatting sqref="F48">
    <cfRule type="cellIs" dxfId="253" priority="666" operator="equal">
      <formula>0</formula>
    </cfRule>
  </conditionalFormatting>
  <conditionalFormatting sqref="D48">
    <cfRule type="containsErrors" dxfId="252" priority="665">
      <formula>ISERROR(D48)</formula>
    </cfRule>
  </conditionalFormatting>
  <conditionalFormatting sqref="L47">
    <cfRule type="expression" dxfId="251" priority="656">
      <formula>L47&lt;0</formula>
    </cfRule>
    <cfRule type="expression" dxfId="250" priority="657">
      <formula>L47&gt;0</formula>
    </cfRule>
  </conditionalFormatting>
  <conditionalFormatting sqref="C47 E47:F47">
    <cfRule type="containsErrors" dxfId="249" priority="653">
      <formula>ISERROR(C47)</formula>
    </cfRule>
  </conditionalFormatting>
  <conditionalFormatting sqref="F47">
    <cfRule type="cellIs" dxfId="248" priority="652" operator="equal">
      <formula>0</formula>
    </cfRule>
  </conditionalFormatting>
  <conditionalFormatting sqref="D47">
    <cfRule type="containsErrors" dxfId="247" priority="651">
      <formula>ISERROR(D47)</formula>
    </cfRule>
  </conditionalFormatting>
  <conditionalFormatting sqref="L46">
    <cfRule type="expression" dxfId="246" priority="642">
      <formula>L46&lt;0</formula>
    </cfRule>
    <cfRule type="expression" dxfId="245" priority="643">
      <formula>L46&gt;0</formula>
    </cfRule>
  </conditionalFormatting>
  <conditionalFormatting sqref="C46 E46:F46">
    <cfRule type="containsErrors" dxfId="244" priority="639">
      <formula>ISERROR(C46)</formula>
    </cfRule>
  </conditionalFormatting>
  <conditionalFormatting sqref="F46">
    <cfRule type="cellIs" dxfId="243" priority="638" operator="equal">
      <formula>0</formula>
    </cfRule>
  </conditionalFormatting>
  <conditionalFormatting sqref="D46">
    <cfRule type="containsErrors" dxfId="242" priority="637">
      <formula>ISERROR(D46)</formula>
    </cfRule>
  </conditionalFormatting>
  <conditionalFormatting sqref="L45">
    <cfRule type="expression" dxfId="241" priority="628">
      <formula>L45&lt;0</formula>
    </cfRule>
    <cfRule type="expression" dxfId="240" priority="629">
      <formula>L45&gt;0</formula>
    </cfRule>
  </conditionalFormatting>
  <conditionalFormatting sqref="C45 E45:F45">
    <cfRule type="containsErrors" dxfId="239" priority="625">
      <formula>ISERROR(C45)</formula>
    </cfRule>
  </conditionalFormatting>
  <conditionalFormatting sqref="F45">
    <cfRule type="cellIs" dxfId="238" priority="624" operator="equal">
      <formula>0</formula>
    </cfRule>
  </conditionalFormatting>
  <conditionalFormatting sqref="D45">
    <cfRule type="containsErrors" dxfId="237" priority="623">
      <formula>ISERROR(D45)</formula>
    </cfRule>
  </conditionalFormatting>
  <conditionalFormatting sqref="L44">
    <cfRule type="expression" dxfId="236" priority="614">
      <formula>L44&lt;0</formula>
    </cfRule>
    <cfRule type="expression" dxfId="235" priority="615">
      <formula>L44&gt;0</formula>
    </cfRule>
  </conditionalFormatting>
  <conditionalFormatting sqref="C44 E44:F44">
    <cfRule type="containsErrors" dxfId="234" priority="611">
      <formula>ISERROR(C44)</formula>
    </cfRule>
  </conditionalFormatting>
  <conditionalFormatting sqref="F44">
    <cfRule type="cellIs" dxfId="233" priority="610" operator="equal">
      <formula>0</formula>
    </cfRule>
  </conditionalFormatting>
  <conditionalFormatting sqref="D44">
    <cfRule type="containsErrors" dxfId="232" priority="609">
      <formula>ISERROR(D44)</formula>
    </cfRule>
  </conditionalFormatting>
  <conditionalFormatting sqref="L43">
    <cfRule type="expression" dxfId="231" priority="582">
      <formula>L43&lt;0</formula>
    </cfRule>
    <cfRule type="expression" dxfId="230" priority="583">
      <formula>L43&gt;0</formula>
    </cfRule>
  </conditionalFormatting>
  <conditionalFormatting sqref="C43 E43:F43">
    <cfRule type="containsErrors" dxfId="229" priority="579">
      <formula>ISERROR(C43)</formula>
    </cfRule>
  </conditionalFormatting>
  <conditionalFormatting sqref="F43">
    <cfRule type="cellIs" dxfId="228" priority="578" operator="equal">
      <formula>0</formula>
    </cfRule>
  </conditionalFormatting>
  <conditionalFormatting sqref="D43">
    <cfRule type="containsErrors" dxfId="227" priority="577">
      <formula>ISERROR(D43)</formula>
    </cfRule>
  </conditionalFormatting>
  <conditionalFormatting sqref="L42">
    <cfRule type="expression" dxfId="226" priority="568">
      <formula>L42&lt;0</formula>
    </cfRule>
    <cfRule type="expression" dxfId="225" priority="569">
      <formula>L42&gt;0</formula>
    </cfRule>
  </conditionalFormatting>
  <conditionalFormatting sqref="C42 E42:F42">
    <cfRule type="containsErrors" dxfId="224" priority="565">
      <formula>ISERROR(C42)</formula>
    </cfRule>
  </conditionalFormatting>
  <conditionalFormatting sqref="F42">
    <cfRule type="cellIs" dxfId="223" priority="564" operator="equal">
      <formula>0</formula>
    </cfRule>
  </conditionalFormatting>
  <conditionalFormatting sqref="D42">
    <cfRule type="containsErrors" dxfId="222" priority="563">
      <formula>ISERROR(D42)</formula>
    </cfRule>
  </conditionalFormatting>
  <conditionalFormatting sqref="L41">
    <cfRule type="expression" dxfId="221" priority="554">
      <formula>L41&lt;0</formula>
    </cfRule>
    <cfRule type="expression" dxfId="220" priority="555">
      <formula>L41&gt;0</formula>
    </cfRule>
  </conditionalFormatting>
  <conditionalFormatting sqref="C41 E41:F41">
    <cfRule type="containsErrors" dxfId="219" priority="551">
      <formula>ISERROR(C41)</formula>
    </cfRule>
  </conditionalFormatting>
  <conditionalFormatting sqref="F41">
    <cfRule type="cellIs" dxfId="218" priority="550" operator="equal">
      <formula>0</formula>
    </cfRule>
  </conditionalFormatting>
  <conditionalFormatting sqref="D41">
    <cfRule type="containsErrors" dxfId="217" priority="549">
      <formula>ISERROR(D41)</formula>
    </cfRule>
  </conditionalFormatting>
  <conditionalFormatting sqref="D31">
    <cfRule type="containsErrors" dxfId="216" priority="354">
      <formula>ISERROR(D31)</formula>
    </cfRule>
  </conditionalFormatting>
  <conditionalFormatting sqref="D40">
    <cfRule type="containsErrors" dxfId="215" priority="486">
      <formula>ISERROR(D40)</formula>
    </cfRule>
  </conditionalFormatting>
  <conditionalFormatting sqref="L40">
    <cfRule type="expression" dxfId="214" priority="491">
      <formula>L40&lt;0</formula>
    </cfRule>
    <cfRule type="expression" dxfId="213" priority="492">
      <formula>L40&gt;0</formula>
    </cfRule>
  </conditionalFormatting>
  <conditionalFormatting sqref="C40 E40:F40">
    <cfRule type="containsErrors" dxfId="212" priority="488">
      <formula>ISERROR(C40)</formula>
    </cfRule>
  </conditionalFormatting>
  <conditionalFormatting sqref="F40">
    <cfRule type="cellIs" dxfId="211" priority="487" operator="equal">
      <formula>0</formula>
    </cfRule>
  </conditionalFormatting>
  <conditionalFormatting sqref="L39">
    <cfRule type="expression" dxfId="210" priority="477">
      <formula>L39&lt;0</formula>
    </cfRule>
    <cfRule type="expression" dxfId="209" priority="478">
      <formula>L39&gt;0</formula>
    </cfRule>
  </conditionalFormatting>
  <conditionalFormatting sqref="C39 E39:F39">
    <cfRule type="containsErrors" dxfId="208" priority="474">
      <formula>ISERROR(C39)</formula>
    </cfRule>
  </conditionalFormatting>
  <conditionalFormatting sqref="F39">
    <cfRule type="cellIs" dxfId="207" priority="473" operator="equal">
      <formula>0</formula>
    </cfRule>
  </conditionalFormatting>
  <conditionalFormatting sqref="D39">
    <cfRule type="containsErrors" dxfId="206" priority="472">
      <formula>ISERROR(D39)</formula>
    </cfRule>
  </conditionalFormatting>
  <conditionalFormatting sqref="D38">
    <cfRule type="containsErrors" dxfId="205" priority="458">
      <formula>ISERROR(D38)</formula>
    </cfRule>
  </conditionalFormatting>
  <conditionalFormatting sqref="L38">
    <cfRule type="expression" dxfId="204" priority="463">
      <formula>L38&lt;0</formula>
    </cfRule>
    <cfRule type="expression" dxfId="203" priority="464">
      <formula>L38&gt;0</formula>
    </cfRule>
  </conditionalFormatting>
  <conditionalFormatting sqref="C38 E38:F38">
    <cfRule type="containsErrors" dxfId="202" priority="460">
      <formula>ISERROR(C38)</formula>
    </cfRule>
  </conditionalFormatting>
  <conditionalFormatting sqref="F38">
    <cfRule type="cellIs" dxfId="201" priority="459" operator="equal">
      <formula>0</formula>
    </cfRule>
  </conditionalFormatting>
  <conditionalFormatting sqref="L37">
    <cfRule type="expression" dxfId="200" priority="449">
      <formula>L37&lt;0</formula>
    </cfRule>
    <cfRule type="expression" dxfId="199" priority="450">
      <formula>L37&gt;0</formula>
    </cfRule>
  </conditionalFormatting>
  <conditionalFormatting sqref="C37 E37:F37">
    <cfRule type="containsErrors" dxfId="198" priority="446">
      <formula>ISERROR(C37)</formula>
    </cfRule>
  </conditionalFormatting>
  <conditionalFormatting sqref="F37">
    <cfRule type="cellIs" dxfId="197" priority="445" operator="equal">
      <formula>0</formula>
    </cfRule>
  </conditionalFormatting>
  <conditionalFormatting sqref="D37">
    <cfRule type="containsErrors" dxfId="196" priority="444">
      <formula>ISERROR(D37)</formula>
    </cfRule>
  </conditionalFormatting>
  <conditionalFormatting sqref="L36">
    <cfRule type="expression" dxfId="195" priority="435">
      <formula>L36&lt;0</formula>
    </cfRule>
    <cfRule type="expression" dxfId="194" priority="436">
      <formula>L36&gt;0</formula>
    </cfRule>
  </conditionalFormatting>
  <conditionalFormatting sqref="C36 E36:F36">
    <cfRule type="containsErrors" dxfId="193" priority="432">
      <formula>ISERROR(C36)</formula>
    </cfRule>
  </conditionalFormatting>
  <conditionalFormatting sqref="F36">
    <cfRule type="cellIs" dxfId="192" priority="431" operator="equal">
      <formula>0</formula>
    </cfRule>
  </conditionalFormatting>
  <conditionalFormatting sqref="D36">
    <cfRule type="containsErrors" dxfId="191" priority="430">
      <formula>ISERROR(D36)</formula>
    </cfRule>
  </conditionalFormatting>
  <conditionalFormatting sqref="L35">
    <cfRule type="expression" dxfId="190" priority="421">
      <formula>L35&lt;0</formula>
    </cfRule>
    <cfRule type="expression" dxfId="189" priority="422">
      <formula>L35&gt;0</formula>
    </cfRule>
  </conditionalFormatting>
  <conditionalFormatting sqref="C35 E35:F35">
    <cfRule type="containsErrors" dxfId="188" priority="418">
      <formula>ISERROR(C35)</formula>
    </cfRule>
  </conditionalFormatting>
  <conditionalFormatting sqref="F35">
    <cfRule type="cellIs" dxfId="187" priority="417" operator="equal">
      <formula>0</formula>
    </cfRule>
  </conditionalFormatting>
  <conditionalFormatting sqref="D35">
    <cfRule type="containsErrors" dxfId="186" priority="416">
      <formula>ISERROR(D35)</formula>
    </cfRule>
  </conditionalFormatting>
  <conditionalFormatting sqref="D34">
    <cfRule type="containsErrors" dxfId="185" priority="395">
      <formula>ISERROR(D34)</formula>
    </cfRule>
  </conditionalFormatting>
  <conditionalFormatting sqref="L34">
    <cfRule type="expression" dxfId="184" priority="400">
      <formula>L34&lt;0</formula>
    </cfRule>
    <cfRule type="expression" dxfId="183" priority="401">
      <formula>L34&gt;0</formula>
    </cfRule>
  </conditionalFormatting>
  <conditionalFormatting sqref="C34 E34:F34">
    <cfRule type="containsErrors" dxfId="182" priority="397">
      <formula>ISERROR(C34)</formula>
    </cfRule>
  </conditionalFormatting>
  <conditionalFormatting sqref="F34">
    <cfRule type="cellIs" dxfId="181" priority="396" operator="equal">
      <formula>0</formula>
    </cfRule>
  </conditionalFormatting>
  <conditionalFormatting sqref="L33">
    <cfRule type="expression" dxfId="180" priority="386">
      <formula>L33&lt;0</formula>
    </cfRule>
    <cfRule type="expression" dxfId="179" priority="387">
      <formula>L33&gt;0</formula>
    </cfRule>
  </conditionalFormatting>
  <conditionalFormatting sqref="C33 E33:F33">
    <cfRule type="containsErrors" dxfId="178" priority="383">
      <formula>ISERROR(C33)</formula>
    </cfRule>
  </conditionalFormatting>
  <conditionalFormatting sqref="F33">
    <cfRule type="cellIs" dxfId="177" priority="382" operator="equal">
      <formula>0</formula>
    </cfRule>
  </conditionalFormatting>
  <conditionalFormatting sqref="D33">
    <cfRule type="containsErrors" dxfId="176" priority="381">
      <formula>ISERROR(D33)</formula>
    </cfRule>
  </conditionalFormatting>
  <conditionalFormatting sqref="L32">
    <cfRule type="expression" dxfId="175" priority="372">
      <formula>L32&lt;0</formula>
    </cfRule>
    <cfRule type="expression" dxfId="174" priority="373">
      <formula>L32&gt;0</formula>
    </cfRule>
  </conditionalFormatting>
  <conditionalFormatting sqref="C32 E32:F32">
    <cfRule type="containsErrors" dxfId="173" priority="369">
      <formula>ISERROR(C32)</formula>
    </cfRule>
  </conditionalFormatting>
  <conditionalFormatting sqref="F32">
    <cfRule type="cellIs" dxfId="172" priority="368" operator="equal">
      <formula>0</formula>
    </cfRule>
  </conditionalFormatting>
  <conditionalFormatting sqref="D32">
    <cfRule type="containsErrors" dxfId="171" priority="367">
      <formula>ISERROR(D32)</formula>
    </cfRule>
  </conditionalFormatting>
  <conditionalFormatting sqref="L29">
    <cfRule type="expression" dxfId="170" priority="352">
      <formula>L29&lt;0</formula>
    </cfRule>
    <cfRule type="expression" dxfId="169" priority="353">
      <formula>L29&gt;0</formula>
    </cfRule>
  </conditionalFormatting>
  <conditionalFormatting sqref="C29 F29">
    <cfRule type="containsErrors" dxfId="168" priority="349">
      <formula>ISERROR(C29)</formula>
    </cfRule>
  </conditionalFormatting>
  <conditionalFormatting sqref="F29">
    <cfRule type="cellIs" dxfId="167" priority="348" operator="equal">
      <formula>0</formula>
    </cfRule>
  </conditionalFormatting>
  <conditionalFormatting sqref="D29">
    <cfRule type="containsErrors" dxfId="166" priority="347">
      <formula>ISERROR(D29)</formula>
    </cfRule>
  </conditionalFormatting>
  <conditionalFormatting sqref="L30">
    <cfRule type="expression" dxfId="165" priority="365">
      <formula>L30&lt;0</formula>
    </cfRule>
    <cfRule type="expression" dxfId="164" priority="366">
      <formula>L30&gt;0</formula>
    </cfRule>
  </conditionalFormatting>
  <conditionalFormatting sqref="E29 E31 C30:F30">
    <cfRule type="containsErrors" dxfId="163" priority="362">
      <formula>ISERROR(C29)</formula>
    </cfRule>
  </conditionalFormatting>
  <conditionalFormatting sqref="F30">
    <cfRule type="cellIs" dxfId="162" priority="361" operator="equal">
      <formula>0</formula>
    </cfRule>
  </conditionalFormatting>
  <conditionalFormatting sqref="L31">
    <cfRule type="expression" dxfId="161" priority="359">
      <formula>L31&lt;0</formula>
    </cfRule>
    <cfRule type="expression" dxfId="160" priority="360">
      <formula>L31&gt;0</formula>
    </cfRule>
  </conditionalFormatting>
  <conditionalFormatting sqref="C31 F31">
    <cfRule type="containsErrors" dxfId="159" priority="356">
      <formula>ISERROR(C31)</formula>
    </cfRule>
  </conditionalFormatting>
  <conditionalFormatting sqref="F31">
    <cfRule type="cellIs" dxfId="158" priority="355" operator="equal">
      <formula>0</formula>
    </cfRule>
  </conditionalFormatting>
  <conditionalFormatting sqref="L28">
    <cfRule type="expression" dxfId="157" priority="337">
      <formula>L28&lt;0</formula>
    </cfRule>
    <cfRule type="expression" dxfId="156" priority="338">
      <formula>L28&gt;0</formula>
    </cfRule>
  </conditionalFormatting>
  <conditionalFormatting sqref="C28 E28:F28">
    <cfRule type="containsErrors" dxfId="155" priority="334">
      <formula>ISERROR(C28)</formula>
    </cfRule>
  </conditionalFormatting>
  <conditionalFormatting sqref="F28">
    <cfRule type="cellIs" dxfId="154" priority="333" operator="equal">
      <formula>0</formula>
    </cfRule>
  </conditionalFormatting>
  <conditionalFormatting sqref="D28">
    <cfRule type="containsErrors" dxfId="153" priority="332">
      <formula>ISERROR(D28)</formula>
    </cfRule>
  </conditionalFormatting>
  <conditionalFormatting sqref="L27">
    <cfRule type="expression" dxfId="152" priority="323">
      <formula>L27&lt;0</formula>
    </cfRule>
    <cfRule type="expression" dxfId="151" priority="324">
      <formula>L27&gt;0</formula>
    </cfRule>
  </conditionalFormatting>
  <conditionalFormatting sqref="C27 E27:F27">
    <cfRule type="containsErrors" dxfId="150" priority="320">
      <formula>ISERROR(C27)</formula>
    </cfRule>
  </conditionalFormatting>
  <conditionalFormatting sqref="F27">
    <cfRule type="cellIs" dxfId="149" priority="319" operator="equal">
      <formula>0</formula>
    </cfRule>
  </conditionalFormatting>
  <conditionalFormatting sqref="D27">
    <cfRule type="containsErrors" dxfId="148" priority="318">
      <formula>ISERROR(D27)</formula>
    </cfRule>
  </conditionalFormatting>
  <conditionalFormatting sqref="L26">
    <cfRule type="expression" dxfId="147" priority="309">
      <formula>L26&lt;0</formula>
    </cfRule>
    <cfRule type="expression" dxfId="146" priority="310">
      <formula>L26&gt;0</formula>
    </cfRule>
  </conditionalFormatting>
  <conditionalFormatting sqref="C26 E26:F26">
    <cfRule type="containsErrors" dxfId="145" priority="306">
      <formula>ISERROR(C26)</formula>
    </cfRule>
  </conditionalFormatting>
  <conditionalFormatting sqref="F26">
    <cfRule type="cellIs" dxfId="144" priority="305" operator="equal">
      <formula>0</formula>
    </cfRule>
  </conditionalFormatting>
  <conditionalFormatting sqref="D26">
    <cfRule type="containsErrors" dxfId="143" priority="304">
      <formula>ISERROR(D26)</formula>
    </cfRule>
  </conditionalFormatting>
  <conditionalFormatting sqref="L25">
    <cfRule type="expression" dxfId="142" priority="295">
      <formula>L25&lt;0</formula>
    </cfRule>
    <cfRule type="expression" dxfId="141" priority="296">
      <formula>L25&gt;0</formula>
    </cfRule>
  </conditionalFormatting>
  <conditionalFormatting sqref="C25 E25:F25">
    <cfRule type="containsErrors" dxfId="140" priority="292">
      <formula>ISERROR(C25)</formula>
    </cfRule>
  </conditionalFormatting>
  <conditionalFormatting sqref="F25">
    <cfRule type="cellIs" dxfId="139" priority="291" operator="equal">
      <formula>0</formula>
    </cfRule>
  </conditionalFormatting>
  <conditionalFormatting sqref="D25">
    <cfRule type="containsErrors" dxfId="138" priority="290">
      <formula>ISERROR(D25)</formula>
    </cfRule>
  </conditionalFormatting>
  <conditionalFormatting sqref="L24">
    <cfRule type="expression" dxfId="137" priority="281">
      <formula>L24&lt;0</formula>
    </cfRule>
    <cfRule type="expression" dxfId="136" priority="282">
      <formula>L24&gt;0</formula>
    </cfRule>
  </conditionalFormatting>
  <conditionalFormatting sqref="C24 E24:F24">
    <cfRule type="containsErrors" dxfId="135" priority="278">
      <formula>ISERROR(C24)</formula>
    </cfRule>
  </conditionalFormatting>
  <conditionalFormatting sqref="F24">
    <cfRule type="cellIs" dxfId="134" priority="277" operator="equal">
      <formula>0</formula>
    </cfRule>
  </conditionalFormatting>
  <conditionalFormatting sqref="D24">
    <cfRule type="containsErrors" dxfId="133" priority="276">
      <formula>ISERROR(D24)</formula>
    </cfRule>
  </conditionalFormatting>
  <conditionalFormatting sqref="L23">
    <cfRule type="expression" dxfId="132" priority="267">
      <formula>L23&lt;0</formula>
    </cfRule>
    <cfRule type="expression" dxfId="131" priority="268">
      <formula>L23&gt;0</formula>
    </cfRule>
  </conditionalFormatting>
  <conditionalFormatting sqref="C23 E23:F23">
    <cfRule type="containsErrors" dxfId="130" priority="264">
      <formula>ISERROR(C23)</formula>
    </cfRule>
  </conditionalFormatting>
  <conditionalFormatting sqref="F23">
    <cfRule type="cellIs" dxfId="129" priority="263" operator="equal">
      <formula>0</formula>
    </cfRule>
  </conditionalFormatting>
  <conditionalFormatting sqref="D23">
    <cfRule type="containsErrors" dxfId="128" priority="262">
      <formula>ISERROR(D23)</formula>
    </cfRule>
  </conditionalFormatting>
  <conditionalFormatting sqref="L22">
    <cfRule type="expression" dxfId="127" priority="253">
      <formula>L22&lt;0</formula>
    </cfRule>
    <cfRule type="expression" dxfId="126" priority="254">
      <formula>L22&gt;0</formula>
    </cfRule>
  </conditionalFormatting>
  <conditionalFormatting sqref="C22 E22:F22">
    <cfRule type="containsErrors" dxfId="125" priority="250">
      <formula>ISERROR(C22)</formula>
    </cfRule>
  </conditionalFormatting>
  <conditionalFormatting sqref="D22">
    <cfRule type="containsErrors" dxfId="124" priority="248">
      <formula>ISERROR(D22)</formula>
    </cfRule>
  </conditionalFormatting>
  <conditionalFormatting sqref="L21">
    <cfRule type="expression" dxfId="123" priority="239">
      <formula>L21&lt;0</formula>
    </cfRule>
    <cfRule type="expression" dxfId="122" priority="240">
      <formula>L21&gt;0</formula>
    </cfRule>
  </conditionalFormatting>
  <conditionalFormatting sqref="C21 E21:F21">
    <cfRule type="containsErrors" dxfId="121" priority="236">
      <formula>ISERROR(C21)</formula>
    </cfRule>
  </conditionalFormatting>
  <conditionalFormatting sqref="F22">
    <cfRule type="cellIs" dxfId="120" priority="249" operator="equal">
      <formula>0</formula>
    </cfRule>
  </conditionalFormatting>
  <conditionalFormatting sqref="D21">
    <cfRule type="containsErrors" dxfId="119" priority="234">
      <formula>ISERROR(D21)</formula>
    </cfRule>
  </conditionalFormatting>
  <conditionalFormatting sqref="L20">
    <cfRule type="expression" dxfId="118" priority="225">
      <formula>L20&lt;0</formula>
    </cfRule>
    <cfRule type="expression" dxfId="117" priority="226">
      <formula>L20&gt;0</formula>
    </cfRule>
  </conditionalFormatting>
  <conditionalFormatting sqref="C20 E20:F20">
    <cfRule type="containsErrors" dxfId="116" priority="222">
      <formula>ISERROR(C20)</formula>
    </cfRule>
  </conditionalFormatting>
  <conditionalFormatting sqref="D20">
    <cfRule type="containsErrors" dxfId="115" priority="220">
      <formula>ISERROR(D20)</formula>
    </cfRule>
  </conditionalFormatting>
  <conditionalFormatting sqref="F21">
    <cfRule type="cellIs" dxfId="114" priority="235" operator="equal">
      <formula>0</formula>
    </cfRule>
  </conditionalFormatting>
  <conditionalFormatting sqref="F20">
    <cfRule type="cellIs" dxfId="113" priority="221" operator="equal">
      <formula>0</formula>
    </cfRule>
  </conditionalFormatting>
  <conditionalFormatting sqref="L19">
    <cfRule type="expression" dxfId="112" priority="211">
      <formula>L19&lt;0</formula>
    </cfRule>
    <cfRule type="expression" dxfId="111" priority="212">
      <formula>L19&gt;0</formula>
    </cfRule>
  </conditionalFormatting>
  <conditionalFormatting sqref="C19 E19:F19">
    <cfRule type="containsErrors" dxfId="110" priority="208">
      <formula>ISERROR(C19)</formula>
    </cfRule>
  </conditionalFormatting>
  <conditionalFormatting sqref="F19">
    <cfRule type="cellIs" dxfId="109" priority="207" operator="equal">
      <formula>0</formula>
    </cfRule>
  </conditionalFormatting>
  <conditionalFormatting sqref="D19">
    <cfRule type="containsErrors" dxfId="108" priority="206">
      <formula>ISERROR(D19)</formula>
    </cfRule>
  </conditionalFormatting>
  <conditionalFormatting sqref="L18">
    <cfRule type="expression" dxfId="107" priority="197">
      <formula>L18&lt;0</formula>
    </cfRule>
    <cfRule type="expression" dxfId="106" priority="198">
      <formula>L18&gt;0</formula>
    </cfRule>
  </conditionalFormatting>
  <conditionalFormatting sqref="C18 E18:F18">
    <cfRule type="containsErrors" dxfId="105" priority="194">
      <formula>ISERROR(C18)</formula>
    </cfRule>
  </conditionalFormatting>
  <conditionalFormatting sqref="F18">
    <cfRule type="cellIs" dxfId="104" priority="193" operator="equal">
      <formula>0</formula>
    </cfRule>
  </conditionalFormatting>
  <conditionalFormatting sqref="D18">
    <cfRule type="containsErrors" dxfId="103" priority="192">
      <formula>ISERROR(D18)</formula>
    </cfRule>
  </conditionalFormatting>
  <conditionalFormatting sqref="L17">
    <cfRule type="expression" dxfId="102" priority="183">
      <formula>L17&lt;0</formula>
    </cfRule>
    <cfRule type="expression" dxfId="101" priority="184">
      <formula>L17&gt;0</formula>
    </cfRule>
  </conditionalFormatting>
  <conditionalFormatting sqref="C17 E17:F17">
    <cfRule type="containsErrors" dxfId="100" priority="180">
      <formula>ISERROR(C17)</formula>
    </cfRule>
  </conditionalFormatting>
  <conditionalFormatting sqref="F17">
    <cfRule type="cellIs" dxfId="99" priority="179" operator="equal">
      <formula>0</formula>
    </cfRule>
  </conditionalFormatting>
  <conditionalFormatting sqref="D17">
    <cfRule type="containsErrors" dxfId="98" priority="178">
      <formula>ISERROR(D17)</formula>
    </cfRule>
  </conditionalFormatting>
  <conditionalFormatting sqref="L16">
    <cfRule type="expression" dxfId="97" priority="169">
      <formula>L16&lt;0</formula>
    </cfRule>
    <cfRule type="expression" dxfId="96" priority="170">
      <formula>L16&gt;0</formula>
    </cfRule>
  </conditionalFormatting>
  <conditionalFormatting sqref="C16 E16:F16">
    <cfRule type="containsErrors" dxfId="95" priority="166">
      <formula>ISERROR(C16)</formula>
    </cfRule>
  </conditionalFormatting>
  <conditionalFormatting sqref="F16">
    <cfRule type="cellIs" dxfId="94" priority="165" operator="equal">
      <formula>0</formula>
    </cfRule>
  </conditionalFormatting>
  <conditionalFormatting sqref="D16">
    <cfRule type="containsErrors" dxfId="93" priority="164">
      <formula>ISERROR(D16)</formula>
    </cfRule>
  </conditionalFormatting>
  <conditionalFormatting sqref="L15">
    <cfRule type="expression" dxfId="92" priority="155">
      <formula>L15&lt;0</formula>
    </cfRule>
    <cfRule type="expression" dxfId="91" priority="156">
      <formula>L15&gt;0</formula>
    </cfRule>
  </conditionalFormatting>
  <conditionalFormatting sqref="C15 E15:F15">
    <cfRule type="containsErrors" dxfId="90" priority="152">
      <formula>ISERROR(C15)</formula>
    </cfRule>
  </conditionalFormatting>
  <conditionalFormatting sqref="F15">
    <cfRule type="cellIs" dxfId="89" priority="151" operator="equal">
      <formula>0</formula>
    </cfRule>
  </conditionalFormatting>
  <conditionalFormatting sqref="D15">
    <cfRule type="containsErrors" dxfId="88" priority="150">
      <formula>ISERROR(D15)</formula>
    </cfRule>
  </conditionalFormatting>
  <conditionalFormatting sqref="L14">
    <cfRule type="expression" dxfId="87" priority="141">
      <formula>L14&lt;0</formula>
    </cfRule>
    <cfRule type="expression" dxfId="86" priority="142">
      <formula>L14&gt;0</formula>
    </cfRule>
  </conditionalFormatting>
  <conditionalFormatting sqref="C14 E14:F14">
    <cfRule type="containsErrors" dxfId="85" priority="138">
      <formula>ISERROR(C14)</formula>
    </cfRule>
  </conditionalFormatting>
  <conditionalFormatting sqref="F14">
    <cfRule type="cellIs" dxfId="84" priority="137" operator="equal">
      <formula>0</formula>
    </cfRule>
  </conditionalFormatting>
  <conditionalFormatting sqref="D14">
    <cfRule type="containsErrors" dxfId="83" priority="136">
      <formula>ISERROR(D14)</formula>
    </cfRule>
  </conditionalFormatting>
  <conditionalFormatting sqref="L13">
    <cfRule type="expression" dxfId="82" priority="127">
      <formula>L13&lt;0</formula>
    </cfRule>
    <cfRule type="expression" dxfId="81" priority="128">
      <formula>L13&gt;0</formula>
    </cfRule>
  </conditionalFormatting>
  <conditionalFormatting sqref="C13 E13:F13">
    <cfRule type="containsErrors" dxfId="80" priority="124">
      <formula>ISERROR(C13)</formula>
    </cfRule>
  </conditionalFormatting>
  <conditionalFormatting sqref="F13">
    <cfRule type="cellIs" dxfId="79" priority="123" operator="equal">
      <formula>0</formula>
    </cfRule>
  </conditionalFormatting>
  <conditionalFormatting sqref="D13">
    <cfRule type="containsErrors" dxfId="78" priority="122">
      <formula>ISERROR(D13)</formula>
    </cfRule>
  </conditionalFormatting>
  <conditionalFormatting sqref="L12">
    <cfRule type="expression" dxfId="77" priority="113">
      <formula>L12&lt;0</formula>
    </cfRule>
    <cfRule type="expression" dxfId="76" priority="114">
      <formula>L12&gt;0</formula>
    </cfRule>
  </conditionalFormatting>
  <conditionalFormatting sqref="C12 E12:F12">
    <cfRule type="containsErrors" dxfId="75" priority="110">
      <formula>ISERROR(C12)</formula>
    </cfRule>
  </conditionalFormatting>
  <conditionalFormatting sqref="F12">
    <cfRule type="cellIs" dxfId="74" priority="109" operator="equal">
      <formula>0</formula>
    </cfRule>
  </conditionalFormatting>
  <conditionalFormatting sqref="D12">
    <cfRule type="containsErrors" dxfId="73" priority="108">
      <formula>ISERROR(D12)</formula>
    </cfRule>
  </conditionalFormatting>
  <conditionalFormatting sqref="L11">
    <cfRule type="expression" dxfId="72" priority="99">
      <formula>L11&lt;0</formula>
    </cfRule>
    <cfRule type="expression" dxfId="71" priority="100">
      <formula>L11&gt;0</formula>
    </cfRule>
  </conditionalFormatting>
  <conditionalFormatting sqref="C11 E11:F11">
    <cfRule type="containsErrors" dxfId="70" priority="96">
      <formula>ISERROR(C11)</formula>
    </cfRule>
  </conditionalFormatting>
  <conditionalFormatting sqref="F11">
    <cfRule type="cellIs" dxfId="69" priority="95" operator="equal">
      <formula>0</formula>
    </cfRule>
  </conditionalFormatting>
  <conditionalFormatting sqref="D11">
    <cfRule type="containsErrors" dxfId="68" priority="94">
      <formula>ISERROR(D11)</formula>
    </cfRule>
  </conditionalFormatting>
  <conditionalFormatting sqref="L10">
    <cfRule type="expression" dxfId="67" priority="85">
      <formula>L10&lt;0</formula>
    </cfRule>
    <cfRule type="expression" dxfId="66" priority="86">
      <formula>L10&gt;0</formula>
    </cfRule>
  </conditionalFormatting>
  <conditionalFormatting sqref="C10 E10:F10">
    <cfRule type="containsErrors" dxfId="65" priority="82">
      <formula>ISERROR(C10)</formula>
    </cfRule>
  </conditionalFormatting>
  <conditionalFormatting sqref="F10">
    <cfRule type="cellIs" dxfId="64" priority="81" operator="equal">
      <formula>0</formula>
    </cfRule>
  </conditionalFormatting>
  <conditionalFormatting sqref="D10">
    <cfRule type="containsErrors" dxfId="63" priority="80">
      <formula>ISERROR(D10)</formula>
    </cfRule>
  </conditionalFormatting>
  <conditionalFormatting sqref="L9">
    <cfRule type="expression" dxfId="62" priority="71">
      <formula>L9&lt;0</formula>
    </cfRule>
    <cfRule type="expression" dxfId="61" priority="72">
      <formula>L9&gt;0</formula>
    </cfRule>
  </conditionalFormatting>
  <conditionalFormatting sqref="C9 E9:F9">
    <cfRule type="containsErrors" dxfId="60" priority="68">
      <formula>ISERROR(C9)</formula>
    </cfRule>
  </conditionalFormatting>
  <conditionalFormatting sqref="F9">
    <cfRule type="cellIs" dxfId="59" priority="67" operator="equal">
      <formula>0</formula>
    </cfRule>
  </conditionalFormatting>
  <conditionalFormatting sqref="D9">
    <cfRule type="containsErrors" dxfId="58" priority="66">
      <formula>ISERROR(D9)</formula>
    </cfRule>
  </conditionalFormatting>
  <conditionalFormatting sqref="M9:M145">
    <cfRule type="expression" dxfId="57" priority="69">
      <formula>M9="Relance"</formula>
    </cfRule>
    <cfRule type="expression" dxfId="56" priority="70">
      <formula>M9="Faire un avoir"</formula>
    </cfRule>
  </conditionalFormatting>
  <conditionalFormatting sqref="L187">
    <cfRule type="expression" dxfId="55" priority="60">
      <formula>L187&lt;0</formula>
    </cfRule>
    <cfRule type="expression" dxfId="54" priority="61">
      <formula>L187&gt;0</formula>
    </cfRule>
  </conditionalFormatting>
  <conditionalFormatting sqref="C187 E187:F187">
    <cfRule type="containsErrors" dxfId="53" priority="59">
      <formula>ISERROR(C187)</formula>
    </cfRule>
  </conditionalFormatting>
  <conditionalFormatting sqref="F187">
    <cfRule type="cellIs" dxfId="52" priority="58" operator="equal">
      <formula>0</formula>
    </cfRule>
  </conditionalFormatting>
  <conditionalFormatting sqref="D187">
    <cfRule type="containsErrors" dxfId="51" priority="57">
      <formula>ISERROR(D187)</formula>
    </cfRule>
  </conditionalFormatting>
  <conditionalFormatting sqref="L152:L186">
    <cfRule type="expression" dxfId="50" priority="55">
      <formula>L152&lt;0</formula>
    </cfRule>
    <cfRule type="expression" dxfId="49" priority="56">
      <formula>L152&gt;0</formula>
    </cfRule>
  </conditionalFormatting>
  <conditionalFormatting sqref="C152:C186 E152:F186">
    <cfRule type="containsErrors" dxfId="48" priority="54">
      <formula>ISERROR(C152)</formula>
    </cfRule>
  </conditionalFormatting>
  <conditionalFormatting sqref="F152:F186">
    <cfRule type="cellIs" dxfId="47" priority="53" operator="equal">
      <formula>0</formula>
    </cfRule>
  </conditionalFormatting>
  <conditionalFormatting sqref="D152:D186">
    <cfRule type="containsErrors" dxfId="46" priority="52">
      <formula>ISERROR(D152)</formula>
    </cfRule>
  </conditionalFormatting>
  <conditionalFormatting sqref="L151">
    <cfRule type="expression" dxfId="45" priority="50">
      <formula>L151&lt;0</formula>
    </cfRule>
    <cfRule type="expression" dxfId="44" priority="51">
      <formula>L151&gt;0</formula>
    </cfRule>
  </conditionalFormatting>
  <conditionalFormatting sqref="C151 E151:F151">
    <cfRule type="containsErrors" dxfId="43" priority="49">
      <formula>ISERROR(C151)</formula>
    </cfRule>
  </conditionalFormatting>
  <conditionalFormatting sqref="F151">
    <cfRule type="cellIs" dxfId="42" priority="48" operator="equal">
      <formula>0</formula>
    </cfRule>
  </conditionalFormatting>
  <conditionalFormatting sqref="D151">
    <cfRule type="containsErrors" dxfId="41" priority="47">
      <formula>ISERROR(D151)</formula>
    </cfRule>
  </conditionalFormatting>
  <conditionalFormatting sqref="L150">
    <cfRule type="expression" dxfId="40" priority="45">
      <formula>L150&lt;0</formula>
    </cfRule>
    <cfRule type="expression" dxfId="39" priority="46">
      <formula>L150&gt;0</formula>
    </cfRule>
  </conditionalFormatting>
  <conditionalFormatting sqref="C150 E150:F150">
    <cfRule type="containsErrors" dxfId="38" priority="44">
      <formula>ISERROR(C150)</formula>
    </cfRule>
  </conditionalFormatting>
  <conditionalFormatting sqref="F150">
    <cfRule type="cellIs" dxfId="37" priority="43" operator="equal">
      <formula>0</formula>
    </cfRule>
  </conditionalFormatting>
  <conditionalFormatting sqref="D150">
    <cfRule type="containsErrors" dxfId="36" priority="42">
      <formula>ISERROR(D150)</formula>
    </cfRule>
  </conditionalFormatting>
  <conditionalFormatting sqref="L147">
    <cfRule type="expression" dxfId="35" priority="40">
      <formula>L147&lt;0</formula>
    </cfRule>
    <cfRule type="expression" dxfId="34" priority="41">
      <formula>L147&gt;0</formula>
    </cfRule>
  </conditionalFormatting>
  <conditionalFormatting sqref="C147 E147:F147">
    <cfRule type="containsErrors" dxfId="33" priority="39">
      <formula>ISERROR(C147)</formula>
    </cfRule>
  </conditionalFormatting>
  <conditionalFormatting sqref="F147">
    <cfRule type="cellIs" dxfId="32" priority="38" operator="equal">
      <formula>0</formula>
    </cfRule>
  </conditionalFormatting>
  <conditionalFormatting sqref="D147">
    <cfRule type="containsErrors" dxfId="31" priority="37">
      <formula>ISERROR(D147)</formula>
    </cfRule>
  </conditionalFormatting>
  <conditionalFormatting sqref="C148:C149 E148:F149">
    <cfRule type="containsErrors" dxfId="30" priority="29">
      <formula>ISERROR(C148)</formula>
    </cfRule>
  </conditionalFormatting>
  <conditionalFormatting sqref="D148:D149">
    <cfRule type="containsErrors" dxfId="29" priority="27">
      <formula>ISERROR(D148)</formula>
    </cfRule>
  </conditionalFormatting>
  <conditionalFormatting sqref="L148:L149">
    <cfRule type="expression" dxfId="28" priority="30">
      <formula>L148&lt;0</formula>
    </cfRule>
    <cfRule type="expression" dxfId="27" priority="31">
      <formula>L148&gt;0</formula>
    </cfRule>
  </conditionalFormatting>
  <conditionalFormatting sqref="F148:F149">
    <cfRule type="cellIs" dxfId="26" priority="28" operator="equal">
      <formula>0</formula>
    </cfRule>
  </conditionalFormatting>
  <conditionalFormatting sqref="D149">
    <cfRule type="containsErrors" dxfId="25" priority="17">
      <formula>ISERROR(D149)</formula>
    </cfRule>
  </conditionalFormatting>
  <conditionalFormatting sqref="L149">
    <cfRule type="expression" dxfId="24" priority="20">
      <formula>L149&lt;0</formula>
    </cfRule>
    <cfRule type="expression" dxfId="23" priority="21">
      <formula>L149&gt;0</formula>
    </cfRule>
  </conditionalFormatting>
  <conditionalFormatting sqref="C149 E149:F149">
    <cfRule type="containsErrors" dxfId="22" priority="19">
      <formula>ISERROR(C149)</formula>
    </cfRule>
  </conditionalFormatting>
  <conditionalFormatting sqref="F149">
    <cfRule type="cellIs" dxfId="21" priority="18" operator="equal">
      <formula>0</formula>
    </cfRule>
  </conditionalFormatting>
  <conditionalFormatting sqref="L146">
    <cfRule type="expression" dxfId="20" priority="8">
      <formula>L146&lt;0</formula>
    </cfRule>
    <cfRule type="expression" dxfId="19" priority="9">
      <formula>L146&gt;0</formula>
    </cfRule>
  </conditionalFormatting>
  <conditionalFormatting sqref="C146 E146:F146">
    <cfRule type="containsErrors" dxfId="18" priority="7">
      <formula>ISERROR(C146)</formula>
    </cfRule>
  </conditionalFormatting>
  <conditionalFormatting sqref="F146">
    <cfRule type="cellIs" dxfId="17" priority="6" operator="equal">
      <formula>0</formula>
    </cfRule>
  </conditionalFormatting>
  <conditionalFormatting sqref="D146">
    <cfRule type="containsErrors" dxfId="16" priority="5">
      <formula>ISERROR(D146)</formula>
    </cfRule>
  </conditionalFormatting>
  <conditionalFormatting sqref="M146">
    <cfRule type="expression" dxfId="15" priority="3">
      <formula>M146="Relance"</formula>
    </cfRule>
    <cfRule type="expression" dxfId="14" priority="4">
      <formula>M146="Faire un avoir"</formula>
    </cfRule>
  </conditionalFormatting>
  <conditionalFormatting sqref="B6:N187">
    <cfRule type="expression" dxfId="13" priority="1">
      <formula>$B6=$G$4</formula>
    </cfRule>
  </conditionalFormatting>
  <dataValidations count="2">
    <dataValidation type="list" allowBlank="1" showInputMessage="1" showErrorMessage="1" sqref="N6 N9:N187">
      <formula1>$A$2:$A$5</formula1>
    </dataValidation>
    <dataValidation allowBlank="1" showInputMessage="1" showErrorMessage="1" prompt="Saisir ici le code client" sqref="G4"/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InputMessage="1" showErrorMessage="1" errorTitle="Code incorrecte" error="Le format du code client doit être sous cette forme:_x000a_411####">
          <x14:formula1>
            <xm:f>'Répertoire Clients'!$A$12:$A$525</xm:f>
          </x14:formula1>
          <xm:sqref>B6 B32:B40 B9:B28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59999389629810485"/>
  </sheetPr>
  <dimension ref="A2:D36"/>
  <sheetViews>
    <sheetView workbookViewId="0">
      <selection activeCell="C11" sqref="C11"/>
    </sheetView>
  </sheetViews>
  <sheetFormatPr baseColWidth="10" defaultRowHeight="14.4" x14ac:dyDescent="0.3"/>
  <cols>
    <col min="1" max="1" width="21" bestFit="1" customWidth="1"/>
    <col min="2" max="2" width="25.109375" bestFit="1" customWidth="1"/>
    <col min="3" max="3" width="21.88671875" bestFit="1" customWidth="1"/>
    <col min="4" max="4" width="16.109375" bestFit="1" customWidth="1"/>
    <col min="5" max="5" width="21.88671875" bestFit="1" customWidth="1"/>
    <col min="6" max="7" width="8" bestFit="1" customWidth="1"/>
    <col min="8" max="8" width="16.109375" bestFit="1" customWidth="1"/>
    <col min="9" max="10" width="8" bestFit="1" customWidth="1"/>
    <col min="11" max="11" width="25.44140625" bestFit="1" customWidth="1"/>
    <col min="12" max="12" width="26.88671875" bestFit="1" customWidth="1"/>
    <col min="13" max="13" width="21" bestFit="1" customWidth="1"/>
    <col min="14" max="25" width="8" bestFit="1" customWidth="1"/>
    <col min="26" max="26" width="9" bestFit="1" customWidth="1"/>
    <col min="27" max="94" width="8" bestFit="1" customWidth="1"/>
    <col min="95" max="95" width="8.109375" bestFit="1" customWidth="1"/>
    <col min="96" max="97" width="7.109375" bestFit="1" customWidth="1"/>
    <col min="98" max="98" width="21.88671875" bestFit="1" customWidth="1"/>
    <col min="99" max="190" width="8" bestFit="1" customWidth="1"/>
    <col min="191" max="191" width="8.109375" bestFit="1" customWidth="1"/>
    <col min="192" max="193" width="7.109375" bestFit="1" customWidth="1"/>
    <col min="194" max="194" width="16.109375" bestFit="1" customWidth="1"/>
    <col min="195" max="286" width="8" bestFit="1" customWidth="1"/>
    <col min="287" max="287" width="8.109375" bestFit="1" customWidth="1"/>
    <col min="288" max="289" width="7.6640625" bestFit="1" customWidth="1"/>
    <col min="290" max="290" width="25.44140625" bestFit="1" customWidth="1"/>
    <col min="291" max="291" width="26.88671875" bestFit="1" customWidth="1"/>
    <col min="292" max="292" width="21" bestFit="1" customWidth="1"/>
  </cols>
  <sheetData>
    <row r="2" spans="1:4" x14ac:dyDescent="0.3">
      <c r="A2" s="43" t="s">
        <v>6</v>
      </c>
      <c r="B2" t="s">
        <v>31</v>
      </c>
    </row>
    <row r="3" spans="1:4" x14ac:dyDescent="0.3">
      <c r="A3" s="43" t="s">
        <v>1</v>
      </c>
      <c r="B3" t="s">
        <v>13</v>
      </c>
    </row>
    <row r="4" spans="1:4" x14ac:dyDescent="0.3">
      <c r="A4" s="43" t="s">
        <v>16</v>
      </c>
      <c r="B4" t="s">
        <v>31</v>
      </c>
    </row>
    <row r="6" spans="1:4" x14ac:dyDescent="0.3">
      <c r="A6" s="43" t="s">
        <v>37</v>
      </c>
      <c r="B6" t="s">
        <v>32</v>
      </c>
      <c r="C6" t="s">
        <v>35</v>
      </c>
      <c r="D6" t="s">
        <v>33</v>
      </c>
    </row>
    <row r="7" spans="1:4" x14ac:dyDescent="0.3">
      <c r="A7" s="45">
        <v>44256</v>
      </c>
      <c r="B7" s="44">
        <v>456.12</v>
      </c>
      <c r="C7" s="44">
        <v>456.12</v>
      </c>
      <c r="D7" s="44">
        <v>0</v>
      </c>
    </row>
    <row r="8" spans="1:4" x14ac:dyDescent="0.3">
      <c r="A8" s="22">
        <v>2103001</v>
      </c>
      <c r="B8" s="44">
        <v>456.12</v>
      </c>
      <c r="C8" s="44">
        <v>456.12</v>
      </c>
      <c r="D8" s="44">
        <v>0</v>
      </c>
    </row>
    <row r="9" spans="1:4" x14ac:dyDescent="0.3">
      <c r="A9" s="69">
        <v>44267</v>
      </c>
      <c r="B9" s="44">
        <v>456.12</v>
      </c>
      <c r="C9" s="44">
        <v>456.12</v>
      </c>
      <c r="D9" s="44">
        <v>0</v>
      </c>
    </row>
    <row r="10" spans="1:4" x14ac:dyDescent="0.3">
      <c r="A10" s="45">
        <v>44249</v>
      </c>
      <c r="B10" s="44">
        <v>1.75</v>
      </c>
      <c r="C10" s="44">
        <v>1.75</v>
      </c>
      <c r="D10" s="44">
        <v>0</v>
      </c>
    </row>
    <row r="11" spans="1:4" x14ac:dyDescent="0.3">
      <c r="A11" s="22" t="s">
        <v>55</v>
      </c>
      <c r="B11" s="44">
        <v>1.75</v>
      </c>
      <c r="C11" s="44">
        <v>1.75</v>
      </c>
      <c r="D11" s="44">
        <v>0</v>
      </c>
    </row>
    <row r="12" spans="1:4" x14ac:dyDescent="0.3">
      <c r="A12" s="69">
        <v>44267</v>
      </c>
      <c r="B12" s="44">
        <v>1.75</v>
      </c>
      <c r="C12" s="44">
        <v>1.75</v>
      </c>
      <c r="D12" s="44">
        <v>0</v>
      </c>
    </row>
    <row r="13" spans="1:4" x14ac:dyDescent="0.3">
      <c r="A13" s="45">
        <v>44225</v>
      </c>
      <c r="B13" s="44">
        <v>83.36</v>
      </c>
      <c r="C13" s="44">
        <v>83.36</v>
      </c>
      <c r="D13" s="44">
        <v>0</v>
      </c>
    </row>
    <row r="14" spans="1:4" x14ac:dyDescent="0.3">
      <c r="A14" s="22">
        <v>2101036</v>
      </c>
      <c r="B14" s="44">
        <v>83.36</v>
      </c>
      <c r="C14" s="44">
        <v>83.36</v>
      </c>
      <c r="D14" s="44">
        <v>0</v>
      </c>
    </row>
    <row r="15" spans="1:4" x14ac:dyDescent="0.3">
      <c r="A15" s="69">
        <v>44244</v>
      </c>
      <c r="B15" s="44">
        <v>83.36</v>
      </c>
      <c r="C15" s="44">
        <v>83.36</v>
      </c>
      <c r="D15" s="44">
        <v>0</v>
      </c>
    </row>
    <row r="16" spans="1:4" x14ac:dyDescent="0.3">
      <c r="A16" s="45">
        <v>44166</v>
      </c>
      <c r="B16" s="44">
        <v>1600.08</v>
      </c>
      <c r="C16" s="44">
        <v>1600.08</v>
      </c>
      <c r="D16" s="44">
        <v>0</v>
      </c>
    </row>
    <row r="17" spans="1:4" x14ac:dyDescent="0.3">
      <c r="A17" s="22">
        <v>2012002</v>
      </c>
      <c r="B17" s="44">
        <v>1600.08</v>
      </c>
      <c r="C17" s="44">
        <v>1600.08</v>
      </c>
      <c r="D17" s="44">
        <v>0</v>
      </c>
    </row>
    <row r="18" spans="1:4" x14ac:dyDescent="0.3">
      <c r="A18" s="69">
        <v>44179</v>
      </c>
      <c r="B18" s="44">
        <v>1600.08</v>
      </c>
      <c r="C18" s="44">
        <v>1600.08</v>
      </c>
      <c r="D18" s="44">
        <v>0</v>
      </c>
    </row>
    <row r="19" spans="1:4" x14ac:dyDescent="0.3">
      <c r="A19" s="45">
        <v>44158</v>
      </c>
      <c r="B19" s="44">
        <v>135.94</v>
      </c>
      <c r="C19" s="44">
        <v>135.94</v>
      </c>
      <c r="D19" s="44">
        <v>0</v>
      </c>
    </row>
    <row r="20" spans="1:4" x14ac:dyDescent="0.3">
      <c r="A20" s="22">
        <v>2011011</v>
      </c>
      <c r="B20" s="44">
        <v>135.94</v>
      </c>
      <c r="C20" s="44">
        <v>135.94</v>
      </c>
      <c r="D20" s="44">
        <v>0</v>
      </c>
    </row>
    <row r="21" spans="1:4" x14ac:dyDescent="0.3">
      <c r="A21" s="69">
        <v>44244</v>
      </c>
      <c r="B21" s="44">
        <v>135.94</v>
      </c>
      <c r="C21" s="44">
        <v>135.94</v>
      </c>
      <c r="D21" s="44">
        <v>0</v>
      </c>
    </row>
    <row r="22" spans="1:4" x14ac:dyDescent="0.3">
      <c r="A22" s="45">
        <v>44127</v>
      </c>
      <c r="B22" s="44">
        <v>196.14</v>
      </c>
      <c r="C22" s="44">
        <v>196.14</v>
      </c>
      <c r="D22" s="44">
        <v>0</v>
      </c>
    </row>
    <row r="23" spans="1:4" x14ac:dyDescent="0.3">
      <c r="A23" s="22" t="s">
        <v>20</v>
      </c>
      <c r="B23" s="44">
        <v>196.14</v>
      </c>
      <c r="C23" s="44">
        <v>196.14</v>
      </c>
      <c r="D23" s="44">
        <v>0</v>
      </c>
    </row>
    <row r="24" spans="1:4" x14ac:dyDescent="0.3">
      <c r="A24" s="69">
        <v>44127</v>
      </c>
      <c r="B24" s="44">
        <v>196.14</v>
      </c>
      <c r="C24" s="44">
        <v>196.14</v>
      </c>
      <c r="D24" s="44">
        <v>0</v>
      </c>
    </row>
    <row r="25" spans="1:4" x14ac:dyDescent="0.3">
      <c r="A25" s="45">
        <v>44124</v>
      </c>
      <c r="B25" s="44">
        <v>638.22</v>
      </c>
      <c r="C25" s="44">
        <v>638.22</v>
      </c>
      <c r="D25" s="44">
        <v>0</v>
      </c>
    </row>
    <row r="26" spans="1:4" x14ac:dyDescent="0.3">
      <c r="A26" s="22">
        <v>2010010</v>
      </c>
      <c r="B26" s="44">
        <v>638.22</v>
      </c>
      <c r="C26" s="44">
        <v>638.22</v>
      </c>
      <c r="D26" s="44">
        <v>0</v>
      </c>
    </row>
    <row r="27" spans="1:4" x14ac:dyDescent="0.3">
      <c r="A27" s="69">
        <v>44132</v>
      </c>
      <c r="B27" s="44">
        <v>638.22</v>
      </c>
      <c r="C27" s="44">
        <v>638.22</v>
      </c>
      <c r="D27" s="44">
        <v>0</v>
      </c>
    </row>
    <row r="28" spans="1:4" x14ac:dyDescent="0.3">
      <c r="A28" s="45">
        <v>44097</v>
      </c>
      <c r="B28" s="44">
        <v>1792.8200000000002</v>
      </c>
      <c r="C28" s="44">
        <v>1792.8200000000002</v>
      </c>
      <c r="D28" s="44">
        <v>0</v>
      </c>
    </row>
    <row r="29" spans="1:4" x14ac:dyDescent="0.3">
      <c r="A29" s="22">
        <v>2009016</v>
      </c>
      <c r="B29" s="44">
        <v>423.13</v>
      </c>
      <c r="C29" s="44">
        <v>423.13</v>
      </c>
      <c r="D29" s="44">
        <v>0</v>
      </c>
    </row>
    <row r="30" spans="1:4" x14ac:dyDescent="0.3">
      <c r="A30" s="69">
        <v>44077</v>
      </c>
      <c r="B30" s="44">
        <v>423.13</v>
      </c>
      <c r="C30" s="44">
        <v>423.13</v>
      </c>
      <c r="D30" s="44">
        <v>0</v>
      </c>
    </row>
    <row r="31" spans="1:4" x14ac:dyDescent="0.3">
      <c r="A31" s="22">
        <v>2009015</v>
      </c>
      <c r="B31" s="44">
        <v>1369.69</v>
      </c>
      <c r="C31" s="44">
        <v>1369.69</v>
      </c>
      <c r="D31" s="44">
        <v>0</v>
      </c>
    </row>
    <row r="32" spans="1:4" x14ac:dyDescent="0.3">
      <c r="A32" s="69">
        <v>44077</v>
      </c>
      <c r="B32" s="44">
        <v>1369.69</v>
      </c>
      <c r="C32" s="44">
        <v>1369.69</v>
      </c>
      <c r="D32" s="44">
        <v>0</v>
      </c>
    </row>
    <row r="33" spans="1:4" x14ac:dyDescent="0.3">
      <c r="A33" s="45">
        <v>44084</v>
      </c>
      <c r="B33" s="44">
        <v>635.11</v>
      </c>
      <c r="C33" s="44">
        <v>635.11</v>
      </c>
      <c r="D33" s="44">
        <v>0</v>
      </c>
    </row>
    <row r="34" spans="1:4" x14ac:dyDescent="0.3">
      <c r="A34" s="22">
        <v>2009007</v>
      </c>
      <c r="B34" s="44">
        <v>635.11</v>
      </c>
      <c r="C34" s="44">
        <v>635.11</v>
      </c>
      <c r="D34" s="44">
        <v>0</v>
      </c>
    </row>
    <row r="35" spans="1:4" x14ac:dyDescent="0.3">
      <c r="A35" s="69">
        <v>44111</v>
      </c>
      <c r="B35" s="44">
        <v>635.11</v>
      </c>
      <c r="C35" s="44">
        <v>635.11</v>
      </c>
      <c r="D35" s="44">
        <v>0</v>
      </c>
    </row>
    <row r="36" spans="1:4" x14ac:dyDescent="0.3">
      <c r="A36" s="45" t="s">
        <v>34</v>
      </c>
      <c r="B36" s="44">
        <v>5539.54</v>
      </c>
      <c r="C36" s="44">
        <v>5539.54</v>
      </c>
      <c r="D36" s="4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59999389629810485"/>
  </sheetPr>
  <dimension ref="A1:D526"/>
  <sheetViews>
    <sheetView showGridLines="0" workbookViewId="0">
      <selection activeCell="C39" sqref="C39"/>
    </sheetView>
  </sheetViews>
  <sheetFormatPr baseColWidth="10" defaultRowHeight="14.4" x14ac:dyDescent="0.3"/>
  <cols>
    <col min="1" max="1" width="14.44140625" style="22" bestFit="1" customWidth="1"/>
    <col min="2" max="2" width="37.5546875" customWidth="1"/>
    <col min="3" max="3" width="19.6640625" style="57" customWidth="1"/>
    <col min="4" max="4" width="27.33203125" style="23" customWidth="1"/>
  </cols>
  <sheetData>
    <row r="1" spans="1:4" x14ac:dyDescent="0.3">
      <c r="A1" s="1"/>
      <c r="B1" s="2"/>
      <c r="C1" s="49"/>
      <c r="D1" s="3"/>
    </row>
    <row r="2" spans="1:4" ht="22.8" x14ac:dyDescent="0.4">
      <c r="A2" s="4"/>
      <c r="B2" s="5" t="s">
        <v>7</v>
      </c>
      <c r="C2" s="50"/>
      <c r="D2" s="7"/>
    </row>
    <row r="3" spans="1:4" x14ac:dyDescent="0.3">
      <c r="A3" s="4"/>
      <c r="B3" s="6"/>
      <c r="C3" s="50"/>
      <c r="D3" s="7"/>
    </row>
    <row r="4" spans="1:4" x14ac:dyDescent="0.3">
      <c r="A4" s="8" t="s">
        <v>8</v>
      </c>
      <c r="B4" s="6"/>
      <c r="C4" s="50"/>
      <c r="D4" s="7"/>
    </row>
    <row r="5" spans="1:4" x14ac:dyDescent="0.3">
      <c r="A5" s="9"/>
      <c r="B5" s="10"/>
      <c r="C5" s="51"/>
      <c r="D5" s="11"/>
    </row>
    <row r="6" spans="1:4" x14ac:dyDescent="0.3">
      <c r="A6" s="1"/>
      <c r="B6" s="1"/>
      <c r="C6" s="52"/>
      <c r="D6" s="12"/>
    </row>
    <row r="7" spans="1:4" x14ac:dyDescent="0.3">
      <c r="A7" s="4"/>
      <c r="B7" s="4"/>
      <c r="C7" s="53"/>
      <c r="D7" s="13"/>
    </row>
    <row r="8" spans="1:4" x14ac:dyDescent="0.3">
      <c r="A8" s="14" t="s">
        <v>9</v>
      </c>
      <c r="B8" s="15" t="s">
        <v>10</v>
      </c>
      <c r="C8" s="54" t="s">
        <v>11</v>
      </c>
      <c r="D8" s="16" t="s">
        <v>12</v>
      </c>
    </row>
    <row r="9" spans="1:4" x14ac:dyDescent="0.3">
      <c r="A9" s="4"/>
      <c r="B9" s="4"/>
      <c r="C9" s="53"/>
      <c r="D9" s="13"/>
    </row>
    <row r="10" spans="1:4" x14ac:dyDescent="0.3">
      <c r="A10" s="9"/>
      <c r="B10" s="9"/>
      <c r="C10" s="55"/>
      <c r="D10" s="17"/>
    </row>
    <row r="11" spans="1:4" x14ac:dyDescent="0.3">
      <c r="A11" s="18"/>
      <c r="B11" s="1"/>
      <c r="C11" s="52"/>
      <c r="D11" s="12"/>
    </row>
    <row r="12" spans="1:4" x14ac:dyDescent="0.3">
      <c r="A12" s="19">
        <v>4110199</v>
      </c>
      <c r="B12" s="20" t="s">
        <v>60</v>
      </c>
      <c r="C12" s="56" t="s">
        <v>60</v>
      </c>
      <c r="D12" s="13" t="s">
        <v>60</v>
      </c>
    </row>
    <row r="13" spans="1:4" x14ac:dyDescent="0.3">
      <c r="A13" s="19">
        <v>4110201</v>
      </c>
      <c r="B13" s="20" t="s">
        <v>60</v>
      </c>
      <c r="C13" s="56" t="s">
        <v>60</v>
      </c>
      <c r="D13" s="13" t="s">
        <v>60</v>
      </c>
    </row>
    <row r="14" spans="1:4" x14ac:dyDescent="0.3">
      <c r="A14" s="19">
        <v>4110203</v>
      </c>
      <c r="B14" s="20" t="s">
        <v>60</v>
      </c>
      <c r="C14" s="56" t="s">
        <v>60</v>
      </c>
      <c r="D14" s="13" t="s">
        <v>60</v>
      </c>
    </row>
    <row r="15" spans="1:4" x14ac:dyDescent="0.3">
      <c r="A15" s="19">
        <v>4110299</v>
      </c>
      <c r="B15" s="20" t="s">
        <v>60</v>
      </c>
      <c r="C15" s="56" t="s">
        <v>60</v>
      </c>
      <c r="D15" s="13" t="s">
        <v>60</v>
      </c>
    </row>
    <row r="16" spans="1:4" x14ac:dyDescent="0.3">
      <c r="A16" s="19">
        <v>4110301</v>
      </c>
      <c r="B16" s="20" t="s">
        <v>60</v>
      </c>
      <c r="C16" s="56" t="s">
        <v>60</v>
      </c>
      <c r="D16" s="13" t="s">
        <v>60</v>
      </c>
    </row>
    <row r="17" spans="1:4" x14ac:dyDescent="0.3">
      <c r="A17" s="19">
        <v>4110302</v>
      </c>
      <c r="B17" s="20" t="s">
        <v>60</v>
      </c>
      <c r="C17" s="56" t="s">
        <v>60</v>
      </c>
      <c r="D17" s="13" t="s">
        <v>60</v>
      </c>
    </row>
    <row r="18" spans="1:4" x14ac:dyDescent="0.3">
      <c r="A18" s="19">
        <v>4110303</v>
      </c>
      <c r="B18" s="20" t="s">
        <v>60</v>
      </c>
      <c r="C18" s="56" t="s">
        <v>60</v>
      </c>
      <c r="D18" s="13" t="s">
        <v>60</v>
      </c>
    </row>
    <row r="19" spans="1:4" x14ac:dyDescent="0.3">
      <c r="A19" s="19">
        <v>4110399</v>
      </c>
      <c r="B19" s="20" t="s">
        <v>60</v>
      </c>
      <c r="C19" s="56" t="s">
        <v>60</v>
      </c>
      <c r="D19" s="13" t="s">
        <v>60</v>
      </c>
    </row>
    <row r="20" spans="1:4" x14ac:dyDescent="0.3">
      <c r="A20" s="19">
        <v>4110401</v>
      </c>
      <c r="B20" s="20" t="s">
        <v>60</v>
      </c>
      <c r="C20" s="56" t="s">
        <v>60</v>
      </c>
      <c r="D20" s="13" t="s">
        <v>60</v>
      </c>
    </row>
    <row r="21" spans="1:4" x14ac:dyDescent="0.3">
      <c r="A21" s="19">
        <v>4110402</v>
      </c>
      <c r="B21" s="20" t="s">
        <v>60</v>
      </c>
      <c r="C21" s="56" t="s">
        <v>60</v>
      </c>
      <c r="D21" s="13" t="s">
        <v>60</v>
      </c>
    </row>
    <row r="22" spans="1:4" x14ac:dyDescent="0.3">
      <c r="A22" s="19">
        <v>4110499</v>
      </c>
      <c r="B22" s="20" t="s">
        <v>60</v>
      </c>
      <c r="C22" s="56" t="s">
        <v>60</v>
      </c>
      <c r="D22" s="13" t="s">
        <v>60</v>
      </c>
    </row>
    <row r="23" spans="1:4" x14ac:dyDescent="0.3">
      <c r="A23" s="19">
        <v>4110501</v>
      </c>
      <c r="B23" s="20" t="s">
        <v>60</v>
      </c>
      <c r="C23" s="56" t="s">
        <v>60</v>
      </c>
      <c r="D23" s="13" t="s">
        <v>60</v>
      </c>
    </row>
    <row r="24" spans="1:4" x14ac:dyDescent="0.3">
      <c r="A24" s="19">
        <v>4110502</v>
      </c>
      <c r="B24" s="20" t="s">
        <v>60</v>
      </c>
      <c r="C24" s="56" t="s">
        <v>60</v>
      </c>
      <c r="D24" s="13" t="s">
        <v>60</v>
      </c>
    </row>
    <row r="25" spans="1:4" x14ac:dyDescent="0.3">
      <c r="A25" s="19">
        <v>4110503</v>
      </c>
      <c r="B25" s="20" t="s">
        <v>60</v>
      </c>
      <c r="C25" s="56" t="s">
        <v>60</v>
      </c>
      <c r="D25" s="13" t="s">
        <v>60</v>
      </c>
    </row>
    <row r="26" spans="1:4" x14ac:dyDescent="0.3">
      <c r="A26" s="19">
        <v>4110599</v>
      </c>
      <c r="B26" s="20" t="s">
        <v>60</v>
      </c>
      <c r="C26" s="56" t="s">
        <v>60</v>
      </c>
      <c r="D26" s="13" t="s">
        <v>60</v>
      </c>
    </row>
    <row r="27" spans="1:4" x14ac:dyDescent="0.3">
      <c r="A27" s="19">
        <v>4110601</v>
      </c>
      <c r="B27" s="20" t="s">
        <v>60</v>
      </c>
      <c r="C27" s="56" t="s">
        <v>60</v>
      </c>
      <c r="D27" s="13" t="s">
        <v>60</v>
      </c>
    </row>
    <row r="28" spans="1:4" x14ac:dyDescent="0.3">
      <c r="A28" s="19">
        <v>4110699</v>
      </c>
      <c r="B28" s="20" t="s">
        <v>60</v>
      </c>
      <c r="C28" s="56" t="s">
        <v>60</v>
      </c>
      <c r="D28" s="13" t="s">
        <v>60</v>
      </c>
    </row>
    <row r="29" spans="1:4" x14ac:dyDescent="0.3">
      <c r="A29" s="19">
        <v>4110799</v>
      </c>
      <c r="B29" s="20" t="s">
        <v>60</v>
      </c>
      <c r="C29" s="56" t="s">
        <v>60</v>
      </c>
      <c r="D29" s="13" t="s">
        <v>60</v>
      </c>
    </row>
    <row r="30" spans="1:4" x14ac:dyDescent="0.3">
      <c r="A30" s="19">
        <v>4110801</v>
      </c>
      <c r="B30" s="20" t="s">
        <v>60</v>
      </c>
      <c r="C30" s="56" t="s">
        <v>60</v>
      </c>
      <c r="D30" s="13" t="s">
        <v>60</v>
      </c>
    </row>
    <row r="31" spans="1:4" x14ac:dyDescent="0.3">
      <c r="A31" s="19">
        <v>4110802</v>
      </c>
      <c r="B31" s="20" t="s">
        <v>60</v>
      </c>
      <c r="C31" s="56" t="s">
        <v>60</v>
      </c>
      <c r="D31" s="13" t="s">
        <v>60</v>
      </c>
    </row>
    <row r="32" spans="1:4" x14ac:dyDescent="0.3">
      <c r="A32" s="19">
        <v>4110899</v>
      </c>
      <c r="B32" s="20" t="s">
        <v>60</v>
      </c>
      <c r="C32" s="56" t="s">
        <v>60</v>
      </c>
      <c r="D32" s="13" t="s">
        <v>60</v>
      </c>
    </row>
    <row r="33" spans="1:4" x14ac:dyDescent="0.3">
      <c r="A33" s="19">
        <v>4110901</v>
      </c>
      <c r="B33" s="20" t="s">
        <v>60</v>
      </c>
      <c r="C33" s="56" t="s">
        <v>60</v>
      </c>
      <c r="D33" s="13" t="s">
        <v>60</v>
      </c>
    </row>
    <row r="34" spans="1:4" x14ac:dyDescent="0.3">
      <c r="A34" s="19">
        <v>4110902</v>
      </c>
      <c r="B34" s="20" t="s">
        <v>60</v>
      </c>
      <c r="C34" s="56" t="s">
        <v>60</v>
      </c>
      <c r="D34" s="13" t="s">
        <v>60</v>
      </c>
    </row>
    <row r="35" spans="1:4" x14ac:dyDescent="0.3">
      <c r="A35" s="19">
        <v>4110903</v>
      </c>
      <c r="B35" s="20" t="s">
        <v>60</v>
      </c>
      <c r="C35" s="56" t="s">
        <v>60</v>
      </c>
      <c r="D35" s="13" t="s">
        <v>60</v>
      </c>
    </row>
    <row r="36" spans="1:4" x14ac:dyDescent="0.3">
      <c r="A36" s="19">
        <v>4110999</v>
      </c>
      <c r="B36" s="20" t="s">
        <v>60</v>
      </c>
      <c r="C36" s="56" t="s">
        <v>60</v>
      </c>
      <c r="D36" s="13" t="s">
        <v>60</v>
      </c>
    </row>
    <row r="37" spans="1:4" x14ac:dyDescent="0.3">
      <c r="A37" s="19">
        <v>4111001</v>
      </c>
      <c r="B37" s="20" t="s">
        <v>60</v>
      </c>
      <c r="C37" s="56" t="s">
        <v>60</v>
      </c>
      <c r="D37" s="13" t="s">
        <v>60</v>
      </c>
    </row>
    <row r="38" spans="1:4" x14ac:dyDescent="0.3">
      <c r="A38" s="19">
        <v>4111002</v>
      </c>
      <c r="B38" s="20" t="s">
        <v>60</v>
      </c>
      <c r="C38" s="56" t="s">
        <v>60</v>
      </c>
      <c r="D38" s="13" t="s">
        <v>60</v>
      </c>
    </row>
    <row r="39" spans="1:4" x14ac:dyDescent="0.3">
      <c r="A39" s="19">
        <v>4111003</v>
      </c>
      <c r="B39" s="20" t="s">
        <v>60</v>
      </c>
      <c r="C39" s="56" t="s">
        <v>60</v>
      </c>
      <c r="D39" s="13" t="s">
        <v>60</v>
      </c>
    </row>
    <row r="40" spans="1:4" x14ac:dyDescent="0.3">
      <c r="A40" s="19">
        <v>4111099</v>
      </c>
      <c r="B40" s="20" t="s">
        <v>60</v>
      </c>
      <c r="C40" s="56" t="s">
        <v>60</v>
      </c>
      <c r="D40" s="13" t="s">
        <v>60</v>
      </c>
    </row>
    <row r="41" spans="1:4" x14ac:dyDescent="0.3">
      <c r="A41" s="19">
        <v>4111101</v>
      </c>
      <c r="B41" s="20" t="s">
        <v>60</v>
      </c>
      <c r="C41" s="56" t="s">
        <v>60</v>
      </c>
      <c r="D41" s="13" t="s">
        <v>60</v>
      </c>
    </row>
    <row r="42" spans="1:4" x14ac:dyDescent="0.3">
      <c r="A42" s="19">
        <v>4111102</v>
      </c>
      <c r="B42" s="20" t="s">
        <v>60</v>
      </c>
      <c r="C42" s="56" t="s">
        <v>60</v>
      </c>
      <c r="D42" s="13" t="s">
        <v>60</v>
      </c>
    </row>
    <row r="43" spans="1:4" x14ac:dyDescent="0.3">
      <c r="A43" s="19">
        <v>4111103</v>
      </c>
      <c r="B43" s="20" t="s">
        <v>60</v>
      </c>
      <c r="C43" s="56" t="s">
        <v>60</v>
      </c>
      <c r="D43" s="13" t="s">
        <v>60</v>
      </c>
    </row>
    <row r="44" spans="1:4" x14ac:dyDescent="0.3">
      <c r="A44" s="19">
        <v>4111104</v>
      </c>
      <c r="B44" s="20" t="s">
        <v>60</v>
      </c>
      <c r="C44" s="56" t="s">
        <v>60</v>
      </c>
      <c r="D44" s="13" t="s">
        <v>60</v>
      </c>
    </row>
    <row r="45" spans="1:4" x14ac:dyDescent="0.3">
      <c r="A45" s="19">
        <v>4111199</v>
      </c>
      <c r="B45" s="20" t="s">
        <v>60</v>
      </c>
      <c r="C45" s="56" t="s">
        <v>60</v>
      </c>
      <c r="D45" s="13" t="s">
        <v>60</v>
      </c>
    </row>
    <row r="46" spans="1:4" x14ac:dyDescent="0.3">
      <c r="A46" s="19">
        <v>4111201</v>
      </c>
      <c r="B46" s="20" t="s">
        <v>60</v>
      </c>
      <c r="C46" s="56" t="s">
        <v>60</v>
      </c>
      <c r="D46" s="13" t="s">
        <v>60</v>
      </c>
    </row>
    <row r="47" spans="1:4" x14ac:dyDescent="0.3">
      <c r="A47" s="19">
        <v>4111202</v>
      </c>
      <c r="B47" s="20" t="s">
        <v>60</v>
      </c>
      <c r="C47" s="56" t="s">
        <v>60</v>
      </c>
      <c r="D47" s="13" t="s">
        <v>60</v>
      </c>
    </row>
    <row r="48" spans="1:4" x14ac:dyDescent="0.3">
      <c r="A48" s="19">
        <v>4111203</v>
      </c>
      <c r="B48" s="20" t="s">
        <v>60</v>
      </c>
      <c r="C48" s="56" t="s">
        <v>60</v>
      </c>
      <c r="D48" s="13" t="s">
        <v>60</v>
      </c>
    </row>
    <row r="49" spans="1:4" x14ac:dyDescent="0.3">
      <c r="A49" s="19">
        <v>4111204</v>
      </c>
      <c r="B49" s="20" t="s">
        <v>60</v>
      </c>
      <c r="C49" s="56" t="s">
        <v>60</v>
      </c>
      <c r="D49" s="13" t="s">
        <v>60</v>
      </c>
    </row>
    <row r="50" spans="1:4" x14ac:dyDescent="0.3">
      <c r="A50" s="19">
        <v>4111205</v>
      </c>
      <c r="B50" s="20" t="s">
        <v>60</v>
      </c>
      <c r="C50" s="56" t="s">
        <v>60</v>
      </c>
      <c r="D50" s="13" t="s">
        <v>60</v>
      </c>
    </row>
    <row r="51" spans="1:4" x14ac:dyDescent="0.3">
      <c r="A51" s="19">
        <v>4111299</v>
      </c>
      <c r="B51" s="20" t="s">
        <v>60</v>
      </c>
      <c r="C51" s="56" t="s">
        <v>60</v>
      </c>
      <c r="D51" s="13" t="s">
        <v>60</v>
      </c>
    </row>
    <row r="52" spans="1:4" x14ac:dyDescent="0.3">
      <c r="A52" s="19">
        <v>4111301</v>
      </c>
      <c r="B52" s="20" t="s">
        <v>60</v>
      </c>
      <c r="C52" s="56" t="s">
        <v>60</v>
      </c>
      <c r="D52" s="13" t="s">
        <v>60</v>
      </c>
    </row>
    <row r="53" spans="1:4" x14ac:dyDescent="0.3">
      <c r="A53" s="19">
        <v>4111302</v>
      </c>
      <c r="B53" s="20" t="s">
        <v>60</v>
      </c>
      <c r="C53" s="56" t="s">
        <v>60</v>
      </c>
      <c r="D53" s="13" t="s">
        <v>60</v>
      </c>
    </row>
    <row r="54" spans="1:4" x14ac:dyDescent="0.3">
      <c r="A54" s="19">
        <v>4111303</v>
      </c>
      <c r="B54" s="20" t="s">
        <v>60</v>
      </c>
      <c r="C54" s="56" t="s">
        <v>60</v>
      </c>
      <c r="D54" s="13" t="s">
        <v>60</v>
      </c>
    </row>
    <row r="55" spans="1:4" x14ac:dyDescent="0.3">
      <c r="A55" s="19">
        <v>4111399</v>
      </c>
      <c r="B55" s="20" t="s">
        <v>60</v>
      </c>
      <c r="C55" s="56" t="s">
        <v>60</v>
      </c>
      <c r="D55" s="13" t="s">
        <v>60</v>
      </c>
    </row>
    <row r="56" spans="1:4" x14ac:dyDescent="0.3">
      <c r="A56" s="19">
        <v>4111404</v>
      </c>
      <c r="B56" s="20" t="s">
        <v>60</v>
      </c>
      <c r="C56" s="56" t="s">
        <v>60</v>
      </c>
      <c r="D56" s="13" t="s">
        <v>60</v>
      </c>
    </row>
    <row r="57" spans="1:4" x14ac:dyDescent="0.3">
      <c r="A57" s="19">
        <v>4111405</v>
      </c>
      <c r="B57" s="20" t="s">
        <v>60</v>
      </c>
      <c r="C57" s="56" t="s">
        <v>60</v>
      </c>
      <c r="D57" s="13" t="s">
        <v>60</v>
      </c>
    </row>
    <row r="58" spans="1:4" x14ac:dyDescent="0.3">
      <c r="A58" s="19">
        <v>4111499</v>
      </c>
      <c r="B58" s="20" t="s">
        <v>60</v>
      </c>
      <c r="C58" s="56" t="s">
        <v>60</v>
      </c>
      <c r="D58" s="13" t="s">
        <v>60</v>
      </c>
    </row>
    <row r="59" spans="1:4" x14ac:dyDescent="0.3">
      <c r="A59" s="19">
        <v>4111501</v>
      </c>
      <c r="B59" s="20" t="s">
        <v>60</v>
      </c>
      <c r="C59" s="56" t="s">
        <v>60</v>
      </c>
      <c r="D59" s="13" t="s">
        <v>60</v>
      </c>
    </row>
    <row r="60" spans="1:4" x14ac:dyDescent="0.3">
      <c r="A60" s="19">
        <v>4111502</v>
      </c>
      <c r="B60" s="20" t="s">
        <v>60</v>
      </c>
      <c r="C60" s="56" t="s">
        <v>60</v>
      </c>
      <c r="D60" s="13" t="s">
        <v>60</v>
      </c>
    </row>
    <row r="61" spans="1:4" x14ac:dyDescent="0.3">
      <c r="A61" s="19">
        <v>4111599</v>
      </c>
      <c r="B61" s="20" t="s">
        <v>60</v>
      </c>
      <c r="C61" s="56" t="s">
        <v>60</v>
      </c>
      <c r="D61" s="13" t="s">
        <v>60</v>
      </c>
    </row>
    <row r="62" spans="1:4" x14ac:dyDescent="0.3">
      <c r="A62" s="19">
        <v>4111601</v>
      </c>
      <c r="B62" s="20" t="s">
        <v>60</v>
      </c>
      <c r="C62" s="56" t="s">
        <v>60</v>
      </c>
      <c r="D62" s="13" t="s">
        <v>60</v>
      </c>
    </row>
    <row r="63" spans="1:4" x14ac:dyDescent="0.3">
      <c r="A63" s="19">
        <v>4111602</v>
      </c>
      <c r="B63" s="20" t="s">
        <v>60</v>
      </c>
      <c r="C63" s="56" t="s">
        <v>60</v>
      </c>
      <c r="D63" s="13" t="s">
        <v>60</v>
      </c>
    </row>
    <row r="64" spans="1:4" x14ac:dyDescent="0.3">
      <c r="A64" s="19">
        <v>4111603</v>
      </c>
      <c r="B64" s="20" t="s">
        <v>60</v>
      </c>
      <c r="C64" s="56" t="s">
        <v>60</v>
      </c>
      <c r="D64" s="13" t="s">
        <v>60</v>
      </c>
    </row>
    <row r="65" spans="1:4" x14ac:dyDescent="0.3">
      <c r="A65" s="19">
        <v>4111604</v>
      </c>
      <c r="B65" s="20" t="s">
        <v>60</v>
      </c>
      <c r="C65" s="56" t="s">
        <v>60</v>
      </c>
      <c r="D65" s="13" t="s">
        <v>60</v>
      </c>
    </row>
    <row r="66" spans="1:4" x14ac:dyDescent="0.3">
      <c r="A66" s="19">
        <v>4111605</v>
      </c>
      <c r="B66" s="20" t="s">
        <v>60</v>
      </c>
      <c r="C66" s="56" t="s">
        <v>60</v>
      </c>
      <c r="D66" s="13" t="s">
        <v>60</v>
      </c>
    </row>
    <row r="67" spans="1:4" x14ac:dyDescent="0.3">
      <c r="A67" s="19">
        <v>4111606</v>
      </c>
      <c r="B67" s="20" t="s">
        <v>60</v>
      </c>
      <c r="C67" s="56" t="s">
        <v>60</v>
      </c>
      <c r="D67" s="13" t="s">
        <v>60</v>
      </c>
    </row>
    <row r="68" spans="1:4" x14ac:dyDescent="0.3">
      <c r="A68" s="19">
        <v>4111699</v>
      </c>
      <c r="B68" s="20" t="s">
        <v>60</v>
      </c>
      <c r="C68" s="56" t="s">
        <v>60</v>
      </c>
      <c r="D68" s="13" t="s">
        <v>60</v>
      </c>
    </row>
    <row r="69" spans="1:4" x14ac:dyDescent="0.3">
      <c r="A69" s="19">
        <v>4111700</v>
      </c>
      <c r="B69" s="20" t="s">
        <v>60</v>
      </c>
      <c r="C69" s="56" t="s">
        <v>60</v>
      </c>
      <c r="D69" s="13" t="s">
        <v>60</v>
      </c>
    </row>
    <row r="70" spans="1:4" x14ac:dyDescent="0.3">
      <c r="A70" s="19">
        <v>4111701</v>
      </c>
      <c r="B70" s="20" t="s">
        <v>60</v>
      </c>
      <c r="C70" s="56" t="s">
        <v>60</v>
      </c>
      <c r="D70" s="13" t="s">
        <v>60</v>
      </c>
    </row>
    <row r="71" spans="1:4" x14ac:dyDescent="0.3">
      <c r="A71" s="19">
        <v>4111702</v>
      </c>
      <c r="B71" s="20" t="s">
        <v>60</v>
      </c>
      <c r="C71" s="56" t="s">
        <v>60</v>
      </c>
      <c r="D71" s="13" t="s">
        <v>60</v>
      </c>
    </row>
    <row r="72" spans="1:4" x14ac:dyDescent="0.3">
      <c r="A72" s="19">
        <v>4111703</v>
      </c>
      <c r="B72" s="20" t="s">
        <v>60</v>
      </c>
      <c r="C72" s="56" t="s">
        <v>60</v>
      </c>
      <c r="D72" s="13" t="s">
        <v>60</v>
      </c>
    </row>
    <row r="73" spans="1:4" x14ac:dyDescent="0.3">
      <c r="A73" s="19">
        <v>4111704</v>
      </c>
      <c r="B73" s="20" t="s">
        <v>60</v>
      </c>
      <c r="C73" s="56" t="s">
        <v>60</v>
      </c>
      <c r="D73" s="13" t="s">
        <v>60</v>
      </c>
    </row>
    <row r="74" spans="1:4" x14ac:dyDescent="0.3">
      <c r="A74" s="19">
        <v>4111705</v>
      </c>
      <c r="B74" s="20" t="s">
        <v>60</v>
      </c>
      <c r="C74" s="56" t="s">
        <v>60</v>
      </c>
      <c r="D74" s="13" t="s">
        <v>60</v>
      </c>
    </row>
    <row r="75" spans="1:4" x14ac:dyDescent="0.3">
      <c r="A75" s="19">
        <v>4111706</v>
      </c>
      <c r="B75" s="20" t="s">
        <v>60</v>
      </c>
      <c r="C75" s="56" t="s">
        <v>60</v>
      </c>
      <c r="D75" s="13" t="s">
        <v>60</v>
      </c>
    </row>
    <row r="76" spans="1:4" x14ac:dyDescent="0.3">
      <c r="A76" s="19">
        <v>4111707</v>
      </c>
      <c r="B76" s="20" t="s">
        <v>60</v>
      </c>
      <c r="C76" s="56" t="s">
        <v>60</v>
      </c>
      <c r="D76" s="13" t="s">
        <v>60</v>
      </c>
    </row>
    <row r="77" spans="1:4" x14ac:dyDescent="0.3">
      <c r="A77" s="19">
        <v>4111708</v>
      </c>
      <c r="B77" s="20" t="s">
        <v>60</v>
      </c>
      <c r="C77" s="56" t="s">
        <v>60</v>
      </c>
      <c r="D77" s="13" t="s">
        <v>60</v>
      </c>
    </row>
    <row r="78" spans="1:4" x14ac:dyDescent="0.3">
      <c r="A78" s="19">
        <v>4111709</v>
      </c>
      <c r="B78" s="20" t="s">
        <v>60</v>
      </c>
      <c r="C78" s="56" t="s">
        <v>60</v>
      </c>
      <c r="D78" s="13" t="s">
        <v>60</v>
      </c>
    </row>
    <row r="79" spans="1:4" x14ac:dyDescent="0.3">
      <c r="A79" s="19">
        <v>4111710</v>
      </c>
      <c r="B79" s="20" t="s">
        <v>60</v>
      </c>
      <c r="C79" s="56" t="s">
        <v>60</v>
      </c>
      <c r="D79" s="13" t="s">
        <v>60</v>
      </c>
    </row>
    <row r="80" spans="1:4" x14ac:dyDescent="0.3">
      <c r="A80" s="19">
        <v>4111711</v>
      </c>
      <c r="B80" s="20" t="s">
        <v>60</v>
      </c>
      <c r="C80" s="56" t="s">
        <v>60</v>
      </c>
      <c r="D80" s="13" t="s">
        <v>60</v>
      </c>
    </row>
    <row r="81" spans="1:4" x14ac:dyDescent="0.3">
      <c r="A81" s="19">
        <v>4111712</v>
      </c>
      <c r="B81" s="20" t="s">
        <v>60</v>
      </c>
      <c r="C81" s="56" t="s">
        <v>60</v>
      </c>
      <c r="D81" s="13" t="s">
        <v>60</v>
      </c>
    </row>
    <row r="82" spans="1:4" x14ac:dyDescent="0.3">
      <c r="A82" s="19">
        <v>4111713</v>
      </c>
      <c r="B82" s="20" t="s">
        <v>60</v>
      </c>
      <c r="C82" s="56" t="s">
        <v>60</v>
      </c>
      <c r="D82" s="13" t="s">
        <v>60</v>
      </c>
    </row>
    <row r="83" spans="1:4" x14ac:dyDescent="0.3">
      <c r="A83" s="19">
        <v>4111714</v>
      </c>
      <c r="B83" s="20" t="s">
        <v>60</v>
      </c>
      <c r="C83" s="56" t="s">
        <v>60</v>
      </c>
      <c r="D83" s="13" t="s">
        <v>60</v>
      </c>
    </row>
    <row r="84" spans="1:4" x14ac:dyDescent="0.3">
      <c r="A84" s="19">
        <v>4111715</v>
      </c>
      <c r="B84" s="20" t="s">
        <v>60</v>
      </c>
      <c r="C84" s="56" t="s">
        <v>60</v>
      </c>
      <c r="D84" s="13" t="s">
        <v>60</v>
      </c>
    </row>
    <row r="85" spans="1:4" x14ac:dyDescent="0.3">
      <c r="A85" s="19">
        <v>4111716</v>
      </c>
      <c r="B85" s="20" t="s">
        <v>60</v>
      </c>
      <c r="C85" s="56" t="s">
        <v>60</v>
      </c>
      <c r="D85" s="13" t="s">
        <v>60</v>
      </c>
    </row>
    <row r="86" spans="1:4" x14ac:dyDescent="0.3">
      <c r="A86" s="19">
        <v>4111717</v>
      </c>
      <c r="B86" s="20" t="s">
        <v>60</v>
      </c>
      <c r="C86" s="56" t="s">
        <v>60</v>
      </c>
      <c r="D86" s="13" t="s">
        <v>60</v>
      </c>
    </row>
    <row r="87" spans="1:4" x14ac:dyDescent="0.3">
      <c r="A87" s="19">
        <v>4111718</v>
      </c>
      <c r="B87" s="20" t="s">
        <v>60</v>
      </c>
      <c r="C87" s="56" t="s">
        <v>60</v>
      </c>
      <c r="D87" s="13" t="s">
        <v>60</v>
      </c>
    </row>
    <row r="88" spans="1:4" x14ac:dyDescent="0.3">
      <c r="A88" s="19">
        <v>4111719</v>
      </c>
      <c r="B88" s="20" t="s">
        <v>60</v>
      </c>
      <c r="C88" s="56" t="s">
        <v>60</v>
      </c>
      <c r="D88" s="13" t="s">
        <v>60</v>
      </c>
    </row>
    <row r="89" spans="1:4" x14ac:dyDescent="0.3">
      <c r="A89" s="19">
        <v>4111720</v>
      </c>
      <c r="B89" s="20" t="s">
        <v>60</v>
      </c>
      <c r="C89" s="56" t="s">
        <v>60</v>
      </c>
      <c r="D89" s="13" t="s">
        <v>60</v>
      </c>
    </row>
    <row r="90" spans="1:4" x14ac:dyDescent="0.3">
      <c r="A90" s="19">
        <v>4111721</v>
      </c>
      <c r="B90" s="20" t="s">
        <v>60</v>
      </c>
      <c r="C90" s="56" t="s">
        <v>60</v>
      </c>
      <c r="D90" s="13" t="s">
        <v>60</v>
      </c>
    </row>
    <row r="91" spans="1:4" x14ac:dyDescent="0.3">
      <c r="A91" s="19">
        <v>4111722</v>
      </c>
      <c r="B91" s="20" t="s">
        <v>60</v>
      </c>
      <c r="C91" s="56" t="s">
        <v>60</v>
      </c>
      <c r="D91" s="13" t="s">
        <v>60</v>
      </c>
    </row>
    <row r="92" spans="1:4" x14ac:dyDescent="0.3">
      <c r="A92" s="19">
        <v>4111723</v>
      </c>
      <c r="B92" s="20" t="s">
        <v>60</v>
      </c>
      <c r="C92" s="56" t="s">
        <v>60</v>
      </c>
      <c r="D92" s="13" t="s">
        <v>60</v>
      </c>
    </row>
    <row r="93" spans="1:4" x14ac:dyDescent="0.3">
      <c r="A93" s="19">
        <v>4111724</v>
      </c>
      <c r="B93" s="20" t="s">
        <v>60</v>
      </c>
      <c r="C93" s="56" t="s">
        <v>60</v>
      </c>
      <c r="D93" s="13" t="s">
        <v>60</v>
      </c>
    </row>
    <row r="94" spans="1:4" x14ac:dyDescent="0.3">
      <c r="A94" s="19">
        <v>4111725</v>
      </c>
      <c r="B94" s="20" t="s">
        <v>60</v>
      </c>
      <c r="C94" s="56" t="s">
        <v>60</v>
      </c>
      <c r="D94" s="13" t="s">
        <v>60</v>
      </c>
    </row>
    <row r="95" spans="1:4" x14ac:dyDescent="0.3">
      <c r="A95" s="19">
        <v>4111726</v>
      </c>
      <c r="B95" s="20" t="s">
        <v>60</v>
      </c>
      <c r="C95" s="56" t="s">
        <v>60</v>
      </c>
      <c r="D95" s="13" t="s">
        <v>60</v>
      </c>
    </row>
    <row r="96" spans="1:4" x14ac:dyDescent="0.3">
      <c r="A96" s="19">
        <v>4111727</v>
      </c>
      <c r="B96" s="20" t="s">
        <v>60</v>
      </c>
      <c r="C96" s="56" t="s">
        <v>60</v>
      </c>
      <c r="D96" s="13" t="s">
        <v>60</v>
      </c>
    </row>
    <row r="97" spans="1:4" x14ac:dyDescent="0.3">
      <c r="A97" s="19">
        <v>4111728</v>
      </c>
      <c r="B97" s="20" t="s">
        <v>60</v>
      </c>
      <c r="C97" s="56" t="s">
        <v>60</v>
      </c>
      <c r="D97" s="13" t="s">
        <v>60</v>
      </c>
    </row>
    <row r="98" spans="1:4" x14ac:dyDescent="0.3">
      <c r="A98" s="19">
        <v>4111729</v>
      </c>
      <c r="B98" s="20" t="s">
        <v>60</v>
      </c>
      <c r="C98" s="56" t="s">
        <v>60</v>
      </c>
      <c r="D98" s="13" t="s">
        <v>60</v>
      </c>
    </row>
    <row r="99" spans="1:4" x14ac:dyDescent="0.3">
      <c r="A99" s="19">
        <v>4111730</v>
      </c>
      <c r="B99" s="20" t="s">
        <v>60</v>
      </c>
      <c r="C99" s="56" t="s">
        <v>60</v>
      </c>
      <c r="D99" s="13" t="s">
        <v>60</v>
      </c>
    </row>
    <row r="100" spans="1:4" x14ac:dyDescent="0.3">
      <c r="A100" s="19">
        <v>4111732</v>
      </c>
      <c r="B100" s="20" t="s">
        <v>60</v>
      </c>
      <c r="C100" s="56" t="s">
        <v>60</v>
      </c>
      <c r="D100" s="13" t="s">
        <v>60</v>
      </c>
    </row>
    <row r="101" spans="1:4" x14ac:dyDescent="0.3">
      <c r="A101" s="19">
        <v>4111733</v>
      </c>
      <c r="B101" s="20" t="s">
        <v>60</v>
      </c>
      <c r="C101" s="56" t="s">
        <v>60</v>
      </c>
      <c r="D101" s="13" t="s">
        <v>60</v>
      </c>
    </row>
    <row r="102" spans="1:4" x14ac:dyDescent="0.3">
      <c r="A102" s="19">
        <v>4111734</v>
      </c>
      <c r="B102" s="20" t="s">
        <v>60</v>
      </c>
      <c r="C102" s="56" t="s">
        <v>60</v>
      </c>
      <c r="D102" s="13" t="s">
        <v>60</v>
      </c>
    </row>
    <row r="103" spans="1:4" x14ac:dyDescent="0.3">
      <c r="A103" s="19">
        <v>4111735</v>
      </c>
      <c r="B103" s="20" t="s">
        <v>60</v>
      </c>
      <c r="C103" s="56" t="s">
        <v>60</v>
      </c>
      <c r="D103" s="13" t="s">
        <v>60</v>
      </c>
    </row>
    <row r="104" spans="1:4" x14ac:dyDescent="0.3">
      <c r="A104" s="19">
        <v>4111736</v>
      </c>
      <c r="B104" s="20" t="s">
        <v>60</v>
      </c>
      <c r="C104" s="56" t="s">
        <v>60</v>
      </c>
      <c r="D104" s="13" t="s">
        <v>60</v>
      </c>
    </row>
    <row r="105" spans="1:4" x14ac:dyDescent="0.3">
      <c r="A105" s="19">
        <v>4111737</v>
      </c>
      <c r="B105" s="20" t="s">
        <v>60</v>
      </c>
      <c r="C105" s="56" t="s">
        <v>60</v>
      </c>
      <c r="D105" s="13" t="s">
        <v>60</v>
      </c>
    </row>
    <row r="106" spans="1:4" x14ac:dyDescent="0.3">
      <c r="A106" s="19">
        <v>4111738</v>
      </c>
      <c r="B106" s="20" t="s">
        <v>60</v>
      </c>
      <c r="C106" s="56" t="s">
        <v>60</v>
      </c>
      <c r="D106" s="13" t="s">
        <v>60</v>
      </c>
    </row>
    <row r="107" spans="1:4" x14ac:dyDescent="0.3">
      <c r="A107" s="19">
        <v>4111739</v>
      </c>
      <c r="B107" s="20" t="s">
        <v>60</v>
      </c>
      <c r="C107" s="56" t="s">
        <v>60</v>
      </c>
      <c r="D107" s="13" t="s">
        <v>60</v>
      </c>
    </row>
    <row r="108" spans="1:4" x14ac:dyDescent="0.3">
      <c r="A108" s="19">
        <v>4111740</v>
      </c>
      <c r="B108" s="20" t="s">
        <v>60</v>
      </c>
      <c r="C108" s="56" t="s">
        <v>60</v>
      </c>
      <c r="D108" s="13" t="s">
        <v>60</v>
      </c>
    </row>
    <row r="109" spans="1:4" x14ac:dyDescent="0.3">
      <c r="A109" s="19">
        <v>4111741</v>
      </c>
      <c r="B109" s="20" t="s">
        <v>60</v>
      </c>
      <c r="C109" s="56" t="s">
        <v>60</v>
      </c>
      <c r="D109" s="13" t="s">
        <v>60</v>
      </c>
    </row>
    <row r="110" spans="1:4" x14ac:dyDescent="0.3">
      <c r="A110" s="19">
        <v>4111742</v>
      </c>
      <c r="B110" s="20" t="s">
        <v>60</v>
      </c>
      <c r="C110" s="56" t="s">
        <v>60</v>
      </c>
      <c r="D110" s="13" t="s">
        <v>60</v>
      </c>
    </row>
    <row r="111" spans="1:4" x14ac:dyDescent="0.3">
      <c r="A111" s="19">
        <v>4111743</v>
      </c>
      <c r="B111" s="20" t="s">
        <v>60</v>
      </c>
      <c r="C111" s="56" t="s">
        <v>60</v>
      </c>
      <c r="D111" s="13" t="s">
        <v>60</v>
      </c>
    </row>
    <row r="112" spans="1:4" x14ac:dyDescent="0.3">
      <c r="A112" s="19">
        <v>4111744</v>
      </c>
      <c r="B112" s="20" t="s">
        <v>60</v>
      </c>
      <c r="C112" s="56" t="s">
        <v>60</v>
      </c>
      <c r="D112" s="13" t="s">
        <v>60</v>
      </c>
    </row>
    <row r="113" spans="1:4" x14ac:dyDescent="0.3">
      <c r="A113" s="19">
        <v>4111799</v>
      </c>
      <c r="B113" s="20" t="s">
        <v>60</v>
      </c>
      <c r="C113" s="56" t="s">
        <v>60</v>
      </c>
      <c r="D113" s="13" t="s">
        <v>60</v>
      </c>
    </row>
    <row r="114" spans="1:4" x14ac:dyDescent="0.3">
      <c r="A114" s="19">
        <v>4111801</v>
      </c>
      <c r="B114" s="20" t="s">
        <v>60</v>
      </c>
      <c r="C114" s="56" t="s">
        <v>60</v>
      </c>
      <c r="D114" s="13" t="s">
        <v>60</v>
      </c>
    </row>
    <row r="115" spans="1:4" x14ac:dyDescent="0.3">
      <c r="A115" s="19">
        <v>4111803</v>
      </c>
      <c r="B115" s="20" t="s">
        <v>60</v>
      </c>
      <c r="C115" s="56" t="s">
        <v>60</v>
      </c>
      <c r="D115" s="13" t="s">
        <v>60</v>
      </c>
    </row>
    <row r="116" spans="1:4" x14ac:dyDescent="0.3">
      <c r="A116" s="19">
        <v>4111899</v>
      </c>
      <c r="B116" s="20" t="s">
        <v>60</v>
      </c>
      <c r="C116" s="56" t="s">
        <v>60</v>
      </c>
      <c r="D116" s="13" t="s">
        <v>60</v>
      </c>
    </row>
    <row r="117" spans="1:4" x14ac:dyDescent="0.3">
      <c r="A117" s="19">
        <v>4111901</v>
      </c>
      <c r="B117" s="20" t="s">
        <v>60</v>
      </c>
      <c r="C117" s="56" t="s">
        <v>60</v>
      </c>
      <c r="D117" s="13" t="s">
        <v>60</v>
      </c>
    </row>
    <row r="118" spans="1:4" x14ac:dyDescent="0.3">
      <c r="A118" s="19">
        <v>4111999</v>
      </c>
      <c r="B118" s="20" t="s">
        <v>60</v>
      </c>
      <c r="C118" s="56" t="s">
        <v>60</v>
      </c>
      <c r="D118" s="13" t="s">
        <v>60</v>
      </c>
    </row>
    <row r="119" spans="1:4" x14ac:dyDescent="0.3">
      <c r="A119" s="19">
        <v>4112001</v>
      </c>
      <c r="B119" s="20" t="s">
        <v>60</v>
      </c>
      <c r="C119" s="56" t="s">
        <v>60</v>
      </c>
      <c r="D119" s="13" t="s">
        <v>60</v>
      </c>
    </row>
    <row r="120" spans="1:4" x14ac:dyDescent="0.3">
      <c r="A120" s="19">
        <v>4112099</v>
      </c>
      <c r="B120" s="20" t="s">
        <v>60</v>
      </c>
      <c r="C120" s="56" t="s">
        <v>60</v>
      </c>
      <c r="D120" s="13" t="s">
        <v>60</v>
      </c>
    </row>
    <row r="121" spans="1:4" x14ac:dyDescent="0.3">
      <c r="A121" s="19">
        <v>4112101</v>
      </c>
      <c r="B121" s="20" t="s">
        <v>60</v>
      </c>
      <c r="C121" s="56" t="s">
        <v>60</v>
      </c>
      <c r="D121" s="13" t="s">
        <v>60</v>
      </c>
    </row>
    <row r="122" spans="1:4" x14ac:dyDescent="0.3">
      <c r="A122" s="19">
        <v>4112102</v>
      </c>
      <c r="B122" s="20" t="s">
        <v>60</v>
      </c>
      <c r="C122" s="56" t="s">
        <v>60</v>
      </c>
      <c r="D122" s="13" t="s">
        <v>60</v>
      </c>
    </row>
    <row r="123" spans="1:4" x14ac:dyDescent="0.3">
      <c r="A123" s="19">
        <v>4112103</v>
      </c>
      <c r="B123" s="20" t="s">
        <v>60</v>
      </c>
      <c r="C123" s="56" t="s">
        <v>60</v>
      </c>
      <c r="D123" s="13" t="s">
        <v>60</v>
      </c>
    </row>
    <row r="124" spans="1:4" x14ac:dyDescent="0.3">
      <c r="A124" s="19">
        <v>4112105</v>
      </c>
      <c r="B124" s="20" t="s">
        <v>60</v>
      </c>
      <c r="C124" s="56" t="s">
        <v>60</v>
      </c>
      <c r="D124" s="13" t="s">
        <v>60</v>
      </c>
    </row>
    <row r="125" spans="1:4" x14ac:dyDescent="0.3">
      <c r="A125" s="19">
        <v>4112106</v>
      </c>
      <c r="B125" s="20" t="s">
        <v>60</v>
      </c>
      <c r="C125" s="56" t="s">
        <v>60</v>
      </c>
      <c r="D125" s="13" t="s">
        <v>60</v>
      </c>
    </row>
    <row r="126" spans="1:4" x14ac:dyDescent="0.3">
      <c r="A126" s="19">
        <v>4112107</v>
      </c>
      <c r="B126" s="20" t="s">
        <v>60</v>
      </c>
      <c r="C126" s="56" t="s">
        <v>60</v>
      </c>
      <c r="D126" s="13" t="s">
        <v>60</v>
      </c>
    </row>
    <row r="127" spans="1:4" x14ac:dyDescent="0.3">
      <c r="A127" s="19">
        <v>4112108</v>
      </c>
      <c r="B127" s="20" t="s">
        <v>60</v>
      </c>
      <c r="C127" s="56" t="s">
        <v>60</v>
      </c>
      <c r="D127" s="13" t="s">
        <v>60</v>
      </c>
    </row>
    <row r="128" spans="1:4" x14ac:dyDescent="0.3">
      <c r="A128" s="19">
        <v>4112199</v>
      </c>
      <c r="B128" s="20" t="s">
        <v>60</v>
      </c>
      <c r="C128" s="56" t="s">
        <v>60</v>
      </c>
      <c r="D128" s="13" t="s">
        <v>60</v>
      </c>
    </row>
    <row r="129" spans="1:4" x14ac:dyDescent="0.3">
      <c r="A129" s="19">
        <v>4112202</v>
      </c>
      <c r="B129" s="20" t="s">
        <v>60</v>
      </c>
      <c r="C129" s="56" t="s">
        <v>60</v>
      </c>
      <c r="D129" s="13" t="s">
        <v>60</v>
      </c>
    </row>
    <row r="130" spans="1:4" x14ac:dyDescent="0.3">
      <c r="A130" s="19">
        <v>4112203</v>
      </c>
      <c r="B130" s="20" t="s">
        <v>60</v>
      </c>
      <c r="C130" s="56" t="s">
        <v>60</v>
      </c>
      <c r="D130" s="13" t="s">
        <v>60</v>
      </c>
    </row>
    <row r="131" spans="1:4" x14ac:dyDescent="0.3">
      <c r="A131" s="19">
        <v>4112204</v>
      </c>
      <c r="B131" s="20" t="s">
        <v>60</v>
      </c>
      <c r="C131" s="56" t="s">
        <v>60</v>
      </c>
      <c r="D131" s="13" t="s">
        <v>60</v>
      </c>
    </row>
    <row r="132" spans="1:4" x14ac:dyDescent="0.3">
      <c r="A132" s="19">
        <v>4112299</v>
      </c>
      <c r="B132" s="20" t="s">
        <v>60</v>
      </c>
      <c r="C132" s="56" t="s">
        <v>60</v>
      </c>
      <c r="D132" s="13" t="s">
        <v>60</v>
      </c>
    </row>
    <row r="133" spans="1:4" x14ac:dyDescent="0.3">
      <c r="A133" s="19">
        <v>4112301</v>
      </c>
      <c r="B133" s="20" t="s">
        <v>60</v>
      </c>
      <c r="C133" s="56" t="s">
        <v>60</v>
      </c>
      <c r="D133" s="13" t="s">
        <v>60</v>
      </c>
    </row>
    <row r="134" spans="1:4" x14ac:dyDescent="0.3">
      <c r="A134" s="19">
        <v>4112399</v>
      </c>
      <c r="B134" s="20" t="s">
        <v>60</v>
      </c>
      <c r="C134" s="56" t="s">
        <v>60</v>
      </c>
      <c r="D134" s="13" t="s">
        <v>60</v>
      </c>
    </row>
    <row r="135" spans="1:4" x14ac:dyDescent="0.3">
      <c r="A135" s="19">
        <v>4112401</v>
      </c>
      <c r="B135" s="20" t="s">
        <v>60</v>
      </c>
      <c r="C135" s="56" t="s">
        <v>60</v>
      </c>
      <c r="D135" s="13" t="s">
        <v>60</v>
      </c>
    </row>
    <row r="136" spans="1:4" x14ac:dyDescent="0.3">
      <c r="A136" s="19">
        <v>4112402</v>
      </c>
      <c r="B136" s="20" t="s">
        <v>60</v>
      </c>
      <c r="C136" s="56" t="s">
        <v>60</v>
      </c>
      <c r="D136" s="13" t="s">
        <v>60</v>
      </c>
    </row>
    <row r="137" spans="1:4" x14ac:dyDescent="0.3">
      <c r="A137" s="19">
        <v>4112403</v>
      </c>
      <c r="B137" s="20" t="s">
        <v>60</v>
      </c>
      <c r="C137" s="56" t="s">
        <v>60</v>
      </c>
      <c r="D137" s="13" t="s">
        <v>60</v>
      </c>
    </row>
    <row r="138" spans="1:4" x14ac:dyDescent="0.3">
      <c r="A138" s="19">
        <v>4112404</v>
      </c>
      <c r="B138" s="20" t="s">
        <v>60</v>
      </c>
      <c r="C138" s="56" t="s">
        <v>60</v>
      </c>
      <c r="D138" s="13" t="s">
        <v>60</v>
      </c>
    </row>
    <row r="139" spans="1:4" x14ac:dyDescent="0.3">
      <c r="A139" s="19">
        <v>4112405</v>
      </c>
      <c r="B139" s="20" t="s">
        <v>60</v>
      </c>
      <c r="C139" s="56" t="s">
        <v>60</v>
      </c>
      <c r="D139" s="13" t="s">
        <v>60</v>
      </c>
    </row>
    <row r="140" spans="1:4" x14ac:dyDescent="0.3">
      <c r="A140" s="19">
        <v>4112406</v>
      </c>
      <c r="B140" s="20" t="s">
        <v>60</v>
      </c>
      <c r="C140" s="56" t="s">
        <v>60</v>
      </c>
      <c r="D140" s="13" t="s">
        <v>60</v>
      </c>
    </row>
    <row r="141" spans="1:4" x14ac:dyDescent="0.3">
      <c r="A141" s="19">
        <v>4112499</v>
      </c>
      <c r="B141" s="20" t="s">
        <v>60</v>
      </c>
      <c r="C141" s="56" t="s">
        <v>60</v>
      </c>
      <c r="D141" s="13" t="s">
        <v>60</v>
      </c>
    </row>
    <row r="142" spans="1:4" x14ac:dyDescent="0.3">
      <c r="A142" s="19">
        <v>4112501</v>
      </c>
      <c r="B142" s="20" t="s">
        <v>60</v>
      </c>
      <c r="C142" s="56" t="s">
        <v>60</v>
      </c>
      <c r="D142" s="13" t="s">
        <v>60</v>
      </c>
    </row>
    <row r="143" spans="1:4" x14ac:dyDescent="0.3">
      <c r="A143" s="19">
        <v>4112599</v>
      </c>
      <c r="B143" s="20" t="s">
        <v>60</v>
      </c>
      <c r="C143" s="56" t="s">
        <v>60</v>
      </c>
      <c r="D143" s="13" t="s">
        <v>60</v>
      </c>
    </row>
    <row r="144" spans="1:4" x14ac:dyDescent="0.3">
      <c r="A144" s="19">
        <v>4112601</v>
      </c>
      <c r="B144" s="20" t="s">
        <v>60</v>
      </c>
      <c r="C144" s="56" t="s">
        <v>60</v>
      </c>
      <c r="D144" s="13" t="s">
        <v>60</v>
      </c>
    </row>
    <row r="145" spans="1:4" x14ac:dyDescent="0.3">
      <c r="A145" s="19">
        <v>4112602</v>
      </c>
      <c r="B145" s="20" t="s">
        <v>60</v>
      </c>
      <c r="C145" s="56" t="s">
        <v>60</v>
      </c>
      <c r="D145" s="13" t="s">
        <v>60</v>
      </c>
    </row>
    <row r="146" spans="1:4" x14ac:dyDescent="0.3">
      <c r="A146" s="19">
        <v>4112603</v>
      </c>
      <c r="B146" s="20" t="s">
        <v>60</v>
      </c>
      <c r="C146" s="56" t="s">
        <v>60</v>
      </c>
      <c r="D146" s="13" t="s">
        <v>60</v>
      </c>
    </row>
    <row r="147" spans="1:4" x14ac:dyDescent="0.3">
      <c r="A147" s="19">
        <v>4112699</v>
      </c>
      <c r="B147" s="20" t="s">
        <v>60</v>
      </c>
      <c r="C147" s="56" t="s">
        <v>60</v>
      </c>
      <c r="D147" s="13" t="s">
        <v>60</v>
      </c>
    </row>
    <row r="148" spans="1:4" x14ac:dyDescent="0.3">
      <c r="A148" s="19">
        <v>4112702</v>
      </c>
      <c r="B148" s="20" t="s">
        <v>60</v>
      </c>
      <c r="C148" s="56" t="s">
        <v>60</v>
      </c>
      <c r="D148" s="13" t="s">
        <v>60</v>
      </c>
    </row>
    <row r="149" spans="1:4" x14ac:dyDescent="0.3">
      <c r="A149" s="19">
        <v>4112799</v>
      </c>
      <c r="B149" s="20" t="s">
        <v>60</v>
      </c>
      <c r="C149" s="56" t="s">
        <v>60</v>
      </c>
      <c r="D149" s="13" t="s">
        <v>60</v>
      </c>
    </row>
    <row r="150" spans="1:4" x14ac:dyDescent="0.3">
      <c r="A150" s="19">
        <v>4112801</v>
      </c>
      <c r="B150" s="20" t="s">
        <v>60</v>
      </c>
      <c r="C150" s="56" t="s">
        <v>60</v>
      </c>
      <c r="D150" s="13" t="s">
        <v>60</v>
      </c>
    </row>
    <row r="151" spans="1:4" x14ac:dyDescent="0.3">
      <c r="A151" s="19">
        <v>4112802</v>
      </c>
      <c r="B151" s="20" t="s">
        <v>60</v>
      </c>
      <c r="C151" s="56" t="s">
        <v>60</v>
      </c>
      <c r="D151" s="13" t="s">
        <v>60</v>
      </c>
    </row>
    <row r="152" spans="1:4" x14ac:dyDescent="0.3">
      <c r="A152" s="19">
        <v>4112803</v>
      </c>
      <c r="B152" s="20" t="s">
        <v>60</v>
      </c>
      <c r="C152" s="56" t="s">
        <v>60</v>
      </c>
      <c r="D152" s="13" t="s">
        <v>60</v>
      </c>
    </row>
    <row r="153" spans="1:4" x14ac:dyDescent="0.3">
      <c r="A153" s="19">
        <v>4112899</v>
      </c>
      <c r="B153" s="20" t="s">
        <v>60</v>
      </c>
      <c r="C153" s="56" t="s">
        <v>60</v>
      </c>
      <c r="D153" s="13" t="s">
        <v>60</v>
      </c>
    </row>
    <row r="154" spans="1:4" x14ac:dyDescent="0.3">
      <c r="A154" s="19">
        <v>4112901</v>
      </c>
      <c r="B154" s="20" t="s">
        <v>60</v>
      </c>
      <c r="C154" s="56" t="s">
        <v>60</v>
      </c>
      <c r="D154" s="13" t="s">
        <v>60</v>
      </c>
    </row>
    <row r="155" spans="1:4" x14ac:dyDescent="0.3">
      <c r="A155" s="19">
        <v>4112902</v>
      </c>
      <c r="B155" s="20" t="s">
        <v>60</v>
      </c>
      <c r="C155" s="56" t="s">
        <v>60</v>
      </c>
      <c r="D155" s="13" t="s">
        <v>60</v>
      </c>
    </row>
    <row r="156" spans="1:4" x14ac:dyDescent="0.3">
      <c r="A156" s="19">
        <v>4112903</v>
      </c>
      <c r="B156" s="20" t="s">
        <v>60</v>
      </c>
      <c r="C156" s="56" t="s">
        <v>60</v>
      </c>
      <c r="D156" s="13" t="s">
        <v>60</v>
      </c>
    </row>
    <row r="157" spans="1:4" x14ac:dyDescent="0.3">
      <c r="A157" s="19">
        <v>4112904</v>
      </c>
      <c r="B157" s="20" t="s">
        <v>60</v>
      </c>
      <c r="C157" s="56" t="s">
        <v>60</v>
      </c>
      <c r="D157" s="13" t="s">
        <v>60</v>
      </c>
    </row>
    <row r="158" spans="1:4" x14ac:dyDescent="0.3">
      <c r="A158" s="19">
        <v>4112905</v>
      </c>
      <c r="B158" s="20" t="s">
        <v>60</v>
      </c>
      <c r="C158" s="56" t="s">
        <v>60</v>
      </c>
      <c r="D158" s="13" t="s">
        <v>60</v>
      </c>
    </row>
    <row r="159" spans="1:4" x14ac:dyDescent="0.3">
      <c r="A159" s="19">
        <v>4112999</v>
      </c>
      <c r="B159" s="20" t="s">
        <v>60</v>
      </c>
      <c r="C159" s="56" t="s">
        <v>60</v>
      </c>
      <c r="D159" s="13" t="s">
        <v>60</v>
      </c>
    </row>
    <row r="160" spans="1:4" x14ac:dyDescent="0.3">
      <c r="A160" s="19">
        <v>4113001</v>
      </c>
      <c r="B160" s="20" t="s">
        <v>60</v>
      </c>
      <c r="C160" s="56" t="s">
        <v>60</v>
      </c>
      <c r="D160" s="13" t="s">
        <v>60</v>
      </c>
    </row>
    <row r="161" spans="1:4" x14ac:dyDescent="0.3">
      <c r="A161" s="19">
        <v>4113002</v>
      </c>
      <c r="B161" s="20" t="s">
        <v>60</v>
      </c>
      <c r="C161" s="56" t="s">
        <v>60</v>
      </c>
      <c r="D161" s="13" t="s">
        <v>60</v>
      </c>
    </row>
    <row r="162" spans="1:4" x14ac:dyDescent="0.3">
      <c r="A162" s="19">
        <v>4113003</v>
      </c>
      <c r="B162" s="20" t="s">
        <v>60</v>
      </c>
      <c r="C162" s="56" t="s">
        <v>60</v>
      </c>
      <c r="D162" s="13" t="s">
        <v>60</v>
      </c>
    </row>
    <row r="163" spans="1:4" x14ac:dyDescent="0.3">
      <c r="A163" s="19">
        <v>4113004</v>
      </c>
      <c r="B163" s="20" t="s">
        <v>60</v>
      </c>
      <c r="C163" s="56" t="s">
        <v>60</v>
      </c>
      <c r="D163" s="13" t="s">
        <v>60</v>
      </c>
    </row>
    <row r="164" spans="1:4" x14ac:dyDescent="0.3">
      <c r="A164" s="19">
        <v>4113005</v>
      </c>
      <c r="B164" s="20" t="s">
        <v>60</v>
      </c>
      <c r="C164" s="56" t="s">
        <v>60</v>
      </c>
      <c r="D164" s="13" t="s">
        <v>60</v>
      </c>
    </row>
    <row r="165" spans="1:4" x14ac:dyDescent="0.3">
      <c r="A165" s="19">
        <v>4113006</v>
      </c>
      <c r="B165" s="20" t="s">
        <v>60</v>
      </c>
      <c r="C165" s="56" t="s">
        <v>60</v>
      </c>
      <c r="D165" s="13" t="s">
        <v>60</v>
      </c>
    </row>
    <row r="166" spans="1:4" x14ac:dyDescent="0.3">
      <c r="A166" s="19">
        <v>4113099</v>
      </c>
      <c r="B166" s="20" t="s">
        <v>60</v>
      </c>
      <c r="C166" s="56" t="s">
        <v>60</v>
      </c>
      <c r="D166" s="13" t="s">
        <v>60</v>
      </c>
    </row>
    <row r="167" spans="1:4" x14ac:dyDescent="0.3">
      <c r="A167" s="19">
        <v>4113101</v>
      </c>
      <c r="B167" s="20" t="s">
        <v>60</v>
      </c>
      <c r="C167" s="56" t="s">
        <v>60</v>
      </c>
      <c r="D167" s="13" t="s">
        <v>60</v>
      </c>
    </row>
    <row r="168" spans="1:4" x14ac:dyDescent="0.3">
      <c r="A168" s="19">
        <v>4113102</v>
      </c>
      <c r="B168" s="20" t="s">
        <v>60</v>
      </c>
      <c r="C168" s="56" t="s">
        <v>60</v>
      </c>
      <c r="D168" s="13" t="s">
        <v>60</v>
      </c>
    </row>
    <row r="169" spans="1:4" x14ac:dyDescent="0.3">
      <c r="A169" s="19">
        <v>4113103</v>
      </c>
      <c r="B169" s="20" t="s">
        <v>60</v>
      </c>
      <c r="C169" s="56" t="s">
        <v>60</v>
      </c>
      <c r="D169" s="13" t="s">
        <v>60</v>
      </c>
    </row>
    <row r="170" spans="1:4" x14ac:dyDescent="0.3">
      <c r="A170" s="19">
        <v>4113104</v>
      </c>
      <c r="B170" s="20" t="s">
        <v>60</v>
      </c>
      <c r="C170" s="56" t="s">
        <v>60</v>
      </c>
      <c r="D170" s="13" t="s">
        <v>60</v>
      </c>
    </row>
    <row r="171" spans="1:4" x14ac:dyDescent="0.3">
      <c r="A171" s="19">
        <v>4113105</v>
      </c>
      <c r="B171" s="20" t="s">
        <v>60</v>
      </c>
      <c r="C171" s="56" t="s">
        <v>60</v>
      </c>
      <c r="D171" s="13" t="s">
        <v>60</v>
      </c>
    </row>
    <row r="172" spans="1:4" x14ac:dyDescent="0.3">
      <c r="A172" s="19">
        <v>4113106</v>
      </c>
      <c r="B172" s="20" t="s">
        <v>60</v>
      </c>
      <c r="C172" s="56" t="s">
        <v>60</v>
      </c>
      <c r="D172" s="13" t="s">
        <v>60</v>
      </c>
    </row>
    <row r="173" spans="1:4" x14ac:dyDescent="0.3">
      <c r="A173" s="19">
        <v>4113107</v>
      </c>
      <c r="B173" s="20" t="s">
        <v>60</v>
      </c>
      <c r="C173" s="56" t="s">
        <v>60</v>
      </c>
      <c r="D173" s="13" t="s">
        <v>60</v>
      </c>
    </row>
    <row r="174" spans="1:4" x14ac:dyDescent="0.3">
      <c r="A174" s="19">
        <v>4113108</v>
      </c>
      <c r="B174" s="20" t="s">
        <v>60</v>
      </c>
      <c r="C174" s="56" t="s">
        <v>60</v>
      </c>
      <c r="D174" s="13" t="s">
        <v>60</v>
      </c>
    </row>
    <row r="175" spans="1:4" x14ac:dyDescent="0.3">
      <c r="A175" s="19">
        <v>4113109</v>
      </c>
      <c r="B175" s="20" t="s">
        <v>60</v>
      </c>
      <c r="C175" s="56" t="s">
        <v>60</v>
      </c>
      <c r="D175" s="13" t="s">
        <v>60</v>
      </c>
    </row>
    <row r="176" spans="1:4" x14ac:dyDescent="0.3">
      <c r="A176" s="19">
        <v>4113110</v>
      </c>
      <c r="B176" s="20" t="s">
        <v>60</v>
      </c>
      <c r="C176" s="56" t="s">
        <v>60</v>
      </c>
      <c r="D176" s="13" t="s">
        <v>60</v>
      </c>
    </row>
    <row r="177" spans="1:4" x14ac:dyDescent="0.3">
      <c r="A177" s="19">
        <v>4113111</v>
      </c>
      <c r="B177" s="20" t="s">
        <v>60</v>
      </c>
      <c r="C177" s="56" t="s">
        <v>60</v>
      </c>
      <c r="D177" s="13" t="s">
        <v>60</v>
      </c>
    </row>
    <row r="178" spans="1:4" x14ac:dyDescent="0.3">
      <c r="A178" s="19">
        <v>4113112</v>
      </c>
      <c r="B178" s="20" t="s">
        <v>60</v>
      </c>
      <c r="C178" s="56" t="s">
        <v>60</v>
      </c>
      <c r="D178" s="13" t="s">
        <v>60</v>
      </c>
    </row>
    <row r="179" spans="1:4" x14ac:dyDescent="0.3">
      <c r="A179" s="19">
        <v>4113113</v>
      </c>
      <c r="B179" s="20" t="s">
        <v>60</v>
      </c>
      <c r="C179" s="56" t="s">
        <v>60</v>
      </c>
      <c r="D179" s="13" t="s">
        <v>60</v>
      </c>
    </row>
    <row r="180" spans="1:4" x14ac:dyDescent="0.3">
      <c r="A180" s="19">
        <v>4113114</v>
      </c>
      <c r="B180" s="20" t="s">
        <v>60</v>
      </c>
      <c r="C180" s="56" t="s">
        <v>60</v>
      </c>
      <c r="D180" s="13" t="s">
        <v>60</v>
      </c>
    </row>
    <row r="181" spans="1:4" x14ac:dyDescent="0.3">
      <c r="A181" s="19">
        <v>4113115</v>
      </c>
      <c r="B181" s="20" t="s">
        <v>60</v>
      </c>
      <c r="C181" s="56" t="s">
        <v>60</v>
      </c>
      <c r="D181" s="13" t="s">
        <v>60</v>
      </c>
    </row>
    <row r="182" spans="1:4" x14ac:dyDescent="0.3">
      <c r="A182" s="19">
        <v>4113116</v>
      </c>
      <c r="B182" s="20" t="s">
        <v>60</v>
      </c>
      <c r="C182" s="56" t="s">
        <v>60</v>
      </c>
      <c r="D182" s="13" t="s">
        <v>60</v>
      </c>
    </row>
    <row r="183" spans="1:4" x14ac:dyDescent="0.3">
      <c r="A183" s="19">
        <v>4113199</v>
      </c>
      <c r="B183" s="20" t="s">
        <v>60</v>
      </c>
      <c r="C183" s="56" t="s">
        <v>60</v>
      </c>
      <c r="D183" s="13" t="s">
        <v>60</v>
      </c>
    </row>
    <row r="184" spans="1:4" x14ac:dyDescent="0.3">
      <c r="A184" s="19">
        <v>4113201</v>
      </c>
      <c r="B184" s="20" t="s">
        <v>60</v>
      </c>
      <c r="C184" s="56" t="s">
        <v>60</v>
      </c>
      <c r="D184" s="13" t="s">
        <v>60</v>
      </c>
    </row>
    <row r="185" spans="1:4" x14ac:dyDescent="0.3">
      <c r="A185" s="19">
        <v>4113202</v>
      </c>
      <c r="B185" s="20" t="s">
        <v>60</v>
      </c>
      <c r="C185" s="56" t="s">
        <v>60</v>
      </c>
      <c r="D185" s="13" t="s">
        <v>60</v>
      </c>
    </row>
    <row r="186" spans="1:4" x14ac:dyDescent="0.3">
      <c r="A186" s="19">
        <v>4113203</v>
      </c>
      <c r="B186" s="20" t="s">
        <v>60</v>
      </c>
      <c r="C186" s="56" t="s">
        <v>60</v>
      </c>
      <c r="D186" s="13" t="s">
        <v>60</v>
      </c>
    </row>
    <row r="187" spans="1:4" x14ac:dyDescent="0.3">
      <c r="A187" s="19">
        <v>4113204</v>
      </c>
      <c r="B187" s="20" t="s">
        <v>60</v>
      </c>
      <c r="C187" s="56" t="s">
        <v>60</v>
      </c>
      <c r="D187" s="13" t="s">
        <v>60</v>
      </c>
    </row>
    <row r="188" spans="1:4" x14ac:dyDescent="0.3">
      <c r="A188" s="19">
        <v>4113299</v>
      </c>
      <c r="B188" s="20" t="s">
        <v>60</v>
      </c>
      <c r="C188" s="56" t="s">
        <v>60</v>
      </c>
      <c r="D188" s="13" t="s">
        <v>60</v>
      </c>
    </row>
    <row r="189" spans="1:4" x14ac:dyDescent="0.3">
      <c r="A189" s="19">
        <v>4113301</v>
      </c>
      <c r="B189" s="20" t="s">
        <v>60</v>
      </c>
      <c r="C189" s="56" t="s">
        <v>60</v>
      </c>
      <c r="D189" s="13" t="s">
        <v>60</v>
      </c>
    </row>
    <row r="190" spans="1:4" x14ac:dyDescent="0.3">
      <c r="A190" s="19">
        <v>4113302</v>
      </c>
      <c r="B190" s="20" t="s">
        <v>60</v>
      </c>
      <c r="C190" s="56" t="s">
        <v>60</v>
      </c>
      <c r="D190" s="13" t="s">
        <v>60</v>
      </c>
    </row>
    <row r="191" spans="1:4" x14ac:dyDescent="0.3">
      <c r="A191" s="19">
        <v>4113303</v>
      </c>
      <c r="B191" s="20" t="s">
        <v>60</v>
      </c>
      <c r="C191" s="56" t="s">
        <v>60</v>
      </c>
      <c r="D191" s="13" t="s">
        <v>60</v>
      </c>
    </row>
    <row r="192" spans="1:4" x14ac:dyDescent="0.3">
      <c r="A192" s="19">
        <v>4113304</v>
      </c>
      <c r="B192" s="20" t="s">
        <v>60</v>
      </c>
      <c r="C192" s="56" t="s">
        <v>60</v>
      </c>
      <c r="D192" s="13" t="s">
        <v>60</v>
      </c>
    </row>
    <row r="193" spans="1:4" x14ac:dyDescent="0.3">
      <c r="A193" s="19">
        <v>4113305</v>
      </c>
      <c r="B193" s="20" t="s">
        <v>60</v>
      </c>
      <c r="C193" s="56" t="s">
        <v>60</v>
      </c>
      <c r="D193" s="13" t="s">
        <v>60</v>
      </c>
    </row>
    <row r="194" spans="1:4" x14ac:dyDescent="0.3">
      <c r="A194" s="19">
        <v>4113307</v>
      </c>
      <c r="B194" s="20" t="s">
        <v>60</v>
      </c>
      <c r="C194" s="56" t="s">
        <v>60</v>
      </c>
      <c r="D194" s="13" t="s">
        <v>60</v>
      </c>
    </row>
    <row r="195" spans="1:4" x14ac:dyDescent="0.3">
      <c r="A195" s="19">
        <v>4113308</v>
      </c>
      <c r="B195" s="20" t="s">
        <v>60</v>
      </c>
      <c r="C195" s="56" t="s">
        <v>60</v>
      </c>
      <c r="D195" s="13" t="s">
        <v>60</v>
      </c>
    </row>
    <row r="196" spans="1:4" x14ac:dyDescent="0.3">
      <c r="A196" s="19">
        <v>4113309</v>
      </c>
      <c r="B196" s="20" t="s">
        <v>60</v>
      </c>
      <c r="C196" s="56" t="s">
        <v>60</v>
      </c>
      <c r="D196" s="13" t="s">
        <v>60</v>
      </c>
    </row>
    <row r="197" spans="1:4" x14ac:dyDescent="0.3">
      <c r="A197" s="19">
        <v>4113310</v>
      </c>
      <c r="B197" s="20" t="s">
        <v>60</v>
      </c>
      <c r="C197" s="56" t="s">
        <v>60</v>
      </c>
      <c r="D197" s="13" t="s">
        <v>60</v>
      </c>
    </row>
    <row r="198" spans="1:4" x14ac:dyDescent="0.3">
      <c r="A198" s="19">
        <v>4113311</v>
      </c>
      <c r="B198" s="20" t="s">
        <v>60</v>
      </c>
      <c r="C198" s="56" t="s">
        <v>60</v>
      </c>
      <c r="D198" s="13" t="s">
        <v>60</v>
      </c>
    </row>
    <row r="199" spans="1:4" x14ac:dyDescent="0.3">
      <c r="A199" s="19">
        <v>4113312</v>
      </c>
      <c r="B199" s="20" t="s">
        <v>60</v>
      </c>
      <c r="C199" s="56" t="s">
        <v>60</v>
      </c>
      <c r="D199" s="13" t="s">
        <v>60</v>
      </c>
    </row>
    <row r="200" spans="1:4" x14ac:dyDescent="0.3">
      <c r="A200" s="19">
        <v>4113313</v>
      </c>
      <c r="B200" s="20" t="s">
        <v>60</v>
      </c>
      <c r="C200" s="56" t="s">
        <v>60</v>
      </c>
      <c r="D200" s="13" t="s">
        <v>60</v>
      </c>
    </row>
    <row r="201" spans="1:4" x14ac:dyDescent="0.3">
      <c r="A201" s="19">
        <v>4113314</v>
      </c>
      <c r="B201" s="20" t="s">
        <v>60</v>
      </c>
      <c r="C201" s="56" t="s">
        <v>60</v>
      </c>
      <c r="D201" s="13" t="s">
        <v>60</v>
      </c>
    </row>
    <row r="202" spans="1:4" x14ac:dyDescent="0.3">
      <c r="A202" s="19">
        <v>4113315</v>
      </c>
      <c r="B202" s="20" t="s">
        <v>60</v>
      </c>
      <c r="C202" s="56" t="s">
        <v>60</v>
      </c>
      <c r="D202" s="13" t="s">
        <v>60</v>
      </c>
    </row>
    <row r="203" spans="1:4" x14ac:dyDescent="0.3">
      <c r="A203" s="19">
        <v>4113317</v>
      </c>
      <c r="B203" s="20" t="s">
        <v>60</v>
      </c>
      <c r="C203" s="56" t="s">
        <v>60</v>
      </c>
      <c r="D203" s="13" t="s">
        <v>60</v>
      </c>
    </row>
    <row r="204" spans="1:4" x14ac:dyDescent="0.3">
      <c r="A204" s="19">
        <v>4113318</v>
      </c>
      <c r="B204" s="20" t="s">
        <v>60</v>
      </c>
      <c r="C204" s="56" t="s">
        <v>60</v>
      </c>
      <c r="D204" s="13" t="s">
        <v>60</v>
      </c>
    </row>
    <row r="205" spans="1:4" x14ac:dyDescent="0.3">
      <c r="A205" s="19">
        <v>4113322</v>
      </c>
      <c r="B205" s="20" t="s">
        <v>60</v>
      </c>
      <c r="C205" s="56" t="s">
        <v>60</v>
      </c>
      <c r="D205" s="13" t="s">
        <v>60</v>
      </c>
    </row>
    <row r="206" spans="1:4" x14ac:dyDescent="0.3">
      <c r="A206" s="19">
        <v>4113323</v>
      </c>
      <c r="B206" s="20" t="s">
        <v>60</v>
      </c>
      <c r="C206" s="56" t="s">
        <v>60</v>
      </c>
      <c r="D206" s="13" t="s">
        <v>60</v>
      </c>
    </row>
    <row r="207" spans="1:4" x14ac:dyDescent="0.3">
      <c r="A207" s="19">
        <v>4113325</v>
      </c>
      <c r="B207" s="20" t="s">
        <v>60</v>
      </c>
      <c r="C207" s="56" t="s">
        <v>60</v>
      </c>
      <c r="D207" s="13" t="s">
        <v>60</v>
      </c>
    </row>
    <row r="208" spans="1:4" x14ac:dyDescent="0.3">
      <c r="A208" s="19">
        <v>4113330</v>
      </c>
      <c r="B208" s="20" t="s">
        <v>60</v>
      </c>
      <c r="C208" s="56" t="s">
        <v>60</v>
      </c>
      <c r="D208" s="13" t="s">
        <v>60</v>
      </c>
    </row>
    <row r="209" spans="1:4" x14ac:dyDescent="0.3">
      <c r="A209" s="19">
        <v>4113399</v>
      </c>
      <c r="B209" s="20" t="s">
        <v>60</v>
      </c>
      <c r="C209" s="56" t="s">
        <v>60</v>
      </c>
      <c r="D209" s="13" t="s">
        <v>60</v>
      </c>
    </row>
    <row r="210" spans="1:4" x14ac:dyDescent="0.3">
      <c r="A210" s="19">
        <v>4113401</v>
      </c>
      <c r="B210" s="20" t="s">
        <v>60</v>
      </c>
      <c r="C210" s="56" t="s">
        <v>60</v>
      </c>
      <c r="D210" s="13" t="s">
        <v>60</v>
      </c>
    </row>
    <row r="211" spans="1:4" x14ac:dyDescent="0.3">
      <c r="A211" s="19">
        <v>4113402</v>
      </c>
      <c r="B211" s="20" t="s">
        <v>60</v>
      </c>
      <c r="C211" s="56" t="s">
        <v>60</v>
      </c>
      <c r="D211" s="13" t="s">
        <v>60</v>
      </c>
    </row>
    <row r="212" spans="1:4" x14ac:dyDescent="0.3">
      <c r="A212" s="19">
        <v>4113403</v>
      </c>
      <c r="B212" s="20" t="s">
        <v>60</v>
      </c>
      <c r="C212" s="56" t="s">
        <v>60</v>
      </c>
      <c r="D212" s="13" t="s">
        <v>60</v>
      </c>
    </row>
    <row r="213" spans="1:4" x14ac:dyDescent="0.3">
      <c r="A213" s="19">
        <v>4113404</v>
      </c>
      <c r="B213" s="20" t="s">
        <v>60</v>
      </c>
      <c r="C213" s="56" t="s">
        <v>60</v>
      </c>
      <c r="D213" s="13" t="s">
        <v>60</v>
      </c>
    </row>
    <row r="214" spans="1:4" x14ac:dyDescent="0.3">
      <c r="A214" s="19">
        <v>4113405</v>
      </c>
      <c r="B214" s="20" t="s">
        <v>60</v>
      </c>
      <c r="C214" s="56" t="s">
        <v>60</v>
      </c>
      <c r="D214" s="13" t="s">
        <v>60</v>
      </c>
    </row>
    <row r="215" spans="1:4" x14ac:dyDescent="0.3">
      <c r="A215" s="19">
        <v>4113499</v>
      </c>
      <c r="B215" s="20" t="s">
        <v>60</v>
      </c>
      <c r="C215" s="56" t="s">
        <v>60</v>
      </c>
      <c r="D215" s="13" t="s">
        <v>60</v>
      </c>
    </row>
    <row r="216" spans="1:4" x14ac:dyDescent="0.3">
      <c r="A216" s="19">
        <v>4113501</v>
      </c>
      <c r="B216" s="20" t="s">
        <v>60</v>
      </c>
      <c r="C216" s="56" t="s">
        <v>60</v>
      </c>
      <c r="D216" s="13" t="s">
        <v>60</v>
      </c>
    </row>
    <row r="217" spans="1:4" x14ac:dyDescent="0.3">
      <c r="A217" s="19">
        <v>4113502</v>
      </c>
      <c r="B217" s="20" t="s">
        <v>60</v>
      </c>
      <c r="C217" s="56" t="s">
        <v>60</v>
      </c>
      <c r="D217" s="13" t="s">
        <v>60</v>
      </c>
    </row>
    <row r="218" spans="1:4" x14ac:dyDescent="0.3">
      <c r="A218" s="19">
        <v>4113503</v>
      </c>
      <c r="B218" s="20" t="s">
        <v>60</v>
      </c>
      <c r="C218" s="56" t="s">
        <v>60</v>
      </c>
      <c r="D218" s="13" t="s">
        <v>60</v>
      </c>
    </row>
    <row r="219" spans="1:4" x14ac:dyDescent="0.3">
      <c r="A219" s="19">
        <v>4113504</v>
      </c>
      <c r="B219" s="20" t="s">
        <v>60</v>
      </c>
      <c r="C219" s="56" t="s">
        <v>60</v>
      </c>
      <c r="D219" s="13" t="s">
        <v>60</v>
      </c>
    </row>
    <row r="220" spans="1:4" x14ac:dyDescent="0.3">
      <c r="A220" s="19">
        <v>4113505</v>
      </c>
      <c r="B220" s="20" t="s">
        <v>60</v>
      </c>
      <c r="C220" s="56" t="s">
        <v>60</v>
      </c>
      <c r="D220" s="13" t="s">
        <v>60</v>
      </c>
    </row>
    <row r="221" spans="1:4" x14ac:dyDescent="0.3">
      <c r="A221" s="19">
        <v>4113506</v>
      </c>
      <c r="B221" s="20" t="s">
        <v>60</v>
      </c>
      <c r="C221" s="56" t="s">
        <v>60</v>
      </c>
      <c r="D221" s="13" t="s">
        <v>60</v>
      </c>
    </row>
    <row r="222" spans="1:4" x14ac:dyDescent="0.3">
      <c r="A222" s="19">
        <v>4113599</v>
      </c>
      <c r="B222" s="20" t="s">
        <v>60</v>
      </c>
      <c r="C222" s="56" t="s">
        <v>60</v>
      </c>
      <c r="D222" s="13" t="s">
        <v>60</v>
      </c>
    </row>
    <row r="223" spans="1:4" x14ac:dyDescent="0.3">
      <c r="A223" s="19">
        <v>4113601</v>
      </c>
      <c r="B223" s="20" t="s">
        <v>60</v>
      </c>
      <c r="C223" s="56" t="s">
        <v>60</v>
      </c>
      <c r="D223" s="13" t="s">
        <v>60</v>
      </c>
    </row>
    <row r="224" spans="1:4" x14ac:dyDescent="0.3">
      <c r="A224" s="19">
        <v>4113602</v>
      </c>
      <c r="B224" s="20" t="s">
        <v>60</v>
      </c>
      <c r="C224" s="56" t="s">
        <v>60</v>
      </c>
      <c r="D224" s="13" t="s">
        <v>60</v>
      </c>
    </row>
    <row r="225" spans="1:4" x14ac:dyDescent="0.3">
      <c r="A225" s="19">
        <v>4113603</v>
      </c>
      <c r="B225" s="20" t="s">
        <v>60</v>
      </c>
      <c r="C225" s="56" t="s">
        <v>60</v>
      </c>
      <c r="D225" s="13" t="s">
        <v>60</v>
      </c>
    </row>
    <row r="226" spans="1:4" x14ac:dyDescent="0.3">
      <c r="A226" s="19">
        <v>4113604</v>
      </c>
      <c r="B226" s="20" t="s">
        <v>60</v>
      </c>
      <c r="C226" s="56" t="s">
        <v>60</v>
      </c>
      <c r="D226" s="13" t="s">
        <v>60</v>
      </c>
    </row>
    <row r="227" spans="1:4" x14ac:dyDescent="0.3">
      <c r="A227" s="19">
        <v>4113608</v>
      </c>
      <c r="B227" s="20" t="s">
        <v>60</v>
      </c>
      <c r="C227" s="56" t="s">
        <v>60</v>
      </c>
      <c r="D227" s="13" t="s">
        <v>60</v>
      </c>
    </row>
    <row r="228" spans="1:4" x14ac:dyDescent="0.3">
      <c r="A228" s="19">
        <v>4113699</v>
      </c>
      <c r="B228" s="20" t="s">
        <v>60</v>
      </c>
      <c r="C228" s="56" t="s">
        <v>60</v>
      </c>
      <c r="D228" s="13" t="s">
        <v>60</v>
      </c>
    </row>
    <row r="229" spans="1:4" x14ac:dyDescent="0.3">
      <c r="A229" s="19">
        <v>4113701</v>
      </c>
      <c r="B229" s="20" t="s">
        <v>60</v>
      </c>
      <c r="C229" s="56" t="s">
        <v>60</v>
      </c>
      <c r="D229" s="13" t="s">
        <v>60</v>
      </c>
    </row>
    <row r="230" spans="1:4" x14ac:dyDescent="0.3">
      <c r="A230" s="19">
        <v>4113702</v>
      </c>
      <c r="B230" s="20" t="s">
        <v>60</v>
      </c>
      <c r="C230" s="56" t="s">
        <v>60</v>
      </c>
      <c r="D230" s="13" t="s">
        <v>60</v>
      </c>
    </row>
    <row r="231" spans="1:4" x14ac:dyDescent="0.3">
      <c r="A231" s="19">
        <v>4113703</v>
      </c>
      <c r="B231" s="20" t="s">
        <v>60</v>
      </c>
      <c r="C231" s="56" t="s">
        <v>60</v>
      </c>
      <c r="D231" s="13" t="s">
        <v>60</v>
      </c>
    </row>
    <row r="232" spans="1:4" x14ac:dyDescent="0.3">
      <c r="A232" s="19">
        <v>4113704</v>
      </c>
      <c r="B232" s="20" t="s">
        <v>60</v>
      </c>
      <c r="C232" s="56" t="s">
        <v>60</v>
      </c>
      <c r="D232" s="13" t="s">
        <v>60</v>
      </c>
    </row>
    <row r="233" spans="1:4" x14ac:dyDescent="0.3">
      <c r="A233" s="19">
        <v>4113705</v>
      </c>
      <c r="B233" s="20" t="s">
        <v>60</v>
      </c>
      <c r="C233" s="56" t="s">
        <v>60</v>
      </c>
      <c r="D233" s="13" t="s">
        <v>60</v>
      </c>
    </row>
    <row r="234" spans="1:4" x14ac:dyDescent="0.3">
      <c r="A234" s="19">
        <v>4113706</v>
      </c>
      <c r="B234" s="20" t="s">
        <v>60</v>
      </c>
      <c r="C234" s="56" t="s">
        <v>60</v>
      </c>
      <c r="D234" s="13" t="s">
        <v>60</v>
      </c>
    </row>
    <row r="235" spans="1:4" x14ac:dyDescent="0.3">
      <c r="A235" s="19">
        <v>4113799</v>
      </c>
      <c r="B235" s="20" t="s">
        <v>60</v>
      </c>
      <c r="C235" s="56" t="s">
        <v>60</v>
      </c>
      <c r="D235" s="13" t="s">
        <v>60</v>
      </c>
    </row>
    <row r="236" spans="1:4" x14ac:dyDescent="0.3">
      <c r="A236" s="19">
        <v>4113801</v>
      </c>
      <c r="B236" s="20" t="s">
        <v>60</v>
      </c>
      <c r="C236" s="56" t="s">
        <v>60</v>
      </c>
      <c r="D236" s="13" t="s">
        <v>60</v>
      </c>
    </row>
    <row r="237" spans="1:4" x14ac:dyDescent="0.3">
      <c r="A237" s="19">
        <v>4113802</v>
      </c>
      <c r="B237" s="20" t="s">
        <v>60</v>
      </c>
      <c r="C237" s="56" t="s">
        <v>60</v>
      </c>
      <c r="D237" s="13" t="s">
        <v>60</v>
      </c>
    </row>
    <row r="238" spans="1:4" x14ac:dyDescent="0.3">
      <c r="A238" s="19">
        <v>4113803</v>
      </c>
      <c r="B238" s="20" t="s">
        <v>60</v>
      </c>
      <c r="C238" s="56" t="s">
        <v>60</v>
      </c>
      <c r="D238" s="13" t="s">
        <v>60</v>
      </c>
    </row>
    <row r="239" spans="1:4" x14ac:dyDescent="0.3">
      <c r="A239" s="19">
        <v>4113899</v>
      </c>
      <c r="B239" s="20" t="s">
        <v>60</v>
      </c>
      <c r="C239" s="56" t="s">
        <v>60</v>
      </c>
      <c r="D239" s="13" t="s">
        <v>60</v>
      </c>
    </row>
    <row r="240" spans="1:4" x14ac:dyDescent="0.3">
      <c r="A240" s="19">
        <v>4113901</v>
      </c>
      <c r="B240" s="20" t="s">
        <v>60</v>
      </c>
      <c r="C240" s="56" t="s">
        <v>60</v>
      </c>
      <c r="D240" s="13" t="s">
        <v>60</v>
      </c>
    </row>
    <row r="241" spans="1:4" x14ac:dyDescent="0.3">
      <c r="A241" s="19">
        <v>4113999</v>
      </c>
      <c r="B241" s="20" t="s">
        <v>60</v>
      </c>
      <c r="C241" s="56" t="s">
        <v>60</v>
      </c>
      <c r="D241" s="13" t="s">
        <v>60</v>
      </c>
    </row>
    <row r="242" spans="1:4" x14ac:dyDescent="0.3">
      <c r="A242" s="19">
        <v>4114001</v>
      </c>
      <c r="B242" s="20" t="s">
        <v>60</v>
      </c>
      <c r="C242" s="56" t="s">
        <v>60</v>
      </c>
      <c r="D242" s="13" t="s">
        <v>60</v>
      </c>
    </row>
    <row r="243" spans="1:4" x14ac:dyDescent="0.3">
      <c r="A243" s="19">
        <v>4114002</v>
      </c>
      <c r="B243" s="20" t="s">
        <v>60</v>
      </c>
      <c r="C243" s="56" t="s">
        <v>60</v>
      </c>
      <c r="D243" s="13" t="s">
        <v>60</v>
      </c>
    </row>
    <row r="244" spans="1:4" x14ac:dyDescent="0.3">
      <c r="A244" s="19">
        <v>4114003</v>
      </c>
      <c r="B244" s="20" t="s">
        <v>60</v>
      </c>
      <c r="C244" s="56" t="s">
        <v>60</v>
      </c>
      <c r="D244" s="13" t="s">
        <v>60</v>
      </c>
    </row>
    <row r="245" spans="1:4" x14ac:dyDescent="0.3">
      <c r="A245" s="19">
        <v>4114004</v>
      </c>
      <c r="B245" s="20" t="s">
        <v>60</v>
      </c>
      <c r="C245" s="56" t="s">
        <v>60</v>
      </c>
      <c r="D245" s="13" t="s">
        <v>60</v>
      </c>
    </row>
    <row r="246" spans="1:4" x14ac:dyDescent="0.3">
      <c r="A246" s="19">
        <v>4114006</v>
      </c>
      <c r="B246" s="20" t="s">
        <v>60</v>
      </c>
      <c r="C246" s="56" t="s">
        <v>60</v>
      </c>
      <c r="D246" s="13" t="s">
        <v>60</v>
      </c>
    </row>
    <row r="247" spans="1:4" x14ac:dyDescent="0.3">
      <c r="A247" s="19">
        <v>4114007</v>
      </c>
      <c r="B247" s="20" t="s">
        <v>60</v>
      </c>
      <c r="C247" s="56" t="s">
        <v>60</v>
      </c>
      <c r="D247" s="13" t="s">
        <v>60</v>
      </c>
    </row>
    <row r="248" spans="1:4" x14ac:dyDescent="0.3">
      <c r="A248" s="19">
        <v>4114099</v>
      </c>
      <c r="B248" s="20" t="s">
        <v>60</v>
      </c>
      <c r="C248" s="56" t="s">
        <v>60</v>
      </c>
      <c r="D248" s="13" t="s">
        <v>60</v>
      </c>
    </row>
    <row r="249" spans="1:4" x14ac:dyDescent="0.3">
      <c r="A249" s="19">
        <v>4114101</v>
      </c>
      <c r="B249" s="20" t="s">
        <v>60</v>
      </c>
      <c r="C249" s="56" t="s">
        <v>60</v>
      </c>
      <c r="D249" s="13" t="s">
        <v>60</v>
      </c>
    </row>
    <row r="250" spans="1:4" x14ac:dyDescent="0.3">
      <c r="A250" s="19">
        <v>4114199</v>
      </c>
      <c r="B250" s="20" t="s">
        <v>60</v>
      </c>
      <c r="C250" s="56" t="s">
        <v>60</v>
      </c>
      <c r="D250" s="13" t="s">
        <v>60</v>
      </c>
    </row>
    <row r="251" spans="1:4" x14ac:dyDescent="0.3">
      <c r="A251" s="19">
        <v>4114299</v>
      </c>
      <c r="B251" s="20" t="s">
        <v>60</v>
      </c>
      <c r="C251" s="56" t="s">
        <v>60</v>
      </c>
      <c r="D251" s="13" t="s">
        <v>60</v>
      </c>
    </row>
    <row r="252" spans="1:4" x14ac:dyDescent="0.3">
      <c r="A252" s="19">
        <v>4114301</v>
      </c>
      <c r="B252" s="20" t="s">
        <v>60</v>
      </c>
      <c r="C252" s="56" t="s">
        <v>60</v>
      </c>
      <c r="D252" s="13" t="s">
        <v>60</v>
      </c>
    </row>
    <row r="253" spans="1:4" x14ac:dyDescent="0.3">
      <c r="A253" s="19">
        <v>4114399</v>
      </c>
      <c r="B253" s="20" t="s">
        <v>60</v>
      </c>
      <c r="C253" s="56" t="s">
        <v>60</v>
      </c>
      <c r="D253" s="13" t="s">
        <v>60</v>
      </c>
    </row>
    <row r="254" spans="1:4" x14ac:dyDescent="0.3">
      <c r="A254" s="19">
        <v>4114401</v>
      </c>
      <c r="B254" s="20" t="s">
        <v>60</v>
      </c>
      <c r="C254" s="56" t="s">
        <v>60</v>
      </c>
      <c r="D254" s="13" t="s">
        <v>60</v>
      </c>
    </row>
    <row r="255" spans="1:4" x14ac:dyDescent="0.3">
      <c r="A255" s="19">
        <v>4114402</v>
      </c>
      <c r="B255" s="20" t="s">
        <v>60</v>
      </c>
      <c r="C255" s="56" t="s">
        <v>60</v>
      </c>
      <c r="D255" s="13" t="s">
        <v>60</v>
      </c>
    </row>
    <row r="256" spans="1:4" x14ac:dyDescent="0.3">
      <c r="A256" s="19">
        <v>4114403</v>
      </c>
      <c r="B256" s="20" t="s">
        <v>60</v>
      </c>
      <c r="C256" s="56" t="s">
        <v>60</v>
      </c>
      <c r="D256" s="13" t="s">
        <v>60</v>
      </c>
    </row>
    <row r="257" spans="1:4" x14ac:dyDescent="0.3">
      <c r="A257" s="19">
        <v>4114405</v>
      </c>
      <c r="B257" s="20" t="s">
        <v>60</v>
      </c>
      <c r="C257" s="56" t="s">
        <v>60</v>
      </c>
      <c r="D257" s="13" t="s">
        <v>60</v>
      </c>
    </row>
    <row r="258" spans="1:4" x14ac:dyDescent="0.3">
      <c r="A258" s="19">
        <v>4114406</v>
      </c>
      <c r="B258" s="20" t="s">
        <v>60</v>
      </c>
      <c r="C258" s="56" t="s">
        <v>60</v>
      </c>
      <c r="D258" s="13" t="s">
        <v>60</v>
      </c>
    </row>
    <row r="259" spans="1:4" x14ac:dyDescent="0.3">
      <c r="A259" s="19">
        <v>4114499</v>
      </c>
      <c r="B259" s="20" t="s">
        <v>60</v>
      </c>
      <c r="C259" s="56" t="s">
        <v>60</v>
      </c>
      <c r="D259" s="13" t="s">
        <v>60</v>
      </c>
    </row>
    <row r="260" spans="1:4" x14ac:dyDescent="0.3">
      <c r="A260" s="19">
        <v>4114501</v>
      </c>
      <c r="B260" s="20" t="s">
        <v>60</v>
      </c>
      <c r="C260" s="56" t="s">
        <v>60</v>
      </c>
      <c r="D260" s="13" t="s">
        <v>60</v>
      </c>
    </row>
    <row r="261" spans="1:4" x14ac:dyDescent="0.3">
      <c r="A261" s="19">
        <v>4114502</v>
      </c>
      <c r="B261" s="20" t="s">
        <v>60</v>
      </c>
      <c r="C261" s="56" t="s">
        <v>60</v>
      </c>
      <c r="D261" s="13" t="s">
        <v>60</v>
      </c>
    </row>
    <row r="262" spans="1:4" x14ac:dyDescent="0.3">
      <c r="A262" s="19">
        <v>4114599</v>
      </c>
      <c r="B262" s="20" t="s">
        <v>60</v>
      </c>
      <c r="C262" s="56" t="s">
        <v>60</v>
      </c>
      <c r="D262" s="13" t="s">
        <v>60</v>
      </c>
    </row>
    <row r="263" spans="1:4" x14ac:dyDescent="0.3">
      <c r="A263" s="19">
        <v>4114601</v>
      </c>
      <c r="B263" s="20" t="s">
        <v>60</v>
      </c>
      <c r="C263" s="56" t="s">
        <v>60</v>
      </c>
      <c r="D263" s="13" t="s">
        <v>60</v>
      </c>
    </row>
    <row r="264" spans="1:4" x14ac:dyDescent="0.3">
      <c r="A264" s="19">
        <v>4114602</v>
      </c>
      <c r="B264" s="20" t="s">
        <v>60</v>
      </c>
      <c r="C264" s="56" t="s">
        <v>60</v>
      </c>
      <c r="D264" s="13" t="s">
        <v>60</v>
      </c>
    </row>
    <row r="265" spans="1:4" x14ac:dyDescent="0.3">
      <c r="A265" s="19">
        <v>4114603</v>
      </c>
      <c r="B265" s="20" t="s">
        <v>60</v>
      </c>
      <c r="C265" s="56" t="s">
        <v>60</v>
      </c>
      <c r="D265" s="13" t="s">
        <v>60</v>
      </c>
    </row>
    <row r="266" spans="1:4" x14ac:dyDescent="0.3">
      <c r="A266" s="19">
        <v>4114699</v>
      </c>
      <c r="B266" s="20" t="s">
        <v>60</v>
      </c>
      <c r="C266" s="56" t="s">
        <v>60</v>
      </c>
      <c r="D266" s="13" t="s">
        <v>60</v>
      </c>
    </row>
    <row r="267" spans="1:4" x14ac:dyDescent="0.3">
      <c r="A267" s="19">
        <v>4114701</v>
      </c>
      <c r="B267" s="20" t="s">
        <v>60</v>
      </c>
      <c r="C267" s="56" t="s">
        <v>60</v>
      </c>
      <c r="D267" s="13" t="s">
        <v>60</v>
      </c>
    </row>
    <row r="268" spans="1:4" x14ac:dyDescent="0.3">
      <c r="A268" s="19">
        <v>4114702</v>
      </c>
      <c r="B268" s="20" t="s">
        <v>60</v>
      </c>
      <c r="C268" s="56" t="s">
        <v>60</v>
      </c>
      <c r="D268" s="13" t="s">
        <v>60</v>
      </c>
    </row>
    <row r="269" spans="1:4" x14ac:dyDescent="0.3">
      <c r="A269" s="19">
        <v>4114703</v>
      </c>
      <c r="B269" s="20" t="s">
        <v>60</v>
      </c>
      <c r="C269" s="56" t="s">
        <v>60</v>
      </c>
      <c r="D269" s="13" t="s">
        <v>60</v>
      </c>
    </row>
    <row r="270" spans="1:4" x14ac:dyDescent="0.3">
      <c r="A270" s="19">
        <v>4114704</v>
      </c>
      <c r="B270" s="20" t="s">
        <v>60</v>
      </c>
      <c r="C270" s="56" t="s">
        <v>60</v>
      </c>
      <c r="D270" s="13" t="s">
        <v>60</v>
      </c>
    </row>
    <row r="271" spans="1:4" x14ac:dyDescent="0.3">
      <c r="A271" s="19">
        <v>4114706</v>
      </c>
      <c r="B271" s="20" t="s">
        <v>60</v>
      </c>
      <c r="C271" s="56" t="s">
        <v>60</v>
      </c>
      <c r="D271" s="13" t="s">
        <v>60</v>
      </c>
    </row>
    <row r="272" spans="1:4" x14ac:dyDescent="0.3">
      <c r="A272" s="19">
        <v>4114707</v>
      </c>
      <c r="B272" s="20" t="s">
        <v>60</v>
      </c>
      <c r="C272" s="56" t="s">
        <v>60</v>
      </c>
      <c r="D272" s="13" t="s">
        <v>60</v>
      </c>
    </row>
    <row r="273" spans="1:4" x14ac:dyDescent="0.3">
      <c r="A273" s="19">
        <v>4114799</v>
      </c>
      <c r="B273" s="20" t="s">
        <v>60</v>
      </c>
      <c r="C273" s="56" t="s">
        <v>60</v>
      </c>
      <c r="D273" s="13" t="s">
        <v>60</v>
      </c>
    </row>
    <row r="274" spans="1:4" x14ac:dyDescent="0.3">
      <c r="A274" s="19">
        <v>4114801</v>
      </c>
      <c r="B274" s="20" t="s">
        <v>60</v>
      </c>
      <c r="C274" s="56" t="s">
        <v>60</v>
      </c>
      <c r="D274" s="13" t="s">
        <v>60</v>
      </c>
    </row>
    <row r="275" spans="1:4" x14ac:dyDescent="0.3">
      <c r="A275" s="19">
        <v>4114802</v>
      </c>
      <c r="B275" s="20" t="s">
        <v>60</v>
      </c>
      <c r="C275" s="56" t="s">
        <v>60</v>
      </c>
      <c r="D275" s="13" t="s">
        <v>60</v>
      </c>
    </row>
    <row r="276" spans="1:4" x14ac:dyDescent="0.3">
      <c r="A276" s="19">
        <v>4114899</v>
      </c>
      <c r="B276" s="20" t="s">
        <v>60</v>
      </c>
      <c r="C276" s="56" t="s">
        <v>60</v>
      </c>
      <c r="D276" s="13" t="s">
        <v>60</v>
      </c>
    </row>
    <row r="277" spans="1:4" x14ac:dyDescent="0.3">
      <c r="A277" s="19">
        <v>4114901</v>
      </c>
      <c r="B277" s="20" t="s">
        <v>60</v>
      </c>
      <c r="C277" s="56" t="s">
        <v>60</v>
      </c>
      <c r="D277" s="13" t="s">
        <v>60</v>
      </c>
    </row>
    <row r="278" spans="1:4" x14ac:dyDescent="0.3">
      <c r="A278" s="19">
        <v>4114902</v>
      </c>
      <c r="B278" s="20" t="s">
        <v>60</v>
      </c>
      <c r="C278" s="56" t="s">
        <v>60</v>
      </c>
      <c r="D278" s="13" t="s">
        <v>60</v>
      </c>
    </row>
    <row r="279" spans="1:4" x14ac:dyDescent="0.3">
      <c r="A279" s="19">
        <v>4114903</v>
      </c>
      <c r="B279" s="20" t="s">
        <v>60</v>
      </c>
      <c r="C279" s="56" t="s">
        <v>60</v>
      </c>
      <c r="D279" s="13" t="s">
        <v>60</v>
      </c>
    </row>
    <row r="280" spans="1:4" x14ac:dyDescent="0.3">
      <c r="A280" s="19">
        <v>4114905</v>
      </c>
      <c r="B280" s="20" t="s">
        <v>60</v>
      </c>
      <c r="C280" s="56" t="s">
        <v>60</v>
      </c>
      <c r="D280" s="13" t="s">
        <v>60</v>
      </c>
    </row>
    <row r="281" spans="1:4" x14ac:dyDescent="0.3">
      <c r="A281" s="19">
        <v>4114999</v>
      </c>
      <c r="B281" s="20" t="s">
        <v>60</v>
      </c>
      <c r="C281" s="56" t="s">
        <v>60</v>
      </c>
      <c r="D281" s="13" t="s">
        <v>60</v>
      </c>
    </row>
    <row r="282" spans="1:4" x14ac:dyDescent="0.3">
      <c r="A282" s="19">
        <v>4115001</v>
      </c>
      <c r="B282" s="20" t="s">
        <v>60</v>
      </c>
      <c r="C282" s="56" t="s">
        <v>60</v>
      </c>
      <c r="D282" s="13" t="s">
        <v>60</v>
      </c>
    </row>
    <row r="283" spans="1:4" x14ac:dyDescent="0.3">
      <c r="A283" s="19">
        <v>4115002</v>
      </c>
      <c r="B283" s="20" t="s">
        <v>60</v>
      </c>
      <c r="C283" s="56" t="s">
        <v>60</v>
      </c>
      <c r="D283" s="13" t="s">
        <v>60</v>
      </c>
    </row>
    <row r="284" spans="1:4" x14ac:dyDescent="0.3">
      <c r="A284" s="19">
        <v>4115003</v>
      </c>
      <c r="B284" s="20" t="s">
        <v>60</v>
      </c>
      <c r="C284" s="56" t="s">
        <v>60</v>
      </c>
      <c r="D284" s="13" t="s">
        <v>60</v>
      </c>
    </row>
    <row r="285" spans="1:4" x14ac:dyDescent="0.3">
      <c r="A285" s="19">
        <v>4115005</v>
      </c>
      <c r="B285" s="20" t="s">
        <v>60</v>
      </c>
      <c r="C285" s="56" t="s">
        <v>60</v>
      </c>
      <c r="D285" s="13" t="s">
        <v>60</v>
      </c>
    </row>
    <row r="286" spans="1:4" x14ac:dyDescent="0.3">
      <c r="A286" s="19">
        <v>4115099</v>
      </c>
      <c r="B286" s="20" t="s">
        <v>60</v>
      </c>
      <c r="C286" s="56" t="s">
        <v>60</v>
      </c>
      <c r="D286" s="13" t="s">
        <v>60</v>
      </c>
    </row>
    <row r="287" spans="1:4" x14ac:dyDescent="0.3">
      <c r="A287" s="19">
        <v>4115101</v>
      </c>
      <c r="B287" s="20" t="s">
        <v>60</v>
      </c>
      <c r="C287" s="56" t="s">
        <v>60</v>
      </c>
      <c r="D287" s="13" t="s">
        <v>60</v>
      </c>
    </row>
    <row r="288" spans="1:4" x14ac:dyDescent="0.3">
      <c r="A288" s="19">
        <v>4115102</v>
      </c>
      <c r="B288" s="20" t="s">
        <v>60</v>
      </c>
      <c r="C288" s="56" t="s">
        <v>60</v>
      </c>
      <c r="D288" s="13" t="s">
        <v>60</v>
      </c>
    </row>
    <row r="289" spans="1:4" x14ac:dyDescent="0.3">
      <c r="A289" s="19">
        <v>4115103</v>
      </c>
      <c r="B289" s="20" t="s">
        <v>60</v>
      </c>
      <c r="C289" s="56" t="s">
        <v>60</v>
      </c>
      <c r="D289" s="13" t="s">
        <v>60</v>
      </c>
    </row>
    <row r="290" spans="1:4" x14ac:dyDescent="0.3">
      <c r="A290" s="19">
        <v>4115104</v>
      </c>
      <c r="B290" s="20" t="s">
        <v>60</v>
      </c>
      <c r="C290" s="56" t="s">
        <v>60</v>
      </c>
      <c r="D290" s="13" t="s">
        <v>60</v>
      </c>
    </row>
    <row r="291" spans="1:4" x14ac:dyDescent="0.3">
      <c r="A291" s="19">
        <v>4115199</v>
      </c>
      <c r="B291" s="20" t="s">
        <v>60</v>
      </c>
      <c r="C291" s="56" t="s">
        <v>60</v>
      </c>
      <c r="D291" s="13" t="s">
        <v>60</v>
      </c>
    </row>
    <row r="292" spans="1:4" x14ac:dyDescent="0.3">
      <c r="A292" s="19">
        <v>4115299</v>
      </c>
      <c r="B292" s="20" t="s">
        <v>60</v>
      </c>
      <c r="C292" s="56" t="s">
        <v>60</v>
      </c>
      <c r="D292" s="13" t="s">
        <v>60</v>
      </c>
    </row>
    <row r="293" spans="1:4" x14ac:dyDescent="0.3">
      <c r="A293" s="19">
        <v>4115301</v>
      </c>
      <c r="B293" s="20" t="s">
        <v>60</v>
      </c>
      <c r="C293" s="56" t="s">
        <v>60</v>
      </c>
      <c r="D293" s="13" t="s">
        <v>60</v>
      </c>
    </row>
    <row r="294" spans="1:4" x14ac:dyDescent="0.3">
      <c r="A294" s="19">
        <v>4115302</v>
      </c>
      <c r="B294" s="20" t="s">
        <v>60</v>
      </c>
      <c r="C294" s="56" t="s">
        <v>60</v>
      </c>
      <c r="D294" s="13" t="s">
        <v>60</v>
      </c>
    </row>
    <row r="295" spans="1:4" x14ac:dyDescent="0.3">
      <c r="A295" s="19">
        <v>4115305</v>
      </c>
      <c r="B295" s="20" t="s">
        <v>60</v>
      </c>
      <c r="C295" s="56" t="s">
        <v>60</v>
      </c>
      <c r="D295" s="13" t="s">
        <v>60</v>
      </c>
    </row>
    <row r="296" spans="1:4" x14ac:dyDescent="0.3">
      <c r="A296" s="19">
        <v>4115306</v>
      </c>
      <c r="B296" s="20" t="s">
        <v>60</v>
      </c>
      <c r="C296" s="56" t="s">
        <v>60</v>
      </c>
      <c r="D296" s="13" t="s">
        <v>60</v>
      </c>
    </row>
    <row r="297" spans="1:4" x14ac:dyDescent="0.3">
      <c r="A297" s="19">
        <v>4115401</v>
      </c>
      <c r="B297" s="20" t="s">
        <v>60</v>
      </c>
      <c r="C297" s="56" t="s">
        <v>60</v>
      </c>
      <c r="D297" s="13" t="s">
        <v>60</v>
      </c>
    </row>
    <row r="298" spans="1:4" x14ac:dyDescent="0.3">
      <c r="A298" s="19">
        <v>4115402</v>
      </c>
      <c r="B298" s="20" t="s">
        <v>60</v>
      </c>
      <c r="C298" s="56" t="s">
        <v>60</v>
      </c>
      <c r="D298" s="13" t="s">
        <v>60</v>
      </c>
    </row>
    <row r="299" spans="1:4" x14ac:dyDescent="0.3">
      <c r="A299" s="19">
        <v>4115403</v>
      </c>
      <c r="B299" s="20" t="s">
        <v>60</v>
      </c>
      <c r="C299" s="56" t="s">
        <v>60</v>
      </c>
      <c r="D299" s="13" t="s">
        <v>60</v>
      </c>
    </row>
    <row r="300" spans="1:4" x14ac:dyDescent="0.3">
      <c r="A300" s="19">
        <v>4115404</v>
      </c>
      <c r="B300" s="20" t="s">
        <v>60</v>
      </c>
      <c r="C300" s="56" t="s">
        <v>60</v>
      </c>
      <c r="D300" s="13" t="s">
        <v>60</v>
      </c>
    </row>
    <row r="301" spans="1:4" x14ac:dyDescent="0.3">
      <c r="A301" s="19">
        <v>4115499</v>
      </c>
      <c r="B301" s="20" t="s">
        <v>60</v>
      </c>
      <c r="C301" s="56" t="s">
        <v>60</v>
      </c>
      <c r="D301" s="13" t="s">
        <v>60</v>
      </c>
    </row>
    <row r="302" spans="1:4" x14ac:dyDescent="0.3">
      <c r="A302" s="19">
        <v>4115501</v>
      </c>
      <c r="B302" s="20" t="s">
        <v>60</v>
      </c>
      <c r="C302" s="56" t="s">
        <v>60</v>
      </c>
      <c r="D302" s="13" t="s">
        <v>60</v>
      </c>
    </row>
    <row r="303" spans="1:4" x14ac:dyDescent="0.3">
      <c r="A303" s="19">
        <v>4115599</v>
      </c>
      <c r="B303" s="20" t="s">
        <v>60</v>
      </c>
      <c r="C303" s="56" t="s">
        <v>60</v>
      </c>
      <c r="D303" s="13" t="s">
        <v>60</v>
      </c>
    </row>
    <row r="304" spans="1:4" x14ac:dyDescent="0.3">
      <c r="A304" s="19">
        <v>4115601</v>
      </c>
      <c r="B304" s="20" t="s">
        <v>60</v>
      </c>
      <c r="C304" s="56" t="s">
        <v>60</v>
      </c>
      <c r="D304" s="13" t="s">
        <v>60</v>
      </c>
    </row>
    <row r="305" spans="1:4" x14ac:dyDescent="0.3">
      <c r="A305" s="19">
        <v>4115602</v>
      </c>
      <c r="B305" s="20" t="s">
        <v>60</v>
      </c>
      <c r="C305" s="56" t="s">
        <v>60</v>
      </c>
      <c r="D305" s="13" t="s">
        <v>60</v>
      </c>
    </row>
    <row r="306" spans="1:4" x14ac:dyDescent="0.3">
      <c r="A306" s="19">
        <v>4115604</v>
      </c>
      <c r="B306" s="20" t="s">
        <v>60</v>
      </c>
      <c r="C306" s="56" t="s">
        <v>60</v>
      </c>
      <c r="D306" s="13" t="s">
        <v>60</v>
      </c>
    </row>
    <row r="307" spans="1:4" x14ac:dyDescent="0.3">
      <c r="A307" s="19">
        <v>4115605</v>
      </c>
      <c r="B307" s="20" t="s">
        <v>60</v>
      </c>
      <c r="C307" s="56" t="s">
        <v>60</v>
      </c>
      <c r="D307" s="13" t="s">
        <v>60</v>
      </c>
    </row>
    <row r="308" spans="1:4" x14ac:dyDescent="0.3">
      <c r="A308" s="19">
        <v>4115606</v>
      </c>
      <c r="B308" s="20" t="s">
        <v>60</v>
      </c>
      <c r="C308" s="56" t="s">
        <v>60</v>
      </c>
      <c r="D308" s="13" t="s">
        <v>60</v>
      </c>
    </row>
    <row r="309" spans="1:4" x14ac:dyDescent="0.3">
      <c r="A309" s="19">
        <v>4115607</v>
      </c>
      <c r="B309" s="20" t="s">
        <v>60</v>
      </c>
      <c r="C309" s="56" t="s">
        <v>60</v>
      </c>
      <c r="D309" s="13" t="s">
        <v>60</v>
      </c>
    </row>
    <row r="310" spans="1:4" x14ac:dyDescent="0.3">
      <c r="A310" s="19">
        <v>4115608</v>
      </c>
      <c r="B310" s="20" t="s">
        <v>60</v>
      </c>
      <c r="C310" s="56" t="s">
        <v>60</v>
      </c>
      <c r="D310" s="13" t="s">
        <v>60</v>
      </c>
    </row>
    <row r="311" spans="1:4" x14ac:dyDescent="0.3">
      <c r="A311" s="19">
        <v>4115609</v>
      </c>
      <c r="B311" s="20" t="s">
        <v>60</v>
      </c>
      <c r="C311" s="56" t="s">
        <v>60</v>
      </c>
      <c r="D311" s="13" t="s">
        <v>60</v>
      </c>
    </row>
    <row r="312" spans="1:4" x14ac:dyDescent="0.3">
      <c r="A312" s="19">
        <v>4115699</v>
      </c>
      <c r="B312" s="20" t="s">
        <v>60</v>
      </c>
      <c r="C312" s="56" t="s">
        <v>60</v>
      </c>
      <c r="D312" s="13" t="s">
        <v>60</v>
      </c>
    </row>
    <row r="313" spans="1:4" x14ac:dyDescent="0.3">
      <c r="A313" s="19">
        <v>4115701</v>
      </c>
      <c r="B313" s="20" t="s">
        <v>60</v>
      </c>
      <c r="C313" s="56" t="s">
        <v>60</v>
      </c>
      <c r="D313" s="13" t="s">
        <v>60</v>
      </c>
    </row>
    <row r="314" spans="1:4" x14ac:dyDescent="0.3">
      <c r="A314" s="19">
        <v>4115702</v>
      </c>
      <c r="B314" s="20" t="s">
        <v>60</v>
      </c>
      <c r="C314" s="56" t="s">
        <v>60</v>
      </c>
      <c r="D314" s="13" t="s">
        <v>60</v>
      </c>
    </row>
    <row r="315" spans="1:4" x14ac:dyDescent="0.3">
      <c r="A315" s="19">
        <v>4115799</v>
      </c>
      <c r="B315" s="20" t="s">
        <v>60</v>
      </c>
      <c r="C315" s="56" t="s">
        <v>60</v>
      </c>
      <c r="D315" s="13" t="s">
        <v>60</v>
      </c>
    </row>
    <row r="316" spans="1:4" x14ac:dyDescent="0.3">
      <c r="A316" s="19">
        <v>4115801</v>
      </c>
      <c r="B316" s="20" t="s">
        <v>60</v>
      </c>
      <c r="C316" s="56" t="s">
        <v>60</v>
      </c>
      <c r="D316" s="13" t="s">
        <v>60</v>
      </c>
    </row>
    <row r="317" spans="1:4" x14ac:dyDescent="0.3">
      <c r="A317" s="19">
        <v>4115802</v>
      </c>
      <c r="B317" s="20" t="s">
        <v>60</v>
      </c>
      <c r="C317" s="56" t="s">
        <v>60</v>
      </c>
      <c r="D317" s="13" t="s">
        <v>60</v>
      </c>
    </row>
    <row r="318" spans="1:4" x14ac:dyDescent="0.3">
      <c r="A318" s="19">
        <v>4115803</v>
      </c>
      <c r="B318" s="20" t="s">
        <v>60</v>
      </c>
      <c r="C318" s="56" t="s">
        <v>60</v>
      </c>
      <c r="D318" s="13" t="s">
        <v>60</v>
      </c>
    </row>
    <row r="319" spans="1:4" x14ac:dyDescent="0.3">
      <c r="A319" s="19">
        <v>4115804</v>
      </c>
      <c r="B319" s="20" t="s">
        <v>60</v>
      </c>
      <c r="C319" s="56" t="s">
        <v>60</v>
      </c>
      <c r="D319" s="13" t="s">
        <v>60</v>
      </c>
    </row>
    <row r="320" spans="1:4" x14ac:dyDescent="0.3">
      <c r="A320" s="19">
        <v>4115899</v>
      </c>
      <c r="B320" s="20" t="s">
        <v>60</v>
      </c>
      <c r="C320" s="56" t="s">
        <v>60</v>
      </c>
      <c r="D320" s="13" t="s">
        <v>60</v>
      </c>
    </row>
    <row r="321" spans="1:4" x14ac:dyDescent="0.3">
      <c r="A321" s="19">
        <v>4115901</v>
      </c>
      <c r="B321" s="20" t="s">
        <v>60</v>
      </c>
      <c r="C321" s="56" t="s">
        <v>60</v>
      </c>
      <c r="D321" s="13" t="s">
        <v>60</v>
      </c>
    </row>
    <row r="322" spans="1:4" x14ac:dyDescent="0.3">
      <c r="A322" s="19">
        <v>4115902</v>
      </c>
      <c r="B322" s="20" t="s">
        <v>60</v>
      </c>
      <c r="C322" s="56" t="s">
        <v>60</v>
      </c>
      <c r="D322" s="13" t="s">
        <v>60</v>
      </c>
    </row>
    <row r="323" spans="1:4" x14ac:dyDescent="0.3">
      <c r="A323" s="19">
        <v>4115999</v>
      </c>
      <c r="B323" s="20" t="s">
        <v>60</v>
      </c>
      <c r="C323" s="56" t="s">
        <v>60</v>
      </c>
      <c r="D323" s="13" t="s">
        <v>60</v>
      </c>
    </row>
    <row r="324" spans="1:4" x14ac:dyDescent="0.3">
      <c r="A324" s="19">
        <v>4116001</v>
      </c>
      <c r="B324" s="20" t="s">
        <v>60</v>
      </c>
      <c r="C324" s="56" t="s">
        <v>60</v>
      </c>
      <c r="D324" s="13" t="s">
        <v>60</v>
      </c>
    </row>
    <row r="325" spans="1:4" x14ac:dyDescent="0.3">
      <c r="A325" s="19">
        <v>4116002</v>
      </c>
      <c r="B325" s="20" t="s">
        <v>60</v>
      </c>
      <c r="C325" s="56" t="s">
        <v>60</v>
      </c>
      <c r="D325" s="13" t="s">
        <v>60</v>
      </c>
    </row>
    <row r="326" spans="1:4" x14ac:dyDescent="0.3">
      <c r="A326" s="19">
        <v>4116003</v>
      </c>
      <c r="B326" s="20" t="s">
        <v>60</v>
      </c>
      <c r="C326" s="56" t="s">
        <v>60</v>
      </c>
      <c r="D326" s="13" t="s">
        <v>60</v>
      </c>
    </row>
    <row r="327" spans="1:4" x14ac:dyDescent="0.3">
      <c r="A327" s="19">
        <v>4116004</v>
      </c>
      <c r="B327" s="20" t="s">
        <v>60</v>
      </c>
      <c r="C327" s="56" t="s">
        <v>60</v>
      </c>
      <c r="D327" s="13" t="s">
        <v>60</v>
      </c>
    </row>
    <row r="328" spans="1:4" x14ac:dyDescent="0.3">
      <c r="A328" s="19">
        <v>4116005</v>
      </c>
      <c r="B328" s="20" t="s">
        <v>60</v>
      </c>
      <c r="C328" s="56" t="s">
        <v>60</v>
      </c>
      <c r="D328" s="13" t="s">
        <v>60</v>
      </c>
    </row>
    <row r="329" spans="1:4" x14ac:dyDescent="0.3">
      <c r="A329" s="19">
        <v>4116006</v>
      </c>
      <c r="B329" s="20" t="s">
        <v>60</v>
      </c>
      <c r="C329" s="56" t="s">
        <v>60</v>
      </c>
      <c r="D329" s="13" t="s">
        <v>60</v>
      </c>
    </row>
    <row r="330" spans="1:4" x14ac:dyDescent="0.3">
      <c r="A330" s="19">
        <v>4116099</v>
      </c>
      <c r="B330" s="20" t="s">
        <v>60</v>
      </c>
      <c r="C330" s="56" t="s">
        <v>60</v>
      </c>
      <c r="D330" s="13" t="s">
        <v>60</v>
      </c>
    </row>
    <row r="331" spans="1:4" x14ac:dyDescent="0.3">
      <c r="A331" s="19">
        <v>4116101</v>
      </c>
      <c r="B331" s="20" t="s">
        <v>60</v>
      </c>
      <c r="C331" s="56" t="s">
        <v>60</v>
      </c>
      <c r="D331" s="13" t="s">
        <v>60</v>
      </c>
    </row>
    <row r="332" spans="1:4" x14ac:dyDescent="0.3">
      <c r="A332" s="19">
        <v>4116102</v>
      </c>
      <c r="B332" s="20" t="s">
        <v>60</v>
      </c>
      <c r="C332" s="56" t="s">
        <v>60</v>
      </c>
      <c r="D332" s="13" t="s">
        <v>60</v>
      </c>
    </row>
    <row r="333" spans="1:4" x14ac:dyDescent="0.3">
      <c r="A333" s="19">
        <v>4116199</v>
      </c>
      <c r="B333" s="20" t="s">
        <v>60</v>
      </c>
      <c r="C333" s="56" t="s">
        <v>60</v>
      </c>
      <c r="D333" s="13" t="s">
        <v>60</v>
      </c>
    </row>
    <row r="334" spans="1:4" x14ac:dyDescent="0.3">
      <c r="A334" s="19">
        <v>4116299</v>
      </c>
      <c r="B334" s="20" t="s">
        <v>60</v>
      </c>
      <c r="C334" s="56" t="s">
        <v>60</v>
      </c>
      <c r="D334" s="13" t="s">
        <v>60</v>
      </c>
    </row>
    <row r="335" spans="1:4" x14ac:dyDescent="0.3">
      <c r="A335" s="19">
        <v>4116301</v>
      </c>
      <c r="B335" s="20" t="s">
        <v>60</v>
      </c>
      <c r="C335" s="56" t="s">
        <v>60</v>
      </c>
      <c r="D335" s="13" t="s">
        <v>60</v>
      </c>
    </row>
    <row r="336" spans="1:4" x14ac:dyDescent="0.3">
      <c r="A336" s="19">
        <v>4116302</v>
      </c>
      <c r="B336" s="20" t="s">
        <v>60</v>
      </c>
      <c r="C336" s="56" t="s">
        <v>60</v>
      </c>
      <c r="D336" s="13" t="s">
        <v>60</v>
      </c>
    </row>
    <row r="337" spans="1:4" x14ac:dyDescent="0.3">
      <c r="A337" s="19">
        <v>4116303</v>
      </c>
      <c r="B337" s="20" t="s">
        <v>60</v>
      </c>
      <c r="C337" s="56" t="s">
        <v>60</v>
      </c>
      <c r="D337" s="13" t="s">
        <v>60</v>
      </c>
    </row>
    <row r="338" spans="1:4" x14ac:dyDescent="0.3">
      <c r="A338" s="19">
        <v>4116399</v>
      </c>
      <c r="B338" s="20" t="s">
        <v>60</v>
      </c>
      <c r="C338" s="56" t="s">
        <v>60</v>
      </c>
      <c r="D338" s="13" t="s">
        <v>60</v>
      </c>
    </row>
    <row r="339" spans="1:4" x14ac:dyDescent="0.3">
      <c r="A339" s="19">
        <v>4116401</v>
      </c>
      <c r="B339" s="20" t="s">
        <v>60</v>
      </c>
      <c r="C339" s="56" t="s">
        <v>60</v>
      </c>
      <c r="D339" s="13" t="s">
        <v>60</v>
      </c>
    </row>
    <row r="340" spans="1:4" x14ac:dyDescent="0.3">
      <c r="A340" s="19">
        <v>4116402</v>
      </c>
      <c r="B340" s="20" t="s">
        <v>60</v>
      </c>
      <c r="C340" s="56" t="s">
        <v>60</v>
      </c>
      <c r="D340" s="13" t="s">
        <v>60</v>
      </c>
    </row>
    <row r="341" spans="1:4" x14ac:dyDescent="0.3">
      <c r="A341" s="19">
        <v>4116403</v>
      </c>
      <c r="B341" s="20" t="s">
        <v>60</v>
      </c>
      <c r="C341" s="56" t="s">
        <v>60</v>
      </c>
      <c r="D341" s="13" t="s">
        <v>60</v>
      </c>
    </row>
    <row r="342" spans="1:4" x14ac:dyDescent="0.3">
      <c r="A342" s="19">
        <v>4116404</v>
      </c>
      <c r="B342" s="20" t="s">
        <v>60</v>
      </c>
      <c r="C342" s="56" t="s">
        <v>60</v>
      </c>
      <c r="D342" s="13" t="s">
        <v>60</v>
      </c>
    </row>
    <row r="343" spans="1:4" x14ac:dyDescent="0.3">
      <c r="A343" s="19">
        <v>4116405</v>
      </c>
      <c r="B343" s="20" t="s">
        <v>60</v>
      </c>
      <c r="C343" s="56" t="s">
        <v>60</v>
      </c>
      <c r="D343" s="13" t="s">
        <v>60</v>
      </c>
    </row>
    <row r="344" spans="1:4" x14ac:dyDescent="0.3">
      <c r="A344" s="19">
        <v>4116406</v>
      </c>
      <c r="B344" s="20" t="s">
        <v>60</v>
      </c>
      <c r="C344" s="56" t="s">
        <v>60</v>
      </c>
      <c r="D344" s="13" t="s">
        <v>60</v>
      </c>
    </row>
    <row r="345" spans="1:4" x14ac:dyDescent="0.3">
      <c r="A345" s="19">
        <v>4116499</v>
      </c>
      <c r="B345" s="20" t="s">
        <v>60</v>
      </c>
      <c r="C345" s="56" t="s">
        <v>60</v>
      </c>
      <c r="D345" s="13" t="s">
        <v>60</v>
      </c>
    </row>
    <row r="346" spans="1:4" x14ac:dyDescent="0.3">
      <c r="A346" s="19">
        <v>4116501</v>
      </c>
      <c r="B346" s="20" t="s">
        <v>60</v>
      </c>
      <c r="C346" s="56" t="s">
        <v>60</v>
      </c>
      <c r="D346" s="13" t="s">
        <v>60</v>
      </c>
    </row>
    <row r="347" spans="1:4" x14ac:dyDescent="0.3">
      <c r="A347" s="19">
        <v>4116599</v>
      </c>
      <c r="B347" s="20" t="s">
        <v>60</v>
      </c>
      <c r="C347" s="56" t="s">
        <v>60</v>
      </c>
      <c r="D347" s="13" t="s">
        <v>60</v>
      </c>
    </row>
    <row r="348" spans="1:4" x14ac:dyDescent="0.3">
      <c r="A348" s="19">
        <v>4116601</v>
      </c>
      <c r="B348" s="20" t="s">
        <v>60</v>
      </c>
      <c r="C348" s="56" t="s">
        <v>60</v>
      </c>
      <c r="D348" s="13" t="s">
        <v>60</v>
      </c>
    </row>
    <row r="349" spans="1:4" x14ac:dyDescent="0.3">
      <c r="A349" s="19">
        <v>4116699</v>
      </c>
      <c r="B349" s="20" t="s">
        <v>60</v>
      </c>
      <c r="C349" s="56" t="s">
        <v>60</v>
      </c>
      <c r="D349" s="13" t="s">
        <v>60</v>
      </c>
    </row>
    <row r="350" spans="1:4" x14ac:dyDescent="0.3">
      <c r="A350" s="19">
        <v>4116702</v>
      </c>
      <c r="B350" s="20" t="s">
        <v>60</v>
      </c>
      <c r="C350" s="56" t="s">
        <v>60</v>
      </c>
      <c r="D350" s="13" t="s">
        <v>60</v>
      </c>
    </row>
    <row r="351" spans="1:4" x14ac:dyDescent="0.3">
      <c r="A351" s="19">
        <v>4116703</v>
      </c>
      <c r="B351" s="20" t="s">
        <v>60</v>
      </c>
      <c r="C351" s="56" t="s">
        <v>60</v>
      </c>
      <c r="D351" s="13" t="s">
        <v>60</v>
      </c>
    </row>
    <row r="352" spans="1:4" x14ac:dyDescent="0.3">
      <c r="A352" s="19">
        <v>4116704</v>
      </c>
      <c r="B352" s="20" t="s">
        <v>60</v>
      </c>
      <c r="C352" s="56" t="s">
        <v>60</v>
      </c>
      <c r="D352" s="13" t="s">
        <v>60</v>
      </c>
    </row>
    <row r="353" spans="1:4" x14ac:dyDescent="0.3">
      <c r="A353" s="19">
        <v>4116705</v>
      </c>
      <c r="B353" s="20" t="s">
        <v>60</v>
      </c>
      <c r="C353" s="56" t="s">
        <v>60</v>
      </c>
      <c r="D353" s="13" t="s">
        <v>60</v>
      </c>
    </row>
    <row r="354" spans="1:4" x14ac:dyDescent="0.3">
      <c r="A354" s="19">
        <v>4116799</v>
      </c>
      <c r="B354" s="20" t="s">
        <v>60</v>
      </c>
      <c r="C354" s="56" t="s">
        <v>60</v>
      </c>
      <c r="D354" s="13" t="s">
        <v>60</v>
      </c>
    </row>
    <row r="355" spans="1:4" x14ac:dyDescent="0.3">
      <c r="A355" s="19">
        <v>4116801</v>
      </c>
      <c r="B355" s="20" t="s">
        <v>60</v>
      </c>
      <c r="C355" s="56" t="s">
        <v>60</v>
      </c>
      <c r="D355" s="13" t="s">
        <v>60</v>
      </c>
    </row>
    <row r="356" spans="1:4" x14ac:dyDescent="0.3">
      <c r="A356" s="19">
        <v>4116899</v>
      </c>
      <c r="B356" s="20" t="s">
        <v>60</v>
      </c>
      <c r="C356" s="56" t="s">
        <v>60</v>
      </c>
      <c r="D356" s="13" t="s">
        <v>60</v>
      </c>
    </row>
    <row r="357" spans="1:4" x14ac:dyDescent="0.3">
      <c r="A357" s="19">
        <v>4116901</v>
      </c>
      <c r="B357" s="20" t="s">
        <v>60</v>
      </c>
      <c r="C357" s="56" t="s">
        <v>60</v>
      </c>
      <c r="D357" s="13" t="s">
        <v>60</v>
      </c>
    </row>
    <row r="358" spans="1:4" x14ac:dyDescent="0.3">
      <c r="A358" s="19">
        <v>4116902</v>
      </c>
      <c r="B358" s="20" t="s">
        <v>60</v>
      </c>
      <c r="C358" s="56" t="s">
        <v>60</v>
      </c>
      <c r="D358" s="13" t="s">
        <v>60</v>
      </c>
    </row>
    <row r="359" spans="1:4" x14ac:dyDescent="0.3">
      <c r="A359" s="19">
        <v>4116903</v>
      </c>
      <c r="B359" s="20" t="s">
        <v>60</v>
      </c>
      <c r="C359" s="56" t="s">
        <v>60</v>
      </c>
      <c r="D359" s="13" t="s">
        <v>60</v>
      </c>
    </row>
    <row r="360" spans="1:4" x14ac:dyDescent="0.3">
      <c r="A360" s="19">
        <v>4116904</v>
      </c>
      <c r="B360" s="20" t="s">
        <v>60</v>
      </c>
      <c r="C360" s="56" t="s">
        <v>60</v>
      </c>
      <c r="D360" s="13" t="s">
        <v>60</v>
      </c>
    </row>
    <row r="361" spans="1:4" x14ac:dyDescent="0.3">
      <c r="A361" s="19">
        <v>4116905</v>
      </c>
      <c r="B361" s="20" t="s">
        <v>60</v>
      </c>
      <c r="C361" s="56" t="s">
        <v>60</v>
      </c>
      <c r="D361" s="13" t="s">
        <v>60</v>
      </c>
    </row>
    <row r="362" spans="1:4" x14ac:dyDescent="0.3">
      <c r="A362" s="19">
        <v>4116906</v>
      </c>
      <c r="B362" s="20" t="s">
        <v>60</v>
      </c>
      <c r="C362" s="56" t="s">
        <v>60</v>
      </c>
      <c r="D362" s="13" t="s">
        <v>60</v>
      </c>
    </row>
    <row r="363" spans="1:4" x14ac:dyDescent="0.3">
      <c r="A363" s="19">
        <v>4116999</v>
      </c>
      <c r="B363" s="20" t="s">
        <v>60</v>
      </c>
      <c r="C363" s="56" t="s">
        <v>60</v>
      </c>
      <c r="D363" s="13" t="s">
        <v>60</v>
      </c>
    </row>
    <row r="364" spans="1:4" x14ac:dyDescent="0.3">
      <c r="A364" s="19">
        <v>4117001</v>
      </c>
      <c r="B364" s="20" t="s">
        <v>60</v>
      </c>
      <c r="C364" s="56" t="s">
        <v>60</v>
      </c>
      <c r="D364" s="13" t="s">
        <v>60</v>
      </c>
    </row>
    <row r="365" spans="1:4" x14ac:dyDescent="0.3">
      <c r="A365" s="19">
        <v>4117099</v>
      </c>
      <c r="B365" s="20" t="s">
        <v>60</v>
      </c>
      <c r="C365" s="56" t="s">
        <v>60</v>
      </c>
      <c r="D365" s="13" t="s">
        <v>60</v>
      </c>
    </row>
    <row r="366" spans="1:4" x14ac:dyDescent="0.3">
      <c r="A366" s="19">
        <v>4117101</v>
      </c>
      <c r="B366" s="20" t="s">
        <v>60</v>
      </c>
      <c r="C366" s="56" t="s">
        <v>60</v>
      </c>
      <c r="D366" s="13" t="s">
        <v>60</v>
      </c>
    </row>
    <row r="367" spans="1:4" x14ac:dyDescent="0.3">
      <c r="A367" s="19">
        <v>4117102</v>
      </c>
      <c r="B367" s="20" t="s">
        <v>60</v>
      </c>
      <c r="C367" s="56" t="s">
        <v>60</v>
      </c>
      <c r="D367" s="13" t="s">
        <v>60</v>
      </c>
    </row>
    <row r="368" spans="1:4" x14ac:dyDescent="0.3">
      <c r="A368" s="19">
        <v>4117199</v>
      </c>
      <c r="B368" s="20" t="s">
        <v>60</v>
      </c>
      <c r="C368" s="56" t="s">
        <v>60</v>
      </c>
      <c r="D368" s="13" t="s">
        <v>60</v>
      </c>
    </row>
    <row r="369" spans="1:4" x14ac:dyDescent="0.3">
      <c r="A369" s="19">
        <v>4117201</v>
      </c>
      <c r="B369" s="20" t="s">
        <v>60</v>
      </c>
      <c r="C369" s="56" t="s">
        <v>60</v>
      </c>
      <c r="D369" s="13" t="s">
        <v>60</v>
      </c>
    </row>
    <row r="370" spans="1:4" x14ac:dyDescent="0.3">
      <c r="A370" s="19">
        <v>4117202</v>
      </c>
      <c r="B370" s="20" t="s">
        <v>60</v>
      </c>
      <c r="C370" s="56" t="s">
        <v>60</v>
      </c>
      <c r="D370" s="13" t="s">
        <v>60</v>
      </c>
    </row>
    <row r="371" spans="1:4" x14ac:dyDescent="0.3">
      <c r="A371" s="19">
        <v>4117203</v>
      </c>
      <c r="B371" s="20" t="s">
        <v>60</v>
      </c>
      <c r="C371" s="56" t="s">
        <v>60</v>
      </c>
      <c r="D371" s="13" t="s">
        <v>60</v>
      </c>
    </row>
    <row r="372" spans="1:4" x14ac:dyDescent="0.3">
      <c r="A372" s="19">
        <v>4117204</v>
      </c>
      <c r="B372" s="20" t="s">
        <v>60</v>
      </c>
      <c r="C372" s="56" t="s">
        <v>60</v>
      </c>
      <c r="D372" s="13" t="s">
        <v>60</v>
      </c>
    </row>
    <row r="373" spans="1:4" x14ac:dyDescent="0.3">
      <c r="A373" s="19">
        <v>4117205</v>
      </c>
      <c r="B373" s="20" t="s">
        <v>60</v>
      </c>
      <c r="C373" s="56" t="s">
        <v>60</v>
      </c>
      <c r="D373" s="13" t="s">
        <v>60</v>
      </c>
    </row>
    <row r="374" spans="1:4" x14ac:dyDescent="0.3">
      <c r="A374" s="19">
        <v>4117299</v>
      </c>
      <c r="B374" s="20" t="s">
        <v>60</v>
      </c>
      <c r="C374" s="56" t="s">
        <v>60</v>
      </c>
      <c r="D374" s="13" t="s">
        <v>60</v>
      </c>
    </row>
    <row r="375" spans="1:4" x14ac:dyDescent="0.3">
      <c r="A375" s="19">
        <v>4117301</v>
      </c>
      <c r="B375" s="20" t="s">
        <v>60</v>
      </c>
      <c r="C375" s="56" t="s">
        <v>60</v>
      </c>
      <c r="D375" s="13" t="s">
        <v>60</v>
      </c>
    </row>
    <row r="376" spans="1:4" x14ac:dyDescent="0.3">
      <c r="A376" s="19">
        <v>4117302</v>
      </c>
      <c r="B376" s="20" t="s">
        <v>60</v>
      </c>
      <c r="C376" s="56" t="s">
        <v>60</v>
      </c>
      <c r="D376" s="13" t="s">
        <v>60</v>
      </c>
    </row>
    <row r="377" spans="1:4" x14ac:dyDescent="0.3">
      <c r="A377" s="19">
        <v>4117399</v>
      </c>
      <c r="B377" s="20" t="s">
        <v>60</v>
      </c>
      <c r="C377" s="56" t="s">
        <v>60</v>
      </c>
      <c r="D377" s="13" t="s">
        <v>60</v>
      </c>
    </row>
    <row r="378" spans="1:4" x14ac:dyDescent="0.3">
      <c r="A378" s="19">
        <v>4117402</v>
      </c>
      <c r="B378" s="20" t="s">
        <v>60</v>
      </c>
      <c r="C378" s="56" t="s">
        <v>60</v>
      </c>
      <c r="D378" s="13" t="s">
        <v>60</v>
      </c>
    </row>
    <row r="379" spans="1:4" x14ac:dyDescent="0.3">
      <c r="A379" s="19">
        <v>4117403</v>
      </c>
      <c r="B379" s="20" t="s">
        <v>60</v>
      </c>
      <c r="C379" s="56" t="s">
        <v>60</v>
      </c>
      <c r="D379" s="13" t="s">
        <v>60</v>
      </c>
    </row>
    <row r="380" spans="1:4" x14ac:dyDescent="0.3">
      <c r="A380" s="19">
        <v>4117499</v>
      </c>
      <c r="B380" s="20" t="s">
        <v>60</v>
      </c>
      <c r="C380" s="56" t="s">
        <v>60</v>
      </c>
      <c r="D380" s="13" t="s">
        <v>60</v>
      </c>
    </row>
    <row r="381" spans="1:4" x14ac:dyDescent="0.3">
      <c r="A381" s="19">
        <v>4117506</v>
      </c>
      <c r="B381" s="20" t="s">
        <v>60</v>
      </c>
      <c r="C381" s="56" t="s">
        <v>60</v>
      </c>
      <c r="D381" s="13" t="s">
        <v>60</v>
      </c>
    </row>
    <row r="382" spans="1:4" x14ac:dyDescent="0.3">
      <c r="A382" s="19">
        <v>4117599</v>
      </c>
      <c r="B382" s="20" t="s">
        <v>60</v>
      </c>
      <c r="C382" s="56" t="s">
        <v>60</v>
      </c>
      <c r="D382" s="13" t="s">
        <v>60</v>
      </c>
    </row>
    <row r="383" spans="1:4" x14ac:dyDescent="0.3">
      <c r="A383" s="19">
        <v>4117601</v>
      </c>
      <c r="B383" s="20" t="s">
        <v>60</v>
      </c>
      <c r="C383" s="56" t="s">
        <v>60</v>
      </c>
      <c r="D383" s="13" t="s">
        <v>60</v>
      </c>
    </row>
    <row r="384" spans="1:4" x14ac:dyDescent="0.3">
      <c r="A384" s="19">
        <v>4117602</v>
      </c>
      <c r="B384" s="20" t="s">
        <v>60</v>
      </c>
      <c r="C384" s="56" t="s">
        <v>60</v>
      </c>
      <c r="D384" s="13" t="s">
        <v>60</v>
      </c>
    </row>
    <row r="385" spans="1:4" x14ac:dyDescent="0.3">
      <c r="A385" s="19">
        <v>4117603</v>
      </c>
      <c r="B385" s="20" t="s">
        <v>60</v>
      </c>
      <c r="C385" s="56" t="s">
        <v>60</v>
      </c>
      <c r="D385" s="13" t="s">
        <v>60</v>
      </c>
    </row>
    <row r="386" spans="1:4" x14ac:dyDescent="0.3">
      <c r="A386" s="19">
        <v>4117699</v>
      </c>
      <c r="B386" s="20" t="s">
        <v>60</v>
      </c>
      <c r="C386" s="56" t="s">
        <v>60</v>
      </c>
      <c r="D386" s="13" t="s">
        <v>60</v>
      </c>
    </row>
    <row r="387" spans="1:4" x14ac:dyDescent="0.3">
      <c r="A387" s="19">
        <v>4117701</v>
      </c>
      <c r="B387" s="20" t="s">
        <v>60</v>
      </c>
      <c r="C387" s="56" t="s">
        <v>60</v>
      </c>
      <c r="D387" s="13" t="s">
        <v>60</v>
      </c>
    </row>
    <row r="388" spans="1:4" x14ac:dyDescent="0.3">
      <c r="A388" s="19">
        <v>4117702</v>
      </c>
      <c r="B388" s="20" t="s">
        <v>60</v>
      </c>
      <c r="C388" s="56" t="s">
        <v>60</v>
      </c>
      <c r="D388" s="13" t="s">
        <v>60</v>
      </c>
    </row>
    <row r="389" spans="1:4" x14ac:dyDescent="0.3">
      <c r="A389" s="19">
        <v>4117703</v>
      </c>
      <c r="B389" s="20" t="s">
        <v>60</v>
      </c>
      <c r="C389" s="56" t="s">
        <v>60</v>
      </c>
      <c r="D389" s="13" t="s">
        <v>60</v>
      </c>
    </row>
    <row r="390" spans="1:4" x14ac:dyDescent="0.3">
      <c r="A390" s="19">
        <v>4117704</v>
      </c>
      <c r="B390" s="20" t="s">
        <v>60</v>
      </c>
      <c r="C390" s="56" t="s">
        <v>60</v>
      </c>
      <c r="D390" s="13" t="s">
        <v>60</v>
      </c>
    </row>
    <row r="391" spans="1:4" x14ac:dyDescent="0.3">
      <c r="A391" s="19">
        <v>4117705</v>
      </c>
      <c r="B391" s="20" t="s">
        <v>60</v>
      </c>
      <c r="C391" s="56" t="s">
        <v>60</v>
      </c>
      <c r="D391" s="13" t="s">
        <v>60</v>
      </c>
    </row>
    <row r="392" spans="1:4" x14ac:dyDescent="0.3">
      <c r="A392" s="19">
        <v>4117706</v>
      </c>
      <c r="B392" s="20" t="s">
        <v>60</v>
      </c>
      <c r="C392" s="56" t="s">
        <v>60</v>
      </c>
      <c r="D392" s="13" t="s">
        <v>60</v>
      </c>
    </row>
    <row r="393" spans="1:4" x14ac:dyDescent="0.3">
      <c r="A393" s="19">
        <v>4117707</v>
      </c>
      <c r="B393" s="20" t="s">
        <v>60</v>
      </c>
      <c r="C393" s="56" t="s">
        <v>60</v>
      </c>
      <c r="D393" s="13" t="s">
        <v>60</v>
      </c>
    </row>
    <row r="394" spans="1:4" x14ac:dyDescent="0.3">
      <c r="A394" s="19">
        <v>4117708</v>
      </c>
      <c r="B394" s="20" t="s">
        <v>60</v>
      </c>
      <c r="C394" s="56" t="s">
        <v>60</v>
      </c>
      <c r="D394" s="13" t="s">
        <v>60</v>
      </c>
    </row>
    <row r="395" spans="1:4" x14ac:dyDescent="0.3">
      <c r="A395" s="19">
        <v>4117709</v>
      </c>
      <c r="B395" s="20" t="s">
        <v>60</v>
      </c>
      <c r="C395" s="56" t="s">
        <v>60</v>
      </c>
      <c r="D395" s="13" t="s">
        <v>60</v>
      </c>
    </row>
    <row r="396" spans="1:4" x14ac:dyDescent="0.3">
      <c r="A396" s="19">
        <v>4117710</v>
      </c>
      <c r="B396" s="20" t="s">
        <v>60</v>
      </c>
      <c r="C396" s="56" t="s">
        <v>60</v>
      </c>
      <c r="D396" s="13" t="s">
        <v>60</v>
      </c>
    </row>
    <row r="397" spans="1:4" x14ac:dyDescent="0.3">
      <c r="A397" s="19">
        <v>4117711</v>
      </c>
      <c r="B397" s="20" t="s">
        <v>60</v>
      </c>
      <c r="C397" s="56" t="s">
        <v>60</v>
      </c>
      <c r="D397" s="13" t="s">
        <v>60</v>
      </c>
    </row>
    <row r="398" spans="1:4" x14ac:dyDescent="0.3">
      <c r="A398" s="19">
        <v>4117712</v>
      </c>
      <c r="B398" s="20" t="s">
        <v>60</v>
      </c>
      <c r="C398" s="56" t="s">
        <v>60</v>
      </c>
      <c r="D398" s="13" t="s">
        <v>60</v>
      </c>
    </row>
    <row r="399" spans="1:4" x14ac:dyDescent="0.3">
      <c r="A399" s="19">
        <v>4117799</v>
      </c>
      <c r="B399" s="20" t="s">
        <v>60</v>
      </c>
      <c r="C399" s="56" t="s">
        <v>60</v>
      </c>
      <c r="D399" s="13" t="s">
        <v>60</v>
      </c>
    </row>
    <row r="400" spans="1:4" x14ac:dyDescent="0.3">
      <c r="A400" s="19">
        <v>4117801</v>
      </c>
      <c r="B400" s="20" t="s">
        <v>60</v>
      </c>
      <c r="C400" s="56" t="s">
        <v>60</v>
      </c>
      <c r="D400" s="13" t="s">
        <v>60</v>
      </c>
    </row>
    <row r="401" spans="1:4" x14ac:dyDescent="0.3">
      <c r="A401" s="19">
        <v>4117802</v>
      </c>
      <c r="B401" s="20" t="s">
        <v>60</v>
      </c>
      <c r="C401" s="56" t="s">
        <v>60</v>
      </c>
      <c r="D401" s="13" t="s">
        <v>60</v>
      </c>
    </row>
    <row r="402" spans="1:4" x14ac:dyDescent="0.3">
      <c r="A402" s="19">
        <v>4117803</v>
      </c>
      <c r="B402" s="20" t="s">
        <v>60</v>
      </c>
      <c r="C402" s="56" t="s">
        <v>60</v>
      </c>
      <c r="D402" s="13" t="s">
        <v>60</v>
      </c>
    </row>
    <row r="403" spans="1:4" x14ac:dyDescent="0.3">
      <c r="A403" s="19">
        <v>4117804</v>
      </c>
      <c r="B403" s="20" t="s">
        <v>60</v>
      </c>
      <c r="C403" s="56" t="s">
        <v>60</v>
      </c>
      <c r="D403" s="13" t="s">
        <v>60</v>
      </c>
    </row>
    <row r="404" spans="1:4" x14ac:dyDescent="0.3">
      <c r="A404" s="19">
        <v>4117805</v>
      </c>
      <c r="B404" s="20" t="s">
        <v>60</v>
      </c>
      <c r="C404" s="56" t="s">
        <v>60</v>
      </c>
      <c r="D404" s="13" t="s">
        <v>60</v>
      </c>
    </row>
    <row r="405" spans="1:4" x14ac:dyDescent="0.3">
      <c r="A405" s="19">
        <v>4117806</v>
      </c>
      <c r="B405" s="20" t="s">
        <v>60</v>
      </c>
      <c r="C405" s="56" t="s">
        <v>60</v>
      </c>
      <c r="D405" s="13" t="s">
        <v>60</v>
      </c>
    </row>
    <row r="406" spans="1:4" x14ac:dyDescent="0.3">
      <c r="A406" s="19">
        <v>4117807</v>
      </c>
      <c r="B406" s="20" t="s">
        <v>60</v>
      </c>
      <c r="C406" s="56" t="s">
        <v>60</v>
      </c>
      <c r="D406" s="13" t="s">
        <v>60</v>
      </c>
    </row>
    <row r="407" spans="1:4" x14ac:dyDescent="0.3">
      <c r="A407" s="19">
        <v>4117808</v>
      </c>
      <c r="B407" s="20" t="s">
        <v>60</v>
      </c>
      <c r="C407" s="56" t="s">
        <v>60</v>
      </c>
      <c r="D407" s="13" t="s">
        <v>60</v>
      </c>
    </row>
    <row r="408" spans="1:4" x14ac:dyDescent="0.3">
      <c r="A408" s="19">
        <v>4117809</v>
      </c>
      <c r="B408" s="20" t="s">
        <v>60</v>
      </c>
      <c r="C408" s="56" t="s">
        <v>60</v>
      </c>
      <c r="D408" s="13" t="s">
        <v>60</v>
      </c>
    </row>
    <row r="409" spans="1:4" x14ac:dyDescent="0.3">
      <c r="A409" s="19">
        <v>4117899</v>
      </c>
      <c r="B409" s="20" t="s">
        <v>60</v>
      </c>
      <c r="C409" s="56" t="s">
        <v>60</v>
      </c>
      <c r="D409" s="13" t="s">
        <v>60</v>
      </c>
    </row>
    <row r="410" spans="1:4" x14ac:dyDescent="0.3">
      <c r="A410" s="19">
        <v>4117901</v>
      </c>
      <c r="B410" s="20" t="s">
        <v>60</v>
      </c>
      <c r="C410" s="56" t="s">
        <v>60</v>
      </c>
      <c r="D410" s="13" t="s">
        <v>60</v>
      </c>
    </row>
    <row r="411" spans="1:4" x14ac:dyDescent="0.3">
      <c r="A411" s="19">
        <v>4117902</v>
      </c>
      <c r="B411" s="20" t="s">
        <v>60</v>
      </c>
      <c r="C411" s="56" t="s">
        <v>60</v>
      </c>
      <c r="D411" s="13" t="s">
        <v>60</v>
      </c>
    </row>
    <row r="412" spans="1:4" x14ac:dyDescent="0.3">
      <c r="A412" s="19">
        <v>4117903</v>
      </c>
      <c r="B412" s="20" t="s">
        <v>60</v>
      </c>
      <c r="C412" s="56" t="s">
        <v>60</v>
      </c>
      <c r="D412" s="13" t="s">
        <v>60</v>
      </c>
    </row>
    <row r="413" spans="1:4" x14ac:dyDescent="0.3">
      <c r="A413" s="19">
        <v>4117904</v>
      </c>
      <c r="B413" s="20" t="s">
        <v>60</v>
      </c>
      <c r="C413" s="56" t="s">
        <v>60</v>
      </c>
      <c r="D413" s="13" t="s">
        <v>60</v>
      </c>
    </row>
    <row r="414" spans="1:4" x14ac:dyDescent="0.3">
      <c r="A414" s="19">
        <v>4117908</v>
      </c>
      <c r="B414" s="20" t="s">
        <v>60</v>
      </c>
      <c r="C414" s="56" t="s">
        <v>60</v>
      </c>
      <c r="D414" s="13" t="s">
        <v>60</v>
      </c>
    </row>
    <row r="415" spans="1:4" x14ac:dyDescent="0.3">
      <c r="A415" s="19">
        <v>4117909</v>
      </c>
      <c r="B415" s="20" t="s">
        <v>60</v>
      </c>
      <c r="C415" s="56" t="s">
        <v>60</v>
      </c>
      <c r="D415" s="13" t="s">
        <v>60</v>
      </c>
    </row>
    <row r="416" spans="1:4" x14ac:dyDescent="0.3">
      <c r="A416" s="19">
        <v>4117911</v>
      </c>
      <c r="B416" s="20" t="s">
        <v>60</v>
      </c>
      <c r="C416" s="56" t="s">
        <v>60</v>
      </c>
      <c r="D416" s="13" t="s">
        <v>60</v>
      </c>
    </row>
    <row r="417" spans="1:4" x14ac:dyDescent="0.3">
      <c r="A417" s="19">
        <v>4117999</v>
      </c>
      <c r="B417" s="20" t="s">
        <v>60</v>
      </c>
      <c r="C417" s="56" t="s">
        <v>60</v>
      </c>
      <c r="D417" s="13" t="s">
        <v>60</v>
      </c>
    </row>
    <row r="418" spans="1:4" x14ac:dyDescent="0.3">
      <c r="A418" s="19">
        <v>4118001</v>
      </c>
      <c r="B418" s="20" t="s">
        <v>60</v>
      </c>
      <c r="C418" s="56" t="s">
        <v>60</v>
      </c>
      <c r="D418" s="13" t="s">
        <v>60</v>
      </c>
    </row>
    <row r="419" spans="1:4" x14ac:dyDescent="0.3">
      <c r="A419" s="19">
        <v>4118099</v>
      </c>
      <c r="B419" s="20" t="s">
        <v>60</v>
      </c>
      <c r="C419" s="56" t="s">
        <v>60</v>
      </c>
      <c r="D419" s="13" t="s">
        <v>60</v>
      </c>
    </row>
    <row r="420" spans="1:4" x14ac:dyDescent="0.3">
      <c r="A420" s="19">
        <v>4118101</v>
      </c>
      <c r="B420" s="20" t="s">
        <v>60</v>
      </c>
      <c r="C420" s="56" t="s">
        <v>60</v>
      </c>
      <c r="D420" s="13" t="s">
        <v>60</v>
      </c>
    </row>
    <row r="421" spans="1:4" x14ac:dyDescent="0.3">
      <c r="A421" s="19">
        <v>4118102</v>
      </c>
      <c r="B421" s="20" t="s">
        <v>60</v>
      </c>
      <c r="C421" s="56" t="s">
        <v>60</v>
      </c>
      <c r="D421" s="13" t="s">
        <v>60</v>
      </c>
    </row>
    <row r="422" spans="1:4" x14ac:dyDescent="0.3">
      <c r="A422" s="19">
        <v>4118103</v>
      </c>
      <c r="B422" s="20" t="s">
        <v>60</v>
      </c>
      <c r="C422" s="56" t="s">
        <v>60</v>
      </c>
      <c r="D422" s="13" t="s">
        <v>60</v>
      </c>
    </row>
    <row r="423" spans="1:4" x14ac:dyDescent="0.3">
      <c r="A423" s="19">
        <v>4118199</v>
      </c>
      <c r="B423" s="20" t="s">
        <v>60</v>
      </c>
      <c r="C423" s="56" t="s">
        <v>60</v>
      </c>
      <c r="D423" s="13" t="s">
        <v>60</v>
      </c>
    </row>
    <row r="424" spans="1:4" x14ac:dyDescent="0.3">
      <c r="A424" s="19">
        <v>4118201</v>
      </c>
      <c r="B424" s="20" t="s">
        <v>60</v>
      </c>
      <c r="C424" s="56" t="s">
        <v>60</v>
      </c>
      <c r="D424" s="13" t="s">
        <v>60</v>
      </c>
    </row>
    <row r="425" spans="1:4" x14ac:dyDescent="0.3">
      <c r="A425" s="19">
        <v>4118202</v>
      </c>
      <c r="B425" s="20" t="s">
        <v>60</v>
      </c>
      <c r="C425" s="56" t="s">
        <v>60</v>
      </c>
      <c r="D425" s="13" t="s">
        <v>60</v>
      </c>
    </row>
    <row r="426" spans="1:4" x14ac:dyDescent="0.3">
      <c r="A426" s="19">
        <v>4118203</v>
      </c>
      <c r="B426" s="20" t="s">
        <v>60</v>
      </c>
      <c r="C426" s="56" t="s">
        <v>60</v>
      </c>
      <c r="D426" s="13" t="s">
        <v>60</v>
      </c>
    </row>
    <row r="427" spans="1:4" x14ac:dyDescent="0.3">
      <c r="A427" s="19">
        <v>4118299</v>
      </c>
      <c r="B427" s="20" t="s">
        <v>60</v>
      </c>
      <c r="C427" s="56" t="s">
        <v>60</v>
      </c>
      <c r="D427" s="13" t="s">
        <v>60</v>
      </c>
    </row>
    <row r="428" spans="1:4" x14ac:dyDescent="0.3">
      <c r="A428" s="19">
        <v>4118301</v>
      </c>
      <c r="B428" s="20" t="s">
        <v>60</v>
      </c>
      <c r="C428" s="56" t="s">
        <v>60</v>
      </c>
      <c r="D428" s="13" t="s">
        <v>60</v>
      </c>
    </row>
    <row r="429" spans="1:4" x14ac:dyDescent="0.3">
      <c r="A429" s="19">
        <v>4118302</v>
      </c>
      <c r="B429" s="20" t="s">
        <v>60</v>
      </c>
      <c r="C429" s="56" t="s">
        <v>60</v>
      </c>
      <c r="D429" s="13" t="s">
        <v>60</v>
      </c>
    </row>
    <row r="430" spans="1:4" x14ac:dyDescent="0.3">
      <c r="A430" s="19">
        <v>4118303</v>
      </c>
      <c r="B430" s="20" t="s">
        <v>60</v>
      </c>
      <c r="C430" s="56" t="s">
        <v>60</v>
      </c>
      <c r="D430" s="13" t="s">
        <v>60</v>
      </c>
    </row>
    <row r="431" spans="1:4" x14ac:dyDescent="0.3">
      <c r="A431" s="19">
        <v>4118399</v>
      </c>
      <c r="B431" s="20" t="s">
        <v>60</v>
      </c>
      <c r="C431" s="56" t="s">
        <v>60</v>
      </c>
      <c r="D431" s="13" t="s">
        <v>60</v>
      </c>
    </row>
    <row r="432" spans="1:4" x14ac:dyDescent="0.3">
      <c r="A432" s="19">
        <v>4118401</v>
      </c>
      <c r="B432" s="20" t="s">
        <v>60</v>
      </c>
      <c r="C432" s="56" t="s">
        <v>60</v>
      </c>
      <c r="D432" s="13" t="s">
        <v>60</v>
      </c>
    </row>
    <row r="433" spans="1:4" x14ac:dyDescent="0.3">
      <c r="A433" s="19">
        <v>4118402</v>
      </c>
      <c r="B433" s="20" t="s">
        <v>60</v>
      </c>
      <c r="C433" s="56" t="s">
        <v>60</v>
      </c>
      <c r="D433" s="13" t="s">
        <v>60</v>
      </c>
    </row>
    <row r="434" spans="1:4" x14ac:dyDescent="0.3">
      <c r="A434" s="19">
        <v>4118499</v>
      </c>
      <c r="B434" s="20" t="s">
        <v>60</v>
      </c>
      <c r="C434" s="56" t="s">
        <v>60</v>
      </c>
      <c r="D434" s="13" t="s">
        <v>60</v>
      </c>
    </row>
    <row r="435" spans="1:4" x14ac:dyDescent="0.3">
      <c r="A435" s="19">
        <v>4118501</v>
      </c>
      <c r="B435" s="20" t="s">
        <v>60</v>
      </c>
      <c r="C435" s="56" t="s">
        <v>60</v>
      </c>
      <c r="D435" s="13" t="s">
        <v>60</v>
      </c>
    </row>
    <row r="436" spans="1:4" x14ac:dyDescent="0.3">
      <c r="A436" s="19">
        <v>4118502</v>
      </c>
      <c r="B436" s="20" t="s">
        <v>60</v>
      </c>
      <c r="C436" s="56" t="s">
        <v>60</v>
      </c>
      <c r="D436" s="13" t="s">
        <v>60</v>
      </c>
    </row>
    <row r="437" spans="1:4" x14ac:dyDescent="0.3">
      <c r="A437" s="19">
        <v>4118503</v>
      </c>
      <c r="B437" s="20" t="s">
        <v>60</v>
      </c>
      <c r="C437" s="56" t="s">
        <v>60</v>
      </c>
      <c r="D437" s="13" t="s">
        <v>60</v>
      </c>
    </row>
    <row r="438" spans="1:4" x14ac:dyDescent="0.3">
      <c r="A438" s="19">
        <v>4118504</v>
      </c>
      <c r="B438" s="20" t="s">
        <v>60</v>
      </c>
      <c r="C438" s="56" t="s">
        <v>60</v>
      </c>
      <c r="D438" s="13" t="s">
        <v>60</v>
      </c>
    </row>
    <row r="439" spans="1:4" x14ac:dyDescent="0.3">
      <c r="A439" s="19">
        <v>4118505</v>
      </c>
      <c r="B439" s="20" t="s">
        <v>60</v>
      </c>
      <c r="C439" s="56" t="s">
        <v>60</v>
      </c>
      <c r="D439" s="13" t="s">
        <v>60</v>
      </c>
    </row>
    <row r="440" spans="1:4" x14ac:dyDescent="0.3">
      <c r="A440" s="19">
        <v>4118506</v>
      </c>
      <c r="B440" s="20" t="s">
        <v>60</v>
      </c>
      <c r="C440" s="56" t="s">
        <v>60</v>
      </c>
      <c r="D440" s="13" t="s">
        <v>60</v>
      </c>
    </row>
    <row r="441" spans="1:4" x14ac:dyDescent="0.3">
      <c r="A441" s="19">
        <v>4118507</v>
      </c>
      <c r="B441" s="20" t="s">
        <v>60</v>
      </c>
      <c r="C441" s="56" t="s">
        <v>60</v>
      </c>
      <c r="D441" s="13" t="s">
        <v>60</v>
      </c>
    </row>
    <row r="442" spans="1:4" x14ac:dyDescent="0.3">
      <c r="A442" s="19">
        <v>4118508</v>
      </c>
      <c r="B442" s="20" t="s">
        <v>60</v>
      </c>
      <c r="C442" s="56" t="s">
        <v>60</v>
      </c>
      <c r="D442" s="13" t="s">
        <v>60</v>
      </c>
    </row>
    <row r="443" spans="1:4" x14ac:dyDescent="0.3">
      <c r="A443" s="19">
        <v>4118509</v>
      </c>
      <c r="B443" s="20" t="s">
        <v>60</v>
      </c>
      <c r="C443" s="56" t="s">
        <v>60</v>
      </c>
      <c r="D443" s="13" t="s">
        <v>60</v>
      </c>
    </row>
    <row r="444" spans="1:4" x14ac:dyDescent="0.3">
      <c r="A444" s="19">
        <v>4118510</v>
      </c>
      <c r="B444" s="20" t="s">
        <v>60</v>
      </c>
      <c r="C444" s="56" t="s">
        <v>60</v>
      </c>
      <c r="D444" s="13" t="s">
        <v>60</v>
      </c>
    </row>
    <row r="445" spans="1:4" x14ac:dyDescent="0.3">
      <c r="A445" s="19">
        <v>4118511</v>
      </c>
      <c r="B445" s="20" t="s">
        <v>60</v>
      </c>
      <c r="C445" s="56" t="s">
        <v>60</v>
      </c>
      <c r="D445" s="13" t="s">
        <v>60</v>
      </c>
    </row>
    <row r="446" spans="1:4" x14ac:dyDescent="0.3">
      <c r="A446" s="19">
        <v>4118512</v>
      </c>
      <c r="B446" s="20" t="s">
        <v>60</v>
      </c>
      <c r="C446" s="56" t="s">
        <v>60</v>
      </c>
      <c r="D446" s="13" t="s">
        <v>60</v>
      </c>
    </row>
    <row r="447" spans="1:4" x14ac:dyDescent="0.3">
      <c r="A447" s="19">
        <v>4118513</v>
      </c>
      <c r="B447" s="20" t="s">
        <v>60</v>
      </c>
      <c r="C447" s="56" t="s">
        <v>60</v>
      </c>
      <c r="D447" s="13" t="s">
        <v>60</v>
      </c>
    </row>
    <row r="448" spans="1:4" x14ac:dyDescent="0.3">
      <c r="A448" s="19">
        <v>4118514</v>
      </c>
      <c r="B448" s="20" t="s">
        <v>60</v>
      </c>
      <c r="C448" s="56" t="s">
        <v>60</v>
      </c>
      <c r="D448" s="13" t="s">
        <v>60</v>
      </c>
    </row>
    <row r="449" spans="1:4" x14ac:dyDescent="0.3">
      <c r="A449" s="19">
        <v>4118515</v>
      </c>
      <c r="B449" s="20" t="s">
        <v>60</v>
      </c>
      <c r="C449" s="56" t="s">
        <v>60</v>
      </c>
      <c r="D449" s="13" t="s">
        <v>60</v>
      </c>
    </row>
    <row r="450" spans="1:4" x14ac:dyDescent="0.3">
      <c r="A450" s="19">
        <v>4118516</v>
      </c>
      <c r="B450" s="20" t="s">
        <v>60</v>
      </c>
      <c r="C450" s="56" t="s">
        <v>60</v>
      </c>
      <c r="D450" s="13" t="s">
        <v>60</v>
      </c>
    </row>
    <row r="451" spans="1:4" x14ac:dyDescent="0.3">
      <c r="A451" s="19">
        <v>4118517</v>
      </c>
      <c r="B451" s="20" t="s">
        <v>60</v>
      </c>
      <c r="C451" s="56" t="s">
        <v>60</v>
      </c>
      <c r="D451" s="13" t="s">
        <v>60</v>
      </c>
    </row>
    <row r="452" spans="1:4" x14ac:dyDescent="0.3">
      <c r="A452" s="19">
        <v>4118599</v>
      </c>
      <c r="B452" s="20" t="s">
        <v>60</v>
      </c>
      <c r="C452" s="56" t="s">
        <v>60</v>
      </c>
      <c r="D452" s="13" t="s">
        <v>60</v>
      </c>
    </row>
    <row r="453" spans="1:4" x14ac:dyDescent="0.3">
      <c r="A453" s="19">
        <v>4118601</v>
      </c>
      <c r="B453" s="20" t="s">
        <v>60</v>
      </c>
      <c r="C453" s="56" t="s">
        <v>60</v>
      </c>
      <c r="D453" s="13" t="s">
        <v>60</v>
      </c>
    </row>
    <row r="454" spans="1:4" x14ac:dyDescent="0.3">
      <c r="A454" s="19">
        <v>4118602</v>
      </c>
      <c r="B454" s="20" t="s">
        <v>60</v>
      </c>
      <c r="C454" s="56" t="s">
        <v>60</v>
      </c>
      <c r="D454" s="13" t="s">
        <v>60</v>
      </c>
    </row>
    <row r="455" spans="1:4" x14ac:dyDescent="0.3">
      <c r="A455" s="19">
        <v>4118603</v>
      </c>
      <c r="B455" s="20" t="s">
        <v>60</v>
      </c>
      <c r="C455" s="56" t="s">
        <v>60</v>
      </c>
      <c r="D455" s="13" t="s">
        <v>60</v>
      </c>
    </row>
    <row r="456" spans="1:4" x14ac:dyDescent="0.3">
      <c r="A456" s="19">
        <v>4118604</v>
      </c>
      <c r="B456" s="20" t="s">
        <v>60</v>
      </c>
      <c r="C456" s="56" t="s">
        <v>60</v>
      </c>
      <c r="D456" s="13" t="s">
        <v>60</v>
      </c>
    </row>
    <row r="457" spans="1:4" x14ac:dyDescent="0.3">
      <c r="A457" s="19">
        <v>4118605</v>
      </c>
      <c r="B457" s="20" t="s">
        <v>60</v>
      </c>
      <c r="C457" s="56" t="s">
        <v>60</v>
      </c>
      <c r="D457" s="13" t="s">
        <v>60</v>
      </c>
    </row>
    <row r="458" spans="1:4" x14ac:dyDescent="0.3">
      <c r="A458" s="19">
        <v>4118606</v>
      </c>
      <c r="B458" s="20" t="s">
        <v>60</v>
      </c>
      <c r="C458" s="56" t="s">
        <v>60</v>
      </c>
      <c r="D458" s="13" t="s">
        <v>60</v>
      </c>
    </row>
    <row r="459" spans="1:4" x14ac:dyDescent="0.3">
      <c r="A459" s="19">
        <v>4118607</v>
      </c>
      <c r="B459" s="20" t="s">
        <v>60</v>
      </c>
      <c r="C459" s="56" t="s">
        <v>60</v>
      </c>
      <c r="D459" s="13" t="s">
        <v>60</v>
      </c>
    </row>
    <row r="460" spans="1:4" x14ac:dyDescent="0.3">
      <c r="A460" s="19">
        <v>4118608</v>
      </c>
      <c r="B460" s="20" t="s">
        <v>60</v>
      </c>
      <c r="C460" s="56" t="s">
        <v>60</v>
      </c>
      <c r="D460" s="13" t="s">
        <v>60</v>
      </c>
    </row>
    <row r="461" spans="1:4" x14ac:dyDescent="0.3">
      <c r="A461" s="19">
        <v>4118609</v>
      </c>
      <c r="B461" s="20" t="s">
        <v>60</v>
      </c>
      <c r="C461" s="56" t="s">
        <v>60</v>
      </c>
      <c r="D461" s="13" t="s">
        <v>60</v>
      </c>
    </row>
    <row r="462" spans="1:4" x14ac:dyDescent="0.3">
      <c r="A462" s="19">
        <v>4118611</v>
      </c>
      <c r="B462" s="20" t="s">
        <v>60</v>
      </c>
      <c r="C462" s="56" t="s">
        <v>60</v>
      </c>
      <c r="D462" s="13" t="s">
        <v>60</v>
      </c>
    </row>
    <row r="463" spans="1:4" x14ac:dyDescent="0.3">
      <c r="A463" s="19">
        <v>4118612</v>
      </c>
      <c r="B463" s="20" t="s">
        <v>60</v>
      </c>
      <c r="C463" s="56" t="s">
        <v>60</v>
      </c>
      <c r="D463" s="13" t="s">
        <v>60</v>
      </c>
    </row>
    <row r="464" spans="1:4" x14ac:dyDescent="0.3">
      <c r="A464" s="19">
        <v>4118615</v>
      </c>
      <c r="B464" s="20" t="s">
        <v>60</v>
      </c>
      <c r="C464" s="56" t="s">
        <v>60</v>
      </c>
      <c r="D464" s="13" t="s">
        <v>60</v>
      </c>
    </row>
    <row r="465" spans="1:4" x14ac:dyDescent="0.3">
      <c r="A465" s="19">
        <v>4118616</v>
      </c>
      <c r="B465" s="20" t="s">
        <v>60</v>
      </c>
      <c r="C465" s="56" t="s">
        <v>60</v>
      </c>
      <c r="D465" s="13" t="s">
        <v>60</v>
      </c>
    </row>
    <row r="466" spans="1:4" x14ac:dyDescent="0.3">
      <c r="A466" s="19">
        <v>4118699</v>
      </c>
      <c r="B466" s="20" t="s">
        <v>60</v>
      </c>
      <c r="C466" s="56" t="s">
        <v>60</v>
      </c>
      <c r="D466" s="13" t="s">
        <v>60</v>
      </c>
    </row>
    <row r="467" spans="1:4" x14ac:dyDescent="0.3">
      <c r="A467" s="19">
        <v>4118701</v>
      </c>
      <c r="B467" s="20" t="s">
        <v>60</v>
      </c>
      <c r="C467" s="56" t="s">
        <v>60</v>
      </c>
      <c r="D467" s="13" t="s">
        <v>60</v>
      </c>
    </row>
    <row r="468" spans="1:4" x14ac:dyDescent="0.3">
      <c r="A468" s="19">
        <v>4118702</v>
      </c>
      <c r="B468" s="20" t="s">
        <v>60</v>
      </c>
      <c r="C468" s="56" t="s">
        <v>60</v>
      </c>
      <c r="D468" s="13" t="s">
        <v>60</v>
      </c>
    </row>
    <row r="469" spans="1:4" x14ac:dyDescent="0.3">
      <c r="A469" s="19">
        <v>4118703</v>
      </c>
      <c r="B469" s="20" t="s">
        <v>60</v>
      </c>
      <c r="C469" s="56" t="s">
        <v>60</v>
      </c>
      <c r="D469" s="13" t="s">
        <v>60</v>
      </c>
    </row>
    <row r="470" spans="1:4" x14ac:dyDescent="0.3">
      <c r="A470" s="19">
        <v>4118704</v>
      </c>
      <c r="B470" s="20" t="s">
        <v>60</v>
      </c>
      <c r="C470" s="56" t="s">
        <v>60</v>
      </c>
      <c r="D470" s="13" t="s">
        <v>60</v>
      </c>
    </row>
    <row r="471" spans="1:4" x14ac:dyDescent="0.3">
      <c r="A471" s="19">
        <v>4118705</v>
      </c>
      <c r="B471" s="20" t="s">
        <v>60</v>
      </c>
      <c r="C471" s="56" t="s">
        <v>60</v>
      </c>
      <c r="D471" s="13" t="s">
        <v>60</v>
      </c>
    </row>
    <row r="472" spans="1:4" x14ac:dyDescent="0.3">
      <c r="A472" s="19">
        <v>4118799</v>
      </c>
      <c r="B472" s="20" t="s">
        <v>60</v>
      </c>
      <c r="C472" s="56" t="s">
        <v>60</v>
      </c>
      <c r="D472" s="13" t="s">
        <v>60</v>
      </c>
    </row>
    <row r="473" spans="1:4" x14ac:dyDescent="0.3">
      <c r="A473" s="19">
        <v>4118899</v>
      </c>
      <c r="B473" s="20" t="s">
        <v>60</v>
      </c>
      <c r="C473" s="56" t="s">
        <v>60</v>
      </c>
      <c r="D473" s="13" t="s">
        <v>60</v>
      </c>
    </row>
    <row r="474" spans="1:4" x14ac:dyDescent="0.3">
      <c r="A474" s="19">
        <v>4118901</v>
      </c>
      <c r="B474" s="20" t="s">
        <v>60</v>
      </c>
      <c r="C474" s="56" t="s">
        <v>60</v>
      </c>
      <c r="D474" s="13" t="s">
        <v>60</v>
      </c>
    </row>
    <row r="475" spans="1:4" x14ac:dyDescent="0.3">
      <c r="A475" s="19">
        <v>4118903</v>
      </c>
      <c r="B475" s="20" t="s">
        <v>60</v>
      </c>
      <c r="C475" s="56" t="s">
        <v>60</v>
      </c>
      <c r="D475" s="13" t="s">
        <v>60</v>
      </c>
    </row>
    <row r="476" spans="1:4" x14ac:dyDescent="0.3">
      <c r="A476" s="19">
        <v>4118999</v>
      </c>
      <c r="B476" s="20" t="s">
        <v>60</v>
      </c>
      <c r="C476" s="56" t="s">
        <v>60</v>
      </c>
      <c r="D476" s="13" t="s">
        <v>60</v>
      </c>
    </row>
    <row r="477" spans="1:4" x14ac:dyDescent="0.3">
      <c r="A477" s="19">
        <v>4119099</v>
      </c>
      <c r="B477" s="20" t="s">
        <v>60</v>
      </c>
      <c r="C477" s="56" t="s">
        <v>60</v>
      </c>
      <c r="D477" s="13" t="s">
        <v>60</v>
      </c>
    </row>
    <row r="478" spans="1:4" x14ac:dyDescent="0.3">
      <c r="A478" s="19">
        <v>4119101</v>
      </c>
      <c r="B478" s="20" t="s">
        <v>60</v>
      </c>
      <c r="C478" s="56" t="s">
        <v>60</v>
      </c>
      <c r="D478" s="13" t="s">
        <v>60</v>
      </c>
    </row>
    <row r="479" spans="1:4" x14ac:dyDescent="0.3">
      <c r="A479" s="19">
        <v>4119102</v>
      </c>
      <c r="B479" s="20" t="s">
        <v>60</v>
      </c>
      <c r="C479" s="56" t="s">
        <v>60</v>
      </c>
      <c r="D479" s="13" t="s">
        <v>60</v>
      </c>
    </row>
    <row r="480" spans="1:4" x14ac:dyDescent="0.3">
      <c r="A480" s="19">
        <v>4119103</v>
      </c>
      <c r="B480" s="20" t="s">
        <v>60</v>
      </c>
      <c r="C480" s="56" t="s">
        <v>60</v>
      </c>
      <c r="D480" s="13" t="s">
        <v>60</v>
      </c>
    </row>
    <row r="481" spans="1:4" x14ac:dyDescent="0.3">
      <c r="A481" s="19">
        <v>4119104</v>
      </c>
      <c r="B481" s="20" t="s">
        <v>60</v>
      </c>
      <c r="C481" s="56" t="s">
        <v>60</v>
      </c>
      <c r="D481" s="13" t="s">
        <v>60</v>
      </c>
    </row>
    <row r="482" spans="1:4" x14ac:dyDescent="0.3">
      <c r="A482" s="19">
        <v>4119105</v>
      </c>
      <c r="B482" s="20" t="s">
        <v>60</v>
      </c>
      <c r="C482" s="56" t="s">
        <v>60</v>
      </c>
      <c r="D482" s="13" t="s">
        <v>60</v>
      </c>
    </row>
    <row r="483" spans="1:4" x14ac:dyDescent="0.3">
      <c r="A483" s="19">
        <v>4119199</v>
      </c>
      <c r="B483" s="20" t="s">
        <v>60</v>
      </c>
      <c r="C483" s="56" t="s">
        <v>60</v>
      </c>
      <c r="D483" s="13" t="s">
        <v>60</v>
      </c>
    </row>
    <row r="484" spans="1:4" x14ac:dyDescent="0.3">
      <c r="A484" s="19">
        <v>4119201</v>
      </c>
      <c r="B484" s="20" t="s">
        <v>60</v>
      </c>
      <c r="C484" s="56" t="s">
        <v>60</v>
      </c>
      <c r="D484" s="13" t="s">
        <v>60</v>
      </c>
    </row>
    <row r="485" spans="1:4" x14ac:dyDescent="0.3">
      <c r="A485" s="19">
        <v>4119299</v>
      </c>
      <c r="B485" s="20" t="s">
        <v>60</v>
      </c>
      <c r="C485" s="56" t="s">
        <v>60</v>
      </c>
      <c r="D485" s="13" t="s">
        <v>60</v>
      </c>
    </row>
    <row r="486" spans="1:4" x14ac:dyDescent="0.3">
      <c r="A486" s="19">
        <v>4119301</v>
      </c>
      <c r="B486" s="20" t="s">
        <v>60</v>
      </c>
      <c r="C486" s="56" t="s">
        <v>60</v>
      </c>
      <c r="D486" s="13" t="s">
        <v>60</v>
      </c>
    </row>
    <row r="487" spans="1:4" x14ac:dyDescent="0.3">
      <c r="A487" s="19">
        <v>4119302</v>
      </c>
      <c r="B487" s="20" t="s">
        <v>60</v>
      </c>
      <c r="C487" s="56" t="s">
        <v>60</v>
      </c>
      <c r="D487" s="13" t="s">
        <v>60</v>
      </c>
    </row>
    <row r="488" spans="1:4" x14ac:dyDescent="0.3">
      <c r="A488" s="19">
        <v>4119399</v>
      </c>
      <c r="B488" s="20" t="s">
        <v>60</v>
      </c>
      <c r="C488" s="56" t="s">
        <v>60</v>
      </c>
      <c r="D488" s="13" t="s">
        <v>60</v>
      </c>
    </row>
    <row r="489" spans="1:4" x14ac:dyDescent="0.3">
      <c r="A489" s="19">
        <v>4119401</v>
      </c>
      <c r="B489" s="20" t="s">
        <v>60</v>
      </c>
      <c r="C489" s="56" t="s">
        <v>60</v>
      </c>
      <c r="D489" s="13" t="s">
        <v>60</v>
      </c>
    </row>
    <row r="490" spans="1:4" x14ac:dyDescent="0.3">
      <c r="A490" s="19">
        <v>4119499</v>
      </c>
      <c r="B490" s="20" t="s">
        <v>60</v>
      </c>
      <c r="C490" s="56" t="s">
        <v>60</v>
      </c>
      <c r="D490" s="13" t="s">
        <v>60</v>
      </c>
    </row>
    <row r="491" spans="1:4" x14ac:dyDescent="0.3">
      <c r="A491" s="19">
        <v>4119501</v>
      </c>
      <c r="B491" s="20" t="s">
        <v>60</v>
      </c>
      <c r="C491" s="56" t="s">
        <v>60</v>
      </c>
      <c r="D491" s="13" t="s">
        <v>60</v>
      </c>
    </row>
    <row r="492" spans="1:4" x14ac:dyDescent="0.3">
      <c r="A492" s="19">
        <v>4119502</v>
      </c>
      <c r="B492" s="20" t="s">
        <v>60</v>
      </c>
      <c r="C492" s="56" t="s">
        <v>60</v>
      </c>
      <c r="D492" s="13" t="s">
        <v>60</v>
      </c>
    </row>
    <row r="493" spans="1:4" x14ac:dyDescent="0.3">
      <c r="A493" s="19">
        <v>4119504</v>
      </c>
      <c r="B493" s="20" t="s">
        <v>60</v>
      </c>
      <c r="C493" s="56" t="s">
        <v>60</v>
      </c>
      <c r="D493" s="13" t="s">
        <v>60</v>
      </c>
    </row>
    <row r="494" spans="1:4" x14ac:dyDescent="0.3">
      <c r="A494" s="19">
        <v>4119505</v>
      </c>
      <c r="B494" s="20" t="s">
        <v>60</v>
      </c>
      <c r="C494" s="56" t="s">
        <v>60</v>
      </c>
      <c r="D494" s="13" t="s">
        <v>60</v>
      </c>
    </row>
    <row r="495" spans="1:4" x14ac:dyDescent="0.3">
      <c r="A495" s="19">
        <v>4119599</v>
      </c>
      <c r="B495" s="20" t="s">
        <v>60</v>
      </c>
      <c r="C495" s="56" t="s">
        <v>60</v>
      </c>
      <c r="D495" s="13" t="s">
        <v>60</v>
      </c>
    </row>
    <row r="496" spans="1:4" x14ac:dyDescent="0.3">
      <c r="A496" s="19">
        <v>4119701</v>
      </c>
      <c r="B496" s="20" t="s">
        <v>60</v>
      </c>
      <c r="C496" s="56" t="s">
        <v>60</v>
      </c>
      <c r="D496" s="13" t="s">
        <v>60</v>
      </c>
    </row>
    <row r="497" spans="1:4" x14ac:dyDescent="0.3">
      <c r="A497" s="19">
        <v>4119702</v>
      </c>
      <c r="B497" s="20" t="s">
        <v>60</v>
      </c>
      <c r="C497" s="56" t="s">
        <v>60</v>
      </c>
      <c r="D497" s="13" t="s">
        <v>60</v>
      </c>
    </row>
    <row r="498" spans="1:4" x14ac:dyDescent="0.3">
      <c r="A498" s="19">
        <v>4119703</v>
      </c>
      <c r="B498" s="20" t="s">
        <v>60</v>
      </c>
      <c r="C498" s="56" t="s">
        <v>60</v>
      </c>
      <c r="D498" s="13" t="s">
        <v>60</v>
      </c>
    </row>
    <row r="499" spans="1:4" x14ac:dyDescent="0.3">
      <c r="A499" s="19">
        <v>4119704</v>
      </c>
      <c r="B499" s="20" t="s">
        <v>60</v>
      </c>
      <c r="C499" s="56" t="s">
        <v>60</v>
      </c>
      <c r="D499" s="13" t="s">
        <v>60</v>
      </c>
    </row>
    <row r="500" spans="1:4" x14ac:dyDescent="0.3">
      <c r="A500" s="19">
        <v>4119705</v>
      </c>
      <c r="B500" s="20" t="s">
        <v>60</v>
      </c>
      <c r="C500" s="56" t="s">
        <v>60</v>
      </c>
      <c r="D500" s="13" t="s">
        <v>60</v>
      </c>
    </row>
    <row r="501" spans="1:4" x14ac:dyDescent="0.3">
      <c r="A501" s="19">
        <v>4119707</v>
      </c>
      <c r="B501" s="20" t="s">
        <v>60</v>
      </c>
      <c r="C501" s="56" t="s">
        <v>60</v>
      </c>
      <c r="D501" s="13" t="s">
        <v>60</v>
      </c>
    </row>
    <row r="502" spans="1:4" x14ac:dyDescent="0.3">
      <c r="A502" s="19">
        <v>4119708</v>
      </c>
      <c r="B502" s="20" t="s">
        <v>60</v>
      </c>
      <c r="C502" s="56" t="s">
        <v>60</v>
      </c>
      <c r="D502" s="13" t="s">
        <v>60</v>
      </c>
    </row>
    <row r="503" spans="1:4" x14ac:dyDescent="0.3">
      <c r="A503" s="19">
        <v>4119709</v>
      </c>
      <c r="B503" s="20" t="s">
        <v>60</v>
      </c>
      <c r="C503" s="56" t="s">
        <v>60</v>
      </c>
      <c r="D503" s="13" t="s">
        <v>60</v>
      </c>
    </row>
    <row r="504" spans="1:4" x14ac:dyDescent="0.3">
      <c r="A504" s="19">
        <v>4119710</v>
      </c>
      <c r="B504" s="20" t="s">
        <v>60</v>
      </c>
      <c r="C504" s="56" t="s">
        <v>60</v>
      </c>
      <c r="D504" s="13" t="s">
        <v>60</v>
      </c>
    </row>
    <row r="505" spans="1:4" x14ac:dyDescent="0.3">
      <c r="A505" s="19">
        <v>4119799</v>
      </c>
      <c r="B505" s="20" t="s">
        <v>60</v>
      </c>
      <c r="C505" s="56" t="s">
        <v>60</v>
      </c>
      <c r="D505" s="13" t="s">
        <v>60</v>
      </c>
    </row>
    <row r="506" spans="1:4" x14ac:dyDescent="0.3">
      <c r="A506" s="19">
        <v>4119801</v>
      </c>
      <c r="B506" s="20" t="s">
        <v>60</v>
      </c>
      <c r="C506" s="56" t="s">
        <v>60</v>
      </c>
      <c r="D506" s="13" t="s">
        <v>60</v>
      </c>
    </row>
    <row r="507" spans="1:4" x14ac:dyDescent="0.3">
      <c r="A507" s="19">
        <v>4119901</v>
      </c>
      <c r="B507" s="20" t="s">
        <v>60</v>
      </c>
      <c r="C507" s="56" t="s">
        <v>60</v>
      </c>
      <c r="D507" s="13" t="s">
        <v>60</v>
      </c>
    </row>
    <row r="508" spans="1:4" x14ac:dyDescent="0.3">
      <c r="A508" s="19">
        <v>4119902</v>
      </c>
      <c r="B508" s="20" t="s">
        <v>60</v>
      </c>
      <c r="C508" s="56" t="s">
        <v>60</v>
      </c>
      <c r="D508" s="13" t="s">
        <v>60</v>
      </c>
    </row>
    <row r="509" spans="1:4" x14ac:dyDescent="0.3">
      <c r="A509" s="19">
        <v>4119903</v>
      </c>
      <c r="B509" s="20" t="s">
        <v>60</v>
      </c>
      <c r="C509" s="56" t="s">
        <v>60</v>
      </c>
      <c r="D509" s="13" t="s">
        <v>60</v>
      </c>
    </row>
    <row r="510" spans="1:4" x14ac:dyDescent="0.3">
      <c r="A510" s="19">
        <v>4119904</v>
      </c>
      <c r="B510" s="20" t="s">
        <v>60</v>
      </c>
      <c r="C510" s="56" t="s">
        <v>60</v>
      </c>
      <c r="D510" s="13" t="s">
        <v>60</v>
      </c>
    </row>
    <row r="511" spans="1:4" x14ac:dyDescent="0.3">
      <c r="A511" s="19">
        <v>4119905</v>
      </c>
      <c r="B511" s="20" t="s">
        <v>60</v>
      </c>
      <c r="C511" s="56" t="s">
        <v>60</v>
      </c>
      <c r="D511" s="13" t="s">
        <v>60</v>
      </c>
    </row>
    <row r="512" spans="1:4" x14ac:dyDescent="0.3">
      <c r="A512" s="19">
        <v>4119906</v>
      </c>
      <c r="B512" s="20" t="s">
        <v>60</v>
      </c>
      <c r="C512" s="56" t="s">
        <v>60</v>
      </c>
      <c r="D512" s="13" t="s">
        <v>60</v>
      </c>
    </row>
    <row r="513" spans="1:4" x14ac:dyDescent="0.3">
      <c r="A513" s="19">
        <v>4119907</v>
      </c>
      <c r="B513" s="20" t="s">
        <v>60</v>
      </c>
      <c r="C513" s="56" t="s">
        <v>60</v>
      </c>
      <c r="D513" s="13" t="s">
        <v>60</v>
      </c>
    </row>
    <row r="514" spans="1:4" x14ac:dyDescent="0.3">
      <c r="A514" s="19">
        <v>4119908</v>
      </c>
      <c r="B514" s="20" t="s">
        <v>60</v>
      </c>
      <c r="C514" s="56" t="s">
        <v>60</v>
      </c>
      <c r="D514" s="13" t="s">
        <v>60</v>
      </c>
    </row>
    <row r="515" spans="1:4" x14ac:dyDescent="0.3">
      <c r="A515" s="19">
        <v>4119909</v>
      </c>
      <c r="B515" s="20" t="s">
        <v>60</v>
      </c>
      <c r="C515" s="56" t="s">
        <v>60</v>
      </c>
      <c r="D515" s="13" t="s">
        <v>60</v>
      </c>
    </row>
    <row r="516" spans="1:4" x14ac:dyDescent="0.3">
      <c r="A516" s="19">
        <v>4119910</v>
      </c>
      <c r="B516" s="20" t="s">
        <v>60</v>
      </c>
      <c r="C516" s="56" t="s">
        <v>60</v>
      </c>
      <c r="D516" s="13" t="s">
        <v>60</v>
      </c>
    </row>
    <row r="517" spans="1:4" x14ac:dyDescent="0.3">
      <c r="A517" s="19">
        <v>4119911</v>
      </c>
      <c r="B517" s="20" t="s">
        <v>60</v>
      </c>
      <c r="C517" s="56" t="s">
        <v>60</v>
      </c>
      <c r="D517" s="13" t="s">
        <v>60</v>
      </c>
    </row>
    <row r="518" spans="1:4" x14ac:dyDescent="0.3">
      <c r="A518" s="19">
        <v>4119912</v>
      </c>
      <c r="B518" s="20" t="s">
        <v>60</v>
      </c>
      <c r="C518" s="56" t="s">
        <v>60</v>
      </c>
      <c r="D518" s="13" t="s">
        <v>60</v>
      </c>
    </row>
    <row r="519" spans="1:4" x14ac:dyDescent="0.3">
      <c r="A519" s="19">
        <v>4119913</v>
      </c>
      <c r="B519" s="20" t="s">
        <v>60</v>
      </c>
      <c r="C519" s="56" t="s">
        <v>60</v>
      </c>
      <c r="D519" s="13" t="s">
        <v>60</v>
      </c>
    </row>
    <row r="520" spans="1:4" x14ac:dyDescent="0.3">
      <c r="A520" s="19">
        <v>4119914</v>
      </c>
      <c r="B520" s="20" t="s">
        <v>60</v>
      </c>
      <c r="C520" s="56" t="s">
        <v>60</v>
      </c>
      <c r="D520" s="13" t="s">
        <v>60</v>
      </c>
    </row>
    <row r="521" spans="1:4" x14ac:dyDescent="0.3">
      <c r="A521" s="19">
        <v>4119915</v>
      </c>
      <c r="B521" s="20" t="s">
        <v>60</v>
      </c>
      <c r="C521" s="56" t="s">
        <v>60</v>
      </c>
      <c r="D521" s="13" t="s">
        <v>60</v>
      </c>
    </row>
    <row r="522" spans="1:4" x14ac:dyDescent="0.3">
      <c r="A522" s="19">
        <v>4119923</v>
      </c>
      <c r="B522" s="20" t="s">
        <v>60</v>
      </c>
      <c r="C522" s="56" t="s">
        <v>60</v>
      </c>
      <c r="D522" s="13" t="s">
        <v>60</v>
      </c>
    </row>
    <row r="523" spans="1:4" x14ac:dyDescent="0.3">
      <c r="A523" s="19">
        <v>4119927</v>
      </c>
      <c r="B523" s="20" t="s">
        <v>60</v>
      </c>
      <c r="C523" s="56" t="s">
        <v>60</v>
      </c>
      <c r="D523" s="13" t="s">
        <v>60</v>
      </c>
    </row>
    <row r="524" spans="1:4" x14ac:dyDescent="0.3">
      <c r="A524" s="19">
        <v>4119930</v>
      </c>
      <c r="B524" s="20" t="s">
        <v>60</v>
      </c>
      <c r="C524" s="56" t="s">
        <v>60</v>
      </c>
      <c r="D524" s="13" t="s">
        <v>60</v>
      </c>
    </row>
    <row r="525" spans="1:4" x14ac:dyDescent="0.3">
      <c r="A525" s="19">
        <v>4119931</v>
      </c>
      <c r="B525" s="20" t="s">
        <v>60</v>
      </c>
      <c r="C525" s="56" t="s">
        <v>60</v>
      </c>
      <c r="D525" s="13" t="s">
        <v>60</v>
      </c>
    </row>
    <row r="526" spans="1:4" x14ac:dyDescent="0.3">
      <c r="A526" s="21"/>
      <c r="B526" s="9"/>
      <c r="C526" s="55"/>
      <c r="D526" s="1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G5" sqref="G5"/>
    </sheetView>
  </sheetViews>
  <sheetFormatPr baseColWidth="10" defaultRowHeight="14.4" x14ac:dyDescent="0.3"/>
  <cols>
    <col min="1" max="1" width="10.21875" bestFit="1" customWidth="1"/>
    <col min="2" max="2" width="9.109375" bestFit="1" customWidth="1"/>
    <col min="3" max="3" width="24.88671875" bestFit="1" customWidth="1"/>
    <col min="4" max="4" width="12.109375" bestFit="1" customWidth="1"/>
    <col min="5" max="5" width="9.77734375" bestFit="1" customWidth="1"/>
    <col min="6" max="6" width="14.44140625" bestFit="1" customWidth="1"/>
    <col min="7" max="7" width="18" bestFit="1" customWidth="1"/>
    <col min="8" max="8" width="12.21875" bestFit="1" customWidth="1"/>
    <col min="9" max="9" width="18.88671875" bestFit="1" customWidth="1"/>
    <col min="10" max="10" width="13.6640625" bestFit="1" customWidth="1"/>
    <col min="11" max="11" width="8.33203125" bestFit="1" customWidth="1"/>
    <col min="12" max="12" width="16.44140625" bestFit="1" customWidth="1"/>
    <col min="13" max="13" width="17.21875" bestFit="1" customWidth="1"/>
  </cols>
  <sheetData>
    <row r="1" spans="1:13" x14ac:dyDescent="0.3">
      <c r="A1" s="44" t="s">
        <v>6</v>
      </c>
      <c r="B1" s="44" t="s">
        <v>1</v>
      </c>
      <c r="C1" s="44" t="s">
        <v>16</v>
      </c>
      <c r="D1" s="44" t="s">
        <v>11</v>
      </c>
      <c r="E1" s="44" t="s">
        <v>12</v>
      </c>
      <c r="F1" s="44" t="s">
        <v>15</v>
      </c>
      <c r="G1" s="44" t="s">
        <v>17</v>
      </c>
      <c r="H1" s="44" t="s">
        <v>14</v>
      </c>
      <c r="I1" s="44" t="s">
        <v>18</v>
      </c>
      <c r="J1" s="44" t="s">
        <v>2</v>
      </c>
      <c r="K1" s="44" t="s">
        <v>3</v>
      </c>
      <c r="L1" s="44" t="s">
        <v>4</v>
      </c>
      <c r="M1" s="44" t="s">
        <v>43</v>
      </c>
    </row>
    <row r="2" spans="1:13" x14ac:dyDescent="0.3">
      <c r="A2" s="44">
        <v>4116702</v>
      </c>
      <c r="B2" s="44" t="s">
        <v>60</v>
      </c>
      <c r="C2" s="44"/>
      <c r="D2" s="44" t="s">
        <v>60</v>
      </c>
      <c r="E2" s="44" t="s">
        <v>60</v>
      </c>
      <c r="F2" s="44">
        <v>2102011</v>
      </c>
      <c r="G2" s="91">
        <v>44253</v>
      </c>
      <c r="H2" s="44">
        <v>968.39</v>
      </c>
      <c r="I2" s="44"/>
      <c r="J2" s="44"/>
      <c r="K2" s="44">
        <v>968.39</v>
      </c>
      <c r="L2" s="44" t="s">
        <v>61</v>
      </c>
      <c r="M2" s="44"/>
    </row>
    <row r="3" spans="1:13" x14ac:dyDescent="0.3">
      <c r="A3" s="44">
        <v>4111734</v>
      </c>
      <c r="B3" s="44" t="s">
        <v>60</v>
      </c>
      <c r="C3" s="44"/>
      <c r="D3" s="44" t="s">
        <v>60</v>
      </c>
      <c r="E3" s="44" t="s">
        <v>60</v>
      </c>
      <c r="F3" s="44">
        <v>2102010</v>
      </c>
      <c r="G3" s="91">
        <v>44243</v>
      </c>
      <c r="H3" s="44">
        <v>44.4</v>
      </c>
      <c r="I3" s="44"/>
      <c r="J3" s="44"/>
      <c r="K3" s="44">
        <v>44.4</v>
      </c>
      <c r="L3" s="44" t="s">
        <v>61</v>
      </c>
      <c r="M3" s="44"/>
    </row>
    <row r="4" spans="1:13" x14ac:dyDescent="0.3">
      <c r="A4" s="44">
        <v>4114406</v>
      </c>
      <c r="B4" s="44" t="s">
        <v>60</v>
      </c>
      <c r="C4" s="44"/>
      <c r="D4" s="44" t="s">
        <v>60</v>
      </c>
      <c r="E4" s="44" t="s">
        <v>60</v>
      </c>
      <c r="F4" s="44">
        <v>2102009</v>
      </c>
      <c r="G4" s="91">
        <v>44243</v>
      </c>
      <c r="H4" s="44">
        <v>358.61</v>
      </c>
      <c r="I4" s="44"/>
      <c r="J4" s="44"/>
      <c r="K4" s="44">
        <v>358.61</v>
      </c>
      <c r="L4" s="44" t="s">
        <v>61</v>
      </c>
      <c r="M4" s="44"/>
    </row>
    <row r="5" spans="1:13" x14ac:dyDescent="0.3">
      <c r="A5" s="44">
        <v>4110499</v>
      </c>
      <c r="B5" s="44" t="s">
        <v>60</v>
      </c>
      <c r="C5" s="44" t="s">
        <v>53</v>
      </c>
      <c r="D5" s="44" t="s">
        <v>60</v>
      </c>
      <c r="E5" s="44" t="s">
        <v>60</v>
      </c>
      <c r="F5" s="44">
        <v>2102007</v>
      </c>
      <c r="G5" s="91">
        <v>44236</v>
      </c>
      <c r="H5" s="44">
        <v>381.96</v>
      </c>
      <c r="I5" s="44"/>
      <c r="J5" s="44"/>
      <c r="K5" s="44">
        <v>381.96</v>
      </c>
      <c r="L5" s="44" t="s">
        <v>61</v>
      </c>
      <c r="M5" s="44"/>
    </row>
    <row r="6" spans="1:13" x14ac:dyDescent="0.3">
      <c r="A6" s="44">
        <v>4116702</v>
      </c>
      <c r="B6" s="44" t="s">
        <v>60</v>
      </c>
      <c r="C6" s="44"/>
      <c r="D6" s="44" t="s">
        <v>60</v>
      </c>
      <c r="E6" s="44" t="s">
        <v>60</v>
      </c>
      <c r="F6" s="44">
        <v>2102006</v>
      </c>
      <c r="G6" s="91">
        <v>44235</v>
      </c>
      <c r="H6" s="44">
        <v>66.8</v>
      </c>
      <c r="I6" s="44"/>
      <c r="J6" s="44"/>
      <c r="K6" s="44">
        <v>66.8</v>
      </c>
      <c r="L6" s="44" t="s">
        <v>61</v>
      </c>
      <c r="M6" s="44"/>
    </row>
    <row r="7" spans="1:13" x14ac:dyDescent="0.3">
      <c r="A7" s="44">
        <v>4116906</v>
      </c>
      <c r="B7" s="44" t="s">
        <v>60</v>
      </c>
      <c r="C7" s="44"/>
      <c r="D7" s="44" t="s">
        <v>60</v>
      </c>
      <c r="E7" s="44" t="s">
        <v>60</v>
      </c>
      <c r="F7" s="44">
        <v>2102003</v>
      </c>
      <c r="G7" s="91">
        <v>44231</v>
      </c>
      <c r="H7" s="44">
        <v>188</v>
      </c>
      <c r="I7" s="44"/>
      <c r="J7" s="44"/>
      <c r="K7" s="44">
        <v>188</v>
      </c>
      <c r="L7" s="44" t="s">
        <v>61</v>
      </c>
      <c r="M7" s="44"/>
    </row>
    <row r="8" spans="1:13" x14ac:dyDescent="0.3">
      <c r="A8" s="44">
        <v>4111799</v>
      </c>
      <c r="B8" s="44" t="s">
        <v>60</v>
      </c>
      <c r="C8" s="44" t="s">
        <v>24</v>
      </c>
      <c r="D8" s="44" t="s">
        <v>60</v>
      </c>
      <c r="E8" s="44" t="s">
        <v>60</v>
      </c>
      <c r="F8" s="44">
        <v>2102002</v>
      </c>
      <c r="G8" s="91">
        <v>44231</v>
      </c>
      <c r="H8" s="44">
        <v>188</v>
      </c>
      <c r="I8" s="44">
        <v>44236</v>
      </c>
      <c r="J8" s="44">
        <v>94</v>
      </c>
      <c r="K8" s="44">
        <v>94</v>
      </c>
      <c r="L8" s="44" t="s">
        <v>61</v>
      </c>
      <c r="M8" s="44" t="s">
        <v>40</v>
      </c>
    </row>
    <row r="9" spans="1:13" x14ac:dyDescent="0.3">
      <c r="A9" s="44">
        <v>4111799</v>
      </c>
      <c r="B9" s="44" t="s">
        <v>60</v>
      </c>
      <c r="C9" s="44" t="s">
        <v>23</v>
      </c>
      <c r="D9" s="44" t="s">
        <v>60</v>
      </c>
      <c r="E9" s="44" t="s">
        <v>60</v>
      </c>
      <c r="F9" s="44">
        <v>2102001</v>
      </c>
      <c r="G9" s="91">
        <v>44231</v>
      </c>
      <c r="H9" s="44">
        <v>188</v>
      </c>
      <c r="I9" s="44"/>
      <c r="J9" s="44"/>
      <c r="K9" s="44">
        <v>188</v>
      </c>
      <c r="L9" s="44" t="s">
        <v>61</v>
      </c>
      <c r="M9" s="44"/>
    </row>
    <row r="10" spans="1:13" x14ac:dyDescent="0.3">
      <c r="A10" s="44">
        <v>4113310</v>
      </c>
      <c r="B10" s="44" t="s">
        <v>60</v>
      </c>
      <c r="C10" s="44"/>
      <c r="D10" s="44" t="s">
        <v>60</v>
      </c>
      <c r="E10" s="44" t="s">
        <v>60</v>
      </c>
      <c r="F10" s="44">
        <v>2101046</v>
      </c>
      <c r="G10" s="91">
        <v>44225</v>
      </c>
      <c r="H10" s="44">
        <v>465</v>
      </c>
      <c r="I10" s="44"/>
      <c r="J10" s="44"/>
      <c r="K10" s="44">
        <v>465</v>
      </c>
      <c r="L10" s="44" t="s">
        <v>61</v>
      </c>
      <c r="M10" s="44"/>
    </row>
    <row r="11" spans="1:13" x14ac:dyDescent="0.3">
      <c r="A11" s="44">
        <v>4111738</v>
      </c>
      <c r="B11" s="44" t="s">
        <v>60</v>
      </c>
      <c r="C11" s="44"/>
      <c r="D11" s="44" t="s">
        <v>60</v>
      </c>
      <c r="E11" s="44" t="s">
        <v>60</v>
      </c>
      <c r="F11" s="44">
        <v>2101045</v>
      </c>
      <c r="G11" s="91">
        <v>44225</v>
      </c>
      <c r="H11" s="44">
        <v>465</v>
      </c>
      <c r="I11" s="44"/>
      <c r="J11" s="44"/>
      <c r="K11" s="44">
        <v>465</v>
      </c>
      <c r="L11" s="44" t="s">
        <v>61</v>
      </c>
      <c r="M11" s="44"/>
    </row>
    <row r="12" spans="1:13" x14ac:dyDescent="0.3">
      <c r="A12" s="44">
        <v>4110303</v>
      </c>
      <c r="B12" s="44" t="s">
        <v>60</v>
      </c>
      <c r="C12" s="44"/>
      <c r="D12" s="44" t="s">
        <v>60</v>
      </c>
      <c r="E12" s="44" t="s">
        <v>60</v>
      </c>
      <c r="F12" s="44">
        <v>2101042</v>
      </c>
      <c r="G12" s="91">
        <v>44225</v>
      </c>
      <c r="H12" s="44">
        <v>465</v>
      </c>
      <c r="I12" s="44"/>
      <c r="J12" s="44"/>
      <c r="K12" s="44">
        <v>465</v>
      </c>
      <c r="L12" s="44" t="s">
        <v>61</v>
      </c>
      <c r="M12" s="44"/>
    </row>
    <row r="13" spans="1:13" x14ac:dyDescent="0.3">
      <c r="A13" s="44">
        <v>4111722</v>
      </c>
      <c r="B13" s="44" t="s">
        <v>60</v>
      </c>
      <c r="C13" s="44"/>
      <c r="D13" s="44" t="s">
        <v>60</v>
      </c>
      <c r="E13" s="44" t="s">
        <v>60</v>
      </c>
      <c r="F13" s="44">
        <v>2101040</v>
      </c>
      <c r="G13" s="91">
        <v>44225</v>
      </c>
      <c r="H13" s="44">
        <v>930</v>
      </c>
      <c r="I13" s="44"/>
      <c r="J13" s="44"/>
      <c r="K13" s="44">
        <v>930</v>
      </c>
      <c r="L13" s="44" t="s">
        <v>61</v>
      </c>
      <c r="M13" s="44"/>
    </row>
    <row r="14" spans="1:13" x14ac:dyDescent="0.3">
      <c r="A14" s="44">
        <v>4111738</v>
      </c>
      <c r="B14" s="44" t="s">
        <v>60</v>
      </c>
      <c r="C14" s="44"/>
      <c r="D14" s="44" t="s">
        <v>60</v>
      </c>
      <c r="E14" s="44" t="s">
        <v>60</v>
      </c>
      <c r="F14" s="44">
        <v>2101033</v>
      </c>
      <c r="G14" s="91">
        <v>44224</v>
      </c>
      <c r="H14" s="44">
        <v>107.76</v>
      </c>
      <c r="I14" s="44"/>
      <c r="J14" s="44"/>
      <c r="K14" s="44">
        <v>107.76</v>
      </c>
      <c r="L14" s="44" t="s">
        <v>61</v>
      </c>
      <c r="M14" s="44"/>
    </row>
    <row r="15" spans="1:13" x14ac:dyDescent="0.3">
      <c r="A15" s="44">
        <v>4110499</v>
      </c>
      <c r="B15" s="44" t="s">
        <v>60</v>
      </c>
      <c r="C15" s="44" t="s">
        <v>44</v>
      </c>
      <c r="D15" s="44" t="s">
        <v>60</v>
      </c>
      <c r="E15" s="44" t="s">
        <v>60</v>
      </c>
      <c r="F15" s="44">
        <v>2101032</v>
      </c>
      <c r="G15" s="91">
        <v>44224</v>
      </c>
      <c r="H15" s="44">
        <v>448.5</v>
      </c>
      <c r="I15" s="44"/>
      <c r="J15" s="44"/>
      <c r="K15" s="44">
        <v>448.5</v>
      </c>
      <c r="L15" s="44" t="s">
        <v>61</v>
      </c>
      <c r="M15" s="44"/>
    </row>
    <row r="16" spans="1:13" x14ac:dyDescent="0.3">
      <c r="A16" s="44">
        <v>4111801</v>
      </c>
      <c r="B16" s="44" t="s">
        <v>60</v>
      </c>
      <c r="C16" s="44"/>
      <c r="D16" s="44" t="s">
        <v>60</v>
      </c>
      <c r="E16" s="44" t="s">
        <v>60</v>
      </c>
      <c r="F16" s="44">
        <v>2101028</v>
      </c>
      <c r="G16" s="91">
        <v>44223</v>
      </c>
      <c r="H16" s="44">
        <v>1904.34</v>
      </c>
      <c r="I16" s="44">
        <v>44216</v>
      </c>
      <c r="J16" s="44">
        <v>1854.54</v>
      </c>
      <c r="K16" s="44">
        <v>49.8</v>
      </c>
      <c r="L16" s="44" t="s">
        <v>61</v>
      </c>
      <c r="M16" s="44" t="s">
        <v>40</v>
      </c>
    </row>
    <row r="17" spans="1:13" x14ac:dyDescent="0.3">
      <c r="A17" s="44">
        <v>4117809</v>
      </c>
      <c r="B17" s="44" t="s">
        <v>60</v>
      </c>
      <c r="C17" s="44"/>
      <c r="D17" s="44" t="s">
        <v>60</v>
      </c>
      <c r="E17" s="44" t="s">
        <v>60</v>
      </c>
      <c r="F17" s="44">
        <v>2101026</v>
      </c>
      <c r="G17" s="91">
        <v>44221</v>
      </c>
      <c r="H17" s="44">
        <v>90.72</v>
      </c>
      <c r="I17" s="44"/>
      <c r="J17" s="44"/>
      <c r="K17" s="44">
        <v>90.72</v>
      </c>
      <c r="L17" s="44" t="s">
        <v>61</v>
      </c>
      <c r="M17" s="44"/>
    </row>
    <row r="18" spans="1:13" x14ac:dyDescent="0.3">
      <c r="A18" s="44">
        <v>4111732</v>
      </c>
      <c r="B18" s="44" t="s">
        <v>60</v>
      </c>
      <c r="C18" s="44"/>
      <c r="D18" s="44" t="s">
        <v>60</v>
      </c>
      <c r="E18" s="44" t="s">
        <v>60</v>
      </c>
      <c r="F18" s="44">
        <v>2101025</v>
      </c>
      <c r="G18" s="91">
        <v>44218</v>
      </c>
      <c r="H18" s="44">
        <v>5456.65</v>
      </c>
      <c r="I18" s="44"/>
      <c r="J18" s="44"/>
      <c r="K18" s="44">
        <v>5456.65</v>
      </c>
      <c r="L18" s="44" t="s">
        <v>61</v>
      </c>
      <c r="M18" s="44"/>
    </row>
    <row r="19" spans="1:13" x14ac:dyDescent="0.3">
      <c r="A19" s="44">
        <v>4113310</v>
      </c>
      <c r="B19" s="44" t="s">
        <v>60</v>
      </c>
      <c r="C19" s="44"/>
      <c r="D19" s="44" t="s">
        <v>60</v>
      </c>
      <c r="E19" s="44" t="s">
        <v>60</v>
      </c>
      <c r="F19" s="44">
        <v>2101022</v>
      </c>
      <c r="G19" s="91">
        <v>44218</v>
      </c>
      <c r="H19" s="44">
        <v>7735.81</v>
      </c>
      <c r="I19" s="44">
        <v>44228</v>
      </c>
      <c r="J19" s="44">
        <v>6500</v>
      </c>
      <c r="K19" s="44">
        <v>1235.81</v>
      </c>
      <c r="L19" s="44" t="s">
        <v>61</v>
      </c>
      <c r="M19" s="44" t="s">
        <v>40</v>
      </c>
    </row>
    <row r="20" spans="1:13" x14ac:dyDescent="0.3">
      <c r="A20" s="44">
        <v>4111201</v>
      </c>
      <c r="B20" s="44" t="s">
        <v>60</v>
      </c>
      <c r="C20" s="44"/>
      <c r="D20" s="44" t="s">
        <v>60</v>
      </c>
      <c r="E20" s="44" t="s">
        <v>60</v>
      </c>
      <c r="F20" s="44">
        <v>2101020</v>
      </c>
      <c r="G20" s="91">
        <v>44217</v>
      </c>
      <c r="H20" s="44">
        <v>156.22999999999999</v>
      </c>
      <c r="I20" s="44"/>
      <c r="J20" s="44"/>
      <c r="K20" s="44">
        <v>156.22999999999999</v>
      </c>
      <c r="L20" s="44" t="s">
        <v>61</v>
      </c>
      <c r="M20" s="44"/>
    </row>
    <row r="21" spans="1:13" x14ac:dyDescent="0.3">
      <c r="A21" s="44">
        <v>4119104</v>
      </c>
      <c r="B21" s="44" t="s">
        <v>60</v>
      </c>
      <c r="C21" s="44"/>
      <c r="D21" s="44" t="s">
        <v>60</v>
      </c>
      <c r="E21" s="44" t="s">
        <v>60</v>
      </c>
      <c r="F21" s="44">
        <v>2101015</v>
      </c>
      <c r="G21" s="91">
        <v>44211</v>
      </c>
      <c r="H21" s="44">
        <v>7916.62</v>
      </c>
      <c r="I21" s="44"/>
      <c r="J21" s="44"/>
      <c r="K21" s="44">
        <v>7916.62</v>
      </c>
      <c r="L21" s="44" t="s">
        <v>61</v>
      </c>
      <c r="M21" s="44"/>
    </row>
    <row r="22" spans="1:13" x14ac:dyDescent="0.3">
      <c r="A22" s="44">
        <v>4111801</v>
      </c>
      <c r="B22" s="44" t="s">
        <v>60</v>
      </c>
      <c r="C22" s="44"/>
      <c r="D22" s="44" t="s">
        <v>60</v>
      </c>
      <c r="E22" s="44" t="s">
        <v>60</v>
      </c>
      <c r="F22" s="44">
        <v>2101009</v>
      </c>
      <c r="G22" s="91">
        <v>44210</v>
      </c>
      <c r="H22" s="44">
        <v>1766.24</v>
      </c>
      <c r="I22" s="44"/>
      <c r="J22" s="44"/>
      <c r="K22" s="44">
        <v>1766.24</v>
      </c>
      <c r="L22" s="44" t="s">
        <v>61</v>
      </c>
      <c r="M22" s="44"/>
    </row>
    <row r="23" spans="1:13" x14ac:dyDescent="0.3">
      <c r="A23" s="44">
        <v>4116906</v>
      </c>
      <c r="B23" s="44" t="s">
        <v>60</v>
      </c>
      <c r="C23" s="44"/>
      <c r="D23" s="44" t="s">
        <v>60</v>
      </c>
      <c r="E23" s="44" t="s">
        <v>60</v>
      </c>
      <c r="F23" s="44">
        <v>2101007</v>
      </c>
      <c r="G23" s="91">
        <v>44209</v>
      </c>
      <c r="H23" s="44">
        <v>188</v>
      </c>
      <c r="I23" s="44"/>
      <c r="J23" s="44"/>
      <c r="K23" s="44">
        <v>188</v>
      </c>
      <c r="L23" s="44" t="s">
        <v>61</v>
      </c>
      <c r="M23" s="44"/>
    </row>
    <row r="24" spans="1:13" x14ac:dyDescent="0.3">
      <c r="A24" s="44">
        <v>4111799</v>
      </c>
      <c r="B24" s="44" t="s">
        <v>60</v>
      </c>
      <c r="C24" s="44" t="s">
        <v>23</v>
      </c>
      <c r="D24" s="44" t="s">
        <v>60</v>
      </c>
      <c r="E24" s="44" t="s">
        <v>60</v>
      </c>
      <c r="F24" s="44">
        <v>2101005</v>
      </c>
      <c r="G24" s="91">
        <v>44209</v>
      </c>
      <c r="H24" s="44">
        <v>188</v>
      </c>
      <c r="I24" s="44"/>
      <c r="J24" s="44"/>
      <c r="K24" s="44">
        <v>188</v>
      </c>
      <c r="L24" s="44" t="s">
        <v>61</v>
      </c>
      <c r="M24" s="44"/>
    </row>
    <row r="25" spans="1:13" x14ac:dyDescent="0.3">
      <c r="A25" s="44">
        <v>4116702</v>
      </c>
      <c r="B25" s="44" t="s">
        <v>60</v>
      </c>
      <c r="C25" s="44"/>
      <c r="D25" s="44" t="s">
        <v>60</v>
      </c>
      <c r="E25" s="44" t="s">
        <v>60</v>
      </c>
      <c r="F25" s="44">
        <v>2101004</v>
      </c>
      <c r="G25" s="91">
        <v>44209</v>
      </c>
      <c r="H25" s="44">
        <v>382.58</v>
      </c>
      <c r="I25" s="44"/>
      <c r="J25" s="44"/>
      <c r="K25" s="44">
        <v>382.58</v>
      </c>
      <c r="L25" s="44" t="s">
        <v>61</v>
      </c>
      <c r="M25" s="44"/>
    </row>
    <row r="26" spans="1:13" x14ac:dyDescent="0.3">
      <c r="A26" s="44">
        <v>4114406</v>
      </c>
      <c r="B26" s="44" t="s">
        <v>60</v>
      </c>
      <c r="C26" s="44"/>
      <c r="D26" s="44" t="s">
        <v>60</v>
      </c>
      <c r="E26" s="44" t="s">
        <v>60</v>
      </c>
      <c r="F26" s="44">
        <v>2101002</v>
      </c>
      <c r="G26" s="91">
        <v>44204</v>
      </c>
      <c r="H26" s="44">
        <v>421.88</v>
      </c>
      <c r="I26" s="44"/>
      <c r="J26" s="44"/>
      <c r="K26" s="44">
        <v>421.88</v>
      </c>
      <c r="L26" s="44" t="s">
        <v>61</v>
      </c>
      <c r="M26" s="44"/>
    </row>
    <row r="27" spans="1:13" x14ac:dyDescent="0.3">
      <c r="A27" s="44">
        <v>4111801</v>
      </c>
      <c r="B27" s="44" t="s">
        <v>60</v>
      </c>
      <c r="C27" s="44"/>
      <c r="D27" s="44" t="s">
        <v>60</v>
      </c>
      <c r="E27" s="44" t="s">
        <v>60</v>
      </c>
      <c r="F27" s="44">
        <v>2012023</v>
      </c>
      <c r="G27" s="91">
        <v>44187</v>
      </c>
      <c r="H27" s="44">
        <v>632.45000000000005</v>
      </c>
      <c r="I27" s="44"/>
      <c r="J27" s="44"/>
      <c r="K27" s="44">
        <v>632.45000000000005</v>
      </c>
      <c r="L27" s="44" t="s">
        <v>61</v>
      </c>
      <c r="M27" s="44"/>
    </row>
    <row r="28" spans="1:13" x14ac:dyDescent="0.3">
      <c r="A28" s="44">
        <v>4119709</v>
      </c>
      <c r="B28" s="44" t="s">
        <v>60</v>
      </c>
      <c r="C28" s="44"/>
      <c r="D28" s="44" t="s">
        <v>60</v>
      </c>
      <c r="E28" s="44" t="s">
        <v>60</v>
      </c>
      <c r="F28" s="44">
        <v>2012019</v>
      </c>
      <c r="G28" s="91">
        <v>44180</v>
      </c>
      <c r="H28" s="44">
        <v>394.69</v>
      </c>
      <c r="I28" s="44"/>
      <c r="J28" s="44"/>
      <c r="K28" s="44">
        <v>394.69</v>
      </c>
      <c r="L28" s="44" t="s">
        <v>61</v>
      </c>
      <c r="M28" s="44"/>
    </row>
    <row r="29" spans="1:13" x14ac:dyDescent="0.3">
      <c r="A29" s="44">
        <v>4117799</v>
      </c>
      <c r="B29" s="44" t="s">
        <v>60</v>
      </c>
      <c r="C29" s="44" t="s">
        <v>27</v>
      </c>
      <c r="D29" s="44"/>
      <c r="E29" s="44" t="s">
        <v>60</v>
      </c>
      <c r="F29" s="44">
        <v>2012008</v>
      </c>
      <c r="G29" s="91">
        <v>44166</v>
      </c>
      <c r="H29" s="44">
        <v>180.55</v>
      </c>
      <c r="I29" s="44"/>
      <c r="J29" s="44"/>
      <c r="K29" s="44">
        <v>180.55</v>
      </c>
      <c r="L29" s="44" t="s">
        <v>61</v>
      </c>
      <c r="M29" s="44"/>
    </row>
    <row r="30" spans="1:13" x14ac:dyDescent="0.3">
      <c r="A30" s="44">
        <v>4113103</v>
      </c>
      <c r="B30" s="44" t="s">
        <v>60</v>
      </c>
      <c r="C30" s="44"/>
      <c r="D30" s="44" t="s">
        <v>60</v>
      </c>
      <c r="E30" s="44" t="s">
        <v>60</v>
      </c>
      <c r="F30" s="44">
        <v>2012006</v>
      </c>
      <c r="G30" s="91">
        <v>44166</v>
      </c>
      <c r="H30" s="44">
        <v>294.26</v>
      </c>
      <c r="I30" s="44">
        <v>44176</v>
      </c>
      <c r="J30" s="44">
        <v>260</v>
      </c>
      <c r="K30" s="44">
        <v>34.26</v>
      </c>
      <c r="L30" s="44" t="s">
        <v>61</v>
      </c>
      <c r="M30" s="44" t="s">
        <v>41</v>
      </c>
    </row>
    <row r="31" spans="1:13" x14ac:dyDescent="0.3">
      <c r="A31" s="44">
        <v>4111720</v>
      </c>
      <c r="B31" s="44" t="s">
        <v>60</v>
      </c>
      <c r="C31" s="44"/>
      <c r="D31" s="44"/>
      <c r="E31" s="44" t="s">
        <v>60</v>
      </c>
      <c r="F31" s="44">
        <v>2010026</v>
      </c>
      <c r="G31" s="91">
        <v>44134</v>
      </c>
      <c r="H31" s="44">
        <v>1936.8</v>
      </c>
      <c r="I31" s="44"/>
      <c r="J31" s="44"/>
      <c r="K31" s="44">
        <v>1936.8</v>
      </c>
      <c r="L31" s="44" t="s">
        <v>61</v>
      </c>
      <c r="M31" s="44"/>
    </row>
    <row r="32" spans="1:13" x14ac:dyDescent="0.3">
      <c r="A32" s="44">
        <v>4115699</v>
      </c>
      <c r="B32" s="44" t="s">
        <v>60</v>
      </c>
      <c r="C32" s="44" t="s">
        <v>22</v>
      </c>
      <c r="D32" s="44" t="s">
        <v>60</v>
      </c>
      <c r="E32" s="44" t="s">
        <v>60</v>
      </c>
      <c r="F32" s="44">
        <v>2010016</v>
      </c>
      <c r="G32" s="91">
        <v>44132</v>
      </c>
      <c r="H32" s="44">
        <v>328.2</v>
      </c>
      <c r="I32" s="44">
        <v>44123</v>
      </c>
      <c r="J32" s="44">
        <v>324</v>
      </c>
      <c r="K32" s="44">
        <v>4.2</v>
      </c>
      <c r="L32" s="44" t="s">
        <v>61</v>
      </c>
      <c r="M32" s="44" t="s">
        <v>40</v>
      </c>
    </row>
    <row r="33" spans="1:13" x14ac:dyDescent="0.3">
      <c r="A33" s="44">
        <v>4111801</v>
      </c>
      <c r="B33" s="44" t="s">
        <v>60</v>
      </c>
      <c r="C33" s="44"/>
      <c r="D33" s="44" t="s">
        <v>60</v>
      </c>
      <c r="E33" s="44" t="s">
        <v>60</v>
      </c>
      <c r="F33" s="44">
        <v>2010014</v>
      </c>
      <c r="G33" s="91">
        <v>44127</v>
      </c>
      <c r="H33" s="44">
        <v>36.72</v>
      </c>
      <c r="I33" s="44"/>
      <c r="J33" s="44"/>
      <c r="K33" s="44">
        <v>36.72</v>
      </c>
      <c r="L33" s="44" t="s">
        <v>61</v>
      </c>
      <c r="M33" s="44"/>
    </row>
    <row r="34" spans="1:13" x14ac:dyDescent="0.3">
      <c r="A34" s="44">
        <v>4116702</v>
      </c>
      <c r="B34" s="44" t="s">
        <v>60</v>
      </c>
      <c r="C34" s="44"/>
      <c r="D34" s="44" t="s">
        <v>60</v>
      </c>
      <c r="E34" s="44" t="s">
        <v>60</v>
      </c>
      <c r="F34" s="44">
        <v>2010011</v>
      </c>
      <c r="G34" s="91">
        <v>44126</v>
      </c>
      <c r="H34" s="44">
        <v>1108.8599999999999</v>
      </c>
      <c r="I34" s="44"/>
      <c r="J34" s="44"/>
      <c r="K34" s="44">
        <v>1108.8599999999999</v>
      </c>
      <c r="L34" s="44" t="s">
        <v>61</v>
      </c>
      <c r="M34" s="44"/>
    </row>
    <row r="35" spans="1:13" x14ac:dyDescent="0.3">
      <c r="A35" s="44">
        <v>4111734</v>
      </c>
      <c r="B35" s="44" t="s">
        <v>60</v>
      </c>
      <c r="C35" s="44"/>
      <c r="D35" s="44" t="s">
        <v>60</v>
      </c>
      <c r="E35" s="44" t="s">
        <v>60</v>
      </c>
      <c r="F35" s="44">
        <v>2009040</v>
      </c>
      <c r="G35" s="91">
        <v>44104</v>
      </c>
      <c r="H35" s="44">
        <v>957.7</v>
      </c>
      <c r="I35" s="44"/>
      <c r="J35" s="44"/>
      <c r="K35" s="44">
        <v>957.7</v>
      </c>
      <c r="L35" s="44" t="s">
        <v>61</v>
      </c>
      <c r="M35" s="44"/>
    </row>
    <row r="36" spans="1:13" x14ac:dyDescent="0.3">
      <c r="A36" s="44">
        <v>4111738</v>
      </c>
      <c r="B36" s="44" t="s">
        <v>60</v>
      </c>
      <c r="C36" s="44"/>
      <c r="D36" s="44" t="s">
        <v>60</v>
      </c>
      <c r="E36" s="44" t="s">
        <v>60</v>
      </c>
      <c r="F36" s="44">
        <v>2009039</v>
      </c>
      <c r="G36" s="91">
        <v>44104</v>
      </c>
      <c r="H36" s="44">
        <v>204.74</v>
      </c>
      <c r="I36" s="44"/>
      <c r="J36" s="44"/>
      <c r="K36" s="44">
        <v>204.74</v>
      </c>
      <c r="L36" s="44" t="s">
        <v>61</v>
      </c>
      <c r="M36" s="44"/>
    </row>
    <row r="37" spans="1:13" x14ac:dyDescent="0.3">
      <c r="A37" s="44">
        <v>4111801</v>
      </c>
      <c r="B37" s="44" t="s">
        <v>60</v>
      </c>
      <c r="C37" s="44"/>
      <c r="D37" s="44" t="s">
        <v>60</v>
      </c>
      <c r="E37" s="44" t="s">
        <v>60</v>
      </c>
      <c r="F37" s="44">
        <v>2009035</v>
      </c>
      <c r="G37" s="91">
        <v>44103</v>
      </c>
      <c r="H37" s="44">
        <v>1092.24</v>
      </c>
      <c r="I37" s="44"/>
      <c r="J37" s="44"/>
      <c r="K37" s="44">
        <v>1092.24</v>
      </c>
      <c r="L37" s="44" t="s">
        <v>61</v>
      </c>
      <c r="M37" s="44"/>
    </row>
    <row r="38" spans="1:13" x14ac:dyDescent="0.3">
      <c r="A38" s="44">
        <v>4113325</v>
      </c>
      <c r="B38" s="44" t="s">
        <v>60</v>
      </c>
      <c r="C38" s="44"/>
      <c r="D38" s="44" t="s">
        <v>60</v>
      </c>
      <c r="E38" s="44" t="s">
        <v>60</v>
      </c>
      <c r="F38" s="44">
        <v>2009033</v>
      </c>
      <c r="G38" s="91">
        <v>44103</v>
      </c>
      <c r="H38" s="44">
        <v>905.26</v>
      </c>
      <c r="I38" s="44"/>
      <c r="J38" s="44"/>
      <c r="K38" s="44">
        <v>905.26</v>
      </c>
      <c r="L38" s="44" t="s">
        <v>61</v>
      </c>
      <c r="M38" s="44"/>
    </row>
    <row r="39" spans="1:13" x14ac:dyDescent="0.3">
      <c r="A39" s="44">
        <v>4111732</v>
      </c>
      <c r="B39" s="44" t="s">
        <v>60</v>
      </c>
      <c r="C39" s="44"/>
      <c r="D39" s="44" t="s">
        <v>60</v>
      </c>
      <c r="E39" s="44" t="s">
        <v>60</v>
      </c>
      <c r="F39" s="44">
        <v>2009032</v>
      </c>
      <c r="G39" s="91">
        <v>44099</v>
      </c>
      <c r="H39" s="44">
        <v>13237.3</v>
      </c>
      <c r="I39" s="44">
        <v>44139</v>
      </c>
      <c r="J39" s="44">
        <v>7500</v>
      </c>
      <c r="K39" s="44">
        <v>5737.3</v>
      </c>
      <c r="L39" s="44" t="s">
        <v>61</v>
      </c>
      <c r="M39" s="44" t="s">
        <v>41</v>
      </c>
    </row>
    <row r="40" spans="1:13" x14ac:dyDescent="0.3">
      <c r="A40" s="44">
        <v>4111720</v>
      </c>
      <c r="B40" s="44" t="s">
        <v>60</v>
      </c>
      <c r="C40" s="44"/>
      <c r="D40" s="44" t="s">
        <v>60</v>
      </c>
      <c r="E40" s="44" t="s">
        <v>60</v>
      </c>
      <c r="F40" s="44">
        <v>2009021</v>
      </c>
      <c r="G40" s="91">
        <v>44098</v>
      </c>
      <c r="H40" s="44">
        <v>326.95999999999998</v>
      </c>
      <c r="I40" s="44">
        <v>44102</v>
      </c>
      <c r="J40" s="44">
        <v>306.95999999999998</v>
      </c>
      <c r="K40" s="44">
        <v>20</v>
      </c>
      <c r="L40" s="44" t="s">
        <v>61</v>
      </c>
      <c r="M40" s="44"/>
    </row>
    <row r="41" spans="1:13" x14ac:dyDescent="0.3">
      <c r="A41" s="44">
        <v>4112903</v>
      </c>
      <c r="B41" s="44" t="s">
        <v>60</v>
      </c>
      <c r="C41" s="44"/>
      <c r="D41" s="44" t="s">
        <v>60</v>
      </c>
      <c r="E41" s="44" t="s">
        <v>60</v>
      </c>
      <c r="F41" s="44">
        <v>2009001</v>
      </c>
      <c r="G41" s="91">
        <v>44077</v>
      </c>
      <c r="H41" s="44">
        <v>1775.05</v>
      </c>
      <c r="I41" s="44"/>
      <c r="J41" s="44"/>
      <c r="K41" s="44">
        <v>1775.05</v>
      </c>
      <c r="L41" s="44" t="s">
        <v>61</v>
      </c>
      <c r="M41" s="44"/>
    </row>
  </sheetData>
  <phoneticPr fontId="1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06BA45-6EC5-4A69-860C-AD07B10163D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recouvrement</vt:lpstr>
      <vt:lpstr>Relances à faire</vt:lpstr>
      <vt:lpstr>Recherche par client</vt:lpstr>
      <vt:lpstr>Répertoire Clients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mdo100</cp:lastModifiedBy>
  <cp:lastPrinted>2021-01-14T10:16:25Z</cp:lastPrinted>
  <dcterms:created xsi:type="dcterms:W3CDTF">2016-09-29T07:13:31Z</dcterms:created>
  <dcterms:modified xsi:type="dcterms:W3CDTF">2021-03-19T08:35:23Z</dcterms:modified>
</cp:coreProperties>
</file>