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84" yWindow="456" windowWidth="23256" windowHeight="13176"/>
  </bookViews>
  <sheets>
    <sheet name="Suivi des ventes" sheetId="1" r:id="rId1"/>
    <sheet name="Réf produit" sheetId="2" r:id="rId2"/>
  </sheets>
  <definedNames>
    <definedName name="Nom_du_produit">OFFSET('Réf produit'!$B$2,,,COUNTA('Réf produit'!$B:$B)-1)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F2" i="1"/>
  <c r="J4" i="1"/>
  <c r="J5" i="1"/>
  <c r="J6" i="1"/>
  <c r="J7" i="1"/>
  <c r="G2" i="1"/>
  <c r="J2" i="1" s="1"/>
  <c r="G3" i="1"/>
  <c r="J3" i="1" s="1"/>
  <c r="G4" i="1"/>
  <c r="G5" i="1"/>
  <c r="G6" i="1"/>
  <c r="G7" i="1"/>
  <c r="F3" i="1"/>
  <c r="F4" i="1"/>
  <c r="F5" i="1"/>
  <c r="F6" i="1"/>
  <c r="F7" i="1"/>
  <c r="C17" i="2" l="1"/>
</calcChain>
</file>

<file path=xl/sharedStrings.xml><?xml version="1.0" encoding="utf-8"?>
<sst xmlns="http://schemas.openxmlformats.org/spreadsheetml/2006/main" count="62" uniqueCount="57">
  <si>
    <t>référence produit</t>
  </si>
  <si>
    <t>nom du produit</t>
  </si>
  <si>
    <t>quantité</t>
  </si>
  <si>
    <t>Prix total</t>
  </si>
  <si>
    <t>taille</t>
  </si>
  <si>
    <t>prix de vente</t>
  </si>
  <si>
    <t>prix d'achat</t>
  </si>
  <si>
    <t>Nom du produit</t>
  </si>
  <si>
    <t>510970-70</t>
  </si>
  <si>
    <t>570380-60</t>
  </si>
  <si>
    <t>Polo blanc</t>
  </si>
  <si>
    <t>510940-70</t>
  </si>
  <si>
    <t>647780-40</t>
  </si>
  <si>
    <t>Bas de survêtement Junior</t>
  </si>
  <si>
    <t>647780-60</t>
  </si>
  <si>
    <t>Bas de survêtement Adulte</t>
  </si>
  <si>
    <t>724900-60</t>
  </si>
  <si>
    <t>Sweat BORA Adulte</t>
  </si>
  <si>
    <t>724900-40</t>
  </si>
  <si>
    <t>Sweat BORA Junior</t>
  </si>
  <si>
    <t>510600-40</t>
  </si>
  <si>
    <t>510590-60</t>
  </si>
  <si>
    <t>510950-70</t>
  </si>
  <si>
    <t>482490-70</t>
  </si>
  <si>
    <t>Sac à roulette 60L</t>
  </si>
  <si>
    <t>484120-70</t>
  </si>
  <si>
    <t>Casquette</t>
  </si>
  <si>
    <t>576110-70</t>
  </si>
  <si>
    <t>Bonnet</t>
  </si>
  <si>
    <t>485630-70</t>
  </si>
  <si>
    <t>Cache cou</t>
  </si>
  <si>
    <t>576150-80</t>
  </si>
  <si>
    <t>Gant Laine</t>
  </si>
  <si>
    <t>745440-40</t>
  </si>
  <si>
    <t>K-way Junior</t>
  </si>
  <si>
    <t>Sac Micro Holball 23L Noir/Blanc</t>
  </si>
  <si>
    <t>Sac Holball 35L Noir/Blanc</t>
  </si>
  <si>
    <t>Sac à dos Noir/Blanc</t>
  </si>
  <si>
    <t>Doudoune Junior Noir/Blanc</t>
  </si>
  <si>
    <t>Doudoune Adulte Noir/Blanc</t>
  </si>
  <si>
    <t>Maillot Cup Junior</t>
  </si>
  <si>
    <t>Maillot Cup Adulte</t>
  </si>
  <si>
    <t>BORA Jacket Junior</t>
  </si>
  <si>
    <t>BORA Jacket Adulte</t>
  </si>
  <si>
    <t>725100-60</t>
  </si>
  <si>
    <t>725100-40</t>
  </si>
  <si>
    <t>570280-60</t>
  </si>
  <si>
    <t>570280-40</t>
  </si>
  <si>
    <t>475480-60</t>
  </si>
  <si>
    <t>DIAMOND Sock Rouge</t>
  </si>
  <si>
    <t>485350-40</t>
  </si>
  <si>
    <t>485420-60</t>
  </si>
  <si>
    <t>CLASSIC Short Adulte</t>
  </si>
  <si>
    <t>CLASSIC Short Junior</t>
  </si>
  <si>
    <t>Date</t>
  </si>
  <si>
    <t>Nom, Prénom</t>
  </si>
  <si>
    <t>Type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</si>
</sst>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scheme val="none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left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7" totalsRowShown="0">
  <autoFilter ref="A1:J7"/>
  <tableColumns count="10">
    <tableColumn id="5" name="Date" dataDxfId="10"/>
    <tableColumn id="9" name="Nom, Prénom" dataDxfId="9"/>
    <tableColumn id="1" name="référence produit" dataDxfId="8">
      <calculatedColumnFormula>IFERROR(INDEX(Tableau2[référence produit],MATCH(Tableau1[[#This Row],[nom du produit]],Tableau2[Nom du produit],0)),"")</calculatedColumnFormula>
    </tableColumn>
    <tableColumn id="2" name="nom du produit" dataDxfId="7">
      <calculatedColumnFormula>VLOOKUP(Tableau1[[#This Row],[référence produit]],Tableau2[Nom du produit],Tableau2[#All],FALSE)</calculatedColumnFormula>
    </tableColumn>
    <tableColumn id="3" name="taille" dataDxfId="6">
      <calculatedColumnFormula>VLOOKUP(Tableau1[[#This Row],[nom du produit]],Tableau2[],3,)</calculatedColumnFormula>
    </tableColumn>
    <tableColumn id="4" name="prix d'achat" dataDxfId="5">
      <calculatedColumnFormula>IFERROR(INDEX(Tableau2[prix d''achat],MATCH(Tableau1[[#This Row],[nom du produit]],Tableau2[Nom du produit],0)),"")</calculatedColumnFormula>
    </tableColumn>
    <tableColumn id="6" name="prix de vente" dataDxfId="4">
      <calculatedColumnFormula>IFERROR(INDEX(Tableau2[prix de vente],MATCH(Tableau1[[#This Row],[nom du produit]],Tableau2[Nom du produit],0)),"")</calculatedColumnFormula>
    </tableColumn>
    <tableColumn id="7" name="quantité"/>
    <tableColumn id="10" name="Type de Paiement"/>
    <tableColumn id="8" name="Prix total" dataDxfId="3">
      <calculatedColumnFormula>IFERROR(Tableau1[[#This Row],[quantité]]*Tableau1[[#This Row],[prix de vente]],"")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4" totalsRowShown="0">
  <autoFilter ref="A1:D24"/>
  <sortState ref="A2:D24">
    <sortCondition ref="B1:B24"/>
  </sortState>
  <tableColumns count="4">
    <tableColumn id="1" name="référence produit" dataDxfId="2"/>
    <tableColumn id="2" name="Nom du produit"/>
    <tableColumn id="3" name="prix d'achat" dataDxfId="1"/>
    <tableColumn id="4" name="prix de ven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D4" sqref="D4"/>
    </sheetView>
  </sheetViews>
  <sheetFormatPr baseColWidth="10" defaultRowHeight="15.6"/>
  <cols>
    <col min="1" max="1" width="17.69921875" customWidth="1"/>
    <col min="2" max="2" width="24" customWidth="1"/>
    <col min="3" max="3" width="21.796875" style="5" customWidth="1"/>
    <col min="4" max="4" width="32" customWidth="1"/>
    <col min="5" max="5" width="14.5" bestFit="1" customWidth="1"/>
    <col min="6" max="6" width="15.796875" style="4" bestFit="1" customWidth="1"/>
    <col min="7" max="7" width="14.5" bestFit="1" customWidth="1"/>
    <col min="9" max="9" width="18.5" bestFit="1" customWidth="1"/>
  </cols>
  <sheetData>
    <row r="1" spans="1:10">
      <c r="A1" t="s">
        <v>54</v>
      </c>
      <c r="B1" t="s">
        <v>55</v>
      </c>
      <c r="C1" s="5" t="s">
        <v>0</v>
      </c>
      <c r="D1" t="s">
        <v>1</v>
      </c>
      <c r="E1" t="s">
        <v>4</v>
      </c>
      <c r="F1" s="4" t="s">
        <v>6</v>
      </c>
      <c r="G1" t="s">
        <v>5</v>
      </c>
      <c r="H1" t="s">
        <v>2</v>
      </c>
      <c r="I1" t="s">
        <v>56</v>
      </c>
      <c r="J1" t="s">
        <v>3</v>
      </c>
    </row>
    <row r="2" spans="1:10">
      <c r="A2" s="3"/>
      <c r="B2" s="3"/>
      <c r="C2" s="5" t="str">
        <f>IFERROR(INDEX(Tableau2[référence produit],MATCH(Tableau1[[#This Row],[nom du produit]],Tableau2[Nom du produit],0)),"")</f>
        <v>576110-70</v>
      </c>
      <c r="D2" t="s">
        <v>28</v>
      </c>
      <c r="F2" s="6">
        <f>IFERROR(INDEX(Tableau2[prix d''achat],MATCH(Tableau1[[#This Row],[nom du produit]],Tableau2[Nom du produit],0)),"")</f>
        <v>9</v>
      </c>
      <c r="G2" s="1">
        <f>IFERROR(INDEX(Tableau2[prix de vente],MATCH(Tableau1[[#This Row],[nom du produit]],Tableau2[Nom du produit],0)),"")</f>
        <v>12</v>
      </c>
      <c r="H2">
        <v>10</v>
      </c>
      <c r="J2" s="1">
        <f>IFERROR(Tableau1[[#This Row],[quantité]]*Tableau1[[#This Row],[prix de vente]],"")</f>
        <v>120</v>
      </c>
    </row>
    <row r="3" spans="1:10">
      <c r="A3" s="3"/>
      <c r="B3" s="3"/>
      <c r="C3" s="5" t="str">
        <f>IFERROR(INDEX(Tableau2[référence produit],MATCH(Tableau1[[#This Row],[nom du produit]],Tableau2[Nom du produit],0)),"")</f>
        <v>725100-60</v>
      </c>
      <c r="D3" t="s">
        <v>43</v>
      </c>
      <c r="F3" s="6">
        <f>IFERROR(INDEX(Tableau2[prix d''achat],MATCH(Tableau1[[#This Row],[nom du produit]],Tableau2[Nom du produit],0)),"")</f>
        <v>26.5</v>
      </c>
      <c r="G3" s="1">
        <f>IFERROR(INDEX(Tableau2[prix de vente],MATCH(Tableau1[[#This Row],[nom du produit]],Tableau2[Nom du produit],0)),"")</f>
        <v>39</v>
      </c>
      <c r="H3">
        <v>2</v>
      </c>
      <c r="J3" s="1">
        <f>IFERROR(Tableau1[[#This Row],[quantité]]*Tableau1[[#This Row],[prix de vente]],"")</f>
        <v>78</v>
      </c>
    </row>
    <row r="4" spans="1:10">
      <c r="A4" s="3"/>
      <c r="B4" s="3"/>
      <c r="C4" s="5" t="str">
        <f>IFERROR(INDEX(Tableau2[référence produit],MATCH(Tableau1[[#This Row],[nom du produit]],Tableau2[Nom du produit],0)),"")</f>
        <v/>
      </c>
      <c r="F4" s="6" t="str">
        <f>IFERROR(INDEX(Tableau2[prix d''achat],MATCH(Tableau1[[#This Row],[nom du produit]],Tableau2[Nom du produit],0)),"")</f>
        <v/>
      </c>
      <c r="G4" s="1" t="str">
        <f>IFERROR(INDEX(Tableau2[prix de vente],MATCH(Tableau1[[#This Row],[nom du produit]],Tableau2[Nom du produit],0)),"")</f>
        <v/>
      </c>
      <c r="J4" s="1" t="str">
        <f>IFERROR(Tableau1[[#This Row],[quantité]]*Tableau1[[#This Row],[prix de vente]],"")</f>
        <v/>
      </c>
    </row>
    <row r="5" spans="1:10">
      <c r="A5" s="3"/>
      <c r="B5" s="3"/>
      <c r="C5" s="5" t="str">
        <f>IFERROR(INDEX(Tableau2[référence produit],MATCH(Tableau1[[#This Row],[nom du produit]],Tableau2[Nom du produit],0)),"")</f>
        <v/>
      </c>
      <c r="F5" s="6" t="str">
        <f>IFERROR(INDEX(Tableau2[prix d''achat],MATCH(Tableau1[[#This Row],[nom du produit]],Tableau2[Nom du produit],0)),"")</f>
        <v/>
      </c>
      <c r="G5" s="1" t="str">
        <f>IFERROR(INDEX(Tableau2[prix de vente],MATCH(Tableau1[[#This Row],[nom du produit]],Tableau2[Nom du produit],0)),"")</f>
        <v/>
      </c>
      <c r="J5" s="1" t="str">
        <f>IFERROR(Tableau1[[#This Row],[quantité]]*Tableau1[[#This Row],[prix de vente]],"")</f>
        <v/>
      </c>
    </row>
    <row r="6" spans="1:10">
      <c r="A6" s="3"/>
      <c r="B6" s="3"/>
      <c r="C6" s="5" t="str">
        <f>IFERROR(INDEX(Tableau2[référence produit],MATCH(Tableau1[[#This Row],[nom du produit]],Tableau2[Nom du produit],0)),"")</f>
        <v/>
      </c>
      <c r="F6" s="6" t="str">
        <f>IFERROR(INDEX(Tableau2[prix d''achat],MATCH(Tableau1[[#This Row],[nom du produit]],Tableau2[Nom du produit],0)),"")</f>
        <v/>
      </c>
      <c r="G6" s="1" t="str">
        <f>IFERROR(INDEX(Tableau2[prix de vente],MATCH(Tableau1[[#This Row],[nom du produit]],Tableau2[Nom du produit],0)),"")</f>
        <v/>
      </c>
      <c r="J6" s="1" t="str">
        <f>IFERROR(Tableau1[[#This Row],[quantité]]*Tableau1[[#This Row],[prix de vente]],"")</f>
        <v/>
      </c>
    </row>
    <row r="7" spans="1:10">
      <c r="A7" s="3"/>
      <c r="B7" s="3"/>
      <c r="C7" s="5" t="str">
        <f>IFERROR(INDEX(Tableau2[référence produit],MATCH(Tableau1[[#This Row],[nom du produit]],Tableau2[Nom du produit],0)),"")</f>
        <v/>
      </c>
      <c r="F7" s="6" t="str">
        <f>IFERROR(INDEX(Tableau2[prix d''achat],MATCH(Tableau1[[#This Row],[nom du produit]],Tableau2[Nom du produit],0)),"")</f>
        <v/>
      </c>
      <c r="G7" s="1" t="str">
        <f>IFERROR(INDEX(Tableau2[prix de vente],MATCH(Tableau1[[#This Row],[nom du produit]],Tableau2[Nom du produit],0)),"")</f>
        <v/>
      </c>
      <c r="J7" s="1" t="str">
        <f>IFERROR(Tableau1[[#This Row],[quantité]]*Tableau1[[#This Row],[prix de vente]],"")</f>
        <v/>
      </c>
    </row>
  </sheetData>
  <dataValidations count="1">
    <dataValidation type="list" allowBlank="1" showInputMessage="1" showErrorMessage="1" sqref="D2:D7">
      <formula1>Nom_du_produit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1" sqref="B1"/>
    </sheetView>
  </sheetViews>
  <sheetFormatPr baseColWidth="10" defaultRowHeight="15.6"/>
  <cols>
    <col min="1" max="1" width="17.69921875" customWidth="1"/>
    <col min="2" max="2" width="28.5" bestFit="1" customWidth="1"/>
    <col min="3" max="3" width="13" customWidth="1"/>
    <col min="4" max="4" width="14" customWidth="1"/>
  </cols>
  <sheetData>
    <row r="1" spans="1:4">
      <c r="A1" t="s">
        <v>0</v>
      </c>
      <c r="B1" t="s">
        <v>7</v>
      </c>
      <c r="C1" t="s">
        <v>6</v>
      </c>
      <c r="D1" t="s">
        <v>5</v>
      </c>
    </row>
    <row r="2" spans="1:4">
      <c r="A2" s="2" t="s">
        <v>14</v>
      </c>
      <c r="B2" t="s">
        <v>15</v>
      </c>
      <c r="C2" s="1">
        <v>15</v>
      </c>
      <c r="D2" s="1">
        <v>20</v>
      </c>
    </row>
    <row r="3" spans="1:4">
      <c r="A3" s="2" t="s">
        <v>12</v>
      </c>
      <c r="B3" t="s">
        <v>13</v>
      </c>
      <c r="C3" s="1">
        <v>13.8</v>
      </c>
      <c r="D3" s="1">
        <v>19</v>
      </c>
    </row>
    <row r="4" spans="1:4">
      <c r="A4" s="2" t="s">
        <v>27</v>
      </c>
      <c r="B4" t="s">
        <v>28</v>
      </c>
      <c r="C4" s="1">
        <v>9</v>
      </c>
      <c r="D4" s="1">
        <v>12</v>
      </c>
    </row>
    <row r="5" spans="1:4">
      <c r="A5" s="2" t="s">
        <v>44</v>
      </c>
      <c r="B5" t="s">
        <v>43</v>
      </c>
      <c r="C5" s="1">
        <v>26.5</v>
      </c>
      <c r="D5" s="1">
        <v>39</v>
      </c>
    </row>
    <row r="6" spans="1:4">
      <c r="A6" s="2" t="s">
        <v>45</v>
      </c>
      <c r="B6" t="s">
        <v>42</v>
      </c>
      <c r="C6" s="1">
        <v>23.5</v>
      </c>
      <c r="D6" s="1">
        <v>35</v>
      </c>
    </row>
    <row r="7" spans="1:4">
      <c r="A7" s="2" t="s">
        <v>29</v>
      </c>
      <c r="B7" t="s">
        <v>30</v>
      </c>
      <c r="C7" s="1">
        <v>5.4</v>
      </c>
      <c r="D7" s="1">
        <v>12</v>
      </c>
    </row>
    <row r="8" spans="1:4">
      <c r="A8" s="2" t="s">
        <v>25</v>
      </c>
      <c r="B8" t="s">
        <v>26</v>
      </c>
      <c r="C8" s="1">
        <v>9</v>
      </c>
      <c r="D8" s="1">
        <v>15</v>
      </c>
    </row>
    <row r="9" spans="1:4">
      <c r="A9" s="2" t="s">
        <v>51</v>
      </c>
      <c r="B9" t="s">
        <v>52</v>
      </c>
      <c r="C9" s="1">
        <v>8.4</v>
      </c>
      <c r="D9" s="1">
        <v>10</v>
      </c>
    </row>
    <row r="10" spans="1:4">
      <c r="A10" s="2" t="s">
        <v>50</v>
      </c>
      <c r="B10" t="s">
        <v>53</v>
      </c>
      <c r="C10" s="1">
        <v>7.2</v>
      </c>
      <c r="D10" s="1">
        <v>9</v>
      </c>
    </row>
    <row r="11" spans="1:4">
      <c r="A11" s="2" t="s">
        <v>48</v>
      </c>
      <c r="B11" t="s">
        <v>49</v>
      </c>
      <c r="C11" s="1">
        <v>4.5</v>
      </c>
      <c r="D11" s="1">
        <v>6</v>
      </c>
    </row>
    <row r="12" spans="1:4">
      <c r="A12" s="2" t="s">
        <v>21</v>
      </c>
      <c r="B12" t="s">
        <v>39</v>
      </c>
      <c r="C12" s="1">
        <v>49</v>
      </c>
      <c r="D12" s="1">
        <v>65</v>
      </c>
    </row>
    <row r="13" spans="1:4">
      <c r="A13" s="2" t="s">
        <v>20</v>
      </c>
      <c r="B13" t="s">
        <v>38</v>
      </c>
      <c r="C13" s="1">
        <v>52</v>
      </c>
      <c r="D13" s="1">
        <v>59</v>
      </c>
    </row>
    <row r="14" spans="1:4">
      <c r="A14" s="2" t="s">
        <v>31</v>
      </c>
      <c r="B14" t="s">
        <v>32</v>
      </c>
      <c r="C14" s="1">
        <v>9</v>
      </c>
      <c r="D14" s="1">
        <v>10</v>
      </c>
    </row>
    <row r="15" spans="1:4">
      <c r="A15" s="2" t="s">
        <v>33</v>
      </c>
      <c r="B15" t="s">
        <v>34</v>
      </c>
      <c r="C15" s="1">
        <v>22</v>
      </c>
      <c r="D15" s="1">
        <v>29</v>
      </c>
    </row>
    <row r="16" spans="1:4">
      <c r="A16" s="2" t="s">
        <v>46</v>
      </c>
      <c r="B16" t="s">
        <v>41</v>
      </c>
      <c r="C16" s="1">
        <v>12.7</v>
      </c>
      <c r="D16" s="1">
        <v>16</v>
      </c>
    </row>
    <row r="17" spans="1:4">
      <c r="A17" s="2" t="s">
        <v>47</v>
      </c>
      <c r="B17" t="s">
        <v>40</v>
      </c>
      <c r="C17" s="1">
        <f>9.6+2.5</f>
        <v>12.1</v>
      </c>
      <c r="D17" s="1">
        <v>15</v>
      </c>
    </row>
    <row r="18" spans="1:4">
      <c r="A18" s="2" t="s">
        <v>9</v>
      </c>
      <c r="B18" t="s">
        <v>10</v>
      </c>
      <c r="C18" s="1">
        <v>17.5</v>
      </c>
      <c r="D18" s="1">
        <v>25</v>
      </c>
    </row>
    <row r="19" spans="1:4">
      <c r="A19" s="2" t="s">
        <v>8</v>
      </c>
      <c r="B19" t="s">
        <v>37</v>
      </c>
      <c r="C19" s="1">
        <v>14.5</v>
      </c>
      <c r="D19" s="1">
        <v>19</v>
      </c>
    </row>
    <row r="20" spans="1:4">
      <c r="A20" s="2" t="s">
        <v>23</v>
      </c>
      <c r="B20" t="s">
        <v>24</v>
      </c>
      <c r="C20" s="1">
        <v>33</v>
      </c>
      <c r="D20" s="1">
        <v>49</v>
      </c>
    </row>
    <row r="21" spans="1:4">
      <c r="A21" s="2" t="s">
        <v>11</v>
      </c>
      <c r="B21" t="s">
        <v>36</v>
      </c>
      <c r="C21" s="1">
        <v>16.2</v>
      </c>
      <c r="D21" s="1">
        <v>25</v>
      </c>
    </row>
    <row r="22" spans="1:4">
      <c r="A22" s="2" t="s">
        <v>22</v>
      </c>
      <c r="B22" t="s">
        <v>35</v>
      </c>
      <c r="C22" s="1">
        <v>13.2</v>
      </c>
      <c r="D22" s="1">
        <v>19</v>
      </c>
    </row>
    <row r="23" spans="1:4">
      <c r="A23" s="2" t="s">
        <v>16</v>
      </c>
      <c r="B23" t="s">
        <v>17</v>
      </c>
      <c r="C23" s="1">
        <v>26.5</v>
      </c>
      <c r="D23" s="1">
        <v>39</v>
      </c>
    </row>
    <row r="24" spans="1:4">
      <c r="A24" s="2" t="s">
        <v>18</v>
      </c>
      <c r="B24" t="s">
        <v>19</v>
      </c>
      <c r="C24" s="1">
        <v>23.5</v>
      </c>
      <c r="D24" s="1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ventes</vt:lpstr>
      <vt:lpstr>Réf 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Mermillod</dc:creator>
  <cp:lastModifiedBy>mdo100</cp:lastModifiedBy>
  <dcterms:created xsi:type="dcterms:W3CDTF">2019-09-10T07:37:53Z</dcterms:created>
  <dcterms:modified xsi:type="dcterms:W3CDTF">2019-09-20T14:03:34Z</dcterms:modified>
</cp:coreProperties>
</file>