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4.xml" ContentType="application/vnd.openxmlformats-officedocument.spreadsheetml.table+xml"/>
  <Override PartName="/xl/drawings/drawing4.xml" ContentType="application/vnd.openxmlformats-officedocument.drawing+xml"/>
  <Override PartName="/xl/tables/table5.xml" ContentType="application/vnd.openxmlformats-officedocument.spreadsheetml.table+xml"/>
  <Override PartName="/xl/drawings/drawing5.xml" ContentType="application/vnd.openxmlformats-officedocument.drawing+xml"/>
  <Override PartName="/xl/tables/table6.xml" ContentType="application/vnd.openxmlformats-officedocument.spreadsheetml.table+xml"/>
  <Override PartName="/xl/drawings/drawing6.xml" ContentType="application/vnd.openxmlformats-officedocument.drawing+xml"/>
  <Override PartName="/xl/tables/table7.xml" ContentType="application/vnd.openxmlformats-officedocument.spreadsheetml.table+xml"/>
  <Override PartName="/xl/drawings/drawing7.xml" ContentType="application/vnd.openxmlformats-officedocument.drawing+xml"/>
  <Override PartName="/xl/tables/table8.xml" ContentType="application/vnd.openxmlformats-officedocument.spreadsheetml.table+xml"/>
  <Override PartName="/xl/drawings/drawing8.xml" ContentType="application/vnd.openxmlformats-officedocument.drawing+xml"/>
  <Override PartName="/xl/tables/table9.xml" ContentType="application/vnd.openxmlformats-officedocument.spreadsheetml.table+xml"/>
  <Override PartName="/xl/drawings/drawing9.xml" ContentType="application/vnd.openxmlformats-officedocument.drawing+xml"/>
  <Override PartName="/xl/tables/table10.xml" ContentType="application/vnd.openxmlformats-officedocument.spreadsheetml.table+xml"/>
  <Override PartName="/xl/drawings/drawing10.xml" ContentType="application/vnd.openxmlformats-officedocument.drawing+xml"/>
  <Override PartName="/xl/tables/table11.xml" ContentType="application/vnd.openxmlformats-officedocument.spreadsheetml.table+xml"/>
  <Override PartName="/xl/drawings/drawing11.xml" ContentType="application/vnd.openxmlformats-officedocument.drawing+xml"/>
  <Override PartName="/xl/tables/table12.xml" ContentType="application/vnd.openxmlformats-officedocument.spreadsheetml.table+xml"/>
  <Override PartName="/xl/drawings/drawing12.xml" ContentType="application/vnd.openxmlformats-officedocument.drawing+xml"/>
  <Override PartName="/xl/tables/table13.xml" ContentType="application/vnd.openxmlformats-officedocument.spreadsheetml.table+xml"/>
  <Override PartName="/xl/drawings/drawing13.xml" ContentType="application/vnd.openxmlformats-officedocument.drawing+xml"/>
  <Override PartName="/xl/tables/table14.xml" ContentType="application/vnd.openxmlformats-officedocument.spreadsheetml.table+xml"/>
  <Override PartName="/xl/drawings/drawing14.xml" ContentType="application/vnd.openxmlformats-officedocument.drawing+xml"/>
  <Override PartName="/xl/tables/table15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hidePivotFieldList="1"/>
  <bookViews>
    <workbookView xWindow="0" yWindow="0" windowWidth="18930" windowHeight="10005" tabRatio="784" activeTab="2"/>
  </bookViews>
  <sheets>
    <sheet name="conseils" sheetId="16" r:id="rId1"/>
    <sheet name="résumé" sheetId="2" r:id="rId2"/>
    <sheet name="jan" sheetId="3" r:id="rId3"/>
    <sheet name="fév" sheetId="21" r:id="rId4"/>
    <sheet name="mars" sheetId="23" r:id="rId5"/>
    <sheet name="avril" sheetId="24" r:id="rId6"/>
    <sheet name="mai" sheetId="25" r:id="rId7"/>
    <sheet name="juin" sheetId="32" r:id="rId8"/>
    <sheet name="juillet" sheetId="31" r:id="rId9"/>
    <sheet name="août" sheetId="30" r:id="rId10"/>
    <sheet name="sep" sheetId="29" r:id="rId11"/>
    <sheet name="oct" sheetId="28" r:id="rId12"/>
    <sheet name="nov" sheetId="27" r:id="rId13"/>
    <sheet name="déc" sheetId="26" r:id="rId14"/>
  </sheets>
  <definedNames>
    <definedName name="_xlnm._FilterDatabase" localSheetId="9" hidden="1">août!$K$14:$L$14</definedName>
    <definedName name="_xlnm._FilterDatabase" localSheetId="5" hidden="1">avril!$K$14:$L$14</definedName>
    <definedName name="_xlnm._FilterDatabase" localSheetId="13" hidden="1">déc!$K$14:$L$14</definedName>
    <definedName name="_xlnm._FilterDatabase" localSheetId="3" hidden="1">fév!$K$14:$L$14</definedName>
    <definedName name="_xlnm._FilterDatabase" localSheetId="2" hidden="1">jan!$K$14:$L$14</definedName>
    <definedName name="_xlnm._FilterDatabase" localSheetId="8" hidden="1">juillet!$K$14:$L$14</definedName>
    <definedName name="_xlnm._FilterDatabase" localSheetId="7" hidden="1">juin!$K$14:$L$14</definedName>
    <definedName name="_xlnm._FilterDatabase" localSheetId="6" hidden="1">mai!$K$14:$L$14</definedName>
    <definedName name="_xlnm._FilterDatabase" localSheetId="4" hidden="1">mars!$K$14:$L$14</definedName>
    <definedName name="_xlnm._FilterDatabase" localSheetId="12" hidden="1">nov!$K$14:$L$14</definedName>
    <definedName name="_xlnm._FilterDatabase" localSheetId="11" hidden="1">oct!$K$14:$L$14</definedName>
    <definedName name="_xlnm._FilterDatabase" localSheetId="10" hidden="1">sep!$K$14:$L$14</definedName>
    <definedName name="CatégoriesDépenses" localSheetId="9">RésuméDépenses[Mois]</definedName>
    <definedName name="CatégoriesDépenses" localSheetId="5">RésuméDépenses[Mois]</definedName>
    <definedName name="CatégoriesDépenses" localSheetId="13">RésuméDépenses[Mois]</definedName>
    <definedName name="CatégoriesDépenses" localSheetId="3">RésuméDépenses[Mois]</definedName>
    <definedName name="CatégoriesDépenses" localSheetId="8">RésuméDépenses[Mois]</definedName>
    <definedName name="CatégoriesDépenses" localSheetId="7">RésuméDépenses[Mois]</definedName>
    <definedName name="CatégoriesDépenses" localSheetId="6">RésuméDépenses[Mois]</definedName>
    <definedName name="CatégoriesDépenses" localSheetId="4">RésuméDépenses[Mois]</definedName>
    <definedName name="CatégoriesDépenses" localSheetId="12">RésuméDépenses[Mois]</definedName>
    <definedName name="CatégoriesDépenses" localSheetId="11">RésuméDépenses[Mois]</definedName>
    <definedName name="CatégoriesDépenses" localSheetId="10">RésuméDépenses[Mois]</definedName>
    <definedName name="CatégoriesDépenses">RésuméDépenses[Mois]</definedName>
  </definedNames>
  <calcPr calcId="152511"/>
</workbook>
</file>

<file path=xl/calcChain.xml><?xml version="1.0" encoding="utf-8"?>
<calcChain xmlns="http://schemas.openxmlformats.org/spreadsheetml/2006/main">
  <c r="K5" i="3" l="1"/>
  <c r="E32" i="26"/>
  <c r="E32" i="27"/>
  <c r="E32" i="28"/>
  <c r="E32" i="29"/>
  <c r="E32" i="30"/>
  <c r="E32" i="31"/>
  <c r="E32" i="32"/>
  <c r="E32" i="25"/>
  <c r="E32" i="24"/>
  <c r="E32" i="23"/>
  <c r="E32" i="21"/>
  <c r="C33" i="21"/>
  <c r="D33" i="21"/>
  <c r="E31" i="21"/>
  <c r="O29" i="26"/>
  <c r="K29" i="26"/>
  <c r="O15" i="26"/>
  <c r="O5" i="26"/>
  <c r="K5" i="26"/>
  <c r="O29" i="27"/>
  <c r="K29" i="27"/>
  <c r="O15" i="27"/>
  <c r="O5" i="27"/>
  <c r="K5" i="27"/>
  <c r="O29" i="28"/>
  <c r="K29" i="28"/>
  <c r="O15" i="28"/>
  <c r="O5" i="28"/>
  <c r="K5" i="28"/>
  <c r="O29" i="29"/>
  <c r="K29" i="29"/>
  <c r="O15" i="29"/>
  <c r="O5" i="29"/>
  <c r="K5" i="29"/>
  <c r="O29" i="30"/>
  <c r="K29" i="30"/>
  <c r="O15" i="30"/>
  <c r="O5" i="30"/>
  <c r="K5" i="30"/>
  <c r="O29" i="31"/>
  <c r="K29" i="31"/>
  <c r="O15" i="31"/>
  <c r="O5" i="31"/>
  <c r="K5" i="31"/>
  <c r="O29" i="32"/>
  <c r="K29" i="32"/>
  <c r="O15" i="32"/>
  <c r="O5" i="32"/>
  <c r="K5" i="32"/>
  <c r="O29" i="25"/>
  <c r="K29" i="25"/>
  <c r="O15" i="25"/>
  <c r="O5" i="25"/>
  <c r="K5" i="25"/>
  <c r="O29" i="24"/>
  <c r="K29" i="24"/>
  <c r="O15" i="24"/>
  <c r="O5" i="24"/>
  <c r="K5" i="24"/>
  <c r="O29" i="23"/>
  <c r="K29" i="23"/>
  <c r="O15" i="23"/>
  <c r="O5" i="23"/>
  <c r="K5" i="23"/>
  <c r="O29" i="21"/>
  <c r="K29" i="21"/>
  <c r="O15" i="21"/>
  <c r="O5" i="21"/>
  <c r="K5" i="21"/>
  <c r="E32" i="3"/>
  <c r="O29" i="3"/>
  <c r="O5" i="3"/>
  <c r="O15" i="3"/>
  <c r="E6" i="21"/>
  <c r="E7" i="21"/>
  <c r="E8" i="21" s="1"/>
  <c r="E9" i="21" s="1"/>
  <c r="E10" i="21" s="1"/>
  <c r="E11" i="21" s="1"/>
  <c r="E12" i="21" s="1"/>
  <c r="E13" i="21"/>
  <c r="E14" i="21"/>
  <c r="E15" i="21"/>
  <c r="E16" i="21"/>
  <c r="D33" i="32"/>
  <c r="C33" i="32"/>
  <c r="E31" i="32"/>
  <c r="E30" i="32"/>
  <c r="E29" i="32"/>
  <c r="E28" i="32"/>
  <c r="E27" i="32"/>
  <c r="E26" i="32"/>
  <c r="E25" i="32"/>
  <c r="E24" i="32"/>
  <c r="E23" i="32"/>
  <c r="E22" i="32"/>
  <c r="E21" i="32"/>
  <c r="E20" i="32"/>
  <c r="E19" i="32"/>
  <c r="E18" i="32"/>
  <c r="E17" i="32"/>
  <c r="E16" i="32"/>
  <c r="E15" i="32"/>
  <c r="E14" i="32"/>
  <c r="E13" i="32"/>
  <c r="E6" i="32"/>
  <c r="E7" i="32" s="1"/>
  <c r="E8" i="32" s="1"/>
  <c r="E9" i="32" s="1"/>
  <c r="E10" i="32" s="1"/>
  <c r="E11" i="32" s="1"/>
  <c r="E12" i="32" s="1"/>
  <c r="D33" i="31"/>
  <c r="C33" i="31"/>
  <c r="E31" i="31"/>
  <c r="E30" i="31"/>
  <c r="E29" i="31"/>
  <c r="E28" i="31"/>
  <c r="E27" i="31"/>
  <c r="E26" i="31"/>
  <c r="E25" i="31"/>
  <c r="E24" i="31"/>
  <c r="E23" i="31"/>
  <c r="E22" i="31"/>
  <c r="E21" i="31"/>
  <c r="E20" i="31"/>
  <c r="E19" i="31"/>
  <c r="E18" i="31"/>
  <c r="E17" i="31"/>
  <c r="E16" i="31"/>
  <c r="E15" i="31"/>
  <c r="E14" i="31"/>
  <c r="E13" i="31"/>
  <c r="E7" i="31"/>
  <c r="E8" i="31" s="1"/>
  <c r="E9" i="31" s="1"/>
  <c r="E10" i="31" s="1"/>
  <c r="E11" i="31" s="1"/>
  <c r="E12" i="31" s="1"/>
  <c r="E6" i="31"/>
  <c r="D33" i="30"/>
  <c r="C33" i="30"/>
  <c r="E31" i="30"/>
  <c r="E30" i="30"/>
  <c r="E29" i="30"/>
  <c r="E28" i="30"/>
  <c r="E27" i="30"/>
  <c r="E26" i="30"/>
  <c r="E25" i="30"/>
  <c r="E24" i="30"/>
  <c r="E23" i="30"/>
  <c r="E22" i="30"/>
  <c r="E21" i="30"/>
  <c r="E20" i="30"/>
  <c r="E19" i="30"/>
  <c r="E18" i="30"/>
  <c r="E17" i="30"/>
  <c r="E16" i="30"/>
  <c r="E15" i="30"/>
  <c r="E14" i="30"/>
  <c r="E13" i="30"/>
  <c r="E7" i="30"/>
  <c r="E8" i="30" s="1"/>
  <c r="E9" i="30" s="1"/>
  <c r="E10" i="30" s="1"/>
  <c r="E11" i="30" s="1"/>
  <c r="E12" i="30" s="1"/>
  <c r="E6" i="30"/>
  <c r="D33" i="29"/>
  <c r="C33" i="29"/>
  <c r="E31" i="29"/>
  <c r="E30" i="29"/>
  <c r="E29" i="29"/>
  <c r="E28" i="29"/>
  <c r="E27" i="29"/>
  <c r="E26" i="29"/>
  <c r="E25" i="29"/>
  <c r="E24" i="29"/>
  <c r="E23" i="29"/>
  <c r="E22" i="29"/>
  <c r="E21" i="29"/>
  <c r="E20" i="29"/>
  <c r="E19" i="29"/>
  <c r="E18" i="29"/>
  <c r="E17" i="29"/>
  <c r="E16" i="29"/>
  <c r="E15" i="29"/>
  <c r="E14" i="29"/>
  <c r="E13" i="29"/>
  <c r="E7" i="29"/>
  <c r="E8" i="29" s="1"/>
  <c r="E9" i="29" s="1"/>
  <c r="E10" i="29" s="1"/>
  <c r="E11" i="29" s="1"/>
  <c r="E12" i="29" s="1"/>
  <c r="E6" i="29"/>
  <c r="D33" i="28"/>
  <c r="C33" i="28"/>
  <c r="E31" i="28"/>
  <c r="E30" i="28"/>
  <c r="E29" i="28"/>
  <c r="E28" i="28"/>
  <c r="E27" i="28"/>
  <c r="E26" i="28"/>
  <c r="E25" i="28"/>
  <c r="E24" i="28"/>
  <c r="E23" i="28"/>
  <c r="E22" i="28"/>
  <c r="E21" i="28"/>
  <c r="E20" i="28"/>
  <c r="E19" i="28"/>
  <c r="E18" i="28"/>
  <c r="E17" i="28"/>
  <c r="E16" i="28"/>
  <c r="E15" i="28"/>
  <c r="E14" i="28"/>
  <c r="E13" i="28"/>
  <c r="E7" i="28"/>
  <c r="E8" i="28" s="1"/>
  <c r="E9" i="28" s="1"/>
  <c r="E10" i="28" s="1"/>
  <c r="E11" i="28" s="1"/>
  <c r="E12" i="28" s="1"/>
  <c r="E6" i="28"/>
  <c r="D33" i="27"/>
  <c r="C33" i="27"/>
  <c r="E31" i="27"/>
  <c r="E30" i="27"/>
  <c r="E29" i="27"/>
  <c r="E28" i="27"/>
  <c r="E27" i="27"/>
  <c r="E26" i="27"/>
  <c r="E25" i="27"/>
  <c r="E24" i="27"/>
  <c r="E23" i="27"/>
  <c r="E22" i="27"/>
  <c r="E21" i="27"/>
  <c r="E20" i="27"/>
  <c r="E19" i="27"/>
  <c r="E18" i="27"/>
  <c r="E17" i="27"/>
  <c r="E16" i="27"/>
  <c r="E15" i="27"/>
  <c r="E14" i="27"/>
  <c r="E13" i="27"/>
  <c r="E7" i="27"/>
  <c r="E8" i="27" s="1"/>
  <c r="E9" i="27" s="1"/>
  <c r="E10" i="27" s="1"/>
  <c r="E11" i="27" s="1"/>
  <c r="E12" i="27" s="1"/>
  <c r="E6" i="27"/>
  <c r="D33" i="26"/>
  <c r="C33" i="26"/>
  <c r="E31" i="26"/>
  <c r="E30" i="26"/>
  <c r="E29" i="26"/>
  <c r="E28" i="26"/>
  <c r="E27" i="26"/>
  <c r="E26" i="26"/>
  <c r="E25" i="26"/>
  <c r="E24" i="26"/>
  <c r="E23" i="26"/>
  <c r="E22" i="26"/>
  <c r="E21" i="26"/>
  <c r="E20" i="26"/>
  <c r="E19" i="26"/>
  <c r="E18" i="26"/>
  <c r="E17" i="26"/>
  <c r="E16" i="26"/>
  <c r="E15" i="26"/>
  <c r="E14" i="26"/>
  <c r="E13" i="26"/>
  <c r="D33" i="25"/>
  <c r="C33" i="25"/>
  <c r="E31" i="25"/>
  <c r="E30" i="25"/>
  <c r="E29" i="25"/>
  <c r="E28" i="25"/>
  <c r="E27" i="25"/>
  <c r="E26" i="25"/>
  <c r="E25" i="25"/>
  <c r="E24" i="25"/>
  <c r="E23" i="25"/>
  <c r="E22" i="25"/>
  <c r="E21" i="25"/>
  <c r="E20" i="25"/>
  <c r="E19" i="25"/>
  <c r="E18" i="25"/>
  <c r="E17" i="25"/>
  <c r="E16" i="25"/>
  <c r="E15" i="25"/>
  <c r="E14" i="25"/>
  <c r="E13" i="25"/>
  <c r="E7" i="25"/>
  <c r="E8" i="25" s="1"/>
  <c r="E9" i="25" s="1"/>
  <c r="E10" i="25" s="1"/>
  <c r="E11" i="25" s="1"/>
  <c r="E12" i="25" s="1"/>
  <c r="E6" i="25"/>
  <c r="D33" i="24"/>
  <c r="C33" i="24"/>
  <c r="E31" i="24"/>
  <c r="E30" i="24"/>
  <c r="E29" i="24"/>
  <c r="E28" i="24"/>
  <c r="E27" i="24"/>
  <c r="E26" i="24"/>
  <c r="E25" i="24"/>
  <c r="E24" i="24"/>
  <c r="E23" i="24"/>
  <c r="E22" i="24"/>
  <c r="E21" i="24"/>
  <c r="E20" i="24"/>
  <c r="E19" i="24"/>
  <c r="E18" i="24"/>
  <c r="E17" i="24"/>
  <c r="E16" i="24"/>
  <c r="E15" i="24"/>
  <c r="E14" i="24"/>
  <c r="E13" i="24"/>
  <c r="E6" i="24"/>
  <c r="E7" i="24" s="1"/>
  <c r="E8" i="24" s="1"/>
  <c r="E9" i="24" s="1"/>
  <c r="E10" i="24" s="1"/>
  <c r="E11" i="24" s="1"/>
  <c r="E12" i="24" s="1"/>
  <c r="D33" i="23"/>
  <c r="C33" i="23"/>
  <c r="E31" i="23"/>
  <c r="E30" i="23"/>
  <c r="E29" i="23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E13" i="23"/>
  <c r="E6" i="23"/>
  <c r="E7" i="23" s="1"/>
  <c r="E8" i="23" s="1"/>
  <c r="E9" i="23" s="1"/>
  <c r="E10" i="23" s="1"/>
  <c r="E11" i="23" s="1"/>
  <c r="E12" i="23" s="1"/>
  <c r="E30" i="21"/>
  <c r="E29" i="21"/>
  <c r="E28" i="21"/>
  <c r="E27" i="21"/>
  <c r="E26" i="21"/>
  <c r="E25" i="21"/>
  <c r="E24" i="21"/>
  <c r="E23" i="21"/>
  <c r="E22" i="21"/>
  <c r="E21" i="21"/>
  <c r="E20" i="21"/>
  <c r="E19" i="21"/>
  <c r="E18" i="21"/>
  <c r="E17" i="21"/>
  <c r="D33" i="3"/>
  <c r="C33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 s="1"/>
  <c r="E27" i="3" s="1"/>
  <c r="E28" i="3" s="1"/>
  <c r="E29" i="3" s="1"/>
  <c r="E30" i="3" s="1"/>
  <c r="E31" i="3" s="1"/>
  <c r="E6" i="3"/>
  <c r="E7" i="3" s="1"/>
  <c r="E8" i="3" s="1"/>
  <c r="E9" i="3" s="1"/>
  <c r="E10" i="3" s="1"/>
  <c r="E11" i="3" s="1"/>
  <c r="E12" i="3" s="1"/>
  <c r="E33" i="3" l="1"/>
  <c r="E5" i="21" s="1"/>
  <c r="E33" i="21" s="1"/>
  <c r="K29" i="3"/>
  <c r="C35" i="2"/>
  <c r="C34" i="2"/>
  <c r="C33" i="2"/>
  <c r="E5" i="23" l="1"/>
  <c r="E33" i="23" s="1"/>
  <c r="E5" i="24" s="1"/>
  <c r="E33" i="24" s="1"/>
  <c r="E5" i="25" s="1"/>
  <c r="E33" i="25" s="1"/>
  <c r="E5" i="32" s="1"/>
  <c r="E33" i="32" s="1"/>
  <c r="E5" i="31" s="1"/>
  <c r="E33" i="31" s="1"/>
  <c r="E5" i="30" s="1"/>
  <c r="E33" i="30" s="1"/>
  <c r="E5" i="29" s="1"/>
  <c r="E33" i="29" s="1"/>
  <c r="E5" i="28" s="1"/>
  <c r="E33" i="28" s="1"/>
  <c r="E5" i="27" s="1"/>
  <c r="E33" i="27" s="1"/>
  <c r="E5" i="26" s="1"/>
  <c r="E33" i="26" s="1"/>
  <c r="E6" i="26"/>
  <c r="E7" i="26" s="1"/>
  <c r="E8" i="26" s="1"/>
  <c r="E9" i="26" s="1"/>
  <c r="E10" i="26" s="1"/>
  <c r="E11" i="26" s="1"/>
  <c r="E12" i="26" s="1"/>
  <c r="C21" i="2"/>
  <c r="O21" i="2" s="1"/>
  <c r="C20" i="2" l="1"/>
  <c r="O20" i="2" s="1"/>
</calcChain>
</file>

<file path=xl/sharedStrings.xml><?xml version="1.0" encoding="utf-8"?>
<sst xmlns="http://schemas.openxmlformats.org/spreadsheetml/2006/main" count="419" uniqueCount="66">
  <si>
    <t>Date</t>
  </si>
  <si>
    <t>Description</t>
  </si>
  <si>
    <t>Total</t>
  </si>
  <si>
    <t>Jan</t>
  </si>
  <si>
    <t>Mai</t>
  </si>
  <si>
    <t>Juin</t>
  </si>
  <si>
    <t>Août</t>
  </si>
  <si>
    <t>Tendance</t>
  </si>
  <si>
    <t>Est-il possible de passer facilement de la feuille Tendance des dépenses aux détails des dépenses mensuelles ?</t>
  </si>
  <si>
    <t>Le résumé des dépenses sous le graphique et les détails des dépenses pour chaque mois sont des tableaux Excel. Pour ajouter de nouvelles lignes à un tableau Excel, effectuez l’une des opérations suivantes :</t>
  </si>
  <si>
    <t xml:space="preserve">● </t>
  </si>
  <si>
    <t>Dans le coin inférieur droit du tableau, placez votre souris sur la poignée de redimensionnement du tableau et faites-la glisser vers le bas pour augmenter le nombre de lignes disponibles dans le tableau.</t>
  </si>
  <si>
    <t>CONSEILS RELATIFS AU MODÈLE</t>
  </si>
  <si>
    <t>Comment ajouter un nouveau type de dépense au résumé des dépenses ou aux nouvelles dépenses mensuelles ?</t>
  </si>
  <si>
    <r>
      <t xml:space="preserve">Cliquez avec le bouton droit sur le tableau puis, dans le menu contextuel, pointez sur </t>
    </r>
    <r>
      <rPr>
        <b/>
        <sz val="10"/>
        <color theme="1"/>
        <rFont val="Calibri"/>
        <family val="2"/>
        <scheme val="minor"/>
      </rPr>
      <t>Insérer,</t>
    </r>
    <r>
      <rPr>
        <sz val="10"/>
        <color theme="1"/>
        <rFont val="Calibri"/>
        <family val="2"/>
        <scheme val="minor"/>
      </rPr>
      <t xml:space="preserve"> puis cliquez sur </t>
    </r>
    <r>
      <rPr>
        <b/>
        <sz val="10"/>
        <color theme="1"/>
        <rFont val="Calibri"/>
        <family val="2"/>
        <scheme val="minor"/>
      </rPr>
      <t>Lignes de tableau en haut</t>
    </r>
    <r>
      <rPr>
        <sz val="10"/>
        <color theme="1"/>
        <rFont val="Calibri"/>
        <family val="2"/>
        <scheme val="minor"/>
      </rPr>
      <t xml:space="preserve"> ou</t>
    </r>
    <r>
      <rPr>
        <b/>
        <sz val="10"/>
        <color theme="1"/>
        <rFont val="Calibri"/>
        <family val="2"/>
        <scheme val="minor"/>
      </rPr>
      <t>Lignes de tableau en dessous</t>
    </r>
    <r>
      <rPr>
        <sz val="10"/>
        <color theme="1"/>
        <rFont val="Calibri"/>
        <family val="2"/>
        <scheme val="minor"/>
      </rPr>
      <t xml:space="preserve">. </t>
    </r>
  </si>
  <si>
    <r>
      <t xml:space="preserve">Pour accéder rapidement aux dépenses d’un mois spécifique, cliquez sur le bouton associé au-dessus du graphique, par exemple le bouton </t>
    </r>
    <r>
      <rPr>
        <b/>
        <sz val="10"/>
        <color theme="1"/>
        <rFont val="Calibri"/>
        <family val="2"/>
        <scheme val="minor"/>
      </rPr>
      <t xml:space="preserve">Jan </t>
    </r>
    <r>
      <rPr>
        <sz val="10"/>
        <color theme="1"/>
        <rFont val="Calibri"/>
        <family val="2"/>
        <scheme val="minor"/>
      </rPr>
      <t xml:space="preserve">. Ensuite, revenez à la feuille Tendance des dépenses, puis cliquez sur le bouton </t>
    </r>
    <r>
      <rPr>
        <b/>
        <sz val="10"/>
        <color theme="1"/>
        <rFont val="Calibri"/>
        <family val="2"/>
        <scheme val="minor"/>
      </rPr>
      <t>Résumé</t>
    </r>
    <r>
      <rPr>
        <sz val="10"/>
        <color theme="1"/>
        <rFont val="Calibri"/>
        <family val="2"/>
        <scheme val="minor"/>
      </rPr>
      <t xml:space="preserve"> situé dans la partie supérieure de la feuille. </t>
    </r>
  </si>
  <si>
    <r>
      <t xml:space="preserve">Placez votre pointeur de cellule dans la dernière cellule au-dessus de la ligne Total, par exemple dans le total de la dernière dépense, puis appuyez sur la touche </t>
    </r>
    <r>
      <rPr>
        <b/>
        <sz val="10"/>
        <color theme="1"/>
        <rFont val="Calibri"/>
        <family val="2"/>
        <scheme val="minor"/>
      </rPr>
      <t>Tab</t>
    </r>
    <r>
      <rPr>
        <sz val="10"/>
        <color theme="1"/>
        <rFont val="Calibri"/>
        <family val="2"/>
        <scheme val="minor"/>
      </rPr>
      <t xml:space="preserve"> .</t>
    </r>
  </si>
  <si>
    <r>
      <t xml:space="preserve">Si le tableau ne possède pas de ligne Total, commencez à taper sous le tableau. Celui-ci se développe alors automatiquement lorsque vous appuyez sur la touche </t>
    </r>
    <r>
      <rPr>
        <b/>
        <sz val="10"/>
        <color theme="1"/>
        <rFont val="Calibri"/>
        <family val="2"/>
        <scheme val="minor"/>
      </rPr>
      <t>Entrée</t>
    </r>
    <r>
      <rPr>
        <sz val="10"/>
        <color theme="1"/>
        <rFont val="Calibri"/>
        <family val="2"/>
        <scheme val="minor"/>
      </rPr>
      <t xml:space="preserve"> ou </t>
    </r>
    <r>
      <rPr>
        <b/>
        <sz val="10"/>
        <color theme="1"/>
        <rFont val="Calibri"/>
        <family val="2"/>
        <scheme val="minor"/>
      </rPr>
      <t>Tab</t>
    </r>
    <r>
      <rPr>
        <sz val="10"/>
        <color theme="1"/>
        <rFont val="Calibri"/>
        <family val="2"/>
        <scheme val="minor"/>
      </rPr>
      <t xml:space="preserve"> .</t>
    </r>
  </si>
  <si>
    <t xml:space="preserve"> </t>
  </si>
  <si>
    <t>Crédit</t>
  </si>
  <si>
    <t>Débit</t>
  </si>
  <si>
    <t>MP</t>
  </si>
  <si>
    <t>Solde</t>
  </si>
  <si>
    <t>COMPTES EN JANVIER</t>
  </si>
  <si>
    <t>CB</t>
  </si>
  <si>
    <t>Mois</t>
  </si>
  <si>
    <t>Résumé</t>
  </si>
  <si>
    <t>Salaire</t>
  </si>
  <si>
    <t>Salaires</t>
  </si>
  <si>
    <t>Virement P-A</t>
  </si>
  <si>
    <t>Virement Alain</t>
  </si>
  <si>
    <t>Entreprise</t>
  </si>
  <si>
    <t>Total :</t>
  </si>
  <si>
    <t>VPA</t>
  </si>
  <si>
    <t>S</t>
  </si>
  <si>
    <t>Dépenses P-A</t>
  </si>
  <si>
    <t>P-A</t>
  </si>
  <si>
    <t>Alain</t>
  </si>
  <si>
    <t>Dépenses</t>
  </si>
  <si>
    <t>Recettes</t>
  </si>
  <si>
    <t>CH</t>
  </si>
  <si>
    <t xml:space="preserve"> P</t>
  </si>
  <si>
    <t>PA</t>
  </si>
  <si>
    <t>A</t>
  </si>
  <si>
    <t>VA</t>
  </si>
  <si>
    <t>Janvier</t>
  </si>
  <si>
    <t>Février</t>
  </si>
  <si>
    <t>Mars</t>
  </si>
  <si>
    <t>Avril</t>
  </si>
  <si>
    <t>Juillet</t>
  </si>
  <si>
    <t>Septembre</t>
  </si>
  <si>
    <t>Octobre</t>
  </si>
  <si>
    <t>Novembre</t>
  </si>
  <si>
    <t>Décembre</t>
  </si>
  <si>
    <t>Dépenses Alain</t>
  </si>
  <si>
    <t>COMPTES EN FÉVRIER</t>
  </si>
  <si>
    <t>COMPTES EN MARS</t>
  </si>
  <si>
    <t>COMPTES EN AVRIL</t>
  </si>
  <si>
    <t>COMPTES EN MAI</t>
  </si>
  <si>
    <t>COMPTES EN JUIN</t>
  </si>
  <si>
    <t>COMPTES EN JUILLET</t>
  </si>
  <si>
    <t>COMPTES EN AOÛT</t>
  </si>
  <si>
    <t>COMPTES EN OCTOBRE</t>
  </si>
  <si>
    <t>COMPTES EN SEPTEMBRE</t>
  </si>
  <si>
    <t>COMPTES EN DÉCEMBRE</t>
  </si>
  <si>
    <t>COMPTES EN 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</si>
</sst>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19" x14ac:knownFonts="1"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5.5"/>
      <color theme="1" tint="0.34998626667073579"/>
      <name val="Century Gothic"/>
      <family val="2"/>
      <scheme val="major"/>
    </font>
    <font>
      <sz val="9"/>
      <color theme="1"/>
      <name val="Century Gothic"/>
      <family val="2"/>
      <scheme val="major"/>
    </font>
    <font>
      <sz val="8"/>
      <color theme="1"/>
      <name val="Century Gothic"/>
      <family val="2"/>
      <scheme val="major"/>
    </font>
    <font>
      <b/>
      <sz val="10"/>
      <color theme="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condense/>
      <extend/>
      <outline/>
      <shadow/>
      <sz val="8"/>
      <color theme="1"/>
      <name val="Century Gothic"/>
      <family val="2"/>
      <scheme val="major"/>
    </font>
    <font>
      <b/>
      <sz val="9"/>
      <color theme="1"/>
      <name val="Century Gothic"/>
      <family val="2"/>
      <scheme val="major"/>
    </font>
    <font>
      <b/>
      <outline/>
      <shadow/>
      <sz val="8"/>
      <color theme="1"/>
      <name val="Century Gothic"/>
      <family val="2"/>
      <scheme val="major"/>
    </font>
    <font>
      <outline/>
      <shadow/>
      <sz val="8"/>
      <color theme="1"/>
      <name val="Century Gothic"/>
      <family val="2"/>
      <scheme val="major"/>
    </font>
    <font>
      <outline/>
      <shadow/>
      <sz val="8"/>
      <color theme="1"/>
      <name val="Calibri"/>
      <family val="2"/>
      <scheme val="minor"/>
    </font>
    <font>
      <condense/>
      <extend/>
      <sz val="9"/>
      <color theme="1"/>
      <name val="Century Gothic"/>
      <family val="2"/>
      <scheme val="major"/>
    </font>
    <font>
      <sz val="24"/>
      <color theme="1" tint="0.34998626667073579"/>
      <name val="Century Gothic"/>
      <family val="2"/>
      <scheme val="major"/>
    </font>
    <font>
      <i/>
      <outline/>
      <shadow/>
      <sz val="8"/>
      <color theme="1"/>
      <name val="Century Gothic"/>
      <family val="2"/>
      <scheme val="major"/>
    </font>
    <font>
      <i/>
      <sz val="8"/>
      <color theme="1"/>
      <name val="Century Gothic"/>
      <family val="2"/>
      <scheme val="major"/>
    </font>
    <font>
      <b/>
      <outline/>
      <shadow/>
      <sz val="9"/>
      <color theme="1"/>
      <name val="Century Gothic"/>
      <family val="2"/>
      <scheme val="major"/>
    </font>
    <font>
      <b/>
      <u/>
      <sz val="8"/>
      <color theme="1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80">
    <xf numFmtId="0" fontId="0" fillId="0" borderId="0" xfId="0"/>
    <xf numFmtId="0" fontId="2" fillId="0" borderId="0" xfId="0" applyFont="1"/>
    <xf numFmtId="0" fontId="3" fillId="0" borderId="0" xfId="0" applyFont="1"/>
    <xf numFmtId="0" fontId="6" fillId="0" borderId="0" xfId="0" applyFont="1" applyAlignment="1">
      <alignment horizontal="right" vertical="top"/>
    </xf>
    <xf numFmtId="0" fontId="8" fillId="0" borderId="0" xfId="0" applyFont="1" applyFill="1" applyBorder="1" applyAlignment="1">
      <alignment horizontal="left" indent="1"/>
    </xf>
    <xf numFmtId="0" fontId="3" fillId="2" borderId="0" xfId="0" applyFont="1" applyFill="1" applyBorder="1" applyAlignment="1">
      <alignment horizontal="center"/>
    </xf>
    <xf numFmtId="0" fontId="9" fillId="2" borderId="1" xfId="0" applyFont="1" applyFill="1" applyBorder="1" applyAlignment="1" applyProtection="1">
      <alignment horizontal="left" indent="1"/>
      <protection locked="0"/>
    </xf>
    <xf numFmtId="4" fontId="13" fillId="2" borderId="1" xfId="0" applyNumberFormat="1" applyFont="1" applyFill="1" applyBorder="1" applyProtection="1">
      <protection locked="0"/>
    </xf>
    <xf numFmtId="0" fontId="3" fillId="2" borderId="0" xfId="0" applyFont="1" applyFill="1" applyBorder="1" applyAlignment="1" applyProtection="1">
      <alignment horizontal="left" indent="1"/>
      <protection locked="0"/>
    </xf>
    <xf numFmtId="0" fontId="9" fillId="2" borderId="0" xfId="0" applyFont="1" applyFill="1" applyBorder="1" applyAlignment="1" applyProtection="1">
      <alignment horizontal="left" indent="1"/>
      <protection locked="0"/>
    </xf>
    <xf numFmtId="4" fontId="3" fillId="2" borderId="0" xfId="0" applyNumberFormat="1" applyFont="1" applyFill="1" applyBorder="1" applyProtection="1">
      <protection locked="0"/>
    </xf>
    <xf numFmtId="0" fontId="6" fillId="0" borderId="0" xfId="0" applyFont="1" applyAlignment="1">
      <alignment vertical="top" wrapText="1"/>
    </xf>
    <xf numFmtId="0" fontId="5" fillId="2" borderId="0" xfId="0" applyFont="1" applyFill="1" applyAlignment="1">
      <alignment horizontal="left" vertical="center" inden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0" fillId="0" borderId="7" xfId="0" applyBorder="1"/>
    <xf numFmtId="0" fontId="3" fillId="2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11" fillId="2" borderId="0" xfId="0" applyNumberFormat="1" applyFont="1" applyFill="1" applyBorder="1" applyAlignment="1">
      <alignment horizontal="center" vertical="center"/>
    </xf>
    <xf numFmtId="44" fontId="11" fillId="0" borderId="0" xfId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4" fontId="4" fillId="2" borderId="0" xfId="0" applyNumberFormat="1" applyFont="1" applyFill="1" applyBorder="1" applyAlignment="1">
      <alignment horizontal="center" vertical="center"/>
    </xf>
    <xf numFmtId="44" fontId="4" fillId="0" borderId="0" xfId="1" applyFont="1" applyFill="1" applyBorder="1" applyAlignment="1">
      <alignment horizontal="center" vertical="center"/>
    </xf>
    <xf numFmtId="44" fontId="4" fillId="2" borderId="0" xfId="1" applyFont="1" applyFill="1" applyBorder="1" applyAlignment="1">
      <alignment horizontal="center" vertical="center"/>
    </xf>
    <xf numFmtId="44" fontId="10" fillId="0" borderId="0" xfId="0" applyNumberFormat="1" applyFont="1" applyFill="1" applyBorder="1" applyAlignment="1">
      <alignment horizontal="center" vertical="center"/>
    </xf>
    <xf numFmtId="44" fontId="8" fillId="2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4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14" fillId="0" borderId="7" xfId="0" applyFont="1" applyBorder="1" applyAlignment="1">
      <alignment vertical="center"/>
    </xf>
    <xf numFmtId="44" fontId="4" fillId="0" borderId="0" xfId="1" applyFont="1" applyBorder="1" applyAlignment="1" applyProtection="1">
      <alignment horizontal="right" indent="1"/>
    </xf>
    <xf numFmtId="44" fontId="4" fillId="2" borderId="0" xfId="1" applyFont="1" applyFill="1" applyBorder="1" applyAlignment="1" applyProtection="1">
      <alignment horizontal="right" indent="1"/>
    </xf>
    <xf numFmtId="44" fontId="4" fillId="0" borderId="0" xfId="1" applyFont="1" applyBorder="1" applyProtection="1"/>
    <xf numFmtId="44" fontId="4" fillId="0" borderId="1" xfId="1" applyFont="1" applyBorder="1" applyAlignment="1" applyProtection="1">
      <alignment horizontal="right" indent="1"/>
    </xf>
    <xf numFmtId="44" fontId="4" fillId="2" borderId="1" xfId="1" applyFont="1" applyFill="1" applyBorder="1" applyAlignment="1" applyProtection="1">
      <alignment horizontal="right" indent="1"/>
    </xf>
    <xf numFmtId="44" fontId="4" fillId="0" borderId="1" xfId="1" applyFont="1" applyBorder="1" applyProtection="1"/>
    <xf numFmtId="44" fontId="8" fillId="0" borderId="0" xfId="1" applyFont="1" applyFill="1" applyBorder="1" applyAlignment="1" applyProtection="1">
      <alignment horizontal="right" indent="1"/>
    </xf>
    <xf numFmtId="44" fontId="15" fillId="2" borderId="0" xfId="1" applyFont="1" applyFill="1" applyBorder="1" applyAlignment="1">
      <alignment horizontal="center" vertical="center"/>
    </xf>
    <xf numFmtId="44" fontId="16" fillId="2" borderId="0" xfId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44" fontId="8" fillId="0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horizontal="center" vertical="center"/>
    </xf>
    <xf numFmtId="0" fontId="12" fillId="2" borderId="0" xfId="0" applyFont="1" applyFill="1" applyAlignment="1">
      <alignment horizontal="center" vertical="center"/>
    </xf>
    <xf numFmtId="0" fontId="8" fillId="2" borderId="0" xfId="0" applyFont="1" applyFill="1" applyBorder="1" applyAlignment="1" applyProtection="1">
      <alignment horizontal="center" vertical="center"/>
      <protection locked="0"/>
    </xf>
    <xf numFmtId="4" fontId="4" fillId="0" borderId="0" xfId="0" applyNumberFormat="1" applyFont="1" applyFill="1" applyBorder="1"/>
    <xf numFmtId="0" fontId="3" fillId="0" borderId="0" xfId="0" applyFont="1" applyBorder="1" applyAlignment="1">
      <alignment horizontal="center"/>
    </xf>
    <xf numFmtId="44" fontId="15" fillId="0" borderId="0" xfId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8" fillId="2" borderId="0" xfId="0" applyNumberFormat="1" applyFont="1" applyFill="1" applyBorder="1" applyAlignment="1">
      <alignment horizontal="center" vertical="center"/>
    </xf>
    <xf numFmtId="44" fontId="17" fillId="2" borderId="0" xfId="1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44" fontId="11" fillId="0" borderId="0" xfId="1" applyFont="1" applyFill="1" applyAlignment="1">
      <alignment horizontal="center" vertical="center"/>
    </xf>
    <xf numFmtId="44" fontId="15" fillId="2" borderId="0" xfId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44" fontId="4" fillId="0" borderId="0" xfId="1" applyNumberFormat="1" applyFont="1" applyBorder="1" applyAlignment="1" applyProtection="1">
      <alignment horizontal="center"/>
    </xf>
    <xf numFmtId="44" fontId="4" fillId="2" borderId="0" xfId="1" applyNumberFormat="1" applyFont="1" applyFill="1" applyBorder="1" applyAlignment="1" applyProtection="1">
      <alignment horizontal="right" indent="1"/>
    </xf>
    <xf numFmtId="0" fontId="0" fillId="0" borderId="0" xfId="0" applyBorder="1"/>
    <xf numFmtId="14" fontId="4" fillId="0" borderId="1" xfId="0" applyNumberFormat="1" applyFont="1" applyBorder="1" applyAlignment="1">
      <alignment horizontal="center" vertical="center"/>
    </xf>
    <xf numFmtId="44" fontId="4" fillId="2" borderId="4" xfId="1" applyFont="1" applyFill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44" fontId="4" fillId="2" borderId="5" xfId="1" applyFont="1" applyFill="1" applyBorder="1" applyAlignment="1">
      <alignment horizontal="center" vertical="center"/>
    </xf>
    <xf numFmtId="44" fontId="4" fillId="2" borderId="6" xfId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2" borderId="6" xfId="0" applyFont="1" applyFill="1" applyBorder="1"/>
    <xf numFmtId="44" fontId="4" fillId="0" borderId="0" xfId="1" applyFont="1" applyAlignment="1">
      <alignment horizontal="center" vertical="center"/>
    </xf>
    <xf numFmtId="0" fontId="18" fillId="0" borderId="0" xfId="0" applyFont="1" applyAlignment="1">
      <alignment horizontal="center" vertical="center"/>
    </xf>
  </cellXfs>
  <cellStyles count="2">
    <cellStyle name="Monétaire" xfId="1" builtinId="4"/>
    <cellStyle name="Normal" xfId="0" builtinId="0" customBuiltin="1"/>
  </cellStyles>
  <dxfs count="378"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color theme="9" tint="-0.24994659260841701"/>
      </font>
    </dxf>
    <dxf>
      <font>
        <color theme="4" tint="-0.24994659260841701"/>
      </font>
    </dxf>
    <dxf>
      <font>
        <color theme="8" tint="-0.24994659260841701"/>
      </font>
    </dxf>
    <dxf>
      <font>
        <color theme="9" tint="-0.24994659260841701"/>
      </font>
    </dxf>
    <dxf>
      <font>
        <color theme="4" tint="-0.24994659260841701"/>
      </font>
    </dxf>
    <dxf>
      <font>
        <color rgb="FFC00000"/>
      </font>
      <fill>
        <patternFill patternType="none">
          <bgColor auto="1"/>
        </patternFill>
      </fill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0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rgb="FF000000"/>
        <name val="Century Gothic"/>
        <scheme val="none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/>
        <extend/>
        <outline val="0"/>
        <shadow val="0"/>
        <u val="none"/>
        <vertAlign val="baseline"/>
        <sz val="9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protection locked="0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major"/>
      </font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major"/>
      </font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major"/>
      </font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major"/>
      </font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strike val="0"/>
        <outline val="0"/>
        <shadow val="0"/>
        <u val="none"/>
        <vertAlign val="baseline"/>
        <sz val="8"/>
        <color theme="1"/>
        <name val="Century Gothic"/>
        <scheme val="major"/>
      </font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protection locked="1" hidden="0"/>
    </dxf>
    <dxf>
      <font>
        <b/>
        <i val="0"/>
        <strike val="0"/>
        <outline val="0"/>
        <shadow val="0"/>
        <u val="none"/>
        <vertAlign val="baseline"/>
        <sz val="9"/>
        <color theme="1"/>
        <name val="Century Gothic"/>
        <scheme val="major"/>
      </font>
      <alignment horizontal="left" vertical="bottom" textRotation="0" wrapText="0" indent="1" justifyLastLine="0" shrinkToFit="0" readingOrder="0"/>
      <protection locked="0" hidden="0"/>
    </dxf>
    <dxf>
      <font>
        <b val="0"/>
        <i val="0"/>
        <strike val="0"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/>
        <shadow/>
        <u val="none"/>
        <vertAlign val="baseline"/>
        <sz val="8"/>
        <color theme="1"/>
        <name val="Century Gothic"/>
        <scheme val="major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8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border diagonalUp="0" diagonalDown="0" outline="0">
        <left/>
        <right/>
        <top/>
        <bottom/>
      </border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/>
        <extend/>
        <outline val="0"/>
        <shadow val="0"/>
        <u val="none"/>
        <vertAlign val="baseline"/>
        <sz val="9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protection locked="0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protection locked="1" hidden="0"/>
    </dxf>
    <dxf>
      <font>
        <b/>
        <i val="0"/>
        <strike val="0"/>
        <outline val="0"/>
        <shadow val="0"/>
        <u val="none"/>
        <vertAlign val="baseline"/>
        <sz val="9"/>
        <color theme="1"/>
        <name val="Century Gothic"/>
        <scheme val="major"/>
      </font>
      <alignment horizontal="left" vertical="bottom" textRotation="0" wrapText="0" indent="1" justifyLastLine="0" shrinkToFit="0" readingOrder="0"/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alignment horizontal="right" vertical="bottom" textRotation="0" wrapText="0" indent="1" justifyLastLine="0" shrinkToFit="0" readingOrder="0"/>
      <protection locked="1" hidden="0"/>
    </dxf>
    <dxf>
      <font>
        <b val="0"/>
        <i val="0"/>
        <strike val="0"/>
        <outline val="0"/>
        <shadow val="0"/>
        <u val="none"/>
        <vertAlign val="baseline"/>
        <sz val="8"/>
        <color theme="1"/>
        <name val="Century Gothic"/>
        <scheme val="major"/>
      </font>
      <protection locked="1" hidden="0"/>
    </dxf>
    <dxf>
      <font>
        <b val="0"/>
        <i val="0"/>
        <strike val="0"/>
        <condense/>
        <extend/>
        <outline val="0"/>
        <shadow val="0"/>
        <u val="none"/>
        <vertAlign val="baseline"/>
        <sz val="9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protection locked="0" hidden="0"/>
    </dxf>
    <dxf>
      <font>
        <b/>
        <i val="0"/>
        <strike val="0"/>
        <outline val="0"/>
        <shadow val="0"/>
        <u val="none"/>
        <vertAlign val="baseline"/>
        <sz val="9"/>
        <color theme="1"/>
        <name val="Century Gothic"/>
        <scheme val="major"/>
      </font>
      <alignment horizontal="left" vertical="bottom" textRotation="0" wrapText="0" indent="1" justifyLastLine="0" shrinkToFit="0" readingOrder="0"/>
      <protection locked="0" hidden="0"/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9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</dxfs>
  <tableStyles count="2" defaultTableStyle="Summary Table" defaultPivotStyle="PivotStyleLight16">
    <tableStyle name="styleCustomSlicer" pivot="0" table="0" count="10">
      <tableStyleElement type="wholeTable" dxfId="377"/>
      <tableStyleElement type="headerRow" dxfId="376"/>
    </tableStyle>
    <tableStyle name="Summary Table" pivot="0" count="5">
      <tableStyleElement type="wholeTable" dxfId="375"/>
      <tableStyleElement type="headerRow" dxfId="374"/>
      <tableStyleElement type="totalRow" dxfId="373"/>
      <tableStyleElement type="firstColumn" dxfId="372"/>
      <tableStyleElement type="firstColumnStripe" dxfId="371"/>
    </tableStyle>
  </tableStyles>
  <colors>
    <mruColors>
      <color rgb="FFE7420F"/>
    </mruColors>
  </color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Custom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0846286529685804E-2"/>
          <c:y val="3.7210342265680076E-2"/>
          <c:w val="0.78649224115488003"/>
          <c:h val="0.93081834948977171"/>
        </c:manualLayout>
      </c:layout>
      <c:barChart>
        <c:barDir val="col"/>
        <c:grouping val="clustered"/>
        <c:varyColors val="0"/>
        <c:ser>
          <c:idx val="3"/>
          <c:order val="0"/>
          <c:tx>
            <c:strRef>
              <c:f>résumé!$B$20</c:f>
              <c:strCache>
                <c:ptCount val="1"/>
                <c:pt idx="0">
                  <c:v>Crédit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résumé!$C$19:$N$19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résumé!$C$20:$N$20</c:f>
              <c:numCache>
                <c:formatCode>_("€"* #,##0.00_);_("€"* \(#,##0.00\);_("€"* "-"??_);_(@_)</c:formatCode>
                <c:ptCount val="12"/>
                <c:pt idx="0">
                  <c:v>3524.7</c:v>
                </c:pt>
              </c:numCache>
            </c:numRef>
          </c:val>
        </c:ser>
        <c:ser>
          <c:idx val="4"/>
          <c:order val="1"/>
          <c:tx>
            <c:strRef>
              <c:f>résumé!$B$21</c:f>
              <c:strCache>
                <c:ptCount val="1"/>
                <c:pt idx="0">
                  <c:v>Débit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résumé!$C$19:$N$19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résumé!$C$21:$N$21</c:f>
              <c:numCache>
                <c:formatCode>_("€"* #,##0.00_);_("€"* \(#,##0.00\);_("€"* "-"??_);_(@_)</c:formatCode>
                <c:ptCount val="12"/>
                <c:pt idx="0">
                  <c:v>52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99259328"/>
        <c:axId val="138522288"/>
      </c:barChart>
      <c:catAx>
        <c:axId val="299259328"/>
        <c:scaling>
          <c:orientation val="minMax"/>
        </c:scaling>
        <c:delete val="1"/>
        <c:axPos val="b"/>
        <c:majorGridlines>
          <c:spPr>
            <a:ln w="9525" cap="flat" cmpd="sng" algn="ctr">
              <a:solidFill>
                <a:schemeClr val="bg1">
                  <a:lumMod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0"/>
        <c:majorTickMark val="out"/>
        <c:minorTickMark val="none"/>
        <c:tickLblPos val="nextTo"/>
        <c:crossAx val="138522288"/>
        <c:crosses val="autoZero"/>
        <c:auto val="1"/>
        <c:lblAlgn val="ctr"/>
        <c:lblOffset val="100"/>
        <c:noMultiLvlLbl val="0"/>
      </c:catAx>
      <c:valAx>
        <c:axId val="138522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>
                  <a:lumMod val="85000"/>
                  <a:alpha val="30000"/>
                </a:schemeClr>
              </a:solidFill>
              <a:prstDash val="solid"/>
              <a:round/>
            </a:ln>
            <a:effectLst/>
          </c:spPr>
        </c:majorGridlines>
        <c:numFmt formatCode="#,##0;;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bg1">
                <a:lumMod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992593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88823918057987594"/>
          <c:y val="0.28653386287171645"/>
          <c:w val="8.0902571358686226E-2"/>
          <c:h val="0.41742506159794984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80" b="0" i="0" u="none" strike="noStrike" kern="0" spc="-10" baseline="0">
              <a:solidFill>
                <a:schemeClr val="tx1"/>
              </a:solidFill>
              <a:latin typeface="+mj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noFill/>
    <a:ln w="9525" cap="flat" cmpd="sng" algn="ctr">
      <a:noFill/>
      <a:prstDash val="solid"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102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1">
      <cs:styleClr val="auto"/>
    </cs:lnRef>
    <cs:lineWidthScale>3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1">
      <cs:styleClr val="auto"/>
    </cs:fillRef>
    <cs:effectRef idx="0"/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1">
      <a:schemeClr val="tx1"/>
    </cs:lnRef>
    <cs:fillRef idx="1">
      <a:schemeClr val="dk1">
        <a:tint val="95000"/>
      </a:schemeClr>
    </cs:fillRef>
    <cs:effectRef idx="0"/>
    <cs:fontRef idx="minor">
      <a:schemeClr val="tx1"/>
    </cs:fontRef>
    <cs:spPr>
      <a:ln>
        <a:round/>
      </a:ln>
    </cs:spPr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1">
      <a:schemeClr val="tx1"/>
    </cs:lnRef>
    <cs:fillRef idx="1">
      <a:schemeClr val="dk1">
        <a:tint val="5000"/>
      </a:schemeClr>
    </cs:fillRef>
    <cs:effectRef idx="0"/>
    <cs:fontRef idx="minor">
      <a:schemeClr val="tx1"/>
    </cs:fontRef>
    <cs:spPr>
      <a:ln>
        <a:round/>
      </a:ln>
    </cs:spPr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juil!A1"/><Relationship Id="rId13" Type="http://schemas.openxmlformats.org/officeDocument/2006/relationships/hyperlink" Target="#f&#233;v!A1"/><Relationship Id="rId3" Type="http://schemas.openxmlformats.org/officeDocument/2006/relationships/hyperlink" Target="#d&#233;c!A1"/><Relationship Id="rId7" Type="http://schemas.openxmlformats.org/officeDocument/2006/relationships/hyperlink" Target="#ao&#251;t!A1"/><Relationship Id="rId12" Type="http://schemas.openxmlformats.org/officeDocument/2006/relationships/hyperlink" Target="#mar!A1"/><Relationship Id="rId2" Type="http://schemas.openxmlformats.org/officeDocument/2006/relationships/hyperlink" Target="#conseils!A1"/><Relationship Id="rId1" Type="http://schemas.openxmlformats.org/officeDocument/2006/relationships/chart" Target="../charts/chart1.xml"/><Relationship Id="rId6" Type="http://schemas.openxmlformats.org/officeDocument/2006/relationships/hyperlink" Target="#sep!A1"/><Relationship Id="rId11" Type="http://schemas.openxmlformats.org/officeDocument/2006/relationships/hyperlink" Target="#avr!A1"/><Relationship Id="rId5" Type="http://schemas.openxmlformats.org/officeDocument/2006/relationships/hyperlink" Target="#oct!A1"/><Relationship Id="rId10" Type="http://schemas.openxmlformats.org/officeDocument/2006/relationships/hyperlink" Target="#mai!A1"/><Relationship Id="rId4" Type="http://schemas.openxmlformats.org/officeDocument/2006/relationships/hyperlink" Target="#nov!A1"/><Relationship Id="rId9" Type="http://schemas.openxmlformats.org/officeDocument/2006/relationships/hyperlink" Target="#juin!A1"/><Relationship Id="rId14" Type="http://schemas.openxmlformats.org/officeDocument/2006/relationships/hyperlink" Target="#ja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94203</xdr:colOff>
      <xdr:row>1</xdr:row>
      <xdr:rowOff>58208</xdr:rowOff>
    </xdr:from>
    <xdr:to>
      <xdr:col>13</xdr:col>
      <xdr:colOff>5303</xdr:colOff>
      <xdr:row>1</xdr:row>
      <xdr:rowOff>334433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quez pour afficher la feuille de synthèse des dépenses"/>
        </xdr:cNvPr>
        <xdr:cNvSpPr/>
      </xdr:nvSpPr>
      <xdr:spPr>
        <a:xfrm>
          <a:off x="6063203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331455</xdr:colOff>
      <xdr:row>4</xdr:row>
      <xdr:rowOff>167848</xdr:rowOff>
    </xdr:from>
    <xdr:to>
      <xdr:col>15</xdr:col>
      <xdr:colOff>736387</xdr:colOff>
      <xdr:row>17</xdr:row>
      <xdr:rowOff>115459</xdr:rowOff>
    </xdr:to>
    <xdr:graphicFrame macro="">
      <xdr:nvGraphicFramePr>
        <xdr:cNvPr id="2" name="TendancesDépenses" descr="Histogramme montrant les dépenses mensuelles par catégorie." title="Graphique des tendances des dépens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7677</xdr:colOff>
      <xdr:row>3</xdr:row>
      <xdr:rowOff>193343</xdr:rowOff>
    </xdr:from>
    <xdr:to>
      <xdr:col>15</xdr:col>
      <xdr:colOff>493452</xdr:colOff>
      <xdr:row>5</xdr:row>
      <xdr:rowOff>2701</xdr:rowOff>
    </xdr:to>
    <xdr:sp macro="" textlink="">
      <xdr:nvSpPr>
        <xdr:cNvPr id="19" name="btnTips" descr="Lorsque vous cliquez sur cette forme, la feuille de calcul des conseils pour le modèle est sélectionnée." title="Bouton de navigation pour les conseils">
          <a:hlinkClick xmlns:r="http://schemas.openxmlformats.org/officeDocument/2006/relationships" r:id="rId2" tooltip="Click to view Template Tips"/>
        </xdr:cNvPr>
        <xdr:cNvSpPr/>
      </xdr:nvSpPr>
      <xdr:spPr>
        <a:xfrm>
          <a:off x="9514906" y="993017"/>
          <a:ext cx="1239246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Conseils</a:t>
          </a:r>
        </a:p>
      </xdr:txBody>
    </xdr:sp>
    <xdr:clientData fPrintsWithSheet="0"/>
  </xdr:twoCellAnchor>
  <xdr:twoCellAnchor>
    <xdr:from>
      <xdr:col>13</xdr:col>
      <xdr:colOff>7962</xdr:colOff>
      <xdr:row>3</xdr:row>
      <xdr:rowOff>193343</xdr:rowOff>
    </xdr:from>
    <xdr:to>
      <xdr:col>13</xdr:col>
      <xdr:colOff>684762</xdr:colOff>
      <xdr:row>5</xdr:row>
      <xdr:rowOff>2701</xdr:rowOff>
    </xdr:to>
    <xdr:sp macro="" textlink="">
      <xdr:nvSpPr>
        <xdr:cNvPr id="20" name="btnDec" descr="Cliquez pour afficher la feuille de calcul des dépenses pour décembre." title="Bouton de navigation pour décembre">
          <a:hlinkClick xmlns:r="http://schemas.openxmlformats.org/officeDocument/2006/relationships" r:id="rId3" tooltip="Click to view December expenses"/>
        </xdr:cNvPr>
        <xdr:cNvSpPr/>
      </xdr:nvSpPr>
      <xdr:spPr>
        <a:xfrm>
          <a:off x="8829249" y="993017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Décembre</a:t>
          </a:r>
        </a:p>
      </xdr:txBody>
    </xdr:sp>
    <xdr:clientData/>
  </xdr:twoCellAnchor>
  <xdr:twoCellAnchor>
    <xdr:from>
      <xdr:col>12</xdr:col>
      <xdr:colOff>6824</xdr:colOff>
      <xdr:row>3</xdr:row>
      <xdr:rowOff>193344</xdr:rowOff>
    </xdr:from>
    <xdr:to>
      <xdr:col>12</xdr:col>
      <xdr:colOff>683624</xdr:colOff>
      <xdr:row>5</xdr:row>
      <xdr:rowOff>2702</xdr:rowOff>
    </xdr:to>
    <xdr:sp macro="" textlink="">
      <xdr:nvSpPr>
        <xdr:cNvPr id="22" name="btnNov" descr="Cliquez pour afficher la feuille de calcul des dépenses pour novembre." title="Bouton de navigation pour novembre">
          <a:hlinkClick xmlns:r="http://schemas.openxmlformats.org/officeDocument/2006/relationships" r:id="rId4" tooltip="Cliquez pour afficher la feuille de calcul des dépenses pour novembre"/>
        </xdr:cNvPr>
        <xdr:cNvSpPr/>
      </xdr:nvSpPr>
      <xdr:spPr>
        <a:xfrm>
          <a:off x="8142169" y="993018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Novembre</a:t>
          </a:r>
        </a:p>
      </xdr:txBody>
    </xdr:sp>
    <xdr:clientData/>
  </xdr:twoCellAnchor>
  <xdr:twoCellAnchor>
    <xdr:from>
      <xdr:col>11</xdr:col>
      <xdr:colOff>5686</xdr:colOff>
      <xdr:row>3</xdr:row>
      <xdr:rowOff>193343</xdr:rowOff>
    </xdr:from>
    <xdr:to>
      <xdr:col>11</xdr:col>
      <xdr:colOff>682486</xdr:colOff>
      <xdr:row>5</xdr:row>
      <xdr:rowOff>2701</xdr:rowOff>
    </xdr:to>
    <xdr:sp macro="" textlink="">
      <xdr:nvSpPr>
        <xdr:cNvPr id="25" name="btnOct" descr="Cliquez pour afficher la feuille de calcul des dépenses pour octobre." title="Bouton de navigation pour octobre">
          <a:hlinkClick xmlns:r="http://schemas.openxmlformats.org/officeDocument/2006/relationships" r:id="rId5" tooltip="Cliquez pour afficher la feuille de calcul des dépenses pour octobre"/>
        </xdr:cNvPr>
        <xdr:cNvSpPr/>
      </xdr:nvSpPr>
      <xdr:spPr>
        <a:xfrm>
          <a:off x="7455089" y="993017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Octobre</a:t>
          </a:r>
        </a:p>
      </xdr:txBody>
    </xdr:sp>
    <xdr:clientData/>
  </xdr:twoCellAnchor>
  <xdr:twoCellAnchor>
    <xdr:from>
      <xdr:col>10</xdr:col>
      <xdr:colOff>8104</xdr:colOff>
      <xdr:row>3</xdr:row>
      <xdr:rowOff>193343</xdr:rowOff>
    </xdr:from>
    <xdr:to>
      <xdr:col>10</xdr:col>
      <xdr:colOff>681304</xdr:colOff>
      <xdr:row>5</xdr:row>
      <xdr:rowOff>2701</xdr:rowOff>
    </xdr:to>
    <xdr:sp macro="" textlink="">
      <xdr:nvSpPr>
        <xdr:cNvPr id="26" name="btnSep" descr="Cliquez pour afficher la feuille de calcul des dépenses pour septembre." title="Bouton de navigation pour septembre">
          <a:hlinkClick xmlns:r="http://schemas.openxmlformats.org/officeDocument/2006/relationships" r:id="rId6" tooltip="Cliquez pour afficher la feuille de calcul des dépenses pour septembre"/>
        </xdr:cNvPr>
        <xdr:cNvSpPr/>
      </xdr:nvSpPr>
      <xdr:spPr>
        <a:xfrm>
          <a:off x="6771565" y="993017"/>
          <a:ext cx="6732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Septembre</a:t>
          </a:r>
        </a:p>
      </xdr:txBody>
    </xdr:sp>
    <xdr:clientData/>
  </xdr:twoCellAnchor>
  <xdr:twoCellAnchor>
    <xdr:from>
      <xdr:col>9</xdr:col>
      <xdr:colOff>7108</xdr:colOff>
      <xdr:row>3</xdr:row>
      <xdr:rowOff>193344</xdr:rowOff>
    </xdr:from>
    <xdr:to>
      <xdr:col>9</xdr:col>
      <xdr:colOff>683908</xdr:colOff>
      <xdr:row>5</xdr:row>
      <xdr:rowOff>2702</xdr:rowOff>
    </xdr:to>
    <xdr:sp macro="" textlink="">
      <xdr:nvSpPr>
        <xdr:cNvPr id="27" name="btnAug" descr="Cliquez pour afficher la feuille de calcul des dépenses pour août." title="Bouton de navigation pour août">
          <a:hlinkClick xmlns:r="http://schemas.openxmlformats.org/officeDocument/2006/relationships" r:id="rId7" tooltip="Cliquez pour afficher la feuille de calcul des dépenses pour août"/>
        </xdr:cNvPr>
        <xdr:cNvSpPr/>
      </xdr:nvSpPr>
      <xdr:spPr>
        <a:xfrm>
          <a:off x="6084627" y="993018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Août</a:t>
          </a:r>
        </a:p>
      </xdr:txBody>
    </xdr:sp>
    <xdr:clientData/>
  </xdr:twoCellAnchor>
  <xdr:twoCellAnchor>
    <xdr:from>
      <xdr:col>8</xdr:col>
      <xdr:colOff>5971</xdr:colOff>
      <xdr:row>3</xdr:row>
      <xdr:rowOff>193343</xdr:rowOff>
    </xdr:from>
    <xdr:to>
      <xdr:col>8</xdr:col>
      <xdr:colOff>682771</xdr:colOff>
      <xdr:row>5</xdr:row>
      <xdr:rowOff>2701</xdr:rowOff>
    </xdr:to>
    <xdr:sp macro="" textlink="">
      <xdr:nvSpPr>
        <xdr:cNvPr id="28" name="btnJul" descr="Cliquez pour afficher la feuille de calcul des dépenses pour juillet." title="Bouton de navigation pour juillet">
          <a:hlinkClick xmlns:r="http://schemas.openxmlformats.org/officeDocument/2006/relationships" r:id="rId8" tooltip="Cliquez pour afficher la feuille de calcul des dépenses pour juillet."/>
        </xdr:cNvPr>
        <xdr:cNvSpPr/>
      </xdr:nvSpPr>
      <xdr:spPr>
        <a:xfrm>
          <a:off x="5397547" y="993017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Juillet</a:t>
          </a:r>
        </a:p>
      </xdr:txBody>
    </xdr:sp>
    <xdr:clientData/>
  </xdr:twoCellAnchor>
  <xdr:twoCellAnchor>
    <xdr:from>
      <xdr:col>7</xdr:col>
      <xdr:colOff>8388</xdr:colOff>
      <xdr:row>3</xdr:row>
      <xdr:rowOff>193344</xdr:rowOff>
    </xdr:from>
    <xdr:to>
      <xdr:col>7</xdr:col>
      <xdr:colOff>681588</xdr:colOff>
      <xdr:row>5</xdr:row>
      <xdr:rowOff>2702</xdr:rowOff>
    </xdr:to>
    <xdr:sp macro="" textlink="">
      <xdr:nvSpPr>
        <xdr:cNvPr id="29" name="btnJun" descr="Cliquez pour afficher la feuille de calcul des dépenses pour juin." title="Bouton de navigation pour juin">
          <a:hlinkClick xmlns:r="http://schemas.openxmlformats.org/officeDocument/2006/relationships" r:id="rId9" tooltip="Cliquez pour afficher la feuille de calcul des dépenses pour juin."/>
        </xdr:cNvPr>
        <xdr:cNvSpPr/>
      </xdr:nvSpPr>
      <xdr:spPr>
        <a:xfrm>
          <a:off x="4714022" y="993018"/>
          <a:ext cx="6732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Juin</a:t>
          </a:r>
        </a:p>
      </xdr:txBody>
    </xdr:sp>
    <xdr:clientData/>
  </xdr:twoCellAnchor>
  <xdr:twoCellAnchor>
    <xdr:from>
      <xdr:col>6</xdr:col>
      <xdr:colOff>7250</xdr:colOff>
      <xdr:row>3</xdr:row>
      <xdr:rowOff>193343</xdr:rowOff>
    </xdr:from>
    <xdr:to>
      <xdr:col>6</xdr:col>
      <xdr:colOff>684050</xdr:colOff>
      <xdr:row>5</xdr:row>
      <xdr:rowOff>2701</xdr:rowOff>
    </xdr:to>
    <xdr:sp macro="" textlink="">
      <xdr:nvSpPr>
        <xdr:cNvPr id="30" name="btnMay" descr="Cliquez pour afficher la feuille de calcul des dépenses pour mai." title="Bouton de navigation pour mai">
          <a:hlinkClick xmlns:r="http://schemas.openxmlformats.org/officeDocument/2006/relationships" r:id="rId10" tooltip="Cliquez pour afficher la feuille de calcul des dépenses pour mai"/>
        </xdr:cNvPr>
        <xdr:cNvSpPr/>
      </xdr:nvSpPr>
      <xdr:spPr>
        <a:xfrm>
          <a:off x="4026942" y="993017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Mai</a:t>
          </a:r>
        </a:p>
      </xdr:txBody>
    </xdr:sp>
    <xdr:clientData/>
  </xdr:twoCellAnchor>
  <xdr:twoCellAnchor>
    <xdr:from>
      <xdr:col>5</xdr:col>
      <xdr:colOff>7251</xdr:colOff>
      <xdr:row>3</xdr:row>
      <xdr:rowOff>193343</xdr:rowOff>
    </xdr:from>
    <xdr:to>
      <xdr:col>5</xdr:col>
      <xdr:colOff>684051</xdr:colOff>
      <xdr:row>5</xdr:row>
      <xdr:rowOff>2701</xdr:rowOff>
    </xdr:to>
    <xdr:sp macro="" textlink="">
      <xdr:nvSpPr>
        <xdr:cNvPr id="31" name="btnApr" descr="Cliquez pour afficher la feuille de calcul des dépenses pour avril." title="Bouton de navigation pour avril">
          <a:hlinkClick xmlns:r="http://schemas.openxmlformats.org/officeDocument/2006/relationships" r:id="rId11" tooltip="Cliquez pour afficher la feuille de calcul des dépenses pour avril"/>
        </xdr:cNvPr>
        <xdr:cNvSpPr/>
      </xdr:nvSpPr>
      <xdr:spPr>
        <a:xfrm>
          <a:off x="3341001" y="993017"/>
          <a:ext cx="6768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Avril</a:t>
          </a:r>
        </a:p>
      </xdr:txBody>
    </xdr:sp>
    <xdr:clientData/>
  </xdr:twoCellAnchor>
  <xdr:twoCellAnchor>
    <xdr:from>
      <xdr:col>4</xdr:col>
      <xdr:colOff>8324</xdr:colOff>
      <xdr:row>3</xdr:row>
      <xdr:rowOff>193344</xdr:rowOff>
    </xdr:from>
    <xdr:to>
      <xdr:col>4</xdr:col>
      <xdr:colOff>681524</xdr:colOff>
      <xdr:row>5</xdr:row>
      <xdr:rowOff>2702</xdr:rowOff>
    </xdr:to>
    <xdr:sp macro="" textlink="">
      <xdr:nvSpPr>
        <xdr:cNvPr id="32" name="btnMar" descr="Cliquez pour afficher la feuille de calcul des dépenses pour mars." title="Bouton de navigation pour mars">
          <a:hlinkClick xmlns:r="http://schemas.openxmlformats.org/officeDocument/2006/relationships" r:id="rId12" tooltip="Cliquez pour afficher la feuille de calcul des dépenses pour mars."/>
        </xdr:cNvPr>
        <xdr:cNvSpPr/>
      </xdr:nvSpPr>
      <xdr:spPr>
        <a:xfrm>
          <a:off x="2656132" y="993018"/>
          <a:ext cx="673200" cy="228742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Mars</a:t>
          </a:r>
        </a:p>
      </xdr:txBody>
    </xdr:sp>
    <xdr:clientData/>
  </xdr:twoCellAnchor>
  <xdr:twoCellAnchor>
    <xdr:from>
      <xdr:col>3</xdr:col>
      <xdr:colOff>6085</xdr:colOff>
      <xdr:row>3</xdr:row>
      <xdr:rowOff>191701</xdr:rowOff>
    </xdr:from>
    <xdr:to>
      <xdr:col>3</xdr:col>
      <xdr:colOff>682885</xdr:colOff>
      <xdr:row>5</xdr:row>
      <xdr:rowOff>2641</xdr:rowOff>
    </xdr:to>
    <xdr:sp macro="" textlink="">
      <xdr:nvSpPr>
        <xdr:cNvPr id="33" name="btnFeb" descr="Cliquez pour afficher la feuille de calcul des dépenses pour février." title="Bouton de navigation pour février">
          <a:hlinkClick xmlns:r="http://schemas.openxmlformats.org/officeDocument/2006/relationships" r:id="rId13" tooltip="Cliquez pour afficher la feuille de calcul des dépenses pour février"/>
        </xdr:cNvPr>
        <xdr:cNvSpPr/>
      </xdr:nvSpPr>
      <xdr:spPr>
        <a:xfrm>
          <a:off x="1967951" y="991375"/>
          <a:ext cx="676800" cy="230324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Février</a:t>
          </a:r>
        </a:p>
      </xdr:txBody>
    </xdr:sp>
    <xdr:clientData/>
  </xdr:twoCellAnchor>
  <xdr:twoCellAnchor>
    <xdr:from>
      <xdr:col>2</xdr:col>
      <xdr:colOff>7154</xdr:colOff>
      <xdr:row>3</xdr:row>
      <xdr:rowOff>191701</xdr:rowOff>
    </xdr:from>
    <xdr:to>
      <xdr:col>2</xdr:col>
      <xdr:colOff>683954</xdr:colOff>
      <xdr:row>5</xdr:row>
      <xdr:rowOff>2641</xdr:rowOff>
    </xdr:to>
    <xdr:sp macro="" textlink="">
      <xdr:nvSpPr>
        <xdr:cNvPr id="34" name="btnJan" descr="Cliquez pour afficher la feuille de calcul des dépenses pour janvier." title="Bouton de navigation pour janvier">
          <a:hlinkClick xmlns:r="http://schemas.openxmlformats.org/officeDocument/2006/relationships" r:id="rId14" tooltip="Cliquez pour afficher la feuille de calcul des dépenses pour janvier."/>
        </xdr:cNvPr>
        <xdr:cNvSpPr/>
      </xdr:nvSpPr>
      <xdr:spPr>
        <a:xfrm>
          <a:off x="1283078" y="991375"/>
          <a:ext cx="676800" cy="230324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Janvier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1485900</xdr:colOff>
      <xdr:row>1</xdr:row>
      <xdr:rowOff>28575</xdr:rowOff>
    </xdr:from>
    <xdr:to>
      <xdr:col>8</xdr:col>
      <xdr:colOff>0</xdr:colOff>
      <xdr:row>1</xdr:row>
      <xdr:rowOff>304800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905500" y="238125"/>
          <a:ext cx="150495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4" name="RésuméDépenses" displayName="RésuméDépenses" ref="B19:P22" totalsRowShown="0" headerRowDxfId="370" dataDxfId="369" totalsRowDxfId="367" tableBorderDxfId="368">
  <tableColumns count="15">
    <tableColumn id="1" name="Mois" dataDxfId="291" totalsRowDxfId="317"/>
    <tableColumn id="2" name="Janvier" dataDxfId="290" dataCellStyle="Monétaire"/>
    <tableColumn id="3" name="Février" dataDxfId="289" dataCellStyle="Monétaire"/>
    <tableColumn id="4" name="Mars" dataDxfId="288" dataCellStyle="Monétaire"/>
    <tableColumn id="5" name="Avril" dataDxfId="287" dataCellStyle="Monétaire"/>
    <tableColumn id="6" name="Mai" dataDxfId="286" dataCellStyle="Monétaire"/>
    <tableColumn id="7" name="Juin" dataDxfId="285" dataCellStyle="Monétaire"/>
    <tableColumn id="8" name="Juillet" dataDxfId="284" dataCellStyle="Monétaire"/>
    <tableColumn id="9" name="Août" dataDxfId="283" dataCellStyle="Monétaire"/>
    <tableColumn id="10" name="Septembre" dataDxfId="282" dataCellStyle="Monétaire"/>
    <tableColumn id="11" name="Octobre" dataDxfId="281" dataCellStyle="Monétaire"/>
    <tableColumn id="12" name="Novembre" dataDxfId="280" dataCellStyle="Monétaire"/>
    <tableColumn id="13" name="Décembre" dataDxfId="279" dataCellStyle="Monétaire"/>
    <tableColumn id="14" name="Total" dataDxfId="278" dataCellStyle="Monétaire"/>
    <tableColumn id="15" name="Tendance" dataDxfId="277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Tendances des dépenses" altTextSummary="Le tableau répertorie le total des dépenses mensuelles par catégorie pour chaque mois d’une année, à commencer par janvier. Le tableau est mis en forme de telle sorte qu’il est aligné verticalement avec un graphique situé directement au-dessus. Ainsi, chaque mois du tableau est aligné avec chaque regroupement de mois dans le graphique."/>
    </ext>
  </extLst>
</table>
</file>

<file path=xl/tables/table2.xml><?xml version="1.0" encoding="utf-8"?>
<table xmlns="http://schemas.openxmlformats.org/spreadsheetml/2006/main" id="1" name="RésuméDépenses2" displayName="RésuméDépenses2" ref="B32:P35" totalsRowShown="0" headerRowDxfId="366" dataDxfId="365" totalsRowDxfId="364" tableBorderDxfId="363">
  <tableColumns count="15">
    <tableColumn id="1" name="Mois" dataDxfId="362" totalsRowDxfId="316"/>
    <tableColumn id="2" name="Janvier" dataDxfId="360" totalsRowDxfId="315" dataCellStyle="Monétaire">
      <calculatedColumnFormula>jan!N14</calculatedColumnFormula>
    </tableColumn>
    <tableColumn id="3" name="Février" dataDxfId="359" totalsRowDxfId="314" dataCellStyle="Monétaire"/>
    <tableColumn id="4" name="Mars" dataDxfId="358" totalsRowDxfId="313" dataCellStyle="Monétaire"/>
    <tableColumn id="5" name="Avril" dataDxfId="357" totalsRowDxfId="312" dataCellStyle="Monétaire"/>
    <tableColumn id="6" name="Mai" dataDxfId="356" totalsRowDxfId="311" dataCellStyle="Monétaire"/>
    <tableColumn id="7" name="Juin" totalsRowDxfId="310" dataCellStyle="Monétaire"/>
    <tableColumn id="8" name="Juillet" dataDxfId="355" totalsRowDxfId="309" dataCellStyle="Monétaire"/>
    <tableColumn id="9" name="Août" totalsRowDxfId="308" dataCellStyle="Monétaire"/>
    <tableColumn id="10" name="Septembre" dataDxfId="354" totalsRowDxfId="307" dataCellStyle="Monétaire"/>
    <tableColumn id="11" name="Octobre" totalsRowDxfId="306" dataCellStyle="Monétaire"/>
    <tableColumn id="12" name="Novembre" dataDxfId="353" totalsRowDxfId="305" dataCellStyle="Monétaire"/>
    <tableColumn id="13" name="Décembre" totalsRowDxfId="304" dataCellStyle="Monétaire"/>
    <tableColumn id="14" name="Total" dataDxfId="352" totalsRowDxfId="303" dataCellStyle="Monétaire"/>
    <tableColumn id="15" name="Tendance" dataDxfId="361" totalsRowDxfId="302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Tendances des dépenses" altTextSummary="Le tableau répertorie le total des dépenses mensuelles par catégorie pour chaque mois d’une année, à commencer par janvier. Le tableau est mis en forme de telle sorte qu’il est aligné verticalement avec un graphique situé directement au-dessus. Ainsi, chaque mois du tableau est aligné avec chaque regroupement de mois dans le graphique."/>
    </ext>
  </extLst>
</table>
</file>

<file path=xl/tables/table3.xml><?xml version="1.0" encoding="utf-8"?>
<table xmlns="http://schemas.openxmlformats.org/spreadsheetml/2006/main" id="16" name="RésuméDépenses17" displayName="RésuméDépenses17" ref="B26:P28" totalsRowShown="0" headerRowDxfId="351" dataDxfId="350" totalsRowDxfId="349" tableBorderDxfId="348">
  <tableColumns count="15">
    <tableColumn id="1" name="Mois" dataDxfId="347" totalsRowDxfId="332"/>
    <tableColumn id="2" name="Janvier" dataDxfId="346" totalsRowDxfId="331" dataCellStyle="Monétaire"/>
    <tableColumn id="3" name="Février" dataDxfId="345" totalsRowDxfId="330" dataCellStyle="Monétaire"/>
    <tableColumn id="4" name="Mars" dataDxfId="344" totalsRowDxfId="329" dataCellStyle="Monétaire"/>
    <tableColumn id="5" name="Avril" dataDxfId="343" totalsRowDxfId="328" dataCellStyle="Monétaire"/>
    <tableColumn id="6" name="Mai" dataDxfId="342" totalsRowDxfId="327" dataCellStyle="Monétaire"/>
    <tableColumn id="7" name="Juin" dataDxfId="341" totalsRowDxfId="326" dataCellStyle="Monétaire"/>
    <tableColumn id="8" name="Juillet" dataDxfId="340" totalsRowDxfId="325" dataCellStyle="Monétaire"/>
    <tableColumn id="9" name="Août" dataDxfId="339" totalsRowDxfId="324" dataCellStyle="Monétaire"/>
    <tableColumn id="10" name="Septembre" dataDxfId="338" totalsRowDxfId="323" dataCellStyle="Monétaire"/>
    <tableColumn id="11" name="Octobre" dataDxfId="337" totalsRowDxfId="322" dataCellStyle="Monétaire"/>
    <tableColumn id="12" name="Novembre" dataDxfId="336" totalsRowDxfId="321" dataCellStyle="Monétaire"/>
    <tableColumn id="13" name="Décembre" dataDxfId="335" totalsRowDxfId="320" dataCellStyle="Monétaire"/>
    <tableColumn id="14" name="Total" dataDxfId="334" totalsRowDxfId="319" dataCellStyle="Monétaire"/>
    <tableColumn id="15" name="Tendance" dataDxfId="333" totalsRowDxfId="318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Tendances des dépenses" altTextSummary="Le tableau répertorie le total des dépenses mensuelles par catégorie pour chaque mois d’une année, à commencer par janvier. Le tableau est mis en forme de telle sorte qu’il est aligné verticalement avec un graphique situé directement au-dessus. Ainsi, chaque mois du tableau est aligné avec chaque regroupement de mois dans le graphique."/>
    </ext>
  </extLst>
</table>
</file>

<file path=xl/tables/table4.xml><?xml version="1.0" encoding="utf-8"?>
<table xmlns="http://schemas.openxmlformats.org/spreadsheetml/2006/main" id="2" name="ExpJan" displayName="ExpJan" ref="B4:H33" totalsRowCount="1" headerRowDxfId="301" dataDxfId="300" totalsRowDxfId="299">
  <autoFilter ref="B4:H32"/>
  <tableColumns count="7">
    <tableColumn id="1" name="Date" totalsRowLabel="Total" dataDxfId="298" totalsRowDxfId="6"/>
    <tableColumn id="2" name="Crédit" totalsRowFunction="custom" dataDxfId="297" totalsRowDxfId="5" dataCellStyle="Monétaire">
      <totalsRowFormula>SUM(ExpJan[Crédit])</totalsRowFormula>
    </tableColumn>
    <tableColumn id="3" name="Débit" totalsRowFunction="custom" dataDxfId="296" totalsRowDxfId="4" dataCellStyle="Monétaire">
      <totalsRowFormula>SUM(ExpJan[Débit])</totalsRowFormula>
    </tableColumn>
    <tableColumn id="9" name="Solde" totalsRowFunction="custom" dataDxfId="295" totalsRowDxfId="3" dataCellStyle="Monétaire">
      <totalsRowFormula>(E5)+ExpJan[[#Totals],[Crédit]]-ExpJan[[#Totals],[Débit]]</totalsRowFormula>
    </tableColumn>
    <tableColumn id="7" name=" P" dataDxfId="294" totalsRowDxfId="2" dataCellStyle="Monétaire"/>
    <tableColumn id="6" name="MP" dataDxfId="293" totalsRowDxfId="1"/>
    <tableColumn id="5" name="Description" dataDxfId="292" totalsRowDxfId="0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5.xml><?xml version="1.0" encoding="utf-8"?>
<table xmlns="http://schemas.openxmlformats.org/spreadsheetml/2006/main" id="30" name="ExpJan31" displayName="ExpJan31" ref="B4:H33" totalsRowCount="1" headerRowDxfId="169" dataDxfId="168" totalsRowDxfId="167">
  <autoFilter ref="B4:H32"/>
  <tableColumns count="7">
    <tableColumn id="1" name="Date" totalsRowLabel="Total" dataDxfId="276" totalsRowDxfId="166"/>
    <tableColumn id="2" name="Crédit" totalsRowFunction="custom" dataDxfId="275" totalsRowDxfId="165" dataCellStyle="Monétaire">
      <totalsRowFormula>SUM(ExpJan31[Crédit])</totalsRowFormula>
    </tableColumn>
    <tableColumn id="3" name="Débit" totalsRowFunction="custom" dataDxfId="274" totalsRowDxfId="164" dataCellStyle="Monétaire">
      <totalsRowFormula>SUM(ExpJan31[Débit])</totalsRowFormula>
    </tableColumn>
    <tableColumn id="9" name="Solde" totalsRowFunction="custom" dataDxfId="273" totalsRowDxfId="163" dataCellStyle="Monétaire">
      <totalsRowFormula>(E5)+ExpJan31[[#Totals],[Crédit]]-ExpJan31[[#Totals],[Débit]]</totalsRowFormula>
    </tableColumn>
    <tableColumn id="7" name=" P" dataDxfId="272" totalsRowDxfId="162" dataCellStyle="Monétaire"/>
    <tableColumn id="6" name="MP" dataDxfId="271" totalsRowDxfId="161"/>
    <tableColumn id="5" name="Description" dataDxfId="270" totalsRowDxfId="160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6.xml><?xml version="1.0" encoding="utf-8"?>
<table xmlns="http://schemas.openxmlformats.org/spreadsheetml/2006/main" id="32" name="ExpJan3133" displayName="ExpJan3133" ref="B4:H33" totalsRowCount="1" headerRowDxfId="269" dataDxfId="268" totalsRowDxfId="267">
  <autoFilter ref="B4:H32"/>
  <tableColumns count="7">
    <tableColumn id="1" name="Date" totalsRowLabel="Total" dataDxfId="266" totalsRowDxfId="159"/>
    <tableColumn id="2" name="Crédit" totalsRowFunction="custom" dataDxfId="265" totalsRowDxfId="158" dataCellStyle="Monétaire">
      <totalsRowFormula>SUM(ExpJan3133[Crédit])</totalsRowFormula>
    </tableColumn>
    <tableColumn id="3" name="Débit" totalsRowFunction="custom" dataDxfId="264" totalsRowDxfId="157" dataCellStyle="Monétaire">
      <totalsRowFormula>SUM(ExpJan3133[Débit])</totalsRowFormula>
    </tableColumn>
    <tableColumn id="9" name="Solde" totalsRowFunction="custom" dataDxfId="263" totalsRowDxfId="156" dataCellStyle="Monétaire">
      <totalsRowFormula>(E5)+ExpJan3133[[#Totals],[Crédit]]-ExpJan3133[[#Totals],[Débit]]</totalsRowFormula>
    </tableColumn>
    <tableColumn id="7" name=" P" dataDxfId="262" totalsRowDxfId="155" dataCellStyle="Monétaire"/>
    <tableColumn id="6" name="MP" dataDxfId="261" totalsRowDxfId="154"/>
    <tableColumn id="5" name="Description" dataDxfId="260" totalsRowDxfId="153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7.xml><?xml version="1.0" encoding="utf-8"?>
<table xmlns="http://schemas.openxmlformats.org/spreadsheetml/2006/main" id="33" name="ExpJan313334" displayName="ExpJan313334" ref="B4:H33" totalsRowCount="1" headerRowDxfId="259" dataDxfId="258" totalsRowDxfId="257">
  <autoFilter ref="B4:H32"/>
  <tableColumns count="7">
    <tableColumn id="1" name="Date" totalsRowLabel="Total" dataDxfId="256" totalsRowDxfId="152"/>
    <tableColumn id="2" name="Crédit" totalsRowFunction="custom" dataDxfId="255" totalsRowDxfId="151" dataCellStyle="Monétaire">
      <totalsRowFormula>SUM(ExpJan313334[Crédit])</totalsRowFormula>
    </tableColumn>
    <tableColumn id="3" name="Débit" totalsRowFunction="custom" dataDxfId="254" totalsRowDxfId="150" dataCellStyle="Monétaire">
      <totalsRowFormula>SUM(ExpJan313334[Débit])</totalsRowFormula>
    </tableColumn>
    <tableColumn id="9" name="Solde" totalsRowFunction="custom" dataDxfId="253" totalsRowDxfId="149" dataCellStyle="Monétaire">
      <totalsRowFormula>(E5)+ExpJan313334[[#Totals],[Crédit]]-ExpJan313334[[#Totals],[Débit]]</totalsRowFormula>
    </tableColumn>
    <tableColumn id="7" name=" P" dataDxfId="252" totalsRowDxfId="148" dataCellStyle="Monétaire"/>
    <tableColumn id="6" name="MP" dataDxfId="251" totalsRowDxfId="147"/>
    <tableColumn id="5" name="Description" dataDxfId="250" totalsRowDxfId="146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8.xml><?xml version="1.0" encoding="utf-8"?>
<table xmlns="http://schemas.openxmlformats.org/spreadsheetml/2006/main" id="34" name="ExpJan31333435" displayName="ExpJan31333435" ref="B4:H33" totalsRowCount="1" headerRowDxfId="249" dataDxfId="248" totalsRowDxfId="247">
  <autoFilter ref="B4:H32"/>
  <tableColumns count="7">
    <tableColumn id="1" name="Date" totalsRowLabel="Total" dataDxfId="246" totalsRowDxfId="145"/>
    <tableColumn id="2" name="Crédit" totalsRowFunction="custom" dataDxfId="245" totalsRowDxfId="144" dataCellStyle="Monétaire">
      <totalsRowFormula>SUM(ExpJan31333435[Crédit])</totalsRowFormula>
    </tableColumn>
    <tableColumn id="3" name="Débit" totalsRowFunction="custom" dataDxfId="244" totalsRowDxfId="143" dataCellStyle="Monétaire">
      <totalsRowFormula>SUM(ExpJan31333435[Débit])</totalsRowFormula>
    </tableColumn>
    <tableColumn id="9" name="Solde" totalsRowFunction="custom" dataDxfId="243" totalsRowDxfId="142" dataCellStyle="Monétaire">
      <totalsRowFormula>(E5)+ExpJan31333435[[#Totals],[Crédit]]-ExpJan31333435[[#Totals],[Débit]]</totalsRowFormula>
    </tableColumn>
    <tableColumn id="7" name=" P" dataDxfId="242" totalsRowDxfId="141" dataCellStyle="Monétaire"/>
    <tableColumn id="6" name="MP" dataDxfId="241" totalsRowDxfId="140"/>
    <tableColumn id="5" name="Description" dataDxfId="240" totalsRowDxfId="139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9.xml><?xml version="1.0" encoding="utf-8"?>
<table xmlns="http://schemas.openxmlformats.org/spreadsheetml/2006/main" id="41" name="ExpJan3133343536373839404142" displayName="ExpJan3133343536373839404142" ref="B4:H33" totalsRowCount="1" headerRowDxfId="179" dataDxfId="178" totalsRowDxfId="177">
  <autoFilter ref="B4:H32"/>
  <tableColumns count="7">
    <tableColumn id="1" name="Date" totalsRowLabel="Total" dataDxfId="176" totalsRowDxfId="138"/>
    <tableColumn id="2" name="Crédit" totalsRowFunction="custom" dataDxfId="175" totalsRowDxfId="137" dataCellStyle="Monétaire">
      <totalsRowFormula>SUM(ExpJan3133343536373839404142[Crédit])</totalsRowFormula>
    </tableColumn>
    <tableColumn id="3" name="Débit" totalsRowFunction="custom" dataDxfId="174" totalsRowDxfId="136" dataCellStyle="Monétaire">
      <totalsRowFormula>SUM(ExpJan3133343536373839404142[Débit])</totalsRowFormula>
    </tableColumn>
    <tableColumn id="9" name="Solde" totalsRowFunction="custom" dataDxfId="173" totalsRowDxfId="135" dataCellStyle="Monétaire">
      <totalsRowFormula>(E5)+ExpJan3133343536373839404142[[#Totals],[Crédit]]-ExpJan3133343536373839404142[[#Totals],[Débit]]</totalsRowFormula>
    </tableColumn>
    <tableColumn id="7" name=" P" dataDxfId="172" totalsRowDxfId="134" dataCellStyle="Monétaire"/>
    <tableColumn id="6" name="MP" dataDxfId="171" totalsRowDxfId="133"/>
    <tableColumn id="5" name="Description" dataDxfId="170" totalsRowDxfId="132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10.xml><?xml version="1.0" encoding="utf-8"?>
<table xmlns="http://schemas.openxmlformats.org/spreadsheetml/2006/main" id="40" name="ExpJan31333435363738394041" displayName="ExpJan31333435363738394041" ref="B4:H33" totalsRowCount="1" headerRowDxfId="189" dataDxfId="188" totalsRowDxfId="187">
  <autoFilter ref="B4:H32"/>
  <tableColumns count="7">
    <tableColumn id="1" name="Date" totalsRowLabel="Total" dataDxfId="186" totalsRowDxfId="131"/>
    <tableColumn id="2" name="Crédit" totalsRowFunction="custom" dataDxfId="185" totalsRowDxfId="130" dataCellStyle="Monétaire">
      <totalsRowFormula>SUM(ExpJan31333435363738394041[Crédit])</totalsRowFormula>
    </tableColumn>
    <tableColumn id="3" name="Débit" totalsRowFunction="custom" dataDxfId="184" totalsRowDxfId="129" dataCellStyle="Monétaire">
      <totalsRowFormula>SUM(ExpJan31333435363738394041[Débit])</totalsRowFormula>
    </tableColumn>
    <tableColumn id="9" name="Solde" totalsRowFunction="custom" dataDxfId="183" totalsRowDxfId="128" dataCellStyle="Monétaire">
      <totalsRowFormula>(E5)+ExpJan31333435363738394041[[#Totals],[Crédit]]-ExpJan31333435363738394041[[#Totals],[Débit]]</totalsRowFormula>
    </tableColumn>
    <tableColumn id="7" name=" P" dataDxfId="182" totalsRowDxfId="127" dataCellStyle="Monétaire"/>
    <tableColumn id="6" name="MP" dataDxfId="181" totalsRowDxfId="126"/>
    <tableColumn id="5" name="Description" dataDxfId="180" totalsRowDxfId="125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11.xml><?xml version="1.0" encoding="utf-8"?>
<table xmlns="http://schemas.openxmlformats.org/spreadsheetml/2006/main" id="39" name="ExpJan313334353637383940" displayName="ExpJan313334353637383940" ref="B4:H33" totalsRowCount="1" headerRowDxfId="199" dataDxfId="198" totalsRowDxfId="197">
  <autoFilter ref="B4:H32"/>
  <tableColumns count="7">
    <tableColumn id="1" name="Date" totalsRowLabel="Total" dataDxfId="196" totalsRowDxfId="124"/>
    <tableColumn id="2" name="Crédit" totalsRowFunction="custom" dataDxfId="195" totalsRowDxfId="123" dataCellStyle="Monétaire">
      <totalsRowFormula>SUM(ExpJan313334353637383940[Crédit])</totalsRowFormula>
    </tableColumn>
    <tableColumn id="3" name="Débit" totalsRowFunction="custom" dataDxfId="194" totalsRowDxfId="122" dataCellStyle="Monétaire">
      <totalsRowFormula>SUM(ExpJan313334353637383940[Débit])</totalsRowFormula>
    </tableColumn>
    <tableColumn id="9" name="Solde" totalsRowFunction="custom" dataDxfId="193" totalsRowDxfId="121" dataCellStyle="Monétaire">
      <totalsRowFormula>(E5)+ExpJan313334353637383940[[#Totals],[Crédit]]-ExpJan313334353637383940[[#Totals],[Débit]]</totalsRowFormula>
    </tableColumn>
    <tableColumn id="7" name=" P" dataDxfId="192" totalsRowDxfId="120" dataCellStyle="Monétaire"/>
    <tableColumn id="6" name="MP" dataDxfId="191" totalsRowDxfId="119"/>
    <tableColumn id="5" name="Description" dataDxfId="190" totalsRowDxfId="118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12.xml><?xml version="1.0" encoding="utf-8"?>
<table xmlns="http://schemas.openxmlformats.org/spreadsheetml/2006/main" id="38" name="ExpJan3133343536373839" displayName="ExpJan3133343536373839" ref="B4:H33" totalsRowCount="1" headerRowDxfId="209" dataDxfId="208" totalsRowDxfId="207">
  <autoFilter ref="B4:H32"/>
  <tableColumns count="7">
    <tableColumn id="1" name="Date" totalsRowLabel="Total" dataDxfId="206" totalsRowDxfId="117"/>
    <tableColumn id="2" name="Crédit" totalsRowFunction="custom" dataDxfId="205" totalsRowDxfId="116" dataCellStyle="Monétaire">
      <totalsRowFormula>SUM(ExpJan3133343536373839[Crédit])</totalsRowFormula>
    </tableColumn>
    <tableColumn id="3" name="Débit" totalsRowFunction="custom" dataDxfId="204" totalsRowDxfId="115" dataCellStyle="Monétaire">
      <totalsRowFormula>SUM(ExpJan3133343536373839[Débit])</totalsRowFormula>
    </tableColumn>
    <tableColumn id="9" name="Solde" totalsRowFunction="custom" dataDxfId="203" totalsRowDxfId="114" dataCellStyle="Monétaire">
      <totalsRowFormula>(E5)+ExpJan3133343536373839[[#Totals],[Crédit]]-ExpJan3133343536373839[[#Totals],[Débit]]</totalsRowFormula>
    </tableColumn>
    <tableColumn id="7" name=" P" dataDxfId="202" totalsRowDxfId="113" dataCellStyle="Monétaire"/>
    <tableColumn id="6" name="MP" dataDxfId="201" totalsRowDxfId="112"/>
    <tableColumn id="5" name="Description" dataDxfId="200" totalsRowDxfId="111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13.xml><?xml version="1.0" encoding="utf-8"?>
<table xmlns="http://schemas.openxmlformats.org/spreadsheetml/2006/main" id="37" name="ExpJan31333435363738" displayName="ExpJan31333435363738" ref="B4:H33" totalsRowCount="1" headerRowDxfId="219" dataDxfId="218" totalsRowDxfId="217">
  <autoFilter ref="B4:H32"/>
  <tableColumns count="7">
    <tableColumn id="1" name="Date" totalsRowLabel="Total" dataDxfId="216" totalsRowDxfId="110"/>
    <tableColumn id="2" name="Crédit" totalsRowFunction="custom" dataDxfId="215" totalsRowDxfId="109" dataCellStyle="Monétaire">
      <totalsRowFormula>SUM(ExpJan31333435363738[Crédit])</totalsRowFormula>
    </tableColumn>
    <tableColumn id="3" name="Débit" totalsRowFunction="custom" dataDxfId="214" totalsRowDxfId="108" dataCellStyle="Monétaire">
      <totalsRowFormula>SUM(ExpJan31333435363738[Débit])</totalsRowFormula>
    </tableColumn>
    <tableColumn id="9" name="Solde" totalsRowFunction="custom" dataDxfId="213" totalsRowDxfId="107" dataCellStyle="Monétaire">
      <totalsRowFormula>(E5)+ExpJan31333435363738[[#Totals],[Crédit]]-ExpJan31333435363738[[#Totals],[Débit]]</totalsRowFormula>
    </tableColumn>
    <tableColumn id="7" name=" P" dataDxfId="212" totalsRowDxfId="106" dataCellStyle="Monétaire"/>
    <tableColumn id="6" name="MP" dataDxfId="211" totalsRowDxfId="105"/>
    <tableColumn id="5" name="Description" dataDxfId="210" totalsRowDxfId="104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14.xml><?xml version="1.0" encoding="utf-8"?>
<table xmlns="http://schemas.openxmlformats.org/spreadsheetml/2006/main" id="36" name="ExpJan313334353637" displayName="ExpJan313334353637" ref="B4:H33" totalsRowCount="1" headerRowDxfId="229" dataDxfId="228" totalsRowDxfId="227">
  <autoFilter ref="B4:H32"/>
  <tableColumns count="7">
    <tableColumn id="1" name="Date" totalsRowLabel="Total" dataDxfId="226" totalsRowDxfId="103"/>
    <tableColumn id="2" name="Crédit" totalsRowFunction="custom" dataDxfId="225" totalsRowDxfId="102" dataCellStyle="Monétaire">
      <totalsRowFormula>SUM(ExpJan313334353637[Crédit])</totalsRowFormula>
    </tableColumn>
    <tableColumn id="3" name="Débit" totalsRowFunction="custom" dataDxfId="224" totalsRowDxfId="101" dataCellStyle="Monétaire">
      <totalsRowFormula>SUM(ExpJan313334353637[Débit])</totalsRowFormula>
    </tableColumn>
    <tableColumn id="9" name="Solde" totalsRowFunction="custom" dataDxfId="223" totalsRowDxfId="100" dataCellStyle="Monétaire">
      <totalsRowFormula>(E5)+ExpJan313334353637[[#Totals],[Crédit]]-ExpJan313334353637[[#Totals],[Débit]]</totalsRowFormula>
    </tableColumn>
    <tableColumn id="7" name=" P" dataDxfId="222" totalsRowDxfId="99" dataCellStyle="Monétaire"/>
    <tableColumn id="6" name="MP" dataDxfId="221" totalsRowDxfId="98"/>
    <tableColumn id="5" name="Description" dataDxfId="220" totalsRowDxfId="97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15.xml><?xml version="1.0" encoding="utf-8"?>
<table xmlns="http://schemas.openxmlformats.org/spreadsheetml/2006/main" id="35" name="ExpJan3133343536" displayName="ExpJan3133343536" ref="B4:H33" totalsRowCount="1" headerRowDxfId="239" dataDxfId="238" totalsRowDxfId="237">
  <autoFilter ref="B4:H32"/>
  <tableColumns count="7">
    <tableColumn id="1" name="Date" totalsRowLabel="Total" dataDxfId="236" totalsRowDxfId="13"/>
    <tableColumn id="2" name="Crédit" totalsRowFunction="custom" dataDxfId="235" totalsRowDxfId="12" dataCellStyle="Monétaire">
      <totalsRowFormula>SUM(ExpJan3133343536[Crédit])</totalsRowFormula>
    </tableColumn>
    <tableColumn id="3" name="Débit" totalsRowFunction="custom" dataDxfId="234" totalsRowDxfId="11" dataCellStyle="Monétaire">
      <totalsRowFormula>SUM(ExpJan3133343536[Débit])</totalsRowFormula>
    </tableColumn>
    <tableColumn id="9" name="Solde" totalsRowFunction="custom" dataDxfId="233" totalsRowDxfId="10" dataCellStyle="Monétaire">
      <totalsRowFormula>(E5)+ExpJan3133343536[[#Totals],[Crédit]]-ExpJan3133343536[[#Totals],[Débit]]</totalsRowFormula>
    </tableColumn>
    <tableColumn id="7" name=" P" dataDxfId="232" totalsRowDxfId="9" dataCellStyle="Monétaire"/>
    <tableColumn id="6" name="MP" dataDxfId="231" totalsRowDxfId="8"/>
    <tableColumn id="5" name="Description" dataDxfId="230" totalsRowDxfId="7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heme/theme1.xml><?xml version="1.0" encoding="utf-8"?>
<a:theme xmlns:a="http://schemas.openxmlformats.org/drawingml/2006/main" name="Office Theme">
  <a:themeElements>
    <a:clrScheme name="Expense Trends Budget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97B9C7"/>
      </a:accent1>
      <a:accent2>
        <a:srgbClr val="FFCC4F"/>
      </a:accent2>
      <a:accent3>
        <a:srgbClr val="9AB294"/>
      </a:accent3>
      <a:accent4>
        <a:srgbClr val="F15926"/>
      </a:accent4>
      <a:accent5>
        <a:srgbClr val="906083"/>
      </a:accent5>
      <a:accent6>
        <a:srgbClr val="E89C2B"/>
      </a:accent6>
      <a:hlink>
        <a:srgbClr val="FFFFFF"/>
      </a:hlink>
      <a:folHlink>
        <a:srgbClr val="FFFFFF"/>
      </a:folHlink>
    </a:clrScheme>
    <a:fontScheme name="Expense Trends Budget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4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5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/>
    <pageSetUpPr autoPageBreaks="0" fitToPage="1"/>
  </sheetPr>
  <dimension ref="B2:N11"/>
  <sheetViews>
    <sheetView showGridLines="0" zoomScale="90" zoomScaleNormal="90" workbookViewId="0">
      <selection activeCell="B2" sqref="B2:G2"/>
    </sheetView>
  </sheetViews>
  <sheetFormatPr baseColWidth="10" defaultColWidth="9.140625" defaultRowHeight="14.25" x14ac:dyDescent="0.3"/>
  <cols>
    <col min="1" max="1" width="3.140625" style="2" customWidth="1"/>
    <col min="2" max="2" width="4" style="2" customWidth="1"/>
    <col min="3" max="3" width="3.7109375" style="2" customWidth="1"/>
    <col min="4" max="10" width="7.7109375" style="2" customWidth="1"/>
    <col min="11" max="11" width="16.5703125" style="2" customWidth="1"/>
    <col min="12" max="12" width="7.7109375" style="2" customWidth="1"/>
    <col min="13" max="13" width="21.85546875" style="2" customWidth="1"/>
    <col min="14" max="14" width="5.7109375" style="2" customWidth="1"/>
    <col min="15" max="16384" width="9.140625" style="2"/>
  </cols>
  <sheetData>
    <row r="2" spans="2:14" ht="31.5" x14ac:dyDescent="0.4">
      <c r="B2" s="1" t="s">
        <v>12</v>
      </c>
    </row>
    <row r="3" spans="2:14" ht="23.25" customHeight="1" x14ac:dyDescent="0.3"/>
    <row r="4" spans="2:14" ht="27" customHeight="1" x14ac:dyDescent="0.3">
      <c r="B4" s="12" t="s">
        <v>8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2" t="s">
        <v>18</v>
      </c>
    </row>
    <row r="5" spans="2:14" ht="57.75" customHeight="1" x14ac:dyDescent="0.3">
      <c r="C5" s="13" t="s">
        <v>15</v>
      </c>
      <c r="D5" s="13"/>
      <c r="E5" s="13"/>
      <c r="F5" s="13"/>
      <c r="G5" s="13"/>
      <c r="H5" s="13"/>
      <c r="I5" s="13"/>
      <c r="J5" s="13"/>
      <c r="K5" s="13"/>
      <c r="L5" s="13"/>
      <c r="M5" s="13"/>
    </row>
    <row r="6" spans="2:14" ht="27" customHeight="1" x14ac:dyDescent="0.3">
      <c r="B6" s="12" t="s">
        <v>13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2" t="s">
        <v>18</v>
      </c>
    </row>
    <row r="7" spans="2:14" ht="41.25" customHeight="1" x14ac:dyDescent="0.3">
      <c r="C7" s="14" t="s">
        <v>9</v>
      </c>
      <c r="D7" s="14"/>
      <c r="E7" s="14"/>
      <c r="F7" s="14"/>
      <c r="G7" s="14"/>
      <c r="H7" s="14"/>
      <c r="I7" s="14"/>
      <c r="J7" s="14"/>
      <c r="K7" s="14"/>
      <c r="L7" s="14"/>
      <c r="M7" s="14"/>
    </row>
    <row r="8" spans="2:14" ht="37.5" customHeight="1" x14ac:dyDescent="0.3">
      <c r="C8" s="3" t="s">
        <v>10</v>
      </c>
      <c r="D8" s="11" t="s">
        <v>17</v>
      </c>
      <c r="E8" s="11"/>
      <c r="F8" s="11"/>
      <c r="G8" s="11"/>
      <c r="H8" s="11"/>
      <c r="I8" s="11"/>
      <c r="J8" s="11"/>
      <c r="K8" s="11"/>
      <c r="L8" s="11"/>
      <c r="M8" s="11"/>
    </row>
    <row r="9" spans="2:14" ht="35.25" customHeight="1" x14ac:dyDescent="0.3">
      <c r="C9" s="3" t="s">
        <v>10</v>
      </c>
      <c r="D9" s="11" t="s">
        <v>16</v>
      </c>
      <c r="E9" s="11"/>
      <c r="F9" s="11"/>
      <c r="G9" s="11"/>
      <c r="H9" s="11"/>
      <c r="I9" s="11"/>
      <c r="J9" s="11"/>
      <c r="K9" s="11"/>
      <c r="L9" s="11"/>
      <c r="M9" s="11"/>
    </row>
    <row r="10" spans="2:14" ht="34.5" customHeight="1" x14ac:dyDescent="0.3">
      <c r="C10" s="3" t="s">
        <v>10</v>
      </c>
      <c r="D10" s="11" t="s">
        <v>14</v>
      </c>
      <c r="E10" s="11"/>
      <c r="F10" s="11"/>
      <c r="G10" s="11"/>
      <c r="H10" s="11"/>
      <c r="I10" s="11"/>
      <c r="J10" s="11"/>
      <c r="K10" s="11"/>
      <c r="L10" s="11"/>
      <c r="M10" s="11"/>
    </row>
    <row r="11" spans="2:14" ht="56.25" customHeight="1" x14ac:dyDescent="0.3">
      <c r="C11" s="3" t="s">
        <v>10</v>
      </c>
      <c r="D11" s="11" t="s">
        <v>11</v>
      </c>
      <c r="E11" s="11"/>
      <c r="F11" s="11"/>
      <c r="G11" s="11"/>
      <c r="H11" s="11"/>
      <c r="I11" s="11"/>
      <c r="J11" s="11"/>
      <c r="K11" s="11"/>
      <c r="L11" s="11"/>
      <c r="M11" s="11"/>
    </row>
  </sheetData>
  <mergeCells count="8">
    <mergeCell ref="D10:M10"/>
    <mergeCell ref="D11:M11"/>
    <mergeCell ref="B4:M4"/>
    <mergeCell ref="C5:M5"/>
    <mergeCell ref="C7:M7"/>
    <mergeCell ref="D8:M8"/>
    <mergeCell ref="D9:M9"/>
    <mergeCell ref="B6:M6"/>
  </mergeCells>
  <printOptions horizontalCentered="1"/>
  <pageMargins left="0.7" right="0.7" top="0.75" bottom="0.75" header="0.3" footer="0.3"/>
  <pageSetup scale="98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-0.499984740745262"/>
    <pageSetUpPr autoPageBreaks="0" fitToPage="1"/>
  </sheetPr>
  <dimension ref="B2:P35"/>
  <sheetViews>
    <sheetView showGridLines="0" topLeftCell="A7" zoomScaleNormal="100" workbookViewId="0">
      <selection activeCell="D20" sqref="D20"/>
    </sheetView>
  </sheetViews>
  <sheetFormatPr baseColWidth="10" defaultColWidth="9.140625" defaultRowHeight="16.5" customHeight="1" x14ac:dyDescent="0.2"/>
  <cols>
    <col min="1" max="1" width="3.140625" customWidth="1"/>
    <col min="2" max="2" width="16" customWidth="1"/>
    <col min="3" max="14" width="10.28515625" customWidth="1"/>
    <col min="15" max="15" width="11.28515625" customWidth="1"/>
    <col min="16" max="16" width="13.28515625" customWidth="1"/>
    <col min="17" max="17" width="10.42578125" customWidth="1"/>
    <col min="18" max="18" width="10.140625" customWidth="1"/>
    <col min="19" max="19" width="8" customWidth="1"/>
  </cols>
  <sheetData>
    <row r="2" spans="2:14" ht="30" customHeight="1" x14ac:dyDescent="0.4">
      <c r="B2" s="1" t="s">
        <v>26</v>
      </c>
      <c r="L2" s="69"/>
    </row>
    <row r="3" spans="2:14" ht="16.5" customHeight="1" x14ac:dyDescent="0.2">
      <c r="M3" s="69"/>
      <c r="N3" s="69"/>
    </row>
    <row r="4" spans="2:14" ht="16.5" customHeight="1" x14ac:dyDescent="0.2"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</row>
    <row r="19" spans="2:16" ht="16.5" customHeight="1" x14ac:dyDescent="0.3">
      <c r="B19" s="8" t="s">
        <v>25</v>
      </c>
      <c r="C19" s="56" t="s">
        <v>45</v>
      </c>
      <c r="D19" s="5" t="s">
        <v>46</v>
      </c>
      <c r="E19" s="56" t="s">
        <v>47</v>
      </c>
      <c r="F19" s="5" t="s">
        <v>48</v>
      </c>
      <c r="G19" s="56" t="s">
        <v>4</v>
      </c>
      <c r="H19" s="5" t="s">
        <v>5</v>
      </c>
      <c r="I19" s="56" t="s">
        <v>49</v>
      </c>
      <c r="J19" s="5" t="s">
        <v>6</v>
      </c>
      <c r="K19" s="56" t="s">
        <v>50</v>
      </c>
      <c r="L19" s="5" t="s">
        <v>51</v>
      </c>
      <c r="M19" s="56" t="s">
        <v>52</v>
      </c>
      <c r="N19" s="5" t="s">
        <v>53</v>
      </c>
      <c r="O19" s="56" t="s">
        <v>2</v>
      </c>
      <c r="P19" s="5" t="s">
        <v>7</v>
      </c>
    </row>
    <row r="20" spans="2:16" ht="16.5" customHeight="1" x14ac:dyDescent="0.3">
      <c r="B20" s="9" t="s">
        <v>19</v>
      </c>
      <c r="C20" s="67">
        <f>ExpJan[[#Totals],[Crédit]]</f>
        <v>3524.7</v>
      </c>
      <c r="D20" s="68"/>
      <c r="E20" s="41"/>
      <c r="F20" s="42"/>
      <c r="G20" s="41"/>
      <c r="H20" s="42"/>
      <c r="I20" s="41"/>
      <c r="J20" s="42"/>
      <c r="K20" s="41"/>
      <c r="L20" s="42"/>
      <c r="M20" s="43"/>
      <c r="N20" s="42"/>
      <c r="O20" s="41">
        <f>SUM(RésuméDépenses[[#This Row],[Janvier]:[Décembre]])</f>
        <v>3524.7</v>
      </c>
      <c r="P20" s="10"/>
    </row>
    <row r="21" spans="2:16" ht="16.5" customHeight="1" x14ac:dyDescent="0.3">
      <c r="B21" s="6" t="s">
        <v>20</v>
      </c>
      <c r="C21" s="44">
        <f>ExpJan[[#Totals],[Débit]]</f>
        <v>52</v>
      </c>
      <c r="D21" s="45"/>
      <c r="E21" s="44"/>
      <c r="F21" s="45"/>
      <c r="G21" s="44"/>
      <c r="H21" s="45"/>
      <c r="I21" s="44"/>
      <c r="J21" s="45"/>
      <c r="K21" s="44"/>
      <c r="L21" s="45"/>
      <c r="M21" s="46"/>
      <c r="N21" s="45"/>
      <c r="O21" s="44">
        <f>SUM(RésuméDépenses[[#This Row],[Janvier]:[Décembre]])</f>
        <v>52</v>
      </c>
      <c r="P21" s="7"/>
    </row>
    <row r="22" spans="2:16" ht="16.5" customHeight="1" x14ac:dyDescent="0.3">
      <c r="B22" s="6" t="s">
        <v>2</v>
      </c>
      <c r="C22" s="44"/>
      <c r="D22" s="45"/>
      <c r="E22" s="44"/>
      <c r="F22" s="45"/>
      <c r="G22" s="44"/>
      <c r="H22" s="45"/>
      <c r="I22" s="44"/>
      <c r="J22" s="45"/>
      <c r="K22" s="44"/>
      <c r="L22" s="45"/>
      <c r="M22" s="46"/>
      <c r="N22" s="45"/>
      <c r="O22" s="44"/>
      <c r="P22" s="7"/>
    </row>
    <row r="23" spans="2:16" ht="16.5" customHeight="1" x14ac:dyDescent="0.3">
      <c r="B23" s="4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  <c r="P23" s="55"/>
    </row>
    <row r="24" spans="2:16" ht="30" customHeight="1" x14ac:dyDescent="0.4">
      <c r="B24" s="1" t="s">
        <v>38</v>
      </c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  <c r="P24" s="55"/>
    </row>
    <row r="25" spans="2:16" ht="16.5" customHeight="1" x14ac:dyDescent="0.4">
      <c r="B25" s="1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  <c r="P25" s="55"/>
    </row>
    <row r="26" spans="2:16" ht="16.5" customHeight="1" x14ac:dyDescent="0.3">
      <c r="B26" s="8" t="s">
        <v>25</v>
      </c>
      <c r="C26" s="56" t="s">
        <v>45</v>
      </c>
      <c r="D26" s="5" t="s">
        <v>46</v>
      </c>
      <c r="E26" s="56" t="s">
        <v>47</v>
      </c>
      <c r="F26" s="5" t="s">
        <v>48</v>
      </c>
      <c r="G26" s="56" t="s">
        <v>4</v>
      </c>
      <c r="H26" s="5" t="s">
        <v>5</v>
      </c>
      <c r="I26" s="56" t="s">
        <v>49</v>
      </c>
      <c r="J26" s="5" t="s">
        <v>6</v>
      </c>
      <c r="K26" s="56" t="s">
        <v>50</v>
      </c>
      <c r="L26" s="5" t="s">
        <v>51</v>
      </c>
      <c r="M26" s="56" t="s">
        <v>52</v>
      </c>
      <c r="N26" s="5" t="s">
        <v>53</v>
      </c>
      <c r="O26" s="56" t="s">
        <v>2</v>
      </c>
      <c r="P26" s="5" t="s">
        <v>7</v>
      </c>
    </row>
    <row r="27" spans="2:16" ht="16.5" customHeight="1" x14ac:dyDescent="0.3">
      <c r="B27" s="9" t="s">
        <v>36</v>
      </c>
      <c r="C27" s="41"/>
      <c r="D27" s="42"/>
      <c r="E27" s="41"/>
      <c r="F27" s="42"/>
      <c r="G27" s="41"/>
      <c r="H27" s="42"/>
      <c r="I27" s="41"/>
      <c r="J27" s="42"/>
      <c r="K27" s="41"/>
      <c r="L27" s="42"/>
      <c r="M27" s="43"/>
      <c r="N27" s="42"/>
      <c r="O27" s="41"/>
      <c r="P27" s="10"/>
    </row>
    <row r="28" spans="2:16" ht="16.5" customHeight="1" x14ac:dyDescent="0.3">
      <c r="B28" s="6" t="s">
        <v>37</v>
      </c>
      <c r="C28" s="44"/>
      <c r="D28" s="45"/>
      <c r="E28" s="44"/>
      <c r="F28" s="45"/>
      <c r="G28" s="44"/>
      <c r="H28" s="45"/>
      <c r="I28" s="44"/>
      <c r="J28" s="45"/>
      <c r="K28" s="44"/>
      <c r="L28" s="45"/>
      <c r="M28" s="46"/>
      <c r="N28" s="45"/>
      <c r="O28" s="44"/>
      <c r="P28" s="7"/>
    </row>
    <row r="29" spans="2:16" ht="16.5" customHeight="1" x14ac:dyDescent="0.3">
      <c r="B29" s="4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55"/>
    </row>
    <row r="30" spans="2:16" ht="30" customHeight="1" x14ac:dyDescent="0.4">
      <c r="B30" s="1" t="s">
        <v>39</v>
      </c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  <c r="P30" s="55"/>
    </row>
    <row r="32" spans="2:16" ht="16.5" customHeight="1" x14ac:dyDescent="0.3">
      <c r="B32" s="8" t="s">
        <v>25</v>
      </c>
      <c r="C32" s="56" t="s">
        <v>45</v>
      </c>
      <c r="D32" s="5" t="s">
        <v>46</v>
      </c>
      <c r="E32" s="56" t="s">
        <v>47</v>
      </c>
      <c r="F32" s="5" t="s">
        <v>48</v>
      </c>
      <c r="G32" s="56" t="s">
        <v>4</v>
      </c>
      <c r="H32" s="5" t="s">
        <v>5</v>
      </c>
      <c r="I32" s="56" t="s">
        <v>49</v>
      </c>
      <c r="J32" s="5" t="s">
        <v>6</v>
      </c>
      <c r="K32" s="56" t="s">
        <v>50</v>
      </c>
      <c r="L32" s="5" t="s">
        <v>51</v>
      </c>
      <c r="M32" s="56" t="s">
        <v>52</v>
      </c>
      <c r="N32" s="5" t="s">
        <v>53</v>
      </c>
      <c r="O32" s="56" t="s">
        <v>2</v>
      </c>
      <c r="P32" s="5" t="s">
        <v>7</v>
      </c>
    </row>
    <row r="33" spans="2:16" ht="16.5" customHeight="1" x14ac:dyDescent="0.3">
      <c r="B33" s="9" t="s">
        <v>28</v>
      </c>
      <c r="C33" s="41">
        <f>jan!O5</f>
        <v>0</v>
      </c>
      <c r="D33" s="42"/>
      <c r="E33" s="41"/>
      <c r="F33" s="42"/>
      <c r="G33" s="41"/>
      <c r="H33" s="42"/>
      <c r="I33" s="41"/>
      <c r="J33" s="42"/>
      <c r="K33" s="41"/>
      <c r="L33" s="42"/>
      <c r="M33" s="43"/>
      <c r="N33" s="42"/>
      <c r="O33" s="41"/>
      <c r="P33" s="10"/>
    </row>
    <row r="34" spans="2:16" ht="16.5" customHeight="1" x14ac:dyDescent="0.3">
      <c r="B34" s="6" t="s">
        <v>29</v>
      </c>
      <c r="C34" s="44">
        <f>jan!O15</f>
        <v>0</v>
      </c>
      <c r="D34" s="45"/>
      <c r="E34" s="44"/>
      <c r="F34" s="45"/>
      <c r="G34" s="44"/>
      <c r="H34" s="45"/>
      <c r="I34" s="44"/>
      <c r="J34" s="45"/>
      <c r="K34" s="44"/>
      <c r="L34" s="45"/>
      <c r="M34" s="46"/>
      <c r="N34" s="45"/>
      <c r="O34" s="44"/>
      <c r="P34" s="7"/>
    </row>
    <row r="35" spans="2:16" ht="16.5" customHeight="1" x14ac:dyDescent="0.3">
      <c r="B35" s="6" t="s">
        <v>30</v>
      </c>
      <c r="C35" s="44">
        <f>jan!O29</f>
        <v>0</v>
      </c>
      <c r="D35" s="45"/>
      <c r="E35" s="44"/>
      <c r="F35" s="45"/>
      <c r="G35" s="44"/>
      <c r="H35" s="45"/>
      <c r="I35" s="44"/>
      <c r="J35" s="45"/>
      <c r="K35" s="44"/>
      <c r="L35" s="45"/>
      <c r="M35" s="46"/>
      <c r="N35" s="45"/>
      <c r="O35" s="44"/>
      <c r="P35" s="7"/>
    </row>
  </sheetData>
  <printOptions horizontalCentered="1"/>
  <pageMargins left="0.25" right="0.25" top="0.75" bottom="0.75" header="0.3" footer="0.3"/>
  <pageSetup scale="91" orientation="landscape" r:id="rId1"/>
  <drawing r:id="rId2"/>
  <tableParts count="3">
    <tablePart r:id="rId3"/>
    <tablePart r:id="rId4"/>
    <tablePart r:id="rId5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markers="1" last="1">
          <x14:colorSeries theme="0" tint="-0.499984740745262"/>
          <x14:colorNegative theme="6"/>
          <x14:colorAxis rgb="FF000000"/>
          <x14:colorMarkers theme="7"/>
          <x14:colorFirst theme="5" tint="-0.249977111117893"/>
          <x14:colorLast theme="7"/>
          <x14:colorHigh theme="5" tint="-0.249977111117893"/>
          <x14:colorLow theme="5" tint="-0.249977111117893"/>
          <x14:sparklines>
            <x14:sparkline>
              <xm:f>résumé!C27:N27</xm:f>
              <xm:sqref>P27</xm:sqref>
            </x14:sparkline>
            <x14:sparkline>
              <xm:f>résumé!C28:N28</xm:f>
              <xm:sqref>P28</xm:sqref>
            </x14:sparkline>
          </x14:sparklines>
        </x14:sparklineGroup>
        <x14:sparklineGroup displayEmptyCellsAs="gap" markers="1" last="1">
          <x14:colorSeries theme="0" tint="-0.499984740745262"/>
          <x14:colorNegative theme="6"/>
          <x14:colorAxis rgb="FF000000"/>
          <x14:colorMarkers theme="7"/>
          <x14:colorFirst theme="5" tint="-0.249977111117893"/>
          <x14:colorLast theme="7"/>
          <x14:colorHigh theme="5" tint="-0.249977111117893"/>
          <x14:colorLow theme="5" tint="-0.249977111117893"/>
          <x14:sparklines>
            <x14:sparkline>
              <xm:f>résumé!C33:N33</xm:f>
              <xm:sqref>P33</xm:sqref>
            </x14:sparkline>
            <x14:sparkline>
              <xm:f>résumé!C34:N34</xm:f>
              <xm:sqref>P34</xm:sqref>
            </x14:sparkline>
            <x14:sparkline>
              <xm:f>résumé!C35:N35</xm:f>
              <xm:sqref>P35</xm:sqref>
            </x14:sparkline>
          </x14:sparklines>
        </x14:sparklineGroup>
        <x14:sparklineGroup displayEmptyCellsAs="gap" markers="1" last="1">
          <x14:colorSeries theme="0" tint="-0.499984740745262"/>
          <x14:colorNegative theme="6"/>
          <x14:colorAxis rgb="FF000000"/>
          <x14:colorMarkers theme="7"/>
          <x14:colorFirst theme="5" tint="-0.249977111117893"/>
          <x14:colorLast theme="7"/>
          <x14:colorHigh theme="5" tint="-0.249977111117893"/>
          <x14:colorLow theme="5" tint="-0.249977111117893"/>
          <x14:sparklines>
            <x14:sparkline>
              <xm:f>résumé!C20:N20</xm:f>
              <xm:sqref>P20</xm:sqref>
            </x14:sparkline>
            <x14:sparkline>
              <xm:f>résumé!C21:N21</xm:f>
              <xm:sqref>P21</xm:sqref>
            </x14:sparkline>
            <x14:sparkline>
              <xm:f>résumé!C22:N22</xm:f>
              <xm:sqref>P22</xm:sqref>
            </x14:sparkline>
          </x14:sparklines>
        </x14:sparklineGroup>
        <x14:sparklineGroup displayEmptyCellsAs="gap" markers="1" high="1" low="1" first="1" last="1" negative="1">
          <x14:colorSeries theme="0" tint="-0.499984740745262"/>
          <x14:colorNegative theme="6"/>
          <x14:colorAxis rgb="FF000000"/>
          <x14:colorMarkers theme="7"/>
          <x14:colorFirst theme="7"/>
          <x14:colorLast theme="7"/>
          <x14:colorHigh theme="7"/>
          <x14:colorLow theme="7"/>
          <x14:sparklines>
            <x14:sparkline>
              <xm:f>résumé!C23:N23</xm:f>
              <xm:sqref>P23</xm:sqref>
            </x14:sparkline>
            <x14:sparkline>
              <xm:f>résumé!C24:N24</xm:f>
              <xm:sqref>P24</xm:sqref>
            </x14:sparkline>
            <x14:sparkline>
              <xm:f>résumé!C25:N25</xm:f>
              <xm:sqref>P25</xm:sqref>
            </x14:sparkline>
            <x14:sparkline>
              <xm:f>résumé!C29:N29</xm:f>
              <xm:sqref>P29</xm:sqref>
            </x14:sparkline>
            <x14:sparkline>
              <xm:f>résumé!C30:N30</xm:f>
              <xm:sqref>P30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249977111117893"/>
    <pageSetUpPr autoPageBreaks="0" fitToPage="1"/>
  </sheetPr>
  <dimension ref="A1:U39"/>
  <sheetViews>
    <sheetView showGridLines="0" tabSelected="1" workbookViewId="0">
      <selection activeCell="G6" sqref="G6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23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17" t="s">
        <v>19</v>
      </c>
      <c r="D4" s="16" t="s">
        <v>20</v>
      </c>
      <c r="E4" s="59" t="s">
        <v>22</v>
      </c>
      <c r="F4" s="58" t="s">
        <v>41</v>
      </c>
      <c r="G4" s="17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v>27.3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>
        <v>41276</v>
      </c>
      <c r="C6" s="23">
        <v>5</v>
      </c>
      <c r="D6" s="48"/>
      <c r="E6" s="57">
        <f>IF(ISBLANK(ExpJan[[#This Row],[Date]]),"",E5+ExpJan[[#This Row],[Crédit]]-ExpJan[[#This Row],[Débit]])</f>
        <v>32.299999999999997</v>
      </c>
      <c r="F6" s="61"/>
      <c r="G6" s="62" t="s">
        <v>33</v>
      </c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>
        <v>41277</v>
      </c>
      <c r="C7" s="23"/>
      <c r="D7" s="48">
        <v>50</v>
      </c>
      <c r="E7" s="57">
        <f>IF(ISBLANK(ExpJan[[#This Row],[Date]]),"",E6+ExpJan[[#This Row],[Crédit]]-ExpJan[[#This Row],[Débit]])</f>
        <v>-17.700000000000003</v>
      </c>
      <c r="F7" s="61" t="s">
        <v>43</v>
      </c>
      <c r="G7" s="62" t="s">
        <v>40</v>
      </c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>
        <v>41278</v>
      </c>
      <c r="C8" s="23">
        <v>5</v>
      </c>
      <c r="D8" s="48"/>
      <c r="E8" s="57">
        <f>IF(ISBLANK(ExpJan[[#This Row],[Date]]),"",E7+ExpJan[[#This Row],[Crédit]]-ExpJan[[#This Row],[Débit]])</f>
        <v>-12.700000000000003</v>
      </c>
      <c r="F8" s="61"/>
      <c r="G8" s="62" t="s">
        <v>33</v>
      </c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>
        <v>41279</v>
      </c>
      <c r="C9" s="23"/>
      <c r="D9" s="48">
        <v>2</v>
      </c>
      <c r="E9" s="57">
        <f>IF(ISBLANK(ExpJan[[#This Row],[Date]]),"",E8+ExpJan[[#This Row],[Crédit]]-ExpJan[[#This Row],[Débit]])</f>
        <v>-14.700000000000003</v>
      </c>
      <c r="F9" s="61" t="s">
        <v>42</v>
      </c>
      <c r="G9" s="62" t="s">
        <v>24</v>
      </c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>
        <v>41280</v>
      </c>
      <c r="C10" s="23">
        <v>9.6999999999999993</v>
      </c>
      <c r="D10" s="48"/>
      <c r="E10" s="57">
        <f>IF(ISBLANK(ExpJan[[#This Row],[Date]]),"",E9+ExpJan[[#This Row],[Crédit]]-ExpJan[[#This Row],[Débit]])</f>
        <v>-5.0000000000000036</v>
      </c>
      <c r="F10" s="61"/>
      <c r="G10" s="62" t="s">
        <v>33</v>
      </c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>
        <v>41281</v>
      </c>
      <c r="C11" s="23">
        <v>5</v>
      </c>
      <c r="D11" s="48"/>
      <c r="E11" s="57">
        <f>IF(ISBLANK(ExpJan[[#This Row],[Date]]),"",E10+ExpJan[[#This Row],[Crédit]]-ExpJan[[#This Row],[Débit]])</f>
        <v>-3.5527136788005009E-15</v>
      </c>
      <c r="F11" s="61"/>
      <c r="G11" s="62" t="s">
        <v>44</v>
      </c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>
        <v>41282</v>
      </c>
      <c r="C12" s="26">
        <v>3500</v>
      </c>
      <c r="D12" s="49"/>
      <c r="E12" s="57">
        <f>IF(ISBLANK(ExpJan[[#This Row],[Date]]),"",E11+ExpJan[[#This Row],[Crédit]]-ExpJan[[#This Row],[Débit]])</f>
        <v>3500</v>
      </c>
      <c r="F12" s="61"/>
      <c r="G12" s="62" t="s">
        <v>34</v>
      </c>
      <c r="H12" s="53" t="s">
        <v>27</v>
      </c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IF(ISBLANK(ExpJan[[#This Row],[Date]]),"",E12+ExpJan[[#This Row],[Crédit]]-ExpJan[[#This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IF(ISBLANK(ExpJan[[#This Row],[Date]]),"",E13+ExpJan[[#This Row],[Crédit]]-ExpJan[[#This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IF(ISBLANK(ExpJan[[#This Row],[Date]]),"",E14+ExpJan[[#This Row],[Crédit]]-ExpJan[[#This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IF(ISBLANK(ExpJan[[#This Row],[Date]]),"",E15+ExpJan[[#This Row],[Crédit]]-ExpJan[[#This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IF(ISBLANK(ExpJan[[#This Row],[Date]]),"",E16+ExpJan[[#This Row],[Crédit]]-ExpJan[[#This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IF(ISBLANK(ExpJan[[#This Row],[Date]]),"",E17+ExpJan[[#This Row],[Crédit]]-ExpJan[[#This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IF(ISBLANK(ExpJan[[#This Row],[Date]]),"",E18+ExpJan[[#This Row],[Crédit]]-ExpJan[[#This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IF(ISBLANK(ExpJan[[#This Row],[Date]]),"",E19+ExpJan[[#This Row],[Crédit]]-ExpJan[[#This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IF(ISBLANK(ExpJan[[#This Row],[Date]]),"",E20+ExpJan[[#This Row],[Crédit]]-ExpJan[[#This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IF(ISBLANK(ExpJan[[#This Row],[Date]]),"",E21+ExpJan[[#This Row],[Crédit]]-ExpJan[[#This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IF(ISBLANK(ExpJan[[#This Row],[Date]]),"",E22+ExpJan[[#This Row],[Crédit]]-ExpJan[[#This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IF(ISBLANK(ExpJan[[#This Row],[Date]]),"",E23+ExpJan[[#This Row],[Crédit]]-ExpJan[[#This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IF(ISBLANK(ExpJan[[#This Row],[Date]]),"",E24+ExpJan[[#This Row],[Crédit]]-ExpJan[[#This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IF(ISBLANK(ExpJan[[#This Row],[Date]]),"",E25+ExpJan[[#This Row],[Crédit]]-ExpJan[[#This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IF(ISBLANK(ExpJan[[#This Row],[Date]]),"",E26+ExpJan[[#This Row],[Crédit]]-ExpJan[[#This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IF(ISBLANK(ExpJan[[#This Row],[Date]]),"",E27+ExpJan[[#This Row],[Crédit]]-ExpJan[[#This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IF(ISBLANK(ExpJan[[#This Row],[Date]]),"",E28+ExpJan[[#This Row],[Crédit]]-ExpJan[[#This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IF(ISBLANK(ExpJan[[#This Row],[Date]]),"",E29+ExpJan[[#This Row],[Crédit]]-ExpJan[[#This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IF(ISBLANK(ExpJan[[#This Row],[Date]]),"",E30+ExpJan[[#This Row],[Crédit]]-ExpJan[[#This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SUM(ExpJan[Crédit])</f>
        <v>3524.7</v>
      </c>
      <c r="D33" s="29">
        <f>SUM(ExpJan[Débit])</f>
        <v>52</v>
      </c>
      <c r="E33" s="51">
        <f>(E5)+ExpJan[[#Totals],[Crédit]]-ExpJan[[#Totals],[Débit]]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sortState ref="K15:L15">
    <sortCondition ref="K14"/>
  </sortState>
  <mergeCells count="6">
    <mergeCell ref="K11:O12"/>
    <mergeCell ref="K2:O2"/>
    <mergeCell ref="K25:O26"/>
    <mergeCell ref="B2:G2"/>
    <mergeCell ref="R2:U2"/>
    <mergeCell ref="R7:U8"/>
  </mergeCells>
  <conditionalFormatting sqref="E5:E32">
    <cfRule type="cellIs" dxfId="96" priority="9" operator="lessThan">
      <formula>0</formula>
    </cfRule>
  </conditionalFormatting>
  <conditionalFormatting sqref="F6:F31">
    <cfRule type="beginsWith" dxfId="95" priority="4" operator="beginsWith" text="A">
      <formula>LEFT(F6,LEN("A"))="A"</formula>
    </cfRule>
    <cfRule type="beginsWith" dxfId="94" priority="6" operator="beginsWith" text="PA">
      <formula>LEFT(F6,LEN("PA"))="PA"</formula>
    </cfRule>
  </conditionalFormatting>
  <conditionalFormatting sqref="G6:G31">
    <cfRule type="beginsWith" dxfId="93" priority="1" operator="beginsWith" text="S">
      <formula>LEFT(G6,LEN("S"))="S"</formula>
    </cfRule>
    <cfRule type="beginsWith" dxfId="92" priority="2" operator="beginsWith" text="VA">
      <formula>LEFT(G6,LEN("VA"))="VA"</formula>
    </cfRule>
    <cfRule type="beginsWith" dxfId="91" priority="3" operator="beginsWith" text="VPA">
      <formula>LEFT(G6,LEN("VPA"))="VPA"</formula>
    </cfRule>
  </conditionalFormatting>
  <dataValidations count="4">
    <dataValidation type="list" allowBlank="1" showInputMessage="1" showErrorMessage="1" sqref="G5:G32">
      <formula1>"CB,CH,S,VPA,VA"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custom" errorStyle="warning" allowBlank="1" showInputMessage="1" showErrorMessage="1" errorTitle="Amount Validation" error="Amount should be a number." sqref="C5:E32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 tint="-0.249977111117893"/>
    <pageSetUpPr autoPageBreaks="0" fitToPage="1"/>
  </sheetPr>
  <dimension ref="A1:U39"/>
  <sheetViews>
    <sheetView showGridLines="0" workbookViewId="0">
      <selection activeCell="E32" sqref="E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55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IF(ISBLANK(ExpJan31[[#This Row],[Date]]),"",E5+ExpJan31[[#This Row],[Crédit]]-ExpJan31[[#This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IF(ISBLANK(ExpJan31[[#This Row],[Date]]),"",E6+ExpJan31[[#This Row],[Crédit]]-ExpJan31[[#This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IF(ISBLANK(ExpJan31[[#This Row],[Date]]),"",E7+ExpJan31[[#This Row],[Crédit]]-ExpJan31[[#This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IF(ISBLANK(ExpJan31[[#This Row],[Date]]),"",E8+ExpJan31[[#This Row],[Crédit]]-ExpJan31[[#This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IF(ISBLANK(ExpJan31[[#This Row],[Date]]),"",E9+ExpJan31[[#This Row],[Crédit]]-ExpJan31[[#This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IF(ISBLANK(ExpJan31[[#This Row],[Date]]),"",E10+ExpJan31[[#This Row],[Crédit]]-ExpJan31[[#This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IF(ISBLANK(ExpJan31[[#This Row],[Date]]),"",E11+ExpJan31[[#This Row],[Crédit]]-ExpJan31[[#This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IF(ISBLANK(ExpJan31[[#This Row],[Date]]),"",E12+ExpJan31[[#This Row],[Crédit]]-ExpJan31[[#This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IF(ISBLANK(ExpJan31[[#This Row],[Date]]),"",E13+ExpJan31[[#This Row],[Crédit]]-ExpJan31[[#This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IF(ISBLANK(ExpJan31[[#This Row],[Date]]),"",E14+ExpJan31[[#This Row],[Crédit]]-ExpJan31[[#This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IF(ISBLANK(ExpJan31[[#This Row],[Date]]),"",E15+ExpJan31[[#This Row],[Crédit]]-ExpJan31[[#This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IF(ISBLANK(ExpJan31[[#This Row],[Date]]),"",E16+ExpJan31[[#This Row],[Crédit]]-ExpJan31[[#This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IF(ISBLANK(ExpJan31[[#This Row],[Date]]),"",E17+ExpJan31[[#This Row],[Crédit]]-ExpJan31[[#This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IF(ISBLANK(ExpJan31[[#This Row],[Date]]),"",E18+ExpJan31[[#This Row],[Crédit]]-ExpJan31[[#This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IF(ISBLANK(ExpJan31[[#This Row],[Date]]),"",E19+ExpJan31[[#This Row],[Crédit]]-ExpJan31[[#This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IF(ISBLANK(ExpJan31[[#This Row],[Date]]),"",E20+ExpJan31[[#This Row],[Crédit]]-ExpJan31[[#This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IF(ISBLANK(ExpJan31[[#This Row],[Date]]),"",E21+ExpJan31[[#This Row],[Crédit]]-ExpJan31[[#This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IF(ISBLANK(ExpJan31[[#This Row],[Date]]),"",E22+ExpJan31[[#This Row],[Crédit]]-ExpJan31[[#This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IF(ISBLANK(ExpJan31[[#This Row],[Date]]),"",E23+ExpJan31[[#This Row],[Crédit]]-ExpJan31[[#This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IF(ISBLANK(ExpJan31[[#This Row],[Date]]),"",E24+ExpJan31[[#This Row],[Crédit]]-ExpJan31[[#This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IF(ISBLANK(ExpJan31[[#This Row],[Date]]),"",E25+ExpJan31[[#This Row],[Crédit]]-ExpJan31[[#This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IF(ISBLANK(ExpJan31[[#This Row],[Date]]),"",E26+ExpJan31[[#This Row],[Crédit]]-ExpJan31[[#This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IF(ISBLANK(ExpJan31[[#This Row],[Date]]),"",E27+ExpJan31[[#This Row],[Crédit]]-ExpJan31[[#This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IF(ISBLANK(ExpJan31[[#This Row],[Date]]),"",E28+ExpJan31[[#This Row],[Crédit]]-ExpJan31[[#This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IF(ISBLANK(ExpJan31[[#This Row],[Date]]),"",E29+ExpJan31[[#This Row],[Crédit]]-ExpJan31[[#This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IF(ISBLANK(ExpJan31[[#This Row],[Date]]),"",E30+ExpJan31[[#This Row],[Crédit]]-ExpJan31[[#This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SUM(ExpJan31[Crédit])</f>
        <v>0</v>
      </c>
      <c r="D33" s="29">
        <f>SUM(ExpJan31[Débit])</f>
        <v>0</v>
      </c>
      <c r="E33" s="51">
        <f>(E5)+ExpJan31[[#Totals],[Crédit]]-ExpJan31[[#Totals],[Débit]]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90" priority="7" operator="lessThan">
      <formula>0</formula>
    </cfRule>
  </conditionalFormatting>
  <conditionalFormatting sqref="F6:F31">
    <cfRule type="beginsWith" dxfId="89" priority="5" operator="beginsWith" text="A">
      <formula>LEFT(F6,LEN("A"))="A"</formula>
    </cfRule>
    <cfRule type="beginsWith" dxfId="88" priority="6" operator="beginsWith" text="PA">
      <formula>LEFT(F6,LEN("PA"))="PA"</formula>
    </cfRule>
  </conditionalFormatting>
  <conditionalFormatting sqref="G6:G31">
    <cfRule type="beginsWith" dxfId="87" priority="2" operator="beginsWith" text="S">
      <formula>LEFT(G6,LEN("S"))="S"</formula>
    </cfRule>
    <cfRule type="beginsWith" dxfId="86" priority="3" operator="beginsWith" text="VA">
      <formula>LEFT(G6,LEN("VA"))="VA"</formula>
    </cfRule>
    <cfRule type="beginsWith" dxfId="85" priority="4" operator="beginsWith" text="VPA">
      <formula>LEFT(G6,LEN("VPA"))="VPA"</formula>
    </cfRule>
  </conditionalFormatting>
  <conditionalFormatting sqref="E32">
    <cfRule type="cellIs" dxfId="84" priority="1" operator="lessThan">
      <formula>0</formula>
    </cfRule>
  </conditionalFormatting>
  <dataValidations count="4">
    <dataValidation type="custom" errorStyle="warning" allowBlank="1" showInputMessage="1" showErrorMessage="1" errorTitle="Amount Validation" error="Amount should be a number." sqref="C5:E32">
      <formula1>ISNUMBER($D5)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list" allowBlank="1" showInputMessage="1" showErrorMessage="1" sqref="G5:G32">
      <formula1>"CB,CH,S,VPA,VA"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56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IF(ISBLANK(ExpJan3133[[#This Row],[Date]]),"",E5+ExpJan3133[[#This Row],[Crédit]]-ExpJan3133[[#This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IF(ISBLANK(ExpJan3133[[#This Row],[Date]]),"",E6+ExpJan3133[[#This Row],[Crédit]]-ExpJan3133[[#This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IF(ISBLANK(ExpJan3133[[#This Row],[Date]]),"",E7+ExpJan3133[[#This Row],[Crédit]]-ExpJan3133[[#This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IF(ISBLANK(ExpJan3133[[#This Row],[Date]]),"",E8+ExpJan3133[[#This Row],[Crédit]]-ExpJan3133[[#This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IF(ISBLANK(ExpJan3133[[#This Row],[Date]]),"",E9+ExpJan3133[[#This Row],[Crédit]]-ExpJan3133[[#This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IF(ISBLANK(ExpJan3133[[#This Row],[Date]]),"",E10+ExpJan3133[[#This Row],[Crédit]]-ExpJan3133[[#This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IF(ISBLANK(ExpJan3133[[#This Row],[Date]]),"",E11+ExpJan3133[[#This Row],[Crédit]]-ExpJan3133[[#This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IF(ISBLANK(ExpJan3133[[#This Row],[Date]]),"",E12+ExpJan3133[[#This Row],[Crédit]]-ExpJan3133[[#This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IF(ISBLANK(ExpJan3133[[#This Row],[Date]]),"",E13+ExpJan3133[[#This Row],[Crédit]]-ExpJan3133[[#This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IF(ISBLANK(ExpJan3133[[#This Row],[Date]]),"",E14+ExpJan3133[[#This Row],[Crédit]]-ExpJan3133[[#This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IF(ISBLANK(ExpJan3133[[#This Row],[Date]]),"",E15+ExpJan3133[[#This Row],[Crédit]]-ExpJan3133[[#This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IF(ISBLANK(ExpJan3133[[#This Row],[Date]]),"",E16+ExpJan3133[[#This Row],[Crédit]]-ExpJan3133[[#This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IF(ISBLANK(ExpJan3133[[#This Row],[Date]]),"",E17+ExpJan3133[[#This Row],[Crédit]]-ExpJan3133[[#This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IF(ISBLANK(ExpJan3133[[#This Row],[Date]]),"",E18+ExpJan3133[[#This Row],[Crédit]]-ExpJan3133[[#This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IF(ISBLANK(ExpJan3133[[#This Row],[Date]]),"",E19+ExpJan3133[[#This Row],[Crédit]]-ExpJan3133[[#This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IF(ISBLANK(ExpJan3133[[#This Row],[Date]]),"",E20+ExpJan3133[[#This Row],[Crédit]]-ExpJan3133[[#This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IF(ISBLANK(ExpJan3133[[#This Row],[Date]]),"",E21+ExpJan3133[[#This Row],[Crédit]]-ExpJan3133[[#This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IF(ISBLANK(ExpJan3133[[#This Row],[Date]]),"",E22+ExpJan3133[[#This Row],[Crédit]]-ExpJan3133[[#This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IF(ISBLANK(ExpJan3133[[#This Row],[Date]]),"",E23+ExpJan3133[[#This Row],[Crédit]]-ExpJan3133[[#This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IF(ISBLANK(ExpJan3133[[#This Row],[Date]]),"",E24+ExpJan3133[[#This Row],[Crédit]]-ExpJan3133[[#This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IF(ISBLANK(ExpJan3133[[#This Row],[Date]]),"",E25+ExpJan3133[[#This Row],[Crédit]]-ExpJan3133[[#This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IF(ISBLANK(ExpJan3133[[#This Row],[Date]]),"",E26+ExpJan3133[[#This Row],[Crédit]]-ExpJan3133[[#This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IF(ISBLANK(ExpJan3133[[#This Row],[Date]]),"",E27+ExpJan3133[[#This Row],[Crédit]]-ExpJan3133[[#This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IF(ISBLANK(ExpJan3133[[#This Row],[Date]]),"",E28+ExpJan3133[[#This Row],[Crédit]]-ExpJan3133[[#This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IF(ISBLANK(ExpJan3133[[#This Row],[Date]]),"",E29+ExpJan3133[[#This Row],[Crédit]]-ExpJan3133[[#This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IF(ISBLANK(ExpJan3133[[#This Row],[Date]]),"",E30+ExpJan3133[[#This Row],[Crédit]]-ExpJan3133[[#This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SUM(ExpJan3133[Crédit])</f>
        <v>0</v>
      </c>
      <c r="D33" s="29">
        <f>SUM(ExpJan3133[Débit])</f>
        <v>0</v>
      </c>
      <c r="E33" s="51">
        <f>(E5)+ExpJan3133[[#Totals],[Crédit]]-ExpJan3133[[#Totals],[Débit]]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83" priority="7" operator="lessThan">
      <formula>0</formula>
    </cfRule>
  </conditionalFormatting>
  <conditionalFormatting sqref="F6:F31">
    <cfRule type="beginsWith" dxfId="82" priority="5" operator="beginsWith" text="A">
      <formula>LEFT(F6,LEN("A"))="A"</formula>
    </cfRule>
    <cfRule type="beginsWith" dxfId="81" priority="6" operator="beginsWith" text="PA">
      <formula>LEFT(F6,LEN("PA"))="PA"</formula>
    </cfRule>
  </conditionalFormatting>
  <conditionalFormatting sqref="G6:G31">
    <cfRule type="beginsWith" dxfId="80" priority="2" operator="beginsWith" text="S">
      <formula>LEFT(G6,LEN("S"))="S"</formula>
    </cfRule>
    <cfRule type="beginsWith" dxfId="79" priority="3" operator="beginsWith" text="VA">
      <formula>LEFT(G6,LEN("VA"))="VA"</formula>
    </cfRule>
    <cfRule type="beginsWith" dxfId="78" priority="4" operator="beginsWith" text="VPA">
      <formula>LEFT(G6,LEN("VPA"))="VPA"</formula>
    </cfRule>
  </conditionalFormatting>
  <conditionalFormatting sqref="E32">
    <cfRule type="cellIs" dxfId="77" priority="1" operator="lessThan">
      <formula>0</formula>
    </cfRule>
  </conditionalFormatting>
  <dataValidations count="4">
    <dataValidation type="list" allowBlank="1" showInputMessage="1" showErrorMessage="1" sqref="G5:G32">
      <formula1>"CB,CH,S,VPA,VA"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custom" errorStyle="warning" allowBlank="1" showInputMessage="1" showErrorMessage="1" errorTitle="Amount Validation" error="Amount should be a number." sqref="C5:E32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57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IF(ISBLANK(ExpJan313334[[#This Row],[Date]]),"",E5+ExpJan313334[[#This Row],[Crédit]]-ExpJan313334[[#This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IF(ISBLANK(ExpJan313334[[#This Row],[Date]]),"",E6+ExpJan313334[[#This Row],[Crédit]]-ExpJan313334[[#This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IF(ISBLANK(ExpJan313334[[#This Row],[Date]]),"",E7+ExpJan313334[[#This Row],[Crédit]]-ExpJan313334[[#This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IF(ISBLANK(ExpJan313334[[#This Row],[Date]]),"",E8+ExpJan313334[[#This Row],[Crédit]]-ExpJan313334[[#This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IF(ISBLANK(ExpJan313334[[#This Row],[Date]]),"",E9+ExpJan313334[[#This Row],[Crédit]]-ExpJan313334[[#This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IF(ISBLANK(ExpJan313334[[#This Row],[Date]]),"",E10+ExpJan313334[[#This Row],[Crédit]]-ExpJan313334[[#This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IF(ISBLANK(ExpJan313334[[#This Row],[Date]]),"",E11+ExpJan313334[[#This Row],[Crédit]]-ExpJan313334[[#This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IF(ISBLANK(ExpJan313334[[#This Row],[Date]]),"",E12+ExpJan313334[[#This Row],[Crédit]]-ExpJan313334[[#This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IF(ISBLANK(ExpJan313334[[#This Row],[Date]]),"",E13+ExpJan313334[[#This Row],[Crédit]]-ExpJan313334[[#This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IF(ISBLANK(ExpJan313334[[#This Row],[Date]]),"",E14+ExpJan313334[[#This Row],[Crédit]]-ExpJan313334[[#This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IF(ISBLANK(ExpJan313334[[#This Row],[Date]]),"",E15+ExpJan313334[[#This Row],[Crédit]]-ExpJan313334[[#This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IF(ISBLANK(ExpJan313334[[#This Row],[Date]]),"",E16+ExpJan313334[[#This Row],[Crédit]]-ExpJan313334[[#This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IF(ISBLANK(ExpJan313334[[#This Row],[Date]]),"",E17+ExpJan313334[[#This Row],[Crédit]]-ExpJan313334[[#This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IF(ISBLANK(ExpJan313334[[#This Row],[Date]]),"",E18+ExpJan313334[[#This Row],[Crédit]]-ExpJan313334[[#This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IF(ISBLANK(ExpJan313334[[#This Row],[Date]]),"",E19+ExpJan313334[[#This Row],[Crédit]]-ExpJan313334[[#This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IF(ISBLANK(ExpJan313334[[#This Row],[Date]]),"",E20+ExpJan313334[[#This Row],[Crédit]]-ExpJan313334[[#This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IF(ISBLANK(ExpJan313334[[#This Row],[Date]]),"",E21+ExpJan313334[[#This Row],[Crédit]]-ExpJan313334[[#This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IF(ISBLANK(ExpJan313334[[#This Row],[Date]]),"",E22+ExpJan313334[[#This Row],[Crédit]]-ExpJan313334[[#This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IF(ISBLANK(ExpJan313334[[#This Row],[Date]]),"",E23+ExpJan313334[[#This Row],[Crédit]]-ExpJan313334[[#This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IF(ISBLANK(ExpJan313334[[#This Row],[Date]]),"",E24+ExpJan313334[[#This Row],[Crédit]]-ExpJan313334[[#This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IF(ISBLANK(ExpJan313334[[#This Row],[Date]]),"",E25+ExpJan313334[[#This Row],[Crédit]]-ExpJan313334[[#This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IF(ISBLANK(ExpJan313334[[#This Row],[Date]]),"",E26+ExpJan313334[[#This Row],[Crédit]]-ExpJan313334[[#This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IF(ISBLANK(ExpJan313334[[#This Row],[Date]]),"",E27+ExpJan313334[[#This Row],[Crédit]]-ExpJan313334[[#This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IF(ISBLANK(ExpJan313334[[#This Row],[Date]]),"",E28+ExpJan313334[[#This Row],[Crédit]]-ExpJan313334[[#This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IF(ISBLANK(ExpJan313334[[#This Row],[Date]]),"",E29+ExpJan313334[[#This Row],[Crédit]]-ExpJan313334[[#This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IF(ISBLANK(ExpJan313334[[#This Row],[Date]]),"",E30+ExpJan313334[[#This Row],[Crédit]]-ExpJan313334[[#This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SUM(ExpJan313334[Crédit])</f>
        <v>0</v>
      </c>
      <c r="D33" s="29">
        <f>SUM(ExpJan313334[Débit])</f>
        <v>0</v>
      </c>
      <c r="E33" s="51">
        <f>(E5)+ExpJan313334[[#Totals],[Crédit]]-ExpJan313334[[#Totals],[Débit]]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76" priority="7" operator="lessThan">
      <formula>0</formula>
    </cfRule>
  </conditionalFormatting>
  <conditionalFormatting sqref="F6:F31">
    <cfRule type="beginsWith" dxfId="75" priority="5" operator="beginsWith" text="A">
      <formula>LEFT(F6,LEN("A"))="A"</formula>
    </cfRule>
    <cfRule type="beginsWith" dxfId="74" priority="6" operator="beginsWith" text="PA">
      <formula>LEFT(F6,LEN("PA"))="PA"</formula>
    </cfRule>
  </conditionalFormatting>
  <conditionalFormatting sqref="G6:G31">
    <cfRule type="beginsWith" dxfId="73" priority="2" operator="beginsWith" text="S">
      <formula>LEFT(G6,LEN("S"))="S"</formula>
    </cfRule>
    <cfRule type="beginsWith" dxfId="72" priority="3" operator="beginsWith" text="VA">
      <formula>LEFT(G6,LEN("VA"))="VA"</formula>
    </cfRule>
    <cfRule type="beginsWith" dxfId="71" priority="4" operator="beginsWith" text="VPA">
      <formula>LEFT(G6,LEN("VPA"))="VPA"</formula>
    </cfRule>
  </conditionalFormatting>
  <conditionalFormatting sqref="E32">
    <cfRule type="cellIs" dxfId="70" priority="1" operator="lessThan">
      <formula>0</formula>
    </cfRule>
  </conditionalFormatting>
  <dataValidations count="4">
    <dataValidation type="custom" errorStyle="warning" allowBlank="1" showInputMessage="1" showErrorMessage="1" errorTitle="Amount Validation" error="Amount should be a number." sqref="C5:E32">
      <formula1>ISNUMBER($D5)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list" allowBlank="1" showInputMessage="1" showErrorMessage="1" sqref="G5:G32">
      <formula1>"CB,CH,S,VPA,VA"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58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IF(ISBLANK(ExpJan31333435[[#This Row],[Date]]),"",E5+ExpJan31333435[[#This Row],[Crédit]]-ExpJan31333435[[#This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IF(ISBLANK(ExpJan31333435[[#This Row],[Date]]),"",E6+ExpJan31333435[[#This Row],[Crédit]]-ExpJan31333435[[#This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IF(ISBLANK(ExpJan31333435[[#This Row],[Date]]),"",E7+ExpJan31333435[[#This Row],[Crédit]]-ExpJan31333435[[#This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IF(ISBLANK(ExpJan31333435[[#This Row],[Date]]),"",E8+ExpJan31333435[[#This Row],[Crédit]]-ExpJan31333435[[#This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IF(ISBLANK(ExpJan31333435[[#This Row],[Date]]),"",E9+ExpJan31333435[[#This Row],[Crédit]]-ExpJan31333435[[#This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IF(ISBLANK(ExpJan31333435[[#This Row],[Date]]),"",E10+ExpJan31333435[[#This Row],[Crédit]]-ExpJan31333435[[#This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IF(ISBLANK(ExpJan31333435[[#This Row],[Date]]),"",E11+ExpJan31333435[[#This Row],[Crédit]]-ExpJan31333435[[#This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IF(ISBLANK(ExpJan31333435[[#This Row],[Date]]),"",E12+ExpJan31333435[[#This Row],[Crédit]]-ExpJan31333435[[#This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IF(ISBLANK(ExpJan31333435[[#This Row],[Date]]),"",E13+ExpJan31333435[[#This Row],[Crédit]]-ExpJan31333435[[#This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IF(ISBLANK(ExpJan31333435[[#This Row],[Date]]),"",E14+ExpJan31333435[[#This Row],[Crédit]]-ExpJan31333435[[#This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IF(ISBLANK(ExpJan31333435[[#This Row],[Date]]),"",E15+ExpJan31333435[[#This Row],[Crédit]]-ExpJan31333435[[#This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IF(ISBLANK(ExpJan31333435[[#This Row],[Date]]),"",E16+ExpJan31333435[[#This Row],[Crédit]]-ExpJan31333435[[#This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IF(ISBLANK(ExpJan31333435[[#This Row],[Date]]),"",E17+ExpJan31333435[[#This Row],[Crédit]]-ExpJan31333435[[#This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IF(ISBLANK(ExpJan31333435[[#This Row],[Date]]),"",E18+ExpJan31333435[[#This Row],[Crédit]]-ExpJan31333435[[#This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IF(ISBLANK(ExpJan31333435[[#This Row],[Date]]),"",E19+ExpJan31333435[[#This Row],[Crédit]]-ExpJan31333435[[#This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IF(ISBLANK(ExpJan31333435[[#This Row],[Date]]),"",E20+ExpJan31333435[[#This Row],[Crédit]]-ExpJan31333435[[#This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IF(ISBLANK(ExpJan31333435[[#This Row],[Date]]),"",E21+ExpJan31333435[[#This Row],[Crédit]]-ExpJan31333435[[#This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IF(ISBLANK(ExpJan31333435[[#This Row],[Date]]),"",E22+ExpJan31333435[[#This Row],[Crédit]]-ExpJan31333435[[#This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IF(ISBLANK(ExpJan31333435[[#This Row],[Date]]),"",E23+ExpJan31333435[[#This Row],[Crédit]]-ExpJan31333435[[#This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IF(ISBLANK(ExpJan31333435[[#This Row],[Date]]),"",E24+ExpJan31333435[[#This Row],[Crédit]]-ExpJan31333435[[#This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IF(ISBLANK(ExpJan31333435[[#This Row],[Date]]),"",E25+ExpJan31333435[[#This Row],[Crédit]]-ExpJan31333435[[#This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IF(ISBLANK(ExpJan31333435[[#This Row],[Date]]),"",E26+ExpJan31333435[[#This Row],[Crédit]]-ExpJan31333435[[#This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IF(ISBLANK(ExpJan31333435[[#This Row],[Date]]),"",E27+ExpJan31333435[[#This Row],[Crédit]]-ExpJan31333435[[#This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IF(ISBLANK(ExpJan31333435[[#This Row],[Date]]),"",E28+ExpJan31333435[[#This Row],[Crédit]]-ExpJan31333435[[#This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IF(ISBLANK(ExpJan31333435[[#This Row],[Date]]),"",E29+ExpJan31333435[[#This Row],[Crédit]]-ExpJan31333435[[#This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IF(ISBLANK(ExpJan31333435[[#This Row],[Date]]),"",E30+ExpJan31333435[[#This Row],[Crédit]]-ExpJan31333435[[#This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SUM(ExpJan31333435[Crédit])</f>
        <v>0</v>
      </c>
      <c r="D33" s="29">
        <f>SUM(ExpJan31333435[Débit])</f>
        <v>0</v>
      </c>
      <c r="E33" s="51">
        <f>(E5)+ExpJan31333435[[#Totals],[Crédit]]-ExpJan31333435[[#Totals],[Débit]]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69" priority="7" operator="lessThan">
      <formula>0</formula>
    </cfRule>
  </conditionalFormatting>
  <conditionalFormatting sqref="F6:F31">
    <cfRule type="beginsWith" dxfId="68" priority="5" operator="beginsWith" text="A">
      <formula>LEFT(F6,LEN("A"))="A"</formula>
    </cfRule>
    <cfRule type="beginsWith" dxfId="67" priority="6" operator="beginsWith" text="PA">
      <formula>LEFT(F6,LEN("PA"))="PA"</formula>
    </cfRule>
  </conditionalFormatting>
  <conditionalFormatting sqref="G6:G31">
    <cfRule type="beginsWith" dxfId="66" priority="2" operator="beginsWith" text="S">
      <formula>LEFT(G6,LEN("S"))="S"</formula>
    </cfRule>
    <cfRule type="beginsWith" dxfId="65" priority="3" operator="beginsWith" text="VA">
      <formula>LEFT(G6,LEN("VA"))="VA"</formula>
    </cfRule>
    <cfRule type="beginsWith" dxfId="64" priority="4" operator="beginsWith" text="VPA">
      <formula>LEFT(G6,LEN("VPA"))="VPA"</formula>
    </cfRule>
  </conditionalFormatting>
  <conditionalFormatting sqref="E32">
    <cfRule type="cellIs" dxfId="63" priority="1" operator="lessThan">
      <formula>0</formula>
    </cfRule>
  </conditionalFormatting>
  <dataValidations count="4">
    <dataValidation type="list" allowBlank="1" showInputMessage="1" showErrorMessage="1" sqref="G5:G32">
      <formula1>"CB,CH,S,VPA,VA"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custom" errorStyle="warning" allowBlank="1" showInputMessage="1" showErrorMessage="1" errorTitle="Amount Validation" error="Amount should be a number." sqref="C5:E32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59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IF(ISBLANK(ExpJan3133343536373839404142[[#This Row],[Date]]),"",E5+ExpJan3133343536373839404142[[#This Row],[Crédit]]-ExpJan3133343536373839404142[[#This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IF(ISBLANK(ExpJan3133343536373839404142[[#This Row],[Date]]),"",E6+ExpJan3133343536373839404142[[#This Row],[Crédit]]-ExpJan3133343536373839404142[[#This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IF(ISBLANK(ExpJan3133343536373839404142[[#This Row],[Date]]),"",E7+ExpJan3133343536373839404142[[#This Row],[Crédit]]-ExpJan3133343536373839404142[[#This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IF(ISBLANK(ExpJan3133343536373839404142[[#This Row],[Date]]),"",E8+ExpJan3133343536373839404142[[#This Row],[Crédit]]-ExpJan3133343536373839404142[[#This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IF(ISBLANK(ExpJan3133343536373839404142[[#This Row],[Date]]),"",E9+ExpJan3133343536373839404142[[#This Row],[Crédit]]-ExpJan3133343536373839404142[[#This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IF(ISBLANK(ExpJan3133343536373839404142[[#This Row],[Date]]),"",E10+ExpJan3133343536373839404142[[#This Row],[Crédit]]-ExpJan3133343536373839404142[[#This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IF(ISBLANK(ExpJan3133343536373839404142[[#This Row],[Date]]),"",E11+ExpJan3133343536373839404142[[#This Row],[Crédit]]-ExpJan3133343536373839404142[[#This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IF(ISBLANK(ExpJan3133343536373839404142[[#This Row],[Date]]),"",E12+ExpJan3133343536373839404142[[#This Row],[Crédit]]-ExpJan3133343536373839404142[[#This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IF(ISBLANK(ExpJan3133343536373839404142[[#This Row],[Date]]),"",E13+ExpJan3133343536373839404142[[#This Row],[Crédit]]-ExpJan3133343536373839404142[[#This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IF(ISBLANK(ExpJan3133343536373839404142[[#This Row],[Date]]),"",E14+ExpJan3133343536373839404142[[#This Row],[Crédit]]-ExpJan3133343536373839404142[[#This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IF(ISBLANK(ExpJan3133343536373839404142[[#This Row],[Date]]),"",E15+ExpJan3133343536373839404142[[#This Row],[Crédit]]-ExpJan3133343536373839404142[[#This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IF(ISBLANK(ExpJan3133343536373839404142[[#This Row],[Date]]),"",E16+ExpJan3133343536373839404142[[#This Row],[Crédit]]-ExpJan3133343536373839404142[[#This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IF(ISBLANK(ExpJan3133343536373839404142[[#This Row],[Date]]),"",E17+ExpJan3133343536373839404142[[#This Row],[Crédit]]-ExpJan3133343536373839404142[[#This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IF(ISBLANK(ExpJan3133343536373839404142[[#This Row],[Date]]),"",E18+ExpJan3133343536373839404142[[#This Row],[Crédit]]-ExpJan3133343536373839404142[[#This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IF(ISBLANK(ExpJan3133343536373839404142[[#This Row],[Date]]),"",E19+ExpJan3133343536373839404142[[#This Row],[Crédit]]-ExpJan3133343536373839404142[[#This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IF(ISBLANK(ExpJan3133343536373839404142[[#This Row],[Date]]),"",E20+ExpJan3133343536373839404142[[#This Row],[Crédit]]-ExpJan3133343536373839404142[[#This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IF(ISBLANK(ExpJan3133343536373839404142[[#This Row],[Date]]),"",E21+ExpJan3133343536373839404142[[#This Row],[Crédit]]-ExpJan3133343536373839404142[[#This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IF(ISBLANK(ExpJan3133343536373839404142[[#This Row],[Date]]),"",E22+ExpJan3133343536373839404142[[#This Row],[Crédit]]-ExpJan3133343536373839404142[[#This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IF(ISBLANK(ExpJan3133343536373839404142[[#This Row],[Date]]),"",E23+ExpJan3133343536373839404142[[#This Row],[Crédit]]-ExpJan3133343536373839404142[[#This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IF(ISBLANK(ExpJan3133343536373839404142[[#This Row],[Date]]),"",E24+ExpJan3133343536373839404142[[#This Row],[Crédit]]-ExpJan3133343536373839404142[[#This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IF(ISBLANK(ExpJan3133343536373839404142[[#This Row],[Date]]),"",E25+ExpJan3133343536373839404142[[#This Row],[Crédit]]-ExpJan3133343536373839404142[[#This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IF(ISBLANK(ExpJan3133343536373839404142[[#This Row],[Date]]),"",E26+ExpJan3133343536373839404142[[#This Row],[Crédit]]-ExpJan3133343536373839404142[[#This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IF(ISBLANK(ExpJan3133343536373839404142[[#This Row],[Date]]),"",E27+ExpJan3133343536373839404142[[#This Row],[Crédit]]-ExpJan3133343536373839404142[[#This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IF(ISBLANK(ExpJan3133343536373839404142[[#This Row],[Date]]),"",E28+ExpJan3133343536373839404142[[#This Row],[Crédit]]-ExpJan3133343536373839404142[[#This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IF(ISBLANK(ExpJan3133343536373839404142[[#This Row],[Date]]),"",E29+ExpJan3133343536373839404142[[#This Row],[Crédit]]-ExpJan3133343536373839404142[[#This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IF(ISBLANK(ExpJan3133343536373839404142[[#This Row],[Date]]),"",E30+ExpJan3133343536373839404142[[#This Row],[Crédit]]-ExpJan3133343536373839404142[[#This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SUM(ExpJan3133343536373839404142[Crédit])</f>
        <v>0</v>
      </c>
      <c r="D33" s="29">
        <f>SUM(ExpJan3133343536373839404142[Débit])</f>
        <v>0</v>
      </c>
      <c r="E33" s="51">
        <f>(E5)+ExpJan3133343536373839404142[[#Totals],[Crédit]]-ExpJan3133343536373839404142[[#Totals],[Débit]]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62" priority="7" operator="lessThan">
      <formula>0</formula>
    </cfRule>
  </conditionalFormatting>
  <conditionalFormatting sqref="F6:F31">
    <cfRule type="beginsWith" dxfId="61" priority="5" operator="beginsWith" text="A">
      <formula>LEFT(F6,LEN("A"))="A"</formula>
    </cfRule>
    <cfRule type="beginsWith" dxfId="60" priority="6" operator="beginsWith" text="PA">
      <formula>LEFT(F6,LEN("PA"))="PA"</formula>
    </cfRule>
  </conditionalFormatting>
  <conditionalFormatting sqref="G6:G31">
    <cfRule type="beginsWith" dxfId="59" priority="2" operator="beginsWith" text="S">
      <formula>LEFT(G6,LEN("S"))="S"</formula>
    </cfRule>
    <cfRule type="beginsWith" dxfId="58" priority="3" operator="beginsWith" text="VA">
      <formula>LEFT(G6,LEN("VA"))="VA"</formula>
    </cfRule>
    <cfRule type="beginsWith" dxfId="57" priority="4" operator="beginsWith" text="VPA">
      <formula>LEFT(G6,LEN("VPA"))="VPA"</formula>
    </cfRule>
  </conditionalFormatting>
  <conditionalFormatting sqref="E32">
    <cfRule type="cellIs" dxfId="56" priority="1" operator="lessThan">
      <formula>0</formula>
    </cfRule>
  </conditionalFormatting>
  <dataValidations count="4">
    <dataValidation type="custom" errorStyle="warning" allowBlank="1" showInputMessage="1" showErrorMessage="1" errorTitle="Amount Validation" error="Amount should be a number." sqref="C5:E32">
      <formula1>ISNUMBER($D5)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list" allowBlank="1" showInputMessage="1" showErrorMessage="1" sqref="G5:G32">
      <formula1>"CB,CH,S,VPA,VA"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60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ExpJan3133343536373839404142[[#Totals],[Solde]]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IF(ISBLANK(ExpJan31333435363738394041[[#This Row],[Date]]),"",E5+ExpJan31333435363738394041[[#This Row],[Crédit]]-ExpJan31333435363738394041[[#This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IF(ISBLANK(ExpJan31333435363738394041[[#This Row],[Date]]),"",E6+ExpJan31333435363738394041[[#This Row],[Crédit]]-ExpJan31333435363738394041[[#This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IF(ISBLANK(ExpJan31333435363738394041[[#This Row],[Date]]),"",E7+ExpJan31333435363738394041[[#This Row],[Crédit]]-ExpJan31333435363738394041[[#This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IF(ISBLANK(ExpJan31333435363738394041[[#This Row],[Date]]),"",E8+ExpJan31333435363738394041[[#This Row],[Crédit]]-ExpJan31333435363738394041[[#This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IF(ISBLANK(ExpJan31333435363738394041[[#This Row],[Date]]),"",E9+ExpJan31333435363738394041[[#This Row],[Crédit]]-ExpJan31333435363738394041[[#This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IF(ISBLANK(ExpJan31333435363738394041[[#This Row],[Date]]),"",E10+ExpJan31333435363738394041[[#This Row],[Crédit]]-ExpJan31333435363738394041[[#This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IF(ISBLANK(ExpJan31333435363738394041[[#This Row],[Date]]),"",E11+ExpJan31333435363738394041[[#This Row],[Crédit]]-ExpJan31333435363738394041[[#This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IF(ISBLANK(ExpJan31333435363738394041[[#This Row],[Date]]),"",E12+ExpJan31333435363738394041[[#This Row],[Crédit]]-ExpJan31333435363738394041[[#This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IF(ISBLANK(ExpJan31333435363738394041[[#This Row],[Date]]),"",E13+ExpJan31333435363738394041[[#This Row],[Crédit]]-ExpJan31333435363738394041[[#This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IF(ISBLANK(ExpJan31333435363738394041[[#This Row],[Date]]),"",E14+ExpJan31333435363738394041[[#This Row],[Crédit]]-ExpJan31333435363738394041[[#This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IF(ISBLANK(ExpJan31333435363738394041[[#This Row],[Date]]),"",E15+ExpJan31333435363738394041[[#This Row],[Crédit]]-ExpJan31333435363738394041[[#This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IF(ISBLANK(ExpJan31333435363738394041[[#This Row],[Date]]),"",E16+ExpJan31333435363738394041[[#This Row],[Crédit]]-ExpJan31333435363738394041[[#This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IF(ISBLANK(ExpJan31333435363738394041[[#This Row],[Date]]),"",E17+ExpJan31333435363738394041[[#This Row],[Crédit]]-ExpJan31333435363738394041[[#This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IF(ISBLANK(ExpJan31333435363738394041[[#This Row],[Date]]),"",E18+ExpJan31333435363738394041[[#This Row],[Crédit]]-ExpJan31333435363738394041[[#This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IF(ISBLANK(ExpJan31333435363738394041[[#This Row],[Date]]),"",E19+ExpJan31333435363738394041[[#This Row],[Crédit]]-ExpJan31333435363738394041[[#This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IF(ISBLANK(ExpJan31333435363738394041[[#This Row],[Date]]),"",E20+ExpJan31333435363738394041[[#This Row],[Crédit]]-ExpJan31333435363738394041[[#This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IF(ISBLANK(ExpJan31333435363738394041[[#This Row],[Date]]),"",E21+ExpJan31333435363738394041[[#This Row],[Crédit]]-ExpJan31333435363738394041[[#This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IF(ISBLANK(ExpJan31333435363738394041[[#This Row],[Date]]),"",E22+ExpJan31333435363738394041[[#This Row],[Crédit]]-ExpJan31333435363738394041[[#This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IF(ISBLANK(ExpJan31333435363738394041[[#This Row],[Date]]),"",E23+ExpJan31333435363738394041[[#This Row],[Crédit]]-ExpJan31333435363738394041[[#This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IF(ISBLANK(ExpJan31333435363738394041[[#This Row],[Date]]),"",E24+ExpJan31333435363738394041[[#This Row],[Crédit]]-ExpJan31333435363738394041[[#This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IF(ISBLANK(ExpJan31333435363738394041[[#This Row],[Date]]),"",E25+ExpJan31333435363738394041[[#This Row],[Crédit]]-ExpJan31333435363738394041[[#This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IF(ISBLANK(ExpJan31333435363738394041[[#This Row],[Date]]),"",E26+ExpJan31333435363738394041[[#This Row],[Crédit]]-ExpJan31333435363738394041[[#This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IF(ISBLANK(ExpJan31333435363738394041[[#This Row],[Date]]),"",E27+ExpJan31333435363738394041[[#This Row],[Crédit]]-ExpJan31333435363738394041[[#This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IF(ISBLANK(ExpJan31333435363738394041[[#This Row],[Date]]),"",E28+ExpJan31333435363738394041[[#This Row],[Crédit]]-ExpJan31333435363738394041[[#This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IF(ISBLANK(ExpJan31333435363738394041[[#This Row],[Date]]),"",E29+ExpJan31333435363738394041[[#This Row],[Crédit]]-ExpJan31333435363738394041[[#This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IF(ISBLANK(ExpJan31333435363738394041[[#This Row],[Date]]),"",E30+ExpJan31333435363738394041[[#This Row],[Crédit]]-ExpJan31333435363738394041[[#This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SUM(ExpJan31333435363738394041[Crédit])</f>
        <v>0</v>
      </c>
      <c r="D33" s="29">
        <f>SUM(ExpJan31333435363738394041[Débit])</f>
        <v>0</v>
      </c>
      <c r="E33" s="51">
        <f>(E5)+ExpJan31333435363738394041[[#Totals],[Crédit]]-ExpJan31333435363738394041[[#Totals],[Débit]]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55" priority="7" operator="lessThan">
      <formula>0</formula>
    </cfRule>
  </conditionalFormatting>
  <conditionalFormatting sqref="F6:F31">
    <cfRule type="beginsWith" dxfId="54" priority="5" operator="beginsWith" text="A">
      <formula>LEFT(F6,LEN("A"))="A"</formula>
    </cfRule>
    <cfRule type="beginsWith" dxfId="53" priority="6" operator="beginsWith" text="PA">
      <formula>LEFT(F6,LEN("PA"))="PA"</formula>
    </cfRule>
  </conditionalFormatting>
  <conditionalFormatting sqref="G6:G31">
    <cfRule type="beginsWith" dxfId="52" priority="2" operator="beginsWith" text="S">
      <formula>LEFT(G6,LEN("S"))="S"</formula>
    </cfRule>
    <cfRule type="beginsWith" dxfId="51" priority="3" operator="beginsWith" text="VA">
      <formula>LEFT(G6,LEN("VA"))="VA"</formula>
    </cfRule>
    <cfRule type="beginsWith" dxfId="50" priority="4" operator="beginsWith" text="VPA">
      <formula>LEFT(G6,LEN("VPA"))="VPA"</formula>
    </cfRule>
  </conditionalFormatting>
  <conditionalFormatting sqref="E32">
    <cfRule type="cellIs" dxfId="49" priority="1" operator="lessThan">
      <formula>0</formula>
    </cfRule>
  </conditionalFormatting>
  <dataValidations count="4">
    <dataValidation type="list" allowBlank="1" showInputMessage="1" showErrorMessage="1" sqref="G5:G32">
      <formula1>"CB,CH,S,VPA,VA"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custom" errorStyle="warning" allowBlank="1" showInputMessage="1" showErrorMessage="1" errorTitle="Amount Validation" error="Amount should be a number." sqref="C5:E32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61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ExpJan31333435363738394041[[#Totals],[Solde]]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IF(ISBLANK(ExpJan313334353637383940[[#This Row],[Date]]),"",E5+ExpJan313334353637383940[[#This Row],[Crédit]]-ExpJan313334353637383940[[#This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IF(ISBLANK(ExpJan313334353637383940[[#This Row],[Date]]),"",E6+ExpJan313334353637383940[[#This Row],[Crédit]]-ExpJan313334353637383940[[#This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IF(ISBLANK(ExpJan313334353637383940[[#This Row],[Date]]),"",E7+ExpJan313334353637383940[[#This Row],[Crédit]]-ExpJan313334353637383940[[#This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IF(ISBLANK(ExpJan313334353637383940[[#This Row],[Date]]),"",E8+ExpJan313334353637383940[[#This Row],[Crédit]]-ExpJan313334353637383940[[#This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IF(ISBLANK(ExpJan313334353637383940[[#This Row],[Date]]),"",E9+ExpJan313334353637383940[[#This Row],[Crédit]]-ExpJan313334353637383940[[#This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IF(ISBLANK(ExpJan313334353637383940[[#This Row],[Date]]),"",E10+ExpJan313334353637383940[[#This Row],[Crédit]]-ExpJan313334353637383940[[#This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IF(ISBLANK(ExpJan313334353637383940[[#This Row],[Date]]),"",E11+ExpJan313334353637383940[[#This Row],[Crédit]]-ExpJan313334353637383940[[#This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IF(ISBLANK(ExpJan313334353637383940[[#This Row],[Date]]),"",E12+ExpJan313334353637383940[[#This Row],[Crédit]]-ExpJan313334353637383940[[#This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IF(ISBLANK(ExpJan313334353637383940[[#This Row],[Date]]),"",E13+ExpJan313334353637383940[[#This Row],[Crédit]]-ExpJan313334353637383940[[#This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IF(ISBLANK(ExpJan313334353637383940[[#This Row],[Date]]),"",E14+ExpJan313334353637383940[[#This Row],[Crédit]]-ExpJan313334353637383940[[#This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IF(ISBLANK(ExpJan313334353637383940[[#This Row],[Date]]),"",E15+ExpJan313334353637383940[[#This Row],[Crédit]]-ExpJan313334353637383940[[#This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IF(ISBLANK(ExpJan313334353637383940[[#This Row],[Date]]),"",E16+ExpJan313334353637383940[[#This Row],[Crédit]]-ExpJan313334353637383940[[#This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IF(ISBLANK(ExpJan313334353637383940[[#This Row],[Date]]),"",E17+ExpJan313334353637383940[[#This Row],[Crédit]]-ExpJan313334353637383940[[#This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IF(ISBLANK(ExpJan313334353637383940[[#This Row],[Date]]),"",E18+ExpJan313334353637383940[[#This Row],[Crédit]]-ExpJan313334353637383940[[#This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IF(ISBLANK(ExpJan313334353637383940[[#This Row],[Date]]),"",E19+ExpJan313334353637383940[[#This Row],[Crédit]]-ExpJan313334353637383940[[#This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IF(ISBLANK(ExpJan313334353637383940[[#This Row],[Date]]),"",E20+ExpJan313334353637383940[[#This Row],[Crédit]]-ExpJan313334353637383940[[#This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IF(ISBLANK(ExpJan313334353637383940[[#This Row],[Date]]),"",E21+ExpJan313334353637383940[[#This Row],[Crédit]]-ExpJan313334353637383940[[#This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IF(ISBLANK(ExpJan313334353637383940[[#This Row],[Date]]),"",E22+ExpJan313334353637383940[[#This Row],[Crédit]]-ExpJan313334353637383940[[#This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IF(ISBLANK(ExpJan313334353637383940[[#This Row],[Date]]),"",E23+ExpJan313334353637383940[[#This Row],[Crédit]]-ExpJan313334353637383940[[#This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IF(ISBLANK(ExpJan313334353637383940[[#This Row],[Date]]),"",E24+ExpJan313334353637383940[[#This Row],[Crédit]]-ExpJan313334353637383940[[#This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IF(ISBLANK(ExpJan313334353637383940[[#This Row],[Date]]),"",E25+ExpJan313334353637383940[[#This Row],[Crédit]]-ExpJan313334353637383940[[#This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IF(ISBLANK(ExpJan313334353637383940[[#This Row],[Date]]),"",E26+ExpJan313334353637383940[[#This Row],[Crédit]]-ExpJan313334353637383940[[#This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IF(ISBLANK(ExpJan313334353637383940[[#This Row],[Date]]),"",E27+ExpJan313334353637383940[[#This Row],[Crédit]]-ExpJan313334353637383940[[#This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IF(ISBLANK(ExpJan313334353637383940[[#This Row],[Date]]),"",E28+ExpJan313334353637383940[[#This Row],[Crédit]]-ExpJan313334353637383940[[#This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IF(ISBLANK(ExpJan313334353637383940[[#This Row],[Date]]),"",E29+ExpJan313334353637383940[[#This Row],[Crédit]]-ExpJan313334353637383940[[#This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IF(ISBLANK(ExpJan313334353637383940[[#This Row],[Date]]),"",E30+ExpJan313334353637383940[[#This Row],[Crédit]]-ExpJan313334353637383940[[#This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SUM(ExpJan313334353637383940[Crédit])</f>
        <v>0</v>
      </c>
      <c r="D33" s="29">
        <f>SUM(ExpJan313334353637383940[Débit])</f>
        <v>0</v>
      </c>
      <c r="E33" s="51">
        <f>(E5)+ExpJan313334353637383940[[#Totals],[Crédit]]-ExpJan313334353637383940[[#Totals],[Débit]]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48" priority="7" operator="lessThan">
      <formula>0</formula>
    </cfRule>
  </conditionalFormatting>
  <conditionalFormatting sqref="F6:F31">
    <cfRule type="beginsWith" dxfId="47" priority="5" operator="beginsWith" text="A">
      <formula>LEFT(F6,LEN("A"))="A"</formula>
    </cfRule>
    <cfRule type="beginsWith" dxfId="46" priority="6" operator="beginsWith" text="PA">
      <formula>LEFT(F6,LEN("PA"))="PA"</formula>
    </cfRule>
  </conditionalFormatting>
  <conditionalFormatting sqref="G6:G31">
    <cfRule type="beginsWith" dxfId="45" priority="2" operator="beginsWith" text="S">
      <formula>LEFT(G6,LEN("S"))="S"</formula>
    </cfRule>
    <cfRule type="beginsWith" dxfId="44" priority="3" operator="beginsWith" text="VA">
      <formula>LEFT(G6,LEN("VA"))="VA"</formula>
    </cfRule>
    <cfRule type="beginsWith" dxfId="43" priority="4" operator="beginsWith" text="VPA">
      <formula>LEFT(G6,LEN("VPA"))="VPA"</formula>
    </cfRule>
  </conditionalFormatting>
  <conditionalFormatting sqref="E32">
    <cfRule type="cellIs" dxfId="42" priority="1" operator="lessThan">
      <formula>0</formula>
    </cfRule>
  </conditionalFormatting>
  <dataValidations count="4">
    <dataValidation type="custom" errorStyle="warning" allowBlank="1" showInputMessage="1" showErrorMessage="1" errorTitle="Amount Validation" error="Amount should be a number." sqref="C5:E32">
      <formula1>ISNUMBER($D5)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list" allowBlank="1" showInputMessage="1" showErrorMessage="1" sqref="G5:G32">
      <formula1>"CB,CH,S,VPA,VA"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63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ExpJan313334353637383940[[#Totals],[Solde]]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IF(ISBLANK(ExpJan3133343536373839[[#This Row],[Date]]),"",E5+ExpJan3133343536373839[[#This Row],[Crédit]]-ExpJan3133343536373839[[#This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IF(ISBLANK(ExpJan3133343536373839[[#This Row],[Date]]),"",E6+ExpJan3133343536373839[[#This Row],[Crédit]]-ExpJan3133343536373839[[#This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IF(ISBLANK(ExpJan3133343536373839[[#This Row],[Date]]),"",E7+ExpJan3133343536373839[[#This Row],[Crédit]]-ExpJan3133343536373839[[#This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IF(ISBLANK(ExpJan3133343536373839[[#This Row],[Date]]),"",E8+ExpJan3133343536373839[[#This Row],[Crédit]]-ExpJan3133343536373839[[#This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IF(ISBLANK(ExpJan3133343536373839[[#This Row],[Date]]),"",E9+ExpJan3133343536373839[[#This Row],[Crédit]]-ExpJan3133343536373839[[#This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IF(ISBLANK(ExpJan3133343536373839[[#This Row],[Date]]),"",E10+ExpJan3133343536373839[[#This Row],[Crédit]]-ExpJan3133343536373839[[#This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IF(ISBLANK(ExpJan3133343536373839[[#This Row],[Date]]),"",E11+ExpJan3133343536373839[[#This Row],[Crédit]]-ExpJan3133343536373839[[#This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IF(ISBLANK(ExpJan3133343536373839[[#This Row],[Date]]),"",E12+ExpJan3133343536373839[[#This Row],[Crédit]]-ExpJan3133343536373839[[#This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IF(ISBLANK(ExpJan3133343536373839[[#This Row],[Date]]),"",E13+ExpJan3133343536373839[[#This Row],[Crédit]]-ExpJan3133343536373839[[#This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IF(ISBLANK(ExpJan3133343536373839[[#This Row],[Date]]),"",E14+ExpJan3133343536373839[[#This Row],[Crédit]]-ExpJan3133343536373839[[#This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IF(ISBLANK(ExpJan3133343536373839[[#This Row],[Date]]),"",E15+ExpJan3133343536373839[[#This Row],[Crédit]]-ExpJan3133343536373839[[#This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IF(ISBLANK(ExpJan3133343536373839[[#This Row],[Date]]),"",E16+ExpJan3133343536373839[[#This Row],[Crédit]]-ExpJan3133343536373839[[#This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IF(ISBLANK(ExpJan3133343536373839[[#This Row],[Date]]),"",E17+ExpJan3133343536373839[[#This Row],[Crédit]]-ExpJan3133343536373839[[#This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IF(ISBLANK(ExpJan3133343536373839[[#This Row],[Date]]),"",E18+ExpJan3133343536373839[[#This Row],[Crédit]]-ExpJan3133343536373839[[#This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IF(ISBLANK(ExpJan3133343536373839[[#This Row],[Date]]),"",E19+ExpJan3133343536373839[[#This Row],[Crédit]]-ExpJan3133343536373839[[#This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IF(ISBLANK(ExpJan3133343536373839[[#This Row],[Date]]),"",E20+ExpJan3133343536373839[[#This Row],[Crédit]]-ExpJan3133343536373839[[#This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IF(ISBLANK(ExpJan3133343536373839[[#This Row],[Date]]),"",E21+ExpJan3133343536373839[[#This Row],[Crédit]]-ExpJan3133343536373839[[#This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IF(ISBLANK(ExpJan3133343536373839[[#This Row],[Date]]),"",E22+ExpJan3133343536373839[[#This Row],[Crédit]]-ExpJan3133343536373839[[#This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IF(ISBLANK(ExpJan3133343536373839[[#This Row],[Date]]),"",E23+ExpJan3133343536373839[[#This Row],[Crédit]]-ExpJan3133343536373839[[#This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IF(ISBLANK(ExpJan3133343536373839[[#This Row],[Date]]),"",E24+ExpJan3133343536373839[[#This Row],[Crédit]]-ExpJan3133343536373839[[#This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IF(ISBLANK(ExpJan3133343536373839[[#This Row],[Date]]),"",E25+ExpJan3133343536373839[[#This Row],[Crédit]]-ExpJan3133343536373839[[#This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IF(ISBLANK(ExpJan3133343536373839[[#This Row],[Date]]),"",E26+ExpJan3133343536373839[[#This Row],[Crédit]]-ExpJan3133343536373839[[#This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IF(ISBLANK(ExpJan3133343536373839[[#This Row],[Date]]),"",E27+ExpJan3133343536373839[[#This Row],[Crédit]]-ExpJan3133343536373839[[#This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IF(ISBLANK(ExpJan3133343536373839[[#This Row],[Date]]),"",E28+ExpJan3133343536373839[[#This Row],[Crédit]]-ExpJan3133343536373839[[#This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IF(ISBLANK(ExpJan3133343536373839[[#This Row],[Date]]),"",E29+ExpJan3133343536373839[[#This Row],[Crédit]]-ExpJan3133343536373839[[#This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IF(ISBLANK(ExpJan3133343536373839[[#This Row],[Date]]),"",E30+ExpJan3133343536373839[[#This Row],[Crédit]]-ExpJan3133343536373839[[#This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SUM(ExpJan3133343536373839[Crédit])</f>
        <v>0</v>
      </c>
      <c r="D33" s="29">
        <f>SUM(ExpJan3133343536373839[Débit])</f>
        <v>0</v>
      </c>
      <c r="E33" s="51">
        <f>(E5)+ExpJan3133343536373839[[#Totals],[Crédit]]-ExpJan3133343536373839[[#Totals],[Débit]]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41" priority="7" operator="lessThan">
      <formula>0</formula>
    </cfRule>
  </conditionalFormatting>
  <conditionalFormatting sqref="F6:F31">
    <cfRule type="beginsWith" dxfId="40" priority="5" operator="beginsWith" text="A">
      <formula>LEFT(F6,LEN("A"))="A"</formula>
    </cfRule>
    <cfRule type="beginsWith" dxfId="39" priority="6" operator="beginsWith" text="PA">
      <formula>LEFT(F6,LEN("PA"))="PA"</formula>
    </cfRule>
  </conditionalFormatting>
  <conditionalFormatting sqref="G6:G31">
    <cfRule type="beginsWith" dxfId="38" priority="2" operator="beginsWith" text="S">
      <formula>LEFT(G6,LEN("S"))="S"</formula>
    </cfRule>
    <cfRule type="beginsWith" dxfId="37" priority="3" operator="beginsWith" text="VA">
      <formula>LEFT(G6,LEN("VA"))="VA"</formula>
    </cfRule>
    <cfRule type="beginsWith" dxfId="36" priority="4" operator="beginsWith" text="VPA">
      <formula>LEFT(G6,LEN("VPA"))="VPA"</formula>
    </cfRule>
  </conditionalFormatting>
  <conditionalFormatting sqref="E32">
    <cfRule type="cellIs" dxfId="35" priority="1" operator="lessThan">
      <formula>0</formula>
    </cfRule>
  </conditionalFormatting>
  <dataValidations count="4">
    <dataValidation type="list" allowBlank="1" showInputMessage="1" showErrorMessage="1" sqref="G5:G32">
      <formula1>"CB,CH,S,VPA,VA"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custom" errorStyle="warning" allowBlank="1" showInputMessage="1" showErrorMessage="1" errorTitle="Amount Validation" error="Amount should be a number." sqref="C5:E32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62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ExpJan3133343536373839[[#Totals],[Solde]]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IF(ISBLANK(ExpJan31333435363738[[#This Row],[Date]]),"",E5+ExpJan31333435363738[[#This Row],[Crédit]]-ExpJan31333435363738[[#This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IF(ISBLANK(ExpJan31333435363738[[#This Row],[Date]]),"",E6+ExpJan31333435363738[[#This Row],[Crédit]]-ExpJan31333435363738[[#This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IF(ISBLANK(ExpJan31333435363738[[#This Row],[Date]]),"",E7+ExpJan31333435363738[[#This Row],[Crédit]]-ExpJan31333435363738[[#This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IF(ISBLANK(ExpJan31333435363738[[#This Row],[Date]]),"",E8+ExpJan31333435363738[[#This Row],[Crédit]]-ExpJan31333435363738[[#This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IF(ISBLANK(ExpJan31333435363738[[#This Row],[Date]]),"",E9+ExpJan31333435363738[[#This Row],[Crédit]]-ExpJan31333435363738[[#This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IF(ISBLANK(ExpJan31333435363738[[#This Row],[Date]]),"",E10+ExpJan31333435363738[[#This Row],[Crédit]]-ExpJan31333435363738[[#This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IF(ISBLANK(ExpJan31333435363738[[#This Row],[Date]]),"",E11+ExpJan31333435363738[[#This Row],[Crédit]]-ExpJan31333435363738[[#This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IF(ISBLANK(ExpJan31333435363738[[#This Row],[Date]]),"",E12+ExpJan31333435363738[[#This Row],[Crédit]]-ExpJan31333435363738[[#This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IF(ISBLANK(ExpJan31333435363738[[#This Row],[Date]]),"",E13+ExpJan31333435363738[[#This Row],[Crédit]]-ExpJan31333435363738[[#This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IF(ISBLANK(ExpJan31333435363738[[#This Row],[Date]]),"",E14+ExpJan31333435363738[[#This Row],[Crédit]]-ExpJan31333435363738[[#This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IF(ISBLANK(ExpJan31333435363738[[#This Row],[Date]]),"",E15+ExpJan31333435363738[[#This Row],[Crédit]]-ExpJan31333435363738[[#This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IF(ISBLANK(ExpJan31333435363738[[#This Row],[Date]]),"",E16+ExpJan31333435363738[[#This Row],[Crédit]]-ExpJan31333435363738[[#This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IF(ISBLANK(ExpJan31333435363738[[#This Row],[Date]]),"",E17+ExpJan31333435363738[[#This Row],[Crédit]]-ExpJan31333435363738[[#This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IF(ISBLANK(ExpJan31333435363738[[#This Row],[Date]]),"",E18+ExpJan31333435363738[[#This Row],[Crédit]]-ExpJan31333435363738[[#This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IF(ISBLANK(ExpJan31333435363738[[#This Row],[Date]]),"",E19+ExpJan31333435363738[[#This Row],[Crédit]]-ExpJan31333435363738[[#This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IF(ISBLANK(ExpJan31333435363738[[#This Row],[Date]]),"",E20+ExpJan31333435363738[[#This Row],[Crédit]]-ExpJan31333435363738[[#This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IF(ISBLANK(ExpJan31333435363738[[#This Row],[Date]]),"",E21+ExpJan31333435363738[[#This Row],[Crédit]]-ExpJan31333435363738[[#This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IF(ISBLANK(ExpJan31333435363738[[#This Row],[Date]]),"",E22+ExpJan31333435363738[[#This Row],[Crédit]]-ExpJan31333435363738[[#This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IF(ISBLANK(ExpJan31333435363738[[#This Row],[Date]]),"",E23+ExpJan31333435363738[[#This Row],[Crédit]]-ExpJan31333435363738[[#This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IF(ISBLANK(ExpJan31333435363738[[#This Row],[Date]]),"",E24+ExpJan31333435363738[[#This Row],[Crédit]]-ExpJan31333435363738[[#This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IF(ISBLANK(ExpJan31333435363738[[#This Row],[Date]]),"",E25+ExpJan31333435363738[[#This Row],[Crédit]]-ExpJan31333435363738[[#This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IF(ISBLANK(ExpJan31333435363738[[#This Row],[Date]]),"",E26+ExpJan31333435363738[[#This Row],[Crédit]]-ExpJan31333435363738[[#This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IF(ISBLANK(ExpJan31333435363738[[#This Row],[Date]]),"",E27+ExpJan31333435363738[[#This Row],[Crédit]]-ExpJan31333435363738[[#This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IF(ISBLANK(ExpJan31333435363738[[#This Row],[Date]]),"",E28+ExpJan31333435363738[[#This Row],[Crédit]]-ExpJan31333435363738[[#This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IF(ISBLANK(ExpJan31333435363738[[#This Row],[Date]]),"",E29+ExpJan31333435363738[[#This Row],[Crédit]]-ExpJan31333435363738[[#This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IF(ISBLANK(ExpJan31333435363738[[#This Row],[Date]]),"",E30+ExpJan31333435363738[[#This Row],[Crédit]]-ExpJan31333435363738[[#This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SUM(ExpJan31333435363738[Crédit])</f>
        <v>0</v>
      </c>
      <c r="D33" s="29">
        <f>SUM(ExpJan31333435363738[Débit])</f>
        <v>0</v>
      </c>
      <c r="E33" s="51">
        <f>(E5)+ExpJan31333435363738[[#Totals],[Crédit]]-ExpJan31333435363738[[#Totals],[Débit]]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34" priority="7" operator="lessThan">
      <formula>0</formula>
    </cfRule>
  </conditionalFormatting>
  <conditionalFormatting sqref="F6:F31">
    <cfRule type="beginsWith" dxfId="33" priority="5" operator="beginsWith" text="A">
      <formula>LEFT(F6,LEN("A"))="A"</formula>
    </cfRule>
    <cfRule type="beginsWith" dxfId="32" priority="6" operator="beginsWith" text="PA">
      <formula>LEFT(F6,LEN("PA"))="PA"</formula>
    </cfRule>
  </conditionalFormatting>
  <conditionalFormatting sqref="G6:G31">
    <cfRule type="beginsWith" dxfId="31" priority="2" operator="beginsWith" text="S">
      <formula>LEFT(G6,LEN("S"))="S"</formula>
    </cfRule>
    <cfRule type="beginsWith" dxfId="30" priority="3" operator="beginsWith" text="VA">
      <formula>LEFT(G6,LEN("VA"))="VA"</formula>
    </cfRule>
    <cfRule type="beginsWith" dxfId="29" priority="4" operator="beginsWith" text="VPA">
      <formula>LEFT(G6,LEN("VPA"))="VPA"</formula>
    </cfRule>
  </conditionalFormatting>
  <conditionalFormatting sqref="E32">
    <cfRule type="cellIs" dxfId="28" priority="1" operator="lessThan">
      <formula>0</formula>
    </cfRule>
  </conditionalFormatting>
  <dataValidations count="4">
    <dataValidation type="custom" errorStyle="warning" allowBlank="1" showInputMessage="1" showErrorMessage="1" errorTitle="Amount Validation" error="Amount should be a number." sqref="C5:E32">
      <formula1>ISNUMBER($D5)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list" allowBlank="1" showInputMessage="1" showErrorMessage="1" sqref="G5:G32">
      <formula1>"CB,CH,S,VPA,VA"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4" tint="-0.249977111117893"/>
    <pageSetUpPr autoPageBreaks="0" fitToPage="1"/>
  </sheetPr>
  <dimension ref="A1:U39"/>
  <sheetViews>
    <sheetView showGridLines="0" workbookViewId="0">
      <selection activeCell="B32" sqref="B32:H32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65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ExpJan31333435363738[[#Totals],[Solde]]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IF(ISBLANK(ExpJan313334353637[[#This Row],[Date]]),"",E5+ExpJan313334353637[[#This Row],[Crédit]]-ExpJan313334353637[[#This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IF(ISBLANK(ExpJan313334353637[[#This Row],[Date]]),"",E6+ExpJan313334353637[[#This Row],[Crédit]]-ExpJan313334353637[[#This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IF(ISBLANK(ExpJan313334353637[[#This Row],[Date]]),"",E7+ExpJan313334353637[[#This Row],[Crédit]]-ExpJan313334353637[[#This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IF(ISBLANK(ExpJan313334353637[[#This Row],[Date]]),"",E8+ExpJan313334353637[[#This Row],[Crédit]]-ExpJan313334353637[[#This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IF(ISBLANK(ExpJan313334353637[[#This Row],[Date]]),"",E9+ExpJan313334353637[[#This Row],[Crédit]]-ExpJan313334353637[[#This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IF(ISBLANK(ExpJan313334353637[[#This Row],[Date]]),"",E10+ExpJan313334353637[[#This Row],[Crédit]]-ExpJan313334353637[[#This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IF(ISBLANK(ExpJan313334353637[[#This Row],[Date]]),"",E11+ExpJan313334353637[[#This Row],[Crédit]]-ExpJan313334353637[[#This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IF(ISBLANK(ExpJan313334353637[[#This Row],[Date]]),"",E12+ExpJan313334353637[[#This Row],[Crédit]]-ExpJan313334353637[[#This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IF(ISBLANK(ExpJan313334353637[[#This Row],[Date]]),"",E13+ExpJan313334353637[[#This Row],[Crédit]]-ExpJan313334353637[[#This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IF(ISBLANK(ExpJan313334353637[[#This Row],[Date]]),"",E14+ExpJan313334353637[[#This Row],[Crédit]]-ExpJan313334353637[[#This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IF(ISBLANK(ExpJan313334353637[[#This Row],[Date]]),"",E15+ExpJan313334353637[[#This Row],[Crédit]]-ExpJan313334353637[[#This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IF(ISBLANK(ExpJan313334353637[[#This Row],[Date]]),"",E16+ExpJan313334353637[[#This Row],[Crédit]]-ExpJan313334353637[[#This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IF(ISBLANK(ExpJan313334353637[[#This Row],[Date]]),"",E17+ExpJan313334353637[[#This Row],[Crédit]]-ExpJan313334353637[[#This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IF(ISBLANK(ExpJan313334353637[[#This Row],[Date]]),"",E18+ExpJan313334353637[[#This Row],[Crédit]]-ExpJan313334353637[[#This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IF(ISBLANK(ExpJan313334353637[[#This Row],[Date]]),"",E19+ExpJan313334353637[[#This Row],[Crédit]]-ExpJan313334353637[[#This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IF(ISBLANK(ExpJan313334353637[[#This Row],[Date]]),"",E20+ExpJan313334353637[[#This Row],[Crédit]]-ExpJan313334353637[[#This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IF(ISBLANK(ExpJan313334353637[[#This Row],[Date]]),"",E21+ExpJan313334353637[[#This Row],[Crédit]]-ExpJan313334353637[[#This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IF(ISBLANK(ExpJan313334353637[[#This Row],[Date]]),"",E22+ExpJan313334353637[[#This Row],[Crédit]]-ExpJan313334353637[[#This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IF(ISBLANK(ExpJan313334353637[[#This Row],[Date]]),"",E23+ExpJan313334353637[[#This Row],[Crédit]]-ExpJan313334353637[[#This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IF(ISBLANK(ExpJan313334353637[[#This Row],[Date]]),"",E24+ExpJan313334353637[[#This Row],[Crédit]]-ExpJan313334353637[[#This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IF(ISBLANK(ExpJan313334353637[[#This Row],[Date]]),"",E25+ExpJan313334353637[[#This Row],[Crédit]]-ExpJan313334353637[[#This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IF(ISBLANK(ExpJan313334353637[[#This Row],[Date]]),"",E26+ExpJan313334353637[[#This Row],[Crédit]]-ExpJan313334353637[[#This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IF(ISBLANK(ExpJan313334353637[[#This Row],[Date]]),"",E27+ExpJan313334353637[[#This Row],[Crédit]]-ExpJan313334353637[[#This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IF(ISBLANK(ExpJan313334353637[[#This Row],[Date]]),"",E28+ExpJan313334353637[[#This Row],[Crédit]]-ExpJan313334353637[[#This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IF(ISBLANK(ExpJan313334353637[[#This Row],[Date]]),"",E29+ExpJan313334353637[[#This Row],[Crédit]]-ExpJan313334353637[[#This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IF(ISBLANK(ExpJan313334353637[[#This Row],[Date]]),"",E30+ExpJan313334353637[[#This Row],[Crédit]]-ExpJan313334353637[[#This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SUM(ExpJan313334353637[Crédit])</f>
        <v>0</v>
      </c>
      <c r="D33" s="29">
        <f>SUM(ExpJan313334353637[Débit])</f>
        <v>0</v>
      </c>
      <c r="E33" s="51">
        <f>(E5)+ExpJan313334353637[[#Totals],[Crédit]]-ExpJan313334353637[[#Totals],[Débit]]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27" priority="7" operator="lessThan">
      <formula>0</formula>
    </cfRule>
  </conditionalFormatting>
  <conditionalFormatting sqref="F6:F31">
    <cfRule type="beginsWith" dxfId="26" priority="5" operator="beginsWith" text="A">
      <formula>LEFT(F6,LEN("A"))="A"</formula>
    </cfRule>
    <cfRule type="beginsWith" dxfId="25" priority="6" operator="beginsWith" text="PA">
      <formula>LEFT(F6,LEN("PA"))="PA"</formula>
    </cfRule>
  </conditionalFormatting>
  <conditionalFormatting sqref="G6:G31">
    <cfRule type="beginsWith" dxfId="24" priority="2" operator="beginsWith" text="S">
      <formula>LEFT(G6,LEN("S"))="S"</formula>
    </cfRule>
    <cfRule type="beginsWith" dxfId="23" priority="3" operator="beginsWith" text="VA">
      <formula>LEFT(G6,LEN("VA"))="VA"</formula>
    </cfRule>
    <cfRule type="beginsWith" dxfId="22" priority="4" operator="beginsWith" text="VPA">
      <formula>LEFT(G6,LEN("VPA"))="VPA"</formula>
    </cfRule>
  </conditionalFormatting>
  <conditionalFormatting sqref="E32">
    <cfRule type="cellIs" dxfId="21" priority="1" operator="lessThan">
      <formula>0</formula>
    </cfRule>
  </conditionalFormatting>
  <dataValidations count="4">
    <dataValidation type="list" allowBlank="1" showInputMessage="1" showErrorMessage="1" sqref="G5:G32">
      <formula1>"CB,CH,S,VPA,VA"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custom" errorStyle="warning" allowBlank="1" showInputMessage="1" showErrorMessage="1" errorTitle="Amount Validation" error="Amount should be a number." sqref="C5:E32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4" tint="-0.249977111117893"/>
    <pageSetUpPr autoPageBreaks="0" fitToPage="1"/>
  </sheetPr>
  <dimension ref="A1:U39"/>
  <sheetViews>
    <sheetView showGridLines="0" workbookViewId="0">
      <selection activeCell="H31" sqref="H31"/>
    </sheetView>
  </sheetViews>
  <sheetFormatPr baseColWidth="10" defaultColWidth="9.140625" defaultRowHeight="16.5" customHeight="1" x14ac:dyDescent="0.2"/>
  <cols>
    <col min="1" max="1" width="3.7109375" customWidth="1"/>
    <col min="2" max="5" width="12.28515625" customWidth="1"/>
    <col min="6" max="6" width="4.7109375" customWidth="1"/>
    <col min="7" max="7" width="8.7109375" customWidth="1"/>
    <col min="8" max="8" width="44.85546875" customWidth="1"/>
    <col min="9" max="10" width="3.7109375" customWidth="1"/>
    <col min="11" max="13" width="12.28515625" customWidth="1"/>
    <col min="14" max="14" width="6.42578125" customWidth="1"/>
    <col min="15" max="15" width="10.7109375" customWidth="1"/>
    <col min="16" max="17" width="3.7109375" customWidth="1"/>
    <col min="18" max="18" width="6.42578125" customWidth="1"/>
    <col min="19" max="19" width="12.28515625" customWidth="1"/>
  </cols>
  <sheetData>
    <row r="1" spans="1:21" ht="16.5" customHeight="1" x14ac:dyDescent="0.2">
      <c r="A1" s="19"/>
      <c r="B1" s="20"/>
      <c r="C1" s="19"/>
      <c r="D1" s="19"/>
      <c r="E1" s="19"/>
      <c r="F1" s="19"/>
      <c r="G1" s="19"/>
      <c r="H1" s="19"/>
      <c r="I1" s="19" t="s">
        <v>18</v>
      </c>
      <c r="J1" s="19"/>
      <c r="K1" s="19"/>
      <c r="L1" s="19"/>
      <c r="M1" s="19"/>
      <c r="N1" s="19"/>
      <c r="O1" s="19"/>
      <c r="P1" s="19"/>
    </row>
    <row r="2" spans="1:21" ht="31.5" customHeight="1" x14ac:dyDescent="0.2">
      <c r="A2" s="19"/>
      <c r="B2" s="36" t="s">
        <v>64</v>
      </c>
      <c r="C2" s="36"/>
      <c r="D2" s="36"/>
      <c r="E2" s="36"/>
      <c r="F2" s="36"/>
      <c r="G2" s="36"/>
      <c r="H2" s="19"/>
      <c r="I2" s="34" t="s">
        <v>18</v>
      </c>
      <c r="J2" s="19"/>
      <c r="K2" s="35" t="s">
        <v>28</v>
      </c>
      <c r="L2" s="35"/>
      <c r="M2" s="35"/>
      <c r="N2" s="35"/>
      <c r="O2" s="35"/>
      <c r="P2" s="15"/>
      <c r="Q2" s="31"/>
      <c r="R2" s="35" t="s">
        <v>35</v>
      </c>
      <c r="S2" s="35"/>
      <c r="T2" s="35"/>
      <c r="U2" s="35"/>
    </row>
    <row r="3" spans="1:21" ht="16.5" customHeight="1" x14ac:dyDescent="0.2">
      <c r="A3" s="19"/>
      <c r="B3" s="19"/>
      <c r="C3" s="19"/>
      <c r="D3" s="19"/>
      <c r="E3" s="19"/>
      <c r="F3" s="19"/>
      <c r="G3" s="19"/>
      <c r="H3" s="19"/>
      <c r="I3" s="34"/>
      <c r="J3" s="19"/>
      <c r="O3" s="19"/>
      <c r="P3" s="40"/>
      <c r="Q3" s="31"/>
      <c r="R3" s="31"/>
      <c r="S3" s="31"/>
    </row>
    <row r="4" spans="1:21" ht="16.5" customHeight="1" x14ac:dyDescent="0.2">
      <c r="A4" s="19"/>
      <c r="B4" s="16" t="s">
        <v>0</v>
      </c>
      <c r="C4" s="59" t="s">
        <v>19</v>
      </c>
      <c r="D4" s="16" t="s">
        <v>20</v>
      </c>
      <c r="E4" s="59" t="s">
        <v>22</v>
      </c>
      <c r="F4" s="58" t="s">
        <v>41</v>
      </c>
      <c r="G4" s="59" t="s">
        <v>21</v>
      </c>
      <c r="H4" s="16" t="s">
        <v>1</v>
      </c>
      <c r="I4" s="34"/>
      <c r="J4" s="19"/>
      <c r="K4" s="37" t="s">
        <v>0</v>
      </c>
      <c r="L4" s="38" t="s">
        <v>19</v>
      </c>
      <c r="M4" s="39" t="s">
        <v>31</v>
      </c>
      <c r="O4" s="19"/>
      <c r="P4" s="34"/>
      <c r="Q4" s="19"/>
      <c r="R4" s="79" t="s">
        <v>32</v>
      </c>
      <c r="S4" s="78"/>
    </row>
    <row r="5" spans="1:21" ht="16.5" customHeight="1" x14ac:dyDescent="0.2">
      <c r="A5" s="19"/>
      <c r="B5" s="22"/>
      <c r="C5" s="23"/>
      <c r="D5" s="48"/>
      <c r="E5" s="57">
        <f>ExpJan313334353637[[#Totals],[Solde]]</f>
        <v>3500</v>
      </c>
      <c r="F5" s="23"/>
      <c r="G5" s="24"/>
      <c r="H5" s="52"/>
      <c r="I5" s="34"/>
      <c r="J5" s="19"/>
      <c r="K5" s="70" t="str">
        <f>IF(ExpJan[MP]="S",ExpJan[Date],"")</f>
        <v/>
      </c>
      <c r="L5" s="71"/>
      <c r="M5" s="32"/>
      <c r="N5" s="79" t="s">
        <v>32</v>
      </c>
      <c r="O5" s="78">
        <f>SUM(L5:L9)</f>
        <v>0</v>
      </c>
      <c r="P5" s="34"/>
    </row>
    <row r="6" spans="1:21" ht="16.5" customHeight="1" x14ac:dyDescent="0.2">
      <c r="A6" s="19"/>
      <c r="B6" s="22"/>
      <c r="C6" s="23"/>
      <c r="D6" s="48"/>
      <c r="E6" s="57" t="str">
        <f>IF(ISBLANK(ExpJan3133343536[[#This Row],[Date]]),"",E5+ExpJan3133343536[[#This Row],[Crédit]]-ExpJan3133343536[[#This Row],[Débit]])</f>
        <v/>
      </c>
      <c r="F6" s="61"/>
      <c r="G6" s="62"/>
      <c r="H6" s="52"/>
      <c r="I6" s="34"/>
      <c r="J6" s="19"/>
      <c r="K6" s="72"/>
      <c r="L6" s="73"/>
      <c r="M6" s="33"/>
      <c r="O6" s="19"/>
      <c r="P6" s="34"/>
    </row>
    <row r="7" spans="1:21" ht="16.5" customHeight="1" x14ac:dyDescent="0.2">
      <c r="A7" s="19"/>
      <c r="B7" s="22"/>
      <c r="C7" s="23"/>
      <c r="D7" s="48"/>
      <c r="E7" s="57" t="str">
        <f>IF(ISBLANK(ExpJan3133343536[[#This Row],[Date]]),"",E6+ExpJan3133343536[[#This Row],[Crédit]]-ExpJan3133343536[[#This Row],[Débit]])</f>
        <v/>
      </c>
      <c r="F7" s="61"/>
      <c r="G7" s="62"/>
      <c r="H7" s="52"/>
      <c r="I7" s="34"/>
      <c r="J7" s="19"/>
      <c r="K7" s="72"/>
      <c r="L7" s="73"/>
      <c r="M7" s="33"/>
      <c r="O7" s="19"/>
      <c r="P7" s="34"/>
      <c r="R7" s="35" t="s">
        <v>54</v>
      </c>
      <c r="S7" s="35"/>
      <c r="T7" s="35"/>
      <c r="U7" s="35"/>
    </row>
    <row r="8" spans="1:21" ht="16.5" customHeight="1" x14ac:dyDescent="0.2">
      <c r="A8" s="19"/>
      <c r="B8" s="22"/>
      <c r="C8" s="23"/>
      <c r="D8" s="48"/>
      <c r="E8" s="57" t="str">
        <f>IF(ISBLANK(ExpJan3133343536[[#This Row],[Date]]),"",E7+ExpJan3133343536[[#This Row],[Crédit]]-ExpJan3133343536[[#This Row],[Débit]])</f>
        <v/>
      </c>
      <c r="F8" s="61"/>
      <c r="G8" s="62"/>
      <c r="H8" s="52"/>
      <c r="I8" s="34"/>
      <c r="J8" s="19"/>
      <c r="K8" s="72"/>
      <c r="L8" s="73"/>
      <c r="M8" s="33"/>
      <c r="O8" s="19"/>
      <c r="P8" s="34"/>
      <c r="R8" s="35"/>
      <c r="S8" s="35"/>
      <c r="T8" s="35"/>
      <c r="U8" s="35"/>
    </row>
    <row r="9" spans="1:21" ht="16.5" customHeight="1" x14ac:dyDescent="0.2">
      <c r="A9" s="19"/>
      <c r="B9" s="22"/>
      <c r="C9" s="23"/>
      <c r="D9" s="48"/>
      <c r="E9" s="57" t="str">
        <f>IF(ISBLANK(ExpJan3133343536[[#This Row],[Date]]),"",E8+ExpJan3133343536[[#This Row],[Crédit]]-ExpJan3133343536[[#This Row],[Débit]])</f>
        <v/>
      </c>
      <c r="F9" s="61"/>
      <c r="G9" s="62"/>
      <c r="H9" s="52"/>
      <c r="I9" s="34"/>
      <c r="J9" s="19"/>
      <c r="K9" s="72"/>
      <c r="L9" s="73"/>
      <c r="M9" s="33"/>
      <c r="O9" s="19"/>
      <c r="P9" s="34"/>
    </row>
    <row r="10" spans="1:21" ht="16.5" customHeight="1" x14ac:dyDescent="0.2">
      <c r="A10" s="19"/>
      <c r="B10" s="22"/>
      <c r="C10" s="23"/>
      <c r="D10" s="48"/>
      <c r="E10" s="57" t="str">
        <f>IF(ISBLANK(ExpJan3133343536[[#This Row],[Date]]),"",E9+ExpJan3133343536[[#This Row],[Crédit]]-ExpJan3133343536[[#This Row],[Débit]])</f>
        <v/>
      </c>
      <c r="F10" s="61"/>
      <c r="G10" s="62"/>
      <c r="H10" s="52"/>
      <c r="I10" s="34"/>
      <c r="J10" s="19"/>
      <c r="K10" s="19"/>
      <c r="N10" s="19"/>
      <c r="O10" s="19"/>
      <c r="P10" s="34"/>
      <c r="R10" s="79" t="s">
        <v>32</v>
      </c>
      <c r="S10" s="21"/>
    </row>
    <row r="11" spans="1:21" ht="16.5" customHeight="1" x14ac:dyDescent="0.2">
      <c r="A11" s="19"/>
      <c r="B11" s="22"/>
      <c r="C11" s="23"/>
      <c r="D11" s="48"/>
      <c r="E11" s="57" t="str">
        <f>IF(ISBLANK(ExpJan3133343536[[#This Row],[Date]]),"",E10+ExpJan3133343536[[#This Row],[Crédit]]-ExpJan3133343536[[#This Row],[Débit]])</f>
        <v/>
      </c>
      <c r="F11" s="61"/>
      <c r="G11" s="62"/>
      <c r="H11" s="52"/>
      <c r="I11" s="34"/>
      <c r="J11" s="19"/>
      <c r="K11" s="35" t="s">
        <v>29</v>
      </c>
      <c r="L11" s="35"/>
      <c r="M11" s="35"/>
      <c r="N11" s="35"/>
      <c r="O11" s="35"/>
      <c r="P11" s="34"/>
    </row>
    <row r="12" spans="1:21" ht="16.5" customHeight="1" x14ac:dyDescent="0.2">
      <c r="A12" s="19"/>
      <c r="B12" s="25"/>
      <c r="C12" s="26"/>
      <c r="D12" s="49"/>
      <c r="E12" s="57" t="str">
        <f>IF(ISBLANK(ExpJan3133343536[[#This Row],[Date]]),"",E11+ExpJan3133343536[[#This Row],[Crédit]]-ExpJan3133343536[[#This Row],[Débit]])</f>
        <v/>
      </c>
      <c r="F12" s="61"/>
      <c r="G12" s="62"/>
      <c r="H12" s="53"/>
      <c r="I12" s="34"/>
      <c r="J12" s="19"/>
      <c r="K12" s="35"/>
      <c r="L12" s="35"/>
      <c r="M12" s="35"/>
      <c r="N12" s="35"/>
      <c r="O12" s="35"/>
      <c r="P12" s="34"/>
    </row>
    <row r="13" spans="1:21" ht="16.5" customHeight="1" x14ac:dyDescent="0.2">
      <c r="A13" s="19"/>
      <c r="B13" s="25"/>
      <c r="C13" s="26"/>
      <c r="D13" s="49"/>
      <c r="E13" s="57" t="str">
        <f>IF(ISBLANK(ExpJan3133343536[[#This Row],[Date]]),"",E12+ExpJan3133343536[[#This Row],[Crédit]]-ExpJan3133343536[[#This Row],[Débit]])</f>
        <v/>
      </c>
      <c r="F13" s="61"/>
      <c r="G13" s="62"/>
      <c r="H13" s="18"/>
      <c r="I13" s="34"/>
      <c r="J13" s="19"/>
      <c r="K13" s="19"/>
      <c r="L13" s="19"/>
      <c r="M13" s="19"/>
      <c r="N13" s="19"/>
      <c r="O13" s="19"/>
      <c r="P13" s="34"/>
    </row>
    <row r="14" spans="1:21" ht="16.5" customHeight="1" x14ac:dyDescent="0.2">
      <c r="A14" s="19"/>
      <c r="B14" s="25"/>
      <c r="C14" s="26"/>
      <c r="D14" s="49"/>
      <c r="E14" s="57" t="str">
        <f>IF(ISBLANK(ExpJan3133343536[[#This Row],[Date]]),"",E13+ExpJan3133343536[[#This Row],[Crédit]]-ExpJan3133343536[[#This Row],[Débit]])</f>
        <v/>
      </c>
      <c r="F14" s="61"/>
      <c r="G14" s="62"/>
      <c r="H14" s="18"/>
      <c r="I14" s="34"/>
      <c r="J14" s="19"/>
      <c r="K14" s="37" t="s">
        <v>0</v>
      </c>
      <c r="L14" s="38" t="s">
        <v>19</v>
      </c>
      <c r="N14" s="19"/>
      <c r="O14" s="19"/>
      <c r="P14" s="34"/>
    </row>
    <row r="15" spans="1:21" ht="16.5" customHeight="1" x14ac:dyDescent="0.2">
      <c r="A15" s="19"/>
      <c r="B15" s="25"/>
      <c r="C15" s="26"/>
      <c r="D15" s="49"/>
      <c r="E15" s="57" t="str">
        <f>IF(ISBLANK(ExpJan3133343536[[#This Row],[Date]]),"",E14+ExpJan3133343536[[#This Row],[Crédit]]-ExpJan3133343536[[#This Row],[Débit]])</f>
        <v/>
      </c>
      <c r="F15" s="61"/>
      <c r="G15" s="62"/>
      <c r="H15" s="18"/>
      <c r="I15" s="34"/>
      <c r="J15" s="19"/>
      <c r="K15" s="70"/>
      <c r="L15" s="71"/>
      <c r="N15" s="79" t="s">
        <v>32</v>
      </c>
      <c r="O15" s="78">
        <f>SUM(L15:L19)</f>
        <v>0</v>
      </c>
      <c r="P15" s="34"/>
    </row>
    <row r="16" spans="1:21" ht="16.5" customHeight="1" x14ac:dyDescent="0.2">
      <c r="A16" s="19"/>
      <c r="B16" s="25"/>
      <c r="C16" s="26"/>
      <c r="D16" s="49"/>
      <c r="E16" s="57" t="str">
        <f>IF(ISBLANK(ExpJan3133343536[[#This Row],[Date]]),"",E15+ExpJan3133343536[[#This Row],[Crédit]]-ExpJan3133343536[[#This Row],[Débit]])</f>
        <v/>
      </c>
      <c r="F16" s="61"/>
      <c r="G16" s="62"/>
      <c r="H16" s="18"/>
      <c r="I16" s="34"/>
      <c r="J16" s="19"/>
      <c r="K16" s="72"/>
      <c r="L16" s="73"/>
      <c r="N16" s="19"/>
      <c r="O16" s="19"/>
      <c r="P16" s="34"/>
    </row>
    <row r="17" spans="1:16" ht="16.5" customHeight="1" x14ac:dyDescent="0.2">
      <c r="A17" s="19"/>
      <c r="B17" s="22"/>
      <c r="C17" s="23"/>
      <c r="D17" s="48"/>
      <c r="E17" s="57" t="str">
        <f>IF(ISBLANK(ExpJan3133343536[[#This Row],[Date]]),"",E16+ExpJan3133343536[[#This Row],[Crédit]]-ExpJan3133343536[[#This Row],[Débit]])</f>
        <v/>
      </c>
      <c r="F17" s="61"/>
      <c r="G17" s="62"/>
      <c r="H17" s="52"/>
      <c r="I17" s="34"/>
      <c r="J17" s="19"/>
      <c r="K17" s="72"/>
      <c r="L17" s="73"/>
      <c r="N17" s="19"/>
      <c r="O17" s="19"/>
      <c r="P17" s="34"/>
    </row>
    <row r="18" spans="1:16" ht="16.5" customHeight="1" x14ac:dyDescent="0.2">
      <c r="A18" s="19"/>
      <c r="B18" s="22"/>
      <c r="C18" s="23"/>
      <c r="D18" s="48"/>
      <c r="E18" s="57" t="str">
        <f>IF(ISBLANK(ExpJan3133343536[[#This Row],[Date]]),"",E17+ExpJan3133343536[[#This Row],[Crédit]]-ExpJan3133343536[[#This Row],[Débit]])</f>
        <v/>
      </c>
      <c r="F18" s="61"/>
      <c r="G18" s="62"/>
      <c r="H18" s="52"/>
      <c r="I18" s="34"/>
      <c r="J18" s="19"/>
      <c r="K18" s="72"/>
      <c r="L18" s="73"/>
      <c r="N18" s="19"/>
      <c r="O18" s="19"/>
      <c r="P18" s="34"/>
    </row>
    <row r="19" spans="1:16" ht="16.5" customHeight="1" x14ac:dyDescent="0.2">
      <c r="A19" s="19"/>
      <c r="B19" s="22"/>
      <c r="C19" s="23"/>
      <c r="D19" s="48"/>
      <c r="E19" s="57" t="str">
        <f>IF(ISBLANK(ExpJan3133343536[[#This Row],[Date]]),"",E18+ExpJan3133343536[[#This Row],[Crédit]]-ExpJan3133343536[[#This Row],[Débit]])</f>
        <v/>
      </c>
      <c r="F19" s="61"/>
      <c r="G19" s="62"/>
      <c r="H19" s="52"/>
      <c r="I19" s="34"/>
      <c r="J19" s="19"/>
      <c r="K19" s="72"/>
      <c r="L19" s="74"/>
      <c r="N19" s="19"/>
      <c r="O19" s="19"/>
      <c r="P19" s="34"/>
    </row>
    <row r="20" spans="1:16" ht="16.5" customHeight="1" x14ac:dyDescent="0.2">
      <c r="A20" s="19"/>
      <c r="B20" s="22"/>
      <c r="C20" s="23"/>
      <c r="D20" s="48"/>
      <c r="E20" s="57" t="str">
        <f>IF(ISBLANK(ExpJan3133343536[[#This Row],[Date]]),"",E19+ExpJan3133343536[[#This Row],[Crédit]]-ExpJan3133343536[[#This Row],[Débit]])</f>
        <v/>
      </c>
      <c r="F20" s="61"/>
      <c r="G20" s="62"/>
      <c r="H20" s="52"/>
      <c r="I20" s="34"/>
      <c r="J20" s="19"/>
      <c r="K20" s="75"/>
      <c r="L20" s="50"/>
      <c r="M20" s="19"/>
      <c r="N20" s="19"/>
      <c r="O20" s="19"/>
      <c r="P20" s="34"/>
    </row>
    <row r="21" spans="1:16" ht="16.5" customHeight="1" x14ac:dyDescent="0.3">
      <c r="A21" s="19"/>
      <c r="B21" s="22"/>
      <c r="C21" s="23"/>
      <c r="D21" s="48"/>
      <c r="E21" s="57" t="str">
        <f>IF(ISBLANK(ExpJan3133343536[[#This Row],[Date]]),"",E20+ExpJan3133343536[[#This Row],[Crédit]]-ExpJan3133343536[[#This Row],[Débit]])</f>
        <v/>
      </c>
      <c r="F21" s="61"/>
      <c r="G21" s="62"/>
      <c r="H21" s="52"/>
      <c r="I21" s="34"/>
      <c r="J21" s="19"/>
      <c r="K21" s="76"/>
      <c r="L21" s="77"/>
      <c r="P21" s="34"/>
    </row>
    <row r="22" spans="1:16" ht="16.5" customHeight="1" x14ac:dyDescent="0.3">
      <c r="A22" s="19"/>
      <c r="B22" s="22"/>
      <c r="C22" s="23"/>
      <c r="D22" s="48"/>
      <c r="E22" s="57" t="str">
        <f>IF(ISBLANK(ExpJan3133343536[[#This Row],[Date]]),"",E21+ExpJan3133343536[[#This Row],[Crédit]]-ExpJan3133343536[[#This Row],[Débit]])</f>
        <v/>
      </c>
      <c r="F22" s="61"/>
      <c r="G22" s="62"/>
      <c r="H22" s="52"/>
      <c r="I22" s="34"/>
      <c r="J22" s="19"/>
      <c r="K22" s="76"/>
      <c r="L22" s="77"/>
      <c r="P22" s="34"/>
    </row>
    <row r="23" spans="1:16" ht="16.5" customHeight="1" x14ac:dyDescent="0.3">
      <c r="A23" s="19"/>
      <c r="B23" s="22"/>
      <c r="C23" s="23"/>
      <c r="D23" s="48"/>
      <c r="E23" s="57" t="str">
        <f>IF(ISBLANK(ExpJan3133343536[[#This Row],[Date]]),"",E22+ExpJan3133343536[[#This Row],[Crédit]]-ExpJan3133343536[[#This Row],[Débit]])</f>
        <v/>
      </c>
      <c r="F23" s="61"/>
      <c r="G23" s="62"/>
      <c r="H23" s="52"/>
      <c r="I23" s="34"/>
      <c r="J23" s="19"/>
      <c r="K23" s="76"/>
      <c r="L23" s="77"/>
      <c r="P23" s="34"/>
    </row>
    <row r="24" spans="1:16" ht="16.5" customHeight="1" x14ac:dyDescent="0.2">
      <c r="A24" s="19"/>
      <c r="B24" s="22"/>
      <c r="C24" s="23"/>
      <c r="D24" s="48"/>
      <c r="E24" s="57" t="str">
        <f>IF(ISBLANK(ExpJan3133343536[[#This Row],[Date]]),"",E23+ExpJan3133343536[[#This Row],[Crédit]]-ExpJan3133343536[[#This Row],[Débit]])</f>
        <v/>
      </c>
      <c r="F24" s="61"/>
      <c r="G24" s="62"/>
      <c r="H24" s="52"/>
      <c r="I24" s="34"/>
      <c r="J24" s="19"/>
      <c r="P24" s="34"/>
    </row>
    <row r="25" spans="1:16" ht="16.5" customHeight="1" x14ac:dyDescent="0.2">
      <c r="A25" s="19"/>
      <c r="B25" s="22"/>
      <c r="C25" s="23"/>
      <c r="D25" s="48"/>
      <c r="E25" s="57" t="str">
        <f>IF(ISBLANK(ExpJan3133343536[[#This Row],[Date]]),"",E24+ExpJan3133343536[[#This Row],[Crédit]]-ExpJan3133343536[[#This Row],[Débit]])</f>
        <v/>
      </c>
      <c r="F25" s="61"/>
      <c r="G25" s="62"/>
      <c r="H25" s="52"/>
      <c r="I25" s="34"/>
      <c r="J25" s="19"/>
      <c r="K25" s="35" t="s">
        <v>30</v>
      </c>
      <c r="L25" s="35"/>
      <c r="M25" s="35"/>
      <c r="N25" s="35"/>
      <c r="O25" s="35"/>
      <c r="P25" s="34"/>
    </row>
    <row r="26" spans="1:16" ht="16.5" customHeight="1" x14ac:dyDescent="0.2">
      <c r="A26" s="19"/>
      <c r="B26" s="22"/>
      <c r="C26" s="23"/>
      <c r="D26" s="48"/>
      <c r="E26" s="57" t="str">
        <f>IF(ISBLANK(ExpJan3133343536[[#This Row],[Date]]),"",E25+ExpJan3133343536[[#This Row],[Crédit]]-ExpJan3133343536[[#This Row],[Débit]])</f>
        <v/>
      </c>
      <c r="F26" s="61"/>
      <c r="G26" s="62"/>
      <c r="H26" s="52"/>
      <c r="I26" s="34"/>
      <c r="J26" s="19"/>
      <c r="K26" s="35"/>
      <c r="L26" s="35"/>
      <c r="M26" s="35"/>
      <c r="N26" s="35"/>
      <c r="O26" s="35"/>
      <c r="P26" s="34"/>
    </row>
    <row r="27" spans="1:16" ht="16.5" customHeight="1" x14ac:dyDescent="0.2">
      <c r="A27" s="19"/>
      <c r="B27" s="22"/>
      <c r="C27" s="23"/>
      <c r="D27" s="48"/>
      <c r="E27" s="57" t="str">
        <f>IF(ISBLANK(ExpJan3133343536[[#This Row],[Date]]),"",E26+ExpJan3133343536[[#This Row],[Crédit]]-ExpJan3133343536[[#This Row],[Débit]])</f>
        <v/>
      </c>
      <c r="F27" s="61"/>
      <c r="G27" s="62"/>
      <c r="H27" s="52"/>
      <c r="I27" s="34"/>
      <c r="J27" s="19"/>
      <c r="K27" s="19"/>
      <c r="N27" s="19"/>
      <c r="O27" s="19"/>
      <c r="P27" s="34"/>
    </row>
    <row r="28" spans="1:16" ht="16.5" customHeight="1" x14ac:dyDescent="0.2">
      <c r="A28" s="19"/>
      <c r="B28" s="22"/>
      <c r="C28" s="23"/>
      <c r="D28" s="48"/>
      <c r="E28" s="57" t="str">
        <f>IF(ISBLANK(ExpJan3133343536[[#This Row],[Date]]),"",E27+ExpJan3133343536[[#This Row],[Crédit]]-ExpJan3133343536[[#This Row],[Débit]])</f>
        <v/>
      </c>
      <c r="F28" s="61"/>
      <c r="G28" s="62"/>
      <c r="H28" s="52"/>
      <c r="I28" s="34"/>
      <c r="J28" s="19"/>
      <c r="K28" s="37" t="s">
        <v>0</v>
      </c>
      <c r="L28" s="38" t="s">
        <v>19</v>
      </c>
      <c r="N28" s="19"/>
      <c r="O28" s="19"/>
      <c r="P28" s="34"/>
    </row>
    <row r="29" spans="1:16" ht="16.5" customHeight="1" x14ac:dyDescent="0.2">
      <c r="A29" s="19"/>
      <c r="B29" s="22"/>
      <c r="C29" s="23"/>
      <c r="D29" s="48"/>
      <c r="E29" s="57" t="str">
        <f>IF(ISBLANK(ExpJan3133343536[[#This Row],[Date]]),"",E28+ExpJan3133343536[[#This Row],[Crédit]]-ExpJan3133343536[[#This Row],[Débit]])</f>
        <v/>
      </c>
      <c r="F29" s="61"/>
      <c r="G29" s="62"/>
      <c r="H29" s="52"/>
      <c r="I29" s="34"/>
      <c r="J29" s="19"/>
      <c r="K29" s="70" t="str">
        <f>IF(ExpJan[MP]="VA",ExpJan[Date],"")</f>
        <v/>
      </c>
      <c r="L29" s="71"/>
      <c r="N29" s="79" t="s">
        <v>32</v>
      </c>
      <c r="O29" s="78">
        <f>SUM(L29:L32)</f>
        <v>0</v>
      </c>
      <c r="P29" s="34"/>
    </row>
    <row r="30" spans="1:16" ht="16.5" customHeight="1" x14ac:dyDescent="0.2">
      <c r="A30" s="19"/>
      <c r="B30" s="22"/>
      <c r="C30" s="23"/>
      <c r="D30" s="48"/>
      <c r="E30" s="57" t="str">
        <f>IF(ISBLANK(ExpJan3133343536[[#This Row],[Date]]),"",E29+ExpJan3133343536[[#This Row],[Crédit]]-ExpJan3133343536[[#This Row],[Débit]])</f>
        <v/>
      </c>
      <c r="F30" s="61"/>
      <c r="G30" s="62"/>
      <c r="H30" s="52"/>
      <c r="I30" s="34"/>
      <c r="J30" s="19"/>
      <c r="K30" s="72"/>
      <c r="L30" s="73"/>
      <c r="N30" s="19"/>
      <c r="O30" s="19"/>
      <c r="P30" s="34"/>
    </row>
    <row r="31" spans="1:16" ht="16.5" customHeight="1" x14ac:dyDescent="0.2">
      <c r="A31" s="19"/>
      <c r="B31" s="25"/>
      <c r="C31" s="26"/>
      <c r="D31" s="49"/>
      <c r="E31" s="57" t="str">
        <f>IF(ISBLANK(ExpJan3133343536[[#This Row],[Date]]),"",E30+ExpJan3133343536[[#This Row],[Crédit]]-ExpJan3133343536[[#This Row],[Débit]])</f>
        <v/>
      </c>
      <c r="F31" s="61"/>
      <c r="G31" s="62"/>
      <c r="H31" s="18"/>
      <c r="I31" s="34"/>
      <c r="J31" s="19"/>
      <c r="K31" s="72"/>
      <c r="L31" s="73"/>
      <c r="N31" s="19"/>
      <c r="O31" s="19"/>
      <c r="P31" s="34"/>
    </row>
    <row r="32" spans="1:16" ht="16.5" customHeight="1" x14ac:dyDescent="0.2">
      <c r="A32" s="19"/>
      <c r="B32" s="63"/>
      <c r="C32" s="64"/>
      <c r="D32" s="65"/>
      <c r="E32" s="57" t="str">
        <f>IF(ISBLANK(ExpJan[[#This Row],[Date]]),"",E31+ExpJan[[#This Row],[Crédit]]-ExpJan[[#This Row],[Débit]])</f>
        <v/>
      </c>
      <c r="F32" s="64"/>
      <c r="G32" s="66"/>
      <c r="H32" s="53"/>
      <c r="I32" s="34"/>
      <c r="J32" s="19"/>
      <c r="K32" s="72"/>
      <c r="L32" s="73"/>
      <c r="N32" s="19"/>
      <c r="O32" s="19"/>
      <c r="P32" s="34"/>
    </row>
    <row r="33" spans="1:16" ht="16.5" customHeight="1" x14ac:dyDescent="0.2">
      <c r="A33" s="19"/>
      <c r="B33" s="60" t="s">
        <v>2</v>
      </c>
      <c r="C33" s="28">
        <f>SUM(ExpJan3133343536[Crédit])</f>
        <v>0</v>
      </c>
      <c r="D33" s="29">
        <f>SUM(ExpJan3133343536[Débit])</f>
        <v>0</v>
      </c>
      <c r="E33" s="51">
        <f>(E5)+ExpJan3133343536[[#Totals],[Crédit]]-ExpJan3133343536[[#Totals],[Débit]]</f>
        <v>3500</v>
      </c>
      <c r="F33" s="60"/>
      <c r="G33" s="30"/>
      <c r="H33" s="54"/>
      <c r="I33" s="34"/>
      <c r="J33" s="19"/>
      <c r="K33" s="72"/>
      <c r="L33" s="27"/>
      <c r="N33" s="19"/>
      <c r="O33" s="19"/>
      <c r="P33" s="34"/>
    </row>
    <row r="34" spans="1:16" ht="16.5" customHeight="1" x14ac:dyDescent="0.2">
      <c r="A34" s="19"/>
      <c r="I34" s="19"/>
      <c r="J34" s="19"/>
      <c r="P34" s="19"/>
    </row>
    <row r="35" spans="1:16" ht="16.5" customHeight="1" x14ac:dyDescent="0.2">
      <c r="A35" s="19"/>
      <c r="B35" s="19"/>
      <c r="C35" s="19"/>
      <c r="D35" s="19"/>
      <c r="E35" s="19"/>
      <c r="F35" s="19"/>
      <c r="G35" s="19"/>
      <c r="H35" s="19"/>
      <c r="I35" s="19"/>
      <c r="J35" s="19"/>
      <c r="K35" s="19"/>
      <c r="L35" s="19"/>
      <c r="M35" s="19"/>
      <c r="N35" s="19"/>
      <c r="O35" s="19"/>
      <c r="P35" s="19"/>
    </row>
    <row r="36" spans="1:16" ht="16.5" customHeight="1" x14ac:dyDescent="0.2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ht="16.5" customHeight="1" x14ac:dyDescent="0.2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</row>
    <row r="38" spans="1:16" ht="16.5" customHeight="1" x14ac:dyDescent="0.2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/>
    </row>
    <row r="39" spans="1:16" ht="16.5" customHeight="1" x14ac:dyDescent="0.2">
      <c r="B39" s="19"/>
      <c r="C39" s="19"/>
      <c r="D39" s="19"/>
      <c r="E39" s="19"/>
      <c r="F39" s="19"/>
      <c r="G39" s="19"/>
      <c r="H39" s="19"/>
    </row>
  </sheetData>
  <mergeCells count="6">
    <mergeCell ref="B2:G2"/>
    <mergeCell ref="K2:O2"/>
    <mergeCell ref="R2:U2"/>
    <mergeCell ref="R7:U8"/>
    <mergeCell ref="K11:O12"/>
    <mergeCell ref="K25:O26"/>
  </mergeCells>
  <conditionalFormatting sqref="E5:E31">
    <cfRule type="cellIs" dxfId="20" priority="7" operator="lessThan">
      <formula>0</formula>
    </cfRule>
  </conditionalFormatting>
  <conditionalFormatting sqref="F6:F31">
    <cfRule type="beginsWith" dxfId="19" priority="5" operator="beginsWith" text="A">
      <formula>LEFT(F6,LEN("A"))="A"</formula>
    </cfRule>
    <cfRule type="beginsWith" dxfId="18" priority="6" operator="beginsWith" text="PA">
      <formula>LEFT(F6,LEN("PA"))="PA"</formula>
    </cfRule>
  </conditionalFormatting>
  <conditionalFormatting sqref="G6:G31">
    <cfRule type="beginsWith" dxfId="17" priority="2" operator="beginsWith" text="S">
      <formula>LEFT(G6,LEN("S"))="S"</formula>
    </cfRule>
    <cfRule type="beginsWith" dxfId="16" priority="3" operator="beginsWith" text="VA">
      <formula>LEFT(G6,LEN("VA"))="VA"</formula>
    </cfRule>
    <cfRule type="beginsWith" dxfId="15" priority="4" operator="beginsWith" text="VPA">
      <formula>LEFT(G6,LEN("VPA"))="VPA"</formula>
    </cfRule>
  </conditionalFormatting>
  <conditionalFormatting sqref="E32">
    <cfRule type="cellIs" dxfId="14" priority="1" operator="lessThan">
      <formula>0</formula>
    </cfRule>
  </conditionalFormatting>
  <dataValidations count="4">
    <dataValidation type="custom" errorStyle="warning" allowBlank="1" showInputMessage="1" showErrorMessage="1" errorTitle="Amount Validation" error="Amount should be a number." sqref="C5:E32">
      <formula1>ISNUMBER($D5)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32">
      <formula1>MONTH($B5)=1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F5:F32">
      <formula1>"PA,A"</formula1>
    </dataValidation>
    <dataValidation type="list" allowBlank="1" showInputMessage="1" showErrorMessage="1" sqref="G5:G32">
      <formula1>"CB,CH,S,VPA,VA"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CD4FA7C-C916-4038-B154-60FF9CC9F1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12</vt:i4>
      </vt:variant>
    </vt:vector>
  </HeadingPairs>
  <TitlesOfParts>
    <vt:vector size="26" baseType="lpstr">
      <vt:lpstr>conseils</vt:lpstr>
      <vt:lpstr>résumé</vt:lpstr>
      <vt:lpstr>jan</vt:lpstr>
      <vt:lpstr>fév</vt:lpstr>
      <vt:lpstr>mars</vt:lpstr>
      <vt:lpstr>avril</vt:lpstr>
      <vt:lpstr>mai</vt:lpstr>
      <vt:lpstr>juin</vt:lpstr>
      <vt:lpstr>juillet</vt:lpstr>
      <vt:lpstr>août</vt:lpstr>
      <vt:lpstr>sep</vt:lpstr>
      <vt:lpstr>oct</vt:lpstr>
      <vt:lpstr>nov</vt:lpstr>
      <vt:lpstr>déc</vt:lpstr>
      <vt:lpstr>août!CatégoriesDépenses</vt:lpstr>
      <vt:lpstr>avril!CatégoriesDépenses</vt:lpstr>
      <vt:lpstr>déc!CatégoriesDépenses</vt:lpstr>
      <vt:lpstr>fév!CatégoriesDépenses</vt:lpstr>
      <vt:lpstr>juillet!CatégoriesDépenses</vt:lpstr>
      <vt:lpstr>juin!CatégoriesDépenses</vt:lpstr>
      <vt:lpstr>mai!CatégoriesDépenses</vt:lpstr>
      <vt:lpstr>mars!CatégoriesDépenses</vt:lpstr>
      <vt:lpstr>nov!CatégoriesDépenses</vt:lpstr>
      <vt:lpstr>oct!CatégoriesDépenses</vt:lpstr>
      <vt:lpstr>sep!CatégoriesDépenses</vt:lpstr>
      <vt:lpstr>CatégoriesDépenses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2013-05-21T10:14:03Z</dcterms:created>
  <dcterms:modified xsi:type="dcterms:W3CDTF">2013-05-25T21:46:49Z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TC028023349991</vt:lpwstr>
  </property>
</Properties>
</file>