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480" yWindow="60" windowWidth="14520" windowHeight="8736" tabRatio="466"/>
  </bookViews>
  <sheets>
    <sheet name="Explications" sheetId="13" r:id="rId1"/>
    <sheet name="Inscriptions" sheetId="5" r:id="rId2"/>
    <sheet name="Aurard" sheetId="14" r:id="rId3"/>
  </sheets>
  <externalReferences>
    <externalReference r:id="rId4"/>
    <externalReference r:id="rId5"/>
    <externalReference r:id="rId6"/>
  </externalReferences>
  <definedNames>
    <definedName name="_xlnm._FilterDatabase" localSheetId="1" hidden="1">Inscriptions!$Q$3:$Q$97</definedName>
    <definedName name="BDD" localSheetId="1">OFFSET([1]Recap!$A$1,,,COUNTA([1]Recap!$A$1:$A$1965),COUNTA([1]Recap!$A$1:$C$1))</definedName>
    <definedName name="BDD">OFFSET([2]Recap!$A$1,,,COUNTA([2]Recap!$A$1:$A$65536),COUNTA([2]Recap!$A$1:$IV$1))</definedName>
    <definedName name="Bonus" localSheetId="2">#REF!</definedName>
    <definedName name="Bonus" localSheetId="0">#REF!</definedName>
    <definedName name="Bonus" localSheetId="1">Inscriptions!#REF!</definedName>
    <definedName name="Bonus">#REF!</definedName>
    <definedName name="nom">#REF!</definedName>
    <definedName name="noms">#REF!</definedName>
    <definedName name="noms1" localSheetId="2">#REF!</definedName>
    <definedName name="noms1" localSheetId="0">#REF!</definedName>
    <definedName name="noms1" localSheetId="1">Inscriptions!$Q$3:$Q$66</definedName>
    <definedName name="noms1">#REF!</definedName>
    <definedName name="noms2" localSheetId="2">#REF!</definedName>
    <definedName name="noms2" localSheetId="0">#REF!</definedName>
    <definedName name="noms2" localSheetId="1">Inscriptions!$Q$3:$Q$81</definedName>
    <definedName name="noms2">#REF!</definedName>
    <definedName name="orthographe" localSheetId="2">#REF!</definedName>
    <definedName name="orthographe" localSheetId="0">#REF!</definedName>
    <definedName name="orthographe" localSheetId="1">Inscriptions!$Q$3:$Q$74</definedName>
    <definedName name="orthographe">#REF!</definedName>
    <definedName name="score">#REF!</definedName>
    <definedName name="TIRAGE_JOUEURS___F9" localSheetId="2">#REF!</definedName>
    <definedName name="TIRAGE_JOUEURS___F9" localSheetId="0">#REF!</definedName>
    <definedName name="TIRAGE_JOUEURS___F9" localSheetId="1">Inscriptions!#REF!</definedName>
    <definedName name="TIRAGE_JOUEURS___F9">#REF!</definedName>
  </definedNames>
  <calcPr calcId="124519" iterate="1"/>
</workbook>
</file>

<file path=xl/calcChain.xml><?xml version="1.0" encoding="utf-8"?>
<calcChain xmlns="http://schemas.openxmlformats.org/spreadsheetml/2006/main">
  <c r="N11" i="14"/>
  <c r="AE42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11"/>
  <c r="M15" s="1" a="1"/>
  <c r="M15" s="1"/>
  <c r="Q15" s="1"/>
  <c r="G11"/>
  <c r="S11"/>
  <c r="AE11"/>
  <c r="G12"/>
  <c r="S12"/>
  <c r="AE12"/>
  <c r="G13"/>
  <c r="S13"/>
  <c r="AE13"/>
  <c r="G14"/>
  <c r="S14"/>
  <c r="AE14"/>
  <c r="G15"/>
  <c r="S15"/>
  <c r="AE15"/>
  <c r="G16"/>
  <c r="S16"/>
  <c r="AE16"/>
  <c r="G17"/>
  <c r="S17"/>
  <c r="AE17"/>
  <c r="G18"/>
  <c r="S18"/>
  <c r="AE18"/>
  <c r="M17" a="1"/>
  <c r="M17" s="1"/>
  <c r="Q17" s="1"/>
  <c r="G19"/>
  <c r="S19"/>
  <c r="AE19"/>
  <c r="G20"/>
  <c r="S20"/>
  <c r="AE20"/>
  <c r="G21"/>
  <c r="S21"/>
  <c r="AE21"/>
  <c r="G22"/>
  <c r="S22"/>
  <c r="AE22"/>
  <c r="G23"/>
  <c r="S23"/>
  <c r="AE23"/>
  <c r="G24"/>
  <c r="S24"/>
  <c r="AE24"/>
  <c r="G25"/>
  <c r="S25"/>
  <c r="AE25"/>
  <c r="G26"/>
  <c r="S26"/>
  <c r="AE26"/>
  <c r="M23" a="1"/>
  <c r="M23" s="1"/>
  <c r="Q23" s="1"/>
  <c r="G27"/>
  <c r="S27"/>
  <c r="AE27"/>
  <c r="G28"/>
  <c r="S28"/>
  <c r="AE28"/>
  <c r="G29"/>
  <c r="S29"/>
  <c r="AE29"/>
  <c r="G30"/>
  <c r="S30"/>
  <c r="AE30"/>
  <c r="G31"/>
  <c r="S31"/>
  <c r="AE31"/>
  <c r="G32"/>
  <c r="S32"/>
  <c r="AE32"/>
  <c r="G33"/>
  <c r="S33"/>
  <c r="AE33"/>
  <c r="G34"/>
  <c r="S34"/>
  <c r="AE34"/>
  <c r="M41" a="1"/>
  <c r="M41" s="1"/>
  <c r="Q41" s="1"/>
  <c r="G35"/>
  <c r="S35"/>
  <c r="AE35"/>
  <c r="G36"/>
  <c r="S36"/>
  <c r="AE36"/>
  <c r="G37"/>
  <c r="S37"/>
  <c r="AE37"/>
  <c r="G38"/>
  <c r="S38"/>
  <c r="AE38"/>
  <c r="G39"/>
  <c r="S39"/>
  <c r="AE39"/>
  <c r="G40"/>
  <c r="S40"/>
  <c r="AE40"/>
  <c r="G41"/>
  <c r="N41"/>
  <c r="T41" s="1"/>
  <c r="S41"/>
  <c r="AE41"/>
  <c r="G42"/>
  <c r="S42"/>
  <c r="B35" i="5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6"/>
  <c r="B37"/>
  <c r="B38"/>
  <c r="B39"/>
  <c r="C5"/>
  <c r="B8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N39" i="14" l="1"/>
  <c r="T39" s="1"/>
  <c r="N31"/>
  <c r="T31" s="1"/>
  <c r="U31" s="1"/>
  <c r="N15"/>
  <c r="T15" s="1"/>
  <c r="N37"/>
  <c r="T37" s="1"/>
  <c r="U37" s="1"/>
  <c r="N33"/>
  <c r="T33" s="1"/>
  <c r="U33" s="1"/>
  <c r="N27"/>
  <c r="T27" s="1"/>
  <c r="U27" s="1"/>
  <c r="N17"/>
  <c r="T17" s="1"/>
  <c r="U17" s="1"/>
  <c r="U41"/>
  <c r="M39" a="1"/>
  <c r="M39" s="1"/>
  <c r="Q39" s="1"/>
  <c r="M35" a="1"/>
  <c r="M35" s="1"/>
  <c r="Q35" s="1"/>
  <c r="M33" a="1"/>
  <c r="M33" s="1"/>
  <c r="Q33" s="1"/>
  <c r="M29" a="1"/>
  <c r="M29" s="1"/>
  <c r="Q29" s="1"/>
  <c r="U39"/>
  <c r="U15"/>
  <c r="M31" a="1"/>
  <c r="M31" s="1"/>
  <c r="Q31" s="1"/>
  <c r="N29"/>
  <c r="T29" s="1"/>
  <c r="U29" s="1"/>
  <c r="M27" a="1"/>
  <c r="M27" s="1"/>
  <c r="Q27" s="1"/>
  <c r="N25"/>
  <c r="T25" s="1"/>
  <c r="U25" s="1"/>
  <c r="N21"/>
  <c r="T21" s="1"/>
  <c r="U21" s="1"/>
  <c r="M19" a="1"/>
  <c r="M19" s="1"/>
  <c r="Q19" s="1"/>
  <c r="M13" a="1"/>
  <c r="M13" s="1"/>
  <c r="Q13" s="1"/>
  <c r="N13"/>
  <c r="T13" s="1"/>
  <c r="U13" s="1"/>
  <c r="M11" a="1"/>
  <c r="M11" s="1"/>
  <c r="Q11" s="1"/>
  <c r="M12" a="1"/>
  <c r="M12" s="1"/>
  <c r="Q12" s="1"/>
  <c r="M37" a="1"/>
  <c r="M37" s="1"/>
  <c r="Q37" s="1"/>
  <c r="N35"/>
  <c r="T35" s="1"/>
  <c r="U35" s="1"/>
  <c r="M25" a="1"/>
  <c r="M25" s="1"/>
  <c r="Q25" s="1"/>
  <c r="N23"/>
  <c r="T23" s="1"/>
  <c r="U23" s="1"/>
  <c r="M21" a="1"/>
  <c r="M21" s="1"/>
  <c r="Q21" s="1"/>
  <c r="N19"/>
  <c r="T19" s="1"/>
  <c r="U19" s="1"/>
  <c r="N12"/>
  <c r="T12" s="1"/>
  <c r="U12" s="1"/>
  <c r="T11"/>
  <c r="U11" s="1"/>
  <c r="N42"/>
  <c r="T42" s="1"/>
  <c r="U42" s="1"/>
  <c r="M42" a="1"/>
  <c r="M42" s="1"/>
  <c r="Q42" s="1"/>
  <c r="N40"/>
  <c r="T40" s="1"/>
  <c r="U40" s="1"/>
  <c r="M40" a="1"/>
  <c r="M40" s="1"/>
  <c r="Q40" s="1"/>
  <c r="N38"/>
  <c r="T38" s="1"/>
  <c r="U38" s="1"/>
  <c r="M38" a="1"/>
  <c r="M38" s="1"/>
  <c r="Q38" s="1"/>
  <c r="N36"/>
  <c r="T36" s="1"/>
  <c r="U36" s="1"/>
  <c r="M36" a="1"/>
  <c r="M36" s="1"/>
  <c r="Q36" s="1"/>
  <c r="N34"/>
  <c r="T34" s="1"/>
  <c r="U34" s="1"/>
  <c r="M34" a="1"/>
  <c r="M34" s="1"/>
  <c r="Q34" s="1"/>
  <c r="N32"/>
  <c r="T32" s="1"/>
  <c r="U32" s="1"/>
  <c r="M32" a="1"/>
  <c r="M32" s="1"/>
  <c r="Q32" s="1"/>
  <c r="N30"/>
  <c r="T30" s="1"/>
  <c r="U30" s="1"/>
  <c r="M30" a="1"/>
  <c r="M30" s="1"/>
  <c r="Q30" s="1"/>
  <c r="N28"/>
  <c r="T28" s="1"/>
  <c r="U28" s="1"/>
  <c r="M28" a="1"/>
  <c r="M28" s="1"/>
  <c r="Q28" s="1"/>
  <c r="N26"/>
  <c r="T26" s="1"/>
  <c r="U26" s="1"/>
  <c r="M26" a="1"/>
  <c r="M26" s="1"/>
  <c r="Q26" s="1"/>
  <c r="N24"/>
  <c r="T24" s="1"/>
  <c r="U24" s="1"/>
  <c r="M24" a="1"/>
  <c r="M24" s="1"/>
  <c r="Q24" s="1"/>
  <c r="N22"/>
  <c r="T22" s="1"/>
  <c r="U22" s="1"/>
  <c r="M22" a="1"/>
  <c r="M22" s="1"/>
  <c r="Q22" s="1"/>
  <c r="N20"/>
  <c r="T20" s="1"/>
  <c r="U20" s="1"/>
  <c r="M20" a="1"/>
  <c r="M20" s="1"/>
  <c r="Q20" s="1"/>
  <c r="N18"/>
  <c r="T18" s="1"/>
  <c r="U18" s="1"/>
  <c r="M18" a="1"/>
  <c r="M18" s="1"/>
  <c r="Q18" s="1"/>
  <c r="N16"/>
  <c r="T16" s="1"/>
  <c r="U16" s="1"/>
  <c r="M16" a="1"/>
  <c r="M16" s="1"/>
  <c r="Q16" s="1"/>
  <c r="N14"/>
  <c r="T14" s="1"/>
  <c r="U14" s="1"/>
  <c r="M14" a="1"/>
  <c r="M14" s="1"/>
  <c r="Q14" s="1"/>
  <c r="Z12" l="1"/>
  <c r="Z14"/>
  <c r="Z16"/>
  <c r="Z18"/>
  <c r="Z20"/>
  <c r="Z22"/>
  <c r="Z24"/>
  <c r="Z26"/>
  <c r="Z28"/>
  <c r="Z30"/>
  <c r="Z32"/>
  <c r="Z34"/>
  <c r="Z36"/>
  <c r="Z38"/>
  <c r="Z40"/>
  <c r="Z42"/>
  <c r="Z11"/>
  <c r="Z13"/>
  <c r="Z17"/>
  <c r="Z21"/>
  <c r="Z25"/>
  <c r="Z29"/>
  <c r="Z33"/>
  <c r="Z37"/>
  <c r="Z41"/>
  <c r="Z39"/>
  <c r="Z15"/>
  <c r="Z19"/>
  <c r="Z23"/>
  <c r="Z27"/>
  <c r="Z31"/>
  <c r="Z35"/>
  <c r="Y31" l="1"/>
  <c r="AC31" s="1"/>
  <c r="AF31"/>
  <c r="AG31" s="1"/>
  <c r="Y23"/>
  <c r="AC23" s="1"/>
  <c r="AF23"/>
  <c r="AG23" s="1"/>
  <c r="Y15"/>
  <c r="AC15" s="1"/>
  <c r="AF15"/>
  <c r="AG15" s="1"/>
  <c r="Y41"/>
  <c r="AC41" s="1"/>
  <c r="AF41"/>
  <c r="AG41" s="1"/>
  <c r="Y33"/>
  <c r="AC33" s="1"/>
  <c r="AF33"/>
  <c r="AG33" s="1"/>
  <c r="Y25"/>
  <c r="AC25" s="1"/>
  <c r="AF25"/>
  <c r="AG25" s="1"/>
  <c r="Y17"/>
  <c r="AC17" s="1"/>
  <c r="AF17"/>
  <c r="AG17" s="1"/>
  <c r="Y11"/>
  <c r="AC11" s="1"/>
  <c r="AF11"/>
  <c r="AG11" s="1"/>
  <c r="Y40"/>
  <c r="AC40" s="1"/>
  <c r="AF40"/>
  <c r="AG40" s="1"/>
  <c r="Y36"/>
  <c r="AC36" s="1"/>
  <c r="AF36"/>
  <c r="AG36" s="1"/>
  <c r="Y32"/>
  <c r="AC32" s="1"/>
  <c r="AF32"/>
  <c r="AG32" s="1"/>
  <c r="Y28"/>
  <c r="AC28" s="1"/>
  <c r="AF28"/>
  <c r="AG28" s="1"/>
  <c r="Y24"/>
  <c r="AC24" s="1"/>
  <c r="AF24"/>
  <c r="AG24" s="1"/>
  <c r="Y20"/>
  <c r="AC20" s="1"/>
  <c r="AF20"/>
  <c r="AG20" s="1"/>
  <c r="Y16"/>
  <c r="AC16" s="1"/>
  <c r="AF16"/>
  <c r="AG16" s="1"/>
  <c r="Y12"/>
  <c r="AC12" s="1"/>
  <c r="AF12"/>
  <c r="AG12" s="1"/>
  <c r="Y35"/>
  <c r="AC35" s="1"/>
  <c r="AF35"/>
  <c r="AG35" s="1"/>
  <c r="Y27"/>
  <c r="AC27" s="1"/>
  <c r="AF27"/>
  <c r="AG27" s="1"/>
  <c r="Y19"/>
  <c r="AC19" s="1"/>
  <c r="AF19"/>
  <c r="AG19" s="1"/>
  <c r="Y39"/>
  <c r="AC39" s="1"/>
  <c r="AF39"/>
  <c r="AG39" s="1"/>
  <c r="Y37"/>
  <c r="AC37" s="1"/>
  <c r="AF37"/>
  <c r="AG37" s="1"/>
  <c r="Y29"/>
  <c r="AC29" s="1"/>
  <c r="AF29"/>
  <c r="AG29" s="1"/>
  <c r="Y21"/>
  <c r="AC21" s="1"/>
  <c r="AF21"/>
  <c r="AG21" s="1"/>
  <c r="Y13"/>
  <c r="AC13" s="1"/>
  <c r="AF13"/>
  <c r="AG13" s="1"/>
  <c r="AF42"/>
  <c r="AG42" s="1"/>
  <c r="Y42"/>
  <c r="AC42" s="1"/>
  <c r="AF38"/>
  <c r="AG38" s="1"/>
  <c r="Y38"/>
  <c r="AC38" s="1"/>
  <c r="AF34"/>
  <c r="AG34" s="1"/>
  <c r="Y34"/>
  <c r="AC34" s="1"/>
  <c r="AF30"/>
  <c r="AG30" s="1"/>
  <c r="Y30"/>
  <c r="AC30" s="1"/>
  <c r="AF26"/>
  <c r="AG26" s="1"/>
  <c r="Y26"/>
  <c r="AC26" s="1"/>
  <c r="AF22"/>
  <c r="AG22" s="1"/>
  <c r="Y22"/>
  <c r="AC22" s="1"/>
  <c r="AF18"/>
  <c r="AG18" s="1"/>
  <c r="Y18"/>
  <c r="AC18" s="1"/>
  <c r="AF14"/>
  <c r="AG14" s="1"/>
  <c r="Y14"/>
  <c r="AC14" s="1"/>
  <c r="AL11" l="1" a="1"/>
  <c r="AL11" s="1"/>
  <c r="AK11" s="1" a="1"/>
  <c r="AK11" s="1"/>
  <c r="AL13" a="1"/>
  <c r="AL13" s="1"/>
  <c r="AK13" s="1" a="1"/>
  <c r="AK13" s="1"/>
  <c r="AL15" a="1"/>
  <c r="AL15" s="1"/>
  <c r="AK15" s="1" a="1"/>
  <c r="AK15" s="1"/>
  <c r="AL17" a="1"/>
  <c r="AL17" s="1"/>
  <c r="AK17" s="1" a="1"/>
  <c r="AK17" s="1"/>
  <c r="AL19" a="1"/>
  <c r="AL19" s="1"/>
  <c r="AK19" s="1" a="1"/>
  <c r="AK19" s="1"/>
  <c r="AL21" a="1"/>
  <c r="AL21" s="1"/>
  <c r="AK21" s="1" a="1"/>
  <c r="AK21" s="1"/>
  <c r="AL23" a="1"/>
  <c r="AL23" s="1"/>
  <c r="AK23" s="1" a="1"/>
  <c r="AK23" s="1"/>
  <c r="AL25" a="1"/>
  <c r="AL25" s="1"/>
  <c r="AK25" s="1" a="1"/>
  <c r="AK25" s="1"/>
  <c r="AL27" a="1"/>
  <c r="AL27" s="1"/>
  <c r="AK27" s="1" a="1"/>
  <c r="AK27" s="1"/>
  <c r="AL29" a="1"/>
  <c r="AL29" s="1"/>
  <c r="AK29" s="1" a="1"/>
  <c r="AK29" s="1"/>
  <c r="AL31" a="1"/>
  <c r="AL31" s="1"/>
  <c r="AK31" s="1" a="1"/>
  <c r="AK31" s="1"/>
  <c r="AL33" a="1"/>
  <c r="AL33" s="1"/>
  <c r="AK33" s="1" a="1"/>
  <c r="AK33" s="1"/>
  <c r="AL35" a="1"/>
  <c r="AL35" s="1"/>
  <c r="AK35" s="1" a="1"/>
  <c r="AK35" s="1"/>
  <c r="AL37" a="1"/>
  <c r="AL37" s="1"/>
  <c r="AK37" s="1" a="1"/>
  <c r="AK37" s="1"/>
  <c r="AL39" a="1"/>
  <c r="AL39" s="1"/>
  <c r="AK39" s="1" a="1"/>
  <c r="AK39" s="1"/>
  <c r="AL41" a="1"/>
  <c r="AL41" s="1"/>
  <c r="AK41" s="1" a="1"/>
  <c r="AK41" s="1"/>
  <c r="AL12" a="1"/>
  <c r="AL12" s="1"/>
  <c r="AK12" s="1" a="1"/>
  <c r="AK12" s="1"/>
  <c r="AL14" a="1"/>
  <c r="AL14" s="1"/>
  <c r="AK14" s="1" a="1"/>
  <c r="AK14" s="1"/>
  <c r="AL18" a="1"/>
  <c r="AL18" s="1"/>
  <c r="AK18" s="1" a="1"/>
  <c r="AK18" s="1"/>
  <c r="AL22" a="1"/>
  <c r="AL22" s="1"/>
  <c r="AK22" s="1" a="1"/>
  <c r="AK22" s="1"/>
  <c r="AL26" a="1"/>
  <c r="AL26" s="1"/>
  <c r="AK26" s="1" a="1"/>
  <c r="AK26" s="1"/>
  <c r="AL30" a="1"/>
  <c r="AL30" s="1"/>
  <c r="AK30" s="1" a="1"/>
  <c r="AK30" s="1"/>
  <c r="AL34" a="1"/>
  <c r="AL34" s="1"/>
  <c r="AK34" s="1" a="1"/>
  <c r="AK34" s="1"/>
  <c r="AL38" a="1"/>
  <c r="AL38" s="1"/>
  <c r="AK38" s="1" a="1"/>
  <c r="AK38" s="1"/>
  <c r="AL42" a="1"/>
  <c r="AL42" s="1"/>
  <c r="AK42" s="1" a="1"/>
  <c r="AK42" s="1"/>
  <c r="AL36" a="1"/>
  <c r="AL36" s="1"/>
  <c r="AK36" s="1" a="1"/>
  <c r="AK36" s="1"/>
  <c r="AL40" a="1"/>
  <c r="AL40" s="1"/>
  <c r="AK40" s="1" a="1"/>
  <c r="AK40" s="1"/>
  <c r="AL16" a="1"/>
  <c r="AL16" s="1"/>
  <c r="AK16" s="1" a="1"/>
  <c r="AK16" s="1"/>
  <c r="AL20" a="1"/>
  <c r="AL20" s="1"/>
  <c r="AK20" s="1" a="1"/>
  <c r="AK20" s="1"/>
  <c r="AL24" a="1"/>
  <c r="AL24" s="1"/>
  <c r="AK24" s="1" a="1"/>
  <c r="AK24" s="1"/>
  <c r="AL28" a="1"/>
  <c r="AL28" s="1"/>
  <c r="AK28" s="1" a="1"/>
  <c r="AK28" s="1"/>
  <c r="AL32" a="1"/>
  <c r="AL32" s="1"/>
  <c r="AK32" s="1" a="1"/>
  <c r="AK32" s="1"/>
</calcChain>
</file>

<file path=xl/sharedStrings.xml><?xml version="1.0" encoding="utf-8"?>
<sst xmlns="http://schemas.openxmlformats.org/spreadsheetml/2006/main" count="444" uniqueCount="203">
  <si>
    <t>JEU</t>
  </si>
  <si>
    <t>SCORE</t>
  </si>
  <si>
    <t>Inscriptions</t>
  </si>
  <si>
    <t>Club</t>
  </si>
  <si>
    <t>Partie 1</t>
  </si>
  <si>
    <t>13.0</t>
  </si>
  <si>
    <t>13.1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</si>
  <si>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</si>
  <si>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</si>
  <si>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</si>
  <si>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</si>
  <si>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</si>
  <si>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</si>
  <si>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</si>
  <si>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</si>
  <si>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</si>
  <si>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12.0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</si>
  <si>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</si>
  <si>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</si>
  <si>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</si>
  <si>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</si>
  <si>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</si>
  <si>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</si>
  <si>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</si>
  <si>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</si>
  <si>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</si>
  <si>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</si>
  <si>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</si>
  <si>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</si>
  <si>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11.0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</si>
  <si>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</si>
  <si>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</si>
  <si>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</si>
  <si>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</si>
  <si>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</si>
  <si>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</si>
  <si>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</si>
  <si>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</si>
  <si>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</si>
  <si>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</si>
  <si>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</si>
  <si>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10.0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</si>
  <si>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</si>
  <si>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</si>
  <si>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</si>
  <si>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</si>
  <si>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</si>
  <si>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</si>
  <si>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</si>
  <si>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</si>
  <si>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</si>
  <si>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</si>
  <si>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9.0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</si>
  <si>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</si>
  <si>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</si>
  <si>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</si>
  <si>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</si>
  <si>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</si>
  <si>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</si>
  <si>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</si>
  <si>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</si>
  <si>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</si>
  <si>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8.0</t>
  </si>
  <si>
    <t>8.1</t>
  </si>
  <si>
    <t>8.2</t>
  </si>
  <si>
    <t>8.3</t>
  </si>
  <si>
    <t>8.4</t>
  </si>
  <si>
    <t>8.5</t>
  </si>
  <si>
    <t>8.6</t>
  </si>
  <si>
    <t>8.7</t>
  </si>
  <si>
    <t>8.8</t>
  </si>
  <si>
    <t>7.0</t>
  </si>
  <si>
    <t>7.1</t>
  </si>
  <si>
    <t>7.2</t>
  </si>
  <si>
    <t>7.3</t>
  </si>
  <si>
    <t>7.4</t>
  </si>
  <si>
    <t>7.5</t>
  </si>
  <si>
    <t>7.6</t>
  </si>
  <si>
    <t>7.7</t>
  </si>
  <si>
    <t>6.0</t>
  </si>
  <si>
    <t>6.1</t>
  </si>
  <si>
    <t>6.2</t>
  </si>
  <si>
    <t>6.3</t>
  </si>
  <si>
    <t>6.4</t>
  </si>
  <si>
    <t>6.5</t>
  </si>
  <si>
    <t>6.6</t>
  </si>
  <si>
    <t>5.0</t>
  </si>
  <si>
    <t>5.1</t>
  </si>
  <si>
    <t>5.2</t>
  </si>
  <si>
    <t>5.3</t>
  </si>
  <si>
    <t>5.4</t>
  </si>
  <si>
    <t>5.5</t>
  </si>
  <si>
    <t>4.0</t>
  </si>
  <si>
    <t>4.1</t>
  </si>
  <si>
    <t>4.2</t>
  </si>
  <si>
    <t>4.3</t>
  </si>
  <si>
    <t>4.4</t>
  </si>
  <si>
    <t>3.0</t>
  </si>
  <si>
    <t>3.1</t>
  </si>
  <si>
    <t>3.2</t>
  </si>
  <si>
    <t>3.3</t>
  </si>
  <si>
    <t>2.0</t>
  </si>
  <si>
    <t>2.1</t>
  </si>
  <si>
    <t>2.2</t>
  </si>
  <si>
    <t>1.0</t>
  </si>
  <si>
    <t>1.1</t>
  </si>
  <si>
    <t>NOM + CLUB</t>
  </si>
  <si>
    <t>13.2</t>
  </si>
  <si>
    <t>13.3</t>
  </si>
  <si>
    <t>CLASSEMENT</t>
  </si>
  <si>
    <t>agnes</t>
  </si>
  <si>
    <t>albert</t>
  </si>
  <si>
    <t>anne</t>
  </si>
  <si>
    <t>annie</t>
  </si>
  <si>
    <t>anna</t>
  </si>
  <si>
    <t>armand</t>
  </si>
  <si>
    <t>alphonse</t>
  </si>
  <si>
    <t>arthur</t>
  </si>
  <si>
    <t>alain</t>
  </si>
  <si>
    <t>aline</t>
  </si>
  <si>
    <t>berthe</t>
  </si>
  <si>
    <t>camille</t>
  </si>
  <si>
    <t>celine</t>
  </si>
  <si>
    <t>bernard</t>
  </si>
  <si>
    <t>abel</t>
  </si>
  <si>
    <t>barbara</t>
  </si>
  <si>
    <t>baniel</t>
  </si>
  <si>
    <t>genevieve</t>
  </si>
  <si>
    <t>emile</t>
  </si>
  <si>
    <t>raymond</t>
  </si>
  <si>
    <t>jean</t>
  </si>
  <si>
    <t>jeanne</t>
  </si>
  <si>
    <t>georges</t>
  </si>
  <si>
    <t>xavier</t>
  </si>
  <si>
    <t>luc</t>
  </si>
  <si>
    <t>fernand</t>
  </si>
  <si>
    <t>michel</t>
  </si>
  <si>
    <t>vincent</t>
  </si>
  <si>
    <t>robert</t>
  </si>
  <si>
    <t>colette</t>
  </si>
  <si>
    <t>irene</t>
  </si>
  <si>
    <t>Première Partie</t>
  </si>
  <si>
    <t>Deuxième Partie</t>
  </si>
  <si>
    <t>Troisième Partie</t>
  </si>
  <si>
    <t>Score</t>
  </si>
  <si>
    <t>Points</t>
  </si>
  <si>
    <t>Points P1</t>
  </si>
  <si>
    <t>Points P2</t>
  </si>
  <si>
    <t xml:space="preserve">Total Points </t>
  </si>
  <si>
    <t>Points P3</t>
  </si>
  <si>
    <t>P2 et P1</t>
  </si>
  <si>
    <t>val</t>
  </si>
  <si>
    <t>gbc</t>
  </si>
  <si>
    <t>stec</t>
  </si>
  <si>
    <t>abf</t>
  </si>
  <si>
    <t>blb</t>
  </si>
  <si>
    <t>ora</t>
  </si>
  <si>
    <t>PARTIE PERDUE</t>
  </si>
  <si>
    <t>PARTIE GAGNEE</t>
  </si>
  <si>
    <t>POINTS</t>
  </si>
  <si>
    <t>PARTIE NULLE</t>
  </si>
  <si>
    <t xml:space="preserve">SCORE </t>
  </si>
  <si>
    <t>tableau des points</t>
  </si>
  <si>
    <t>partie gagnée   = 100 points</t>
  </si>
  <si>
    <t xml:space="preserve">plus 1point par évolution du score jusqu à 13 à 0 </t>
  </si>
  <si>
    <t xml:space="preserve">90 étant le nombre de scores possibles  </t>
  </si>
  <si>
    <t xml:space="preserve">en partant de 1 à 0  jusqu'à  13 à 0  </t>
  </si>
  <si>
    <t xml:space="preserve">partie nulle moitié des points de la partie gagnée </t>
  </si>
  <si>
    <t>plus 1 point par évolution du score</t>
  </si>
  <si>
    <t>ex: 4à4 = 53   10à10 = 59</t>
  </si>
  <si>
    <t>partie perdue  on marque les points faits</t>
  </si>
  <si>
    <t>Principes du concours :</t>
  </si>
  <si>
    <t>Rencontres entre les équipes les mieux classées</t>
  </si>
  <si>
    <t>Le classement par partie :</t>
  </si>
  <si>
    <r>
      <t>Tirage au sort des équipes -----&gt; il y la macro "</t>
    </r>
    <r>
      <rPr>
        <sz val="11"/>
        <color rgb="FFFF0000"/>
        <rFont val="Calibri"/>
        <family val="2"/>
      </rPr>
      <t>Tirage</t>
    </r>
    <r>
      <rPr>
        <sz val="11"/>
        <color indexed="8"/>
        <rFont val="Calibri"/>
        <family val="2"/>
      </rPr>
      <t>" pour cela</t>
    </r>
  </si>
  <si>
    <t>Particularité :</t>
  </si>
  <si>
    <t>Il est déjà arrivé que des équipes ayant perdu plusieurs parties</t>
  </si>
  <si>
    <t>arrivent à avoir un total de points supérieurs à d'autres</t>
  </si>
  <si>
    <t>équipes gagnantes si on utilise uniquement les points des scores.</t>
  </si>
  <si>
    <t xml:space="preserve">Exemple : </t>
  </si>
  <si>
    <t>Equipe A : 3 perdues à 12 = 36 points</t>
  </si>
  <si>
    <t>Equipe B : 1 gagnée à 13 et deux perdues à 5 = 23 points</t>
  </si>
  <si>
    <t>Pour éviter cela, notre ami Lucien a concocté le taleau ci-contre</t>
  </si>
  <si>
    <t>pour attribuer des points supplémentaires aux gagnants avec</t>
  </si>
  <si>
    <t>une variation de mérite pour les scores ayant le maximum d'écart</t>
  </si>
  <si>
    <t>Attention : Inscrire les scores de la façon suivante</t>
  </si>
  <si>
    <t>exemple : 5 pour l'équipe perdante</t>
  </si>
  <si>
    <t>CONCOURS DE BOULES SYSTÈME AURARD</t>
  </si>
  <si>
    <r>
      <t xml:space="preserve">donc le classement est faussé puisque B </t>
    </r>
    <r>
      <rPr>
        <sz val="11"/>
        <color rgb="FFFF0000"/>
        <rFont val="Calibri"/>
        <family val="2"/>
      </rPr>
      <t>doit</t>
    </r>
    <r>
      <rPr>
        <sz val="11"/>
        <color indexed="8"/>
        <rFont val="Calibri"/>
        <family val="2"/>
      </rPr>
      <t xml:space="preserve"> être devant A</t>
    </r>
  </si>
  <si>
    <t xml:space="preserve">CONCOURS </t>
  </si>
  <si>
    <t>NOTA : Très important</t>
  </si>
  <si>
    <t>On est pas du tout limité par le nombre d'équipes, on peut ajouter</t>
  </si>
  <si>
    <t>tant qu'on veut en étirant les colonnes avec leurs formules, il n'y a</t>
  </si>
  <si>
    <t>aucun préjudice dans le classement</t>
  </si>
  <si>
    <t>Par contre, ajouter des parties supplémentaires réclament du boulot</t>
  </si>
  <si>
    <t>Exemples :</t>
  </si>
  <si>
    <r>
      <rPr>
        <sz val="11"/>
        <color rgb="FFFF0000"/>
        <rFont val="Calibri"/>
        <family val="2"/>
      </rPr>
      <t>d'abord par parties gagnées</t>
    </r>
    <r>
      <rPr>
        <sz val="11"/>
        <color indexed="8"/>
        <rFont val="Calibri"/>
        <family val="2"/>
      </rPr>
      <t xml:space="preserve"> et ensuite collavérage aux points</t>
    </r>
  </si>
  <si>
    <t>automatique au fur et à mesure quand on rentre les scores</t>
  </si>
  <si>
    <t>les données des équipes ainsi que les scores pour le prochain concours</t>
  </si>
  <si>
    <t>et 13.5 pour l'équipe gagnante (le point est indispensable)</t>
  </si>
  <si>
    <r>
      <t>A la fin du concours, il a les macros "</t>
    </r>
    <r>
      <rPr>
        <sz val="11"/>
        <color rgb="FFFF0000"/>
        <rFont val="Calibri"/>
        <family val="2"/>
      </rPr>
      <t>Fin du concours</t>
    </r>
    <r>
      <rPr>
        <sz val="11"/>
        <color indexed="8"/>
        <rFont val="Calibri"/>
        <family val="2"/>
      </rPr>
      <t xml:space="preserve">" pour remettre à zéro </t>
    </r>
  </si>
  <si>
    <t xml:space="preserve">(le classement des 2° et 3° parties ne seront complètes que si </t>
  </si>
  <si>
    <t>les scores sont inscrites)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</si>
</sst>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16"/>
      <color indexed="8"/>
      <name val="Calibri"/>
      <family val="2"/>
    </font>
    <font>
      <sz val="10"/>
      <name val="Arial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2"/>
      <color indexed="49"/>
      <name val="Bodoni MT Black"/>
      <family val="1"/>
    </font>
    <font>
      <b/>
      <sz val="20"/>
      <color indexed="10"/>
      <name val="Calibri"/>
      <family val="2"/>
    </font>
    <font>
      <b/>
      <u/>
      <sz val="11"/>
      <color indexed="48"/>
      <name val="Calibri"/>
      <family val="2"/>
    </font>
    <font>
      <b/>
      <sz val="14"/>
      <color indexed="10"/>
      <name val="Broadway"/>
      <family val="5"/>
    </font>
    <font>
      <sz val="11"/>
      <color indexed="10"/>
      <name val="Bodoni MT Black"/>
      <family val="1"/>
    </font>
    <font>
      <b/>
      <sz val="14"/>
      <color indexed="10"/>
      <name val="Calibri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8"/>
      <color indexed="10"/>
      <name val="Bodoni MT Black"/>
      <family val="1"/>
    </font>
    <font>
      <sz val="14"/>
      <color indexed="10"/>
      <name val="Bodoni MT Black"/>
      <family val="1"/>
    </font>
    <font>
      <b/>
      <sz val="20"/>
      <color indexed="8"/>
      <name val="Calibri"/>
      <family val="2"/>
    </font>
    <font>
      <b/>
      <sz val="18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6"/>
      <name val="Calibri"/>
      <family val="2"/>
    </font>
    <font>
      <sz val="20"/>
      <name val="Calibri"/>
      <family val="2"/>
    </font>
    <font>
      <sz val="10"/>
      <name val="Calibri"/>
      <family val="2"/>
    </font>
    <font>
      <b/>
      <sz val="16"/>
      <name val="Calibri"/>
      <family val="2"/>
    </font>
    <font>
      <b/>
      <sz val="16"/>
      <color rgb="FFFF0000"/>
      <name val="Calibri"/>
      <family val="2"/>
    </font>
    <font>
      <sz val="12"/>
      <color rgb="FFFF0000"/>
      <name val="Calibri"/>
      <family val="2"/>
    </font>
    <font>
      <b/>
      <sz val="14"/>
      <color rgb="FFFF0000"/>
      <name val="Calibri"/>
      <family val="2"/>
    </font>
    <font>
      <sz val="20"/>
      <color indexed="8"/>
      <name val="Calibri"/>
      <family val="2"/>
    </font>
    <font>
      <sz val="11"/>
      <color rgb="FFFF0000"/>
      <name val="Calibri"/>
      <family val="2"/>
    </font>
    <font>
      <sz val="16"/>
      <color rgb="FFFF0000"/>
      <name val="Calibri"/>
      <family val="2"/>
    </font>
    <font>
      <sz val="11"/>
      <color rgb="FF0070C0"/>
      <name val="Calibri"/>
      <family val="2"/>
    </font>
    <font>
      <sz val="11"/>
      <color rgb="FF000000"/>
      <name val="Calibri"/>
      <family val="2"/>
      <scheme val="minor"/>
    </font>
    <font>
      <b/>
      <sz val="10"/>
      <name val="Arial"/>
      <family val="2"/>
    </font>
    <font>
      <sz val="14"/>
      <color rgb="FFFF0000"/>
      <name val="Calibri"/>
      <family val="2"/>
    </font>
    <font>
      <sz val="12"/>
      <color rgb="FFFF0000"/>
      <name val="Arial Unicode MS"/>
      <family val="2"/>
    </font>
    <font>
      <b/>
      <sz val="12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4" fillId="0" borderId="0"/>
    <xf numFmtId="0" fontId="6" fillId="0" borderId="0"/>
    <xf numFmtId="0" fontId="1" fillId="0" borderId="0"/>
    <xf numFmtId="0" fontId="6" fillId="0" borderId="0"/>
    <xf numFmtId="0" fontId="6" fillId="0" borderId="0"/>
  </cellStyleXfs>
  <cellXfs count="122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horizontal="center"/>
    </xf>
    <xf numFmtId="0" fontId="1" fillId="0" borderId="0" xfId="4" applyFill="1" applyBorder="1" applyAlignment="1">
      <alignment horizontal="center"/>
    </xf>
    <xf numFmtId="0" fontId="7" fillId="0" borderId="0" xfId="4" applyFont="1" applyBorder="1" applyAlignment="1">
      <alignment horizontal="center"/>
    </xf>
    <xf numFmtId="0" fontId="8" fillId="0" borderId="0" xfId="4" applyFont="1" applyBorder="1"/>
    <xf numFmtId="0" fontId="8" fillId="0" borderId="0" xfId="4" applyFont="1" applyAlignment="1">
      <alignment horizontal="left"/>
    </xf>
    <xf numFmtId="0" fontId="1" fillId="0" borderId="0" xfId="4"/>
    <xf numFmtId="0" fontId="1" fillId="0" borderId="0" xfId="4" applyFill="1" applyBorder="1"/>
    <xf numFmtId="0" fontId="2" fillId="0" borderId="0" xfId="4" applyFont="1" applyFill="1" applyBorder="1" applyAlignment="1">
      <alignment horizontal="center"/>
    </xf>
    <xf numFmtId="0" fontId="8" fillId="0" borderId="0" xfId="4" applyFont="1" applyFill="1" applyBorder="1" applyAlignment="1">
      <alignment horizontal="center"/>
    </xf>
    <xf numFmtId="0" fontId="9" fillId="0" borderId="0" xfId="4" quotePrefix="1" applyFont="1" applyFill="1" applyBorder="1"/>
    <xf numFmtId="0" fontId="1" fillId="0" borderId="0" xfId="4" applyFont="1"/>
    <xf numFmtId="0" fontId="1" fillId="0" borderId="0" xfId="4" applyFont="1" applyFill="1" applyBorder="1"/>
    <xf numFmtId="0" fontId="10" fillId="0" borderId="0" xfId="4" applyFont="1" applyFill="1" applyBorder="1" applyAlignment="1">
      <alignment horizontal="center"/>
    </xf>
    <xf numFmtId="0" fontId="3" fillId="0" borderId="0" xfId="3" applyFont="1" applyFill="1" applyBorder="1"/>
    <xf numFmtId="0" fontId="6" fillId="0" borderId="0" xfId="3" applyFill="1" applyBorder="1"/>
    <xf numFmtId="14" fontId="11" fillId="0" borderId="0" xfId="4" applyNumberFormat="1" applyFont="1" applyBorder="1" applyAlignment="1">
      <alignment horizontal="center"/>
    </xf>
    <xf numFmtId="0" fontId="2" fillId="0" borderId="0" xfId="3" applyFont="1" applyFill="1" applyBorder="1"/>
    <xf numFmtId="0" fontId="12" fillId="0" borderId="0" xfId="4" applyFont="1" applyFill="1" applyBorder="1"/>
    <xf numFmtId="0" fontId="8" fillId="0" borderId="0" xfId="4" applyFont="1" applyBorder="1" applyAlignment="1">
      <alignment horizontal="center"/>
    </xf>
    <xf numFmtId="0" fontId="1" fillId="0" borderId="0" xfId="4" applyBorder="1" applyAlignment="1">
      <alignment horizontal="center"/>
    </xf>
    <xf numFmtId="0" fontId="6" fillId="0" borderId="0" xfId="3" applyFont="1" applyFill="1" applyBorder="1"/>
    <xf numFmtId="0" fontId="16" fillId="0" borderId="0" xfId="3" applyFont="1" applyBorder="1" applyAlignment="1">
      <alignment horizontal="center"/>
    </xf>
    <xf numFmtId="0" fontId="0" fillId="0" borderId="0" xfId="0" applyBorder="1"/>
    <xf numFmtId="0" fontId="8" fillId="0" borderId="0" xfId="4" applyFont="1" applyBorder="1" applyAlignment="1" applyProtection="1">
      <alignment horizontal="center"/>
      <protection hidden="1"/>
    </xf>
    <xf numFmtId="0" fontId="8" fillId="0" borderId="0" xfId="3" applyFont="1" applyFill="1" applyBorder="1"/>
    <xf numFmtId="0" fontId="0" fillId="0" borderId="0" xfId="0" applyFill="1" applyBorder="1"/>
    <xf numFmtId="0" fontId="17" fillId="0" borderId="0" xfId="3" applyFont="1" applyFill="1" applyBorder="1"/>
    <xf numFmtId="0" fontId="2" fillId="0" borderId="0" xfId="4" applyFont="1" applyFill="1" applyBorder="1"/>
    <xf numFmtId="0" fontId="1" fillId="0" borderId="0" xfId="4" applyBorder="1"/>
    <xf numFmtId="0" fontId="1" fillId="0" borderId="0" xfId="4" quotePrefix="1" applyFont="1" applyFill="1" applyBorder="1"/>
    <xf numFmtId="0" fontId="2" fillId="0" borderId="0" xfId="4" quotePrefix="1" applyFont="1" applyFill="1" applyBorder="1"/>
    <xf numFmtId="0" fontId="8" fillId="0" borderId="0" xfId="4" applyFont="1" applyBorder="1" applyAlignment="1">
      <alignment horizontal="left"/>
    </xf>
    <xf numFmtId="0" fontId="2" fillId="0" borderId="0" xfId="4" applyFont="1" applyBorder="1"/>
    <xf numFmtId="0" fontId="8" fillId="0" borderId="0" xfId="4" applyFont="1" applyFill="1" applyBorder="1" applyAlignment="1" applyProtection="1">
      <alignment horizontal="center"/>
      <protection hidden="1"/>
    </xf>
    <xf numFmtId="0" fontId="18" fillId="0" borderId="0" xfId="4" applyFont="1" applyFill="1" applyBorder="1" applyAlignment="1">
      <alignment horizontal="center"/>
    </xf>
    <xf numFmtId="0" fontId="19" fillId="0" borderId="1" xfId="4" applyFont="1" applyBorder="1" applyAlignment="1">
      <alignment horizontal="center"/>
    </xf>
    <xf numFmtId="0" fontId="13" fillId="0" borderId="2" xfId="4" applyFont="1" applyBorder="1" applyAlignment="1">
      <alignment horizontal="center"/>
    </xf>
    <xf numFmtId="0" fontId="15" fillId="0" borderId="3" xfId="4" applyFont="1" applyBorder="1" applyAlignment="1">
      <alignment horizontal="center"/>
    </xf>
    <xf numFmtId="0" fontId="15" fillId="0" borderId="4" xfId="4" applyFont="1" applyBorder="1" applyAlignment="1">
      <alignment horizontal="center"/>
    </xf>
    <xf numFmtId="0" fontId="14" fillId="0" borderId="5" xfId="4" applyFont="1" applyBorder="1" applyAlignment="1">
      <alignment horizontal="center"/>
    </xf>
    <xf numFmtId="0" fontId="0" fillId="0" borderId="5" xfId="0" applyFill="1" applyBorder="1"/>
    <xf numFmtId="0" fontId="0" fillId="0" borderId="6" xfId="0" applyFill="1" applyBorder="1"/>
    <xf numFmtId="0" fontId="0" fillId="0" borderId="3" xfId="0" applyFill="1" applyBorder="1"/>
    <xf numFmtId="0" fontId="8" fillId="2" borderId="7" xfId="4" applyFont="1" applyFill="1" applyBorder="1" applyAlignment="1" applyProtection="1">
      <alignment horizontal="center"/>
      <protection hidden="1"/>
    </xf>
    <xf numFmtId="0" fontId="8" fillId="2" borderId="8" xfId="4" applyFont="1" applyFill="1" applyBorder="1" applyAlignment="1" applyProtection="1">
      <alignment horizontal="center"/>
      <protection hidden="1"/>
    </xf>
    <xf numFmtId="0" fontId="8" fillId="0" borderId="7" xfId="4" applyFont="1" applyBorder="1" applyAlignment="1" applyProtection="1">
      <alignment horizontal="center"/>
      <protection hidden="1"/>
    </xf>
    <xf numFmtId="0" fontId="8" fillId="0" borderId="8" xfId="4" applyFont="1" applyBorder="1" applyAlignment="1" applyProtection="1">
      <alignment horizontal="center"/>
      <protection hidden="1"/>
    </xf>
    <xf numFmtId="0" fontId="8" fillId="0" borderId="6" xfId="4" applyFont="1" applyFill="1" applyBorder="1" applyAlignment="1" applyProtection="1">
      <alignment horizontal="center"/>
      <protection hidden="1"/>
    </xf>
    <xf numFmtId="0" fontId="8" fillId="0" borderId="3" xfId="4" applyFont="1" applyFill="1" applyBorder="1" applyAlignment="1" applyProtection="1">
      <alignment horizontal="center"/>
      <protection hidden="1"/>
    </xf>
    <xf numFmtId="14" fontId="2" fillId="0" borderId="0" xfId="4" applyNumberFormat="1" applyFont="1" applyFill="1" applyBorder="1" applyAlignment="1">
      <alignment horizontal="center"/>
    </xf>
    <xf numFmtId="0" fontId="8" fillId="0" borderId="7" xfId="4" applyFont="1" applyFill="1" applyBorder="1" applyAlignment="1" applyProtection="1">
      <alignment horizontal="center"/>
      <protection hidden="1"/>
    </xf>
    <xf numFmtId="0" fontId="8" fillId="0" borderId="8" xfId="4" applyFont="1" applyFill="1" applyBorder="1" applyAlignment="1" applyProtection="1">
      <alignment horizontal="center"/>
      <protection hidden="1"/>
    </xf>
    <xf numFmtId="0" fontId="1" fillId="0" borderId="0" xfId="4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0" borderId="0" xfId="1"/>
    <xf numFmtId="0" fontId="20" fillId="0" borderId="0" xfId="1" applyFont="1"/>
    <xf numFmtId="0" fontId="1" fillId="0" borderId="0" xfId="1" applyFont="1"/>
    <xf numFmtId="0" fontId="1" fillId="0" borderId="0" xfId="1" applyFill="1" applyBorder="1" applyAlignment="1">
      <alignment horizontal="center"/>
    </xf>
    <xf numFmtId="0" fontId="1" fillId="0" borderId="0" xfId="1" applyFill="1" applyBorder="1"/>
    <xf numFmtId="0" fontId="1" fillId="3" borderId="14" xfId="1" applyFill="1" applyBorder="1" applyAlignment="1">
      <alignment horizontal="center"/>
    </xf>
    <xf numFmtId="0" fontId="1" fillId="4" borderId="14" xfId="1" applyFill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16" xfId="1" applyFill="1" applyBorder="1" applyAlignment="1">
      <alignment horizontal="center"/>
    </xf>
    <xf numFmtId="0" fontId="1" fillId="4" borderId="16" xfId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32" fillId="0" borderId="0" xfId="1" applyFont="1"/>
    <xf numFmtId="0" fontId="34" fillId="0" borderId="0" xfId="1" applyFont="1"/>
    <xf numFmtId="0" fontId="35" fillId="0" borderId="0" xfId="1" applyFont="1"/>
    <xf numFmtId="0" fontId="8" fillId="0" borderId="5" xfId="4" applyFont="1" applyBorder="1" applyAlignment="1">
      <alignment horizontal="center"/>
    </xf>
    <xf numFmtId="0" fontId="8" fillId="0" borderId="3" xfId="4" applyFont="1" applyBorder="1" applyAlignment="1">
      <alignment horizontal="center"/>
    </xf>
    <xf numFmtId="0" fontId="31" fillId="0" borderId="0" xfId="1" applyFont="1"/>
    <xf numFmtId="0" fontId="0" fillId="2" borderId="0" xfId="0" applyFill="1" applyAlignment="1">
      <alignment horizontal="center"/>
    </xf>
    <xf numFmtId="0" fontId="6" fillId="0" borderId="0" xfId="5"/>
    <xf numFmtId="0" fontId="6" fillId="0" borderId="0" xfId="5" applyFont="1" applyFill="1"/>
    <xf numFmtId="0" fontId="6" fillId="0" borderId="0" xfId="5" applyAlignment="1">
      <alignment horizontal="left"/>
    </xf>
    <xf numFmtId="0" fontId="6" fillId="0" borderId="0" xfId="5" applyFill="1" applyAlignment="1">
      <alignment horizontal="center"/>
    </xf>
    <xf numFmtId="0" fontId="6" fillId="0" borderId="0" xfId="5" applyFill="1"/>
    <xf numFmtId="0" fontId="37" fillId="0" borderId="0" xfId="5" applyFont="1"/>
    <xf numFmtId="0" fontId="25" fillId="0" borderId="0" xfId="5" applyFont="1" applyAlignment="1">
      <alignment horizontal="center"/>
    </xf>
    <xf numFmtId="0" fontId="25" fillId="0" borderId="0" xfId="5" applyFont="1" applyFill="1" applyBorder="1" applyAlignment="1">
      <alignment horizontal="center"/>
    </xf>
    <xf numFmtId="0" fontId="25" fillId="0" borderId="9" xfId="5" applyFont="1" applyFill="1" applyBorder="1" applyAlignment="1">
      <alignment horizontal="center"/>
    </xf>
    <xf numFmtId="0" fontId="25" fillId="0" borderId="0" xfId="5" applyFont="1" applyAlignment="1">
      <alignment horizontal="left"/>
    </xf>
    <xf numFmtId="1" fontId="38" fillId="0" borderId="14" xfId="5" applyNumberFormat="1" applyFont="1" applyFill="1" applyBorder="1" applyAlignment="1">
      <alignment horizontal="left" vertical="center"/>
    </xf>
    <xf numFmtId="0" fontId="38" fillId="0" borderId="14" xfId="5" applyFont="1" applyFill="1" applyBorder="1" applyAlignment="1">
      <alignment horizontal="left"/>
    </xf>
    <xf numFmtId="0" fontId="29" fillId="0" borderId="14" xfId="5" applyFont="1" applyBorder="1" applyAlignment="1">
      <alignment horizontal="center" vertical="center"/>
    </xf>
    <xf numFmtId="0" fontId="22" fillId="0" borderId="2" xfId="5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5" applyFont="1" applyFill="1" applyBorder="1" applyAlignment="1">
      <alignment horizontal="left"/>
    </xf>
    <xf numFmtId="0" fontId="21" fillId="0" borderId="3" xfId="5" applyFont="1" applyBorder="1" applyAlignment="1">
      <alignment horizontal="center" vertical="center"/>
    </xf>
    <xf numFmtId="3" fontId="38" fillId="0" borderId="14" xfId="5" applyNumberFormat="1" applyFont="1" applyFill="1" applyBorder="1" applyAlignment="1">
      <alignment horizontal="center" vertical="center"/>
    </xf>
    <xf numFmtId="0" fontId="39" fillId="0" borderId="14" xfId="0" applyFont="1" applyBorder="1" applyAlignment="1">
      <alignment horizontal="center"/>
    </xf>
    <xf numFmtId="0" fontId="39" fillId="0" borderId="14" xfId="0" applyFont="1" applyBorder="1"/>
    <xf numFmtId="0" fontId="22" fillId="5" borderId="14" xfId="5" applyFont="1" applyFill="1" applyBorder="1" applyAlignment="1">
      <alignment horizontal="center"/>
    </xf>
    <xf numFmtId="0" fontId="5" fillId="0" borderId="11" xfId="5" applyFont="1" applyFill="1" applyBorder="1" applyAlignment="1">
      <alignment horizontal="left"/>
    </xf>
    <xf numFmtId="0" fontId="21" fillId="0" borderId="5" xfId="5" applyFont="1" applyBorder="1" applyAlignment="1">
      <alignment horizontal="center" vertical="center"/>
    </xf>
    <xf numFmtId="0" fontId="28" fillId="5" borderId="14" xfId="5" applyFont="1" applyFill="1" applyBorder="1" applyAlignment="1">
      <alignment horizontal="center"/>
    </xf>
    <xf numFmtId="0" fontId="22" fillId="5" borderId="1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center"/>
    </xf>
    <xf numFmtId="0" fontId="22" fillId="5" borderId="5" xfId="5" applyFont="1" applyFill="1" applyBorder="1" applyAlignment="1">
      <alignment horizontal="center" vertical="center"/>
    </xf>
    <xf numFmtId="0" fontId="22" fillId="5" borderId="2" xfId="5" applyFont="1" applyFill="1" applyBorder="1" applyAlignment="1">
      <alignment horizontal="center" vertical="center"/>
    </xf>
    <xf numFmtId="0" fontId="30" fillId="0" borderId="10" xfId="5" applyFont="1" applyFill="1" applyBorder="1" applyAlignment="1">
      <alignment horizontal="center"/>
    </xf>
    <xf numFmtId="0" fontId="6" fillId="0" borderId="0" xfId="5" applyFill="1" applyBorder="1"/>
    <xf numFmtId="0" fontId="5" fillId="0" borderId="0" xfId="5" applyFont="1" applyFill="1" applyAlignment="1">
      <alignment horizontal="center"/>
    </xf>
    <xf numFmtId="0" fontId="25" fillId="0" borderId="0" xfId="5" applyFont="1" applyFill="1" applyAlignment="1">
      <alignment horizontal="center"/>
    </xf>
    <xf numFmtId="0" fontId="25" fillId="0" borderId="0" xfId="5" applyFont="1" applyFill="1" applyAlignment="1">
      <alignment horizontal="left"/>
    </xf>
    <xf numFmtId="0" fontId="30" fillId="0" borderId="14" xfId="5" applyFont="1" applyFill="1" applyBorder="1" applyAlignment="1">
      <alignment horizontal="center"/>
    </xf>
    <xf numFmtId="0" fontId="4" fillId="0" borderId="0" xfId="5" applyFont="1" applyFill="1" applyAlignment="1">
      <alignment horizontal="center"/>
    </xf>
    <xf numFmtId="0" fontId="27" fillId="0" borderId="0" xfId="5" applyFont="1" applyFill="1" applyAlignment="1">
      <alignment horizontal="center"/>
    </xf>
    <xf numFmtId="0" fontId="40" fillId="0" borderId="10" xfId="5" applyFont="1" applyFill="1" applyBorder="1" applyAlignment="1">
      <alignment horizontal="center"/>
    </xf>
    <xf numFmtId="0" fontId="6" fillId="0" borderId="0" xfId="6" quotePrefix="1" applyBorder="1"/>
    <xf numFmtId="0" fontId="26" fillId="2" borderId="0" xfId="5" applyFont="1" applyFill="1" applyAlignment="1">
      <alignment horizontal="center"/>
    </xf>
    <xf numFmtId="0" fontId="6" fillId="0" borderId="0" xfId="5" applyFont="1"/>
    <xf numFmtId="0" fontId="6" fillId="0" borderId="0" xfId="5" applyAlignment="1">
      <alignment horizontal="center"/>
    </xf>
    <xf numFmtId="0" fontId="37" fillId="0" borderId="0" xfId="5" applyFont="1" applyFill="1"/>
  </cellXfs>
  <cellStyles count="7">
    <cellStyle name="Normal" xfId="0" builtinId="0"/>
    <cellStyle name="Normal 2" xfId="1"/>
    <cellStyle name="Normal 3" xfId="2"/>
    <cellStyle name="Normal 3 2" xfId="5"/>
    <cellStyle name="Normal 4" xfId="6"/>
    <cellStyle name="Normal_Corbeille et TCD" xfId="3"/>
    <cellStyle name="Normal_Corbeille Ste Cécile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685800</xdr:colOff>
      <xdr:row>1</xdr:row>
      <xdr:rowOff>209550</xdr:rowOff>
    </xdr:from>
    <xdr:to>
      <xdr:col>20</xdr:col>
      <xdr:colOff>476250</xdr:colOff>
      <xdr:row>26</xdr:row>
      <xdr:rowOff>171450</xdr:rowOff>
    </xdr:to>
    <xdr:sp macro="" textlink="">
      <xdr:nvSpPr>
        <xdr:cNvPr id="8" name="Rectangle 7"/>
        <xdr:cNvSpPr/>
      </xdr:nvSpPr>
      <xdr:spPr bwMode="auto">
        <a:xfrm>
          <a:off x="11601450" y="400050"/>
          <a:ext cx="5705475" cy="5305425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488950</xdr:colOff>
      <xdr:row>0</xdr:row>
      <xdr:rowOff>95250</xdr:rowOff>
    </xdr:from>
    <xdr:to>
      <xdr:col>2</xdr:col>
      <xdr:colOff>1149350</xdr:colOff>
      <xdr:row>3</xdr:row>
      <xdr:rowOff>171450</xdr:rowOff>
    </xdr:to>
    <xdr:pic>
      <xdr:nvPicPr>
        <xdr:cNvPr id="6153" name="Image 4" descr="00 - Mon bouton crayon 02.gif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6850" y="95250"/>
          <a:ext cx="660400" cy="736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565150</xdr:colOff>
      <xdr:row>0</xdr:row>
      <xdr:rowOff>76200</xdr:rowOff>
    </xdr:from>
    <xdr:to>
      <xdr:col>10</xdr:col>
      <xdr:colOff>425450</xdr:colOff>
      <xdr:row>6</xdr:row>
      <xdr:rowOff>152400</xdr:rowOff>
    </xdr:to>
    <xdr:sp macro="" textlink="">
      <xdr:nvSpPr>
        <xdr:cNvPr id="6154" name="Oval 10"/>
        <xdr:cNvSpPr>
          <a:spLocks noChangeArrowheads="1"/>
        </xdr:cNvSpPr>
      </xdr:nvSpPr>
      <xdr:spPr bwMode="auto">
        <a:xfrm>
          <a:off x="6775450" y="76200"/>
          <a:ext cx="3187700" cy="14859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36576" rIns="0" bIns="0" anchor="t" upright="1"/>
        <a:lstStyle/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Bouton pour tirage aléatoire des équipes avec séparation maximale de rencontres d'un même club pour le premier tour</a:t>
          </a: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1854200</xdr:colOff>
      <xdr:row>4</xdr:row>
      <xdr:rowOff>158750</xdr:rowOff>
    </xdr:from>
    <xdr:to>
      <xdr:col>6</xdr:col>
      <xdr:colOff>603250</xdr:colOff>
      <xdr:row>4</xdr:row>
      <xdr:rowOff>184150</xdr:rowOff>
    </xdr:to>
    <xdr:sp macro="" textlink="">
      <xdr:nvSpPr>
        <xdr:cNvPr id="6156" name="Line 12"/>
        <xdr:cNvSpPr>
          <a:spLocks noChangeShapeType="1"/>
        </xdr:cNvSpPr>
      </xdr:nvSpPr>
      <xdr:spPr bwMode="auto">
        <a:xfrm flipH="1">
          <a:off x="6076950" y="1003300"/>
          <a:ext cx="736600" cy="25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16</xdr:col>
      <xdr:colOff>38100</xdr:colOff>
      <xdr:row>4</xdr:row>
      <xdr:rowOff>323850</xdr:rowOff>
    </xdr:from>
    <xdr:to>
      <xdr:col>18</xdr:col>
      <xdr:colOff>28575</xdr:colOff>
      <xdr:row>12</xdr:row>
      <xdr:rowOff>85725</xdr:rowOff>
    </xdr:to>
    <xdr:sp macro="[0]!Fin_concours" textlink="">
      <xdr:nvSpPr>
        <xdr:cNvPr id="5" name="Rectangle à coins arrondis 4"/>
        <xdr:cNvSpPr/>
      </xdr:nvSpPr>
      <xdr:spPr bwMode="auto">
        <a:xfrm>
          <a:off x="12915900" y="1171575"/>
          <a:ext cx="2381250" cy="1581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Macro pour effacer les inscriptionspour le prochain concours</a:t>
          </a:r>
        </a:p>
      </xdr:txBody>
    </xdr:sp>
    <xdr:clientData/>
  </xdr:twoCellAnchor>
  <xdr:twoCellAnchor>
    <xdr:from>
      <xdr:col>16</xdr:col>
      <xdr:colOff>95250</xdr:colOff>
      <xdr:row>15</xdr:row>
      <xdr:rowOff>47625</xdr:rowOff>
    </xdr:from>
    <xdr:to>
      <xdr:col>18</xdr:col>
      <xdr:colOff>152400</xdr:colOff>
      <xdr:row>22</xdr:row>
      <xdr:rowOff>200025</xdr:rowOff>
    </xdr:to>
    <xdr:sp macro="[0]!Remise_à_zéro" textlink="">
      <xdr:nvSpPr>
        <xdr:cNvPr id="6" name="Rectangle à coins arrondis 5"/>
        <xdr:cNvSpPr/>
      </xdr:nvSpPr>
      <xdr:spPr bwMode="auto">
        <a:xfrm>
          <a:off x="12973050" y="3333750"/>
          <a:ext cx="2447925" cy="15811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Macro pour effacer les scores dans l'onglet Aurard</a:t>
          </a:r>
        </a:p>
      </xdr:txBody>
    </xdr:sp>
    <xdr:clientData/>
  </xdr:twoCellAnchor>
  <xdr:oneCellAnchor>
    <xdr:from>
      <xdr:col>13</xdr:col>
      <xdr:colOff>121189</xdr:colOff>
      <xdr:row>3</xdr:row>
      <xdr:rowOff>29114</xdr:rowOff>
    </xdr:from>
    <xdr:ext cx="5172443" cy="311496"/>
    <xdr:sp macro="" textlink="">
      <xdr:nvSpPr>
        <xdr:cNvPr id="7" name="Rectangle 6"/>
        <xdr:cNvSpPr/>
      </xdr:nvSpPr>
      <xdr:spPr>
        <a:xfrm>
          <a:off x="11817889" y="695864"/>
          <a:ext cx="5172443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Macros pour effacer les inscriptions pour le prochain concours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273050</xdr:colOff>
      <xdr:row>0</xdr:row>
      <xdr:rowOff>209550</xdr:rowOff>
    </xdr:from>
    <xdr:to>
      <xdr:col>17</xdr:col>
      <xdr:colOff>311150</xdr:colOff>
      <xdr:row>5</xdr:row>
      <xdr:rowOff>171450</xdr:rowOff>
    </xdr:to>
    <xdr:sp macro="" textlink="">
      <xdr:nvSpPr>
        <xdr:cNvPr id="2" name="Oval 3"/>
        <xdr:cNvSpPr>
          <a:spLocks noChangeArrowheads="1"/>
        </xdr:cNvSpPr>
      </xdr:nvSpPr>
      <xdr:spPr bwMode="auto">
        <a:xfrm>
          <a:off x="12160250" y="179070"/>
          <a:ext cx="1623060" cy="90678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Copie des résultats pour Poursuite avec Rencontre des équipes les mieux classées</a:t>
          </a:r>
        </a:p>
      </xdr:txBody>
    </xdr:sp>
    <xdr:clientData/>
  </xdr:twoCellAnchor>
  <xdr:twoCellAnchor>
    <xdr:from>
      <xdr:col>13</xdr:col>
      <xdr:colOff>234950</xdr:colOff>
      <xdr:row>4</xdr:row>
      <xdr:rowOff>228600</xdr:rowOff>
    </xdr:from>
    <xdr:to>
      <xdr:col>15</xdr:col>
      <xdr:colOff>533400</xdr:colOff>
      <xdr:row>10</xdr:row>
      <xdr:rowOff>6350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V="1">
          <a:off x="10537190" y="914400"/>
          <a:ext cx="1883410" cy="920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16</xdr:col>
      <xdr:colOff>1111250</xdr:colOff>
      <xdr:row>5</xdr:row>
      <xdr:rowOff>63500</xdr:rowOff>
    </xdr:from>
    <xdr:to>
      <xdr:col>19</xdr:col>
      <xdr:colOff>381000</xdr:colOff>
      <xdr:row>9</xdr:row>
      <xdr:rowOff>234950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3470890" y="977900"/>
          <a:ext cx="1967230" cy="8496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12</xdr:col>
      <xdr:colOff>733426</xdr:colOff>
      <xdr:row>1</xdr:row>
      <xdr:rowOff>57150</xdr:rowOff>
    </xdr:from>
    <xdr:to>
      <xdr:col>14</xdr:col>
      <xdr:colOff>521153</xdr:colOff>
      <xdr:row>5</xdr:row>
      <xdr:rowOff>9525</xdr:rowOff>
    </xdr:to>
    <xdr:sp macro="" textlink="">
      <xdr:nvSpPr>
        <xdr:cNvPr id="7" name="Oval 9"/>
        <xdr:cNvSpPr>
          <a:spLocks noChangeArrowheads="1"/>
        </xdr:cNvSpPr>
      </xdr:nvSpPr>
      <xdr:spPr bwMode="auto">
        <a:xfrm>
          <a:off x="4946197" y="329293"/>
          <a:ext cx="1605642" cy="1040946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Points calculés selon colonnes D et E (masquées)</a:t>
          </a:r>
        </a:p>
      </xdr:txBody>
    </xdr:sp>
    <xdr:clientData/>
  </xdr:twoCellAnchor>
  <xdr:twoCellAnchor>
    <xdr:from>
      <xdr:col>6</xdr:col>
      <xdr:colOff>293913</xdr:colOff>
      <xdr:row>5</xdr:row>
      <xdr:rowOff>0</xdr:rowOff>
    </xdr:from>
    <xdr:to>
      <xdr:col>12</xdr:col>
      <xdr:colOff>1164771</xdr:colOff>
      <xdr:row>9</xdr:row>
      <xdr:rowOff>76200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 flipH="1">
          <a:off x="3265713" y="1360714"/>
          <a:ext cx="2111829" cy="1219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28</xdr:col>
      <xdr:colOff>708025</xdr:colOff>
      <xdr:row>1</xdr:row>
      <xdr:rowOff>57150</xdr:rowOff>
    </xdr:from>
    <xdr:to>
      <xdr:col>32</xdr:col>
      <xdr:colOff>28602</xdr:colOff>
      <xdr:row>5</xdr:row>
      <xdr:rowOff>171450</xdr:rowOff>
    </xdr:to>
    <xdr:sp macro="" textlink="">
      <xdr:nvSpPr>
        <xdr:cNvPr id="9" name="Oval 14"/>
        <xdr:cNvSpPr>
          <a:spLocks noChangeArrowheads="1"/>
        </xdr:cNvSpPr>
      </xdr:nvSpPr>
      <xdr:spPr bwMode="auto">
        <a:xfrm>
          <a:off x="22897465" y="240030"/>
          <a:ext cx="2490497" cy="84582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Rencontre des équipes les mieux classées</a:t>
          </a:r>
        </a:p>
      </xdr:txBody>
    </xdr:sp>
    <xdr:clientData/>
  </xdr:twoCellAnchor>
  <xdr:twoCellAnchor>
    <xdr:from>
      <xdr:col>24</xdr:col>
      <xdr:colOff>812800</xdr:colOff>
      <xdr:row>4</xdr:row>
      <xdr:rowOff>38100</xdr:rowOff>
    </xdr:from>
    <xdr:to>
      <xdr:col>28</xdr:col>
      <xdr:colOff>800100</xdr:colOff>
      <xdr:row>9</xdr:row>
      <xdr:rowOff>6350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 flipV="1">
          <a:off x="19809460" y="769620"/>
          <a:ext cx="3172460" cy="882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30</xdr:col>
      <xdr:colOff>25400</xdr:colOff>
      <xdr:row>5</xdr:row>
      <xdr:rowOff>190500</xdr:rowOff>
    </xdr:from>
    <xdr:to>
      <xdr:col>31</xdr:col>
      <xdr:colOff>311150</xdr:colOff>
      <xdr:row>9</xdr:row>
      <xdr:rowOff>25400</xdr:rowOff>
    </xdr:to>
    <xdr:sp macro="" textlink="">
      <xdr:nvSpPr>
        <xdr:cNvPr id="13" name="Line 22"/>
        <xdr:cNvSpPr>
          <a:spLocks noChangeShapeType="1"/>
        </xdr:cNvSpPr>
      </xdr:nvSpPr>
      <xdr:spPr bwMode="auto">
        <a:xfrm>
          <a:off x="23799800" y="1097280"/>
          <a:ext cx="1078230" cy="574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oneCellAnchor>
    <xdr:from>
      <xdr:col>5</xdr:col>
      <xdr:colOff>361950</xdr:colOff>
      <xdr:row>1</xdr:row>
      <xdr:rowOff>222250</xdr:rowOff>
    </xdr:from>
    <xdr:ext cx="63500" cy="209550"/>
    <xdr:sp macro="" textlink="">
      <xdr:nvSpPr>
        <xdr:cNvPr id="14" name="Text Box 19"/>
        <xdr:cNvSpPr txBox="1">
          <a:spLocks noChangeArrowheads="1"/>
        </xdr:cNvSpPr>
      </xdr:nvSpPr>
      <xdr:spPr bwMode="auto">
        <a:xfrm>
          <a:off x="4324350" y="36703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361950</xdr:colOff>
      <xdr:row>3</xdr:row>
      <xdr:rowOff>114300</xdr:rowOff>
    </xdr:from>
    <xdr:ext cx="63500" cy="209550"/>
    <xdr:sp macro="" textlink="">
      <xdr:nvSpPr>
        <xdr:cNvPr id="15" name="Text Box 21"/>
        <xdr:cNvSpPr txBox="1">
          <a:spLocks noChangeArrowheads="1"/>
        </xdr:cNvSpPr>
      </xdr:nvSpPr>
      <xdr:spPr bwMode="auto">
        <a:xfrm>
          <a:off x="5116830" y="66294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463550</xdr:colOff>
      <xdr:row>3</xdr:row>
      <xdr:rowOff>146050</xdr:rowOff>
    </xdr:from>
    <xdr:ext cx="63500" cy="209550"/>
    <xdr:sp macro="" textlink="">
      <xdr:nvSpPr>
        <xdr:cNvPr id="16" name="Text Box 22"/>
        <xdr:cNvSpPr txBox="1">
          <a:spLocks noChangeArrowheads="1"/>
        </xdr:cNvSpPr>
      </xdr:nvSpPr>
      <xdr:spPr bwMode="auto">
        <a:xfrm>
          <a:off x="5218430" y="69469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463550</xdr:colOff>
      <xdr:row>3</xdr:row>
      <xdr:rowOff>146050</xdr:rowOff>
    </xdr:from>
    <xdr:ext cx="63500" cy="209550"/>
    <xdr:sp macro="" textlink="">
      <xdr:nvSpPr>
        <xdr:cNvPr id="17" name="Text Box 23"/>
        <xdr:cNvSpPr txBox="1">
          <a:spLocks noChangeArrowheads="1"/>
        </xdr:cNvSpPr>
      </xdr:nvSpPr>
      <xdr:spPr bwMode="auto">
        <a:xfrm>
          <a:off x="5218430" y="69469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508000</xdr:colOff>
      <xdr:row>3</xdr:row>
      <xdr:rowOff>107950</xdr:rowOff>
    </xdr:from>
    <xdr:ext cx="63500" cy="209550"/>
    <xdr:sp macro="" textlink="">
      <xdr:nvSpPr>
        <xdr:cNvPr id="18" name="Text Box 24"/>
        <xdr:cNvSpPr txBox="1">
          <a:spLocks noChangeArrowheads="1"/>
        </xdr:cNvSpPr>
      </xdr:nvSpPr>
      <xdr:spPr bwMode="auto">
        <a:xfrm>
          <a:off x="5262880" y="65659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628650</xdr:colOff>
      <xdr:row>3</xdr:row>
      <xdr:rowOff>88900</xdr:rowOff>
    </xdr:from>
    <xdr:ext cx="63500" cy="209550"/>
    <xdr:sp macro="" textlink="">
      <xdr:nvSpPr>
        <xdr:cNvPr id="19" name="Text Box 25"/>
        <xdr:cNvSpPr txBox="1">
          <a:spLocks noChangeArrowheads="1"/>
        </xdr:cNvSpPr>
      </xdr:nvSpPr>
      <xdr:spPr bwMode="auto">
        <a:xfrm>
          <a:off x="5383530" y="63754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590550</xdr:colOff>
      <xdr:row>3</xdr:row>
      <xdr:rowOff>215900</xdr:rowOff>
    </xdr:from>
    <xdr:ext cx="63500" cy="209550"/>
    <xdr:sp macro="" textlink="">
      <xdr:nvSpPr>
        <xdr:cNvPr id="20" name="Text Box 26"/>
        <xdr:cNvSpPr txBox="1">
          <a:spLocks noChangeArrowheads="1"/>
        </xdr:cNvSpPr>
      </xdr:nvSpPr>
      <xdr:spPr bwMode="auto">
        <a:xfrm>
          <a:off x="5345430" y="73406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12700</xdr:colOff>
      <xdr:row>3</xdr:row>
      <xdr:rowOff>184150</xdr:rowOff>
    </xdr:from>
    <xdr:ext cx="63500" cy="209550"/>
    <xdr:sp macro="" textlink="">
      <xdr:nvSpPr>
        <xdr:cNvPr id="21" name="Text Box 27"/>
        <xdr:cNvSpPr txBox="1">
          <a:spLocks noChangeArrowheads="1"/>
        </xdr:cNvSpPr>
      </xdr:nvSpPr>
      <xdr:spPr bwMode="auto">
        <a:xfrm>
          <a:off x="5560060" y="73279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114300</xdr:colOff>
      <xdr:row>5</xdr:row>
      <xdr:rowOff>76200</xdr:rowOff>
    </xdr:from>
    <xdr:ext cx="63500" cy="209550"/>
    <xdr:sp macro="" textlink="">
      <xdr:nvSpPr>
        <xdr:cNvPr id="22" name="Text Box 28"/>
        <xdr:cNvSpPr txBox="1">
          <a:spLocks noChangeArrowheads="1"/>
        </xdr:cNvSpPr>
      </xdr:nvSpPr>
      <xdr:spPr bwMode="auto">
        <a:xfrm>
          <a:off x="5661660" y="99060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69850</xdr:colOff>
      <xdr:row>5</xdr:row>
      <xdr:rowOff>50800</xdr:rowOff>
    </xdr:from>
    <xdr:ext cx="63500" cy="209550"/>
    <xdr:sp macro="" textlink="">
      <xdr:nvSpPr>
        <xdr:cNvPr id="23" name="Text Box 29"/>
        <xdr:cNvSpPr txBox="1">
          <a:spLocks noChangeArrowheads="1"/>
        </xdr:cNvSpPr>
      </xdr:nvSpPr>
      <xdr:spPr bwMode="auto">
        <a:xfrm>
          <a:off x="5617210" y="96520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177800</xdr:colOff>
      <xdr:row>5</xdr:row>
      <xdr:rowOff>190500</xdr:rowOff>
    </xdr:from>
    <xdr:ext cx="63500" cy="209550"/>
    <xdr:sp macro="" textlink="">
      <xdr:nvSpPr>
        <xdr:cNvPr id="24" name="Text Box 30"/>
        <xdr:cNvSpPr txBox="1">
          <a:spLocks noChangeArrowheads="1"/>
        </xdr:cNvSpPr>
      </xdr:nvSpPr>
      <xdr:spPr bwMode="auto">
        <a:xfrm>
          <a:off x="5725160" y="109728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133350</xdr:colOff>
      <xdr:row>6</xdr:row>
      <xdr:rowOff>12700</xdr:rowOff>
    </xdr:from>
    <xdr:ext cx="63500" cy="209550"/>
    <xdr:sp macro="" textlink="">
      <xdr:nvSpPr>
        <xdr:cNvPr id="25" name="Text Box 31"/>
        <xdr:cNvSpPr txBox="1">
          <a:spLocks noChangeArrowheads="1"/>
        </xdr:cNvSpPr>
      </xdr:nvSpPr>
      <xdr:spPr bwMode="auto">
        <a:xfrm>
          <a:off x="5680710" y="110998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158750</xdr:colOff>
      <xdr:row>6</xdr:row>
      <xdr:rowOff>0</xdr:rowOff>
    </xdr:from>
    <xdr:ext cx="63500" cy="209550"/>
    <xdr:sp macro="" textlink="">
      <xdr:nvSpPr>
        <xdr:cNvPr id="26" name="Text Box 32"/>
        <xdr:cNvSpPr txBox="1">
          <a:spLocks noChangeArrowheads="1"/>
        </xdr:cNvSpPr>
      </xdr:nvSpPr>
      <xdr:spPr bwMode="auto">
        <a:xfrm>
          <a:off x="5706110" y="109728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209550</xdr:colOff>
      <xdr:row>1</xdr:row>
      <xdr:rowOff>146050</xdr:rowOff>
    </xdr:from>
    <xdr:ext cx="63500" cy="209550"/>
    <xdr:sp macro="" textlink="">
      <xdr:nvSpPr>
        <xdr:cNvPr id="27" name="Text Box 34"/>
        <xdr:cNvSpPr txBox="1">
          <a:spLocks noChangeArrowheads="1"/>
        </xdr:cNvSpPr>
      </xdr:nvSpPr>
      <xdr:spPr bwMode="auto">
        <a:xfrm>
          <a:off x="11304270" y="32893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323850</xdr:colOff>
      <xdr:row>1</xdr:row>
      <xdr:rowOff>152400</xdr:rowOff>
    </xdr:from>
    <xdr:ext cx="63500" cy="209550"/>
    <xdr:sp macro="" textlink="">
      <xdr:nvSpPr>
        <xdr:cNvPr id="28" name="Text Box 35"/>
        <xdr:cNvSpPr txBox="1">
          <a:spLocks noChangeArrowheads="1"/>
        </xdr:cNvSpPr>
      </xdr:nvSpPr>
      <xdr:spPr bwMode="auto">
        <a:xfrm>
          <a:off x="11418570" y="33528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304800</xdr:colOff>
      <xdr:row>2</xdr:row>
      <xdr:rowOff>184150</xdr:rowOff>
    </xdr:from>
    <xdr:ext cx="63500" cy="209550"/>
    <xdr:sp macro="" textlink="">
      <xdr:nvSpPr>
        <xdr:cNvPr id="29" name="Text Box 36"/>
        <xdr:cNvSpPr txBox="1">
          <a:spLocks noChangeArrowheads="1"/>
        </xdr:cNvSpPr>
      </xdr:nvSpPr>
      <xdr:spPr bwMode="auto">
        <a:xfrm>
          <a:off x="12192000" y="54991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254000</xdr:colOff>
      <xdr:row>2</xdr:row>
      <xdr:rowOff>165100</xdr:rowOff>
    </xdr:from>
    <xdr:ext cx="63500" cy="209550"/>
    <xdr:sp macro="" textlink="">
      <xdr:nvSpPr>
        <xdr:cNvPr id="30" name="Text Box 37"/>
        <xdr:cNvSpPr txBox="1">
          <a:spLocks noChangeArrowheads="1"/>
        </xdr:cNvSpPr>
      </xdr:nvSpPr>
      <xdr:spPr bwMode="auto">
        <a:xfrm>
          <a:off x="12141200" y="53086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15</xdr:col>
      <xdr:colOff>209550</xdr:colOff>
      <xdr:row>2</xdr:row>
      <xdr:rowOff>158750</xdr:rowOff>
    </xdr:from>
    <xdr:ext cx="63500" cy="209550"/>
    <xdr:sp macro="" textlink="">
      <xdr:nvSpPr>
        <xdr:cNvPr id="31" name="Text Box 38"/>
        <xdr:cNvSpPr txBox="1">
          <a:spLocks noChangeArrowheads="1"/>
        </xdr:cNvSpPr>
      </xdr:nvSpPr>
      <xdr:spPr bwMode="auto">
        <a:xfrm>
          <a:off x="12096750" y="524510"/>
          <a:ext cx="635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18</xdr:col>
      <xdr:colOff>76198</xdr:colOff>
      <xdr:row>0</xdr:row>
      <xdr:rowOff>54428</xdr:rowOff>
    </xdr:from>
    <xdr:to>
      <xdr:col>25</xdr:col>
      <xdr:colOff>674913</xdr:colOff>
      <xdr:row>6</xdr:row>
      <xdr:rowOff>130628</xdr:rowOff>
    </xdr:to>
    <xdr:sp macro="" textlink="">
      <xdr:nvSpPr>
        <xdr:cNvPr id="32" name="Rectangle à coins arrondis 31"/>
        <xdr:cNvSpPr/>
      </xdr:nvSpPr>
      <xdr:spPr bwMode="auto">
        <a:xfrm>
          <a:off x="9143998" y="54428"/>
          <a:ext cx="4942115" cy="1709057"/>
        </a:xfrm>
        <a:prstGeom prst="round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0070C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Très important :</a:t>
          </a:r>
        </a:p>
        <a:p>
          <a:pPr algn="ctr"/>
          <a:r>
            <a:rPr lang="fr-FR" sz="2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0070C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Dans cet onglet, </a:t>
          </a:r>
          <a:r>
            <a:rPr lang="fr-FR" sz="2000" b="1" u="sng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0070C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on inscrit rien d'autre </a:t>
          </a:r>
          <a:r>
            <a:rPr lang="fr-FR" sz="2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0070C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que les scores de chaque partie (ne pas oublier le point indispensable du score du gagnant)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a/Documents/Corbeille%20et%20TC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ien/AppData/Local/Temp/Aurard%2032%20TEST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lt%20Dugenou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criptions"/>
      <sheetName val="3_jeux"/>
      <sheetName val="4_jeux"/>
      <sheetName val="5_jeux"/>
      <sheetName val="6_jeux"/>
      <sheetName val="7_jeux"/>
      <sheetName val="8_jeux"/>
      <sheetName val="9_jeux"/>
      <sheetName val="10_jeux"/>
      <sheetName val="TCD"/>
      <sheetName val="Recap"/>
      <sheetName val="3107P41"/>
      <sheetName val="3107p51"/>
      <sheetName val="f4"/>
      <sheetName val="f5"/>
      <sheetName val="f6"/>
      <sheetName val="f7"/>
      <sheetName val="F11"/>
      <sheetName val="F12"/>
      <sheetName val="F13"/>
      <sheetName val="Feuil4"/>
      <sheetName val="Feuil3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Dates</v>
          </cell>
          <cell r="B1" t="str">
            <v>Noms</v>
          </cell>
          <cell r="C1" t="str">
            <v>Points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rtie_2 (2)"/>
      <sheetName val="Partie_1 (2)"/>
      <sheetName val="Inscriptions"/>
      <sheetName val="TCD"/>
      <sheetName val="Recap"/>
      <sheetName val="Partie_1"/>
      <sheetName val="Partie_2"/>
      <sheetName val="Partie_3"/>
      <sheetName val="Module1"/>
      <sheetName val="Module2"/>
      <sheetName val="Module3"/>
      <sheetName val="Module4"/>
      <sheetName val="Module5"/>
      <sheetName val="Module6"/>
      <sheetName val="Module7"/>
      <sheetName val="Aurard 32 TEST3"/>
    </sheetNames>
    <sheetDataSet>
      <sheetData sheetId="0"/>
      <sheetData sheetId="1"/>
      <sheetData sheetId="2"/>
      <sheetData sheetId="3"/>
      <sheetData sheetId="4">
        <row r="1">
          <cell r="A1" t="str">
            <v>Parties</v>
          </cell>
          <cell r="B1" t="str">
            <v>Noms</v>
          </cell>
          <cell r="C1" t="str">
            <v>Points</v>
          </cell>
        </row>
        <row r="2">
          <cell r="A2" t="str">
            <v>Partie 1</v>
          </cell>
        </row>
        <row r="3">
          <cell r="A3" t="str">
            <v>Partie 1</v>
          </cell>
        </row>
        <row r="4">
          <cell r="A4" t="str">
            <v>Partie 1</v>
          </cell>
        </row>
        <row r="5">
          <cell r="A5" t="str">
            <v>Partie 1</v>
          </cell>
        </row>
        <row r="6">
          <cell r="A6" t="str">
            <v>Partie 1</v>
          </cell>
        </row>
        <row r="7">
          <cell r="A7" t="str">
            <v>Partie 1</v>
          </cell>
        </row>
        <row r="8">
          <cell r="A8" t="str">
            <v>Partie 1</v>
          </cell>
        </row>
        <row r="9">
          <cell r="A9" t="str">
            <v>Partie 1</v>
          </cell>
        </row>
        <row r="10">
          <cell r="A10" t="str">
            <v>Partie 1</v>
          </cell>
        </row>
        <row r="11">
          <cell r="A11" t="str">
            <v>Partie 1</v>
          </cell>
        </row>
        <row r="12">
          <cell r="A12" t="str">
            <v>Partie 1</v>
          </cell>
        </row>
        <row r="13">
          <cell r="A13" t="str">
            <v>Partie 1</v>
          </cell>
        </row>
        <row r="14">
          <cell r="A14" t="str">
            <v>Partie 1</v>
          </cell>
        </row>
        <row r="15">
          <cell r="A15" t="str">
            <v>Partie 1</v>
          </cell>
        </row>
        <row r="16">
          <cell r="A16" t="str">
            <v>Partie 1</v>
          </cell>
        </row>
        <row r="17">
          <cell r="A17" t="str">
            <v>Partie 1</v>
          </cell>
        </row>
        <row r="18">
          <cell r="A18" t="str">
            <v>Partie 1</v>
          </cell>
        </row>
        <row r="19">
          <cell r="A19" t="str">
            <v>Partie 1</v>
          </cell>
        </row>
        <row r="20">
          <cell r="A20" t="str">
            <v>Partie 1</v>
          </cell>
        </row>
        <row r="21">
          <cell r="A21" t="str">
            <v>Partie 1</v>
          </cell>
        </row>
        <row r="22">
          <cell r="A22" t="str">
            <v>Partie 1</v>
          </cell>
        </row>
        <row r="23">
          <cell r="A23" t="str">
            <v>Partie 1</v>
          </cell>
        </row>
        <row r="24">
          <cell r="A24" t="str">
            <v>Partie 1</v>
          </cell>
        </row>
        <row r="25">
          <cell r="A25" t="str">
            <v>Partie 1</v>
          </cell>
        </row>
        <row r="26">
          <cell r="A26" t="str">
            <v>Partie 1</v>
          </cell>
        </row>
        <row r="27">
          <cell r="A27" t="str">
            <v>Partie 1</v>
          </cell>
        </row>
        <row r="28">
          <cell r="A28" t="str">
            <v>Partie 1</v>
          </cell>
        </row>
        <row r="29">
          <cell r="A29" t="str">
            <v>Partie 1</v>
          </cell>
        </row>
        <row r="30">
          <cell r="A30" t="str">
            <v>Partie 1</v>
          </cell>
        </row>
        <row r="31">
          <cell r="A31" t="str">
            <v>Partie 1</v>
          </cell>
        </row>
        <row r="32">
          <cell r="A32" t="str">
            <v>Partie 1</v>
          </cell>
        </row>
        <row r="33">
          <cell r="A33" t="str">
            <v>Partie 1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scription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B2:AN50"/>
  <sheetViews>
    <sheetView showGridLines="0" tabSelected="1" zoomScale="90" workbookViewId="0">
      <selection activeCell="C14" sqref="C14"/>
    </sheetView>
  </sheetViews>
  <sheetFormatPr baseColWidth="10" defaultColWidth="11.5546875" defaultRowHeight="14.4"/>
  <cols>
    <col min="1" max="1" width="4.88671875" style="61" customWidth="1"/>
    <col min="2" max="9" width="11.5546875" style="61"/>
    <col min="10" max="10" width="2.44140625" style="61" customWidth="1"/>
    <col min="11" max="12" width="7.109375" style="61" customWidth="1"/>
    <col min="13" max="13" width="5.109375" style="61" customWidth="1"/>
    <col min="14" max="15" width="7.109375" style="61" customWidth="1"/>
    <col min="16" max="16" width="3.44140625" style="61" customWidth="1"/>
    <col min="17" max="18" width="7.109375" style="61" customWidth="1"/>
    <col min="19" max="19" width="2.5546875" style="61" customWidth="1"/>
    <col min="20" max="21" width="7.109375" style="61" customWidth="1"/>
    <col min="22" max="22" width="2.88671875" style="61" customWidth="1"/>
    <col min="23" max="24" width="7.109375" style="61" customWidth="1"/>
    <col min="25" max="25" width="6" style="61" customWidth="1"/>
    <col min="26" max="26" width="6.33203125" style="61" customWidth="1"/>
    <col min="27" max="27" width="3.6640625" style="61" customWidth="1"/>
    <col min="28" max="28" width="7" style="61" customWidth="1"/>
    <col min="29" max="29" width="5.44140625" style="61" customWidth="1"/>
    <col min="30" max="30" width="6.109375" style="61" customWidth="1"/>
    <col min="31" max="31" width="5.6640625" style="61" customWidth="1"/>
    <col min="32" max="32" width="4.88671875" style="61" customWidth="1"/>
    <col min="33" max="33" width="6.33203125" style="61" customWidth="1"/>
    <col min="34" max="34" width="5.33203125" style="61" customWidth="1"/>
    <col min="35" max="35" width="6.109375" style="61" customWidth="1"/>
    <col min="36" max="36" width="5.5546875" style="61" customWidth="1"/>
    <col min="37" max="37" width="3.44140625" style="61" customWidth="1"/>
    <col min="38" max="38" width="11.5546875" style="61"/>
    <col min="39" max="39" width="5.33203125" style="61" customWidth="1"/>
    <col min="40" max="16384" width="11.5546875" style="61"/>
  </cols>
  <sheetData>
    <row r="2" spans="2:40" ht="25.8">
      <c r="C2" s="73" t="s">
        <v>187</v>
      </c>
      <c r="L2" s="62"/>
    </row>
    <row r="4" spans="2:40" ht="21">
      <c r="B4" s="74" t="s">
        <v>171</v>
      </c>
      <c r="K4" s="61" t="s">
        <v>157</v>
      </c>
      <c r="N4" s="61" t="s">
        <v>158</v>
      </c>
      <c r="S4" s="64"/>
      <c r="T4" s="65"/>
    </row>
    <row r="5" spans="2:40">
      <c r="B5" s="61">
        <v>1</v>
      </c>
      <c r="C5" s="61" t="s">
        <v>174</v>
      </c>
    </row>
    <row r="6" spans="2:40">
      <c r="K6" s="61" t="s">
        <v>1</v>
      </c>
      <c r="L6" s="61" t="s">
        <v>159</v>
      </c>
      <c r="N6" s="61" t="s">
        <v>1</v>
      </c>
      <c r="O6" s="61" t="s">
        <v>159</v>
      </c>
      <c r="Q6" s="61" t="s">
        <v>1</v>
      </c>
      <c r="R6" s="61" t="s">
        <v>159</v>
      </c>
      <c r="T6" s="61" t="s">
        <v>1</v>
      </c>
      <c r="U6" s="61" t="s">
        <v>159</v>
      </c>
    </row>
    <row r="7" spans="2:40">
      <c r="B7" s="61">
        <v>2</v>
      </c>
      <c r="C7" s="61" t="s">
        <v>172</v>
      </c>
      <c r="K7" s="66">
        <v>12</v>
      </c>
      <c r="L7" s="67">
        <v>12</v>
      </c>
      <c r="N7" s="66" t="s">
        <v>5</v>
      </c>
      <c r="O7" s="67">
        <v>190</v>
      </c>
      <c r="Q7" s="66" t="s">
        <v>35</v>
      </c>
      <c r="R7" s="67">
        <v>159</v>
      </c>
      <c r="S7" s="68"/>
      <c r="T7" s="66" t="s">
        <v>71</v>
      </c>
      <c r="U7" s="67">
        <v>127</v>
      </c>
      <c r="V7" s="64"/>
    </row>
    <row r="8" spans="2:40">
      <c r="C8" s="61" t="s">
        <v>196</v>
      </c>
      <c r="K8" s="66">
        <v>11</v>
      </c>
      <c r="L8" s="67">
        <v>11</v>
      </c>
      <c r="N8" s="66" t="s">
        <v>6</v>
      </c>
      <c r="O8" s="67">
        <v>189</v>
      </c>
      <c r="Q8" s="66" t="s">
        <v>36</v>
      </c>
      <c r="R8" s="67">
        <v>158</v>
      </c>
      <c r="S8" s="68"/>
      <c r="T8" s="66" t="s">
        <v>72</v>
      </c>
      <c r="U8" s="67">
        <v>126</v>
      </c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</row>
    <row r="9" spans="2:40">
      <c r="K9" s="66">
        <v>10</v>
      </c>
      <c r="L9" s="67">
        <v>10</v>
      </c>
      <c r="N9" s="66" t="s">
        <v>107</v>
      </c>
      <c r="O9" s="67">
        <v>188</v>
      </c>
      <c r="Q9" s="66" t="s">
        <v>37</v>
      </c>
      <c r="R9" s="67">
        <v>157</v>
      </c>
      <c r="S9" s="68"/>
      <c r="T9" s="66" t="s">
        <v>73</v>
      </c>
      <c r="U9" s="67">
        <v>125</v>
      </c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</row>
    <row r="10" spans="2:40">
      <c r="B10" s="61">
        <v>3</v>
      </c>
      <c r="C10" s="61" t="s">
        <v>173</v>
      </c>
      <c r="K10" s="66">
        <v>9</v>
      </c>
      <c r="L10" s="67">
        <v>9</v>
      </c>
      <c r="N10" s="66" t="s">
        <v>108</v>
      </c>
      <c r="O10" s="67">
        <v>187</v>
      </c>
      <c r="Q10" s="66" t="s">
        <v>38</v>
      </c>
      <c r="R10" s="67">
        <v>156</v>
      </c>
      <c r="S10" s="68"/>
      <c r="T10" s="66" t="s">
        <v>74</v>
      </c>
      <c r="U10" s="67">
        <v>124</v>
      </c>
      <c r="V10" s="64"/>
      <c r="W10" s="65"/>
      <c r="X10" s="64"/>
      <c r="Y10" s="65"/>
      <c r="Z10" s="65"/>
      <c r="AA10" s="65"/>
      <c r="AB10" s="64"/>
      <c r="AC10" s="65"/>
      <c r="AD10" s="65"/>
      <c r="AE10" s="65"/>
      <c r="AF10" s="64"/>
      <c r="AG10" s="65"/>
      <c r="AH10" s="65"/>
      <c r="AI10" s="64"/>
      <c r="AJ10" s="65"/>
      <c r="AK10" s="65"/>
      <c r="AL10" s="65"/>
      <c r="AM10" s="65"/>
      <c r="AN10" s="65"/>
    </row>
    <row r="11" spans="2:40">
      <c r="C11" s="61" t="s">
        <v>197</v>
      </c>
      <c r="K11" s="66">
        <v>8</v>
      </c>
      <c r="L11" s="67">
        <v>8</v>
      </c>
      <c r="N11" s="66" t="s">
        <v>7</v>
      </c>
      <c r="O11" s="67">
        <v>186</v>
      </c>
      <c r="Q11" s="66" t="s">
        <v>39</v>
      </c>
      <c r="R11" s="67">
        <v>155</v>
      </c>
      <c r="S11" s="68"/>
      <c r="T11" s="66" t="s">
        <v>75</v>
      </c>
      <c r="U11" s="67">
        <v>123</v>
      </c>
      <c r="V11" s="64"/>
      <c r="W11" s="65"/>
      <c r="X11" s="64"/>
      <c r="Y11" s="65"/>
      <c r="Z11" s="65"/>
      <c r="AA11" s="65"/>
      <c r="AB11" s="64"/>
      <c r="AC11" s="65"/>
      <c r="AD11" s="65"/>
      <c r="AE11" s="65"/>
      <c r="AF11" s="64"/>
      <c r="AG11" s="65"/>
      <c r="AH11" s="65"/>
      <c r="AI11" s="64"/>
      <c r="AJ11" s="65"/>
      <c r="AK11" s="65"/>
      <c r="AL11" s="64"/>
      <c r="AM11" s="65"/>
      <c r="AN11" s="65"/>
    </row>
    <row r="12" spans="2:40">
      <c r="C12" s="61" t="s">
        <v>201</v>
      </c>
      <c r="K12" s="66">
        <v>7</v>
      </c>
      <c r="L12" s="67">
        <v>7</v>
      </c>
      <c r="N12" s="66" t="s">
        <v>8</v>
      </c>
      <c r="O12" s="67">
        <v>185</v>
      </c>
      <c r="Q12" s="66" t="s">
        <v>41</v>
      </c>
      <c r="R12" s="67">
        <v>154</v>
      </c>
      <c r="S12" s="68"/>
      <c r="T12" s="66" t="s">
        <v>76</v>
      </c>
      <c r="U12" s="67">
        <v>122</v>
      </c>
      <c r="V12" s="64"/>
      <c r="W12" s="65"/>
      <c r="X12" s="64"/>
      <c r="Y12" s="65"/>
      <c r="Z12" s="65"/>
      <c r="AA12" s="65"/>
      <c r="AB12" s="64"/>
      <c r="AC12" s="65"/>
      <c r="AD12" s="65"/>
      <c r="AE12" s="65"/>
      <c r="AF12" s="64"/>
      <c r="AG12" s="65"/>
      <c r="AH12" s="65"/>
      <c r="AI12" s="64"/>
      <c r="AJ12" s="65"/>
      <c r="AK12" s="65"/>
      <c r="AL12" s="64"/>
      <c r="AM12" s="65"/>
      <c r="AN12" s="65"/>
    </row>
    <row r="13" spans="2:40">
      <c r="C13" s="61" t="s">
        <v>202</v>
      </c>
      <c r="K13" s="66">
        <v>6</v>
      </c>
      <c r="L13" s="67">
        <v>6</v>
      </c>
      <c r="N13" s="66" t="s">
        <v>9</v>
      </c>
      <c r="O13" s="67">
        <v>184</v>
      </c>
      <c r="Q13" s="66" t="s">
        <v>42</v>
      </c>
      <c r="R13" s="67">
        <v>153</v>
      </c>
      <c r="S13" s="68"/>
      <c r="T13" s="66" t="s">
        <v>77</v>
      </c>
      <c r="U13" s="67">
        <v>121</v>
      </c>
      <c r="V13" s="64"/>
      <c r="W13" s="65"/>
      <c r="X13" s="64"/>
      <c r="Y13" s="65"/>
      <c r="Z13" s="65"/>
      <c r="AA13" s="65"/>
      <c r="AB13" s="64"/>
      <c r="AC13" s="65"/>
      <c r="AD13" s="65"/>
      <c r="AE13" s="65"/>
      <c r="AF13" s="64"/>
      <c r="AG13" s="65"/>
      <c r="AH13" s="65"/>
      <c r="AI13" s="64"/>
      <c r="AJ13" s="65"/>
      <c r="AK13" s="65"/>
      <c r="AL13" s="64"/>
      <c r="AM13" s="65"/>
      <c r="AN13" s="65"/>
    </row>
    <row r="14" spans="2:40">
      <c r="K14" s="66">
        <v>5</v>
      </c>
      <c r="L14" s="67">
        <v>5</v>
      </c>
      <c r="N14" s="66" t="s">
        <v>10</v>
      </c>
      <c r="O14" s="67">
        <v>183</v>
      </c>
      <c r="Q14" s="66" t="s">
        <v>43</v>
      </c>
      <c r="R14" s="67">
        <v>152</v>
      </c>
      <c r="S14" s="68"/>
      <c r="T14" s="66" t="s">
        <v>79</v>
      </c>
      <c r="U14" s="67">
        <v>120</v>
      </c>
      <c r="V14" s="64"/>
      <c r="W14" s="65"/>
      <c r="X14" s="64"/>
      <c r="Y14" s="65"/>
      <c r="Z14" s="65"/>
      <c r="AA14" s="65"/>
      <c r="AB14" s="64"/>
      <c r="AC14" s="65"/>
      <c r="AD14" s="65"/>
      <c r="AE14" s="65"/>
      <c r="AF14" s="64"/>
      <c r="AG14" s="65"/>
      <c r="AH14" s="65"/>
      <c r="AI14" s="64"/>
      <c r="AJ14" s="65"/>
      <c r="AK14" s="65"/>
      <c r="AL14" s="64"/>
      <c r="AM14" s="65"/>
      <c r="AN14" s="65"/>
    </row>
    <row r="15" spans="2:40">
      <c r="B15" s="61">
        <v>4</v>
      </c>
      <c r="C15" s="61" t="s">
        <v>200</v>
      </c>
      <c r="K15" s="66">
        <v>4</v>
      </c>
      <c r="L15" s="67">
        <v>4</v>
      </c>
      <c r="N15" s="66" t="s">
        <v>11</v>
      </c>
      <c r="O15" s="67">
        <v>182</v>
      </c>
      <c r="Q15" s="66" t="s">
        <v>44</v>
      </c>
      <c r="R15" s="67">
        <v>151</v>
      </c>
      <c r="S15" s="68"/>
      <c r="T15" s="66" t="s">
        <v>80</v>
      </c>
      <c r="U15" s="67">
        <v>119</v>
      </c>
      <c r="V15" s="64"/>
      <c r="W15" s="65"/>
      <c r="X15" s="64"/>
      <c r="Y15" s="65"/>
      <c r="Z15" s="65"/>
      <c r="AA15" s="65"/>
      <c r="AB15" s="64"/>
      <c r="AC15" s="65"/>
      <c r="AD15" s="65"/>
      <c r="AE15" s="65"/>
      <c r="AF15" s="64"/>
      <c r="AG15" s="65"/>
      <c r="AH15" s="65"/>
      <c r="AI15" s="64"/>
      <c r="AJ15" s="65"/>
      <c r="AK15" s="65"/>
      <c r="AL15" s="64"/>
      <c r="AM15" s="65"/>
      <c r="AN15" s="65"/>
    </row>
    <row r="16" spans="2:40">
      <c r="C16" s="61" t="s">
        <v>198</v>
      </c>
      <c r="K16" s="66">
        <v>3</v>
      </c>
      <c r="L16" s="67">
        <v>3</v>
      </c>
      <c r="N16" s="66" t="s">
        <v>12</v>
      </c>
      <c r="O16" s="67">
        <v>181</v>
      </c>
      <c r="Q16" s="66" t="s">
        <v>45</v>
      </c>
      <c r="R16" s="67">
        <v>150</v>
      </c>
      <c r="S16" s="68"/>
      <c r="T16" s="66" t="s">
        <v>81</v>
      </c>
      <c r="U16" s="67">
        <v>118</v>
      </c>
      <c r="V16" s="64"/>
      <c r="W16" s="65"/>
      <c r="X16" s="64"/>
      <c r="Y16" s="65"/>
      <c r="Z16" s="65"/>
      <c r="AA16" s="65"/>
      <c r="AB16" s="64"/>
      <c r="AC16" s="65"/>
      <c r="AD16" s="65"/>
      <c r="AE16" s="65"/>
      <c r="AF16" s="64"/>
      <c r="AG16" s="65"/>
      <c r="AH16" s="65"/>
      <c r="AI16" s="64"/>
      <c r="AJ16" s="65"/>
      <c r="AK16" s="65"/>
      <c r="AL16" s="64"/>
      <c r="AM16" s="65"/>
      <c r="AN16" s="65"/>
    </row>
    <row r="17" spans="2:40">
      <c r="K17" s="66">
        <v>2</v>
      </c>
      <c r="L17" s="67">
        <v>2</v>
      </c>
      <c r="N17" s="66" t="s">
        <v>13</v>
      </c>
      <c r="O17" s="67">
        <v>180</v>
      </c>
      <c r="Q17" s="66" t="s">
        <v>46</v>
      </c>
      <c r="R17" s="67">
        <v>149</v>
      </c>
      <c r="S17" s="68"/>
      <c r="T17" s="66" t="s">
        <v>82</v>
      </c>
      <c r="U17" s="67">
        <v>117</v>
      </c>
      <c r="V17" s="64"/>
      <c r="W17" s="65"/>
      <c r="X17" s="64"/>
      <c r="Y17" s="65"/>
      <c r="Z17" s="65"/>
      <c r="AA17" s="65"/>
      <c r="AB17" s="64"/>
      <c r="AC17" s="65"/>
      <c r="AD17" s="65"/>
      <c r="AE17" s="65"/>
      <c r="AF17" s="64"/>
      <c r="AG17" s="65"/>
      <c r="AH17" s="65"/>
      <c r="AI17" s="64"/>
      <c r="AJ17" s="65"/>
      <c r="AK17" s="65"/>
      <c r="AL17" s="64"/>
      <c r="AM17" s="65"/>
      <c r="AN17" s="65"/>
    </row>
    <row r="18" spans="2:40">
      <c r="K18" s="66">
        <v>1</v>
      </c>
      <c r="L18" s="67">
        <v>1</v>
      </c>
      <c r="N18" s="66" t="s">
        <v>14</v>
      </c>
      <c r="O18" s="67">
        <v>179</v>
      </c>
      <c r="Q18" s="66" t="s">
        <v>47</v>
      </c>
      <c r="R18" s="67">
        <v>148</v>
      </c>
      <c r="S18" s="68"/>
      <c r="T18" s="66" t="s">
        <v>83</v>
      </c>
      <c r="U18" s="67">
        <v>116</v>
      </c>
      <c r="V18" s="64"/>
      <c r="W18" s="65"/>
      <c r="X18" s="64"/>
      <c r="Y18" s="65"/>
      <c r="Z18" s="65"/>
      <c r="AA18" s="65"/>
      <c r="AB18" s="64"/>
      <c r="AC18" s="65"/>
      <c r="AD18" s="65"/>
      <c r="AE18" s="65"/>
      <c r="AF18" s="64"/>
      <c r="AG18" s="65"/>
      <c r="AH18" s="65"/>
      <c r="AI18" s="64"/>
      <c r="AJ18" s="65"/>
      <c r="AK18" s="65"/>
      <c r="AL18" s="64"/>
      <c r="AM18" s="65"/>
      <c r="AN18" s="65"/>
    </row>
    <row r="19" spans="2:40">
      <c r="K19" s="66">
        <v>0</v>
      </c>
      <c r="L19" s="67">
        <v>0</v>
      </c>
      <c r="N19" s="66" t="s">
        <v>15</v>
      </c>
      <c r="O19" s="67">
        <v>178</v>
      </c>
      <c r="Q19" s="66" t="s">
        <v>48</v>
      </c>
      <c r="R19" s="67">
        <v>147</v>
      </c>
      <c r="S19" s="68"/>
      <c r="T19" s="66" t="s">
        <v>84</v>
      </c>
      <c r="U19" s="67">
        <v>115</v>
      </c>
      <c r="V19" s="64"/>
      <c r="W19" s="65"/>
      <c r="X19" s="64"/>
      <c r="Y19" s="65"/>
      <c r="Z19" s="65"/>
      <c r="AA19" s="65"/>
      <c r="AB19" s="64"/>
      <c r="AC19" s="65"/>
      <c r="AD19" s="65"/>
      <c r="AE19" s="65"/>
      <c r="AF19" s="64"/>
      <c r="AG19" s="65"/>
      <c r="AH19" s="65"/>
      <c r="AI19" s="64"/>
      <c r="AJ19" s="65"/>
      <c r="AK19" s="65"/>
      <c r="AL19" s="64"/>
      <c r="AM19" s="65"/>
      <c r="AN19" s="65"/>
    </row>
    <row r="20" spans="2:40" ht="21">
      <c r="B20" s="74" t="s">
        <v>175</v>
      </c>
      <c r="N20" s="66" t="s">
        <v>16</v>
      </c>
      <c r="O20" s="67">
        <v>177</v>
      </c>
      <c r="Q20" s="66" t="s">
        <v>49</v>
      </c>
      <c r="R20" s="67">
        <v>146</v>
      </c>
      <c r="S20" s="68"/>
      <c r="T20" s="66" t="s">
        <v>86</v>
      </c>
      <c r="U20" s="67">
        <v>114</v>
      </c>
      <c r="V20" s="64"/>
      <c r="W20" s="65"/>
      <c r="X20" s="64"/>
      <c r="Y20" s="65"/>
      <c r="Z20" s="65"/>
      <c r="AA20" s="65"/>
      <c r="AB20" s="64"/>
      <c r="AC20" s="65"/>
      <c r="AD20" s="65"/>
      <c r="AE20" s="65"/>
      <c r="AF20" s="64"/>
      <c r="AG20" s="65"/>
      <c r="AH20" s="65"/>
      <c r="AI20" s="64"/>
      <c r="AJ20" s="65"/>
      <c r="AK20" s="65"/>
      <c r="AL20" s="64"/>
      <c r="AM20" s="65"/>
      <c r="AN20" s="65"/>
    </row>
    <row r="21" spans="2:40" ht="15" customHeight="1">
      <c r="B21" s="63"/>
      <c r="C21" s="61" t="s">
        <v>176</v>
      </c>
      <c r="K21" s="61" t="s">
        <v>160</v>
      </c>
      <c r="N21" s="66" t="s">
        <v>17</v>
      </c>
      <c r="O21" s="67">
        <v>176</v>
      </c>
      <c r="Q21" s="66" t="s">
        <v>50</v>
      </c>
      <c r="R21" s="67">
        <v>145</v>
      </c>
      <c r="S21" s="68"/>
      <c r="T21" s="66" t="s">
        <v>87</v>
      </c>
      <c r="U21" s="67">
        <v>113</v>
      </c>
      <c r="V21" s="64"/>
      <c r="W21" s="65"/>
      <c r="X21" s="64"/>
      <c r="Y21" s="65"/>
      <c r="Z21" s="65"/>
      <c r="AA21" s="65"/>
      <c r="AB21" s="64"/>
      <c r="AC21" s="65"/>
      <c r="AD21" s="65"/>
      <c r="AE21" s="65"/>
      <c r="AF21" s="64"/>
      <c r="AG21" s="65"/>
      <c r="AH21" s="65"/>
      <c r="AI21" s="64"/>
      <c r="AJ21" s="65"/>
      <c r="AK21" s="65"/>
      <c r="AL21" s="64"/>
      <c r="AM21" s="65"/>
      <c r="AN21" s="65"/>
    </row>
    <row r="22" spans="2:40">
      <c r="B22" s="63"/>
      <c r="C22" s="61" t="s">
        <v>177</v>
      </c>
      <c r="N22" s="66" t="s">
        <v>18</v>
      </c>
      <c r="O22" s="67">
        <v>175</v>
      </c>
      <c r="Q22" s="66" t="s">
        <v>52</v>
      </c>
      <c r="R22" s="67">
        <v>144</v>
      </c>
      <c r="S22" s="68"/>
      <c r="T22" s="66" t="s">
        <v>88</v>
      </c>
      <c r="U22" s="67">
        <v>112</v>
      </c>
      <c r="V22" s="64"/>
      <c r="W22" s="65"/>
      <c r="X22" s="64"/>
      <c r="Y22" s="65"/>
      <c r="Z22" s="65"/>
      <c r="AA22" s="65"/>
      <c r="AB22" s="64"/>
      <c r="AC22" s="65"/>
      <c r="AD22" s="65"/>
      <c r="AE22" s="65"/>
      <c r="AF22" s="64"/>
      <c r="AG22" s="65"/>
      <c r="AH22" s="65"/>
      <c r="AI22" s="64"/>
      <c r="AJ22" s="65"/>
      <c r="AK22" s="65"/>
      <c r="AL22" s="64"/>
      <c r="AM22" s="65"/>
      <c r="AN22" s="65"/>
    </row>
    <row r="23" spans="2:40">
      <c r="C23" s="61" t="s">
        <v>178</v>
      </c>
      <c r="K23" s="61" t="s">
        <v>161</v>
      </c>
      <c r="L23" s="61" t="s">
        <v>159</v>
      </c>
      <c r="N23" s="66" t="s">
        <v>19</v>
      </c>
      <c r="O23" s="67">
        <v>174</v>
      </c>
      <c r="Q23" s="66" t="s">
        <v>53</v>
      </c>
      <c r="R23" s="67">
        <v>143</v>
      </c>
      <c r="S23" s="68"/>
      <c r="T23" s="66" t="s">
        <v>89</v>
      </c>
      <c r="U23" s="67">
        <v>111</v>
      </c>
      <c r="V23" s="64"/>
      <c r="W23" s="65"/>
      <c r="X23" s="64"/>
      <c r="Y23" s="65"/>
      <c r="Z23" s="65"/>
      <c r="AA23" s="65"/>
      <c r="AB23" s="64"/>
      <c r="AC23" s="65"/>
      <c r="AD23" s="65"/>
      <c r="AE23" s="65"/>
      <c r="AF23" s="64"/>
      <c r="AG23" s="65"/>
      <c r="AH23" s="65"/>
      <c r="AI23" s="64"/>
      <c r="AJ23" s="65"/>
      <c r="AK23" s="65"/>
      <c r="AL23" s="64"/>
      <c r="AM23" s="65"/>
      <c r="AN23" s="65"/>
    </row>
    <row r="24" spans="2:40">
      <c r="C24" s="61" t="s">
        <v>179</v>
      </c>
      <c r="K24" s="66" t="s">
        <v>28</v>
      </c>
      <c r="L24" s="67">
        <v>61</v>
      </c>
      <c r="N24" s="66" t="s">
        <v>20</v>
      </c>
      <c r="O24" s="67">
        <v>173</v>
      </c>
      <c r="Q24" s="66" t="s">
        <v>54</v>
      </c>
      <c r="R24" s="67">
        <v>142</v>
      </c>
      <c r="S24" s="68"/>
      <c r="T24" s="66" t="s">
        <v>90</v>
      </c>
      <c r="U24" s="67">
        <v>110</v>
      </c>
      <c r="V24" s="64"/>
      <c r="W24" s="65"/>
      <c r="X24" s="64"/>
      <c r="Y24" s="65"/>
      <c r="Z24" s="65"/>
      <c r="AA24" s="65"/>
      <c r="AB24" s="64"/>
      <c r="AC24" s="65"/>
      <c r="AD24" s="65"/>
      <c r="AE24" s="65"/>
      <c r="AF24" s="64"/>
      <c r="AG24" s="65"/>
      <c r="AH24" s="65"/>
      <c r="AI24" s="64"/>
      <c r="AJ24" s="65"/>
      <c r="AK24" s="65"/>
      <c r="AL24" s="64"/>
      <c r="AM24" s="65"/>
      <c r="AN24" s="65"/>
    </row>
    <row r="25" spans="2:40">
      <c r="D25" s="61" t="s">
        <v>180</v>
      </c>
      <c r="K25" s="69" t="s">
        <v>40</v>
      </c>
      <c r="L25" s="67">
        <v>60</v>
      </c>
      <c r="N25" s="66" t="s">
        <v>21</v>
      </c>
      <c r="O25" s="67">
        <v>172</v>
      </c>
      <c r="Q25" s="66" t="s">
        <v>55</v>
      </c>
      <c r="R25" s="67">
        <v>141</v>
      </c>
      <c r="S25" s="68"/>
      <c r="T25" s="66" t="s">
        <v>92</v>
      </c>
      <c r="U25" s="67">
        <v>109</v>
      </c>
      <c r="V25" s="64"/>
      <c r="W25" s="65"/>
      <c r="X25" s="64"/>
      <c r="Y25" s="65"/>
      <c r="Z25" s="65"/>
      <c r="AA25" s="65"/>
      <c r="AB25" s="64"/>
      <c r="AC25" s="65"/>
      <c r="AD25" s="65"/>
      <c r="AE25" s="65"/>
      <c r="AF25" s="64"/>
      <c r="AG25" s="65"/>
      <c r="AH25" s="65"/>
      <c r="AI25" s="64"/>
      <c r="AJ25" s="65"/>
      <c r="AK25" s="65"/>
      <c r="AL25" s="64"/>
      <c r="AM25" s="65"/>
      <c r="AN25" s="65"/>
    </row>
    <row r="26" spans="2:40">
      <c r="D26" s="61" t="s">
        <v>181</v>
      </c>
      <c r="K26" s="66" t="s">
        <v>51</v>
      </c>
      <c r="L26" s="67">
        <v>59</v>
      </c>
      <c r="N26" s="66" t="s">
        <v>22</v>
      </c>
      <c r="O26" s="67">
        <v>171</v>
      </c>
      <c r="Q26" s="66" t="s">
        <v>56</v>
      </c>
      <c r="R26" s="67">
        <v>140</v>
      </c>
      <c r="S26" s="68"/>
      <c r="T26" s="66" t="s">
        <v>93</v>
      </c>
      <c r="U26" s="67">
        <v>108</v>
      </c>
      <c r="V26" s="64"/>
      <c r="W26" s="65"/>
      <c r="X26" s="64"/>
      <c r="Y26" s="65"/>
      <c r="Z26" s="65"/>
      <c r="AA26" s="65"/>
      <c r="AB26" s="64"/>
      <c r="AC26" s="65"/>
      <c r="AD26" s="65"/>
      <c r="AE26" s="65"/>
      <c r="AF26" s="64"/>
      <c r="AG26" s="65"/>
      <c r="AH26" s="65"/>
      <c r="AI26" s="64"/>
      <c r="AJ26" s="65"/>
      <c r="AK26" s="65"/>
      <c r="AL26" s="64"/>
      <c r="AM26" s="65"/>
      <c r="AN26" s="65"/>
    </row>
    <row r="27" spans="2:40">
      <c r="D27" s="61" t="s">
        <v>188</v>
      </c>
      <c r="K27" s="66" t="s">
        <v>61</v>
      </c>
      <c r="L27" s="67">
        <v>58</v>
      </c>
      <c r="N27" s="66" t="s">
        <v>23</v>
      </c>
      <c r="O27" s="67">
        <v>170</v>
      </c>
      <c r="Q27" s="66" t="s">
        <v>57</v>
      </c>
      <c r="R27" s="67">
        <v>139</v>
      </c>
      <c r="S27" s="68"/>
      <c r="T27" s="66" t="s">
        <v>94</v>
      </c>
      <c r="U27" s="67">
        <v>107</v>
      </c>
      <c r="V27" s="64"/>
      <c r="W27" s="65"/>
      <c r="X27" s="64"/>
      <c r="Y27" s="65"/>
      <c r="Z27" s="65"/>
      <c r="AA27" s="65"/>
      <c r="AB27" s="64"/>
      <c r="AC27" s="65"/>
      <c r="AD27" s="65"/>
      <c r="AE27" s="65"/>
      <c r="AF27" s="64"/>
      <c r="AG27" s="65"/>
      <c r="AH27" s="65"/>
      <c r="AI27" s="64"/>
      <c r="AJ27" s="65"/>
      <c r="AK27" s="65"/>
      <c r="AL27" s="64"/>
      <c r="AM27" s="65"/>
      <c r="AN27" s="65"/>
    </row>
    <row r="28" spans="2:40">
      <c r="K28" s="66" t="s">
        <v>70</v>
      </c>
      <c r="L28" s="67">
        <v>57</v>
      </c>
      <c r="N28" s="66" t="s">
        <v>24</v>
      </c>
      <c r="O28" s="67">
        <v>169</v>
      </c>
      <c r="Q28" s="66" t="s">
        <v>58</v>
      </c>
      <c r="R28" s="67">
        <v>138</v>
      </c>
      <c r="S28" s="68"/>
      <c r="T28" s="66" t="s">
        <v>95</v>
      </c>
      <c r="U28" s="67">
        <v>106</v>
      </c>
      <c r="V28" s="64"/>
      <c r="W28" s="65"/>
      <c r="X28" s="64"/>
      <c r="Y28" s="65"/>
      <c r="Z28" s="65"/>
      <c r="AA28" s="65"/>
      <c r="AB28" s="64"/>
      <c r="AC28" s="65"/>
      <c r="AD28" s="65"/>
      <c r="AE28" s="65"/>
      <c r="AF28" s="64"/>
      <c r="AG28" s="65"/>
      <c r="AH28" s="65"/>
      <c r="AI28" s="64"/>
      <c r="AJ28" s="65"/>
      <c r="AK28" s="65"/>
      <c r="AL28" s="64"/>
      <c r="AM28" s="65"/>
      <c r="AN28" s="65"/>
    </row>
    <row r="29" spans="2:40">
      <c r="C29" s="75" t="s">
        <v>182</v>
      </c>
      <c r="K29" s="66" t="s">
        <v>78</v>
      </c>
      <c r="L29" s="67">
        <v>56</v>
      </c>
      <c r="N29" s="66" t="s">
        <v>25</v>
      </c>
      <c r="O29" s="67">
        <v>168</v>
      </c>
      <c r="Q29" s="66" t="s">
        <v>59</v>
      </c>
      <c r="R29" s="67">
        <v>137</v>
      </c>
      <c r="S29" s="68"/>
      <c r="T29" s="66" t="s">
        <v>97</v>
      </c>
      <c r="U29" s="67">
        <v>105</v>
      </c>
      <c r="V29" s="64"/>
      <c r="W29" s="65"/>
      <c r="X29" s="64"/>
      <c r="Y29" s="65"/>
      <c r="Z29" s="65"/>
      <c r="AA29" s="65"/>
      <c r="AB29" s="64"/>
      <c r="AC29" s="65"/>
      <c r="AD29" s="65"/>
      <c r="AE29" s="65"/>
      <c r="AF29" s="64"/>
      <c r="AG29" s="65"/>
      <c r="AH29" s="65"/>
      <c r="AI29" s="64"/>
      <c r="AJ29" s="65"/>
      <c r="AK29" s="65"/>
      <c r="AL29" s="64"/>
      <c r="AM29" s="65"/>
      <c r="AN29" s="65"/>
    </row>
    <row r="30" spans="2:40">
      <c r="C30" s="75" t="s">
        <v>183</v>
      </c>
      <c r="K30" s="66" t="s">
        <v>85</v>
      </c>
      <c r="L30" s="67">
        <v>55</v>
      </c>
      <c r="N30" s="66" t="s">
        <v>26</v>
      </c>
      <c r="O30" s="67">
        <v>167</v>
      </c>
      <c r="Q30" s="66" t="s">
        <v>60</v>
      </c>
      <c r="R30" s="67">
        <v>136</v>
      </c>
      <c r="S30" s="68"/>
      <c r="T30" s="66" t="s">
        <v>98</v>
      </c>
      <c r="U30" s="67">
        <v>104</v>
      </c>
      <c r="V30" s="64"/>
      <c r="W30" s="65"/>
      <c r="X30" s="64"/>
      <c r="Y30" s="65"/>
      <c r="Z30" s="65"/>
      <c r="AA30" s="65"/>
      <c r="AB30" s="64"/>
      <c r="AC30" s="65"/>
      <c r="AD30" s="65"/>
      <c r="AE30" s="65"/>
      <c r="AF30" s="64"/>
      <c r="AG30" s="65"/>
      <c r="AH30" s="65"/>
      <c r="AI30" s="64"/>
      <c r="AJ30" s="65"/>
      <c r="AK30" s="65"/>
      <c r="AL30" s="64"/>
      <c r="AM30" s="65"/>
      <c r="AN30" s="65"/>
    </row>
    <row r="31" spans="2:40">
      <c r="C31" s="75" t="s">
        <v>184</v>
      </c>
      <c r="K31" s="66" t="s">
        <v>91</v>
      </c>
      <c r="L31" s="67">
        <v>54</v>
      </c>
      <c r="N31" s="66" t="s">
        <v>27</v>
      </c>
      <c r="O31" s="67">
        <v>166</v>
      </c>
      <c r="Q31" s="66" t="s">
        <v>62</v>
      </c>
      <c r="R31" s="67">
        <v>135</v>
      </c>
      <c r="S31" s="68"/>
      <c r="T31" s="66" t="s">
        <v>99</v>
      </c>
      <c r="U31" s="67">
        <v>103</v>
      </c>
      <c r="V31" s="64"/>
      <c r="W31" s="65"/>
      <c r="X31" s="64"/>
      <c r="Y31" s="65"/>
      <c r="Z31" s="65"/>
      <c r="AA31" s="65"/>
      <c r="AB31" s="64"/>
      <c r="AC31" s="65"/>
      <c r="AD31" s="65"/>
      <c r="AE31" s="65"/>
      <c r="AF31" s="64"/>
      <c r="AG31" s="65"/>
      <c r="AH31" s="65"/>
      <c r="AI31" s="64"/>
      <c r="AJ31" s="65"/>
      <c r="AK31" s="65"/>
      <c r="AL31" s="64"/>
      <c r="AM31" s="65"/>
      <c r="AN31" s="65"/>
    </row>
    <row r="32" spans="2:40" ht="21">
      <c r="C32" s="74" t="s">
        <v>185</v>
      </c>
      <c r="D32" s="74"/>
      <c r="E32" s="74"/>
      <c r="F32" s="74"/>
      <c r="G32" s="74"/>
      <c r="H32" s="74"/>
      <c r="K32" s="66" t="s">
        <v>96</v>
      </c>
      <c r="L32" s="67">
        <v>53</v>
      </c>
      <c r="N32" s="66" t="s">
        <v>29</v>
      </c>
      <c r="O32" s="67">
        <v>165</v>
      </c>
      <c r="Q32" s="66" t="s">
        <v>63</v>
      </c>
      <c r="R32" s="67">
        <v>134</v>
      </c>
      <c r="S32" s="68"/>
      <c r="T32" s="66" t="s">
        <v>101</v>
      </c>
      <c r="U32" s="67">
        <v>102</v>
      </c>
      <c r="V32" s="64"/>
      <c r="W32" s="65"/>
      <c r="X32" s="64"/>
      <c r="Y32" s="65"/>
      <c r="Z32" s="65"/>
      <c r="AA32" s="65"/>
      <c r="AB32" s="64"/>
      <c r="AC32" s="65"/>
      <c r="AD32" s="65"/>
      <c r="AE32" s="65"/>
      <c r="AF32" s="64"/>
      <c r="AG32" s="65"/>
      <c r="AH32" s="65"/>
      <c r="AI32" s="64"/>
      <c r="AJ32" s="65"/>
      <c r="AK32" s="65"/>
      <c r="AL32" s="64"/>
      <c r="AM32" s="65"/>
      <c r="AN32" s="65"/>
    </row>
    <row r="33" spans="2:40" ht="21">
      <c r="C33" s="74"/>
      <c r="D33" s="74" t="s">
        <v>186</v>
      </c>
      <c r="E33" s="74"/>
      <c r="F33" s="74"/>
      <c r="G33" s="74"/>
      <c r="H33" s="74"/>
      <c r="K33" s="66" t="s">
        <v>100</v>
      </c>
      <c r="L33" s="70">
        <v>52</v>
      </c>
      <c r="N33" s="66" t="s">
        <v>30</v>
      </c>
      <c r="O33" s="67">
        <v>164</v>
      </c>
      <c r="Q33" s="66" t="s">
        <v>64</v>
      </c>
      <c r="R33" s="67">
        <v>133</v>
      </c>
      <c r="S33" s="68"/>
      <c r="T33" s="66" t="s">
        <v>102</v>
      </c>
      <c r="U33" s="67">
        <v>101</v>
      </c>
      <c r="V33" s="64"/>
      <c r="W33" s="65"/>
      <c r="X33" s="64"/>
      <c r="Y33" s="65"/>
      <c r="Z33" s="65"/>
      <c r="AA33" s="65"/>
      <c r="AB33" s="64"/>
      <c r="AC33" s="65"/>
      <c r="AD33" s="65"/>
      <c r="AE33" s="65"/>
      <c r="AF33" s="64"/>
      <c r="AG33" s="65"/>
      <c r="AH33" s="65"/>
      <c r="AI33" s="64"/>
      <c r="AJ33" s="65"/>
      <c r="AK33" s="65"/>
      <c r="AL33" s="64"/>
      <c r="AM33" s="65"/>
      <c r="AN33" s="65"/>
    </row>
    <row r="34" spans="2:40" ht="21">
      <c r="C34" s="74"/>
      <c r="D34" s="74" t="s">
        <v>199</v>
      </c>
      <c r="E34" s="74"/>
      <c r="F34" s="74"/>
      <c r="G34" s="74"/>
      <c r="H34" s="74"/>
      <c r="K34" s="66" t="s">
        <v>103</v>
      </c>
      <c r="L34" s="67">
        <v>51</v>
      </c>
      <c r="N34" s="66" t="s">
        <v>31</v>
      </c>
      <c r="O34" s="67">
        <v>163</v>
      </c>
      <c r="Q34" s="66" t="s">
        <v>65</v>
      </c>
      <c r="R34" s="67">
        <v>132</v>
      </c>
      <c r="S34" s="68"/>
      <c r="T34" s="66" t="s">
        <v>104</v>
      </c>
      <c r="U34" s="67">
        <v>100</v>
      </c>
      <c r="V34" s="64"/>
      <c r="W34" s="65"/>
      <c r="X34" s="64"/>
      <c r="Y34" s="65"/>
      <c r="Z34" s="65"/>
      <c r="AA34" s="65"/>
      <c r="AB34" s="64"/>
      <c r="AC34" s="65"/>
      <c r="AD34" s="65"/>
      <c r="AE34" s="65"/>
      <c r="AF34" s="64"/>
      <c r="AG34" s="65"/>
      <c r="AH34" s="65"/>
      <c r="AI34" s="64"/>
      <c r="AJ34" s="65"/>
      <c r="AK34" s="65"/>
      <c r="AL34" s="64"/>
      <c r="AM34" s="65"/>
      <c r="AN34" s="65"/>
    </row>
    <row r="35" spans="2:40" ht="21">
      <c r="C35" s="74"/>
      <c r="D35" s="74"/>
      <c r="E35" s="74"/>
      <c r="F35" s="74"/>
      <c r="G35" s="74"/>
      <c r="H35" s="74"/>
      <c r="K35" s="66" t="s">
        <v>105</v>
      </c>
      <c r="L35" s="67">
        <v>50</v>
      </c>
      <c r="N35" s="66" t="s">
        <v>32</v>
      </c>
      <c r="O35" s="67">
        <v>162</v>
      </c>
      <c r="Q35" s="66" t="s">
        <v>66</v>
      </c>
      <c r="R35" s="67">
        <v>131</v>
      </c>
      <c r="S35" s="68"/>
      <c r="V35" s="64"/>
      <c r="W35" s="65"/>
      <c r="X35" s="64"/>
      <c r="Y35" s="65"/>
      <c r="Z35" s="65"/>
      <c r="AA35" s="65"/>
      <c r="AB35" s="64"/>
      <c r="AC35" s="65"/>
      <c r="AD35" s="65"/>
      <c r="AE35" s="65"/>
      <c r="AF35" s="64"/>
      <c r="AG35" s="65"/>
      <c r="AH35" s="65"/>
      <c r="AI35" s="64"/>
      <c r="AJ35" s="65"/>
      <c r="AK35" s="65"/>
      <c r="AL35" s="64"/>
      <c r="AM35" s="65"/>
      <c r="AN35" s="65"/>
    </row>
    <row r="36" spans="2:40">
      <c r="N36" s="66" t="s">
        <v>33</v>
      </c>
      <c r="O36" s="67">
        <v>161</v>
      </c>
      <c r="Q36" s="66" t="s">
        <v>67</v>
      </c>
      <c r="R36" s="67">
        <v>130</v>
      </c>
      <c r="S36" s="68"/>
      <c r="V36" s="64"/>
      <c r="W36" s="65"/>
      <c r="X36" s="64"/>
      <c r="Y36" s="65"/>
      <c r="Z36" s="65"/>
      <c r="AA36" s="65"/>
      <c r="AB36" s="64"/>
      <c r="AC36" s="65"/>
      <c r="AD36" s="65"/>
      <c r="AE36" s="65"/>
      <c r="AF36" s="64"/>
      <c r="AG36" s="65"/>
      <c r="AH36" s="65"/>
      <c r="AI36" s="64"/>
      <c r="AJ36" s="65"/>
      <c r="AK36" s="65"/>
      <c r="AL36" s="64"/>
      <c r="AM36" s="65"/>
      <c r="AN36" s="65"/>
    </row>
    <row r="37" spans="2:40">
      <c r="N37" s="66" t="s">
        <v>34</v>
      </c>
      <c r="O37" s="67">
        <v>160</v>
      </c>
      <c r="Q37" s="66" t="s">
        <v>68</v>
      </c>
      <c r="R37" s="67">
        <v>129</v>
      </c>
      <c r="S37" s="68"/>
      <c r="V37" s="64"/>
      <c r="W37" s="65"/>
      <c r="X37" s="64"/>
      <c r="Y37" s="65"/>
      <c r="Z37" s="65"/>
      <c r="AA37" s="65"/>
      <c r="AB37" s="65"/>
      <c r="AC37" s="65"/>
      <c r="AD37" s="65"/>
      <c r="AE37" s="65"/>
      <c r="AF37" s="64"/>
      <c r="AG37" s="65"/>
      <c r="AH37" s="65"/>
      <c r="AI37" s="65"/>
      <c r="AJ37" s="65"/>
      <c r="AK37" s="65"/>
      <c r="AL37" s="64"/>
      <c r="AM37" s="65"/>
      <c r="AN37" s="65"/>
    </row>
    <row r="38" spans="2:40">
      <c r="Q38" s="66" t="s">
        <v>69</v>
      </c>
      <c r="R38" s="67">
        <v>128</v>
      </c>
      <c r="V38" s="64"/>
      <c r="W38" s="65"/>
      <c r="X38" s="64"/>
      <c r="Y38" s="65"/>
      <c r="Z38" s="65"/>
      <c r="AA38" s="65"/>
      <c r="AB38" s="65"/>
      <c r="AC38" s="65"/>
      <c r="AD38" s="65"/>
      <c r="AE38" s="65"/>
      <c r="AF38" s="64"/>
      <c r="AG38" s="65"/>
      <c r="AH38" s="65"/>
      <c r="AI38" s="65"/>
      <c r="AJ38" s="65"/>
      <c r="AK38" s="65"/>
      <c r="AL38" s="64"/>
      <c r="AM38" s="65"/>
      <c r="AN38" s="65"/>
    </row>
    <row r="39" spans="2:40" ht="18">
      <c r="B39" s="78" t="s">
        <v>190</v>
      </c>
      <c r="C39" s="78"/>
      <c r="V39" s="64"/>
      <c r="W39" s="65"/>
      <c r="X39" s="64"/>
      <c r="Y39" s="65"/>
      <c r="Z39" s="65"/>
      <c r="AA39" s="65"/>
      <c r="AB39" s="65"/>
      <c r="AC39" s="65"/>
      <c r="AD39" s="65"/>
      <c r="AE39" s="65"/>
      <c r="AF39" s="64"/>
      <c r="AG39" s="65"/>
      <c r="AH39" s="65"/>
      <c r="AI39" s="65"/>
      <c r="AJ39" s="65"/>
      <c r="AK39" s="65"/>
      <c r="AL39" s="65"/>
      <c r="AM39" s="65"/>
      <c r="AN39" s="65"/>
    </row>
    <row r="40" spans="2:40" ht="18">
      <c r="B40" s="78"/>
      <c r="C40" s="78" t="s">
        <v>191</v>
      </c>
      <c r="L40" s="61" t="s">
        <v>162</v>
      </c>
      <c r="V40" s="64"/>
      <c r="W40" s="65"/>
      <c r="X40" s="64"/>
      <c r="Y40" s="65"/>
      <c r="Z40" s="65"/>
      <c r="AA40" s="65"/>
      <c r="AB40" s="65"/>
      <c r="AC40" s="65"/>
      <c r="AD40" s="65"/>
      <c r="AE40" s="65"/>
      <c r="AF40" s="64"/>
      <c r="AG40" s="65"/>
      <c r="AH40" s="65"/>
      <c r="AI40" s="65"/>
      <c r="AJ40" s="65"/>
      <c r="AK40" s="65"/>
      <c r="AL40" s="65"/>
      <c r="AM40" s="65"/>
      <c r="AN40" s="65"/>
    </row>
    <row r="41" spans="2:40" ht="18">
      <c r="B41" s="78"/>
      <c r="C41" s="78" t="s">
        <v>192</v>
      </c>
      <c r="L41" s="61" t="s">
        <v>163</v>
      </c>
      <c r="W41" s="65"/>
      <c r="X41" s="64"/>
      <c r="Y41" s="65"/>
      <c r="Z41" s="65"/>
      <c r="AA41" s="65"/>
      <c r="AB41" s="65"/>
      <c r="AC41" s="65"/>
      <c r="AD41" s="65"/>
      <c r="AE41" s="65"/>
      <c r="AF41" s="64"/>
      <c r="AG41" s="65"/>
      <c r="AH41" s="65"/>
      <c r="AI41" s="65"/>
      <c r="AJ41" s="65"/>
      <c r="AK41" s="65"/>
      <c r="AL41" s="65"/>
      <c r="AM41" s="65"/>
      <c r="AN41" s="65"/>
    </row>
    <row r="42" spans="2:40" ht="18">
      <c r="B42" s="78"/>
      <c r="C42" s="78" t="s">
        <v>193</v>
      </c>
      <c r="L42" s="61" t="s">
        <v>164</v>
      </c>
      <c r="W42" s="65"/>
      <c r="X42" s="64"/>
      <c r="Y42" s="65"/>
      <c r="Z42" s="65"/>
      <c r="AA42" s="65"/>
      <c r="AB42" s="65"/>
      <c r="AC42" s="65"/>
      <c r="AD42" s="65"/>
      <c r="AE42" s="65"/>
      <c r="AF42" s="64"/>
      <c r="AG42" s="65"/>
      <c r="AH42" s="65"/>
      <c r="AI42" s="65"/>
      <c r="AJ42" s="65"/>
      <c r="AK42" s="65"/>
      <c r="AL42" s="65"/>
      <c r="AM42" s="65"/>
      <c r="AN42" s="65"/>
    </row>
    <row r="43" spans="2:40" ht="18">
      <c r="B43" s="78"/>
      <c r="C43" s="78"/>
      <c r="L43" s="61" t="s">
        <v>165</v>
      </c>
      <c r="W43" s="65"/>
      <c r="X43" s="64"/>
      <c r="Y43" s="65"/>
      <c r="Z43" s="65"/>
      <c r="AA43" s="65"/>
      <c r="AB43" s="65"/>
      <c r="AC43" s="65"/>
      <c r="AD43" s="65"/>
      <c r="AE43" s="65"/>
      <c r="AF43" s="64"/>
      <c r="AG43" s="65"/>
      <c r="AH43" s="65"/>
      <c r="AI43" s="65"/>
      <c r="AJ43" s="65"/>
      <c r="AK43" s="65"/>
      <c r="AL43" s="65"/>
      <c r="AM43" s="65"/>
      <c r="AN43" s="65"/>
    </row>
    <row r="44" spans="2:40" ht="18">
      <c r="B44" s="78"/>
      <c r="C44" s="78" t="s">
        <v>194</v>
      </c>
      <c r="L44" s="61" t="s">
        <v>166</v>
      </c>
      <c r="W44" s="65"/>
      <c r="X44" s="64"/>
      <c r="Y44" s="65"/>
      <c r="Z44" s="65"/>
      <c r="AA44" s="65"/>
      <c r="AB44" s="65"/>
      <c r="AC44" s="65"/>
      <c r="AD44" s="65"/>
      <c r="AE44" s="65"/>
      <c r="AF44" s="64"/>
      <c r="AG44" s="65"/>
      <c r="AH44" s="65"/>
      <c r="AI44" s="65"/>
      <c r="AJ44" s="65"/>
      <c r="AK44" s="65"/>
      <c r="AL44" s="65"/>
      <c r="AM44" s="65"/>
      <c r="AN44" s="65"/>
    </row>
    <row r="45" spans="2:40" ht="18">
      <c r="B45" s="78"/>
      <c r="C45" s="78"/>
      <c r="W45" s="65"/>
      <c r="X45" s="64"/>
      <c r="Y45" s="65"/>
      <c r="Z45" s="65"/>
      <c r="AA45" s="65"/>
      <c r="AB45" s="65"/>
      <c r="AC45" s="65"/>
      <c r="AD45" s="65"/>
      <c r="AE45" s="65"/>
      <c r="AF45" s="64"/>
      <c r="AG45" s="65"/>
      <c r="AH45" s="65"/>
      <c r="AI45" s="65"/>
      <c r="AJ45" s="65"/>
      <c r="AK45" s="65"/>
      <c r="AL45" s="65"/>
      <c r="AM45" s="65"/>
      <c r="AN45" s="65"/>
    </row>
    <row r="46" spans="2:40">
      <c r="L46" s="61" t="s">
        <v>167</v>
      </c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</row>
    <row r="47" spans="2:40">
      <c r="L47" s="61" t="s">
        <v>168</v>
      </c>
    </row>
    <row r="48" spans="2:40">
      <c r="L48" s="61" t="s">
        <v>169</v>
      </c>
    </row>
    <row r="50" spans="12:12">
      <c r="L50" s="61" t="s">
        <v>170</v>
      </c>
    </row>
  </sheetData>
  <phoneticPr fontId="23" type="noConversion"/>
  <pageMargins left="0.78740157499999996" right="0.78740157499999996" top="0.984251969" bottom="0.984251969" header="0.4921259845" footer="0.4921259845"/>
  <pageSetup paperSize="9" scale="90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 enableFormatConditionsCalculation="0">
    <tabColor indexed="10"/>
    <pageSetUpPr fitToPage="1"/>
  </sheetPr>
  <dimension ref="B1:AB98"/>
  <sheetViews>
    <sheetView zoomScale="80" zoomScaleNormal="80" workbookViewId="0">
      <selection activeCell="I24" sqref="I24"/>
    </sheetView>
  </sheetViews>
  <sheetFormatPr baseColWidth="10" defaultColWidth="11.44140625" defaultRowHeight="14.4"/>
  <cols>
    <col min="1" max="1" width="3.6640625" style="7" customWidth="1"/>
    <col min="2" max="2" width="10.33203125" style="4" customWidth="1"/>
    <col min="3" max="3" width="25.5546875" style="4" customWidth="1"/>
    <col min="4" max="4" width="14.33203125" style="5" customWidth="1"/>
    <col min="5" max="5" width="6.5546875" style="5" customWidth="1"/>
    <col min="6" max="6" width="28.44140625" style="6" customWidth="1"/>
    <col min="7" max="7" width="16.109375" style="20" customWidth="1"/>
    <col min="8" max="8" width="3.5546875" style="5" customWidth="1"/>
    <col min="9" max="9" width="24.88671875" style="7" customWidth="1"/>
    <col min="10" max="10" width="3.109375" style="8" customWidth="1"/>
    <col min="11" max="11" width="11.44140625" style="3"/>
    <col min="12" max="12" width="11.44140625" style="9"/>
    <col min="13" max="13" width="11.44140625" style="10" customWidth="1"/>
    <col min="14" max="14" width="11.44140625" style="9"/>
    <col min="15" max="15" width="0" style="10" hidden="1" customWidth="1"/>
    <col min="16" max="16" width="5.88671875" style="8" customWidth="1"/>
    <col min="17" max="17" width="23.44140625" style="8" customWidth="1"/>
    <col min="18" max="19" width="11.44140625" style="8"/>
    <col min="20" max="24" width="11.44140625" style="30"/>
    <col min="25" max="16384" width="11.44140625" style="7"/>
  </cols>
  <sheetData>
    <row r="1" spans="2:28" ht="15">
      <c r="B1" s="3"/>
      <c r="R1" s="11"/>
      <c r="Z1" s="12"/>
    </row>
    <row r="2" spans="2:28" ht="23.4">
      <c r="F2" s="36" t="s">
        <v>189</v>
      </c>
      <c r="Q2" s="13"/>
      <c r="T2" s="14"/>
    </row>
    <row r="3" spans="2:28">
      <c r="P3" s="13"/>
      <c r="Q3" s="15"/>
    </row>
    <row r="4" spans="2:28">
      <c r="P4" s="13"/>
      <c r="Q4" s="16"/>
    </row>
    <row r="5" spans="2:28" ht="26.4" thickBot="1">
      <c r="C5" s="17">
        <f ca="1">TODAY()</f>
        <v>42338</v>
      </c>
      <c r="Q5" s="18"/>
    </row>
    <row r="6" spans="2:28" ht="18" thickBot="1">
      <c r="C6" s="38" t="s">
        <v>2</v>
      </c>
      <c r="L6" s="9" t="s">
        <v>195</v>
      </c>
      <c r="P6" s="19"/>
      <c r="Q6" s="16"/>
    </row>
    <row r="7" spans="2:28" ht="18.600000000000001" thickBot="1">
      <c r="C7" s="39" t="s">
        <v>106</v>
      </c>
      <c r="D7" s="37" t="s">
        <v>3</v>
      </c>
      <c r="E7" s="20"/>
      <c r="F7" s="40" t="s">
        <v>4</v>
      </c>
      <c r="G7" s="41" t="s">
        <v>3</v>
      </c>
      <c r="H7" s="21"/>
      <c r="L7" s="51"/>
      <c r="M7" s="3"/>
      <c r="Q7" s="22"/>
    </row>
    <row r="8" spans="2:28" ht="15.6">
      <c r="B8" s="23">
        <f>IF(C8&lt;&gt;"",ROWS($1:1),"")</f>
        <v>1</v>
      </c>
      <c r="C8" s="54" t="s">
        <v>110</v>
      </c>
      <c r="D8" s="25" t="s">
        <v>151</v>
      </c>
      <c r="E8" s="25"/>
      <c r="F8" s="42" t="s">
        <v>133</v>
      </c>
      <c r="G8" s="45" t="s">
        <v>154</v>
      </c>
      <c r="H8" s="25"/>
      <c r="I8" s="24"/>
      <c r="K8" s="9"/>
      <c r="L8" s="54" t="s">
        <v>110</v>
      </c>
      <c r="M8" s="25" t="s">
        <v>151</v>
      </c>
      <c r="Q8" s="26"/>
      <c r="Z8" s="24"/>
      <c r="AA8" s="25"/>
      <c r="AB8" s="25"/>
    </row>
    <row r="9" spans="2:28" ht="16.2" thickBot="1">
      <c r="B9" s="23">
        <f>IF(C9&lt;&gt;"",ROWS($1:2),"")</f>
        <v>2</v>
      </c>
      <c r="C9" s="54" t="s">
        <v>112</v>
      </c>
      <c r="D9" s="25" t="s">
        <v>152</v>
      </c>
      <c r="E9" s="25"/>
      <c r="F9" s="43" t="s">
        <v>117</v>
      </c>
      <c r="G9" s="46" t="s">
        <v>152</v>
      </c>
      <c r="H9" s="25"/>
      <c r="I9" s="24"/>
      <c r="L9" s="54" t="s">
        <v>112</v>
      </c>
      <c r="M9" s="25" t="s">
        <v>152</v>
      </c>
      <c r="Q9" s="22"/>
      <c r="Z9" s="24"/>
      <c r="AA9" s="25"/>
      <c r="AB9" s="25"/>
    </row>
    <row r="10" spans="2:28" ht="15.6">
      <c r="B10" s="23">
        <f>IF(C10&lt;&gt;"",ROWS($1:3),"")</f>
        <v>3</v>
      </c>
      <c r="C10" s="9" t="s">
        <v>113</v>
      </c>
      <c r="D10" s="25" t="s">
        <v>152</v>
      </c>
      <c r="E10" s="25"/>
      <c r="F10" s="43" t="s">
        <v>126</v>
      </c>
      <c r="G10" s="47" t="s">
        <v>153</v>
      </c>
      <c r="H10" s="25"/>
      <c r="I10" s="24"/>
      <c r="L10" s="9" t="s">
        <v>113</v>
      </c>
      <c r="M10" s="25" t="s">
        <v>152</v>
      </c>
      <c r="P10" s="19"/>
      <c r="Q10" s="18"/>
      <c r="Z10" s="24"/>
      <c r="AA10" s="25"/>
      <c r="AB10" s="25"/>
    </row>
    <row r="11" spans="2:28" ht="16.2" thickBot="1">
      <c r="B11" s="23">
        <f>IF(C11&lt;&gt;"",ROWS($1:4),"")</f>
        <v>4</v>
      </c>
      <c r="C11" s="9" t="s">
        <v>114</v>
      </c>
      <c r="D11" s="25" t="s">
        <v>152</v>
      </c>
      <c r="E11" s="25"/>
      <c r="F11" s="43" t="s">
        <v>110</v>
      </c>
      <c r="G11" s="48" t="s">
        <v>151</v>
      </c>
      <c r="H11" s="25"/>
      <c r="I11" s="24"/>
      <c r="L11" s="9" t="s">
        <v>114</v>
      </c>
      <c r="M11" s="25" t="s">
        <v>152</v>
      </c>
      <c r="Q11" s="22"/>
      <c r="Z11" s="27"/>
      <c r="AA11" s="25"/>
      <c r="AB11" s="25"/>
    </row>
    <row r="12" spans="2:28" ht="15.6">
      <c r="B12" s="23">
        <f>IF(C12&lt;&gt;"",ROWS($1:5),"")</f>
        <v>5</v>
      </c>
      <c r="C12" s="9" t="s">
        <v>111</v>
      </c>
      <c r="D12" s="25" t="s">
        <v>152</v>
      </c>
      <c r="E12" s="25"/>
      <c r="F12" s="43" t="s">
        <v>114</v>
      </c>
      <c r="G12" s="45" t="s">
        <v>152</v>
      </c>
      <c r="H12" s="25"/>
      <c r="I12" s="24"/>
      <c r="L12" s="9" t="s">
        <v>111</v>
      </c>
      <c r="M12" s="25" t="s">
        <v>152</v>
      </c>
      <c r="Q12" s="26"/>
      <c r="Z12" s="27"/>
      <c r="AA12" s="25"/>
      <c r="AB12" s="25"/>
    </row>
    <row r="13" spans="2:28" ht="16.2" thickBot="1">
      <c r="B13" s="23">
        <f>IF(C13&lt;&gt;"",ROWS($1:6),"")</f>
        <v>6</v>
      </c>
      <c r="C13" s="9" t="s">
        <v>115</v>
      </c>
      <c r="D13" s="25" t="s">
        <v>152</v>
      </c>
      <c r="E13" s="25"/>
      <c r="F13" s="43" t="s">
        <v>121</v>
      </c>
      <c r="G13" s="46" t="s">
        <v>151</v>
      </c>
      <c r="H13" s="25"/>
      <c r="I13" s="24"/>
      <c r="L13" s="9" t="s">
        <v>115</v>
      </c>
      <c r="M13" s="25" t="s">
        <v>152</v>
      </c>
      <c r="Q13" s="22"/>
      <c r="Z13" s="27"/>
      <c r="AA13" s="25"/>
      <c r="AB13" s="25"/>
    </row>
    <row r="14" spans="2:28" ht="15.6">
      <c r="B14" s="23">
        <f>IF(C14&lt;&gt;"",ROWS($1:7),"")</f>
        <v>7</v>
      </c>
      <c r="C14" s="9" t="s">
        <v>116</v>
      </c>
      <c r="D14" s="25" t="s">
        <v>152</v>
      </c>
      <c r="E14" s="25"/>
      <c r="F14" s="43" t="s">
        <v>118</v>
      </c>
      <c r="G14" s="47" t="s">
        <v>152</v>
      </c>
      <c r="H14" s="25"/>
      <c r="I14" s="24"/>
      <c r="L14" s="9" t="s">
        <v>116</v>
      </c>
      <c r="M14" s="25" t="s">
        <v>152</v>
      </c>
      <c r="P14" s="19"/>
      <c r="Q14" s="16"/>
      <c r="Z14" s="27"/>
      <c r="AA14" s="25"/>
      <c r="AB14" s="25"/>
    </row>
    <row r="15" spans="2:28" ht="16.2" thickBot="1">
      <c r="B15" s="23">
        <f>IF(C15&lt;&gt;"",ROWS($1:8),"")</f>
        <v>8</v>
      </c>
      <c r="C15" s="9" t="s">
        <v>117</v>
      </c>
      <c r="D15" s="25" t="s">
        <v>152</v>
      </c>
      <c r="E15" s="25"/>
      <c r="F15" s="43" t="s">
        <v>125</v>
      </c>
      <c r="G15" s="48" t="s">
        <v>153</v>
      </c>
      <c r="H15" s="25"/>
      <c r="I15" s="24"/>
      <c r="L15" s="9" t="s">
        <v>117</v>
      </c>
      <c r="M15" s="25" t="s">
        <v>152</v>
      </c>
      <c r="Q15" s="28"/>
      <c r="Z15" s="27"/>
      <c r="AA15" s="25"/>
      <c r="AB15" s="25"/>
    </row>
    <row r="16" spans="2:28" ht="15.6">
      <c r="B16" s="23">
        <f>IF(C16&lt;&gt;"",ROWS($1:9),"")</f>
        <v>9</v>
      </c>
      <c r="C16" s="9" t="s">
        <v>118</v>
      </c>
      <c r="D16" s="25" t="s">
        <v>152</v>
      </c>
      <c r="E16" s="25"/>
      <c r="F16" s="43" t="s">
        <v>115</v>
      </c>
      <c r="G16" s="45" t="s">
        <v>152</v>
      </c>
      <c r="H16" s="25"/>
      <c r="I16" s="24"/>
      <c r="J16" s="29"/>
      <c r="L16" s="9" t="s">
        <v>118</v>
      </c>
      <c r="M16" s="25" t="s">
        <v>152</v>
      </c>
      <c r="Q16" s="22"/>
      <c r="Z16" s="27"/>
      <c r="AA16" s="25"/>
      <c r="AB16" s="25"/>
    </row>
    <row r="17" spans="2:28" ht="16.2" thickBot="1">
      <c r="B17" s="23">
        <f>IF(C17&lt;&gt;"",ROWS($1:10),"")</f>
        <v>10</v>
      </c>
      <c r="C17" s="9" t="s">
        <v>119</v>
      </c>
      <c r="D17" s="25" t="s">
        <v>151</v>
      </c>
      <c r="E17" s="25"/>
      <c r="F17" s="43" t="s">
        <v>122</v>
      </c>
      <c r="G17" s="46" t="s">
        <v>151</v>
      </c>
      <c r="H17" s="25"/>
      <c r="I17" s="24"/>
      <c r="L17" s="9" t="s">
        <v>119</v>
      </c>
      <c r="M17" s="25" t="s">
        <v>151</v>
      </c>
      <c r="Q17" s="26"/>
      <c r="Z17" s="27"/>
      <c r="AA17" s="25"/>
      <c r="AB17" s="25"/>
    </row>
    <row r="18" spans="2:28" ht="15.6">
      <c r="B18" s="23">
        <f>IF(C18&lt;&gt;"",ROWS($1:11),"")</f>
        <v>11</v>
      </c>
      <c r="C18" s="9" t="s">
        <v>120</v>
      </c>
      <c r="D18" s="25" t="s">
        <v>151</v>
      </c>
      <c r="E18" s="25"/>
      <c r="F18" s="43" t="s">
        <v>127</v>
      </c>
      <c r="G18" s="52" t="s">
        <v>153</v>
      </c>
      <c r="H18" s="25"/>
      <c r="I18" s="24"/>
      <c r="L18" s="9" t="s">
        <v>120</v>
      </c>
      <c r="M18" s="25" t="s">
        <v>151</v>
      </c>
      <c r="Q18" s="22"/>
      <c r="Z18" s="27"/>
      <c r="AA18" s="25"/>
      <c r="AB18" s="25"/>
    </row>
    <row r="19" spans="2:28" ht="16.2" thickBot="1">
      <c r="B19" s="23">
        <f>IF(C19&lt;&gt;"",ROWS($1:12),"")</f>
        <v>12</v>
      </c>
      <c r="C19" s="9" t="s">
        <v>121</v>
      </c>
      <c r="D19" s="25" t="s">
        <v>151</v>
      </c>
      <c r="E19" s="25"/>
      <c r="F19" s="43" t="s">
        <v>116</v>
      </c>
      <c r="G19" s="53" t="s">
        <v>152</v>
      </c>
      <c r="H19" s="25"/>
      <c r="I19" s="24"/>
      <c r="L19" s="9" t="s">
        <v>121</v>
      </c>
      <c r="M19" s="25" t="s">
        <v>151</v>
      </c>
      <c r="P19" s="13"/>
      <c r="Q19" s="16"/>
      <c r="Z19" s="27"/>
      <c r="AA19" s="25"/>
      <c r="AB19" s="25"/>
    </row>
    <row r="20" spans="2:28" ht="15.6">
      <c r="B20" s="23">
        <f>IF(C20&lt;&gt;"",ROWS($1:13),"")</f>
        <v>13</v>
      </c>
      <c r="C20" s="9" t="s">
        <v>122</v>
      </c>
      <c r="D20" s="25" t="s">
        <v>151</v>
      </c>
      <c r="E20" s="25"/>
      <c r="F20" s="43" t="s">
        <v>130</v>
      </c>
      <c r="G20" s="45" t="s">
        <v>154</v>
      </c>
      <c r="H20" s="25"/>
      <c r="I20" s="24"/>
      <c r="L20" s="9" t="s">
        <v>122</v>
      </c>
      <c r="M20" s="25" t="s">
        <v>151</v>
      </c>
      <c r="Q20" s="16"/>
      <c r="R20" s="13"/>
      <c r="Z20" s="27"/>
      <c r="AA20" s="25"/>
      <c r="AB20" s="25"/>
    </row>
    <row r="21" spans="2:28" ht="16.2" thickBot="1">
      <c r="B21" s="23">
        <f>IF(C21&lt;&gt;"",ROWS($1:14),"")</f>
        <v>14</v>
      </c>
      <c r="C21" s="9" t="s">
        <v>123</v>
      </c>
      <c r="D21" s="25" t="s">
        <v>151</v>
      </c>
      <c r="E21" s="25"/>
      <c r="F21" s="43" t="s">
        <v>113</v>
      </c>
      <c r="G21" s="46" t="s">
        <v>152</v>
      </c>
      <c r="H21" s="25"/>
      <c r="I21" s="24"/>
      <c r="L21" s="9" t="s">
        <v>123</v>
      </c>
      <c r="M21" s="25" t="s">
        <v>151</v>
      </c>
      <c r="Q21" s="16"/>
      <c r="R21" s="13"/>
      <c r="Z21" s="27"/>
      <c r="AA21" s="25"/>
      <c r="AB21" s="25"/>
    </row>
    <row r="22" spans="2:28" ht="15.6">
      <c r="B22" s="23">
        <f>IF(C22&lt;&gt;"",ROWS($1:15),"")</f>
        <v>15</v>
      </c>
      <c r="C22" s="9" t="s">
        <v>124</v>
      </c>
      <c r="D22" s="25" t="s">
        <v>151</v>
      </c>
      <c r="E22" s="25"/>
      <c r="F22" s="43" t="s">
        <v>123</v>
      </c>
      <c r="G22" s="76" t="s">
        <v>151</v>
      </c>
      <c r="H22" s="25"/>
      <c r="I22" s="24"/>
      <c r="L22" s="9" t="s">
        <v>124</v>
      </c>
      <c r="M22" s="25" t="s">
        <v>151</v>
      </c>
      <c r="P22" s="29"/>
      <c r="Q22" s="28"/>
      <c r="R22" s="29"/>
      <c r="S22" s="29"/>
      <c r="T22" s="34"/>
      <c r="U22" s="34"/>
      <c r="V22" s="34"/>
      <c r="W22" s="34"/>
      <c r="Z22" s="27"/>
      <c r="AA22" s="25"/>
      <c r="AB22" s="25"/>
    </row>
    <row r="23" spans="2:28" ht="16.2" thickBot="1">
      <c r="B23" s="23">
        <f>IF(C23&lt;&gt;"",ROWS($1:16),"")</f>
        <v>16</v>
      </c>
      <c r="C23" s="9" t="s">
        <v>125</v>
      </c>
      <c r="D23" s="25" t="s">
        <v>153</v>
      </c>
      <c r="E23" s="25"/>
      <c r="F23" s="43" t="s">
        <v>129</v>
      </c>
      <c r="G23" s="77" t="s">
        <v>153</v>
      </c>
      <c r="H23" s="25"/>
      <c r="I23" s="24"/>
      <c r="L23" s="9" t="s">
        <v>125</v>
      </c>
      <c r="M23" s="25" t="s">
        <v>153</v>
      </c>
      <c r="P23" s="29"/>
      <c r="Q23" s="28"/>
      <c r="R23" s="29"/>
      <c r="S23" s="29"/>
      <c r="T23" s="34"/>
      <c r="U23" s="34"/>
      <c r="V23" s="34"/>
      <c r="W23" s="34"/>
      <c r="Z23" s="27"/>
      <c r="AA23" s="25"/>
      <c r="AB23" s="25"/>
    </row>
    <row r="24" spans="2:28" ht="15.6">
      <c r="B24" s="23">
        <f>IF(C24&lt;&gt;"",ROWS($1:17),"")</f>
        <v>17</v>
      </c>
      <c r="C24" s="9" t="s">
        <v>126</v>
      </c>
      <c r="D24" s="25" t="s">
        <v>153</v>
      </c>
      <c r="E24" s="25"/>
      <c r="F24" s="43" t="s">
        <v>128</v>
      </c>
      <c r="G24" s="45" t="s">
        <v>153</v>
      </c>
      <c r="H24" s="25"/>
      <c r="I24" s="24"/>
      <c r="L24" s="9" t="s">
        <v>126</v>
      </c>
      <c r="M24" s="25" t="s">
        <v>153</v>
      </c>
      <c r="P24" s="13"/>
      <c r="Q24" s="16"/>
      <c r="Z24" s="27"/>
      <c r="AA24" s="25"/>
      <c r="AB24" s="25"/>
    </row>
    <row r="25" spans="2:28" ht="16.2" thickBot="1">
      <c r="B25" s="23">
        <f>IF(C25&lt;&gt;"",ROWS($1:18),"")</f>
        <v>18</v>
      </c>
      <c r="C25" s="9" t="s">
        <v>127</v>
      </c>
      <c r="D25" s="25" t="s">
        <v>153</v>
      </c>
      <c r="E25" s="25"/>
      <c r="F25" s="43" t="s">
        <v>111</v>
      </c>
      <c r="G25" s="46" t="s">
        <v>152</v>
      </c>
      <c r="H25" s="25"/>
      <c r="I25" s="24"/>
      <c r="L25" s="9" t="s">
        <v>127</v>
      </c>
      <c r="M25" s="25" t="s">
        <v>153</v>
      </c>
      <c r="P25" s="19"/>
      <c r="Q25" s="18"/>
      <c r="Z25" s="27"/>
      <c r="AA25" s="25"/>
      <c r="AB25" s="25"/>
    </row>
    <row r="26" spans="2:28" ht="15.6">
      <c r="B26" s="23">
        <f>IF(C26&lt;&gt;"",ROWS($1:19),"")</f>
        <v>19</v>
      </c>
      <c r="C26" s="9" t="s">
        <v>128</v>
      </c>
      <c r="D26" s="25" t="s">
        <v>153</v>
      </c>
      <c r="E26" s="25"/>
      <c r="F26" s="43" t="s">
        <v>119</v>
      </c>
      <c r="G26" s="76" t="s">
        <v>151</v>
      </c>
      <c r="H26" s="25"/>
      <c r="I26" s="24"/>
      <c r="L26" s="9" t="s">
        <v>128</v>
      </c>
      <c r="M26" s="25" t="s">
        <v>153</v>
      </c>
      <c r="P26" s="19"/>
      <c r="Q26" s="16"/>
      <c r="Z26" s="27"/>
      <c r="AA26" s="25"/>
      <c r="AB26" s="25"/>
    </row>
    <row r="27" spans="2:28" ht="16.2" thickBot="1">
      <c r="B27" s="23">
        <f>IF(C27&lt;&gt;"",ROWS($1:20),"")</f>
        <v>20</v>
      </c>
      <c r="C27" s="9" t="s">
        <v>129</v>
      </c>
      <c r="D27" s="25" t="s">
        <v>153</v>
      </c>
      <c r="E27" s="25"/>
      <c r="F27" s="43" t="s">
        <v>131</v>
      </c>
      <c r="G27" s="77" t="s">
        <v>154</v>
      </c>
      <c r="H27" s="25"/>
      <c r="I27" s="24"/>
      <c r="L27" s="9" t="s">
        <v>129</v>
      </c>
      <c r="M27" s="25" t="s">
        <v>153</v>
      </c>
      <c r="P27" s="19"/>
      <c r="Q27" s="16"/>
      <c r="Z27" s="27"/>
      <c r="AA27" s="25"/>
      <c r="AB27" s="25"/>
    </row>
    <row r="28" spans="2:28" ht="15.6">
      <c r="B28" s="23">
        <f>IF(C28&lt;&gt;"",ROWS($1:21),"")</f>
        <v>21</v>
      </c>
      <c r="C28" s="9" t="s">
        <v>130</v>
      </c>
      <c r="D28" s="25" t="s">
        <v>154</v>
      </c>
      <c r="E28" s="25"/>
      <c r="F28" s="43" t="s">
        <v>120</v>
      </c>
      <c r="G28" s="45" t="s">
        <v>151</v>
      </c>
      <c r="H28" s="25"/>
      <c r="I28" s="24"/>
      <c r="L28" s="9" t="s">
        <v>130</v>
      </c>
      <c r="M28" s="25" t="s">
        <v>154</v>
      </c>
      <c r="Q28" s="16"/>
      <c r="Z28" s="27"/>
      <c r="AA28" s="25"/>
      <c r="AB28" s="25"/>
    </row>
    <row r="29" spans="2:28" ht="16.2" thickBot="1">
      <c r="B29" s="23">
        <f>IF(C29&lt;&gt;"",ROWS($1:22),"")</f>
        <v>22</v>
      </c>
      <c r="C29" s="9" t="s">
        <v>131</v>
      </c>
      <c r="D29" s="25" t="s">
        <v>154</v>
      </c>
      <c r="E29" s="25"/>
      <c r="F29" s="43" t="s">
        <v>112</v>
      </c>
      <c r="G29" s="46" t="s">
        <v>152</v>
      </c>
      <c r="H29" s="25"/>
      <c r="I29" s="24"/>
      <c r="L29" s="9" t="s">
        <v>131</v>
      </c>
      <c r="M29" s="25" t="s">
        <v>154</v>
      </c>
      <c r="Q29" s="16"/>
      <c r="Z29" s="27"/>
      <c r="AA29" s="25"/>
      <c r="AB29" s="25"/>
    </row>
    <row r="30" spans="2:28" ht="15.6">
      <c r="B30" s="23">
        <f>IF(C30&lt;&gt;"",ROWS($1:23),"")</f>
        <v>23</v>
      </c>
      <c r="C30" s="9" t="s">
        <v>132</v>
      </c>
      <c r="D30" s="25" t="s">
        <v>154</v>
      </c>
      <c r="E30" s="25"/>
      <c r="F30" s="43" t="s">
        <v>124</v>
      </c>
      <c r="G30" s="47" t="s">
        <v>151</v>
      </c>
      <c r="H30" s="25"/>
      <c r="I30" s="24"/>
      <c r="L30" s="9" t="s">
        <v>132</v>
      </c>
      <c r="M30" s="25" t="s">
        <v>154</v>
      </c>
      <c r="P30" s="13"/>
      <c r="Q30" s="16"/>
      <c r="Z30" s="27"/>
      <c r="AA30" s="25"/>
      <c r="AB30" s="25"/>
    </row>
    <row r="31" spans="2:28" ht="16.2" thickBot="1">
      <c r="B31" s="23">
        <f>IF(C31&lt;&gt;"",ROWS($1:24),"")</f>
        <v>24</v>
      </c>
      <c r="C31" s="9" t="s">
        <v>133</v>
      </c>
      <c r="D31" s="25" t="s">
        <v>154</v>
      </c>
      <c r="E31" s="25"/>
      <c r="F31" s="43" t="s">
        <v>132</v>
      </c>
      <c r="G31" s="48" t="s">
        <v>154</v>
      </c>
      <c r="H31" s="25"/>
      <c r="I31" s="24"/>
      <c r="L31" s="9" t="s">
        <v>133</v>
      </c>
      <c r="M31" s="25" t="s">
        <v>154</v>
      </c>
      <c r="P31" s="31"/>
      <c r="Q31" s="16"/>
      <c r="Z31" s="27"/>
      <c r="AA31" s="25"/>
      <c r="AB31" s="25"/>
    </row>
    <row r="32" spans="2:28" ht="15.6">
      <c r="B32" s="23" t="str">
        <f>IF(C32&lt;&gt;"",ROWS($1:25),"")</f>
        <v/>
      </c>
      <c r="C32" s="9"/>
      <c r="D32" s="25"/>
      <c r="E32" s="25"/>
      <c r="F32" s="43"/>
      <c r="G32" s="45"/>
      <c r="H32" s="25"/>
      <c r="I32" s="24"/>
      <c r="L32" s="9" t="s">
        <v>134</v>
      </c>
      <c r="M32" s="25" t="s">
        <v>155</v>
      </c>
      <c r="P32" s="31"/>
      <c r="Q32" s="16"/>
      <c r="Z32" s="27"/>
      <c r="AA32" s="25"/>
      <c r="AB32" s="25"/>
    </row>
    <row r="33" spans="2:28" ht="16.2" thickBot="1">
      <c r="B33" s="23" t="str">
        <f>IF(C33&lt;&gt;"",ROWS($1:26),"")</f>
        <v/>
      </c>
      <c r="C33" s="9"/>
      <c r="D33" s="25"/>
      <c r="E33" s="25"/>
      <c r="F33" s="43"/>
      <c r="G33" s="46"/>
      <c r="H33" s="25"/>
      <c r="I33" s="24"/>
      <c r="L33" s="9" t="s">
        <v>135</v>
      </c>
      <c r="M33" s="25" t="s">
        <v>155</v>
      </c>
      <c r="P33" s="31"/>
      <c r="Q33" s="16"/>
      <c r="Z33" s="27"/>
      <c r="AA33" s="25"/>
      <c r="AB33" s="25"/>
    </row>
    <row r="34" spans="2:28" ht="15.6">
      <c r="B34" s="23" t="str">
        <f>IF(C34&lt;&gt;"",ROWS($1:27),"")</f>
        <v/>
      </c>
      <c r="C34" s="9"/>
      <c r="D34" s="25"/>
      <c r="E34" s="25"/>
      <c r="F34" s="43"/>
      <c r="G34" s="47"/>
      <c r="H34" s="25"/>
      <c r="I34" s="24"/>
      <c r="L34" s="9" t="s">
        <v>136</v>
      </c>
      <c r="M34" s="25" t="s">
        <v>155</v>
      </c>
      <c r="P34" s="32"/>
      <c r="Q34" s="18"/>
      <c r="Z34" s="24"/>
      <c r="AA34" s="25"/>
    </row>
    <row r="35" spans="2:28" ht="16.2" thickBot="1">
      <c r="B35" s="23" t="str">
        <f>IF(C35&lt;&gt;"",ROWS($1:28),"")</f>
        <v/>
      </c>
      <c r="C35" s="9"/>
      <c r="D35" s="25"/>
      <c r="E35" s="25"/>
      <c r="F35" s="43"/>
      <c r="G35" s="48"/>
      <c r="H35" s="25"/>
      <c r="I35" s="24"/>
      <c r="L35" s="9" t="s">
        <v>137</v>
      </c>
      <c r="M35" s="25" t="s">
        <v>155</v>
      </c>
      <c r="Q35" s="16"/>
      <c r="Z35" s="24"/>
      <c r="AA35" s="25"/>
    </row>
    <row r="36" spans="2:28" ht="15.6">
      <c r="B36" s="23" t="str">
        <f>IF(C36&lt;&gt;"",ROWS($1:29),"")</f>
        <v/>
      </c>
      <c r="C36" s="9"/>
      <c r="D36" s="25"/>
      <c r="E36" s="25"/>
      <c r="F36" s="43"/>
      <c r="G36" s="45"/>
      <c r="H36" s="25"/>
      <c r="I36" s="24"/>
      <c r="L36" s="9" t="s">
        <v>138</v>
      </c>
      <c r="M36" s="25" t="s">
        <v>155</v>
      </c>
      <c r="P36" s="32"/>
      <c r="Q36" s="28"/>
      <c r="R36" s="29"/>
      <c r="Z36" s="24"/>
      <c r="AA36" s="25"/>
    </row>
    <row r="37" spans="2:28" ht="16.2" thickBot="1">
      <c r="B37" s="23" t="str">
        <f>IF(C37&lt;&gt;"",ROWS($1:30),"")</f>
        <v/>
      </c>
      <c r="C37" s="9"/>
      <c r="D37" s="25"/>
      <c r="E37" s="23"/>
      <c r="F37" s="43"/>
      <c r="G37" s="46"/>
      <c r="H37" s="25"/>
      <c r="I37" s="24"/>
      <c r="L37" s="9" t="s">
        <v>127</v>
      </c>
      <c r="M37" s="25" t="s">
        <v>156</v>
      </c>
      <c r="Q37" s="18"/>
      <c r="Z37" s="24"/>
      <c r="AA37" s="25"/>
    </row>
    <row r="38" spans="2:28" ht="15.6">
      <c r="B38" s="23" t="str">
        <f>IF(C38&lt;&gt;"",ROWS($1:31),"")</f>
        <v/>
      </c>
      <c r="C38" s="9"/>
      <c r="D38" s="25"/>
      <c r="E38" s="23"/>
      <c r="F38" s="43"/>
      <c r="G38" s="49"/>
      <c r="H38" s="25"/>
      <c r="I38" s="24"/>
      <c r="L38" s="9" t="s">
        <v>139</v>
      </c>
      <c r="M38" s="25" t="s">
        <v>156</v>
      </c>
      <c r="Q38" s="16"/>
      <c r="Z38" s="24"/>
      <c r="AA38" s="25"/>
    </row>
    <row r="39" spans="2:28" ht="16.2" thickBot="1">
      <c r="B39" s="23" t="str">
        <f>IF(C39&lt;&gt;"",ROWS($1:32),"")</f>
        <v/>
      </c>
      <c r="C39" s="9"/>
      <c r="D39" s="25"/>
      <c r="E39" s="23"/>
      <c r="F39" s="44"/>
      <c r="G39" s="50"/>
      <c r="H39" s="25"/>
      <c r="I39" s="24"/>
      <c r="L39" s="9" t="s">
        <v>140</v>
      </c>
      <c r="M39" s="25" t="s">
        <v>156</v>
      </c>
      <c r="Q39" s="16"/>
      <c r="Z39" s="24"/>
      <c r="AA39" s="25"/>
    </row>
    <row r="40" spans="2:28" ht="15.6">
      <c r="B40" s="23"/>
      <c r="C40" s="1"/>
      <c r="D40" s="25"/>
      <c r="E40" s="23"/>
      <c r="F40" s="8"/>
      <c r="G40" s="35"/>
      <c r="H40" s="25"/>
      <c r="I40" s="24"/>
      <c r="Q40" s="18"/>
      <c r="Z40" s="30"/>
      <c r="AA40" s="25"/>
    </row>
    <row r="41" spans="2:28" ht="15.6">
      <c r="B41" s="23" t="str">
        <f>IF(C41&lt;&gt;"",ROWS($1:34),"")</f>
        <v/>
      </c>
      <c r="C41" s="1"/>
      <c r="D41" s="25"/>
      <c r="E41" s="23"/>
      <c r="F41" s="8"/>
      <c r="G41" s="35"/>
      <c r="H41" s="25"/>
      <c r="I41" s="24"/>
      <c r="Q41" s="16"/>
      <c r="Z41" s="30"/>
      <c r="AA41" s="25"/>
    </row>
    <row r="42" spans="2:28" ht="15.6">
      <c r="B42" s="23" t="str">
        <f>IF(C42&lt;&gt;"",ROWS($1:35),"")</f>
        <v/>
      </c>
      <c r="C42" s="1"/>
      <c r="D42" s="25"/>
      <c r="E42" s="23"/>
      <c r="F42" s="30"/>
      <c r="G42" s="25"/>
      <c r="H42" s="25"/>
      <c r="I42" s="24"/>
      <c r="Q42" s="16"/>
      <c r="Z42" s="30"/>
      <c r="AA42" s="25"/>
    </row>
    <row r="43" spans="2:28" ht="15.6">
      <c r="B43" s="23" t="str">
        <f>IF(C43&lt;&gt;"",ROWS($1:36),"")</f>
        <v/>
      </c>
      <c r="C43" s="1"/>
      <c r="D43" s="25"/>
      <c r="E43" s="23"/>
      <c r="F43" s="33"/>
      <c r="G43" s="25"/>
      <c r="H43" s="25"/>
      <c r="I43" s="24"/>
      <c r="Q43" s="16"/>
    </row>
    <row r="44" spans="2:28" ht="15.6">
      <c r="B44" s="23" t="str">
        <f>IF(C44&lt;&gt;"",ROWS($1:37),"")</f>
        <v/>
      </c>
      <c r="C44" s="1"/>
      <c r="D44" s="25"/>
      <c r="E44" s="23"/>
      <c r="F44" s="33"/>
      <c r="G44" s="25"/>
      <c r="H44" s="25"/>
      <c r="I44" s="24"/>
      <c r="Q44" s="16"/>
    </row>
    <row r="45" spans="2:28" ht="15.6">
      <c r="B45" s="23" t="str">
        <f>IF(C45&lt;&gt;"",ROWS($1:38),"")</f>
        <v/>
      </c>
      <c r="C45" s="1"/>
      <c r="D45" s="25"/>
      <c r="E45" s="23"/>
      <c r="F45" s="33"/>
      <c r="G45" s="25"/>
      <c r="H45" s="25"/>
      <c r="I45" s="24"/>
      <c r="Q45" s="16"/>
    </row>
    <row r="46" spans="2:28" ht="15.6">
      <c r="B46" s="23" t="str">
        <f>IF(C46&lt;&gt;"",ROWS($1:39),"")</f>
        <v/>
      </c>
      <c r="C46" s="1"/>
      <c r="D46" s="25"/>
      <c r="E46" s="23"/>
      <c r="F46" s="33"/>
      <c r="G46" s="25"/>
      <c r="H46" s="25"/>
      <c r="I46" s="24"/>
      <c r="Q46" s="16"/>
    </row>
    <row r="47" spans="2:28" ht="15.6">
      <c r="B47" s="23" t="str">
        <f>IF(C47&lt;&gt;"",ROWS($1:40),"")</f>
        <v/>
      </c>
      <c r="C47" s="1"/>
      <c r="D47" s="25"/>
      <c r="E47" s="23"/>
      <c r="F47" s="33"/>
      <c r="G47" s="25"/>
      <c r="H47" s="25"/>
      <c r="I47" s="24"/>
      <c r="Q47" s="16"/>
    </row>
    <row r="48" spans="2:28" ht="15.6">
      <c r="B48" s="23" t="str">
        <f>IF(C48&lt;&gt;"",ROWS($1:41),"")</f>
        <v/>
      </c>
      <c r="C48" s="1"/>
      <c r="D48" s="25"/>
      <c r="E48" s="23"/>
      <c r="F48" s="33"/>
      <c r="G48" s="25"/>
      <c r="H48" s="25"/>
      <c r="I48" s="24"/>
      <c r="Q48" s="16"/>
    </row>
    <row r="49" spans="2:17" ht="15.6">
      <c r="B49" s="23" t="str">
        <f>IF(C49&lt;&gt;"",ROWS($1:42),"")</f>
        <v/>
      </c>
      <c r="C49" s="1"/>
      <c r="D49" s="25"/>
      <c r="E49" s="23"/>
      <c r="F49" s="33"/>
      <c r="G49" s="25"/>
      <c r="H49" s="25"/>
      <c r="I49" s="24"/>
      <c r="Q49" s="26"/>
    </row>
    <row r="50" spans="2:17" ht="15.6">
      <c r="B50" s="23" t="str">
        <f>IF(C50&lt;&gt;"",ROWS($1:43),"")</f>
        <v/>
      </c>
      <c r="C50" s="1"/>
      <c r="D50" s="25"/>
      <c r="E50" s="23"/>
      <c r="F50" s="33"/>
      <c r="G50" s="25"/>
      <c r="H50" s="25"/>
      <c r="I50" s="24"/>
      <c r="Q50" s="16"/>
    </row>
    <row r="51" spans="2:17" ht="15.6">
      <c r="B51" s="23" t="str">
        <f>IF(C51&lt;&gt;"",ROWS($1:44),"")</f>
        <v/>
      </c>
      <c r="C51" s="1"/>
      <c r="D51" s="25"/>
      <c r="E51" s="23"/>
      <c r="F51" s="33"/>
      <c r="G51" s="25"/>
      <c r="H51" s="25"/>
      <c r="I51" s="24"/>
      <c r="Q51" s="18"/>
    </row>
    <row r="52" spans="2:17" ht="15.6">
      <c r="B52" s="23" t="str">
        <f>IF(C52&lt;&gt;"",ROWS($1:45),"")</f>
        <v/>
      </c>
      <c r="C52" s="1"/>
      <c r="D52" s="25"/>
      <c r="E52" s="23"/>
      <c r="F52" s="33"/>
      <c r="G52" s="25"/>
      <c r="H52" s="25"/>
      <c r="I52" s="24"/>
      <c r="Q52" s="16"/>
    </row>
    <row r="53" spans="2:17" ht="15.6">
      <c r="B53" s="23" t="str">
        <f>IF(C53&lt;&gt;"",ROWS($1:46),"")</f>
        <v/>
      </c>
      <c r="C53" s="1"/>
      <c r="D53" s="25"/>
      <c r="E53" s="23"/>
      <c r="F53" s="33"/>
      <c r="G53" s="25"/>
      <c r="H53" s="25"/>
      <c r="I53" s="24"/>
      <c r="Q53" s="16"/>
    </row>
    <row r="54" spans="2:17" ht="15.6">
      <c r="B54" s="23" t="str">
        <f>IF(C54&lt;&gt;"",ROWS($1:47),"")</f>
        <v/>
      </c>
      <c r="C54" s="1"/>
      <c r="D54" s="25"/>
      <c r="E54" s="23"/>
      <c r="F54" s="33"/>
      <c r="G54" s="25"/>
      <c r="H54" s="25"/>
      <c r="I54" s="24"/>
      <c r="Q54" s="16"/>
    </row>
    <row r="55" spans="2:17" ht="15.6">
      <c r="B55" s="23" t="str">
        <f>IF(C55&lt;&gt;"",ROWS($1:48),"")</f>
        <v/>
      </c>
      <c r="C55" s="1"/>
      <c r="D55" s="25"/>
      <c r="E55" s="23"/>
      <c r="F55" s="33"/>
      <c r="G55" s="25"/>
      <c r="H55" s="25"/>
      <c r="I55" s="24"/>
      <c r="Q55" s="16"/>
    </row>
    <row r="56" spans="2:17" ht="15.6">
      <c r="B56" s="23" t="str">
        <f>IF(C56&lt;&gt;"",ROWS($1:49),"")</f>
        <v/>
      </c>
      <c r="C56" s="1"/>
      <c r="D56" s="25"/>
      <c r="E56" s="23"/>
      <c r="F56" s="33"/>
      <c r="G56" s="25"/>
      <c r="H56" s="25"/>
      <c r="I56" s="24"/>
      <c r="Q56" s="16"/>
    </row>
    <row r="57" spans="2:17" ht="15.6">
      <c r="B57" s="23" t="str">
        <f>IF(C57&lt;&gt;"",ROWS($1:50),"")</f>
        <v/>
      </c>
      <c r="C57" s="1"/>
      <c r="D57" s="25"/>
      <c r="E57" s="23"/>
      <c r="G57" s="25"/>
      <c r="H57" s="25"/>
      <c r="I57" s="24"/>
      <c r="Q57" s="18"/>
    </row>
    <row r="58" spans="2:17" ht="15.6">
      <c r="B58" s="23" t="str">
        <f>IF(C58&lt;&gt;"",ROWS($1:51),"")</f>
        <v/>
      </c>
      <c r="C58" s="1"/>
      <c r="D58" s="25"/>
      <c r="E58" s="23"/>
      <c r="G58" s="25"/>
      <c r="H58" s="25"/>
      <c r="I58" s="24"/>
      <c r="Q58" s="16"/>
    </row>
    <row r="59" spans="2:17" ht="15.6">
      <c r="B59" s="23" t="str">
        <f>IF(C59&lt;&gt;"",ROWS($1:52),"")</f>
        <v/>
      </c>
      <c r="C59" s="1"/>
      <c r="D59" s="25"/>
      <c r="E59" s="23"/>
      <c r="G59" s="25"/>
      <c r="H59" s="25"/>
      <c r="I59" s="24"/>
      <c r="Q59" s="16"/>
    </row>
    <row r="60" spans="2:17" ht="15.6">
      <c r="B60" s="23" t="str">
        <f>IF(C60&lt;&gt;"",ROWS($1:53),"")</f>
        <v/>
      </c>
      <c r="C60" s="1"/>
      <c r="D60" s="25"/>
      <c r="E60" s="23"/>
      <c r="G60" s="25"/>
      <c r="H60" s="25"/>
      <c r="I60" s="24"/>
      <c r="Q60" s="16"/>
    </row>
    <row r="61" spans="2:17" ht="15.6">
      <c r="B61" s="23" t="str">
        <f>IF(C61&lt;&gt;"",ROWS($1:54),"")</f>
        <v/>
      </c>
      <c r="D61" s="25"/>
      <c r="E61" s="23"/>
      <c r="G61" s="25"/>
      <c r="H61" s="25"/>
      <c r="I61" s="24"/>
      <c r="Q61" s="16"/>
    </row>
    <row r="62" spans="2:17" ht="15.6">
      <c r="B62" s="23" t="str">
        <f>IF(C62&lt;&gt;"",ROWS($1:55),"")</f>
        <v/>
      </c>
      <c r="D62" s="25"/>
      <c r="E62" s="25"/>
      <c r="G62" s="25"/>
      <c r="H62" s="25"/>
      <c r="I62" s="24"/>
      <c r="Q62" s="18"/>
    </row>
    <row r="63" spans="2:17" ht="15.6">
      <c r="B63" s="23" t="str">
        <f>IF(C63&lt;&gt;"",ROWS($1:56),"")</f>
        <v/>
      </c>
      <c r="D63" s="25"/>
      <c r="E63" s="25"/>
      <c r="G63" s="25"/>
      <c r="H63" s="25"/>
      <c r="I63" s="24"/>
      <c r="Q63" s="16"/>
    </row>
    <row r="64" spans="2:17" ht="15.6">
      <c r="B64" s="23" t="str">
        <f>IF(C64&lt;&gt;"",ROWS($1:57),"")</f>
        <v/>
      </c>
      <c r="D64" s="25"/>
      <c r="E64" s="25"/>
      <c r="G64" s="25"/>
      <c r="H64" s="25"/>
      <c r="I64" s="24"/>
      <c r="Q64" s="16"/>
    </row>
    <row r="65" spans="2:17" ht="15.6">
      <c r="B65" s="23" t="str">
        <f>IF(C65&lt;&gt;"",ROWS($1:58),"")</f>
        <v/>
      </c>
      <c r="D65" s="25"/>
      <c r="E65" s="25"/>
      <c r="G65" s="25"/>
      <c r="H65" s="25"/>
      <c r="I65" s="27"/>
      <c r="Q65" s="16"/>
    </row>
    <row r="66" spans="2:17" ht="15.6">
      <c r="B66" s="23" t="str">
        <f>IF(C66&lt;&gt;"",ROWS($1:59),"")</f>
        <v/>
      </c>
      <c r="D66" s="25"/>
      <c r="E66" s="25"/>
      <c r="G66" s="25"/>
      <c r="H66" s="25"/>
      <c r="I66" s="5"/>
      <c r="Q66" s="16"/>
    </row>
    <row r="67" spans="2:17" ht="15.6">
      <c r="B67" s="23" t="str">
        <f>IF(C67&lt;&gt;"",ROWS($1:60),"")</f>
        <v/>
      </c>
      <c r="D67" s="25"/>
      <c r="E67" s="25"/>
      <c r="I67" s="33"/>
      <c r="Q67" s="16"/>
    </row>
    <row r="68" spans="2:17" ht="15" customHeight="1">
      <c r="B68" s="23" t="str">
        <f>IF(C68&lt;&gt;"",ROWS($1:61),"")</f>
        <v/>
      </c>
      <c r="D68" s="25"/>
      <c r="E68" s="25"/>
      <c r="I68" s="33"/>
      <c r="Q68" s="16"/>
    </row>
    <row r="69" spans="2:17" ht="15.6">
      <c r="B69" s="23" t="str">
        <f>IF(C69&lt;&gt;"",ROWS($1:62),"")</f>
        <v/>
      </c>
      <c r="D69" s="25"/>
      <c r="E69" s="25"/>
      <c r="I69" s="5"/>
      <c r="Q69" s="18"/>
    </row>
    <row r="70" spans="2:17" ht="15.6">
      <c r="B70" s="23" t="str">
        <f>IF(C70&lt;&gt;"",ROWS($1:63),"")</f>
        <v/>
      </c>
      <c r="D70" s="25"/>
      <c r="E70" s="25"/>
      <c r="I70" s="5"/>
      <c r="Q70" s="16"/>
    </row>
    <row r="71" spans="2:17" ht="15.6">
      <c r="B71" s="23" t="str">
        <f>IF(C71&lt;&gt;"",ROWS($1:64),"")</f>
        <v/>
      </c>
      <c r="D71" s="25"/>
      <c r="E71" s="25"/>
      <c r="I71" s="33"/>
      <c r="Q71" s="16"/>
    </row>
    <row r="72" spans="2:17" ht="15.6">
      <c r="B72" s="23" t="str">
        <f>IF(C72&lt;&gt;"",ROWS($1:65),"")</f>
        <v/>
      </c>
      <c r="D72" s="25"/>
      <c r="E72" s="25"/>
      <c r="I72" s="33"/>
      <c r="Q72" s="26"/>
    </row>
    <row r="73" spans="2:17" ht="15.6">
      <c r="B73" s="23" t="str">
        <f>IF(C73&lt;&gt;"",ROWS($1:66),"")</f>
        <v/>
      </c>
      <c r="D73" s="25"/>
      <c r="E73" s="25"/>
      <c r="Q73" s="16"/>
    </row>
    <row r="74" spans="2:17" ht="15.6">
      <c r="B74" s="23" t="str">
        <f>IF(C74&lt;&gt;"",ROWS($1:67),"")</f>
        <v/>
      </c>
      <c r="D74" s="25"/>
      <c r="E74" s="25"/>
      <c r="I74" s="29"/>
      <c r="Q74" s="16"/>
    </row>
    <row r="75" spans="2:17" ht="15.6">
      <c r="B75" s="23" t="str">
        <f>IF(C75&lt;&gt;"",ROWS($1:68),"")</f>
        <v/>
      </c>
      <c r="D75" s="25"/>
      <c r="E75" s="25"/>
      <c r="I75" s="29"/>
      <c r="Q75" s="16"/>
    </row>
    <row r="76" spans="2:17" ht="15" customHeight="1">
      <c r="B76" s="23" t="str">
        <f>IF(C76&lt;&gt;"",ROWS($1:69),"")</f>
        <v/>
      </c>
      <c r="D76" s="25"/>
      <c r="E76" s="25"/>
      <c r="I76" s="29"/>
      <c r="Q76" s="18"/>
    </row>
    <row r="77" spans="2:17" ht="15.6">
      <c r="B77" s="23" t="str">
        <f>IF(C77&lt;&gt;"",ROWS($1:70),"")</f>
        <v/>
      </c>
      <c r="D77" s="25"/>
      <c r="E77" s="25"/>
      <c r="I77" s="29"/>
      <c r="Q77" s="16"/>
    </row>
    <row r="78" spans="2:17" ht="15.6">
      <c r="B78" s="23" t="str">
        <f>IF(C78&lt;&gt;"",ROWS($1:71),"")</f>
        <v/>
      </c>
      <c r="D78" s="25"/>
      <c r="E78" s="25"/>
      <c r="I78" s="29"/>
      <c r="Q78" s="26"/>
    </row>
    <row r="79" spans="2:17" ht="15.6">
      <c r="B79" s="23" t="str">
        <f>IF(C79&lt;&gt;"",ROWS($1:72),"")</f>
        <v/>
      </c>
      <c r="E79" s="25"/>
      <c r="I79" s="34"/>
      <c r="Q79" s="18"/>
    </row>
    <row r="80" spans="2:17" ht="15.6">
      <c r="B80" s="23" t="str">
        <f>IF(C80&lt;&gt;"",ROWS($1:73),"")</f>
        <v/>
      </c>
      <c r="E80" s="25"/>
      <c r="I80" s="29"/>
      <c r="Q80" s="18"/>
    </row>
    <row r="81" spans="2:17" ht="15.6">
      <c r="B81" s="23" t="str">
        <f>IF(C81&lt;&gt;"",ROWS($1:74),"")</f>
        <v/>
      </c>
      <c r="E81" s="25"/>
      <c r="I81" s="34"/>
      <c r="Q81" s="16"/>
    </row>
    <row r="82" spans="2:17" ht="15.6">
      <c r="B82" s="23" t="str">
        <f>IF(C82&lt;&gt;"",ROWS($1:75),"")</f>
        <v/>
      </c>
      <c r="E82" s="25"/>
      <c r="I82" s="29"/>
      <c r="Q82" s="16"/>
    </row>
    <row r="83" spans="2:17" ht="15.6">
      <c r="B83" s="23" t="str">
        <f>IF(C83&lt;&gt;"",ROWS($1:76),"")</f>
        <v/>
      </c>
      <c r="E83" s="25"/>
      <c r="I83" s="29"/>
    </row>
    <row r="84" spans="2:17" ht="15.6">
      <c r="B84" s="23" t="str">
        <f>IF(C84&lt;&gt;"",ROWS($1:77),"")</f>
        <v/>
      </c>
      <c r="E84" s="25"/>
      <c r="I84" s="34"/>
    </row>
    <row r="85" spans="2:17" ht="15.6">
      <c r="B85" s="23" t="str">
        <f>IF(C85&lt;&gt;"",ROWS($1:78),"")</f>
        <v/>
      </c>
      <c r="E85" s="25"/>
      <c r="I85" s="29"/>
    </row>
    <row r="86" spans="2:17" ht="15.6">
      <c r="B86" s="23" t="str">
        <f>IF(C86&lt;&gt;"",ROWS($1:79),"")</f>
        <v/>
      </c>
      <c r="E86" s="25"/>
      <c r="I86" s="34"/>
    </row>
    <row r="87" spans="2:17" ht="15.6">
      <c r="B87" s="23" t="str">
        <f>IF(C87&lt;&gt;"",ROWS($1:80),"")</f>
        <v/>
      </c>
      <c r="E87" s="25"/>
      <c r="I87" s="29"/>
    </row>
    <row r="88" spans="2:17" ht="15.6">
      <c r="B88" s="23" t="str">
        <f>IF(C88&lt;&gt;"",ROWS($1:81),"")</f>
        <v/>
      </c>
      <c r="E88" s="25"/>
      <c r="I88" s="34"/>
    </row>
    <row r="89" spans="2:17" ht="15.6">
      <c r="B89" s="23" t="str">
        <f>IF(C89&lt;&gt;"",ROWS($1:82),"")</f>
        <v/>
      </c>
      <c r="E89" s="25"/>
      <c r="I89" s="34"/>
    </row>
    <row r="90" spans="2:17" ht="15.6">
      <c r="B90" s="23" t="str">
        <f>IF(C90&lt;&gt;"",ROWS($1:83),"")</f>
        <v/>
      </c>
      <c r="E90" s="25"/>
      <c r="I90" s="29"/>
    </row>
    <row r="91" spans="2:17" ht="15.6">
      <c r="B91" s="23" t="str">
        <f>IF(C91&lt;&gt;"",ROWS($1:84),"")</f>
        <v/>
      </c>
      <c r="E91" s="25"/>
      <c r="I91" s="29"/>
    </row>
    <row r="92" spans="2:17" ht="15.6">
      <c r="B92" s="23" t="str">
        <f>IF(C92&lt;&gt;"",ROWS($1:85),"")</f>
        <v/>
      </c>
      <c r="E92" s="25"/>
      <c r="I92" s="29"/>
    </row>
    <row r="93" spans="2:17" ht="15.6">
      <c r="B93" s="23" t="str">
        <f>IF(C93&lt;&gt;"",ROWS($1:86),"")</f>
        <v/>
      </c>
      <c r="E93" s="25"/>
      <c r="I93" s="34"/>
    </row>
    <row r="94" spans="2:17" ht="15.6">
      <c r="B94" s="23" t="str">
        <f>IF(C94&lt;&gt;"",ROWS($1:87),"")</f>
        <v/>
      </c>
      <c r="E94" s="25"/>
    </row>
    <row r="95" spans="2:17" ht="15.6">
      <c r="B95" s="23" t="str">
        <f>IF(C95&lt;&gt;"",ROWS($1:88),"")</f>
        <v/>
      </c>
      <c r="E95" s="25"/>
    </row>
    <row r="96" spans="2:17" ht="15.6">
      <c r="B96" s="23" t="str">
        <f>IF(C96&lt;&gt;"",ROWS($1:89),"")</f>
        <v/>
      </c>
      <c r="E96" s="25"/>
    </row>
    <row r="97" spans="2:17" ht="15.6">
      <c r="B97" s="23" t="str">
        <f>IF(C97&lt;&gt;"",ROWS($1:90),"")</f>
        <v/>
      </c>
      <c r="E97" s="25"/>
    </row>
    <row r="98" spans="2:17">
      <c r="Q98" s="16"/>
    </row>
  </sheetData>
  <phoneticPr fontId="0" type="noConversion"/>
  <dataValidations count="1">
    <dataValidation type="list" allowBlank="1" showInputMessage="1" showErrorMessage="1" sqref="I8:I13 I33:I38 I66:I72 I74:I93">
      <formula1>noms2</formula1>
    </dataValidation>
  </dataValidations>
  <pageMargins left="0.7" right="0.7" top="0.75" bottom="0.75" header="0.3" footer="0.3"/>
  <pageSetup paperSize="9" scale="31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B2:AL126"/>
  <sheetViews>
    <sheetView topLeftCell="A16" zoomScale="70" zoomScaleNormal="70" workbookViewId="0">
      <selection activeCell="G4" sqref="G4"/>
    </sheetView>
  </sheetViews>
  <sheetFormatPr baseColWidth="10" defaultColWidth="11.5546875" defaultRowHeight="21"/>
  <cols>
    <col min="1" max="1" width="9.6640625" style="80" customWidth="1"/>
    <col min="2" max="2" width="7.33203125" style="80" customWidth="1"/>
    <col min="3" max="3" width="16.6640625" style="89" customWidth="1"/>
    <col min="4" max="4" width="7" style="88" hidden="1" customWidth="1"/>
    <col min="5" max="5" width="4.33203125" style="87" hidden="1" customWidth="1"/>
    <col min="6" max="7" width="9.6640625" style="86" customWidth="1"/>
    <col min="8" max="8" width="2.6640625" style="80" customWidth="1"/>
    <col min="9" max="11" width="9.6640625" style="80" hidden="1" customWidth="1"/>
    <col min="12" max="12" width="5.6640625" style="80" customWidth="1"/>
    <col min="13" max="13" width="17.33203125" style="84" customWidth="1"/>
    <col min="14" max="14" width="9.21875" style="83" customWidth="1"/>
    <col min="15" max="15" width="9.6640625" style="80" customWidth="1"/>
    <col min="16" max="16" width="6.77734375" style="80" customWidth="1"/>
    <col min="17" max="17" width="18.109375" style="82" customWidth="1"/>
    <col min="18" max="19" width="9.6640625" style="80" customWidth="1"/>
    <col min="20" max="20" width="12.109375" style="80" customWidth="1"/>
    <col min="21" max="21" width="9.6640625" style="80" customWidth="1"/>
    <col min="22" max="22" width="11.5546875" style="80" hidden="1" customWidth="1"/>
    <col min="23" max="23" width="3.5546875" style="80" customWidth="1"/>
    <col min="24" max="24" width="8.6640625" style="85" customWidth="1"/>
    <col min="25" max="25" width="19.6640625" style="84" customWidth="1"/>
    <col min="26" max="26" width="11.5546875" style="83"/>
    <col min="27" max="27" width="11.5546875" style="80"/>
    <col min="28" max="28" width="7.88671875" style="80" customWidth="1"/>
    <col min="29" max="29" width="18" style="82" customWidth="1"/>
    <col min="30" max="33" width="11.5546875" style="80"/>
    <col min="34" max="34" width="2.77734375" style="80" customWidth="1"/>
    <col min="35" max="35" width="11.5546875" style="80" hidden="1" customWidth="1"/>
    <col min="36" max="36" width="9" style="80" customWidth="1"/>
    <col min="37" max="37" width="21.5546875" style="81" customWidth="1"/>
    <col min="38" max="38" width="11.5546875" style="81"/>
    <col min="39" max="16384" width="11.5546875" style="80"/>
  </cols>
  <sheetData>
    <row r="2" spans="2:38">
      <c r="X2" s="121"/>
      <c r="Z2" s="120"/>
      <c r="AJ2" s="84"/>
      <c r="AL2" s="119"/>
    </row>
    <row r="4" spans="2:38">
      <c r="D4" s="27"/>
      <c r="E4" s="27"/>
    </row>
    <row r="5" spans="2:38">
      <c r="D5" s="27"/>
      <c r="E5" s="27"/>
      <c r="S5" s="71"/>
    </row>
    <row r="6" spans="2:38">
      <c r="D6" s="2"/>
      <c r="E6" s="2"/>
      <c r="S6" s="117"/>
    </row>
    <row r="7" spans="2:38">
      <c r="D7" s="2"/>
      <c r="E7" s="2"/>
      <c r="Q7" s="89"/>
      <c r="R7" s="86"/>
      <c r="S7" s="86"/>
      <c r="T7" s="86"/>
      <c r="U7" s="86"/>
      <c r="AC7" s="89"/>
      <c r="AD7" s="86"/>
      <c r="AE7" s="86"/>
      <c r="AF7" s="86"/>
      <c r="AG7" s="86"/>
    </row>
    <row r="8" spans="2:38" ht="25.8">
      <c r="B8" s="118" t="s">
        <v>141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P8" s="118" t="s">
        <v>142</v>
      </c>
      <c r="Q8" s="118"/>
      <c r="R8" s="118"/>
      <c r="S8" s="118"/>
      <c r="T8" s="118"/>
      <c r="U8" s="118"/>
      <c r="V8" s="118"/>
      <c r="W8" s="118"/>
      <c r="X8" s="118"/>
      <c r="Y8" s="118"/>
      <c r="Z8" s="118"/>
      <c r="AB8" s="118" t="s">
        <v>143</v>
      </c>
      <c r="AC8" s="118"/>
      <c r="AD8" s="118"/>
      <c r="AE8" s="118"/>
      <c r="AF8" s="118"/>
      <c r="AG8" s="118"/>
      <c r="AH8" s="118"/>
      <c r="AI8" s="118"/>
      <c r="AJ8" s="118"/>
      <c r="AK8" s="118"/>
      <c r="AL8" s="118"/>
    </row>
    <row r="9" spans="2:38">
      <c r="D9" s="2"/>
      <c r="E9" s="2"/>
      <c r="Q9" s="89"/>
      <c r="R9" s="86"/>
      <c r="S9" s="117"/>
      <c r="T9" s="86"/>
      <c r="U9" s="86"/>
      <c r="AC9" s="89"/>
      <c r="AD9" s="86"/>
      <c r="AE9" s="86"/>
      <c r="AF9" s="86"/>
      <c r="AG9" s="86"/>
    </row>
    <row r="10" spans="2:38" ht="21.6" thickBot="1">
      <c r="B10" s="80" t="s">
        <v>0</v>
      </c>
      <c r="C10" s="112"/>
      <c r="D10" s="55"/>
      <c r="E10" s="55"/>
      <c r="F10" s="111" t="s">
        <v>144</v>
      </c>
      <c r="G10" s="110" t="s">
        <v>145</v>
      </c>
      <c r="J10" s="109"/>
      <c r="L10" s="116" t="s">
        <v>109</v>
      </c>
      <c r="M10" s="116"/>
      <c r="N10" s="116"/>
      <c r="P10" s="80" t="s">
        <v>0</v>
      </c>
      <c r="Q10" s="112"/>
      <c r="R10" s="115" t="s">
        <v>144</v>
      </c>
      <c r="S10" s="114" t="s">
        <v>147</v>
      </c>
      <c r="T10" s="114" t="s">
        <v>146</v>
      </c>
      <c r="U10" s="114" t="s">
        <v>148</v>
      </c>
      <c r="V10" s="109"/>
      <c r="X10" s="113" t="s">
        <v>109</v>
      </c>
      <c r="Y10" s="113"/>
      <c r="Z10" s="113"/>
      <c r="AB10" s="80" t="s">
        <v>0</v>
      </c>
      <c r="AC10" s="112"/>
      <c r="AD10" s="111" t="s">
        <v>144</v>
      </c>
      <c r="AE10" s="110" t="s">
        <v>149</v>
      </c>
      <c r="AF10" s="110" t="s">
        <v>150</v>
      </c>
      <c r="AG10" s="110" t="s">
        <v>145</v>
      </c>
      <c r="AH10" s="109"/>
      <c r="AJ10" s="108" t="s">
        <v>109</v>
      </c>
      <c r="AK10" s="108"/>
      <c r="AL10" s="108"/>
    </row>
    <row r="11" spans="2:38" ht="21.6" customHeight="1" thickBot="1">
      <c r="B11" s="102">
        <v>1</v>
      </c>
      <c r="C11" s="101" t="str">
        <f>+Inscriptions!F8</f>
        <v>xavier</v>
      </c>
      <c r="D11" s="56">
        <v>0</v>
      </c>
      <c r="E11" s="57">
        <v>0</v>
      </c>
      <c r="F11" s="104"/>
      <c r="G11" s="72">
        <f>INDEX(E$11:E$126,MATCH(F11,D$11:D$126,FALSE))</f>
        <v>0</v>
      </c>
      <c r="L11" s="92">
        <v>1</v>
      </c>
      <c r="M11" s="99" t="str">
        <f t="array" ref="M11">IF(ROWS($11:11)&gt;COUNTIF(C:C,"?*"),"",INDEX(C$11:C$200,MATCH(LARGE(G$11:G$200-ROW(G$11:G$200)/9^9,ROWS($11:11)),G$11:G$200-ROW(G$11:G$200)/9^9,0)))</f>
        <v>xavier</v>
      </c>
      <c r="N11" s="98">
        <f>LARGE(G$11:G$200,ROWS($11:11))</f>
        <v>0</v>
      </c>
      <c r="P11" s="102">
        <v>1</v>
      </c>
      <c r="Q11" s="95" t="str">
        <f>+M11</f>
        <v>xavier</v>
      </c>
      <c r="R11" s="107"/>
      <c r="S11" s="94">
        <f>INDEX(E$11:E$126,MATCH(R11,D$11:D$126,FALSE))</f>
        <v>0</v>
      </c>
      <c r="T11" s="93">
        <f>+N11</f>
        <v>0</v>
      </c>
      <c r="U11" s="93">
        <f>+S11+T11+ROW()/10000000</f>
        <v>1.1000000000000001E-6</v>
      </c>
      <c r="X11" s="92">
        <v>1</v>
      </c>
      <c r="Y11" s="91" t="str">
        <f>INDEX($Q$11:$Q$111,MATCH(Z11,$U$11:$U$42,0))</f>
        <v/>
      </c>
      <c r="Z11" s="97">
        <f>IF(X11="","",LARGE(U$11:U$200,ROWS($11:11)))</f>
        <v>4.1999999999999996E-6</v>
      </c>
      <c r="AB11" s="102">
        <v>1</v>
      </c>
      <c r="AC11" s="95" t="str">
        <f>+Y11</f>
        <v/>
      </c>
      <c r="AD11" s="107"/>
      <c r="AE11" s="94">
        <f>INDEX(E$11:E$126,MATCH(AD11,D$11:D$126,FALSE))-ROW()/10000000</f>
        <v>-1.1000000000000001E-6</v>
      </c>
      <c r="AF11" s="93">
        <f>+Z11</f>
        <v>4.1999999999999996E-6</v>
      </c>
      <c r="AG11" s="93">
        <f>SUM(AE11:AF11)</f>
        <v>3.0999999999999995E-6</v>
      </c>
      <c r="AJ11" s="92">
        <v>1</v>
      </c>
      <c r="AK11" s="91" t="str">
        <f t="array" ref="AK11">INDEX($AC$11:$AC$111,MATCH(AL11,$AG$11:$AG$111,0))</f>
        <v/>
      </c>
      <c r="AL11" s="90">
        <f t="array" ref="AL11">IF(AJ11="","",LARGE(AG$11:AG$200,ROWS($11:11)))</f>
        <v>3.0999999999999995E-6</v>
      </c>
    </row>
    <row r="12" spans="2:38" ht="21.6" customHeight="1" thickBot="1">
      <c r="B12" s="96"/>
      <c r="C12" s="101" t="str">
        <f>+Inscriptions!F9</f>
        <v>arthur</v>
      </c>
      <c r="D12" s="58">
        <v>1</v>
      </c>
      <c r="E12" s="59">
        <v>1</v>
      </c>
      <c r="F12" s="104"/>
      <c r="G12" s="72">
        <f>INDEX(E$11:E$126,MATCH(F12,D$11:D$126,FALSE))</f>
        <v>0</v>
      </c>
      <c r="L12" s="92">
        <v>2</v>
      </c>
      <c r="M12" s="99" t="str">
        <f t="array" ref="M12">IF(ROWS($11:12)&gt;COUNTIF(C:C,"?*"),"",INDEX(C$11:C$200,MATCH(LARGE(G$11:G$200-ROW(G$11:G$200)/9^9,ROWS($11:12)),G$11:G$200-ROW(G$11:G$200)/9^9,0)))</f>
        <v>arthur</v>
      </c>
      <c r="N12" s="98">
        <f>LARGE(G$11:G$200,ROWS($11:12))</f>
        <v>0</v>
      </c>
      <c r="P12" s="96"/>
      <c r="Q12" s="95" t="str">
        <f>+M12</f>
        <v>arthur</v>
      </c>
      <c r="R12" s="107"/>
      <c r="S12" s="94">
        <f>INDEX(E$11:E$126,MATCH(R12,D$11:D$126,FALSE))</f>
        <v>0</v>
      </c>
      <c r="T12" s="93">
        <f>+N12</f>
        <v>0</v>
      </c>
      <c r="U12" s="93">
        <f>+S12+T12+ROW()/10000000</f>
        <v>1.1999999999999999E-6</v>
      </c>
      <c r="X12" s="92">
        <v>2</v>
      </c>
      <c r="Y12" s="91" t="str">
        <f>INDEX($Q$11:$Q$111,MATCH(Z12,$U$11:$U$42,0))</f>
        <v/>
      </c>
      <c r="Z12" s="97">
        <f>IF(X12="","",LARGE(U$11:U$200,ROWS($11:12)))</f>
        <v>4.0999999999999997E-6</v>
      </c>
      <c r="AB12" s="96"/>
      <c r="AC12" s="95" t="str">
        <f>+Y12</f>
        <v/>
      </c>
      <c r="AD12" s="107"/>
      <c r="AE12" s="94">
        <f>INDEX(E$11:E$126,MATCH(AD12,D$11:D$126,FALSE))-ROW()/10000000</f>
        <v>-1.1999999999999999E-6</v>
      </c>
      <c r="AF12" s="93">
        <f>+Z12</f>
        <v>4.0999999999999997E-6</v>
      </c>
      <c r="AG12" s="93">
        <f>SUM(AE12:AF12)</f>
        <v>2.8999999999999998E-6</v>
      </c>
      <c r="AJ12" s="92">
        <v>2</v>
      </c>
      <c r="AK12" s="91" t="str">
        <f t="array" ref="AK12">INDEX($AC$11:$AC$111,MATCH(AL12,$AG$11:$AG$111,0))</f>
        <v/>
      </c>
      <c r="AL12" s="90">
        <f t="array" ref="AL12">IF(AJ12="","",LARGE(AG$11:AG$200,ROWS($11:12)))</f>
        <v>2.8999999999999998E-6</v>
      </c>
    </row>
    <row r="13" spans="2:38" ht="21.6" customHeight="1" thickBot="1">
      <c r="B13" s="102">
        <v>2</v>
      </c>
      <c r="C13" s="101" t="str">
        <f>+Inscriptions!F10</f>
        <v>baniel</v>
      </c>
      <c r="D13" s="58">
        <v>2</v>
      </c>
      <c r="E13" s="59">
        <v>2</v>
      </c>
      <c r="F13" s="104"/>
      <c r="G13" s="72">
        <f>INDEX(E$11:E$126,MATCH(F13,D$11:D$126,FALSE))</f>
        <v>0</v>
      </c>
      <c r="L13" s="92">
        <v>3</v>
      </c>
      <c r="M13" s="99" t="str">
        <f t="array" ref="M13">IF(ROWS($11:13)&gt;COUNTIF(C:C,"?*"),"",INDEX(C$11:C$200,MATCH(LARGE(G$11:G$200-ROW(G$11:G$200)/9^9,ROWS($11:13)),G$11:G$200-ROW(G$11:G$200)/9^9,0)))</f>
        <v>baniel</v>
      </c>
      <c r="N13" s="98">
        <f>LARGE(G$11:G$200,ROWS($11:13))</f>
        <v>0</v>
      </c>
      <c r="P13" s="102">
        <v>2</v>
      </c>
      <c r="Q13" s="95" t="str">
        <f>+M13</f>
        <v>baniel</v>
      </c>
      <c r="R13" s="106"/>
      <c r="S13" s="94">
        <f>INDEX(E$11:E$126,MATCH(R13,D$11:D$126,FALSE))</f>
        <v>0</v>
      </c>
      <c r="T13" s="93">
        <f>+N13</f>
        <v>0</v>
      </c>
      <c r="U13" s="93">
        <f>+S13+T13+ROW()/10000000</f>
        <v>1.3E-6</v>
      </c>
      <c r="X13" s="92">
        <v>3</v>
      </c>
      <c r="Y13" s="91" t="str">
        <f>INDEX($Q$11:$Q$111,MATCH(Z13,$U$11:$U$42,0))</f>
        <v/>
      </c>
      <c r="Z13" s="97">
        <f>IF(X13="","",LARGE(U$11:U$200,ROWS($11:13)))</f>
        <v>3.9999999999999998E-6</v>
      </c>
      <c r="AB13" s="102">
        <v>2</v>
      </c>
      <c r="AC13" s="95" t="str">
        <f>+Y13</f>
        <v/>
      </c>
      <c r="AD13" s="106"/>
      <c r="AE13" s="94">
        <f>INDEX(E$11:E$126,MATCH(AD13,D$11:D$126,FALSE))-ROW()/10000000</f>
        <v>-1.3E-6</v>
      </c>
      <c r="AF13" s="93">
        <f>+Z13</f>
        <v>3.9999999999999998E-6</v>
      </c>
      <c r="AG13" s="93">
        <f>SUM(AE13:AF13)</f>
        <v>2.6999999999999996E-6</v>
      </c>
      <c r="AJ13" s="92">
        <v>3</v>
      </c>
      <c r="AK13" s="91" t="str">
        <f t="array" ref="AK13">INDEX($AC$11:$AC$111,MATCH(AL13,$AG$11:$AG$111,0))</f>
        <v/>
      </c>
      <c r="AL13" s="90">
        <f t="array" ref="AL13">IF(AJ13="","",LARGE(AG$11:AG$200,ROWS($11:13)))</f>
        <v>2.6999999999999996E-6</v>
      </c>
    </row>
    <row r="14" spans="2:38" ht="21.6" customHeight="1" thickBot="1">
      <c r="B14" s="96"/>
      <c r="C14" s="101" t="str">
        <f>+Inscriptions!F11</f>
        <v>agnes</v>
      </c>
      <c r="D14" s="58">
        <v>3</v>
      </c>
      <c r="E14" s="59">
        <v>3</v>
      </c>
      <c r="F14" s="104"/>
      <c r="G14" s="72">
        <f>INDEX(E$11:E$126,MATCH(F14,D$11:D$126,FALSE))</f>
        <v>0</v>
      </c>
      <c r="L14" s="92">
        <v>4</v>
      </c>
      <c r="M14" s="99" t="str">
        <f t="array" ref="M14">IF(ROWS($11:14)&gt;COUNTIF(C:C,"?*"),"",INDEX(C$11:C$200,MATCH(LARGE(G$11:G$200-ROW(G$11:G$200)/9^9,ROWS($11:14)),G$11:G$200-ROW(G$11:G$200)/9^9,0)))</f>
        <v>agnes</v>
      </c>
      <c r="N14" s="98">
        <f>LARGE(G$11:G$200,ROWS($11:14))</f>
        <v>0</v>
      </c>
      <c r="P14" s="96"/>
      <c r="Q14" s="95" t="str">
        <f>+M14</f>
        <v>agnes</v>
      </c>
      <c r="R14" s="107"/>
      <c r="S14" s="94">
        <f>INDEX(E$11:E$126,MATCH(R14,D$11:D$126,FALSE))</f>
        <v>0</v>
      </c>
      <c r="T14" s="93">
        <f>+N14</f>
        <v>0</v>
      </c>
      <c r="U14" s="93">
        <f>+S14+T14+ROW()/10000000</f>
        <v>1.3999999999999999E-6</v>
      </c>
      <c r="X14" s="92">
        <v>4</v>
      </c>
      <c r="Y14" s="91" t="str">
        <f>INDEX($Q$11:$Q$111,MATCH(Z14,$U$11:$U$42,0))</f>
        <v/>
      </c>
      <c r="Z14" s="97">
        <f>IF(X14="","",LARGE(U$11:U$200,ROWS($11:14)))</f>
        <v>3.8999999999999999E-6</v>
      </c>
      <c r="AB14" s="96"/>
      <c r="AC14" s="95" t="str">
        <f>+Y14</f>
        <v/>
      </c>
      <c r="AD14" s="107"/>
      <c r="AE14" s="94">
        <f>INDEX(E$11:E$126,MATCH(AD14,D$11:D$126,FALSE))-ROW()/10000000</f>
        <v>-1.3999999999999999E-6</v>
      </c>
      <c r="AF14" s="93">
        <f>+Z14</f>
        <v>3.8999999999999999E-6</v>
      </c>
      <c r="AG14" s="93">
        <f>SUM(AE14:AF14)</f>
        <v>2.4999999999999998E-6</v>
      </c>
      <c r="AJ14" s="92">
        <v>4</v>
      </c>
      <c r="AK14" s="91" t="str">
        <f t="array" ref="AK14">INDEX($AC$11:$AC$111,MATCH(AL14,$AG$11:$AG$111,0))</f>
        <v/>
      </c>
      <c r="AL14" s="90">
        <f t="array" ref="AL14">IF(AJ14="","",LARGE(AG$11:AG$200,ROWS($11:14)))</f>
        <v>2.4999999999999998E-6</v>
      </c>
    </row>
    <row r="15" spans="2:38" ht="21.6" customHeight="1" thickBot="1">
      <c r="B15" s="102">
        <v>3</v>
      </c>
      <c r="C15" s="101" t="str">
        <f>+Inscriptions!F12</f>
        <v>anna</v>
      </c>
      <c r="D15" s="58">
        <v>4</v>
      </c>
      <c r="E15" s="59">
        <v>4</v>
      </c>
      <c r="F15" s="104"/>
      <c r="G15" s="72">
        <f>INDEX(E$11:E$126,MATCH(F15,D$11:D$126,FALSE))</f>
        <v>0</v>
      </c>
      <c r="L15" s="92">
        <v>5</v>
      </c>
      <c r="M15" s="99" t="str">
        <f t="array" ref="M15">IF(ROWS($11:15)&gt;COUNTIF(C:C,"?*"),"",INDEX(C$11:C$200,MATCH(LARGE(G$11:G$200-ROW(G$11:G$200)/9^9,ROWS($11:15)),G$11:G$200-ROW(G$11:G$200)/9^9,0)))</f>
        <v>anna</v>
      </c>
      <c r="N15" s="98">
        <f>LARGE(G$11:G$200,ROWS($11:15))</f>
        <v>0</v>
      </c>
      <c r="P15" s="102">
        <v>3</v>
      </c>
      <c r="Q15" s="95" t="str">
        <f>+M15</f>
        <v>anna</v>
      </c>
      <c r="R15" s="106"/>
      <c r="S15" s="94">
        <f>INDEX(E$11:E$126,MATCH(R15,D$11:D$126,FALSE))</f>
        <v>0</v>
      </c>
      <c r="T15" s="93">
        <f>+N15</f>
        <v>0</v>
      </c>
      <c r="U15" s="93">
        <f>+S15+T15+ROW()/10000000</f>
        <v>1.5E-6</v>
      </c>
      <c r="X15" s="92">
        <v>5</v>
      </c>
      <c r="Y15" s="91" t="str">
        <f>INDEX($Q$11:$Q$111,MATCH(Z15,$U$11:$U$42,0))</f>
        <v/>
      </c>
      <c r="Z15" s="97">
        <f>IF(X15="","",LARGE(U$11:U$200,ROWS($11:15)))</f>
        <v>3.8E-6</v>
      </c>
      <c r="AB15" s="102">
        <v>3</v>
      </c>
      <c r="AC15" s="95" t="str">
        <f>+Y15</f>
        <v/>
      </c>
      <c r="AD15" s="106"/>
      <c r="AE15" s="94">
        <f>INDEX(E$11:E$126,MATCH(AD15,D$11:D$126,FALSE))-ROW()/10000000</f>
        <v>-1.5E-6</v>
      </c>
      <c r="AF15" s="93">
        <f>+Z15</f>
        <v>3.8E-6</v>
      </c>
      <c r="AG15" s="93">
        <f>SUM(AE15:AF15)</f>
        <v>2.3E-6</v>
      </c>
      <c r="AJ15" s="92">
        <v>5</v>
      </c>
      <c r="AK15" s="91" t="str">
        <f t="array" ref="AK15">INDEX($AC$11:$AC$111,MATCH(AL15,$AG$11:$AG$111,0))</f>
        <v/>
      </c>
      <c r="AL15" s="90">
        <f t="array" ref="AL15">IF(AJ15="","",LARGE(AG$11:AG$200,ROWS($11:15)))</f>
        <v>2.3E-6</v>
      </c>
    </row>
    <row r="16" spans="2:38" ht="21.6" customHeight="1" thickBot="1">
      <c r="B16" s="96"/>
      <c r="C16" s="101" t="str">
        <f>+Inscriptions!F13</f>
        <v>camille</v>
      </c>
      <c r="D16" s="58">
        <v>5</v>
      </c>
      <c r="E16" s="59">
        <v>5</v>
      </c>
      <c r="F16" s="104"/>
      <c r="G16" s="72">
        <f>INDEX(E$11:E$126,MATCH(F16,D$11:D$126,FALSE))</f>
        <v>0</v>
      </c>
      <c r="L16" s="92">
        <v>6</v>
      </c>
      <c r="M16" s="99" t="str">
        <f t="array" ref="M16">IF(ROWS($11:16)&gt;COUNTIF(C:C,"?*"),"",INDEX(C$11:C$200,MATCH(LARGE(G$11:G$200-ROW(G$11:G$200)/9^9,ROWS($11:16)),G$11:G$200-ROW(G$11:G$200)/9^9,0)))</f>
        <v>camille</v>
      </c>
      <c r="N16" s="98">
        <f>LARGE(G$11:G$200,ROWS($11:16))</f>
        <v>0</v>
      </c>
      <c r="P16" s="96"/>
      <c r="Q16" s="95" t="str">
        <f>+M16</f>
        <v>camille</v>
      </c>
      <c r="R16" s="107"/>
      <c r="S16" s="94">
        <f>INDEX(E$11:E$126,MATCH(R16,D$11:D$126,FALSE))</f>
        <v>0</v>
      </c>
      <c r="T16" s="93">
        <f>+N16</f>
        <v>0</v>
      </c>
      <c r="U16" s="93">
        <f>+S16+T16+ROW()/10000000</f>
        <v>1.5999999999999999E-6</v>
      </c>
      <c r="X16" s="92">
        <v>6</v>
      </c>
      <c r="Y16" s="91" t="str">
        <f>INDEX($Q$11:$Q$111,MATCH(Z16,$U$11:$U$42,0))</f>
        <v/>
      </c>
      <c r="Z16" s="97">
        <f>IF(X16="","",LARGE(U$11:U$200,ROWS($11:16)))</f>
        <v>3.7000000000000002E-6</v>
      </c>
      <c r="AB16" s="96"/>
      <c r="AC16" s="95" t="str">
        <f>+Y16</f>
        <v/>
      </c>
      <c r="AD16" s="107"/>
      <c r="AE16" s="94">
        <f>INDEX(E$11:E$126,MATCH(AD16,D$11:D$126,FALSE))-ROW()/10000000</f>
        <v>-1.5999999999999999E-6</v>
      </c>
      <c r="AF16" s="93">
        <f>+Z16</f>
        <v>3.7000000000000002E-6</v>
      </c>
      <c r="AG16" s="93">
        <f>SUM(AE16:AF16)</f>
        <v>2.1000000000000002E-6</v>
      </c>
      <c r="AJ16" s="92">
        <v>6</v>
      </c>
      <c r="AK16" s="91" t="str">
        <f t="array" ref="AK16">INDEX($AC$11:$AC$111,MATCH(AL16,$AG$11:$AG$111,0))</f>
        <v/>
      </c>
      <c r="AL16" s="90">
        <f t="array" ref="AL16">IF(AJ16="","",LARGE(AG$11:AG$200,ROWS($11:16)))</f>
        <v>2.1000000000000002E-6</v>
      </c>
    </row>
    <row r="17" spans="2:38" ht="21.6" customHeight="1" thickBot="1">
      <c r="B17" s="102">
        <v>4</v>
      </c>
      <c r="C17" s="101" t="str">
        <f>+Inscriptions!F14</f>
        <v>alain</v>
      </c>
      <c r="D17" s="58">
        <v>6</v>
      </c>
      <c r="E17" s="59">
        <v>6</v>
      </c>
      <c r="F17" s="104"/>
      <c r="G17" s="72">
        <f>INDEX(E$11:E$126,MATCH(F17,D$11:D$126,FALSE))</f>
        <v>0</v>
      </c>
      <c r="L17" s="92">
        <v>7</v>
      </c>
      <c r="M17" s="99" t="str">
        <f t="array" ref="M17">IF(ROWS($11:17)&gt;COUNTIF(C:C,"?*"),"",INDEX(C$11:C$200,MATCH(LARGE(G$11:G$200-ROW(G$11:G$200)/9^9,ROWS($11:17)),G$11:G$200-ROW(G$11:G$200)/9^9,0)))</f>
        <v>alain</v>
      </c>
      <c r="N17" s="98">
        <f>LARGE(G$11:G$200,ROWS($11:17))</f>
        <v>0</v>
      </c>
      <c r="P17" s="102">
        <v>4</v>
      </c>
      <c r="Q17" s="95" t="str">
        <f>+M17</f>
        <v>alain</v>
      </c>
      <c r="R17" s="106"/>
      <c r="S17" s="94">
        <f>INDEX(E$11:E$126,MATCH(R17,D$11:D$126,FALSE))</f>
        <v>0</v>
      </c>
      <c r="T17" s="93">
        <f>+N17</f>
        <v>0</v>
      </c>
      <c r="U17" s="93">
        <f>+S17+T17+ROW()/10000000</f>
        <v>1.7E-6</v>
      </c>
      <c r="X17" s="92">
        <v>7</v>
      </c>
      <c r="Y17" s="91" t="str">
        <f>INDEX($Q$11:$Q$111,MATCH(Z17,$U$11:$U$42,0))</f>
        <v/>
      </c>
      <c r="Z17" s="97">
        <f>IF(X17="","",LARGE(U$11:U$200,ROWS($11:17)))</f>
        <v>3.5999999999999998E-6</v>
      </c>
      <c r="AB17" s="102">
        <v>4</v>
      </c>
      <c r="AC17" s="95" t="str">
        <f>+Y17</f>
        <v/>
      </c>
      <c r="AD17" s="106"/>
      <c r="AE17" s="94">
        <f>INDEX(E$11:E$126,MATCH(AD17,D$11:D$126,FALSE))-ROW()/10000000</f>
        <v>-1.7E-6</v>
      </c>
      <c r="AF17" s="93">
        <f>+Z17</f>
        <v>3.5999999999999998E-6</v>
      </c>
      <c r="AG17" s="93">
        <f>SUM(AE17:AF17)</f>
        <v>1.8999999999999998E-6</v>
      </c>
      <c r="AJ17" s="92">
        <v>7</v>
      </c>
      <c r="AK17" s="91" t="str">
        <f t="array" ref="AK17">INDEX($AC$11:$AC$111,MATCH(AL17,$AG$11:$AG$111,0))</f>
        <v/>
      </c>
      <c r="AL17" s="90">
        <f t="array" ref="AL17">IF(AJ17="","",LARGE(AG$11:AG$200,ROWS($11:17)))</f>
        <v>1.8999999999999998E-6</v>
      </c>
    </row>
    <row r="18" spans="2:38" ht="21.6" customHeight="1" thickBot="1">
      <c r="B18" s="96"/>
      <c r="C18" s="101" t="str">
        <f>+Inscriptions!F15</f>
        <v>barbara</v>
      </c>
      <c r="D18" s="58">
        <v>7</v>
      </c>
      <c r="E18" s="59">
        <v>7</v>
      </c>
      <c r="F18" s="104"/>
      <c r="G18" s="72">
        <f>INDEX(E$11:E$126,MATCH(F18,D$11:D$126,FALSE))</f>
        <v>0</v>
      </c>
      <c r="K18" s="105"/>
      <c r="L18" s="92">
        <v>8</v>
      </c>
      <c r="M18" s="99" t="str">
        <f t="array" ref="M18">IF(ROWS($11:18)&gt;COUNTIF(C:C,"?*"),"",INDEX(C$11:C$200,MATCH(LARGE(G$11:G$200-ROW(G$11:G$200)/9^9,ROWS($11:18)),G$11:G$200-ROW(G$11:G$200)/9^9,0)))</f>
        <v>barbara</v>
      </c>
      <c r="N18" s="98">
        <f>LARGE(G$11:G$200,ROWS($11:18))</f>
        <v>0</v>
      </c>
      <c r="P18" s="96"/>
      <c r="Q18" s="95" t="str">
        <f>+M18</f>
        <v>barbara</v>
      </c>
      <c r="R18" s="107"/>
      <c r="S18" s="94">
        <f>INDEX(E$11:E$126,MATCH(R18,D$11:D$126,FALSE))</f>
        <v>0</v>
      </c>
      <c r="T18" s="93">
        <f>+N18</f>
        <v>0</v>
      </c>
      <c r="U18" s="93">
        <f>+S18+T18+ROW()/10000000</f>
        <v>1.7999999999999999E-6</v>
      </c>
      <c r="W18" s="105"/>
      <c r="X18" s="92">
        <v>8</v>
      </c>
      <c r="Y18" s="91" t="str">
        <f>INDEX($Q$11:$Q$111,MATCH(Z18,$U$11:$U$42,0))</f>
        <v/>
      </c>
      <c r="Z18" s="97">
        <f>IF(X18="","",LARGE(U$11:U$200,ROWS($11:18)))</f>
        <v>3.4999999999999999E-6</v>
      </c>
      <c r="AB18" s="96"/>
      <c r="AC18" s="95" t="str">
        <f>+Y18</f>
        <v/>
      </c>
      <c r="AD18" s="107"/>
      <c r="AE18" s="94">
        <f>INDEX(E$11:E$126,MATCH(AD18,D$11:D$126,FALSE))-ROW()/10000000</f>
        <v>-1.7999999999999999E-6</v>
      </c>
      <c r="AF18" s="93">
        <f>+Z18</f>
        <v>3.4999999999999999E-6</v>
      </c>
      <c r="AG18" s="93">
        <f>SUM(AE18:AF18)</f>
        <v>1.7E-6</v>
      </c>
      <c r="AI18" s="105"/>
      <c r="AJ18" s="92">
        <v>8</v>
      </c>
      <c r="AK18" s="91" t="str">
        <f t="array" ref="AK18">INDEX($AC$11:$AC$111,MATCH(AL18,$AG$11:$AG$111,0))</f>
        <v/>
      </c>
      <c r="AL18" s="90">
        <f t="array" ref="AL18">IF(AJ18="","",LARGE(AG$11:AG$200,ROWS($11:18)))</f>
        <v>1.7E-6</v>
      </c>
    </row>
    <row r="19" spans="2:38" ht="21.6" customHeight="1" thickBot="1">
      <c r="B19" s="102">
        <v>5</v>
      </c>
      <c r="C19" s="101" t="str">
        <f>+Inscriptions!F16</f>
        <v>armand</v>
      </c>
      <c r="D19" s="58">
        <v>8</v>
      </c>
      <c r="E19" s="59">
        <v>8</v>
      </c>
      <c r="F19" s="104"/>
      <c r="G19" s="72">
        <f>INDEX(E$11:E$126,MATCH(F19,D$11:D$126,FALSE))</f>
        <v>0</v>
      </c>
      <c r="K19" s="105"/>
      <c r="L19" s="92">
        <v>9</v>
      </c>
      <c r="M19" s="99" t="str">
        <f t="array" ref="M19">IF(ROWS($11:19)&gt;COUNTIF(C:C,"?*"),"",INDEX(C$11:C$200,MATCH(LARGE(G$11:G$200-ROW(G$11:G$200)/9^9,ROWS($11:19)),G$11:G$200-ROW(G$11:G$200)/9^9,0)))</f>
        <v>armand</v>
      </c>
      <c r="N19" s="98">
        <f>LARGE(G$11:G$200,ROWS($11:19))</f>
        <v>0</v>
      </c>
      <c r="P19" s="102">
        <v>5</v>
      </c>
      <c r="Q19" s="95" t="str">
        <f>+M19</f>
        <v>armand</v>
      </c>
      <c r="R19" s="106"/>
      <c r="S19" s="94">
        <f>INDEX(E$11:E$126,MATCH(R19,D$11:D$126,FALSE))</f>
        <v>0</v>
      </c>
      <c r="T19" s="93">
        <f>+N19</f>
        <v>0</v>
      </c>
      <c r="U19" s="93">
        <f>+S19+T19+ROW()/10000000</f>
        <v>1.9E-6</v>
      </c>
      <c r="W19" s="105"/>
      <c r="X19" s="92">
        <v>9</v>
      </c>
      <c r="Y19" s="91" t="str">
        <f>INDEX($Q$11:$Q$111,MATCH(Z19,$U$11:$U$42,0))</f>
        <v>georges</v>
      </c>
      <c r="Z19" s="97">
        <f>IF(X19="","",LARGE(U$11:U$200,ROWS($11:19)))</f>
        <v>3.4000000000000001E-6</v>
      </c>
      <c r="AB19" s="102">
        <v>5</v>
      </c>
      <c r="AC19" s="95" t="str">
        <f>+Y19</f>
        <v>georges</v>
      </c>
      <c r="AD19" s="106"/>
      <c r="AE19" s="94">
        <f>INDEX(E$11:E$126,MATCH(AD19,D$11:D$126,FALSE))-ROW()/10000000</f>
        <v>-1.9E-6</v>
      </c>
      <c r="AF19" s="93">
        <f>+Z19</f>
        <v>3.4000000000000001E-6</v>
      </c>
      <c r="AG19" s="93">
        <f>SUM(AE19:AF19)</f>
        <v>1.5E-6</v>
      </c>
      <c r="AI19" s="105"/>
      <c r="AJ19" s="92">
        <v>9</v>
      </c>
      <c r="AK19" s="91" t="str">
        <f t="array" ref="AK19">INDEX($AC$11:$AC$111,MATCH(AL19,$AG$11:$AG$111,0))</f>
        <v>georges</v>
      </c>
      <c r="AL19" s="90">
        <f t="array" ref="AL19">IF(AJ19="","",LARGE(AG$11:AG$200,ROWS($11:19)))</f>
        <v>1.5E-6</v>
      </c>
    </row>
    <row r="20" spans="2:38" ht="21.6" customHeight="1" thickBot="1">
      <c r="B20" s="96"/>
      <c r="C20" s="101" t="str">
        <f>+Inscriptions!F17</f>
        <v>celine</v>
      </c>
      <c r="D20" s="58">
        <v>9</v>
      </c>
      <c r="E20" s="59">
        <v>9</v>
      </c>
      <c r="F20" s="104"/>
      <c r="G20" s="72">
        <f>INDEX(E$11:E$126,MATCH(F20,D$11:D$126,FALSE))</f>
        <v>0</v>
      </c>
      <c r="K20" s="105"/>
      <c r="L20" s="92">
        <v>10</v>
      </c>
      <c r="M20" s="99" t="str">
        <f t="array" ref="M20">IF(ROWS($11:20)&gt;COUNTIF(C:C,"?*"),"",INDEX(C$11:C$200,MATCH(LARGE(G$11:G$200-ROW(G$11:G$200)/9^9,ROWS($11:20)),G$11:G$200-ROW(G$11:G$200)/9^9,0)))</f>
        <v>celine</v>
      </c>
      <c r="N20" s="98">
        <f>LARGE(G$11:G$200,ROWS($11:20))</f>
        <v>0</v>
      </c>
      <c r="P20" s="96"/>
      <c r="Q20" s="95" t="str">
        <f>+M20</f>
        <v>celine</v>
      </c>
      <c r="R20" s="106"/>
      <c r="S20" s="94">
        <f>INDEX(E$11:E$126,MATCH(R20,D$11:D$126,FALSE))</f>
        <v>0</v>
      </c>
      <c r="T20" s="93">
        <f>+N20</f>
        <v>0</v>
      </c>
      <c r="U20" s="93">
        <f>+S20+T20+ROW()/10000000</f>
        <v>1.9999999999999999E-6</v>
      </c>
      <c r="W20" s="105"/>
      <c r="X20" s="92">
        <v>10</v>
      </c>
      <c r="Y20" s="91" t="str">
        <f>INDEX($Q$11:$Q$111,MATCH(Z20,$U$11:$U$42,0))</f>
        <v>abel</v>
      </c>
      <c r="Z20" s="97">
        <f>IF(X20="","",LARGE(U$11:U$200,ROWS($11:20)))</f>
        <v>3.3000000000000002E-6</v>
      </c>
      <c r="AB20" s="96"/>
      <c r="AC20" s="95" t="str">
        <f>+Y20</f>
        <v>abel</v>
      </c>
      <c r="AD20" s="106"/>
      <c r="AE20" s="94">
        <f>INDEX(E$11:E$126,MATCH(AD20,D$11:D$126,FALSE))-ROW()/10000000</f>
        <v>-1.9999999999999999E-6</v>
      </c>
      <c r="AF20" s="93">
        <f>+Z20</f>
        <v>3.3000000000000002E-6</v>
      </c>
      <c r="AG20" s="93">
        <f>SUM(AE20:AF20)</f>
        <v>1.3000000000000003E-6</v>
      </c>
      <c r="AI20" s="105"/>
      <c r="AJ20" s="92">
        <v>10</v>
      </c>
      <c r="AK20" s="91" t="str">
        <f t="array" ref="AK20">INDEX($AC$11:$AC$111,MATCH(AL20,$AG$11:$AG$111,0))</f>
        <v>abel</v>
      </c>
      <c r="AL20" s="90">
        <f t="array" ref="AL20">IF(AJ20="","",LARGE(AG$11:AG$200,ROWS($11:20)))</f>
        <v>1.3000000000000003E-6</v>
      </c>
    </row>
    <row r="21" spans="2:38" ht="21.6" thickBot="1">
      <c r="B21" s="102">
        <v>6</v>
      </c>
      <c r="C21" s="101" t="str">
        <f>+Inscriptions!F18</f>
        <v>genevieve</v>
      </c>
      <c r="D21" s="58">
        <v>10</v>
      </c>
      <c r="E21" s="59">
        <v>10</v>
      </c>
      <c r="F21" s="104"/>
      <c r="G21" s="72">
        <f>INDEX(E$11:E$126,MATCH(F21,D$11:D$126,FALSE))</f>
        <v>0</v>
      </c>
      <c r="L21" s="92">
        <v>11</v>
      </c>
      <c r="M21" s="99" t="str">
        <f t="array" ref="M21">IF(ROWS($11:21)&gt;COUNTIF(C:C,"?*"),"",INDEX(C$11:C$200,MATCH(LARGE(G$11:G$200-ROW(G$11:G$200)/9^9,ROWS($11:21)),G$11:G$200-ROW(G$11:G$200)/9^9,0)))</f>
        <v>genevieve</v>
      </c>
      <c r="N21" s="98">
        <f>LARGE(G$11:G$200,ROWS($11:21))</f>
        <v>0</v>
      </c>
      <c r="P21" s="102">
        <v>6</v>
      </c>
      <c r="Q21" s="95" t="str">
        <f>+M21</f>
        <v>genevieve</v>
      </c>
      <c r="R21" s="104"/>
      <c r="S21" s="94">
        <f>INDEX(E$11:E$126,MATCH(R21,D$11:D$126,FALSE))</f>
        <v>0</v>
      </c>
      <c r="T21" s="93">
        <f>+N21</f>
        <v>0</v>
      </c>
      <c r="U21" s="93">
        <f>+S21+T21+ROW()/10000000</f>
        <v>2.0999999999999998E-6</v>
      </c>
      <c r="X21" s="92">
        <v>11</v>
      </c>
      <c r="Y21" s="91" t="str">
        <f>INDEX($Q$11:$Q$111,MATCH(Z21,$U$11:$U$42,0))</f>
        <v>anne</v>
      </c>
      <c r="Z21" s="97">
        <f>IF(X21="","",LARGE(U$11:U$200,ROWS($11:21)))</f>
        <v>3.1999999999999999E-6</v>
      </c>
      <c r="AB21" s="102">
        <v>6</v>
      </c>
      <c r="AC21" s="95" t="str">
        <f>+Y21</f>
        <v>anne</v>
      </c>
      <c r="AD21" s="104"/>
      <c r="AE21" s="94">
        <f>INDEX(E$11:E$126,MATCH(AD21,D$11:D$126,FALSE))-ROW()/10000000</f>
        <v>-2.0999999999999998E-6</v>
      </c>
      <c r="AF21" s="93">
        <f>+Z21</f>
        <v>3.1999999999999999E-6</v>
      </c>
      <c r="AG21" s="93">
        <f>SUM(AE21:AF21)</f>
        <v>1.1000000000000001E-6</v>
      </c>
      <c r="AJ21" s="92">
        <v>11</v>
      </c>
      <c r="AK21" s="91" t="str">
        <f t="array" ref="AK21">INDEX($AC$11:$AC$111,MATCH(AL21,$AG$11:$AG$111,0))</f>
        <v>anne</v>
      </c>
      <c r="AL21" s="90">
        <f t="array" ref="AL21">IF(AJ21="","",LARGE(AG$11:AG$200,ROWS($11:21)))</f>
        <v>1.1000000000000001E-6</v>
      </c>
    </row>
    <row r="22" spans="2:38" ht="21.6" thickBot="1">
      <c r="B22" s="96"/>
      <c r="C22" s="101" t="str">
        <f>+Inscriptions!F19</f>
        <v>alphonse</v>
      </c>
      <c r="D22" s="58">
        <v>11</v>
      </c>
      <c r="E22" s="59">
        <v>11</v>
      </c>
      <c r="F22" s="104"/>
      <c r="G22" s="72">
        <f>INDEX(E$11:E$126,MATCH(F22,D$11:D$126,FALSE))</f>
        <v>0</v>
      </c>
      <c r="L22" s="92">
        <v>12</v>
      </c>
      <c r="M22" s="99" t="str">
        <f t="array" ref="M22">IF(ROWS($11:22)&gt;COUNTIF(C:C,"?*"),"",INDEX(C$11:C$200,MATCH(LARGE(G$11:G$200-ROW(G$11:G$200)/9^9,ROWS($11:22)),G$11:G$200-ROW(G$11:G$200)/9^9,0)))</f>
        <v>alphonse</v>
      </c>
      <c r="N22" s="98">
        <f>LARGE(G$11:G$200,ROWS($11:22))</f>
        <v>0</v>
      </c>
      <c r="P22" s="96"/>
      <c r="Q22" s="95" t="str">
        <f>+M22</f>
        <v>alphonse</v>
      </c>
      <c r="R22" s="104"/>
      <c r="S22" s="94">
        <f>INDEX(E$11:E$126,MATCH(R22,D$11:D$126,FALSE))</f>
        <v>0</v>
      </c>
      <c r="T22" s="93">
        <f>+N22</f>
        <v>0</v>
      </c>
      <c r="U22" s="93">
        <f>+S22+T22+ROW()/10000000</f>
        <v>2.2000000000000001E-6</v>
      </c>
      <c r="X22" s="92">
        <v>12</v>
      </c>
      <c r="Y22" s="91" t="str">
        <f>INDEX($Q$11:$Q$111,MATCH(Z22,$U$11:$U$42,0))</f>
        <v>berthe</v>
      </c>
      <c r="Z22" s="97">
        <f>IF(X22="","",LARGE(U$11:U$200,ROWS($11:22)))</f>
        <v>3.1E-6</v>
      </c>
      <c r="AB22" s="96"/>
      <c r="AC22" s="95" t="str">
        <f>+Y22</f>
        <v>berthe</v>
      </c>
      <c r="AD22" s="104"/>
      <c r="AE22" s="94">
        <f>INDEX(E$11:E$126,MATCH(AD22,D$11:D$126,FALSE))-ROW()/10000000</f>
        <v>-2.2000000000000001E-6</v>
      </c>
      <c r="AF22" s="93">
        <f>+Z22</f>
        <v>3.1E-6</v>
      </c>
      <c r="AG22" s="93">
        <f>SUM(AE22:AF22)</f>
        <v>8.9999999999999985E-7</v>
      </c>
      <c r="AJ22" s="92">
        <v>12</v>
      </c>
      <c r="AK22" s="91" t="str">
        <f t="array" ref="AK22">INDEX($AC$11:$AC$111,MATCH(AL22,$AG$11:$AG$111,0))</f>
        <v>berthe</v>
      </c>
      <c r="AL22" s="90">
        <f t="array" ref="AL22">IF(AJ22="","",LARGE(AG$11:AG$200,ROWS($11:22)))</f>
        <v>8.9999999999999985E-7</v>
      </c>
    </row>
    <row r="23" spans="2:38" ht="21.6" thickBot="1">
      <c r="B23" s="102">
        <v>7</v>
      </c>
      <c r="C23" s="101" t="str">
        <f>+Inscriptions!F20</f>
        <v>jean</v>
      </c>
      <c r="D23" s="58">
        <v>12</v>
      </c>
      <c r="E23" s="59">
        <v>12</v>
      </c>
      <c r="F23" s="103"/>
      <c r="G23" s="72">
        <f>INDEX(E$11:E$126,MATCH(F23,D$11:D$126,FALSE))</f>
        <v>0</v>
      </c>
      <c r="L23" s="92">
        <v>13</v>
      </c>
      <c r="M23" s="99" t="str">
        <f t="array" ref="M23">IF(ROWS($11:23)&gt;COUNTIF(C:C,"?*"),"",INDEX(C$11:C$200,MATCH(LARGE(G$11:G$200-ROW(G$11:G$200)/9^9,ROWS($11:23)),G$11:G$200-ROW(G$11:G$200)/9^9,0)))</f>
        <v>jean</v>
      </c>
      <c r="N23" s="98">
        <f>LARGE(G$11:G$200,ROWS($11:23))</f>
        <v>0</v>
      </c>
      <c r="P23" s="102">
        <v>7</v>
      </c>
      <c r="Q23" s="95" t="str">
        <f>+M23</f>
        <v>jean</v>
      </c>
      <c r="R23" s="103"/>
      <c r="S23" s="94">
        <f>INDEX(E$11:E$126,MATCH(R23,D$11:D$126,FALSE))</f>
        <v>0</v>
      </c>
      <c r="T23" s="93">
        <f>+N23</f>
        <v>0</v>
      </c>
      <c r="U23" s="93">
        <f>+S23+T23+ROW()/10000000</f>
        <v>2.3E-6</v>
      </c>
      <c r="X23" s="92">
        <v>13</v>
      </c>
      <c r="Y23" s="91" t="str">
        <f>INDEX($Q$11:$Q$111,MATCH(Z23,$U$11:$U$42,0))</f>
        <v>jeanne</v>
      </c>
      <c r="Z23" s="97">
        <f>IF(X23="","",LARGE(U$11:U$200,ROWS($11:23)))</f>
        <v>3.0000000000000001E-6</v>
      </c>
      <c r="AB23" s="102">
        <v>7</v>
      </c>
      <c r="AC23" s="95" t="str">
        <f>+Y23</f>
        <v>jeanne</v>
      </c>
      <c r="AD23" s="103"/>
      <c r="AE23" s="94">
        <f>INDEX(E$11:E$126,MATCH(AD23,D$11:D$126,FALSE))-ROW()/10000000</f>
        <v>-2.3E-6</v>
      </c>
      <c r="AF23" s="93">
        <f>+Z23</f>
        <v>3.0000000000000001E-6</v>
      </c>
      <c r="AG23" s="93">
        <f>SUM(AE23:AF23)</f>
        <v>7.0000000000000007E-7</v>
      </c>
      <c r="AJ23" s="92">
        <v>13</v>
      </c>
      <c r="AK23" s="91" t="str">
        <f t="array" ref="AK23">INDEX($AC$11:$AC$111,MATCH(AL23,$AG$11:$AG$111,0))</f>
        <v>jeanne</v>
      </c>
      <c r="AL23" s="90">
        <f t="array" ref="AL23">IF(AJ23="","",LARGE(AG$11:AG$200,ROWS($11:23)))</f>
        <v>7.0000000000000007E-7</v>
      </c>
    </row>
    <row r="24" spans="2:38" ht="21.6" thickBot="1">
      <c r="B24" s="96"/>
      <c r="C24" s="101" t="str">
        <f>+Inscriptions!F21</f>
        <v>annie</v>
      </c>
      <c r="D24" s="58" t="s">
        <v>5</v>
      </c>
      <c r="E24" s="59">
        <v>190</v>
      </c>
      <c r="F24" s="103"/>
      <c r="G24" s="72">
        <f>INDEX(E$11:E$126,MATCH(F24,D$11:D$126,FALSE))</f>
        <v>0</v>
      </c>
      <c r="L24" s="92">
        <v>14</v>
      </c>
      <c r="M24" s="99" t="str">
        <f t="array" ref="M24">IF(ROWS($11:24)&gt;COUNTIF(C:C,"?*"),"",INDEX(C$11:C$200,MATCH(LARGE(G$11:G$200-ROW(G$11:G$200)/9^9,ROWS($11:24)),G$11:G$200-ROW(G$11:G$200)/9^9,0)))</f>
        <v>annie</v>
      </c>
      <c r="N24" s="98">
        <f>LARGE(G$11:G$200,ROWS($11:24))</f>
        <v>0</v>
      </c>
      <c r="P24" s="96"/>
      <c r="Q24" s="95" t="str">
        <f>+M24</f>
        <v>annie</v>
      </c>
      <c r="R24" s="103"/>
      <c r="S24" s="94">
        <f>INDEX(E$11:E$126,MATCH(R24,D$11:D$126,FALSE))</f>
        <v>0</v>
      </c>
      <c r="T24" s="93">
        <f>+N24</f>
        <v>0</v>
      </c>
      <c r="U24" s="93">
        <f>+S24+T24+ROW()/10000000</f>
        <v>2.3999999999999999E-6</v>
      </c>
      <c r="X24" s="92">
        <v>14</v>
      </c>
      <c r="Y24" s="91" t="str">
        <f>INDEX($Q$11:$Q$111,MATCH(Z24,$U$11:$U$42,0))</f>
        <v>aline</v>
      </c>
      <c r="Z24" s="97">
        <f>IF(X24="","",LARGE(U$11:U$200,ROWS($11:24)))</f>
        <v>2.9000000000000002E-6</v>
      </c>
      <c r="AB24" s="96"/>
      <c r="AC24" s="95" t="str">
        <f>+Y24</f>
        <v>aline</v>
      </c>
      <c r="AD24" s="103"/>
      <c r="AE24" s="94">
        <f>INDEX(E$11:E$126,MATCH(AD24,D$11:D$126,FALSE))-ROW()/10000000</f>
        <v>-2.3999999999999999E-6</v>
      </c>
      <c r="AF24" s="93">
        <f>+Z24</f>
        <v>2.9000000000000002E-6</v>
      </c>
      <c r="AG24" s="93">
        <f>SUM(AE24:AF24)</f>
        <v>5.000000000000003E-7</v>
      </c>
      <c r="AJ24" s="92">
        <v>14</v>
      </c>
      <c r="AK24" s="91" t="str">
        <f t="array" ref="AK24">INDEX($AC$11:$AC$111,MATCH(AL24,$AG$11:$AG$111,0))</f>
        <v>aline</v>
      </c>
      <c r="AL24" s="90">
        <f t="array" ref="AL24">IF(AJ24="","",LARGE(AG$11:AG$200,ROWS($11:24)))</f>
        <v>5.000000000000003E-7</v>
      </c>
    </row>
    <row r="25" spans="2:38" ht="21.6" thickBot="1">
      <c r="B25" s="102">
        <v>8</v>
      </c>
      <c r="C25" s="101" t="str">
        <f>+Inscriptions!F22</f>
        <v>bernard</v>
      </c>
      <c r="D25" s="58" t="s">
        <v>6</v>
      </c>
      <c r="E25" s="59">
        <v>189</v>
      </c>
      <c r="F25" s="103"/>
      <c r="G25" s="72">
        <f>INDEX(E$11:E$126,MATCH(F25,D$11:D$126,FALSE))</f>
        <v>0</v>
      </c>
      <c r="L25" s="92">
        <v>15</v>
      </c>
      <c r="M25" s="99" t="str">
        <f t="array" ref="M25">IF(ROWS($11:25)&gt;COUNTIF(C:C,"?*"),"",INDEX(C$11:C$200,MATCH(LARGE(G$11:G$200-ROW(G$11:G$200)/9^9,ROWS($11:25)),G$11:G$200-ROW(G$11:G$200)/9^9,0)))</f>
        <v>bernard</v>
      </c>
      <c r="N25" s="98">
        <f>LARGE(G$11:G$200,ROWS($11:25))</f>
        <v>0</v>
      </c>
      <c r="P25" s="102">
        <v>8</v>
      </c>
      <c r="Q25" s="95" t="str">
        <f>+M25</f>
        <v>bernard</v>
      </c>
      <c r="R25" s="103"/>
      <c r="S25" s="94">
        <f>INDEX(E$11:E$126,MATCH(R25,D$11:D$126,FALSE))</f>
        <v>0</v>
      </c>
      <c r="T25" s="93">
        <f>+N25</f>
        <v>0</v>
      </c>
      <c r="U25" s="93">
        <f>+S25+T25+ROW()/10000000</f>
        <v>2.5000000000000002E-6</v>
      </c>
      <c r="X25" s="92">
        <v>15</v>
      </c>
      <c r="Y25" s="91" t="str">
        <f>INDEX($Q$11:$Q$111,MATCH(Z25,$U$11:$U$42,0))</f>
        <v>albert</v>
      </c>
      <c r="Z25" s="97">
        <f>IF(X25="","",LARGE(U$11:U$200,ROWS($11:25)))</f>
        <v>2.7999999999999999E-6</v>
      </c>
      <c r="AB25" s="102">
        <v>8</v>
      </c>
      <c r="AC25" s="95" t="str">
        <f>+Y25</f>
        <v>albert</v>
      </c>
      <c r="AD25" s="103"/>
      <c r="AE25" s="94">
        <f>INDEX(E$11:E$126,MATCH(AD25,D$11:D$126,FALSE))-ROW()/10000000</f>
        <v>-2.5000000000000002E-6</v>
      </c>
      <c r="AF25" s="93">
        <f>+Z25</f>
        <v>2.7999999999999999E-6</v>
      </c>
      <c r="AG25" s="93">
        <f>SUM(AE25:AF25)</f>
        <v>2.9999999999999967E-7</v>
      </c>
      <c r="AJ25" s="92">
        <v>15</v>
      </c>
      <c r="AK25" s="91" t="str">
        <f t="array" ref="AK25">INDEX($AC$11:$AC$111,MATCH(AL25,$AG$11:$AG$111,0))</f>
        <v>albert</v>
      </c>
      <c r="AL25" s="90">
        <f t="array" ref="AL25">IF(AJ25="","",LARGE(AG$11:AG$200,ROWS($11:25)))</f>
        <v>2.9999999999999967E-7</v>
      </c>
    </row>
    <row r="26" spans="2:38" ht="21.6" thickBot="1">
      <c r="B26" s="96"/>
      <c r="C26" s="101" t="str">
        <f>+Inscriptions!F23</f>
        <v>raymond</v>
      </c>
      <c r="D26" s="58" t="s">
        <v>107</v>
      </c>
      <c r="E26" s="59">
        <v>188</v>
      </c>
      <c r="F26" s="103"/>
      <c r="G26" s="72">
        <f>INDEX(E$11:E$126,MATCH(F26,D$11:D$126,FALSE))</f>
        <v>0</v>
      </c>
      <c r="L26" s="92">
        <v>16</v>
      </c>
      <c r="M26" s="99" t="str">
        <f t="array" ref="M26">IF(ROWS($11:26)&gt;COUNTIF(C:C,"?*"),"",INDEX(C$11:C$200,MATCH(LARGE(G$11:G$200-ROW(G$11:G$200)/9^9,ROWS($11:26)),G$11:G$200-ROW(G$11:G$200)/9^9,0)))</f>
        <v>raymond</v>
      </c>
      <c r="N26" s="98">
        <f>LARGE(G$11:G$200,ROWS($11:26))</f>
        <v>0</v>
      </c>
      <c r="P26" s="96"/>
      <c r="Q26" s="95" t="str">
        <f>+M26</f>
        <v>raymond</v>
      </c>
      <c r="R26" s="103"/>
      <c r="S26" s="94">
        <f>INDEX(E$11:E$126,MATCH(R26,D$11:D$126,FALSE))</f>
        <v>0</v>
      </c>
      <c r="T26" s="93">
        <f>+N26</f>
        <v>0</v>
      </c>
      <c r="U26" s="93">
        <f>+S26+T26+ROW()/10000000</f>
        <v>2.6000000000000001E-6</v>
      </c>
      <c r="X26" s="92">
        <v>16</v>
      </c>
      <c r="Y26" s="91" t="str">
        <f>INDEX($Q$11:$Q$111,MATCH(Z26,$U$11:$U$42,0))</f>
        <v>emile</v>
      </c>
      <c r="Z26" s="97">
        <f>IF(X26="","",LARGE(U$11:U$200,ROWS($11:26)))</f>
        <v>2.7E-6</v>
      </c>
      <c r="AB26" s="96"/>
      <c r="AC26" s="95" t="str">
        <f>+Y26</f>
        <v>emile</v>
      </c>
      <c r="AD26" s="103"/>
      <c r="AE26" s="94">
        <f>INDEX(E$11:E$126,MATCH(AD26,D$11:D$126,FALSE))-ROW()/10000000</f>
        <v>-2.6000000000000001E-6</v>
      </c>
      <c r="AF26" s="93">
        <f>+Z26</f>
        <v>2.7E-6</v>
      </c>
      <c r="AG26" s="93">
        <f>SUM(AE26:AF26)</f>
        <v>9.999999999999989E-8</v>
      </c>
      <c r="AJ26" s="92">
        <v>16</v>
      </c>
      <c r="AK26" s="91" t="str">
        <f t="array" ref="AK26">INDEX($AC$11:$AC$111,MATCH(AL26,$AG$11:$AG$111,0))</f>
        <v>emile</v>
      </c>
      <c r="AL26" s="90">
        <f t="array" ref="AL26">IF(AJ26="","",LARGE(AG$11:AG$200,ROWS($11:26)))</f>
        <v>9.999999999999989E-8</v>
      </c>
    </row>
    <row r="27" spans="2:38" ht="21.6" thickBot="1">
      <c r="B27" s="102">
        <v>9</v>
      </c>
      <c r="C27" s="101" t="str">
        <f>+Inscriptions!F24</f>
        <v>emile</v>
      </c>
      <c r="D27" s="58" t="s">
        <v>108</v>
      </c>
      <c r="E27" s="59">
        <v>187</v>
      </c>
      <c r="F27" s="103"/>
      <c r="G27" s="72">
        <f>INDEX(E$11:E$126,MATCH(F27,D$11:D$126,FALSE))</f>
        <v>0</v>
      </c>
      <c r="L27" s="92">
        <v>17</v>
      </c>
      <c r="M27" s="99" t="str">
        <f t="array" ref="M27">IF(ROWS($11:27)&gt;COUNTIF(C:C,"?*"),"",INDEX(C$11:C$200,MATCH(LARGE(G$11:G$200-ROW(G$11:G$200)/9^9,ROWS($11:27)),G$11:G$200-ROW(G$11:G$200)/9^9,0)))</f>
        <v>emile</v>
      </c>
      <c r="N27" s="98">
        <f>LARGE(G$11:G$200,ROWS($11:27))</f>
        <v>0</v>
      </c>
      <c r="P27" s="102">
        <v>9</v>
      </c>
      <c r="Q27" s="95" t="str">
        <f>+M27</f>
        <v>emile</v>
      </c>
      <c r="R27" s="103"/>
      <c r="S27" s="94">
        <f>INDEX(E$11:E$126,MATCH(R27,D$11:D$126,FALSE))</f>
        <v>0</v>
      </c>
      <c r="T27" s="93">
        <f>+N27</f>
        <v>0</v>
      </c>
      <c r="U27" s="93">
        <f>+S27+T27+ROW()/10000000</f>
        <v>2.7E-6</v>
      </c>
      <c r="X27" s="92">
        <v>17</v>
      </c>
      <c r="Y27" s="91" t="str">
        <f>INDEX($Q$11:$Q$111,MATCH(Z27,$U$11:$U$42,0))</f>
        <v>raymond</v>
      </c>
      <c r="Z27" s="97">
        <f>IF(X27="","",LARGE(U$11:U$200,ROWS($11:27)))</f>
        <v>2.6000000000000001E-6</v>
      </c>
      <c r="AB27" s="102">
        <v>9</v>
      </c>
      <c r="AC27" s="95" t="str">
        <f>+Y27</f>
        <v>raymond</v>
      </c>
      <c r="AD27" s="103"/>
      <c r="AE27" s="94">
        <f>INDEX(E$11:E$126,MATCH(AD27,D$11:D$126,FALSE))-ROW()/10000000</f>
        <v>-2.7E-6</v>
      </c>
      <c r="AF27" s="93">
        <f>+Z27</f>
        <v>2.6000000000000001E-6</v>
      </c>
      <c r="AG27" s="93">
        <f>SUM(AE27:AF27)</f>
        <v>-9.999999999999989E-8</v>
      </c>
      <c r="AJ27" s="92">
        <v>17</v>
      </c>
      <c r="AK27" s="91" t="str">
        <f t="array" ref="AK27">INDEX($AC$11:$AC$111,MATCH(AL27,$AG$11:$AG$111,0))</f>
        <v>raymond</v>
      </c>
      <c r="AL27" s="90">
        <f t="array" ref="AL27">IF(AJ27="","",LARGE(AG$11:AG$200,ROWS($11:27)))</f>
        <v>-9.999999999999989E-8</v>
      </c>
    </row>
    <row r="28" spans="2:38" ht="21.6" thickBot="1">
      <c r="B28" s="96"/>
      <c r="C28" s="101" t="str">
        <f>+Inscriptions!F25</f>
        <v>albert</v>
      </c>
      <c r="D28" s="58" t="s">
        <v>7</v>
      </c>
      <c r="E28" s="59">
        <v>186</v>
      </c>
      <c r="F28" s="103"/>
      <c r="G28" s="72">
        <f>INDEX(E$11:E$126,MATCH(F28,D$11:D$126,FALSE))</f>
        <v>0</v>
      </c>
      <c r="L28" s="92">
        <v>18</v>
      </c>
      <c r="M28" s="99" t="str">
        <f t="array" ref="M28">IF(ROWS($11:28)&gt;COUNTIF(C:C,"?*"),"",INDEX(C$11:C$200,MATCH(LARGE(G$11:G$200-ROW(G$11:G$200)/9^9,ROWS($11:28)),G$11:G$200-ROW(G$11:G$200)/9^9,0)))</f>
        <v>albert</v>
      </c>
      <c r="N28" s="98">
        <f>LARGE(G$11:G$200,ROWS($11:28))</f>
        <v>0</v>
      </c>
      <c r="P28" s="96"/>
      <c r="Q28" s="95" t="str">
        <f>+M28</f>
        <v>albert</v>
      </c>
      <c r="R28" s="103"/>
      <c r="S28" s="94">
        <f>INDEX(E$11:E$126,MATCH(R28,D$11:D$126,FALSE))</f>
        <v>0</v>
      </c>
      <c r="T28" s="93">
        <f>+N28</f>
        <v>0</v>
      </c>
      <c r="U28" s="93">
        <f>+S28+T28+ROW()/10000000</f>
        <v>2.7999999999999999E-6</v>
      </c>
      <c r="X28" s="92">
        <v>18</v>
      </c>
      <c r="Y28" s="91" t="str">
        <f>INDEX($Q$11:$Q$111,MATCH(Z28,$U$11:$U$42,0))</f>
        <v>bernard</v>
      </c>
      <c r="Z28" s="97">
        <f>IF(X28="","",LARGE(U$11:U$200,ROWS($11:28)))</f>
        <v>2.5000000000000002E-6</v>
      </c>
      <c r="AB28" s="96"/>
      <c r="AC28" s="95" t="str">
        <f>+Y28</f>
        <v>bernard</v>
      </c>
      <c r="AD28" s="103"/>
      <c r="AE28" s="94">
        <f>INDEX(E$11:E$126,MATCH(AD28,D$11:D$126,FALSE))-ROW()/10000000</f>
        <v>-2.7999999999999999E-6</v>
      </c>
      <c r="AF28" s="93">
        <f>+Z28</f>
        <v>2.5000000000000002E-6</v>
      </c>
      <c r="AG28" s="93">
        <f>SUM(AE28:AF28)</f>
        <v>-2.9999999999999967E-7</v>
      </c>
      <c r="AJ28" s="92">
        <v>18</v>
      </c>
      <c r="AK28" s="91" t="str">
        <f t="array" ref="AK28">INDEX($AC$11:$AC$111,MATCH(AL28,$AG$11:$AG$111,0))</f>
        <v>bernard</v>
      </c>
      <c r="AL28" s="90">
        <f t="array" ref="AL28">IF(AJ28="","",LARGE(AG$11:AG$200,ROWS($11:28)))</f>
        <v>-2.9999999999999967E-7</v>
      </c>
    </row>
    <row r="29" spans="2:38" ht="21.6" thickBot="1">
      <c r="B29" s="102">
        <v>10</v>
      </c>
      <c r="C29" s="101" t="str">
        <f>+Inscriptions!F26</f>
        <v>aline</v>
      </c>
      <c r="D29" s="58" t="s">
        <v>8</v>
      </c>
      <c r="E29" s="59">
        <v>185</v>
      </c>
      <c r="F29" s="103"/>
      <c r="G29" s="72">
        <f>INDEX(E$11:E$126,MATCH(F29,D$11:D$126,FALSE))</f>
        <v>0</v>
      </c>
      <c r="L29" s="92">
        <v>19</v>
      </c>
      <c r="M29" s="99" t="str">
        <f t="array" ref="M29">IF(ROWS($11:29)&gt;COUNTIF(C:C,"?*"),"",INDEX(C$11:C$200,MATCH(LARGE(G$11:G$200-ROW(G$11:G$200)/9^9,ROWS($11:29)),G$11:G$200-ROW(G$11:G$200)/9^9,0)))</f>
        <v>aline</v>
      </c>
      <c r="N29" s="98">
        <f>LARGE(G$11:G$200,ROWS($11:29))</f>
        <v>0</v>
      </c>
      <c r="P29" s="102">
        <v>10</v>
      </c>
      <c r="Q29" s="95" t="str">
        <f>+M29</f>
        <v>aline</v>
      </c>
      <c r="R29" s="103"/>
      <c r="S29" s="94">
        <f>INDEX(E$11:E$126,MATCH(R29,D$11:D$126,FALSE))</f>
        <v>0</v>
      </c>
      <c r="T29" s="93">
        <f>+N29</f>
        <v>0</v>
      </c>
      <c r="U29" s="93">
        <f>+S29+T29+ROW()/10000000</f>
        <v>2.9000000000000002E-6</v>
      </c>
      <c r="X29" s="92">
        <v>19</v>
      </c>
      <c r="Y29" s="91" t="str">
        <f>INDEX($Q$11:$Q$111,MATCH(Z29,$U$11:$U$42,0))</f>
        <v>annie</v>
      </c>
      <c r="Z29" s="97">
        <f>IF(X29="","",LARGE(U$11:U$200,ROWS($11:29)))</f>
        <v>2.3999999999999999E-6</v>
      </c>
      <c r="AB29" s="102">
        <v>10</v>
      </c>
      <c r="AC29" s="95" t="str">
        <f>+Y29</f>
        <v>annie</v>
      </c>
      <c r="AD29" s="103"/>
      <c r="AE29" s="94">
        <f>INDEX(E$11:E$126,MATCH(AD29,D$11:D$126,FALSE))-ROW()/10000000</f>
        <v>-2.9000000000000002E-6</v>
      </c>
      <c r="AF29" s="93">
        <f>+Z29</f>
        <v>2.3999999999999999E-6</v>
      </c>
      <c r="AG29" s="93">
        <f>SUM(AE29:AF29)</f>
        <v>-5.000000000000003E-7</v>
      </c>
      <c r="AJ29" s="92">
        <v>19</v>
      </c>
      <c r="AK29" s="91" t="str">
        <f t="array" ref="AK29">INDEX($AC$11:$AC$111,MATCH(AL29,$AG$11:$AG$111,0))</f>
        <v>annie</v>
      </c>
      <c r="AL29" s="90">
        <f t="array" ref="AL29">IF(AJ29="","",LARGE(AG$11:AG$200,ROWS($11:29)))</f>
        <v>-5.000000000000003E-7</v>
      </c>
    </row>
    <row r="30" spans="2:38" ht="21.6" thickBot="1">
      <c r="B30" s="96"/>
      <c r="C30" s="101" t="str">
        <f>+Inscriptions!F27</f>
        <v>jeanne</v>
      </c>
      <c r="D30" s="58" t="s">
        <v>9</v>
      </c>
      <c r="E30" s="59">
        <v>184</v>
      </c>
      <c r="F30" s="103"/>
      <c r="G30" s="72">
        <f>INDEX(E$11:E$126,MATCH(F30,D$11:D$126,FALSE))</f>
        <v>0</v>
      </c>
      <c r="L30" s="92">
        <v>20</v>
      </c>
      <c r="M30" s="99" t="str">
        <f t="array" ref="M30">IF(ROWS($11:30)&gt;COUNTIF(C:C,"?*"),"",INDEX(C$11:C$200,MATCH(LARGE(G$11:G$200-ROW(G$11:G$200)/9^9,ROWS($11:30)),G$11:G$200-ROW(G$11:G$200)/9^9,0)))</f>
        <v>jeanne</v>
      </c>
      <c r="N30" s="98">
        <f>LARGE(G$11:G$200,ROWS($11:30))</f>
        <v>0</v>
      </c>
      <c r="P30" s="96"/>
      <c r="Q30" s="95" t="str">
        <f>+M30</f>
        <v>jeanne</v>
      </c>
      <c r="R30" s="103"/>
      <c r="S30" s="94">
        <f>INDEX(E$11:E$126,MATCH(R30,D$11:D$126,FALSE))</f>
        <v>0</v>
      </c>
      <c r="T30" s="93">
        <f>+N30</f>
        <v>0</v>
      </c>
      <c r="U30" s="93">
        <f>+S30+T30+ROW()/10000000</f>
        <v>3.0000000000000001E-6</v>
      </c>
      <c r="X30" s="92">
        <v>20</v>
      </c>
      <c r="Y30" s="91" t="str">
        <f>INDEX($Q$11:$Q$111,MATCH(Z30,$U$11:$U$42,0))</f>
        <v>jean</v>
      </c>
      <c r="Z30" s="97">
        <f>IF(X30="","",LARGE(U$11:U$200,ROWS($11:30)))</f>
        <v>2.3E-6</v>
      </c>
      <c r="AB30" s="96"/>
      <c r="AC30" s="95" t="str">
        <f>+Y30</f>
        <v>jean</v>
      </c>
      <c r="AD30" s="103"/>
      <c r="AE30" s="94">
        <f>INDEX(E$11:E$126,MATCH(AD30,D$11:D$126,FALSE))-ROW()/10000000</f>
        <v>-3.0000000000000001E-6</v>
      </c>
      <c r="AF30" s="93">
        <f>+Z30</f>
        <v>2.3E-6</v>
      </c>
      <c r="AG30" s="93">
        <f>SUM(AE30:AF30)</f>
        <v>-7.0000000000000007E-7</v>
      </c>
      <c r="AJ30" s="92">
        <v>20</v>
      </c>
      <c r="AK30" s="91" t="str">
        <f t="array" ref="AK30">INDEX($AC$11:$AC$111,MATCH(AL30,$AG$11:$AG$111,0))</f>
        <v>jean</v>
      </c>
      <c r="AL30" s="90">
        <f t="array" ref="AL30">IF(AJ30="","",LARGE(AG$11:AG$200,ROWS($11:30)))</f>
        <v>-7.0000000000000007E-7</v>
      </c>
    </row>
    <row r="31" spans="2:38" ht="21.6" thickBot="1">
      <c r="B31" s="102">
        <v>11</v>
      </c>
      <c r="C31" s="101" t="str">
        <f>+Inscriptions!F28</f>
        <v>berthe</v>
      </c>
      <c r="D31" s="58" t="s">
        <v>10</v>
      </c>
      <c r="E31" s="59">
        <v>183</v>
      </c>
      <c r="F31" s="103"/>
      <c r="G31" s="72">
        <f>INDEX(E$11:E$126,MATCH(F31,D$11:D$126,FALSE))</f>
        <v>0</v>
      </c>
      <c r="L31" s="92">
        <v>21</v>
      </c>
      <c r="M31" s="99" t="str">
        <f t="array" ref="M31">IF(ROWS($11:31)&gt;COUNTIF(C:C,"?*"),"",INDEX(C$11:C$200,MATCH(LARGE(G$11:G$200-ROW(G$11:G$200)/9^9,ROWS($11:31)),G$11:G$200-ROW(G$11:G$200)/9^9,0)))</f>
        <v>berthe</v>
      </c>
      <c r="N31" s="98">
        <f>LARGE(G$11:G$200,ROWS($11:31))</f>
        <v>0</v>
      </c>
      <c r="P31" s="102">
        <v>11</v>
      </c>
      <c r="Q31" s="95" t="str">
        <f>+M31</f>
        <v>berthe</v>
      </c>
      <c r="R31" s="103"/>
      <c r="S31" s="94">
        <f>INDEX(E$11:E$126,MATCH(R31,D$11:D$126,FALSE))</f>
        <v>0</v>
      </c>
      <c r="T31" s="93">
        <f>+N31</f>
        <v>0</v>
      </c>
      <c r="U31" s="93">
        <f>+S31+T31+ROW()/10000000</f>
        <v>3.1E-6</v>
      </c>
      <c r="X31" s="92">
        <v>21</v>
      </c>
      <c r="Y31" s="91" t="str">
        <f>INDEX($Q$11:$Q$111,MATCH(Z31,$U$11:$U$42,0))</f>
        <v>alphonse</v>
      </c>
      <c r="Z31" s="97">
        <f>IF(X31="","",LARGE(U$11:U$200,ROWS($11:31)))</f>
        <v>2.2000000000000001E-6</v>
      </c>
      <c r="AB31" s="102">
        <v>11</v>
      </c>
      <c r="AC31" s="95" t="str">
        <f>+Y31</f>
        <v>alphonse</v>
      </c>
      <c r="AD31" s="103"/>
      <c r="AE31" s="94">
        <f>INDEX(E$11:E$126,MATCH(AD31,D$11:D$126,FALSE))-ROW()/10000000</f>
        <v>-3.1E-6</v>
      </c>
      <c r="AF31" s="93">
        <f>+Z31</f>
        <v>2.2000000000000001E-6</v>
      </c>
      <c r="AG31" s="93">
        <f>SUM(AE31:AF31)</f>
        <v>-8.9999999999999985E-7</v>
      </c>
      <c r="AJ31" s="92">
        <v>21</v>
      </c>
      <c r="AK31" s="91" t="str">
        <f t="array" ref="AK31">INDEX($AC$11:$AC$111,MATCH(AL31,$AG$11:$AG$111,0))</f>
        <v>alphonse</v>
      </c>
      <c r="AL31" s="90">
        <f t="array" ref="AL31">IF(AJ31="","",LARGE(AG$11:AG$200,ROWS($11:31)))</f>
        <v>-8.9999999999999985E-7</v>
      </c>
    </row>
    <row r="32" spans="2:38" ht="21.6" thickBot="1">
      <c r="B32" s="96"/>
      <c r="C32" s="101" t="str">
        <f>+Inscriptions!F29</f>
        <v>anne</v>
      </c>
      <c r="D32" s="58" t="s">
        <v>11</v>
      </c>
      <c r="E32" s="59">
        <v>182</v>
      </c>
      <c r="F32" s="100"/>
      <c r="G32" s="72">
        <f>INDEX(E$11:E$126,MATCH(F32,D$11:D$126,FALSE))</f>
        <v>0</v>
      </c>
      <c r="L32" s="92">
        <v>22</v>
      </c>
      <c r="M32" s="99" t="str">
        <f t="array" ref="M32">IF(ROWS($11:32)&gt;COUNTIF(C:C,"?*"),"",INDEX(C$11:C$200,MATCH(LARGE(G$11:G$200-ROW(G$11:G$200)/9^9,ROWS($11:32)),G$11:G$200-ROW(G$11:G$200)/9^9,0)))</f>
        <v>anne</v>
      </c>
      <c r="N32" s="98">
        <f>LARGE(G$11:G$200,ROWS($11:32))</f>
        <v>0</v>
      </c>
      <c r="P32" s="96"/>
      <c r="Q32" s="101" t="str">
        <f>+M32</f>
        <v>anne</v>
      </c>
      <c r="R32" s="100"/>
      <c r="S32" s="94">
        <f>INDEX(E$11:E$126,MATCH(R32,D$11:D$126,FALSE))</f>
        <v>0</v>
      </c>
      <c r="T32" s="93">
        <f>+N32</f>
        <v>0</v>
      </c>
      <c r="U32" s="93">
        <f>+S32+T32+ROW()/10000000</f>
        <v>3.1999999999999999E-6</v>
      </c>
      <c r="X32" s="92">
        <v>22</v>
      </c>
      <c r="Y32" s="91" t="str">
        <f>INDEX($Q$11:$Q$111,MATCH(Z32,$U$11:$U$42,0))</f>
        <v>genevieve</v>
      </c>
      <c r="Z32" s="97">
        <f>IF(X32="","",LARGE(U$11:U$200,ROWS($11:32)))</f>
        <v>2.0999999999999998E-6</v>
      </c>
      <c r="AB32" s="96"/>
      <c r="AC32" s="101" t="str">
        <f>+Y32</f>
        <v>genevieve</v>
      </c>
      <c r="AD32" s="100"/>
      <c r="AE32" s="94">
        <f>INDEX(E$11:E$126,MATCH(AD32,D$11:D$126,FALSE))-ROW()/10000000</f>
        <v>-3.1999999999999999E-6</v>
      </c>
      <c r="AF32" s="93">
        <f>+Z32</f>
        <v>2.0999999999999998E-6</v>
      </c>
      <c r="AG32" s="93">
        <f>SUM(AE32:AF32)</f>
        <v>-1.1000000000000001E-6</v>
      </c>
      <c r="AJ32" s="92">
        <v>22</v>
      </c>
      <c r="AK32" s="91" t="str">
        <f t="array" ref="AK32">INDEX($AC$11:$AC$111,MATCH(AL32,$AG$11:$AG$111,0))</f>
        <v>genevieve</v>
      </c>
      <c r="AL32" s="90">
        <f t="array" ref="AL32">IF(AJ32="","",LARGE(AG$11:AG$200,ROWS($11:32)))</f>
        <v>-1.1000000000000001E-6</v>
      </c>
    </row>
    <row r="33" spans="2:38" ht="21.6" thickBot="1">
      <c r="B33" s="102">
        <v>12</v>
      </c>
      <c r="C33" s="101" t="str">
        <f>+Inscriptions!F30</f>
        <v>abel</v>
      </c>
      <c r="D33" s="58" t="s">
        <v>12</v>
      </c>
      <c r="E33" s="59">
        <v>181</v>
      </c>
      <c r="F33" s="100"/>
      <c r="G33" s="72">
        <f>INDEX(E$11:E$126,MATCH(F33,D$11:D$126,FALSE))</f>
        <v>0</v>
      </c>
      <c r="L33" s="92">
        <v>23</v>
      </c>
      <c r="M33" s="99" t="str">
        <f t="array" ref="M33">IF(ROWS($11:33)&gt;COUNTIF(C:C,"?*"),"",INDEX(C$11:C$200,MATCH(LARGE(G$11:G$200-ROW(G$11:G$200)/9^9,ROWS($11:33)),G$11:G$200-ROW(G$11:G$200)/9^9,0)))</f>
        <v>abel</v>
      </c>
      <c r="N33" s="98">
        <f>LARGE(G$11:G$200,ROWS($11:33))</f>
        <v>0</v>
      </c>
      <c r="P33" s="102">
        <v>12</v>
      </c>
      <c r="Q33" s="101" t="str">
        <f>+M33</f>
        <v>abel</v>
      </c>
      <c r="R33" s="100"/>
      <c r="S33" s="94">
        <f>INDEX(E$11:E$126,MATCH(R33,D$11:D$126,FALSE))</f>
        <v>0</v>
      </c>
      <c r="T33" s="93">
        <f>+N33</f>
        <v>0</v>
      </c>
      <c r="U33" s="93">
        <f>+S33+T33+ROW()/10000000</f>
        <v>3.3000000000000002E-6</v>
      </c>
      <c r="X33" s="92">
        <v>23</v>
      </c>
      <c r="Y33" s="91" t="str">
        <f>INDEX($Q$11:$Q$111,MATCH(Z33,$U$11:$U$42,0))</f>
        <v>celine</v>
      </c>
      <c r="Z33" s="97">
        <f>IF(X33="","",LARGE(U$11:U$200,ROWS($11:33)))</f>
        <v>1.9999999999999999E-6</v>
      </c>
      <c r="AB33" s="102">
        <v>12</v>
      </c>
      <c r="AC33" s="101" t="str">
        <f>+Y33</f>
        <v>celine</v>
      </c>
      <c r="AD33" s="100"/>
      <c r="AE33" s="94">
        <f>INDEX(E$11:E$126,MATCH(AD33,D$11:D$126,FALSE))-ROW()/10000000</f>
        <v>-3.3000000000000002E-6</v>
      </c>
      <c r="AF33" s="93">
        <f>+Z33</f>
        <v>1.9999999999999999E-6</v>
      </c>
      <c r="AG33" s="93">
        <f>SUM(AE33:AF33)</f>
        <v>-1.3000000000000003E-6</v>
      </c>
      <c r="AJ33" s="92">
        <v>23</v>
      </c>
      <c r="AK33" s="91" t="str">
        <f t="array" ref="AK33">INDEX($AC$11:$AC$111,MATCH(AL33,$AG$11:$AG$111,0))</f>
        <v>celine</v>
      </c>
      <c r="AL33" s="90">
        <f t="array" ref="AL33">IF(AJ33="","",LARGE(AG$11:AG$200,ROWS($11:33)))</f>
        <v>-1.3000000000000003E-6</v>
      </c>
    </row>
    <row r="34" spans="2:38" ht="21.6" thickBot="1">
      <c r="B34" s="96"/>
      <c r="C34" s="101" t="str">
        <f>+Inscriptions!F31</f>
        <v>georges</v>
      </c>
      <c r="D34" s="58" t="s">
        <v>13</v>
      </c>
      <c r="E34" s="59">
        <v>180</v>
      </c>
      <c r="F34" s="100"/>
      <c r="G34" s="72">
        <f>INDEX(E$11:E$126,MATCH(F34,D$11:D$126,FALSE))</f>
        <v>0</v>
      </c>
      <c r="L34" s="92">
        <v>24</v>
      </c>
      <c r="M34" s="99" t="str">
        <f t="array" ref="M34">IF(ROWS($11:34)&gt;COUNTIF(C:C,"?*"),"",INDEX(C$11:C$200,MATCH(LARGE(G$11:G$200-ROW(G$11:G$200)/9^9,ROWS($11:34)),G$11:G$200-ROW(G$11:G$200)/9^9,0)))</f>
        <v>georges</v>
      </c>
      <c r="N34" s="98">
        <f>LARGE(G$11:G$200,ROWS($11:34))</f>
        <v>0</v>
      </c>
      <c r="P34" s="96"/>
      <c r="Q34" s="101" t="str">
        <f>+M34</f>
        <v>georges</v>
      </c>
      <c r="R34" s="100"/>
      <c r="S34" s="94">
        <f>INDEX(E$11:E$126,MATCH(R34,D$11:D$126,FALSE))</f>
        <v>0</v>
      </c>
      <c r="T34" s="93">
        <f>+N34</f>
        <v>0</v>
      </c>
      <c r="U34" s="93">
        <f>+S34+T34+ROW()/10000000</f>
        <v>3.4000000000000001E-6</v>
      </c>
      <c r="X34" s="92">
        <v>24</v>
      </c>
      <c r="Y34" s="91" t="str">
        <f>INDEX($Q$11:$Q$111,MATCH(Z34,$U$11:$U$42,0))</f>
        <v>armand</v>
      </c>
      <c r="Z34" s="97">
        <f>IF(X34="","",LARGE(U$11:U$200,ROWS($11:34)))</f>
        <v>1.9E-6</v>
      </c>
      <c r="AB34" s="96"/>
      <c r="AC34" s="101" t="str">
        <f>+Y34</f>
        <v>armand</v>
      </c>
      <c r="AD34" s="100"/>
      <c r="AE34" s="94">
        <f>INDEX(E$11:E$126,MATCH(AD34,D$11:D$126,FALSE))-ROW()/10000000</f>
        <v>-3.4000000000000001E-6</v>
      </c>
      <c r="AF34" s="93">
        <f>+Z34</f>
        <v>1.9E-6</v>
      </c>
      <c r="AG34" s="93">
        <f>SUM(AE34:AF34)</f>
        <v>-1.5E-6</v>
      </c>
      <c r="AJ34" s="92">
        <v>24</v>
      </c>
      <c r="AK34" s="91" t="str">
        <f t="array" ref="AK34">INDEX($AC$11:$AC$111,MATCH(AL34,$AG$11:$AG$111,0))</f>
        <v>armand</v>
      </c>
      <c r="AL34" s="90">
        <f t="array" ref="AL34">IF(AJ34="","",LARGE(AG$11:AG$200,ROWS($11:34)))</f>
        <v>-1.5E-6</v>
      </c>
    </row>
    <row r="35" spans="2:38" ht="21.6" thickBot="1">
      <c r="B35" s="102">
        <v>13</v>
      </c>
      <c r="C35" s="101">
        <f>+Inscriptions!F32</f>
        <v>0</v>
      </c>
      <c r="D35" s="58" t="s">
        <v>14</v>
      </c>
      <c r="E35" s="59">
        <v>179</v>
      </c>
      <c r="F35" s="100"/>
      <c r="G35" s="72">
        <f>INDEX(E$11:E$126,MATCH(F35,D$11:D$126,FALSE))</f>
        <v>0</v>
      </c>
      <c r="L35" s="92">
        <v>25</v>
      </c>
      <c r="M35" s="99" t="str">
        <f t="array" ref="M35">IF(ROWS($11:35)&gt;COUNTIF(C:C,"?*"),"",INDEX(C$11:C$200,MATCH(LARGE(G$11:G$200-ROW(G$11:G$200)/9^9,ROWS($11:35)),G$11:G$200-ROW(G$11:G$200)/9^9,0)))</f>
        <v/>
      </c>
      <c r="N35" s="98">
        <f>LARGE(G$11:G$200,ROWS($11:35))</f>
        <v>0</v>
      </c>
      <c r="P35" s="102">
        <v>13</v>
      </c>
      <c r="Q35" s="101" t="str">
        <f>+M35</f>
        <v/>
      </c>
      <c r="R35" s="100"/>
      <c r="S35" s="94">
        <f>INDEX(E$11:E$126,MATCH(R35,D$11:D$126,FALSE))</f>
        <v>0</v>
      </c>
      <c r="T35" s="93">
        <f>+N35</f>
        <v>0</v>
      </c>
      <c r="U35" s="93">
        <f>+S35+T35+ROW()/10000000</f>
        <v>3.4999999999999999E-6</v>
      </c>
      <c r="X35" s="92">
        <v>25</v>
      </c>
      <c r="Y35" s="91" t="str">
        <f>INDEX($Q$11:$Q$111,MATCH(Z35,$U$11:$U$42,0))</f>
        <v>barbara</v>
      </c>
      <c r="Z35" s="97">
        <f>IF(X35="","",LARGE(U$11:U$200,ROWS($11:35)))</f>
        <v>1.7999999999999999E-6</v>
      </c>
      <c r="AB35" s="102">
        <v>13</v>
      </c>
      <c r="AC35" s="101" t="str">
        <f>+Y35</f>
        <v>barbara</v>
      </c>
      <c r="AD35" s="100"/>
      <c r="AE35" s="94">
        <f>INDEX(E$11:E$126,MATCH(AD35,D$11:D$126,FALSE))-ROW()/10000000</f>
        <v>-3.4999999999999999E-6</v>
      </c>
      <c r="AF35" s="93">
        <f>+Z35</f>
        <v>1.7999999999999999E-6</v>
      </c>
      <c r="AG35" s="93">
        <f>SUM(AE35:AF35)</f>
        <v>-1.7E-6</v>
      </c>
      <c r="AJ35" s="92">
        <v>25</v>
      </c>
      <c r="AK35" s="91" t="str">
        <f t="array" ref="AK35">INDEX($AC$11:$AC$111,MATCH(AL35,$AG$11:$AG$111,0))</f>
        <v>barbara</v>
      </c>
      <c r="AL35" s="90">
        <f t="array" ref="AL35">IF(AJ35="","",LARGE(AG$11:AG$200,ROWS($11:35)))</f>
        <v>-1.7E-6</v>
      </c>
    </row>
    <row r="36" spans="2:38" ht="21.6" thickBot="1">
      <c r="B36" s="96"/>
      <c r="C36" s="101">
        <f>+Inscriptions!F33</f>
        <v>0</v>
      </c>
      <c r="D36" s="58" t="s">
        <v>15</v>
      </c>
      <c r="E36" s="59">
        <v>178</v>
      </c>
      <c r="F36" s="100"/>
      <c r="G36" s="72">
        <f>INDEX(E$11:E$126,MATCH(F36,D$11:D$126,FALSE))</f>
        <v>0</v>
      </c>
      <c r="L36" s="92">
        <v>26</v>
      </c>
      <c r="M36" s="99" t="str">
        <f t="array" ref="M36">IF(ROWS($11:36)&gt;COUNTIF(C:C,"?*"),"",INDEX(C$11:C$200,MATCH(LARGE(G$11:G$200-ROW(G$11:G$200)/9^9,ROWS($11:36)),G$11:G$200-ROW(G$11:G$200)/9^9,0)))</f>
        <v/>
      </c>
      <c r="N36" s="98">
        <f>LARGE(G$11:G$200,ROWS($11:36))</f>
        <v>0</v>
      </c>
      <c r="P36" s="96"/>
      <c r="Q36" s="101" t="str">
        <f>+M36</f>
        <v/>
      </c>
      <c r="R36" s="100"/>
      <c r="S36" s="94">
        <f>INDEX(E$11:E$126,MATCH(R36,D$11:D$126,FALSE))</f>
        <v>0</v>
      </c>
      <c r="T36" s="93">
        <f>+N36</f>
        <v>0</v>
      </c>
      <c r="U36" s="93">
        <f>+S36+T36+ROW()/10000000</f>
        <v>3.5999999999999998E-6</v>
      </c>
      <c r="X36" s="92">
        <v>26</v>
      </c>
      <c r="Y36" s="91" t="str">
        <f>INDEX($Q$11:$Q$111,MATCH(Z36,$U$11:$U$42,0))</f>
        <v>alain</v>
      </c>
      <c r="Z36" s="97">
        <f>IF(X36="","",LARGE(U$11:U$200,ROWS($11:36)))</f>
        <v>1.7E-6</v>
      </c>
      <c r="AB36" s="96"/>
      <c r="AC36" s="101" t="str">
        <f>+Y36</f>
        <v>alain</v>
      </c>
      <c r="AD36" s="100"/>
      <c r="AE36" s="94">
        <f>INDEX(E$11:E$126,MATCH(AD36,D$11:D$126,FALSE))-ROW()/10000000</f>
        <v>-3.5999999999999998E-6</v>
      </c>
      <c r="AF36" s="93">
        <f>+Z36</f>
        <v>1.7E-6</v>
      </c>
      <c r="AG36" s="93">
        <f>SUM(AE36:AF36)</f>
        <v>-1.8999999999999998E-6</v>
      </c>
      <c r="AJ36" s="92">
        <v>26</v>
      </c>
      <c r="AK36" s="91" t="str">
        <f t="array" ref="AK36">INDEX($AC$11:$AC$111,MATCH(AL36,$AG$11:$AG$111,0))</f>
        <v>alain</v>
      </c>
      <c r="AL36" s="90">
        <f t="array" ref="AL36">IF(AJ36="","",LARGE(AG$11:AG$200,ROWS($11:36)))</f>
        <v>-1.8999999999999998E-6</v>
      </c>
    </row>
    <row r="37" spans="2:38" ht="21.6" thickBot="1">
      <c r="B37" s="102">
        <v>14</v>
      </c>
      <c r="C37" s="101">
        <f>+Inscriptions!F34</f>
        <v>0</v>
      </c>
      <c r="D37" s="58" t="s">
        <v>16</v>
      </c>
      <c r="E37" s="59">
        <v>177</v>
      </c>
      <c r="F37" s="100"/>
      <c r="G37" s="72">
        <f>INDEX(E$11:E$126,MATCH(F37,D$11:D$126,FALSE))</f>
        <v>0</v>
      </c>
      <c r="L37" s="92">
        <v>27</v>
      </c>
      <c r="M37" s="99" t="str">
        <f t="array" ref="M37">IF(ROWS($11:37)&gt;COUNTIF(C:C,"?*"),"",INDEX(C$11:C$200,MATCH(LARGE(G$11:G$200-ROW(G$11:G$200)/9^9,ROWS($11:37)),G$11:G$200-ROW(G$11:G$200)/9^9,0)))</f>
        <v/>
      </c>
      <c r="N37" s="98">
        <f>LARGE(G$11:G$200,ROWS($11:37))</f>
        <v>0</v>
      </c>
      <c r="P37" s="102">
        <v>14</v>
      </c>
      <c r="Q37" s="101" t="str">
        <f>+M37</f>
        <v/>
      </c>
      <c r="R37" s="100"/>
      <c r="S37" s="94">
        <f>INDEX(E$11:E$126,MATCH(R37,D$11:D$126,FALSE))</f>
        <v>0</v>
      </c>
      <c r="T37" s="93">
        <f>+N37</f>
        <v>0</v>
      </c>
      <c r="U37" s="93">
        <f>+S37+T37+ROW()/10000000</f>
        <v>3.7000000000000002E-6</v>
      </c>
      <c r="X37" s="92">
        <v>27</v>
      </c>
      <c r="Y37" s="91" t="str">
        <f>INDEX($Q$11:$Q$111,MATCH(Z37,$U$11:$U$42,0))</f>
        <v>camille</v>
      </c>
      <c r="Z37" s="97">
        <f>IF(X37="","",LARGE(U$11:U$200,ROWS($11:37)))</f>
        <v>1.5999999999999999E-6</v>
      </c>
      <c r="AB37" s="102">
        <v>14</v>
      </c>
      <c r="AC37" s="101" t="str">
        <f>+Y37</f>
        <v>camille</v>
      </c>
      <c r="AD37" s="100"/>
      <c r="AE37" s="94">
        <f>INDEX(E$11:E$126,MATCH(AD37,D$11:D$126,FALSE))-ROW()/10000000</f>
        <v>-3.7000000000000002E-6</v>
      </c>
      <c r="AF37" s="93">
        <f>+Z37</f>
        <v>1.5999999999999999E-6</v>
      </c>
      <c r="AG37" s="93">
        <f>SUM(AE37:AF37)</f>
        <v>-2.1000000000000002E-6</v>
      </c>
      <c r="AJ37" s="92">
        <v>27</v>
      </c>
      <c r="AK37" s="91" t="str">
        <f t="array" ref="AK37">INDEX($AC$11:$AC$111,MATCH(AL37,$AG$11:$AG$111,0))</f>
        <v>camille</v>
      </c>
      <c r="AL37" s="90">
        <f t="array" ref="AL37">IF(AJ37="","",LARGE(AG$11:AG$200,ROWS($11:37)))</f>
        <v>-2.1000000000000002E-6</v>
      </c>
    </row>
    <row r="38" spans="2:38" ht="21.6" thickBot="1">
      <c r="B38" s="96"/>
      <c r="C38" s="101">
        <f>+Inscriptions!F35</f>
        <v>0</v>
      </c>
      <c r="D38" s="58" t="s">
        <v>17</v>
      </c>
      <c r="E38" s="59">
        <v>176</v>
      </c>
      <c r="F38" s="100"/>
      <c r="G38" s="72">
        <f>INDEX(E$11:E$126,MATCH(F38,D$11:D$126,FALSE))</f>
        <v>0</v>
      </c>
      <c r="L38" s="92">
        <v>28</v>
      </c>
      <c r="M38" s="99" t="str">
        <f t="array" ref="M38">IF(ROWS($11:38)&gt;COUNTIF(C:C,"?*"),"",INDEX(C$11:C$200,MATCH(LARGE(G$11:G$200-ROW(G$11:G$200)/9^9,ROWS($11:38)),G$11:G$200-ROW(G$11:G$200)/9^9,0)))</f>
        <v/>
      </c>
      <c r="N38" s="98">
        <f>LARGE(G$11:G$200,ROWS($11:38))</f>
        <v>0</v>
      </c>
      <c r="P38" s="96"/>
      <c r="Q38" s="101" t="str">
        <f>+M38</f>
        <v/>
      </c>
      <c r="R38" s="100"/>
      <c r="S38" s="94">
        <f>INDEX(E$11:E$126,MATCH(R38,D$11:D$126,FALSE))</f>
        <v>0</v>
      </c>
      <c r="T38" s="93">
        <f>+N38</f>
        <v>0</v>
      </c>
      <c r="U38" s="93">
        <f>+S38+T38+ROW()/10000000</f>
        <v>3.8E-6</v>
      </c>
      <c r="X38" s="92">
        <v>28</v>
      </c>
      <c r="Y38" s="91" t="str">
        <f>INDEX($Q$11:$Q$111,MATCH(Z38,$U$11:$U$42,0))</f>
        <v>anna</v>
      </c>
      <c r="Z38" s="97">
        <f>IF(X38="","",LARGE(U$11:U$200,ROWS($11:38)))</f>
        <v>1.5E-6</v>
      </c>
      <c r="AB38" s="96"/>
      <c r="AC38" s="101" t="str">
        <f>+Y38</f>
        <v>anna</v>
      </c>
      <c r="AD38" s="100"/>
      <c r="AE38" s="94">
        <f>INDEX(E$11:E$126,MATCH(AD38,D$11:D$126,FALSE))-ROW()/10000000</f>
        <v>-3.8E-6</v>
      </c>
      <c r="AF38" s="93">
        <f>+Z38</f>
        <v>1.5E-6</v>
      </c>
      <c r="AG38" s="93">
        <f>SUM(AE38:AF38)</f>
        <v>-2.3E-6</v>
      </c>
      <c r="AJ38" s="92">
        <v>28</v>
      </c>
      <c r="AK38" s="91" t="str">
        <f t="array" ref="AK38">INDEX($AC$11:$AC$111,MATCH(AL38,$AG$11:$AG$111,0))</f>
        <v>anna</v>
      </c>
      <c r="AL38" s="90">
        <f t="array" ref="AL38">IF(AJ38="","",LARGE(AG$11:AG$200,ROWS($11:38)))</f>
        <v>-2.3E-6</v>
      </c>
    </row>
    <row r="39" spans="2:38" ht="21.6" thickBot="1">
      <c r="B39" s="102">
        <v>15</v>
      </c>
      <c r="C39" s="101">
        <f>+Inscriptions!F36</f>
        <v>0</v>
      </c>
      <c r="D39" s="58" t="s">
        <v>18</v>
      </c>
      <c r="E39" s="59">
        <v>175</v>
      </c>
      <c r="F39" s="100"/>
      <c r="G39" s="72">
        <f>INDEX(E$11:E$126,MATCH(F39,D$11:D$126,FALSE))</f>
        <v>0</v>
      </c>
      <c r="L39" s="92">
        <v>29</v>
      </c>
      <c r="M39" s="99" t="str">
        <f t="array" ref="M39">IF(ROWS($11:39)&gt;COUNTIF(C:C,"?*"),"",INDEX(C$11:C$200,MATCH(LARGE(G$11:G$200-ROW(G$11:G$200)/9^9,ROWS($11:39)),G$11:G$200-ROW(G$11:G$200)/9^9,0)))</f>
        <v/>
      </c>
      <c r="N39" s="98">
        <f>LARGE(G$11:G$200,ROWS($11:39))</f>
        <v>0</v>
      </c>
      <c r="P39" s="102">
        <v>15</v>
      </c>
      <c r="Q39" s="101" t="str">
        <f>+M39</f>
        <v/>
      </c>
      <c r="R39" s="100"/>
      <c r="S39" s="94">
        <f>INDEX(E$11:E$126,MATCH(R39,D$11:D$126,FALSE))</f>
        <v>0</v>
      </c>
      <c r="T39" s="93">
        <f>+N39</f>
        <v>0</v>
      </c>
      <c r="U39" s="93">
        <f>+S39+T39+ROW()/10000000</f>
        <v>3.8999999999999999E-6</v>
      </c>
      <c r="X39" s="92">
        <v>29</v>
      </c>
      <c r="Y39" s="91" t="str">
        <f>INDEX($Q$11:$Q$111,MATCH(Z39,$U$11:$U$42,0))</f>
        <v>agnes</v>
      </c>
      <c r="Z39" s="97">
        <f>IF(X39="","",LARGE(U$11:U$200,ROWS($11:39)))</f>
        <v>1.3999999999999999E-6</v>
      </c>
      <c r="AB39" s="102">
        <v>15</v>
      </c>
      <c r="AC39" s="101" t="str">
        <f>+Y39</f>
        <v>agnes</v>
      </c>
      <c r="AD39" s="100"/>
      <c r="AE39" s="94">
        <f>INDEX(E$11:E$126,MATCH(AD39,D$11:D$126,FALSE))-ROW()/10000000</f>
        <v>-3.8999999999999999E-6</v>
      </c>
      <c r="AF39" s="93">
        <f>+Z39</f>
        <v>1.3999999999999999E-6</v>
      </c>
      <c r="AG39" s="93">
        <f>SUM(AE39:AF39)</f>
        <v>-2.4999999999999998E-6</v>
      </c>
      <c r="AJ39" s="92">
        <v>29</v>
      </c>
      <c r="AK39" s="91" t="str">
        <f t="array" ref="AK39">INDEX($AC$11:$AC$111,MATCH(AL39,$AG$11:$AG$111,0))</f>
        <v>agnes</v>
      </c>
      <c r="AL39" s="90">
        <f t="array" ref="AL39">IF(AJ39="","",LARGE(AG$11:AG$200,ROWS($11:39)))</f>
        <v>-2.4999999999999998E-6</v>
      </c>
    </row>
    <row r="40" spans="2:38" ht="21.6" thickBot="1">
      <c r="B40" s="96"/>
      <c r="C40" s="101">
        <f>+Inscriptions!F37</f>
        <v>0</v>
      </c>
      <c r="D40" s="58" t="s">
        <v>19</v>
      </c>
      <c r="E40" s="59">
        <v>174</v>
      </c>
      <c r="F40" s="100"/>
      <c r="G40" s="72">
        <f>INDEX(E$11:E$126,MATCH(F40,D$11:D$126,FALSE))</f>
        <v>0</v>
      </c>
      <c r="L40" s="92">
        <v>30</v>
      </c>
      <c r="M40" s="99" t="str">
        <f t="array" ref="M40">IF(ROWS($11:40)&gt;COUNTIF(C:C,"?*"),"",INDEX(C$11:C$200,MATCH(LARGE(G$11:G$200-ROW(G$11:G$200)/9^9,ROWS($11:40)),G$11:G$200-ROW(G$11:G$200)/9^9,0)))</f>
        <v/>
      </c>
      <c r="N40" s="98">
        <f>LARGE(G$11:G$200,ROWS($11:40))</f>
        <v>0</v>
      </c>
      <c r="P40" s="96"/>
      <c r="Q40" s="101" t="str">
        <f>+M40</f>
        <v/>
      </c>
      <c r="R40" s="100"/>
      <c r="S40" s="94">
        <f>INDEX(E$11:E$126,MATCH(R40,D$11:D$126,FALSE))</f>
        <v>0</v>
      </c>
      <c r="T40" s="93">
        <f>+N40</f>
        <v>0</v>
      </c>
      <c r="U40" s="93">
        <f>+S40+T40+ROW()/10000000</f>
        <v>3.9999999999999998E-6</v>
      </c>
      <c r="X40" s="92">
        <v>30</v>
      </c>
      <c r="Y40" s="91" t="str">
        <f>INDEX($Q$11:$Q$111,MATCH(Z40,$U$11:$U$42,0))</f>
        <v>baniel</v>
      </c>
      <c r="Z40" s="97">
        <f>IF(X40="","",LARGE(U$11:U$200,ROWS($11:40)))</f>
        <v>1.3E-6</v>
      </c>
      <c r="AB40" s="96"/>
      <c r="AC40" s="101" t="str">
        <f>+Y40</f>
        <v>baniel</v>
      </c>
      <c r="AD40" s="100"/>
      <c r="AE40" s="94">
        <f>INDEX(E$11:E$126,MATCH(AD40,D$11:D$126,FALSE))-ROW()/10000000</f>
        <v>-3.9999999999999998E-6</v>
      </c>
      <c r="AF40" s="93">
        <f>+Z40</f>
        <v>1.3E-6</v>
      </c>
      <c r="AG40" s="93">
        <f>SUM(AE40:AF40)</f>
        <v>-2.6999999999999996E-6</v>
      </c>
      <c r="AJ40" s="92">
        <v>30</v>
      </c>
      <c r="AK40" s="91" t="str">
        <f t="array" ref="AK40">INDEX($AC$11:$AC$111,MATCH(AL40,$AG$11:$AG$111,0))</f>
        <v>baniel</v>
      </c>
      <c r="AL40" s="90">
        <f t="array" ref="AL40">IF(AJ40="","",LARGE(AG$11:AG$200,ROWS($11:40)))</f>
        <v>-2.6999999999999996E-6</v>
      </c>
    </row>
    <row r="41" spans="2:38" ht="21.6" thickBot="1">
      <c r="B41" s="102">
        <v>16</v>
      </c>
      <c r="C41" s="101">
        <f>+Inscriptions!F38</f>
        <v>0</v>
      </c>
      <c r="D41" s="58" t="s">
        <v>20</v>
      </c>
      <c r="E41" s="59">
        <v>173</v>
      </c>
      <c r="F41" s="100"/>
      <c r="G41" s="72">
        <f>INDEX(E$11:E$126,MATCH(F41,D$11:D$126,FALSE))</f>
        <v>0</v>
      </c>
      <c r="L41" s="92">
        <v>31</v>
      </c>
      <c r="M41" s="99" t="str">
        <f t="array" ref="M41">IF(ROWS($11:41)&gt;COUNTIF(C:C,"?*"),"",INDEX(C$11:C$200,MATCH(LARGE(G$11:G$200-ROW(G$11:G$200)/9^9,ROWS($11:41)),G$11:G$200-ROW(G$11:G$200)/9^9,0)))</f>
        <v/>
      </c>
      <c r="N41" s="98">
        <f>LARGE(G$11:G$200,ROWS($11:41))</f>
        <v>0</v>
      </c>
      <c r="P41" s="102">
        <v>16</v>
      </c>
      <c r="Q41" s="101" t="str">
        <f>+M41</f>
        <v/>
      </c>
      <c r="R41" s="100"/>
      <c r="S41" s="94">
        <f>INDEX(E$11:E$126,MATCH(R41,D$11:D$126,FALSE))</f>
        <v>0</v>
      </c>
      <c r="T41" s="93">
        <f>+N41</f>
        <v>0</v>
      </c>
      <c r="U41" s="93">
        <f>+S41+T41+ROW()/10000000</f>
        <v>4.0999999999999997E-6</v>
      </c>
      <c r="X41" s="92">
        <v>31</v>
      </c>
      <c r="Y41" s="91" t="str">
        <f>INDEX($Q$11:$Q$111,MATCH(Z41,$U$11:$U$42,0))</f>
        <v>arthur</v>
      </c>
      <c r="Z41" s="97">
        <f>IF(X41="","",LARGE(U$11:U$200,ROWS($11:41)))</f>
        <v>1.1999999999999999E-6</v>
      </c>
      <c r="AB41" s="102">
        <v>16</v>
      </c>
      <c r="AC41" s="101" t="str">
        <f>+Y41</f>
        <v>arthur</v>
      </c>
      <c r="AD41" s="100"/>
      <c r="AE41" s="94">
        <f>INDEX(E$11:E$126,MATCH(AD41,D$11:D$126,FALSE))-ROW()/10000000</f>
        <v>-4.0999999999999997E-6</v>
      </c>
      <c r="AF41" s="93">
        <f>+Z41</f>
        <v>1.1999999999999999E-6</v>
      </c>
      <c r="AG41" s="93">
        <f>SUM(AE41:AF41)</f>
        <v>-2.8999999999999998E-6</v>
      </c>
      <c r="AJ41" s="92">
        <v>31</v>
      </c>
      <c r="AK41" s="91" t="str">
        <f t="array" ref="AK41">INDEX($AC$11:$AC$111,MATCH(AL41,$AG$11:$AG$111,0))</f>
        <v>arthur</v>
      </c>
      <c r="AL41" s="90">
        <f t="array" ref="AL41">IF(AJ41="","",LARGE(AG$11:AG$200,ROWS($11:41)))</f>
        <v>-2.8999999999999998E-6</v>
      </c>
    </row>
    <row r="42" spans="2:38" ht="21.6" thickBot="1">
      <c r="B42" s="96"/>
      <c r="C42" s="101">
        <f>+Inscriptions!F39</f>
        <v>0</v>
      </c>
      <c r="D42" s="58" t="s">
        <v>21</v>
      </c>
      <c r="E42" s="59">
        <v>172</v>
      </c>
      <c r="F42" s="100"/>
      <c r="G42" s="72">
        <f>INDEX(E$11:E$126,MATCH(F42,D$11:D$126,FALSE))</f>
        <v>0</v>
      </c>
      <c r="L42" s="92">
        <v>32</v>
      </c>
      <c r="M42" s="99" t="str">
        <f t="array" ref="M42">IF(ROWS($11:42)&gt;COUNTIF(C:C,"?*"),"",INDEX(C$11:C$200,MATCH(LARGE(G$11:G$200-ROW(G$11:G$200)/9^9,ROWS($11:42)),G$11:G$200-ROW(G$11:G$200)/9^9,0)))</f>
        <v/>
      </c>
      <c r="N42" s="98">
        <f>LARGE(G$11:G$200,ROWS($11:42))</f>
        <v>0</v>
      </c>
      <c r="P42" s="96"/>
      <c r="Q42" s="101" t="str">
        <f>+M42</f>
        <v/>
      </c>
      <c r="R42" s="100"/>
      <c r="S42" s="94">
        <f>INDEX(E$11:E$126,MATCH(R42,D$11:D$126,FALSE))</f>
        <v>0</v>
      </c>
      <c r="T42" s="93">
        <f>+N42</f>
        <v>0</v>
      </c>
      <c r="U42" s="93">
        <f>+S42+T42+ROW()/10000000</f>
        <v>4.1999999999999996E-6</v>
      </c>
      <c r="X42" s="92">
        <v>32</v>
      </c>
      <c r="Y42" s="91" t="str">
        <f>INDEX($Q$11:$Q$111,MATCH(Z42,$U$11:$U$42,0))</f>
        <v>xavier</v>
      </c>
      <c r="Z42" s="97">
        <f>IF(X42="","",LARGE(U$11:U$200,ROWS($11:42)))</f>
        <v>1.1000000000000001E-6</v>
      </c>
      <c r="AB42" s="96"/>
      <c r="AC42" s="101" t="str">
        <f>+Y42</f>
        <v>xavier</v>
      </c>
      <c r="AD42" s="100"/>
      <c r="AE42" s="94">
        <f>INDEX(E$11:E$126,MATCH(AD42,D$11:D$126,FALSE))-ROW()/10000000</f>
        <v>-4.1999999999999996E-6</v>
      </c>
      <c r="AF42" s="93">
        <f>+Z42</f>
        <v>1.1000000000000001E-6</v>
      </c>
      <c r="AG42" s="93">
        <f>SUM(AE42:AF42)</f>
        <v>-3.0999999999999995E-6</v>
      </c>
      <c r="AJ42" s="92">
        <v>32</v>
      </c>
      <c r="AK42" s="91" t="str">
        <f t="array" ref="AK42">INDEX($AC$11:$AC$111,MATCH(AL42,$AG$11:$AG$111,0))</f>
        <v>xavier</v>
      </c>
      <c r="AL42" s="90">
        <f t="array" ref="AL42">IF(AJ42="","",LARGE(AG$11:AG$200,ROWS($11:42)))</f>
        <v>-3.0999999999999995E-6</v>
      </c>
    </row>
    <row r="43" spans="2:38">
      <c r="D43" s="58" t="s">
        <v>22</v>
      </c>
      <c r="E43" s="59">
        <v>171</v>
      </c>
    </row>
    <row r="44" spans="2:38">
      <c r="D44" s="58" t="s">
        <v>23</v>
      </c>
      <c r="E44" s="59">
        <v>170</v>
      </c>
    </row>
    <row r="45" spans="2:38">
      <c r="D45" s="58" t="s">
        <v>24</v>
      </c>
      <c r="E45" s="59">
        <v>169</v>
      </c>
    </row>
    <row r="46" spans="2:38">
      <c r="D46" s="58" t="s">
        <v>25</v>
      </c>
      <c r="E46" s="59">
        <v>168</v>
      </c>
    </row>
    <row r="47" spans="2:38">
      <c r="D47" s="58" t="s">
        <v>26</v>
      </c>
      <c r="E47" s="59">
        <v>167</v>
      </c>
    </row>
    <row r="48" spans="2:38">
      <c r="D48" s="58" t="s">
        <v>27</v>
      </c>
      <c r="E48" s="59">
        <v>166</v>
      </c>
    </row>
    <row r="49" spans="4:5" s="80" customFormat="1" ht="14.4">
      <c r="D49" s="58" t="s">
        <v>28</v>
      </c>
      <c r="E49" s="59">
        <v>61</v>
      </c>
    </row>
    <row r="50" spans="4:5" s="80" customFormat="1" ht="14.4">
      <c r="D50" s="58" t="s">
        <v>29</v>
      </c>
      <c r="E50" s="59">
        <v>165</v>
      </c>
    </row>
    <row r="51" spans="4:5" s="80" customFormat="1" ht="14.4">
      <c r="D51" s="58" t="s">
        <v>30</v>
      </c>
      <c r="E51" s="59">
        <v>164</v>
      </c>
    </row>
    <row r="52" spans="4:5" s="80" customFormat="1" ht="14.4">
      <c r="D52" s="58" t="s">
        <v>31</v>
      </c>
      <c r="E52" s="59">
        <v>163</v>
      </c>
    </row>
    <row r="53" spans="4:5" s="80" customFormat="1" ht="14.4">
      <c r="D53" s="58" t="s">
        <v>32</v>
      </c>
      <c r="E53" s="59">
        <v>162</v>
      </c>
    </row>
    <row r="54" spans="4:5" s="80" customFormat="1" ht="14.4">
      <c r="D54" s="58" t="s">
        <v>33</v>
      </c>
      <c r="E54" s="59">
        <v>161</v>
      </c>
    </row>
    <row r="55" spans="4:5" s="80" customFormat="1" ht="14.4">
      <c r="D55" s="58" t="s">
        <v>34</v>
      </c>
      <c r="E55" s="59">
        <v>160</v>
      </c>
    </row>
    <row r="56" spans="4:5" s="80" customFormat="1" ht="14.4">
      <c r="D56" s="58" t="s">
        <v>35</v>
      </c>
      <c r="E56" s="59">
        <v>159</v>
      </c>
    </row>
    <row r="57" spans="4:5" s="80" customFormat="1" ht="14.4">
      <c r="D57" s="58" t="s">
        <v>36</v>
      </c>
      <c r="E57" s="59">
        <v>158</v>
      </c>
    </row>
    <row r="58" spans="4:5" s="80" customFormat="1" ht="14.4">
      <c r="D58" s="58" t="s">
        <v>37</v>
      </c>
      <c r="E58" s="58">
        <v>157</v>
      </c>
    </row>
    <row r="59" spans="4:5" s="80" customFormat="1" ht="14.4">
      <c r="D59" s="58" t="s">
        <v>38</v>
      </c>
      <c r="E59" s="58">
        <v>156</v>
      </c>
    </row>
    <row r="60" spans="4:5" s="80" customFormat="1" ht="14.4">
      <c r="D60" s="58" t="s">
        <v>39</v>
      </c>
      <c r="E60" s="58">
        <v>155</v>
      </c>
    </row>
    <row r="61" spans="4:5" s="80" customFormat="1" ht="14.4">
      <c r="D61" s="58" t="s">
        <v>40</v>
      </c>
      <c r="E61" s="58">
        <v>60</v>
      </c>
    </row>
    <row r="62" spans="4:5" s="80" customFormat="1" ht="14.4">
      <c r="D62" s="58" t="s">
        <v>41</v>
      </c>
      <c r="E62" s="58">
        <v>154</v>
      </c>
    </row>
    <row r="63" spans="4:5" s="80" customFormat="1" ht="14.4">
      <c r="D63" s="58" t="s">
        <v>42</v>
      </c>
      <c r="E63" s="58">
        <v>153</v>
      </c>
    </row>
    <row r="64" spans="4:5" s="80" customFormat="1" ht="14.4">
      <c r="D64" s="58" t="s">
        <v>43</v>
      </c>
      <c r="E64" s="58">
        <v>152</v>
      </c>
    </row>
    <row r="65" spans="4:5" s="80" customFormat="1" ht="14.4">
      <c r="D65" s="58" t="s">
        <v>44</v>
      </c>
      <c r="E65" s="58">
        <v>151</v>
      </c>
    </row>
    <row r="66" spans="4:5" s="80" customFormat="1" ht="14.4">
      <c r="D66" s="58" t="s">
        <v>45</v>
      </c>
      <c r="E66" s="58">
        <v>150</v>
      </c>
    </row>
    <row r="67" spans="4:5" s="80" customFormat="1" ht="14.4">
      <c r="D67" s="58" t="s">
        <v>46</v>
      </c>
      <c r="E67" s="58">
        <v>149</v>
      </c>
    </row>
    <row r="68" spans="4:5" s="80" customFormat="1" ht="14.4">
      <c r="D68" s="58" t="s">
        <v>47</v>
      </c>
      <c r="E68" s="58">
        <v>148</v>
      </c>
    </row>
    <row r="69" spans="4:5" s="80" customFormat="1" ht="14.4">
      <c r="D69" s="58" t="s">
        <v>48</v>
      </c>
      <c r="E69" s="58">
        <v>147</v>
      </c>
    </row>
    <row r="70" spans="4:5" s="80" customFormat="1" ht="14.4">
      <c r="D70" s="58" t="s">
        <v>49</v>
      </c>
      <c r="E70" s="58">
        <v>146</v>
      </c>
    </row>
    <row r="71" spans="4:5" s="80" customFormat="1" ht="14.4">
      <c r="D71" s="58" t="s">
        <v>50</v>
      </c>
      <c r="E71" s="58">
        <v>145</v>
      </c>
    </row>
    <row r="72" spans="4:5" s="80" customFormat="1" ht="14.4">
      <c r="D72" s="60" t="s">
        <v>51</v>
      </c>
      <c r="E72" s="60">
        <v>59</v>
      </c>
    </row>
    <row r="73" spans="4:5" s="80" customFormat="1" ht="14.4">
      <c r="D73" s="58" t="s">
        <v>52</v>
      </c>
      <c r="E73" s="58">
        <v>144</v>
      </c>
    </row>
    <row r="74" spans="4:5" s="80" customFormat="1" ht="14.4">
      <c r="D74" s="58" t="s">
        <v>53</v>
      </c>
      <c r="E74" s="58">
        <v>143</v>
      </c>
    </row>
    <row r="75" spans="4:5" s="80" customFormat="1" ht="14.4">
      <c r="D75" s="58" t="s">
        <v>54</v>
      </c>
      <c r="E75" s="58">
        <v>142</v>
      </c>
    </row>
    <row r="76" spans="4:5" s="80" customFormat="1" ht="14.4">
      <c r="D76" s="58" t="s">
        <v>55</v>
      </c>
      <c r="E76" s="58">
        <v>141</v>
      </c>
    </row>
    <row r="77" spans="4:5" s="80" customFormat="1" ht="14.4">
      <c r="D77" s="58" t="s">
        <v>56</v>
      </c>
      <c r="E77" s="58">
        <v>140</v>
      </c>
    </row>
    <row r="78" spans="4:5" s="80" customFormat="1" ht="14.4">
      <c r="D78" s="58" t="s">
        <v>57</v>
      </c>
      <c r="E78" s="58">
        <v>139</v>
      </c>
    </row>
    <row r="79" spans="4:5" s="80" customFormat="1" ht="14.4">
      <c r="D79" s="58" t="s">
        <v>58</v>
      </c>
      <c r="E79" s="58">
        <v>138</v>
      </c>
    </row>
    <row r="80" spans="4:5" s="80" customFormat="1" ht="14.4">
      <c r="D80" s="58" t="s">
        <v>59</v>
      </c>
      <c r="E80" s="58">
        <v>137</v>
      </c>
    </row>
    <row r="81" spans="4:5" s="80" customFormat="1" ht="14.4">
      <c r="D81" s="58" t="s">
        <v>60</v>
      </c>
      <c r="E81" s="58">
        <v>136</v>
      </c>
    </row>
    <row r="82" spans="4:5" s="80" customFormat="1" ht="14.4">
      <c r="D82" s="58" t="s">
        <v>61</v>
      </c>
      <c r="E82" s="58">
        <v>58</v>
      </c>
    </row>
    <row r="83" spans="4:5" s="80" customFormat="1" ht="14.4">
      <c r="D83" s="58" t="s">
        <v>62</v>
      </c>
      <c r="E83" s="58">
        <v>135</v>
      </c>
    </row>
    <row r="84" spans="4:5" s="80" customFormat="1" ht="14.4">
      <c r="D84" s="58" t="s">
        <v>63</v>
      </c>
      <c r="E84" s="58">
        <v>134</v>
      </c>
    </row>
    <row r="85" spans="4:5" s="80" customFormat="1" ht="14.4">
      <c r="D85" s="58" t="s">
        <v>64</v>
      </c>
      <c r="E85" s="58">
        <v>133</v>
      </c>
    </row>
    <row r="86" spans="4:5" s="80" customFormat="1" ht="14.4">
      <c r="D86" s="58" t="s">
        <v>65</v>
      </c>
      <c r="E86" s="58">
        <v>132</v>
      </c>
    </row>
    <row r="87" spans="4:5" s="80" customFormat="1" ht="14.4">
      <c r="D87" s="58" t="s">
        <v>66</v>
      </c>
      <c r="E87" s="58">
        <v>131</v>
      </c>
    </row>
    <row r="88" spans="4:5" s="80" customFormat="1" ht="14.4">
      <c r="D88" s="58" t="s">
        <v>67</v>
      </c>
      <c r="E88" s="58">
        <v>130</v>
      </c>
    </row>
    <row r="89" spans="4:5" s="80" customFormat="1" ht="14.4">
      <c r="D89" s="58" t="s">
        <v>68</v>
      </c>
      <c r="E89" s="58">
        <v>129</v>
      </c>
    </row>
    <row r="90" spans="4:5" s="80" customFormat="1" ht="14.4">
      <c r="D90" s="58" t="s">
        <v>69</v>
      </c>
      <c r="E90" s="58">
        <v>128</v>
      </c>
    </row>
    <row r="91" spans="4:5" s="80" customFormat="1" ht="14.4">
      <c r="D91" s="58" t="s">
        <v>70</v>
      </c>
      <c r="E91" s="58">
        <v>57</v>
      </c>
    </row>
    <row r="92" spans="4:5" s="80" customFormat="1" ht="14.4">
      <c r="D92" s="58" t="s">
        <v>71</v>
      </c>
      <c r="E92" s="58">
        <v>127</v>
      </c>
    </row>
    <row r="93" spans="4:5" s="80" customFormat="1" ht="14.4">
      <c r="D93" s="58" t="s">
        <v>72</v>
      </c>
      <c r="E93" s="58">
        <v>126</v>
      </c>
    </row>
    <row r="94" spans="4:5" s="80" customFormat="1" ht="14.4">
      <c r="D94" s="58" t="s">
        <v>73</v>
      </c>
      <c r="E94" s="58">
        <v>125</v>
      </c>
    </row>
    <row r="95" spans="4:5" s="80" customFormat="1" ht="14.4">
      <c r="D95" s="58" t="s">
        <v>74</v>
      </c>
      <c r="E95" s="58">
        <v>124</v>
      </c>
    </row>
    <row r="96" spans="4:5" s="80" customFormat="1" ht="14.4">
      <c r="D96" s="58" t="s">
        <v>75</v>
      </c>
      <c r="E96" s="58">
        <v>123</v>
      </c>
    </row>
    <row r="97" spans="4:5" s="80" customFormat="1" ht="14.4">
      <c r="D97" s="58" t="s">
        <v>76</v>
      </c>
      <c r="E97" s="58">
        <v>122</v>
      </c>
    </row>
    <row r="98" spans="4:5" s="80" customFormat="1" ht="14.4">
      <c r="D98" s="58" t="s">
        <v>77</v>
      </c>
      <c r="E98" s="58">
        <v>121</v>
      </c>
    </row>
    <row r="99" spans="4:5" s="80" customFormat="1" ht="14.4">
      <c r="D99" s="58" t="s">
        <v>78</v>
      </c>
      <c r="E99" s="58">
        <v>56</v>
      </c>
    </row>
    <row r="100" spans="4:5" s="80" customFormat="1" ht="14.4">
      <c r="D100" s="58" t="s">
        <v>79</v>
      </c>
      <c r="E100" s="58">
        <v>120</v>
      </c>
    </row>
    <row r="101" spans="4:5" s="80" customFormat="1" ht="14.4">
      <c r="D101" s="58" t="s">
        <v>80</v>
      </c>
      <c r="E101" s="58">
        <v>119</v>
      </c>
    </row>
    <row r="102" spans="4:5" s="80" customFormat="1" ht="14.4">
      <c r="D102" s="58" t="s">
        <v>81</v>
      </c>
      <c r="E102" s="58">
        <v>118</v>
      </c>
    </row>
    <row r="103" spans="4:5" s="80" customFormat="1" ht="14.4">
      <c r="D103" s="58" t="s">
        <v>82</v>
      </c>
      <c r="E103" s="58">
        <v>117</v>
      </c>
    </row>
    <row r="104" spans="4:5" s="80" customFormat="1" ht="14.4">
      <c r="D104" s="58" t="s">
        <v>83</v>
      </c>
      <c r="E104" s="58">
        <v>116</v>
      </c>
    </row>
    <row r="105" spans="4:5" s="80" customFormat="1" ht="14.4">
      <c r="D105" s="58" t="s">
        <v>84</v>
      </c>
      <c r="E105" s="58">
        <v>115</v>
      </c>
    </row>
    <row r="106" spans="4:5" s="80" customFormat="1" ht="14.4">
      <c r="D106" s="58" t="s">
        <v>85</v>
      </c>
      <c r="E106" s="58">
        <v>55</v>
      </c>
    </row>
    <row r="107" spans="4:5" s="80" customFormat="1" ht="14.4">
      <c r="D107" s="58" t="s">
        <v>86</v>
      </c>
      <c r="E107" s="58">
        <v>114</v>
      </c>
    </row>
    <row r="108" spans="4:5" s="80" customFormat="1" ht="14.4">
      <c r="D108" s="58" t="s">
        <v>87</v>
      </c>
      <c r="E108" s="58">
        <v>113</v>
      </c>
    </row>
    <row r="109" spans="4:5" s="80" customFormat="1" ht="14.4">
      <c r="D109" s="58" t="s">
        <v>88</v>
      </c>
      <c r="E109" s="58">
        <v>112</v>
      </c>
    </row>
    <row r="110" spans="4:5" s="80" customFormat="1" ht="14.4">
      <c r="D110" s="58" t="s">
        <v>89</v>
      </c>
      <c r="E110" s="58">
        <v>111</v>
      </c>
    </row>
    <row r="111" spans="4:5" s="80" customFormat="1" ht="14.4">
      <c r="D111" s="58" t="s">
        <v>90</v>
      </c>
      <c r="E111" s="58">
        <v>110</v>
      </c>
    </row>
    <row r="112" spans="4:5" s="80" customFormat="1" ht="14.4">
      <c r="D112" s="58" t="s">
        <v>91</v>
      </c>
      <c r="E112" s="58">
        <v>54</v>
      </c>
    </row>
    <row r="113" spans="4:5" s="80" customFormat="1" ht="14.4">
      <c r="D113" s="58" t="s">
        <v>92</v>
      </c>
      <c r="E113" s="58">
        <v>109</v>
      </c>
    </row>
    <row r="114" spans="4:5" s="80" customFormat="1" ht="14.4">
      <c r="D114" s="58" t="s">
        <v>93</v>
      </c>
      <c r="E114" s="58">
        <v>108</v>
      </c>
    </row>
    <row r="115" spans="4:5" s="80" customFormat="1" ht="14.4">
      <c r="D115" s="58" t="s">
        <v>94</v>
      </c>
      <c r="E115" s="58">
        <v>107</v>
      </c>
    </row>
    <row r="116" spans="4:5" s="80" customFormat="1" ht="14.4">
      <c r="D116" s="58" t="s">
        <v>95</v>
      </c>
      <c r="E116" s="58">
        <v>106</v>
      </c>
    </row>
    <row r="117" spans="4:5" s="80" customFormat="1" ht="14.4">
      <c r="D117" s="58" t="s">
        <v>96</v>
      </c>
      <c r="E117" s="58">
        <v>53</v>
      </c>
    </row>
    <row r="118" spans="4:5" s="80" customFormat="1" ht="14.4">
      <c r="D118" s="58" t="s">
        <v>97</v>
      </c>
      <c r="E118" s="58">
        <v>105</v>
      </c>
    </row>
    <row r="119" spans="4:5" s="80" customFormat="1" ht="14.4">
      <c r="D119" s="58" t="s">
        <v>98</v>
      </c>
      <c r="E119" s="58">
        <v>104</v>
      </c>
    </row>
    <row r="120" spans="4:5" s="80" customFormat="1" ht="14.4">
      <c r="D120" s="58" t="s">
        <v>99</v>
      </c>
      <c r="E120" s="58">
        <v>103</v>
      </c>
    </row>
    <row r="121" spans="4:5" s="80" customFormat="1" ht="14.4">
      <c r="D121" s="58" t="s">
        <v>100</v>
      </c>
      <c r="E121" s="58">
        <v>52</v>
      </c>
    </row>
    <row r="122" spans="4:5" s="80" customFormat="1" ht="14.4">
      <c r="D122" s="58" t="s">
        <v>101</v>
      </c>
      <c r="E122" s="58">
        <v>102</v>
      </c>
    </row>
    <row r="123" spans="4:5" s="80" customFormat="1" ht="14.4">
      <c r="D123" s="58" t="s">
        <v>102</v>
      </c>
      <c r="E123" s="58">
        <v>101</v>
      </c>
    </row>
    <row r="124" spans="4:5" s="80" customFormat="1" ht="14.4">
      <c r="D124" s="58" t="s">
        <v>103</v>
      </c>
      <c r="E124" s="58">
        <v>51</v>
      </c>
    </row>
    <row r="125" spans="4:5" s="80" customFormat="1" ht="14.4">
      <c r="D125" s="58" t="s">
        <v>104</v>
      </c>
      <c r="E125" s="58">
        <v>100</v>
      </c>
    </row>
    <row r="126" spans="4:5" s="80" customFormat="1" ht="14.4">
      <c r="D126" s="58" t="s">
        <v>105</v>
      </c>
      <c r="E126" s="58">
        <v>50</v>
      </c>
    </row>
  </sheetData>
  <mergeCells count="54">
    <mergeCell ref="P35:P36"/>
    <mergeCell ref="P37:P38"/>
    <mergeCell ref="AB23:AB24"/>
    <mergeCell ref="AB25:AB26"/>
    <mergeCell ref="AB39:AB40"/>
    <mergeCell ref="AB41:AB42"/>
    <mergeCell ref="AB35:AB36"/>
    <mergeCell ref="AB37:AB38"/>
    <mergeCell ref="AB27:AB28"/>
    <mergeCell ref="AB29:AB30"/>
    <mergeCell ref="P41:P42"/>
    <mergeCell ref="AB8:AL8"/>
    <mergeCell ref="AB11:AB12"/>
    <mergeCell ref="AB13:AB14"/>
    <mergeCell ref="AB15:AB16"/>
    <mergeCell ref="AB17:AB18"/>
    <mergeCell ref="AB19:AB20"/>
    <mergeCell ref="AB21:AB22"/>
    <mergeCell ref="L10:N10"/>
    <mergeCell ref="X10:Z10"/>
    <mergeCell ref="P39:P40"/>
    <mergeCell ref="AB31:AB32"/>
    <mergeCell ref="AB33:AB34"/>
    <mergeCell ref="P25:P26"/>
    <mergeCell ref="P27:P28"/>
    <mergeCell ref="P29:P30"/>
    <mergeCell ref="P31:P32"/>
    <mergeCell ref="P33:P34"/>
    <mergeCell ref="P19:P20"/>
    <mergeCell ref="P21:P22"/>
    <mergeCell ref="P23:P24"/>
    <mergeCell ref="B8:N8"/>
    <mergeCell ref="P8:Z8"/>
    <mergeCell ref="P11:P12"/>
    <mergeCell ref="P13:P14"/>
    <mergeCell ref="P15:P16"/>
    <mergeCell ref="B11:B12"/>
    <mergeCell ref="B13:B14"/>
    <mergeCell ref="B15:B16"/>
    <mergeCell ref="B17:B18"/>
    <mergeCell ref="B23:B24"/>
    <mergeCell ref="B21:B22"/>
    <mergeCell ref="B25:B26"/>
    <mergeCell ref="B27:B28"/>
    <mergeCell ref="AJ10:AL10"/>
    <mergeCell ref="B41:B42"/>
    <mergeCell ref="B31:B32"/>
    <mergeCell ref="B33:B34"/>
    <mergeCell ref="B35:B36"/>
    <mergeCell ref="B37:B38"/>
    <mergeCell ref="B39:B40"/>
    <mergeCell ref="P17:P18"/>
    <mergeCell ref="B29:B30"/>
    <mergeCell ref="B19:B20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Explications</vt:lpstr>
      <vt:lpstr>Inscriptions</vt:lpstr>
      <vt:lpstr>Aurard</vt:lpstr>
      <vt:lpstr>Inscriptions!noms1</vt:lpstr>
      <vt:lpstr>Inscriptions!noms2</vt:lpstr>
      <vt:lpstr>Inscriptions!orthographe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Vincent Pierre</cp:lastModifiedBy>
  <cp:lastPrinted>2015-11-30T08:43:34Z</cp:lastPrinted>
  <dcterms:created xsi:type="dcterms:W3CDTF">2012-07-31T10:22:18Z</dcterms:created>
  <dcterms:modified xsi:type="dcterms:W3CDTF">2015-11-30T15:56:46Z</dcterms:modified>
</cp:coreProperties>
</file>