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45" windowWidth="18915" windowHeight="12045" tabRatio="847" activeTab="2"/>
  </bookViews>
  <sheets>
    <sheet name="Carqueiranne" sheetId="4" r:id="rId1"/>
    <sheet name="synthèse" sheetId="17" r:id="rId2"/>
    <sheet name="AA-CN" sheetId="22" r:id="rId3"/>
  </sheets>
  <definedNames>
    <definedName name="ville">#REF!</definedName>
  </definedNames>
  <calcPr calcId="145621"/>
</workbook>
</file>

<file path=xl/calcChain.xml><?xml version="1.0" encoding="utf-8"?>
<calcChain xmlns="http://schemas.openxmlformats.org/spreadsheetml/2006/main">
  <c r="B4" i="22" l="1"/>
  <c r="C4" i="22"/>
  <c r="A4" i="22"/>
  <c r="B13" i="17"/>
  <c r="A3" i="22"/>
  <c r="D11" i="4" l="1"/>
  <c r="E2" i="4" l="1"/>
  <c r="E4" i="4"/>
  <c r="E6" i="4"/>
  <c r="E8" i="4"/>
  <c r="E3" i="4"/>
  <c r="E5" i="4"/>
  <c r="E7" i="4"/>
  <c r="E10" i="4"/>
  <c r="E9" i="4"/>
  <c r="B24" i="17"/>
  <c r="B20" i="17"/>
  <c r="B4" i="17"/>
  <c r="B32" i="17"/>
  <c r="B28" i="17"/>
  <c r="B16" i="17"/>
  <c r="B36" i="17"/>
  <c r="B12" i="17"/>
  <c r="B3" i="17"/>
  <c r="B8" i="17"/>
  <c r="B44" i="17"/>
  <c r="B40" i="17"/>
  <c r="B11" i="17"/>
  <c r="B3" i="22"/>
  <c r="E11" i="4" l="1"/>
  <c r="D21" i="4"/>
  <c r="E14" i="4" s="1"/>
  <c r="E12" i="4" l="1"/>
  <c r="E19" i="4"/>
  <c r="E17" i="4"/>
  <c r="E15" i="4"/>
  <c r="E13" i="4"/>
  <c r="E20" i="4"/>
  <c r="E18" i="4"/>
  <c r="E16" i="4"/>
  <c r="E21" i="4" l="1"/>
  <c r="B30" i="17"/>
  <c r="B45" i="17"/>
  <c r="B14" i="17"/>
  <c r="B25" i="17"/>
  <c r="B15" i="17"/>
  <c r="B17" i="17"/>
  <c r="B42" i="17"/>
  <c r="B21" i="17"/>
  <c r="B34" i="17"/>
  <c r="B29" i="17"/>
  <c r="B6" i="17"/>
  <c r="B9" i="17"/>
  <c r="B31" i="17"/>
  <c r="B37" i="17"/>
  <c r="B18" i="17"/>
  <c r="B41" i="17"/>
  <c r="B7" i="17"/>
  <c r="B19" i="17"/>
  <c r="B27" i="17"/>
  <c r="B35" i="17"/>
  <c r="B10" i="17"/>
  <c r="B22" i="17"/>
  <c r="B39" i="17"/>
  <c r="B43" i="17"/>
  <c r="B23" i="17"/>
  <c r="B46" i="17"/>
  <c r="B26" i="17"/>
  <c r="B33" i="17"/>
  <c r="B5" i="17"/>
  <c r="B38" i="17"/>
</calcChain>
</file>

<file path=xl/comments1.xml><?xml version="1.0" encoding="utf-8"?>
<comments xmlns="http://schemas.openxmlformats.org/spreadsheetml/2006/main">
  <authors>
    <author>AGOSTINO Romain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  <r>
          <rPr>
            <b/>
            <sz val="7"/>
            <color indexed="81"/>
            <rFont val="Tahoma"/>
            <family val="2"/>
          </rPr>
          <t>Prêt PLS CDC Foncier (55 631)
Prêt PLS CDC Construction (108 191)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Dont subvention foncière :</t>
        </r>
        <r>
          <rPr>
            <sz val="9"/>
            <color indexed="81"/>
            <rFont val="Tahoma"/>
            <family val="2"/>
          </rPr>
          <t xml:space="preserve">
11 000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 xml:space="preserve">Détail des subventions: 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 xml:space="preserve">Détail des prêts :
</t>
        </r>
      </text>
    </comment>
  </commentList>
</comments>
</file>

<file path=xl/sharedStrings.xml><?xml version="1.0" encoding="utf-8"?>
<sst xmlns="http://schemas.openxmlformats.org/spreadsheetml/2006/main" count="94" uniqueCount="32">
  <si>
    <t>Etat</t>
  </si>
  <si>
    <t>Commune</t>
  </si>
  <si>
    <t>Département</t>
  </si>
  <si>
    <t>EPCI</t>
  </si>
  <si>
    <t>CDC</t>
  </si>
  <si>
    <t>Nbr de logement</t>
  </si>
  <si>
    <t>Régions</t>
  </si>
  <si>
    <t>Autres Prêts</t>
  </si>
  <si>
    <t>Financeurs</t>
  </si>
  <si>
    <t>Montant du financement</t>
  </si>
  <si>
    <t>Part du financement</t>
  </si>
  <si>
    <t>Total de l'opération</t>
  </si>
  <si>
    <t>Autres subventions</t>
  </si>
  <si>
    <t>Financement interne</t>
  </si>
  <si>
    <t>Utiliser bouton           macro ici</t>
  </si>
  <si>
    <t>Carqueiranne</t>
  </si>
  <si>
    <t>Le nouveau logis provençal</t>
  </si>
  <si>
    <t>Var Habitat</t>
  </si>
  <si>
    <t xml:space="preserve">TABLEAU RECAPITULATIF DU FINANCEMENT DE CHAQUE ACTEURS EN FONCTION DU BAILLEUR ET DE LA VILLE </t>
  </si>
  <si>
    <t>Page "Carqueiranne"</t>
  </si>
  <si>
    <t>Lien pour basculer sur une autre feuille</t>
  </si>
  <si>
    <t>Beau rivage</t>
  </si>
  <si>
    <t>Nom du bailleur</t>
  </si>
  <si>
    <t>Nom de l'opération</t>
  </si>
  <si>
    <t>CN</t>
  </si>
  <si>
    <r>
      <t xml:space="preserve">Nom du bailleur </t>
    </r>
    <r>
      <rPr>
        <b/>
        <sz val="12"/>
        <rFont val="Calibri"/>
        <family val="2"/>
        <scheme val="minor"/>
      </rPr>
      <t>et détail de l'opération</t>
    </r>
  </si>
  <si>
    <t>NON VEFA</t>
  </si>
  <si>
    <t>AA</t>
  </si>
  <si>
    <t>Nom d'oépration</t>
  </si>
  <si>
    <t>Ville</t>
  </si>
  <si>
    <t xml:space="preserve">  </t>
  </si>
  <si>
    <t>AUCUNE DIFFERENCE ICI LA FORMULE DEVRAIT PERMETTRE D'AFFICHER JUSTE LE MONTANT POUR LA COLONNE "AA"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</si>
</sst>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#,##0.00\ &quot;€&quot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2"/>
      <color theme="1"/>
      <name val="Arial Black"/>
      <family val="2"/>
    </font>
    <font>
      <sz val="11"/>
      <color theme="9" tint="-0.249977111117893"/>
      <name val="Calibri"/>
      <family val="2"/>
      <scheme val="minor"/>
    </font>
    <font>
      <b/>
      <sz val="7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theme="8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7" applyNumberFormat="0" applyFill="0" applyAlignment="0" applyProtection="0"/>
    <xf numFmtId="43" fontId="1" fillId="0" borderId="0" applyFont="0" applyFill="0" applyBorder="0" applyAlignment="0" applyProtection="0"/>
  </cellStyleXfs>
  <cellXfs count="81">
    <xf numFmtId="0" fontId="0" fillId="0" borderId="0" xfId="0"/>
    <xf numFmtId="10" fontId="0" fillId="0" borderId="0" xfId="0" applyNumberFormat="1"/>
    <xf numFmtId="0" fontId="0" fillId="0" borderId="0" xfId="0" applyBorder="1"/>
    <xf numFmtId="3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0" fontId="3" fillId="0" borderId="3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10" fontId="0" fillId="0" borderId="13" xfId="0" applyNumberForma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0" fontId="4" fillId="0" borderId="8" xfId="1" applyNumberFormat="1" applyFont="1" applyBorder="1" applyAlignment="1">
      <alignment horizontal="center" vertical="center"/>
    </xf>
    <xf numFmtId="0" fontId="5" fillId="0" borderId="0" xfId="0" applyFont="1"/>
    <xf numFmtId="3" fontId="4" fillId="0" borderId="8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0" fontId="3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3" fillId="0" borderId="19" xfId="0" applyNumberFormat="1" applyFon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 wrapText="1"/>
    </xf>
    <xf numFmtId="3" fontId="0" fillId="0" borderId="15" xfId="0" applyNumberFormat="1" applyBorder="1" applyAlignment="1">
      <alignment horizontal="center" vertical="center" wrapText="1"/>
    </xf>
    <xf numFmtId="3" fontId="0" fillId="0" borderId="20" xfId="0" applyNumberFormat="1" applyBorder="1" applyAlignment="1">
      <alignment horizontal="center" vertical="center" wrapText="1"/>
    </xf>
    <xf numFmtId="3" fontId="0" fillId="0" borderId="21" xfId="0" applyNumberFormat="1" applyBorder="1" applyAlignment="1">
      <alignment horizontal="center" vertical="center" wrapText="1"/>
    </xf>
    <xf numFmtId="3" fontId="0" fillId="0" borderId="23" xfId="0" applyNumberFormat="1" applyBorder="1" applyAlignment="1">
      <alignment horizontal="center" vertical="center" wrapText="1"/>
    </xf>
    <xf numFmtId="3" fontId="0" fillId="0" borderId="24" xfId="0" applyNumberForma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3" fontId="0" fillId="0" borderId="0" xfId="0" applyNumberForma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3" fontId="8" fillId="0" borderId="28" xfId="0" applyNumberFormat="1" applyFont="1" applyBorder="1" applyAlignment="1">
      <alignment horizontal="center" vertical="center" wrapText="1"/>
    </xf>
    <xf numFmtId="3" fontId="0" fillId="0" borderId="0" xfId="0" applyNumberFormat="1" applyBorder="1" applyAlignment="1">
      <alignment vertical="center" wrapText="1"/>
    </xf>
    <xf numFmtId="3" fontId="10" fillId="0" borderId="0" xfId="0" applyNumberFormat="1" applyFont="1" applyBorder="1" applyAlignment="1">
      <alignment horizontal="center" vertical="center" wrapText="1"/>
    </xf>
    <xf numFmtId="3" fontId="3" fillId="0" borderId="21" xfId="0" applyNumberFormat="1" applyFont="1" applyBorder="1" applyAlignment="1">
      <alignment horizontal="center" vertical="center" wrapText="1"/>
    </xf>
    <xf numFmtId="43" fontId="0" fillId="0" borderId="0" xfId="2" applyFont="1" applyBorder="1" applyAlignment="1">
      <alignment horizontal="center" vertical="center" wrapText="1"/>
    </xf>
    <xf numFmtId="43" fontId="0" fillId="0" borderId="0" xfId="2" applyFont="1" applyAlignment="1">
      <alignment horizontal="center" vertical="center" wrapText="1"/>
    </xf>
    <xf numFmtId="10" fontId="0" fillId="0" borderId="0" xfId="2" applyNumberFormat="1" applyFont="1" applyBorder="1" applyAlignment="1">
      <alignment horizontal="center" vertical="center" wrapText="1"/>
    </xf>
    <xf numFmtId="10" fontId="14" fillId="0" borderId="21" xfId="2" applyNumberFormat="1" applyFont="1" applyBorder="1" applyAlignment="1">
      <alignment horizontal="center" vertical="center" wrapText="1"/>
    </xf>
    <xf numFmtId="10" fontId="0" fillId="0" borderId="22" xfId="2" applyNumberFormat="1" applyFont="1" applyBorder="1" applyAlignment="1">
      <alignment horizontal="center" vertical="center" wrapText="1"/>
    </xf>
    <xf numFmtId="165" fontId="0" fillId="0" borderId="22" xfId="2" applyNumberFormat="1" applyFont="1" applyBorder="1" applyAlignment="1">
      <alignment horizontal="center" vertical="center" wrapText="1"/>
    </xf>
    <xf numFmtId="165" fontId="14" fillId="0" borderId="0" xfId="2" applyNumberFormat="1" applyFont="1" applyAlignment="1">
      <alignment horizontal="center" vertical="center" wrapText="1"/>
    </xf>
    <xf numFmtId="165" fontId="14" fillId="0" borderId="0" xfId="2" applyNumberFormat="1" applyFont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 wrapText="1"/>
    </xf>
    <xf numFmtId="165" fontId="14" fillId="0" borderId="21" xfId="2" applyNumberFormat="1" applyFont="1" applyBorder="1" applyAlignment="1">
      <alignment horizontal="center" vertical="center" wrapText="1"/>
    </xf>
    <xf numFmtId="3" fontId="18" fillId="2" borderId="0" xfId="0" applyNumberFormat="1" applyFont="1" applyFill="1" applyBorder="1" applyAlignment="1">
      <alignment horizontal="center" vertical="center" wrapText="1"/>
    </xf>
    <xf numFmtId="2" fontId="3" fillId="2" borderId="30" xfId="0" applyNumberFormat="1" applyFont="1" applyFill="1" applyBorder="1" applyAlignment="1">
      <alignment horizontal="center" vertical="center" wrapText="1"/>
    </xf>
    <xf numFmtId="49" fontId="19" fillId="3" borderId="29" xfId="0" applyNumberFormat="1" applyFont="1" applyFill="1" applyBorder="1" applyAlignment="1">
      <alignment horizontal="center" vertical="center" wrapText="1"/>
    </xf>
    <xf numFmtId="49" fontId="17" fillId="3" borderId="2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43" fontId="0" fillId="0" borderId="21" xfId="2" applyFont="1" applyBorder="1" applyAlignment="1">
      <alignment horizontal="center" vertical="center" wrapText="1"/>
    </xf>
    <xf numFmtId="10" fontId="20" fillId="4" borderId="27" xfId="0" applyNumberFormat="1" applyFont="1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0" fontId="20" fillId="4" borderId="2" xfId="0" applyNumberFormat="1" applyFont="1" applyFill="1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0" xfId="0" applyFont="1"/>
    <xf numFmtId="0" fontId="0" fillId="0" borderId="34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0" borderId="1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3" fontId="9" fillId="0" borderId="0" xfId="0" applyNumberFormat="1" applyFont="1" applyBorder="1" applyAlignment="1">
      <alignment horizontal="center" vertical="center" wrapText="1"/>
    </xf>
    <xf numFmtId="10" fontId="8" fillId="0" borderId="5" xfId="0" applyNumberFormat="1" applyFont="1" applyBorder="1" applyAlignment="1">
      <alignment horizontal="center" vertical="center"/>
    </xf>
    <xf numFmtId="10" fontId="8" fillId="0" borderId="0" xfId="0" applyNumberFormat="1" applyFont="1"/>
    <xf numFmtId="0" fontId="21" fillId="0" borderId="5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</cellXfs>
  <cellStyles count="3">
    <cellStyle name="Milliers" xfId="2" builtinId="3"/>
    <cellStyle name="Normal" xfId="0" builtinId="0"/>
    <cellStyle name="Titre 1" xfId="1" builtinId="16"/>
  </cellStyles>
  <dxfs count="21">
    <dxf>
      <font>
        <color theme="3" tint="-0.24994659260841701"/>
      </font>
      <fill>
        <patternFill>
          <bgColor theme="3" tint="-0.24994659260841701"/>
        </patternFill>
      </fill>
    </dxf>
    <dxf>
      <font>
        <color theme="5" tint="-0.24994659260841701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theme="4" tint="-0.499984740745262"/>
        </patternFill>
      </fill>
    </dxf>
    <dxf>
      <font>
        <color rgb="FF007E39"/>
      </font>
    </dxf>
    <dxf>
      <font>
        <color rgb="FFFF0000"/>
      </font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numFmt numFmtId="0" formatCode="General"/>
      <alignment horizontal="center" vertical="center" textRotation="0" wrapText="1" indent="0" justifyLastLine="0" shrinkToFit="0" readingOrder="0"/>
    </dxf>
    <dxf>
      <border outline="0">
        <right style="medium">
          <color indexed="64"/>
        </right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1" indent="0" justifyLastLine="0" shrinkToFit="0" readingOrder="0"/>
    </dxf>
    <dxf>
      <numFmt numFmtId="3" formatCode="#,##0"/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border outline="0">
        <left style="medium">
          <color indexed="64"/>
        </left>
      </border>
    </dxf>
    <dxf>
      <numFmt numFmtId="3" formatCode="#,##0"/>
      <alignment horizontal="center" vertical="center" textRotation="0" wrapText="1" indent="0" justifyLastLine="0" shrinkToFit="0" readingOrder="0"/>
    </dxf>
    <dxf>
      <numFmt numFmtId="3" formatCode="#,##0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6E006"/>
      <color rgb="FF44FA44"/>
      <color rgb="FF00FF00"/>
      <color rgb="FF007E3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10</xdr:row>
      <xdr:rowOff>85725</xdr:rowOff>
    </xdr:from>
    <xdr:to>
      <xdr:col>5</xdr:col>
      <xdr:colOff>1352550</xdr:colOff>
      <xdr:row>10</xdr:row>
      <xdr:rowOff>333375</xdr:rowOff>
    </xdr:to>
    <xdr:sp macro="[0]!ThisWorkbook.Macro4" textlink="">
      <xdr:nvSpPr>
        <xdr:cNvPr id="4" name="Rectangle 3"/>
        <xdr:cNvSpPr/>
      </xdr:nvSpPr>
      <xdr:spPr>
        <a:xfrm>
          <a:off x="80200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1019175</xdr:colOff>
      <xdr:row>20</xdr:row>
      <xdr:rowOff>85725</xdr:rowOff>
    </xdr:from>
    <xdr:to>
      <xdr:col>5</xdr:col>
      <xdr:colOff>1352550</xdr:colOff>
      <xdr:row>20</xdr:row>
      <xdr:rowOff>333375</xdr:rowOff>
    </xdr:to>
    <xdr:sp macro="[0]!ThisWorkbook.Macro4" textlink="">
      <xdr:nvSpPr>
        <xdr:cNvPr id="5" name="Rectangle 4"/>
        <xdr:cNvSpPr/>
      </xdr:nvSpPr>
      <xdr:spPr>
        <a:xfrm>
          <a:off x="8020050" y="4276725"/>
          <a:ext cx="3333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B49" totalsRowShown="0" headerRowDxfId="20" dataDxfId="19" tableBorderDxfId="18">
  <tableColumns count="2">
    <tableColumn id="1" name="CDC" dataDxfId="17"/>
    <tableColumn id="2" name="Carqueiranne" dataDxfId="16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D4" totalsRowShown="0" headerRowDxfId="15" dataDxfId="13" headerRowBorderDxfId="14" tableBorderDxfId="12">
  <tableColumns count="4">
    <tableColumn id="1" name="Nom d'oépration" dataDxfId="11"/>
    <tableColumn id="2" name="CN" dataDxfId="10"/>
    <tableColumn id="3" name="AA" dataDxfId="9"/>
    <tableColumn id="5" name="Ville" dataDxfId="8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2"/>
  <sheetViews>
    <sheetView showZeros="0" workbookViewId="0">
      <selection activeCell="G17" sqref="G17"/>
    </sheetView>
  </sheetViews>
  <sheetFormatPr baseColWidth="10" defaultRowHeight="15" x14ac:dyDescent="0.25"/>
  <cols>
    <col min="1" max="6" width="21" customWidth="1"/>
  </cols>
  <sheetData>
    <row r="1" spans="1:7" ht="34.5" customHeight="1" x14ac:dyDescent="0.25">
      <c r="A1" s="27" t="s">
        <v>25</v>
      </c>
      <c r="B1" s="13" t="s">
        <v>5</v>
      </c>
      <c r="C1" s="13" t="s">
        <v>8</v>
      </c>
      <c r="D1" s="16" t="s">
        <v>9</v>
      </c>
      <c r="E1" s="14" t="s">
        <v>10</v>
      </c>
      <c r="F1" s="15"/>
    </row>
    <row r="2" spans="1:7" ht="33" customHeight="1" x14ac:dyDescent="0.25">
      <c r="A2" s="65" t="s">
        <v>16</v>
      </c>
      <c r="B2" s="61">
        <v>2</v>
      </c>
      <c r="C2" s="10" t="s">
        <v>0</v>
      </c>
      <c r="D2" s="11"/>
      <c r="E2" s="12">
        <f>D2/$D$11</f>
        <v>0</v>
      </c>
      <c r="F2" s="60"/>
    </row>
    <row r="3" spans="1:7" ht="33" customHeight="1" x14ac:dyDescent="0.25">
      <c r="A3" s="66"/>
      <c r="B3" s="62"/>
      <c r="C3" s="4" t="s">
        <v>1</v>
      </c>
      <c r="D3" s="3">
        <v>14752</v>
      </c>
      <c r="E3" s="12">
        <f t="shared" ref="E3:E10" si="0">D3/$D$11</f>
        <v>2.3751638238334295E-2</v>
      </c>
      <c r="F3" s="60"/>
    </row>
    <row r="4" spans="1:7" ht="33" customHeight="1" x14ac:dyDescent="0.25">
      <c r="A4" s="66"/>
      <c r="B4" s="62"/>
      <c r="C4" s="4" t="s">
        <v>2</v>
      </c>
      <c r="D4" s="3">
        <v>25142</v>
      </c>
      <c r="E4" s="12">
        <f t="shared" si="0"/>
        <v>4.0480184963950706E-2</v>
      </c>
      <c r="F4" s="60"/>
    </row>
    <row r="5" spans="1:7" ht="33" customHeight="1" x14ac:dyDescent="0.25">
      <c r="A5" s="66"/>
      <c r="B5" s="62"/>
      <c r="C5" s="4" t="s">
        <v>6</v>
      </c>
      <c r="D5" s="3"/>
      <c r="E5" s="12">
        <f t="shared" si="0"/>
        <v>0</v>
      </c>
      <c r="F5" s="60"/>
    </row>
    <row r="6" spans="1:7" ht="33" customHeight="1" thickBot="1" x14ac:dyDescent="0.3">
      <c r="A6" s="66"/>
      <c r="B6" s="62"/>
      <c r="C6" s="4" t="s">
        <v>3</v>
      </c>
      <c r="D6" s="3">
        <v>3222</v>
      </c>
      <c r="E6" s="12">
        <f t="shared" si="0"/>
        <v>5.1876205534105947E-3</v>
      </c>
      <c r="F6" s="60"/>
      <c r="G6" s="28"/>
    </row>
    <row r="7" spans="1:7" ht="33" customHeight="1" x14ac:dyDescent="0.25">
      <c r="A7" s="70" t="s">
        <v>21</v>
      </c>
      <c r="B7" s="62"/>
      <c r="C7" s="4" t="s">
        <v>12</v>
      </c>
      <c r="D7" s="3"/>
      <c r="E7" s="12">
        <f t="shared" si="0"/>
        <v>0</v>
      </c>
      <c r="F7" s="60"/>
    </row>
    <row r="8" spans="1:7" ht="33" customHeight="1" thickBot="1" x14ac:dyDescent="0.3">
      <c r="A8" s="71"/>
      <c r="B8" s="62"/>
      <c r="C8" s="4" t="s">
        <v>4</v>
      </c>
      <c r="D8" s="3"/>
      <c r="E8" s="12">
        <f t="shared" si="0"/>
        <v>0</v>
      </c>
      <c r="F8" s="60"/>
    </row>
    <row r="9" spans="1:7" ht="33" customHeight="1" thickTop="1" thickBot="1" x14ac:dyDescent="0.3">
      <c r="A9" s="80" t="s">
        <v>24</v>
      </c>
      <c r="B9" s="62"/>
      <c r="C9" s="4" t="s">
        <v>7</v>
      </c>
      <c r="D9" s="3">
        <v>555423</v>
      </c>
      <c r="E9" s="12">
        <f t="shared" si="0"/>
        <v>0.89426560230818519</v>
      </c>
      <c r="F9" s="60"/>
    </row>
    <row r="10" spans="1:7" ht="33" customHeight="1" thickTop="1" thickBot="1" x14ac:dyDescent="0.3">
      <c r="A10" s="72" t="s">
        <v>26</v>
      </c>
      <c r="B10" s="62"/>
      <c r="C10" s="5" t="s">
        <v>13</v>
      </c>
      <c r="D10" s="6">
        <v>22555</v>
      </c>
      <c r="E10" s="12">
        <f t="shared" si="0"/>
        <v>3.6314953936119172E-2</v>
      </c>
      <c r="F10" s="60"/>
    </row>
    <row r="11" spans="1:7" ht="33" customHeight="1" thickBot="1" x14ac:dyDescent="0.3">
      <c r="A11" s="73"/>
      <c r="B11" s="63"/>
      <c r="C11" s="19" t="s">
        <v>11</v>
      </c>
      <c r="D11" s="20">
        <f>D2+D3+D4+D5+D6+D7+D8+D9+D10</f>
        <v>621094</v>
      </c>
      <c r="E11" s="18">
        <f>E2+E3+E4+E5+E6+E7+E8+E9+E10</f>
        <v>1</v>
      </c>
      <c r="F11" s="17" t="s">
        <v>14</v>
      </c>
    </row>
    <row r="12" spans="1:7" ht="33" customHeight="1" x14ac:dyDescent="0.25">
      <c r="A12" s="67" t="s">
        <v>16</v>
      </c>
      <c r="B12" s="62">
        <v>11</v>
      </c>
      <c r="C12" s="10" t="s">
        <v>0</v>
      </c>
      <c r="D12" s="11">
        <v>658986</v>
      </c>
      <c r="E12" s="12">
        <f>D12/$D$21</f>
        <v>0.13567447810025343</v>
      </c>
      <c r="F12" s="60"/>
    </row>
    <row r="13" spans="1:7" ht="33" customHeight="1" x14ac:dyDescent="0.25">
      <c r="A13" s="68"/>
      <c r="B13" s="62"/>
      <c r="C13" s="4" t="s">
        <v>1</v>
      </c>
      <c r="D13" s="3">
        <v>251445</v>
      </c>
      <c r="E13" s="12">
        <f t="shared" ref="E13:E20" si="1">D13/$D$21</f>
        <v>5.1768427775276293E-2</v>
      </c>
      <c r="F13" s="60"/>
    </row>
    <row r="14" spans="1:7" ht="33" customHeight="1" x14ac:dyDescent="0.25">
      <c r="A14" s="68"/>
      <c r="B14" s="62"/>
      <c r="C14" s="4" t="s">
        <v>2</v>
      </c>
      <c r="D14" s="3">
        <v>3222</v>
      </c>
      <c r="E14" s="12">
        <f t="shared" si="1"/>
        <v>6.6335729201988586E-4</v>
      </c>
      <c r="F14" s="60"/>
    </row>
    <row r="15" spans="1:7" ht="33" customHeight="1" x14ac:dyDescent="0.25">
      <c r="A15" s="68"/>
      <c r="B15" s="62"/>
      <c r="C15" s="4" t="s">
        <v>6</v>
      </c>
      <c r="D15" s="3"/>
      <c r="E15" s="12">
        <f t="shared" si="1"/>
        <v>0</v>
      </c>
      <c r="F15" s="60"/>
    </row>
    <row r="16" spans="1:7" ht="33" customHeight="1" thickBot="1" x14ac:dyDescent="0.3">
      <c r="A16" s="69"/>
      <c r="B16" s="62"/>
      <c r="C16" s="4" t="s">
        <v>3</v>
      </c>
      <c r="D16" s="3">
        <v>365899</v>
      </c>
      <c r="E16" s="12">
        <f t="shared" si="1"/>
        <v>7.5332641152322855E-2</v>
      </c>
      <c r="F16" s="60"/>
    </row>
    <row r="17" spans="1:6" ht="33" customHeight="1" x14ac:dyDescent="0.25">
      <c r="A17" s="74" t="s">
        <v>21</v>
      </c>
      <c r="B17" s="62"/>
      <c r="C17" s="4" t="s">
        <v>12</v>
      </c>
      <c r="D17" s="3"/>
      <c r="E17" s="12">
        <f t="shared" si="1"/>
        <v>0</v>
      </c>
      <c r="F17" s="60"/>
    </row>
    <row r="18" spans="1:6" ht="33" customHeight="1" thickBot="1" x14ac:dyDescent="0.3">
      <c r="A18" s="71"/>
      <c r="B18" s="62"/>
      <c r="C18" s="4" t="s">
        <v>4</v>
      </c>
      <c r="D18" s="3">
        <v>3255412</v>
      </c>
      <c r="E18" s="12">
        <f t="shared" si="1"/>
        <v>0.67023627831441368</v>
      </c>
      <c r="F18" s="60"/>
    </row>
    <row r="19" spans="1:6" ht="33" customHeight="1" thickTop="1" thickBot="1" x14ac:dyDescent="0.3">
      <c r="A19" s="79" t="s">
        <v>27</v>
      </c>
      <c r="B19" s="62"/>
      <c r="C19" s="4" t="s">
        <v>7</v>
      </c>
      <c r="D19" s="3"/>
      <c r="E19" s="12">
        <f t="shared" si="1"/>
        <v>0</v>
      </c>
      <c r="F19" s="60"/>
    </row>
    <row r="20" spans="1:6" ht="33" customHeight="1" thickTop="1" thickBot="1" x14ac:dyDescent="0.3">
      <c r="A20" s="72" t="s">
        <v>26</v>
      </c>
      <c r="B20" s="62"/>
      <c r="C20" s="5" t="s">
        <v>13</v>
      </c>
      <c r="D20" s="6">
        <v>322147</v>
      </c>
      <c r="E20" s="12">
        <f t="shared" si="1"/>
        <v>6.6324817365713898E-2</v>
      </c>
      <c r="F20" s="60"/>
    </row>
    <row r="21" spans="1:6" ht="33" customHeight="1" thickBot="1" x14ac:dyDescent="0.3">
      <c r="A21" s="75"/>
      <c r="B21" s="64"/>
      <c r="C21" s="7" t="s">
        <v>11</v>
      </c>
      <c r="D21" s="9">
        <f>D12+D13+D14+D15+D16+D17+D18+D19+D20</f>
        <v>4857111</v>
      </c>
      <c r="E21" s="8">
        <f>E12+E13+E14+E15+E16+E17+E18+E19+E20</f>
        <v>1</v>
      </c>
      <c r="F21" s="17" t="s">
        <v>14</v>
      </c>
    </row>
    <row r="22" spans="1:6" x14ac:dyDescent="0.25">
      <c r="A22" s="2"/>
    </row>
  </sheetData>
  <mergeCells count="8">
    <mergeCell ref="B2:B11"/>
    <mergeCell ref="B12:B21"/>
    <mergeCell ref="A2:A6"/>
    <mergeCell ref="A12:A16"/>
    <mergeCell ref="A7:A8"/>
    <mergeCell ref="A10:A11"/>
    <mergeCell ref="A17:A18"/>
    <mergeCell ref="A20:A21"/>
  </mergeCells>
  <conditionalFormatting sqref="E2:E10 E12:E20">
    <cfRule type="cellIs" dxfId="7" priority="1" operator="lessThanOrEqual">
      <formula>0.1</formula>
    </cfRule>
    <cfRule type="cellIs" dxfId="6" priority="2" operator="greaterThan">
      <formula>0.1</formula>
    </cfRule>
  </conditionalFormatting>
  <pageMargins left="0.7" right="0.7" top="0.75" bottom="0.75" header="0.3" footer="0.3"/>
  <pageSetup paperSize="9" orientation="portrait" r:id="rId1"/>
  <ignoredErrors>
    <ignoredError sqref="E2:E11" evalError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74"/>
  <sheetViews>
    <sheetView workbookViewId="0">
      <pane xSplit="1" topLeftCell="B1" activePane="topRight" state="frozen"/>
      <selection pane="topRight" activeCell="B6" sqref="B6"/>
    </sheetView>
  </sheetViews>
  <sheetFormatPr baseColWidth="10" defaultRowHeight="15" x14ac:dyDescent="0.25"/>
  <cols>
    <col min="1" max="1" width="23" style="29" customWidth="1"/>
    <col min="2" max="2" width="25" style="29" customWidth="1"/>
    <col min="3" max="16384" width="11.42578125" style="29"/>
  </cols>
  <sheetData>
    <row r="1" spans="1:3" ht="38.25" customHeight="1" thickBot="1" x14ac:dyDescent="0.3">
      <c r="A1" s="76" t="s">
        <v>18</v>
      </c>
      <c r="B1" s="76"/>
    </row>
    <row r="2" spans="1:3" ht="16.5" thickTop="1" thickBot="1" x14ac:dyDescent="0.3">
      <c r="A2" s="31" t="s">
        <v>4</v>
      </c>
      <c r="B2" s="23" t="s">
        <v>15</v>
      </c>
    </row>
    <row r="3" spans="1:3" s="30" customFormat="1" ht="30" customHeight="1" thickBot="1" x14ac:dyDescent="0.3">
      <c r="A3" s="47" t="s">
        <v>22</v>
      </c>
      <c r="B3" s="48" t="str">
        <f ca="1">INDIRECT(B$2&amp;"!A2")</f>
        <v>Le nouveau logis provençal</v>
      </c>
      <c r="C3" s="34"/>
    </row>
    <row r="4" spans="1:3" s="30" customFormat="1" ht="30" customHeight="1" x14ac:dyDescent="0.25">
      <c r="A4" s="45" t="s">
        <v>23</v>
      </c>
      <c r="B4" s="46" t="str">
        <f ca="1">INDIRECT(B$2&amp;"!A7")</f>
        <v>Beau rivage</v>
      </c>
      <c r="C4" s="34"/>
    </row>
    <row r="5" spans="1:3" s="36" customFormat="1" ht="30" customHeight="1" x14ac:dyDescent="0.25">
      <c r="A5" s="40" t="s">
        <v>9</v>
      </c>
      <c r="B5" s="44">
        <f ca="1">IFERROR(INDEX(INDIRECT(B$2&amp;"!D2:D10"),MATCH($A$2,INDIRECT(B2&amp;"!C2:C10"),0),0),"")</f>
        <v>0</v>
      </c>
      <c r="C5" s="35"/>
    </row>
    <row r="6" spans="1:3" s="36" customFormat="1" ht="30" customHeight="1" collapsed="1" thickBot="1" x14ac:dyDescent="0.3">
      <c r="A6" s="37" t="s">
        <v>10</v>
      </c>
      <c r="B6" s="38">
        <f ca="1">IFERROR(INDEX(INDIRECT(B$2&amp;"!E2:E10"),MATCH($A$2,INDIRECT(B$2&amp;"!C2:C10"),0),0),"")</f>
        <v>0</v>
      </c>
    </row>
    <row r="7" spans="1:3" s="30" customFormat="1" ht="30" customHeight="1" collapsed="1" thickBot="1" x14ac:dyDescent="0.3">
      <c r="A7" s="47" t="s">
        <v>22</v>
      </c>
      <c r="B7" s="48" t="str">
        <f ca="1">INDIRECT(B$2&amp;"!A12")</f>
        <v>Le nouveau logis provençal</v>
      </c>
      <c r="C7" s="34"/>
    </row>
    <row r="8" spans="1:3" s="30" customFormat="1" ht="30" customHeight="1" x14ac:dyDescent="0.25">
      <c r="A8" s="45" t="s">
        <v>23</v>
      </c>
      <c r="B8" s="46" t="str">
        <f ca="1">INDIRECT(B$2&amp;"!A17")</f>
        <v>Beau rivage</v>
      </c>
      <c r="C8" s="34"/>
    </row>
    <row r="9" spans="1:3" s="36" customFormat="1" ht="30" customHeight="1" x14ac:dyDescent="0.25">
      <c r="A9" s="40" t="s">
        <v>9</v>
      </c>
      <c r="B9" s="42">
        <f ca="1">INDEX(INDIRECT(B$2&amp;"!D12:D20"),MATCH($A$2,INDIRECT(B$2&amp;"!C12:C20"),0),0)</f>
        <v>3255412</v>
      </c>
    </row>
    <row r="10" spans="1:3" s="36" customFormat="1" ht="30" customHeight="1" thickBot="1" x14ac:dyDescent="0.3">
      <c r="A10" s="39" t="s">
        <v>10</v>
      </c>
      <c r="B10" s="38">
        <f ca="1">INDEX(INDIRECT(B$2&amp;"!E12:E20"),MATCH($A$2,INDIRECT(B$2&amp;"!C12:C20"),0),0)</f>
        <v>0.67023627831441368</v>
      </c>
    </row>
    <row r="11" spans="1:3" s="30" customFormat="1" ht="30" customHeight="1" collapsed="1" thickBot="1" x14ac:dyDescent="0.3">
      <c r="A11" s="47" t="s">
        <v>22</v>
      </c>
      <c r="B11" s="48">
        <f ca="1">INDIRECT(B$2&amp;"!A22")</f>
        <v>0</v>
      </c>
    </row>
    <row r="12" spans="1:3" s="30" customFormat="1" ht="30" customHeight="1" x14ac:dyDescent="0.25">
      <c r="A12" s="45" t="s">
        <v>23</v>
      </c>
      <c r="B12" s="46">
        <f ca="1">INDIRECT(B$2&amp;"!A27")</f>
        <v>0</v>
      </c>
      <c r="C12" s="43"/>
    </row>
    <row r="13" spans="1:3" s="36" customFormat="1" ht="30" customHeight="1" collapsed="1" x14ac:dyDescent="0.25">
      <c r="A13" s="40" t="s">
        <v>9</v>
      </c>
      <c r="B13" s="41" t="str">
        <f ca="1">IFERROR(INDEX(INDIRECT(B$2&amp;"!D22:D30"),MATCH($A$2,INDIRECT(B$2&amp;"!C22:C30"),0),0),"")</f>
        <v/>
      </c>
      <c r="C13" s="52"/>
    </row>
    <row r="14" spans="1:3" s="36" customFormat="1" ht="30" customHeight="1" thickBot="1" x14ac:dyDescent="0.3">
      <c r="A14" s="39" t="s">
        <v>10</v>
      </c>
      <c r="B14" s="38" t="str">
        <f t="shared" ref="B14" ca="1" si="0">IFERROR(INDEX(INDIRECT(B$2&amp;"!E22:E30"),MATCH($A$2,INDIRECT(B$2&amp;"!C22:C30"),0),0),"")</f>
        <v/>
      </c>
    </row>
    <row r="15" spans="1:3" s="30" customFormat="1" ht="30" customHeight="1" thickBot="1" x14ac:dyDescent="0.3">
      <c r="A15" s="47" t="s">
        <v>22</v>
      </c>
      <c r="B15" s="48">
        <f ca="1">INDIRECT(B$2&amp;"!A32")</f>
        <v>0</v>
      </c>
    </row>
    <row r="16" spans="1:3" s="30" customFormat="1" ht="30" customHeight="1" x14ac:dyDescent="0.25">
      <c r="A16" s="45" t="s">
        <v>23</v>
      </c>
      <c r="B16" s="46">
        <f ca="1">INDIRECT(B$2&amp;"!A37")</f>
        <v>0</v>
      </c>
      <c r="C16" s="43"/>
    </row>
    <row r="17" spans="1:3" s="36" customFormat="1" ht="30" customHeight="1" x14ac:dyDescent="0.25">
      <c r="A17" s="40" t="s">
        <v>9</v>
      </c>
      <c r="B17" s="41" t="str">
        <f ca="1">IFERROR(INDEX(INDIRECT(B$2&amp;"!D32:D40"),MATCH($A$2,INDIRECT(B$2&amp;"!C32:C40"),0),0),"")</f>
        <v/>
      </c>
    </row>
    <row r="18" spans="1:3" s="36" customFormat="1" ht="30" customHeight="1" thickBot="1" x14ac:dyDescent="0.3">
      <c r="A18" s="39" t="s">
        <v>10</v>
      </c>
      <c r="B18" s="38" t="str">
        <f ca="1">IFERROR(INDEX(INDIRECT(B$2&amp;"!E32:E40"),MATCH($A$2,INDIRECT(B$2&amp;"!C32:C40"),0),0),"")</f>
        <v/>
      </c>
    </row>
    <row r="19" spans="1:3" s="30" customFormat="1" ht="30" customHeight="1" thickBot="1" x14ac:dyDescent="0.3">
      <c r="A19" s="47" t="s">
        <v>22</v>
      </c>
      <c r="B19" s="48">
        <f ca="1">IFERROR(INDIRECT(B$2&amp;"!A42"),"")</f>
        <v>0</v>
      </c>
    </row>
    <row r="20" spans="1:3" s="30" customFormat="1" ht="30" customHeight="1" x14ac:dyDescent="0.25">
      <c r="A20" s="45" t="s">
        <v>23</v>
      </c>
      <c r="B20" s="46">
        <f ca="1">INDIRECT(B$2&amp;"!A47")</f>
        <v>0</v>
      </c>
      <c r="C20" s="43"/>
    </row>
    <row r="21" spans="1:3" s="36" customFormat="1" ht="30" customHeight="1" x14ac:dyDescent="0.25">
      <c r="A21" s="40" t="s">
        <v>9</v>
      </c>
      <c r="B21" s="41" t="str">
        <f ca="1">IFERROR(INDEX(INDIRECT(B$2&amp;"!D42:D50"),MATCH($A$2,INDIRECT(B$2&amp;"!C42:C50"),0),0),"")</f>
        <v/>
      </c>
    </row>
    <row r="22" spans="1:3" s="36" customFormat="1" ht="30" customHeight="1" thickBot="1" x14ac:dyDescent="0.3">
      <c r="A22" s="39" t="s">
        <v>10</v>
      </c>
      <c r="B22" s="38" t="str">
        <f ca="1">IFERROR(INDEX(INDIRECT(B$2&amp;"!E42:E50"),MATCH($A$2,INDIRECT(B$2&amp;"!C42:C50"),0),0),"")</f>
        <v/>
      </c>
    </row>
    <row r="23" spans="1:3" s="30" customFormat="1" ht="30" customHeight="1" thickBot="1" x14ac:dyDescent="0.3">
      <c r="A23" s="47" t="s">
        <v>22</v>
      </c>
      <c r="B23" s="48">
        <f ca="1">IFERROR(INDIRECT(B$2&amp;"!A52"),"")</f>
        <v>0</v>
      </c>
    </row>
    <row r="24" spans="1:3" s="30" customFormat="1" ht="30" customHeight="1" x14ac:dyDescent="0.25">
      <c r="A24" s="45" t="s">
        <v>23</v>
      </c>
      <c r="B24" s="46">
        <f ca="1">INDIRECT(B$2&amp;"!A57")</f>
        <v>0</v>
      </c>
      <c r="C24" s="43"/>
    </row>
    <row r="25" spans="1:3" s="36" customFormat="1" ht="30" customHeight="1" x14ac:dyDescent="0.25">
      <c r="A25" s="40" t="s">
        <v>9</v>
      </c>
      <c r="B25" s="41" t="str">
        <f ca="1">IFERROR(INDEX(INDIRECT(B$2&amp;"!D52:D60"),MATCH($A$2,INDIRECT(B$2&amp;"!C52:C60"),0),0),"")</f>
        <v/>
      </c>
    </row>
    <row r="26" spans="1:3" s="36" customFormat="1" ht="30" customHeight="1" thickBot="1" x14ac:dyDescent="0.3">
      <c r="A26" s="39" t="s">
        <v>10</v>
      </c>
      <c r="B26" s="38" t="str">
        <f ca="1">IFERROR(INDEX(INDIRECT(B$2&amp;"!E52:E60"),MATCH($A$2,INDIRECT(B$2&amp;"!C52:C60"),0),0),"")</f>
        <v/>
      </c>
    </row>
    <row r="27" spans="1:3" ht="30" customHeight="1" thickBot="1" x14ac:dyDescent="0.3">
      <c r="A27" s="47" t="s">
        <v>22</v>
      </c>
      <c r="B27" s="48">
        <f ca="1">IFERROR(INDIRECT(B$2&amp;"!A62"),"")</f>
        <v>0</v>
      </c>
    </row>
    <row r="28" spans="1:3" ht="30" customHeight="1" x14ac:dyDescent="0.25">
      <c r="A28" s="45" t="s">
        <v>23</v>
      </c>
      <c r="B28" s="46">
        <f ca="1">INDIRECT(B$2&amp;"!A67")</f>
        <v>0</v>
      </c>
      <c r="C28" s="21"/>
    </row>
    <row r="29" spans="1:3" s="36" customFormat="1" ht="30" customHeight="1" x14ac:dyDescent="0.25">
      <c r="A29" s="40" t="s">
        <v>9</v>
      </c>
      <c r="B29" s="41" t="str">
        <f ca="1">IFERROR(INDEX(INDIRECT(B$2&amp;"!D62:D70"),MATCH($A$2,INDIRECT(B$2&amp;"!C62:C70"),0),0),"")</f>
        <v/>
      </c>
    </row>
    <row r="30" spans="1:3" s="36" customFormat="1" ht="30" customHeight="1" thickBot="1" x14ac:dyDescent="0.3">
      <c r="A30" s="39" t="s">
        <v>10</v>
      </c>
      <c r="B30" s="38" t="str">
        <f ca="1">IFERROR(INDEX(INDIRECT(B$2&amp;"!E62:E70"),MATCH($A$2,INDIRECT(B$2&amp;"!C62:C70"),0),0),"")</f>
        <v/>
      </c>
    </row>
    <row r="31" spans="1:3" ht="30" customHeight="1" thickBot="1" x14ac:dyDescent="0.3">
      <c r="A31" s="47" t="s">
        <v>22</v>
      </c>
      <c r="B31" s="48">
        <f ca="1">IFERROR(INDIRECT(B$2&amp;"!A72"),"")</f>
        <v>0</v>
      </c>
    </row>
    <row r="32" spans="1:3" ht="30" customHeight="1" x14ac:dyDescent="0.25">
      <c r="A32" s="45" t="s">
        <v>23</v>
      </c>
      <c r="B32" s="46">
        <f ca="1">INDIRECT(B$2&amp;"!A77")</f>
        <v>0</v>
      </c>
      <c r="C32" s="21"/>
    </row>
    <row r="33" spans="1:3" s="36" customFormat="1" ht="30" customHeight="1" x14ac:dyDescent="0.25">
      <c r="A33" s="40" t="s">
        <v>9</v>
      </c>
      <c r="B33" s="41" t="str">
        <f ca="1">IFERROR(INDEX(INDIRECT(B$2&amp;"!D72:D80"),MATCH($A$2,INDIRECT(B$2&amp;"!C72:C80"),0),0),"")</f>
        <v/>
      </c>
    </row>
    <row r="34" spans="1:3" s="36" customFormat="1" ht="30" customHeight="1" thickBot="1" x14ac:dyDescent="0.3">
      <c r="A34" s="39" t="s">
        <v>10</v>
      </c>
      <c r="B34" s="38" t="str">
        <f ca="1">IFERROR(INDEX(INDIRECT(B$2&amp;"!E72:E80"),MATCH($A$2,INDIRECT(B$2&amp;"!C72:C80"),0),0),"")</f>
        <v/>
      </c>
    </row>
    <row r="35" spans="1:3" ht="30" customHeight="1" thickBot="1" x14ac:dyDescent="0.3">
      <c r="A35" s="47" t="s">
        <v>22</v>
      </c>
      <c r="B35" s="48">
        <f ca="1">IFERROR(INDIRECT(B$2&amp;"!A82"),"")</f>
        <v>0</v>
      </c>
    </row>
    <row r="36" spans="1:3" ht="30" customHeight="1" x14ac:dyDescent="0.25">
      <c r="A36" s="45" t="s">
        <v>23</v>
      </c>
      <c r="B36" s="46">
        <f ca="1">INDIRECT(B$2&amp;"!A87")</f>
        <v>0</v>
      </c>
      <c r="C36" s="21"/>
    </row>
    <row r="37" spans="1:3" s="36" customFormat="1" ht="30" customHeight="1" x14ac:dyDescent="0.25">
      <c r="A37" s="40" t="s">
        <v>9</v>
      </c>
      <c r="B37" s="41" t="str">
        <f ca="1">IFERROR(INDEX(INDIRECT(B$2&amp;"!D82:D90"),MATCH($A$2,INDIRECT(B$2&amp;"!C82:C90"),0),0),"")</f>
        <v/>
      </c>
    </row>
    <row r="38" spans="1:3" s="36" customFormat="1" ht="30" customHeight="1" thickBot="1" x14ac:dyDescent="0.3">
      <c r="A38" s="39" t="s">
        <v>10</v>
      </c>
      <c r="B38" s="38" t="str">
        <f ca="1">IFERROR(INDEX(INDIRECT(B$2&amp;"!E82:E90"),MATCH($A$2,INDIRECT(B$2&amp;"!C82:C90"),0),0),"")</f>
        <v/>
      </c>
    </row>
    <row r="39" spans="1:3" ht="30" customHeight="1" thickBot="1" x14ac:dyDescent="0.3">
      <c r="A39" s="47" t="s">
        <v>22</v>
      </c>
      <c r="B39" s="48">
        <f ca="1">IFERROR(INDIRECT(B$2&amp;"!A92"),"")</f>
        <v>0</v>
      </c>
    </row>
    <row r="40" spans="1:3" ht="30" customHeight="1" x14ac:dyDescent="0.25">
      <c r="A40" s="45" t="s">
        <v>23</v>
      </c>
      <c r="B40" s="46">
        <f ca="1">INDIRECT(B$2&amp;"!A97")</f>
        <v>0</v>
      </c>
      <c r="C40" s="21"/>
    </row>
    <row r="41" spans="1:3" s="36" customFormat="1" ht="30" customHeight="1" x14ac:dyDescent="0.25">
      <c r="A41" s="40" t="s">
        <v>9</v>
      </c>
      <c r="B41" s="41" t="str">
        <f ca="1">IFERROR(INDEX(INDIRECT(B$2&amp;"!D92:D100"),MATCH($A$2,INDIRECT(B$2&amp;"!C92:C100"),0),0),"")</f>
        <v/>
      </c>
    </row>
    <row r="42" spans="1:3" s="36" customFormat="1" ht="30" customHeight="1" thickBot="1" x14ac:dyDescent="0.3">
      <c r="A42" s="39" t="s">
        <v>10</v>
      </c>
      <c r="B42" s="38" t="str">
        <f ca="1">IFERROR(INDEX(INDIRECT(B$2&amp;"!E92:E100"),MATCH($A$2,INDIRECT(B$2&amp;"!C92:C100"),0),0),"")</f>
        <v/>
      </c>
    </row>
    <row r="43" spans="1:3" ht="30" customHeight="1" thickBot="1" x14ac:dyDescent="0.3">
      <c r="A43" s="47" t="s">
        <v>22</v>
      </c>
      <c r="B43" s="48">
        <f ca="1">IFERROR(INDIRECT(B$2&amp;"!A102"),"")</f>
        <v>0</v>
      </c>
    </row>
    <row r="44" spans="1:3" ht="30" customHeight="1" x14ac:dyDescent="0.25">
      <c r="A44" s="45" t="s">
        <v>23</v>
      </c>
      <c r="B44" s="46">
        <f ca="1">INDIRECT(B$2&amp;"!A107")</f>
        <v>0</v>
      </c>
      <c r="C44" s="21"/>
    </row>
    <row r="45" spans="1:3" s="36" customFormat="1" ht="30" customHeight="1" x14ac:dyDescent="0.25">
      <c r="A45" s="40" t="s">
        <v>9</v>
      </c>
      <c r="B45" s="41" t="str">
        <f ca="1">IFERROR(INDEX(INDIRECT(B$2&amp;"!D102:D110"),MATCH($A$2,INDIRECT(B$2&amp;"!C102:C110"),0),0),"")</f>
        <v/>
      </c>
    </row>
    <row r="46" spans="1:3" s="36" customFormat="1" ht="30" customHeight="1" thickBot="1" x14ac:dyDescent="0.3">
      <c r="A46" s="39" t="s">
        <v>10</v>
      </c>
      <c r="B46" s="38" t="str">
        <f ca="1">IFERROR(INDEX(INDIRECT(B$2&amp;"!E102:E110"),MATCH($A$2,INDIRECT(B$2&amp;"!C102:C110"),0),0),"")</f>
        <v/>
      </c>
    </row>
    <row r="47" spans="1:3" ht="30" hidden="1" customHeight="1" x14ac:dyDescent="0.3">
      <c r="A47" s="21" t="s">
        <v>17</v>
      </c>
      <c r="B47" s="24"/>
      <c r="C47" s="21"/>
    </row>
    <row r="48" spans="1:3" ht="30" hidden="1" customHeight="1" thickBot="1" x14ac:dyDescent="0.3">
      <c r="A48" s="25" t="s">
        <v>17</v>
      </c>
      <c r="C48" s="21"/>
    </row>
    <row r="49" spans="1:2" s="21" customFormat="1" ht="31.5" collapsed="1" thickTop="1" thickBot="1" x14ac:dyDescent="0.3">
      <c r="A49" s="26" t="s">
        <v>20</v>
      </c>
      <c r="B49" s="22" t="s">
        <v>19</v>
      </c>
    </row>
    <row r="50" spans="1:2" ht="35.25" customHeight="1" thickTop="1" x14ac:dyDescent="0.25">
      <c r="A50" s="23"/>
      <c r="B50" s="23"/>
    </row>
    <row r="51" spans="1:2" ht="28.5" customHeight="1" x14ac:dyDescent="0.25">
      <c r="A51" s="32"/>
      <c r="B51" s="33"/>
    </row>
    <row r="52" spans="1:2" ht="30" customHeight="1" x14ac:dyDescent="0.25"/>
    <row r="53" spans="1:2" ht="33" customHeight="1" x14ac:dyDescent="0.25"/>
    <row r="54" spans="1:2" ht="30" customHeight="1" x14ac:dyDescent="0.25"/>
    <row r="55" spans="1:2" ht="30" customHeight="1" x14ac:dyDescent="0.25"/>
    <row r="56" spans="1:2" ht="30" customHeight="1" x14ac:dyDescent="0.25"/>
    <row r="57" spans="1:2" ht="30" customHeight="1" x14ac:dyDescent="0.25"/>
    <row r="58" spans="1:2" ht="30" customHeight="1" x14ac:dyDescent="0.25"/>
    <row r="59" spans="1:2" ht="30" customHeight="1" x14ac:dyDescent="0.25"/>
    <row r="60" spans="1:2" ht="30" customHeight="1" x14ac:dyDescent="0.25"/>
    <row r="61" spans="1:2" ht="30" customHeight="1" x14ac:dyDescent="0.25"/>
    <row r="62" spans="1:2" ht="30" customHeight="1" x14ac:dyDescent="0.25"/>
    <row r="63" spans="1:2" ht="30" customHeight="1" x14ac:dyDescent="0.25"/>
    <row r="64" spans="1:2" ht="30" customHeight="1" x14ac:dyDescent="0.25"/>
    <row r="65" ht="30" customHeight="1" x14ac:dyDescent="0.25"/>
    <row r="66" ht="30.75" customHeight="1" x14ac:dyDescent="0.25"/>
    <row r="67" ht="30.75" customHeight="1" x14ac:dyDescent="0.25"/>
    <row r="68" ht="30.75" customHeight="1" x14ac:dyDescent="0.25"/>
    <row r="69" ht="30.75" customHeight="1" x14ac:dyDescent="0.25"/>
    <row r="70" ht="30.75" customHeight="1" x14ac:dyDescent="0.25"/>
    <row r="71" ht="30.75" customHeight="1" x14ac:dyDescent="0.25"/>
    <row r="72" ht="30.75" customHeight="1" x14ac:dyDescent="0.25"/>
    <row r="73" ht="30.75" customHeight="1" x14ac:dyDescent="0.25"/>
    <row r="74" ht="30.75" customHeight="1" x14ac:dyDescent="0.25"/>
  </sheetData>
  <sortState ref="A3:M13">
    <sortCondition ref="A3"/>
  </sortState>
  <mergeCells count="1">
    <mergeCell ref="A1:B1"/>
  </mergeCells>
  <conditionalFormatting sqref="B3:B46">
    <cfRule type="cellIs" dxfId="5" priority="2" operator="equal">
      <formula>""</formula>
    </cfRule>
    <cfRule type="cellIs" dxfId="4" priority="3" operator="equal">
      <formula>0%</formula>
    </cfRule>
    <cfRule type="cellIs" dxfId="3" priority="7" operator="between">
      <formula>0.7</formula>
      <formula>0.77</formula>
    </cfRule>
    <cfRule type="cellIs" dxfId="2" priority="8" operator="between">
      <formula>0.001%</formula>
      <formula>1%</formula>
    </cfRule>
    <cfRule type="cellIs" dxfId="1" priority="9" operator="between">
      <formula>0.5</formula>
      <formula>0.7</formula>
    </cfRule>
  </conditionalFormatting>
  <conditionalFormatting sqref="A3:B4 A7:B8 A11:B12 A15:B16 A19:B20 A23:B24 A27:B28 A31:B32 A35:B36 A43:B44 A39:B40">
    <cfRule type="cellIs" dxfId="0" priority="1" operator="equal">
      <formula>0</formula>
    </cfRule>
  </conditionalFormatting>
  <hyperlinks>
    <hyperlink ref="B49" location="Carqueiranne!A1" display="Page &quot;Carqueiranne&quot;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4" sqref="D14"/>
    </sheetView>
  </sheetViews>
  <sheetFormatPr baseColWidth="10" defaultRowHeight="15" x14ac:dyDescent="0.25"/>
  <cols>
    <col min="1" max="1" width="35.28515625" bestFit="1" customWidth="1"/>
    <col min="2" max="3" width="11.42578125" style="1"/>
    <col min="4" max="4" width="19.7109375" style="59" customWidth="1"/>
  </cols>
  <sheetData>
    <row r="1" spans="1:4" ht="15.75" thickBot="1" x14ac:dyDescent="0.3">
      <c r="A1" s="49" t="s">
        <v>3</v>
      </c>
      <c r="B1" s="53"/>
      <c r="C1" s="53"/>
      <c r="D1" s="51"/>
    </row>
    <row r="2" spans="1:4" ht="20.25" customHeight="1" thickBot="1" x14ac:dyDescent="0.3">
      <c r="A2" s="50" t="s">
        <v>28</v>
      </c>
      <c r="B2" s="54" t="s">
        <v>24</v>
      </c>
      <c r="C2" s="55" t="s">
        <v>27</v>
      </c>
      <c r="D2" s="7" t="s">
        <v>29</v>
      </c>
    </row>
    <row r="3" spans="1:4" ht="20.25" customHeight="1" x14ac:dyDescent="0.25">
      <c r="A3" s="57" t="str">
        <f ca="1">INDIRECT(D$3&amp;"!A7")</f>
        <v>Beau rivage</v>
      </c>
      <c r="B3" s="56">
        <f ca="1">INDEX(INDIRECT(D$3&amp;"!E2:E10"),MATCH($A$1,INDIRECT(D$3&amp;"!C2:C10"),INDEX(INDIRECT(D$3&amp;"!E2:E10"),MATCH($B$2,INDIRECT(D$3&amp;"!A9")))))</f>
        <v>5.1876205534105947E-3</v>
      </c>
      <c r="C3" s="56"/>
      <c r="D3" s="58" t="s">
        <v>15</v>
      </c>
    </row>
    <row r="4" spans="1:4" ht="20.25" customHeight="1" x14ac:dyDescent="0.25">
      <c r="A4" s="57" t="str">
        <f ca="1">INDIRECT(D$3&amp;"!A17")</f>
        <v>Beau rivage</v>
      </c>
      <c r="B4" s="77">
        <f ca="1">INDEX(INDIRECT(D$3&amp;"!E12:E20"),MATCH($A$1,INDIRECT(D$3&amp;"!C12:C20"),INDEX(INDIRECT(D$3&amp;"!E12:E20"),MATCH($B$2,INDIRECT(D$3&amp;"!A19")))))</f>
        <v>7.5332641152322855E-2</v>
      </c>
      <c r="C4" s="77">
        <f ca="1">INDEX(INDIRECT(D$3&amp;"!E12:E20"),MATCH($A$1,INDIRECT(D$3&amp;"!C12:C20"),INDEX(INDIRECT(D$3&amp;"!E12:E20"),MATCH($C$2,INDIRECT(D$3&amp;"!A19")))))</f>
        <v>7.5332641152322855E-2</v>
      </c>
      <c r="D4" s="58"/>
    </row>
    <row r="6" spans="1:4" x14ac:dyDescent="0.25">
      <c r="B6" s="78" t="s">
        <v>31</v>
      </c>
    </row>
    <row r="12" spans="1:4" x14ac:dyDescent="0.25">
      <c r="B12" s="1" t="s">
        <v>30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Carqueiranne</vt:lpstr>
      <vt:lpstr>synthèse</vt:lpstr>
      <vt:lpstr>AA-CN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AGOSTINO Romain</dc:creator>
  <cp:lastModifiedBy>AGOSTINO Romain</cp:lastModifiedBy>
  <dcterms:created xsi:type="dcterms:W3CDTF">2013-05-22T14:37:42Z</dcterms:created>
  <dcterms:modified xsi:type="dcterms:W3CDTF">2013-06-04T14:33:10Z</dcterms:modified>
</cp:coreProperties>
</file>