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date1904="1" showInkAnnotation="0" codeName="ThisWorkbook" autoCompressPictures="0"/>
  <bookViews>
    <workbookView xWindow="-12" yWindow="-12" windowWidth="23256" windowHeight="6408"/>
  </bookViews>
  <sheets>
    <sheet name="Gestion" sheetId="1" r:id="rId1"/>
    <sheet name="Anima" sheetId="2" r:id="rId2"/>
    <sheet name="Acti-Pub" sheetId="3" r:id="rId3"/>
    <sheet name="ArtBois" sheetId="4" r:id="rId4"/>
    <sheet name="Avomarks" sheetId="5" r:id="rId5"/>
    <sheet name="Ceka" sheetId="6" r:id="rId6"/>
    <sheet name="Inventaire" sheetId="7" r:id="rId7"/>
    <sheet name="Liste" sheetId="9" r:id="rId8"/>
  </sheets>
  <calcPr calcId="144525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F4" i="7" l="1"/>
  <c r="X5" i="1"/>
  <c r="Z5" i="1" s="1"/>
  <c r="X6" i="1"/>
  <c r="Y6" i="1" s="1"/>
  <c r="X7" i="1"/>
  <c r="Y7" i="1" s="1"/>
  <c r="X8" i="1"/>
  <c r="Y8" i="1" s="1"/>
  <c r="X9" i="1"/>
  <c r="Y9" i="1" s="1"/>
  <c r="X10" i="1"/>
  <c r="Y10" i="1" s="1"/>
  <c r="X11" i="1"/>
  <c r="Y11" i="1" s="1"/>
  <c r="X12" i="1"/>
  <c r="Y12" i="1" s="1"/>
  <c r="X13" i="1"/>
  <c r="Y13" i="1" s="1"/>
  <c r="X14" i="1"/>
  <c r="Y14" i="1" s="1"/>
  <c r="X15" i="1"/>
  <c r="Y15" i="1" s="1"/>
  <c r="X16" i="1"/>
  <c r="Y16" i="1" s="1"/>
  <c r="X4" i="1"/>
  <c r="V4" i="1"/>
  <c r="W4" i="1" s="1"/>
  <c r="W5" i="1"/>
  <c r="W6" i="1"/>
  <c r="W7" i="1"/>
  <c r="W8" i="1"/>
  <c r="W9" i="1"/>
  <c r="W10" i="1"/>
  <c r="W11" i="1"/>
  <c r="W12" i="1"/>
  <c r="W13" i="1"/>
  <c r="W14" i="1"/>
  <c r="W15" i="1"/>
  <c r="W16" i="1"/>
  <c r="Z4" i="1" l="1"/>
  <c r="Z11" i="1"/>
  <c r="Z14" i="1"/>
  <c r="Z10" i="1"/>
  <c r="Z6" i="1"/>
  <c r="Z15" i="1"/>
  <c r="Z7" i="1"/>
  <c r="Z13" i="1"/>
  <c r="Z9" i="1"/>
  <c r="Y4" i="1"/>
  <c r="AA4" i="1" s="1"/>
  <c r="Y5" i="1"/>
  <c r="Z16" i="1"/>
  <c r="Z12" i="1"/>
  <c r="Z8" i="1"/>
  <c r="I12" i="1"/>
  <c r="S12" i="1" s="1"/>
  <c r="T12" i="1" s="1"/>
  <c r="I13" i="1"/>
  <c r="S13" i="1" s="1"/>
  <c r="T13" i="1" s="1"/>
  <c r="I14" i="1"/>
  <c r="S14" i="1" s="1"/>
  <c r="T14" i="1" s="1"/>
  <c r="I15" i="1"/>
  <c r="S15" i="1" s="1"/>
  <c r="T15" i="1" s="1"/>
  <c r="I16" i="1"/>
  <c r="S16" i="1" s="1"/>
  <c r="T16" i="1" s="1"/>
  <c r="I11" i="1"/>
  <c r="S11" i="1" s="1"/>
  <c r="T11" i="1" s="1"/>
  <c r="I8" i="1"/>
  <c r="S8" i="1" s="1"/>
  <c r="T8" i="1" s="1"/>
  <c r="I9" i="1"/>
  <c r="S9" i="1" s="1"/>
  <c r="T9" i="1" s="1"/>
  <c r="I10" i="1"/>
  <c r="S10" i="1" s="1"/>
  <c r="T10" i="1" s="1"/>
  <c r="I4" i="1"/>
  <c r="I5" i="1"/>
  <c r="S5" i="1" s="1"/>
  <c r="T5" i="1" s="1"/>
  <c r="I6" i="1"/>
  <c r="S6" i="1" s="1"/>
  <c r="T6" i="1" s="1"/>
  <c r="I7" i="1"/>
  <c r="S7" i="1" s="1"/>
  <c r="T7" i="1" s="1"/>
  <c r="S4" i="1" l="1"/>
  <c r="T4" i="1" s="1"/>
</calcChain>
</file>

<file path=xl/sharedStrings.xml><?xml version="1.0" encoding="utf-8"?>
<sst xmlns="http://schemas.openxmlformats.org/spreadsheetml/2006/main" count="217" uniqueCount="59">
  <si>
    <t>T-Shirt Adulte Route 68</t>
  </si>
  <si>
    <t>ImpTer</t>
  </si>
  <si>
    <t>Peluche Ragondin</t>
  </si>
  <si>
    <t xml:space="preserve">Prix Vente TTC </t>
  </si>
  <si>
    <t>Réf. Fournisseur</t>
  </si>
  <si>
    <t>Ventes       Mars</t>
  </si>
  <si>
    <t>Ventes          Avril</t>
  </si>
  <si>
    <t>Ventes               Mai</t>
  </si>
  <si>
    <t>Ventes        juillet</t>
  </si>
  <si>
    <t>Ventes           Août</t>
  </si>
  <si>
    <t>CA TTC              par Article</t>
  </si>
  <si>
    <t>CA Net par Article</t>
  </si>
  <si>
    <t>Article</t>
  </si>
  <si>
    <t>Prix de vente minimum</t>
  </si>
  <si>
    <t>Ventes   Septembre</t>
  </si>
  <si>
    <t>Ventes   Octobre</t>
  </si>
  <si>
    <t>Ventes   Novembre</t>
  </si>
  <si>
    <t>Différence Stocks</t>
  </si>
  <si>
    <t>Ventes réelles    2010</t>
  </si>
  <si>
    <t>Valeur stock</t>
  </si>
  <si>
    <t>TVA</t>
  </si>
  <si>
    <t>Coeff</t>
  </si>
  <si>
    <t>Stock 2012</t>
  </si>
  <si>
    <t>Achats     2013</t>
  </si>
  <si>
    <t>Px Achat HT 2013</t>
  </si>
  <si>
    <t>Stock réel</t>
  </si>
  <si>
    <t>Stock théorique</t>
  </si>
  <si>
    <t>Bouchon Liège</t>
  </si>
  <si>
    <t>Ventes juin</t>
  </si>
  <si>
    <t>Fournisseur</t>
  </si>
  <si>
    <t>Prix Vente TTC</t>
  </si>
  <si>
    <t>Ventes Année</t>
  </si>
  <si>
    <t>Anima</t>
  </si>
  <si>
    <t>ArtBois</t>
  </si>
  <si>
    <t>Avomarks</t>
  </si>
  <si>
    <t>Ceka</t>
  </si>
  <si>
    <t>Tabliers 1</t>
  </si>
  <si>
    <t>Tabliers 2</t>
  </si>
  <si>
    <t>Tabliers 3</t>
  </si>
  <si>
    <t>Tabliers 4</t>
  </si>
  <si>
    <t>Peluche 1</t>
  </si>
  <si>
    <t>Peluche 2</t>
  </si>
  <si>
    <t>Peluche 3</t>
  </si>
  <si>
    <t>Peluche 4</t>
  </si>
  <si>
    <t>Peluche 5</t>
  </si>
  <si>
    <t>Peluche 6</t>
  </si>
  <si>
    <t xml:space="preserve">Ventes réelles    </t>
  </si>
  <si>
    <t>Différence Stock</t>
  </si>
  <si>
    <t>Ventes      Juin</t>
  </si>
  <si>
    <t>Ventes        Juillet</t>
  </si>
  <si>
    <t>Stock           N-1</t>
  </si>
  <si>
    <t xml:space="preserve">Achats     </t>
  </si>
  <si>
    <t xml:space="preserve">Px Achat HT </t>
  </si>
  <si>
    <t xml:space="preserve">Ventes </t>
  </si>
  <si>
    <t>Stock              réel</t>
  </si>
  <si>
    <t>Valeur stock HT</t>
  </si>
  <si>
    <t>Marge nette</t>
  </si>
  <si>
    <t>Rang Produit</t>
  </si>
  <si>
    <t>Commande minimum N+1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</si>
</sst>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#,##0.00&quot; €&quot;"/>
    <numFmt numFmtId="165" formatCode="#,##0.000&quot; €&quot;"/>
    <numFmt numFmtId="166" formatCode="0.0%"/>
    <numFmt numFmtId="167" formatCode="\+0;\-0"/>
    <numFmt numFmtId="170" formatCode="_-* #,##0.00\ [$€-40C]_-;\-* #,##0.00\ [$€-40C]_-;_-* &quot;-&quot;??\ [$€-40C]_-;_-@_-"/>
    <numFmt numFmtId="171" formatCode="_-* #,##0.000\ [$€-40C]_-;\-* #,##0.000\ [$€-40C]_-;_-* &quot;-&quot;??\ [$€-40C]_-;_-@_-"/>
  </numFmts>
  <fonts count="14" x14ac:knownFonts="1">
    <font>
      <sz val="10"/>
      <name val="Verdana"/>
    </font>
    <font>
      <sz val="8"/>
      <name val="Verdana"/>
      <family val="2"/>
    </font>
    <font>
      <sz val="10"/>
      <name val="MS Sans Serif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i/>
      <sz val="12"/>
      <name val="Arial Narrow"/>
      <family val="2"/>
    </font>
    <font>
      <i/>
      <sz val="12"/>
      <name val="Arial Narrow"/>
      <family val="2"/>
    </font>
    <font>
      <sz val="10"/>
      <name val="Verdana"/>
      <family val="2"/>
    </font>
    <font>
      <sz val="10"/>
      <name val="Verdana"/>
    </font>
    <font>
      <sz val="10"/>
      <name val="Arial Narrow"/>
      <family val="2"/>
    </font>
    <font>
      <b/>
      <sz val="10"/>
      <name val="Arial Narrow"/>
      <family val="2"/>
    </font>
    <font>
      <i/>
      <sz val="11"/>
      <name val="Arial Narrow"/>
      <family val="2"/>
    </font>
    <font>
      <b/>
      <sz val="14"/>
      <name val="Arial Narrow"/>
      <family val="2"/>
    </font>
    <font>
      <sz val="14"/>
      <name val="Arial Narrow"/>
      <family val="2"/>
    </font>
  </fonts>
  <fills count="1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59999389629810485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auto="1"/>
      </bottom>
      <diagonal/>
    </border>
    <border>
      <left style="medium">
        <color indexed="64"/>
      </left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medium">
        <color indexed="64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</borders>
  <cellStyleXfs count="4">
    <xf numFmtId="0" fontId="0" fillId="0" borderId="0"/>
    <xf numFmtId="0" fontId="2" fillId="0" borderId="0"/>
    <xf numFmtId="44" fontId="7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99">
    <xf numFmtId="0" fontId="0" fillId="0" borderId="0" xfId="0"/>
    <xf numFmtId="0" fontId="4" fillId="0" borderId="0" xfId="0" applyFont="1" applyAlignment="1">
      <alignment horizontal="center" vertical="center" wrapText="1"/>
    </xf>
    <xf numFmtId="165" fontId="4" fillId="0" borderId="0" xfId="0" applyNumberFormat="1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4" fontId="3" fillId="6" borderId="12" xfId="0" applyNumberFormat="1" applyFont="1" applyFill="1" applyBorder="1" applyAlignment="1">
      <alignment horizontal="center" vertical="center" wrapText="1"/>
    </xf>
    <xf numFmtId="0" fontId="3" fillId="6" borderId="13" xfId="0" applyFont="1" applyFill="1" applyBorder="1" applyAlignment="1">
      <alignment horizontal="left" vertical="center" wrapText="1"/>
    </xf>
    <xf numFmtId="1" fontId="3" fillId="6" borderId="14" xfId="0" applyNumberFormat="1" applyFont="1" applyFill="1" applyBorder="1" applyAlignment="1">
      <alignment horizontal="left" vertical="center" wrapText="1"/>
    </xf>
    <xf numFmtId="0" fontId="3" fillId="7" borderId="0" xfId="0" applyFont="1" applyFill="1" applyBorder="1" applyAlignment="1">
      <alignment horizontal="center" vertical="center" wrapText="1"/>
    </xf>
    <xf numFmtId="3" fontId="3" fillId="2" borderId="11" xfId="0" applyNumberFormat="1" applyFont="1" applyFill="1" applyBorder="1" applyAlignment="1">
      <alignment horizontal="center" vertical="center" wrapText="1"/>
    </xf>
    <xf numFmtId="165" fontId="3" fillId="2" borderId="15" xfId="0" applyNumberFormat="1" applyFont="1" applyFill="1" applyBorder="1" applyAlignment="1">
      <alignment horizontal="center" vertical="center" wrapText="1"/>
    </xf>
    <xf numFmtId="3" fontId="3" fillId="3" borderId="11" xfId="0" applyNumberFormat="1" applyFont="1" applyFill="1" applyBorder="1" applyAlignment="1">
      <alignment horizontal="center" vertical="center" wrapText="1"/>
    </xf>
    <xf numFmtId="3" fontId="3" fillId="3" borderId="16" xfId="0" applyNumberFormat="1" applyFont="1" applyFill="1" applyBorder="1" applyAlignment="1">
      <alignment horizontal="center" vertical="center" wrapText="1"/>
    </xf>
    <xf numFmtId="3" fontId="3" fillId="3" borderId="17" xfId="0" applyNumberFormat="1" applyFont="1" applyFill="1" applyBorder="1" applyAlignment="1">
      <alignment horizontal="center" vertical="center" wrapText="1"/>
    </xf>
    <xf numFmtId="0" fontId="3" fillId="3" borderId="17" xfId="0" applyNumberFormat="1" applyFont="1" applyFill="1" applyBorder="1" applyAlignment="1">
      <alignment horizontal="center" vertical="center" wrapText="1"/>
    </xf>
    <xf numFmtId="3" fontId="3" fillId="3" borderId="15" xfId="0" applyNumberFormat="1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 wrapText="1"/>
    </xf>
    <xf numFmtId="166" fontId="5" fillId="6" borderId="12" xfId="0" applyNumberFormat="1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6" borderId="1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4" fillId="0" borderId="4" xfId="1" applyNumberFormat="1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1" fontId="4" fillId="0" borderId="0" xfId="0" applyNumberFormat="1" applyFont="1" applyAlignment="1">
      <alignment horizontal="left" vertical="center" wrapText="1"/>
    </xf>
    <xf numFmtId="3" fontId="4" fillId="0" borderId="0" xfId="0" applyNumberFormat="1" applyFont="1" applyFill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 wrapText="1"/>
    </xf>
    <xf numFmtId="0" fontId="3" fillId="6" borderId="11" xfId="0" applyFont="1" applyFill="1" applyBorder="1" applyAlignment="1">
      <alignment vertical="center" wrapText="1"/>
    </xf>
    <xf numFmtId="0" fontId="4" fillId="0" borderId="0" xfId="0" applyFont="1" applyAlignment="1">
      <alignment vertical="center" wrapText="1"/>
    </xf>
    <xf numFmtId="170" fontId="3" fillId="6" borderId="12" xfId="0" applyNumberFormat="1" applyFont="1" applyFill="1" applyBorder="1" applyAlignment="1">
      <alignment horizontal="center" vertical="center" wrapText="1"/>
    </xf>
    <xf numFmtId="170" fontId="3" fillId="0" borderId="2" xfId="0" applyNumberFormat="1" applyFont="1" applyBorder="1" applyAlignment="1">
      <alignment horizontal="center" vertical="center" wrapText="1"/>
    </xf>
    <xf numFmtId="170" fontId="4" fillId="0" borderId="0" xfId="0" applyNumberFormat="1" applyFont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44" fontId="4" fillId="0" borderId="0" xfId="2" applyFont="1" applyFill="1" applyAlignment="1">
      <alignment horizontal="center" vertical="center" wrapText="1"/>
    </xf>
    <xf numFmtId="44" fontId="3" fillId="8" borderId="11" xfId="2" applyFont="1" applyFill="1" applyBorder="1" applyAlignment="1">
      <alignment horizontal="center" vertical="center" wrapText="1"/>
    </xf>
    <xf numFmtId="1" fontId="6" fillId="0" borderId="4" xfId="1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3" fontId="4" fillId="9" borderId="1" xfId="0" applyNumberFormat="1" applyFont="1" applyFill="1" applyBorder="1" applyAlignment="1">
      <alignment horizontal="center" vertical="center" wrapText="1"/>
    </xf>
    <xf numFmtId="0" fontId="3" fillId="10" borderId="7" xfId="0" applyFont="1" applyFill="1" applyBorder="1" applyAlignment="1">
      <alignment horizontal="center" vertical="center" wrapText="1"/>
    </xf>
    <xf numFmtId="3" fontId="4" fillId="10" borderId="1" xfId="0" applyNumberFormat="1" applyFont="1" applyFill="1" applyBorder="1" applyAlignment="1">
      <alignment horizontal="center" vertical="center" wrapText="1"/>
    </xf>
    <xf numFmtId="167" fontId="4" fillId="10" borderId="1" xfId="0" applyNumberFormat="1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3" fillId="11" borderId="7" xfId="0" applyFont="1" applyFill="1" applyBorder="1" applyAlignment="1">
      <alignment horizontal="center" vertical="center" wrapText="1"/>
    </xf>
    <xf numFmtId="3" fontId="3" fillId="11" borderId="1" xfId="0" applyNumberFormat="1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horizontal="center" vertical="center" wrapText="1"/>
    </xf>
    <xf numFmtId="3" fontId="3" fillId="10" borderId="1" xfId="0" applyNumberFormat="1" applyFont="1" applyFill="1" applyBorder="1" applyAlignment="1">
      <alignment horizontal="center" vertical="center" wrapText="1"/>
    </xf>
    <xf numFmtId="170" fontId="3" fillId="12" borderId="7" xfId="0" applyNumberFormat="1" applyFont="1" applyFill="1" applyBorder="1" applyAlignment="1">
      <alignment horizontal="center" vertical="center" wrapText="1"/>
    </xf>
    <xf numFmtId="1" fontId="3" fillId="9" borderId="20" xfId="0" applyNumberFormat="1" applyFont="1" applyFill="1" applyBorder="1" applyAlignment="1">
      <alignment horizontal="left" vertical="center" wrapText="1"/>
    </xf>
    <xf numFmtId="3" fontId="3" fillId="13" borderId="7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166" fontId="9" fillId="0" borderId="0" xfId="3" applyNumberFormat="1" applyFont="1" applyAlignment="1">
      <alignment horizontal="center"/>
    </xf>
    <xf numFmtId="166" fontId="6" fillId="0" borderId="1" xfId="0" applyNumberFormat="1" applyFont="1" applyBorder="1" applyAlignment="1">
      <alignment horizontal="center" vertical="center" wrapText="1"/>
    </xf>
    <xf numFmtId="0" fontId="3" fillId="9" borderId="19" xfId="0" applyFont="1" applyFill="1" applyBorder="1" applyAlignment="1">
      <alignment vertical="center" wrapText="1"/>
    </xf>
    <xf numFmtId="0" fontId="3" fillId="9" borderId="18" xfId="0" applyFont="1" applyFill="1" applyBorder="1" applyAlignment="1">
      <alignment horizontal="left" vertical="center" wrapText="1"/>
    </xf>
    <xf numFmtId="0" fontId="4" fillId="0" borderId="3" xfId="1" applyFont="1" applyBorder="1" applyAlignment="1">
      <alignment vertical="center" wrapText="1"/>
    </xf>
    <xf numFmtId="3" fontId="4" fillId="0" borderId="2" xfId="1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1" fontId="4" fillId="0" borderId="4" xfId="0" applyNumberFormat="1" applyFont="1" applyBorder="1" applyAlignment="1">
      <alignment horizontal="left" vertical="center" wrapText="1"/>
    </xf>
    <xf numFmtId="3" fontId="3" fillId="14" borderId="7" xfId="0" applyNumberFormat="1" applyFont="1" applyFill="1" applyBorder="1" applyAlignment="1">
      <alignment horizontal="center" vertical="center" wrapText="1"/>
    </xf>
    <xf numFmtId="166" fontId="5" fillId="14" borderId="7" xfId="0" applyNumberFormat="1" applyFont="1" applyFill="1" applyBorder="1" applyAlignment="1">
      <alignment horizontal="center" vertical="center" wrapText="1"/>
    </xf>
    <xf numFmtId="3" fontId="6" fillId="0" borderId="21" xfId="0" applyNumberFormat="1" applyFont="1" applyBorder="1" applyAlignment="1">
      <alignment horizontal="center" vertical="center" wrapText="1"/>
    </xf>
    <xf numFmtId="3" fontId="6" fillId="0" borderId="6" xfId="0" applyNumberFormat="1" applyFont="1" applyBorder="1" applyAlignment="1">
      <alignment horizontal="center" vertical="center" wrapText="1"/>
    </xf>
    <xf numFmtId="0" fontId="6" fillId="0" borderId="6" xfId="0" applyNumberFormat="1" applyFont="1" applyBorder="1" applyAlignment="1">
      <alignment horizontal="center" vertical="center" wrapText="1"/>
    </xf>
    <xf numFmtId="3" fontId="6" fillId="0" borderId="5" xfId="0" applyNumberFormat="1" applyFont="1" applyBorder="1" applyAlignment="1">
      <alignment horizontal="center" vertical="center" wrapText="1"/>
    </xf>
    <xf numFmtId="3" fontId="11" fillId="13" borderId="8" xfId="0" applyNumberFormat="1" applyFont="1" applyFill="1" applyBorder="1" applyAlignment="1">
      <alignment horizontal="center" vertical="center" wrapText="1"/>
    </xf>
    <xf numFmtId="3" fontId="11" fillId="13" borderId="9" xfId="0" applyNumberFormat="1" applyFont="1" applyFill="1" applyBorder="1" applyAlignment="1">
      <alignment horizontal="center" vertical="center" wrapText="1"/>
    </xf>
    <xf numFmtId="0" fontId="11" fillId="13" borderId="9" xfId="0" applyNumberFormat="1" applyFont="1" applyFill="1" applyBorder="1" applyAlignment="1">
      <alignment horizontal="center" vertical="center" wrapText="1"/>
    </xf>
    <xf numFmtId="3" fontId="11" fillId="13" borderId="10" xfId="0" applyNumberFormat="1" applyFont="1" applyFill="1" applyBorder="1" applyAlignment="1">
      <alignment horizontal="center" vertical="center" wrapText="1"/>
    </xf>
    <xf numFmtId="3" fontId="3" fillId="13" borderId="1" xfId="0" applyNumberFormat="1" applyFont="1" applyFill="1" applyBorder="1" applyAlignment="1">
      <alignment horizontal="center" vertical="center" wrapText="1"/>
    </xf>
    <xf numFmtId="170" fontId="3" fillId="15" borderId="7" xfId="0" applyNumberFormat="1" applyFont="1" applyFill="1" applyBorder="1" applyAlignment="1">
      <alignment horizontal="center" vertical="center" wrapText="1"/>
    </xf>
    <xf numFmtId="171" fontId="3" fillId="14" borderId="7" xfId="0" applyNumberFormat="1" applyFont="1" applyFill="1" applyBorder="1" applyAlignment="1">
      <alignment horizontal="center" vertical="center" wrapText="1"/>
    </xf>
    <xf numFmtId="171" fontId="4" fillId="0" borderId="1" xfId="0" applyNumberFormat="1" applyFont="1" applyFill="1" applyBorder="1" applyAlignment="1">
      <alignment horizontal="center" vertical="center" wrapText="1"/>
    </xf>
    <xf numFmtId="0" fontId="3" fillId="9" borderId="7" xfId="0" applyFont="1" applyFill="1" applyBorder="1" applyAlignment="1">
      <alignment horizontal="center" vertical="center" wrapText="1"/>
    </xf>
    <xf numFmtId="0" fontId="3" fillId="12" borderId="7" xfId="0" applyFont="1" applyFill="1" applyBorder="1" applyAlignment="1">
      <alignment horizontal="center" vertical="center" wrapText="1"/>
    </xf>
    <xf numFmtId="164" fontId="3" fillId="12" borderId="22" xfId="0" applyNumberFormat="1" applyFont="1" applyFill="1" applyBorder="1" applyAlignment="1">
      <alignment horizontal="center" vertical="center" wrapText="1"/>
    </xf>
    <xf numFmtId="164" fontId="3" fillId="0" borderId="23" xfId="0" applyNumberFormat="1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170" fontId="3" fillId="12" borderId="18" xfId="0" applyNumberFormat="1" applyFont="1" applyFill="1" applyBorder="1" applyAlignment="1">
      <alignment horizontal="center" vertical="center" wrapText="1"/>
    </xf>
    <xf numFmtId="170" fontId="4" fillId="0" borderId="2" xfId="0" applyNumberFormat="1" applyFont="1" applyBorder="1" applyAlignment="1">
      <alignment horizontal="center" vertical="center" wrapText="1"/>
    </xf>
    <xf numFmtId="170" fontId="3" fillId="12" borderId="19" xfId="0" applyNumberFormat="1" applyFont="1" applyFill="1" applyBorder="1" applyAlignment="1">
      <alignment horizontal="center" vertical="center" wrapText="1"/>
    </xf>
    <xf numFmtId="170" fontId="4" fillId="0" borderId="3" xfId="0" applyNumberFormat="1" applyFont="1" applyBorder="1" applyAlignment="1">
      <alignment horizontal="center" vertical="center" wrapText="1"/>
    </xf>
    <xf numFmtId="170" fontId="3" fillId="12" borderId="1" xfId="0" applyNumberFormat="1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170" fontId="12" fillId="15" borderId="1" xfId="0" applyNumberFormat="1" applyFont="1" applyFill="1" applyBorder="1" applyAlignment="1">
      <alignment horizontal="center" vertical="center" wrapText="1"/>
    </xf>
    <xf numFmtId="170" fontId="13" fillId="15" borderId="1" xfId="0" applyNumberFormat="1" applyFont="1" applyFill="1" applyBorder="1" applyAlignment="1">
      <alignment horizontal="center" vertical="center" wrapText="1"/>
    </xf>
    <xf numFmtId="0" fontId="3" fillId="8" borderId="13" xfId="0" applyFont="1" applyFill="1" applyBorder="1" applyAlignment="1">
      <alignment horizontal="left" vertical="center" wrapText="1"/>
    </xf>
    <xf numFmtId="0" fontId="3" fillId="8" borderId="11" xfId="0" applyFont="1" applyFill="1" applyBorder="1" applyAlignment="1">
      <alignment vertical="center" wrapText="1"/>
    </xf>
    <xf numFmtId="1" fontId="3" fillId="8" borderId="14" xfId="0" applyNumberFormat="1" applyFont="1" applyFill="1" applyBorder="1" applyAlignment="1">
      <alignment horizontal="left" vertical="center" wrapText="1"/>
    </xf>
    <xf numFmtId="0" fontId="3" fillId="8" borderId="0" xfId="0" applyFont="1" applyFill="1" applyBorder="1" applyAlignment="1">
      <alignment horizontal="center" vertical="center" wrapText="1"/>
    </xf>
    <xf numFmtId="165" fontId="3" fillId="8" borderId="15" xfId="0" applyNumberFormat="1" applyFont="1" applyFill="1" applyBorder="1" applyAlignment="1">
      <alignment horizontal="center" vertical="center" wrapText="1"/>
    </xf>
    <xf numFmtId="0" fontId="3" fillId="8" borderId="11" xfId="0" applyFont="1" applyFill="1" applyBorder="1" applyAlignment="1">
      <alignment horizontal="center" vertical="center" wrapText="1"/>
    </xf>
  </cellXfs>
  <cellStyles count="4">
    <cellStyle name="Monétaire" xfId="2" builtinId="4"/>
    <cellStyle name="Normal" xfId="0" builtinId="0"/>
    <cellStyle name="Normal_ATELIER" xfId="1"/>
    <cellStyle name="Pourcentage" xfId="3" builtinId="5"/>
  </cellStyles>
  <dxfs count="0"/>
  <tableStyles count="0" defaultTableStyle="TableStyleMedium9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4067175" y="1259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3514725" y="12594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4210050" y="55873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4210050" y="55873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4" name="ZoneTexte 3"/>
        <xdr:cNvSpPr txBox="1"/>
      </xdr:nvSpPr>
      <xdr:spPr>
        <a:xfrm>
          <a:off x="4914900" y="5711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4731" cy="264560"/>
    <xdr:sp macro="" textlink="">
      <xdr:nvSpPr>
        <xdr:cNvPr id="5" name="ZoneTexte 4"/>
        <xdr:cNvSpPr txBox="1"/>
      </xdr:nvSpPr>
      <xdr:spPr>
        <a:xfrm>
          <a:off x="4914900" y="5711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6" name="ZoneTexte 5"/>
        <xdr:cNvSpPr txBox="1"/>
      </xdr:nvSpPr>
      <xdr:spPr>
        <a:xfrm>
          <a:off x="219075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7" name="ZoneTexte 6"/>
        <xdr:cNvSpPr txBox="1"/>
      </xdr:nvSpPr>
      <xdr:spPr>
        <a:xfrm>
          <a:off x="219075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219075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219075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219075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219075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219075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219075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219075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219075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4" name="ZoneTexte 3"/>
        <xdr:cNvSpPr txBox="1"/>
      </xdr:nvSpPr>
      <xdr:spPr>
        <a:xfrm>
          <a:off x="2190750" y="2038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5" name="ZoneTexte 4"/>
        <xdr:cNvSpPr txBox="1"/>
      </xdr:nvSpPr>
      <xdr:spPr>
        <a:xfrm>
          <a:off x="2190750" y="2038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6" name="ZoneTexte 5"/>
        <xdr:cNvSpPr txBox="1"/>
      </xdr:nvSpPr>
      <xdr:spPr>
        <a:xfrm>
          <a:off x="2190750" y="2038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7" name="ZoneTexte 6"/>
        <xdr:cNvSpPr txBox="1"/>
      </xdr:nvSpPr>
      <xdr:spPr>
        <a:xfrm>
          <a:off x="2190750" y="2038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8" name="ZoneTexte 7"/>
        <xdr:cNvSpPr txBox="1"/>
      </xdr:nvSpPr>
      <xdr:spPr>
        <a:xfrm>
          <a:off x="2190750" y="2038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9" name="ZoneTexte 8"/>
        <xdr:cNvSpPr txBox="1"/>
      </xdr:nvSpPr>
      <xdr:spPr>
        <a:xfrm>
          <a:off x="2190750" y="2038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10" name="ZoneTexte 9"/>
        <xdr:cNvSpPr txBox="1"/>
      </xdr:nvSpPr>
      <xdr:spPr>
        <a:xfrm>
          <a:off x="2190750" y="2038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11" name="ZoneTexte 10"/>
        <xdr:cNvSpPr txBox="1"/>
      </xdr:nvSpPr>
      <xdr:spPr>
        <a:xfrm>
          <a:off x="2190750" y="2038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12" name="ZoneTexte 11"/>
        <xdr:cNvSpPr txBox="1"/>
      </xdr:nvSpPr>
      <xdr:spPr>
        <a:xfrm>
          <a:off x="2407920" y="2339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</xdr:row>
      <xdr:rowOff>0</xdr:rowOff>
    </xdr:from>
    <xdr:ext cx="184731" cy="264560"/>
    <xdr:sp macro="" textlink="">
      <xdr:nvSpPr>
        <xdr:cNvPr id="13" name="ZoneTexte 12"/>
        <xdr:cNvSpPr txBox="1"/>
      </xdr:nvSpPr>
      <xdr:spPr>
        <a:xfrm>
          <a:off x="2407920" y="2339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219075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2190750" y="186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1" enableFormatConditionsCalculation="0">
    <pageSetUpPr fitToPage="1"/>
  </sheetPr>
  <dimension ref="A1:AE16"/>
  <sheetViews>
    <sheetView tabSelected="1" workbookViewId="0">
      <selection activeCell="P1" sqref="P1"/>
    </sheetView>
  </sheetViews>
  <sheetFormatPr baseColWidth="10" defaultColWidth="9.36328125" defaultRowHeight="23.1" customHeight="1" x14ac:dyDescent="0.3"/>
  <cols>
    <col min="1" max="1" width="24.6328125" style="63" customWidth="1"/>
    <col min="2" max="2" width="13.453125" style="64" customWidth="1"/>
    <col min="3" max="3" width="10.7265625" style="65" customWidth="1"/>
    <col min="4" max="4" width="8.7265625" style="46" customWidth="1"/>
    <col min="5" max="5" width="8.7265625" style="22" customWidth="1"/>
    <col min="6" max="6" width="9" style="79" customWidth="1"/>
    <col min="7" max="7" width="6.1796875" style="40" customWidth="1"/>
    <col min="8" max="8" width="8.6328125" style="92" customWidth="1"/>
    <col min="9" max="9" width="9.36328125" style="76" customWidth="1"/>
    <col min="10" max="10" width="7.6328125" style="68" customWidth="1"/>
    <col min="11" max="11" width="7.6328125" style="69" customWidth="1"/>
    <col min="12" max="13" width="7.6328125" style="70" customWidth="1"/>
    <col min="14" max="17" width="7.6328125" style="69" customWidth="1"/>
    <col min="18" max="18" width="7.6328125" style="71" customWidth="1"/>
    <col min="19" max="19" width="9.36328125" style="45" customWidth="1"/>
    <col min="20" max="20" width="9.36328125" style="46" customWidth="1"/>
    <col min="21" max="21" width="9.36328125" style="50" customWidth="1"/>
    <col min="22" max="22" width="9.6328125" style="40" customWidth="1"/>
    <col min="23" max="23" width="12.6328125" style="88" customWidth="1"/>
    <col min="24" max="24" width="9.90625" style="86" customWidth="1"/>
    <col min="25" max="25" width="8.36328125" style="86" customWidth="1"/>
    <col min="26" max="26" width="12.26953125" style="84" customWidth="1"/>
    <col min="27" max="27" width="12.6328125" style="89" customWidth="1"/>
    <col min="28" max="28" width="9.6328125" style="40" customWidth="1"/>
    <col min="29" max="29" width="11.36328125" style="90" customWidth="1"/>
    <col min="30" max="30" width="9.36328125" style="1"/>
    <col min="31" max="31" width="9.36328125" style="55"/>
    <col min="32" max="16384" width="9.36328125" style="1"/>
  </cols>
  <sheetData>
    <row r="1" spans="1:31" ht="41.4" x14ac:dyDescent="0.3">
      <c r="A1" s="59" t="s">
        <v>12</v>
      </c>
      <c r="B1" s="60" t="s">
        <v>29</v>
      </c>
      <c r="C1" s="53" t="s">
        <v>4</v>
      </c>
      <c r="D1" s="42" t="s">
        <v>50</v>
      </c>
      <c r="E1" s="66" t="s">
        <v>51</v>
      </c>
      <c r="F1" s="78" t="s">
        <v>52</v>
      </c>
      <c r="G1" s="67" t="s">
        <v>20</v>
      </c>
      <c r="H1" s="77" t="s">
        <v>30</v>
      </c>
      <c r="I1" s="54" t="s">
        <v>53</v>
      </c>
      <c r="J1" s="72" t="s">
        <v>5</v>
      </c>
      <c r="K1" s="73" t="s">
        <v>6</v>
      </c>
      <c r="L1" s="74" t="s">
        <v>7</v>
      </c>
      <c r="M1" s="74" t="s">
        <v>48</v>
      </c>
      <c r="N1" s="73" t="s">
        <v>49</v>
      </c>
      <c r="O1" s="73" t="s">
        <v>9</v>
      </c>
      <c r="P1" s="73" t="s">
        <v>14</v>
      </c>
      <c r="Q1" s="73" t="s">
        <v>15</v>
      </c>
      <c r="R1" s="75" t="s">
        <v>16</v>
      </c>
      <c r="S1" s="42" t="s">
        <v>26</v>
      </c>
      <c r="T1" s="42" t="s">
        <v>47</v>
      </c>
      <c r="U1" s="47" t="s">
        <v>54</v>
      </c>
      <c r="V1" s="81" t="s">
        <v>46</v>
      </c>
      <c r="W1" s="87" t="s">
        <v>55</v>
      </c>
      <c r="X1" s="85" t="s">
        <v>30</v>
      </c>
      <c r="Y1" s="85" t="s">
        <v>56</v>
      </c>
      <c r="Z1" s="82" t="s">
        <v>10</v>
      </c>
      <c r="AA1" s="52" t="s">
        <v>11</v>
      </c>
      <c r="AB1" s="81" t="s">
        <v>57</v>
      </c>
      <c r="AC1" s="80" t="s">
        <v>58</v>
      </c>
      <c r="AE1" s="56" t="s">
        <v>20</v>
      </c>
    </row>
    <row r="2" spans="1:31" s="21" customFormat="1" ht="23.1" customHeight="1" x14ac:dyDescent="0.3">
      <c r="A2" s="61"/>
      <c r="B2" s="62"/>
      <c r="C2" s="39"/>
      <c r="D2" s="51"/>
      <c r="E2" s="22"/>
      <c r="F2" s="79"/>
      <c r="G2" s="58"/>
      <c r="H2" s="91"/>
      <c r="I2" s="76"/>
      <c r="J2" s="68"/>
      <c r="K2" s="69"/>
      <c r="L2" s="70"/>
      <c r="M2" s="70"/>
      <c r="N2" s="69"/>
      <c r="O2" s="69"/>
      <c r="P2" s="69"/>
      <c r="Q2" s="69"/>
      <c r="R2" s="71"/>
      <c r="S2" s="43"/>
      <c r="T2" s="44"/>
      <c r="U2" s="48"/>
      <c r="V2" s="23"/>
      <c r="W2" s="88"/>
      <c r="X2" s="34"/>
      <c r="Y2" s="86"/>
      <c r="Z2" s="83"/>
      <c r="AA2" s="89"/>
      <c r="AB2" s="23"/>
      <c r="AC2" s="90"/>
      <c r="AE2" s="57">
        <v>0</v>
      </c>
    </row>
    <row r="3" spans="1:31" s="21" customFormat="1" ht="23.1" customHeight="1" x14ac:dyDescent="0.3">
      <c r="A3" s="61"/>
      <c r="B3" s="62"/>
      <c r="C3" s="39"/>
      <c r="D3" s="51"/>
      <c r="E3" s="22"/>
      <c r="F3" s="79"/>
      <c r="G3" s="58"/>
      <c r="H3" s="91"/>
      <c r="I3" s="76"/>
      <c r="J3" s="68"/>
      <c r="K3" s="69"/>
      <c r="L3" s="70"/>
      <c r="M3" s="70"/>
      <c r="N3" s="69"/>
      <c r="O3" s="69"/>
      <c r="P3" s="69"/>
      <c r="Q3" s="69"/>
      <c r="R3" s="71"/>
      <c r="S3" s="43"/>
      <c r="T3" s="44"/>
      <c r="U3" s="48"/>
      <c r="V3" s="23"/>
      <c r="W3" s="88"/>
      <c r="X3" s="34"/>
      <c r="Y3" s="86"/>
      <c r="Z3" s="83"/>
      <c r="AA3" s="89"/>
      <c r="AB3" s="23"/>
      <c r="AC3" s="90"/>
      <c r="AE3" s="57">
        <v>5.5E-2</v>
      </c>
    </row>
    <row r="4" spans="1:31" ht="23.1" customHeight="1" x14ac:dyDescent="0.3">
      <c r="A4" s="63" t="s">
        <v>2</v>
      </c>
      <c r="B4" s="64" t="s">
        <v>32</v>
      </c>
      <c r="C4" s="24">
        <v>7072</v>
      </c>
      <c r="D4" s="45">
        <v>85</v>
      </c>
      <c r="E4" s="22">
        <v>144</v>
      </c>
      <c r="F4" s="79">
        <v>4.75</v>
      </c>
      <c r="G4" s="58">
        <v>0.2</v>
      </c>
      <c r="H4" s="91">
        <v>9.1999999999999993</v>
      </c>
      <c r="I4" s="76">
        <f>SUM(J4:R4)</f>
        <v>201</v>
      </c>
      <c r="J4" s="68">
        <v>1</v>
      </c>
      <c r="K4" s="69">
        <v>30</v>
      </c>
      <c r="L4" s="70">
        <v>15</v>
      </c>
      <c r="M4" s="70">
        <v>19</v>
      </c>
      <c r="N4" s="69">
        <v>41</v>
      </c>
      <c r="O4" s="69">
        <v>70</v>
      </c>
      <c r="P4" s="69">
        <v>12</v>
      </c>
      <c r="Q4" s="69">
        <v>13</v>
      </c>
      <c r="S4" s="43">
        <f>D4+E4-I4</f>
        <v>28</v>
      </c>
      <c r="T4" s="44">
        <f>U4-S4</f>
        <v>-8</v>
      </c>
      <c r="U4" s="49">
        <v>20</v>
      </c>
      <c r="V4" s="22">
        <f>(E4+F4)-U4</f>
        <v>128.75</v>
      </c>
      <c r="W4" s="88">
        <f>V4*F4</f>
        <v>611.5625</v>
      </c>
      <c r="X4" s="34">
        <f>H4</f>
        <v>9.1999999999999993</v>
      </c>
      <c r="Y4" s="86">
        <f>X4-(F4+(F4*G4))</f>
        <v>3.4999999999999991</v>
      </c>
      <c r="Z4" s="83">
        <f>X4*V4</f>
        <v>1184.5</v>
      </c>
      <c r="AA4" s="89">
        <f>Y4*V4</f>
        <v>450.62499999999989</v>
      </c>
      <c r="AB4" s="22"/>
      <c r="AC4" s="41"/>
      <c r="AE4" s="57">
        <v>0.1</v>
      </c>
    </row>
    <row r="5" spans="1:31" ht="23.1" customHeight="1" x14ac:dyDescent="0.3">
      <c r="A5" s="63" t="s">
        <v>27</v>
      </c>
      <c r="B5" s="64" t="s">
        <v>33</v>
      </c>
      <c r="C5" s="24"/>
      <c r="D5" s="45"/>
      <c r="E5" s="22">
        <v>60</v>
      </c>
      <c r="F5" s="79">
        <v>1</v>
      </c>
      <c r="G5" s="58"/>
      <c r="H5" s="91"/>
      <c r="I5" s="76">
        <f>SUM(J5:R5)</f>
        <v>28</v>
      </c>
      <c r="O5" s="69">
        <v>20</v>
      </c>
      <c r="P5" s="69">
        <v>4</v>
      </c>
      <c r="Q5" s="69">
        <v>2</v>
      </c>
      <c r="R5" s="71">
        <v>2</v>
      </c>
      <c r="S5" s="43">
        <f>D5+E5-I5</f>
        <v>32</v>
      </c>
      <c r="T5" s="44">
        <f>U5-S5</f>
        <v>-9</v>
      </c>
      <c r="U5" s="49">
        <v>23</v>
      </c>
      <c r="V5" s="23"/>
      <c r="W5" s="88">
        <f>V5*F5</f>
        <v>0</v>
      </c>
      <c r="X5" s="34">
        <f t="shared" ref="X5:X16" si="0">H5</f>
        <v>0</v>
      </c>
      <c r="Y5" s="86">
        <f>X5-(F5+(F5*G5))</f>
        <v>-1</v>
      </c>
      <c r="Z5" s="83">
        <f t="shared" ref="Z5:Z16" si="1">X5*V5</f>
        <v>0</v>
      </c>
      <c r="AB5" s="23"/>
      <c r="AE5" s="57">
        <v>0.2</v>
      </c>
    </row>
    <row r="6" spans="1:31" ht="23.1" customHeight="1" x14ac:dyDescent="0.3">
      <c r="A6" s="61" t="s">
        <v>0</v>
      </c>
      <c r="B6" s="64" t="s">
        <v>34</v>
      </c>
      <c r="C6" s="24" t="s">
        <v>1</v>
      </c>
      <c r="D6" s="45">
        <v>41</v>
      </c>
      <c r="E6" s="22">
        <v>35</v>
      </c>
      <c r="F6" s="79">
        <v>6.55</v>
      </c>
      <c r="G6" s="58">
        <v>5.5E-2</v>
      </c>
      <c r="H6" s="91"/>
      <c r="I6" s="76">
        <f>SUM(J6:R6)</f>
        <v>28</v>
      </c>
      <c r="K6" s="69">
        <v>3</v>
      </c>
      <c r="L6" s="70">
        <v>3</v>
      </c>
      <c r="M6" s="70">
        <v>3</v>
      </c>
      <c r="N6" s="69">
        <v>6</v>
      </c>
      <c r="O6" s="69">
        <v>7</v>
      </c>
      <c r="P6" s="69">
        <v>2</v>
      </c>
      <c r="Q6" s="69">
        <v>4</v>
      </c>
      <c r="S6" s="43">
        <f>D6+E6-I6</f>
        <v>48</v>
      </c>
      <c r="T6" s="44">
        <f>U6-S6</f>
        <v>-1</v>
      </c>
      <c r="U6" s="49">
        <v>47</v>
      </c>
      <c r="V6" s="23"/>
      <c r="W6" s="88">
        <f>V6*F6</f>
        <v>0</v>
      </c>
      <c r="X6" s="34">
        <f t="shared" si="0"/>
        <v>0</v>
      </c>
      <c r="Y6" s="86">
        <f>X6-(F6+(F6*G6))</f>
        <v>-6.9102499999999996</v>
      </c>
      <c r="Z6" s="83">
        <f t="shared" si="1"/>
        <v>0</v>
      </c>
      <c r="AB6" s="23"/>
      <c r="AE6" s="57"/>
    </row>
    <row r="7" spans="1:31" s="21" customFormat="1" ht="23.1" customHeight="1" x14ac:dyDescent="0.3">
      <c r="A7" s="63" t="s">
        <v>36</v>
      </c>
      <c r="B7" s="64" t="s">
        <v>35</v>
      </c>
      <c r="C7" s="24"/>
      <c r="D7" s="45"/>
      <c r="E7" s="22">
        <v>12</v>
      </c>
      <c r="F7" s="79">
        <v>4.3</v>
      </c>
      <c r="G7" s="58">
        <v>0.1</v>
      </c>
      <c r="H7" s="91"/>
      <c r="I7" s="76">
        <f>SUM(J7:R7)</f>
        <v>0</v>
      </c>
      <c r="J7" s="68"/>
      <c r="K7" s="69"/>
      <c r="L7" s="70"/>
      <c r="M7" s="70"/>
      <c r="N7" s="69"/>
      <c r="O7" s="69"/>
      <c r="P7" s="69"/>
      <c r="Q7" s="69"/>
      <c r="R7" s="71"/>
      <c r="S7" s="43">
        <f>D7+E7-I7</f>
        <v>12</v>
      </c>
      <c r="T7" s="44">
        <f>U7-S7</f>
        <v>-3</v>
      </c>
      <c r="U7" s="49">
        <v>9</v>
      </c>
      <c r="V7" s="23"/>
      <c r="W7" s="88">
        <f>V7*F7</f>
        <v>0</v>
      </c>
      <c r="X7" s="34">
        <f t="shared" si="0"/>
        <v>0</v>
      </c>
      <c r="Y7" s="86">
        <f>X7-(F7+(F7*G7))</f>
        <v>-4.7299999999999995</v>
      </c>
      <c r="Z7" s="83">
        <f t="shared" si="1"/>
        <v>0</v>
      </c>
      <c r="AA7" s="89"/>
      <c r="AB7" s="23"/>
      <c r="AC7" s="90"/>
      <c r="AE7" s="55"/>
    </row>
    <row r="8" spans="1:31" ht="23.1" customHeight="1" x14ac:dyDescent="0.3">
      <c r="A8" s="63" t="s">
        <v>37</v>
      </c>
      <c r="B8" s="64" t="s">
        <v>35</v>
      </c>
      <c r="C8" s="24"/>
      <c r="D8" s="45"/>
      <c r="E8" s="22">
        <v>12</v>
      </c>
      <c r="F8" s="79">
        <v>4.3</v>
      </c>
      <c r="G8" s="58"/>
      <c r="H8" s="91">
        <v>10</v>
      </c>
      <c r="I8" s="76">
        <f>SUM(J8:R8)</f>
        <v>0</v>
      </c>
      <c r="S8" s="43">
        <f>D8+E8-I8</f>
        <v>12</v>
      </c>
      <c r="T8" s="44">
        <f t="shared" ref="T8:T10" si="2">U8-S8</f>
        <v>-2</v>
      </c>
      <c r="U8" s="49">
        <v>10</v>
      </c>
      <c r="V8" s="23"/>
      <c r="W8" s="88">
        <f>V8*F8</f>
        <v>0</v>
      </c>
      <c r="X8" s="34">
        <f t="shared" si="0"/>
        <v>10</v>
      </c>
      <c r="Y8" s="86">
        <f>X8-(F8+(F8*G8))</f>
        <v>5.7</v>
      </c>
      <c r="Z8" s="83">
        <f t="shared" si="1"/>
        <v>0</v>
      </c>
      <c r="AB8" s="23"/>
    </row>
    <row r="9" spans="1:31" ht="23.1" customHeight="1" x14ac:dyDescent="0.3">
      <c r="A9" s="63" t="s">
        <v>38</v>
      </c>
      <c r="B9" s="64" t="s">
        <v>35</v>
      </c>
      <c r="C9" s="24"/>
      <c r="D9" s="45"/>
      <c r="E9" s="22">
        <v>12</v>
      </c>
      <c r="F9" s="79">
        <v>4.3</v>
      </c>
      <c r="G9" s="58"/>
      <c r="H9" s="91"/>
      <c r="I9" s="76">
        <f>SUM(J9:R9)</f>
        <v>0</v>
      </c>
      <c r="S9" s="43">
        <f>D9+E9-I9</f>
        <v>12</v>
      </c>
      <c r="T9" s="44">
        <f t="shared" si="2"/>
        <v>-1</v>
      </c>
      <c r="U9" s="49">
        <v>11</v>
      </c>
      <c r="V9" s="23"/>
      <c r="W9" s="88">
        <f>V9*F9</f>
        <v>0</v>
      </c>
      <c r="X9" s="34">
        <f t="shared" si="0"/>
        <v>0</v>
      </c>
      <c r="Y9" s="86">
        <f>X9-(F9+(F9*G9))</f>
        <v>-4.3</v>
      </c>
      <c r="Z9" s="83">
        <f t="shared" si="1"/>
        <v>0</v>
      </c>
      <c r="AB9" s="23"/>
    </row>
    <row r="10" spans="1:31" ht="23.1" customHeight="1" x14ac:dyDescent="0.3">
      <c r="A10" s="63" t="s">
        <v>39</v>
      </c>
      <c r="B10" s="64" t="s">
        <v>35</v>
      </c>
      <c r="C10" s="24"/>
      <c r="D10" s="45"/>
      <c r="E10" s="22">
        <v>12</v>
      </c>
      <c r="F10" s="79">
        <v>4.3</v>
      </c>
      <c r="G10" s="58"/>
      <c r="H10" s="91"/>
      <c r="I10" s="76">
        <f>SUM(J10:R10)</f>
        <v>0</v>
      </c>
      <c r="S10" s="43">
        <f>D10+E10-I10</f>
        <v>12</v>
      </c>
      <c r="T10" s="44">
        <f t="shared" si="2"/>
        <v>0</v>
      </c>
      <c r="U10" s="49">
        <v>12</v>
      </c>
      <c r="V10" s="23"/>
      <c r="W10" s="88">
        <f>V10*F10</f>
        <v>0</v>
      </c>
      <c r="X10" s="34">
        <f t="shared" si="0"/>
        <v>0</v>
      </c>
      <c r="Y10" s="86">
        <f>X10-(F10+(F10*G10))</f>
        <v>-4.3</v>
      </c>
      <c r="Z10" s="83">
        <f t="shared" si="1"/>
        <v>0</v>
      </c>
      <c r="AB10" s="23"/>
    </row>
    <row r="11" spans="1:31" ht="23.1" customHeight="1" x14ac:dyDescent="0.3">
      <c r="A11" s="63" t="s">
        <v>40</v>
      </c>
      <c r="B11" s="64" t="s">
        <v>32</v>
      </c>
      <c r="C11" s="24">
        <v>7072</v>
      </c>
      <c r="D11" s="45">
        <v>85</v>
      </c>
      <c r="E11" s="22">
        <v>144</v>
      </c>
      <c r="F11" s="79">
        <v>4.75</v>
      </c>
      <c r="G11" s="58"/>
      <c r="H11" s="91"/>
      <c r="I11" s="76">
        <f>SUM(J11:R11)</f>
        <v>201</v>
      </c>
      <c r="J11" s="68">
        <v>1</v>
      </c>
      <c r="K11" s="69">
        <v>30</v>
      </c>
      <c r="L11" s="70">
        <v>15</v>
      </c>
      <c r="M11" s="70">
        <v>19</v>
      </c>
      <c r="N11" s="69">
        <v>41</v>
      </c>
      <c r="O11" s="69">
        <v>70</v>
      </c>
      <c r="P11" s="69">
        <v>12</v>
      </c>
      <c r="Q11" s="69">
        <v>13</v>
      </c>
      <c r="S11" s="43">
        <f>D11+E11-I11</f>
        <v>28</v>
      </c>
      <c r="T11" s="44">
        <f>U11-S11</f>
        <v>-8</v>
      </c>
      <c r="U11" s="49">
        <v>20</v>
      </c>
      <c r="V11" s="23"/>
      <c r="W11" s="88">
        <f>V11*F11</f>
        <v>0</v>
      </c>
      <c r="X11" s="34">
        <f t="shared" si="0"/>
        <v>0</v>
      </c>
      <c r="Y11" s="86">
        <f>X11-(F11+(F11*G11))</f>
        <v>-4.75</v>
      </c>
      <c r="Z11" s="83">
        <f t="shared" si="1"/>
        <v>0</v>
      </c>
      <c r="AB11" s="23"/>
    </row>
    <row r="12" spans="1:31" ht="23.1" customHeight="1" x14ac:dyDescent="0.3">
      <c r="A12" s="63" t="s">
        <v>41</v>
      </c>
      <c r="B12" s="64" t="s">
        <v>32</v>
      </c>
      <c r="C12" s="24">
        <v>7072</v>
      </c>
      <c r="D12" s="45">
        <v>85</v>
      </c>
      <c r="E12" s="22">
        <v>144</v>
      </c>
      <c r="F12" s="79">
        <v>4.75</v>
      </c>
      <c r="G12" s="58"/>
      <c r="H12" s="91"/>
      <c r="I12" s="76">
        <f>SUM(J12:R12)</f>
        <v>201</v>
      </c>
      <c r="J12" s="68">
        <v>1</v>
      </c>
      <c r="K12" s="69">
        <v>30</v>
      </c>
      <c r="L12" s="70">
        <v>15</v>
      </c>
      <c r="M12" s="70">
        <v>19</v>
      </c>
      <c r="N12" s="69">
        <v>41</v>
      </c>
      <c r="O12" s="69">
        <v>70</v>
      </c>
      <c r="P12" s="69">
        <v>12</v>
      </c>
      <c r="Q12" s="69">
        <v>13</v>
      </c>
      <c r="S12" s="43">
        <f>D12+E12-I12</f>
        <v>28</v>
      </c>
      <c r="T12" s="44">
        <f t="shared" ref="T12:T16" si="3">U12-S12</f>
        <v>-7</v>
      </c>
      <c r="U12" s="49">
        <v>21</v>
      </c>
      <c r="V12" s="23"/>
      <c r="W12" s="88">
        <f>V12*F12</f>
        <v>0</v>
      </c>
      <c r="X12" s="34">
        <f t="shared" si="0"/>
        <v>0</v>
      </c>
      <c r="Y12" s="86">
        <f>X12-(F12+(F12*G12))</f>
        <v>-4.75</v>
      </c>
      <c r="Z12" s="83">
        <f t="shared" si="1"/>
        <v>0</v>
      </c>
      <c r="AB12" s="23"/>
    </row>
    <row r="13" spans="1:31" ht="23.1" customHeight="1" x14ac:dyDescent="0.3">
      <c r="A13" s="63" t="s">
        <v>42</v>
      </c>
      <c r="B13" s="64" t="s">
        <v>32</v>
      </c>
      <c r="C13" s="24">
        <v>7072</v>
      </c>
      <c r="D13" s="45">
        <v>85</v>
      </c>
      <c r="E13" s="22">
        <v>144</v>
      </c>
      <c r="F13" s="79">
        <v>4.75</v>
      </c>
      <c r="G13" s="58"/>
      <c r="H13" s="91"/>
      <c r="I13" s="76">
        <f>SUM(J13:R13)</f>
        <v>201</v>
      </c>
      <c r="J13" s="68">
        <v>1</v>
      </c>
      <c r="K13" s="69">
        <v>30</v>
      </c>
      <c r="L13" s="70">
        <v>15</v>
      </c>
      <c r="M13" s="70">
        <v>19</v>
      </c>
      <c r="N13" s="69">
        <v>41</v>
      </c>
      <c r="O13" s="69">
        <v>70</v>
      </c>
      <c r="P13" s="69">
        <v>12</v>
      </c>
      <c r="Q13" s="69">
        <v>13</v>
      </c>
      <c r="S13" s="43">
        <f>D13+E13-I13</f>
        <v>28</v>
      </c>
      <c r="T13" s="44">
        <f t="shared" si="3"/>
        <v>-6</v>
      </c>
      <c r="U13" s="49">
        <v>22</v>
      </c>
      <c r="V13" s="23"/>
      <c r="W13" s="88">
        <f>V13*F13</f>
        <v>0</v>
      </c>
      <c r="X13" s="34">
        <f t="shared" si="0"/>
        <v>0</v>
      </c>
      <c r="Y13" s="86">
        <f>X13-(F13+(F13*G13))</f>
        <v>-4.75</v>
      </c>
      <c r="Z13" s="83">
        <f t="shared" si="1"/>
        <v>0</v>
      </c>
      <c r="AB13" s="23"/>
    </row>
    <row r="14" spans="1:31" ht="23.1" customHeight="1" x14ac:dyDescent="0.3">
      <c r="A14" s="63" t="s">
        <v>43</v>
      </c>
      <c r="B14" s="64" t="s">
        <v>32</v>
      </c>
      <c r="C14" s="24">
        <v>7072</v>
      </c>
      <c r="D14" s="45">
        <v>85</v>
      </c>
      <c r="E14" s="22">
        <v>144</v>
      </c>
      <c r="F14" s="79">
        <v>4.75</v>
      </c>
      <c r="G14" s="58"/>
      <c r="H14" s="91"/>
      <c r="I14" s="76">
        <f>SUM(J14:R14)</f>
        <v>201</v>
      </c>
      <c r="J14" s="68">
        <v>1</v>
      </c>
      <c r="K14" s="69">
        <v>30</v>
      </c>
      <c r="L14" s="70">
        <v>15</v>
      </c>
      <c r="M14" s="70">
        <v>19</v>
      </c>
      <c r="N14" s="69">
        <v>41</v>
      </c>
      <c r="O14" s="69">
        <v>70</v>
      </c>
      <c r="P14" s="69">
        <v>12</v>
      </c>
      <c r="Q14" s="69">
        <v>13</v>
      </c>
      <c r="S14" s="43">
        <f>D14+E14-I14</f>
        <v>28</v>
      </c>
      <c r="T14" s="44">
        <f t="shared" si="3"/>
        <v>-5</v>
      </c>
      <c r="U14" s="49">
        <v>23</v>
      </c>
      <c r="V14" s="23"/>
      <c r="W14" s="88">
        <f>V14*F14</f>
        <v>0</v>
      </c>
      <c r="X14" s="34">
        <f t="shared" si="0"/>
        <v>0</v>
      </c>
      <c r="Y14" s="86">
        <f>X14-(F14+(F14*G14))</f>
        <v>-4.75</v>
      </c>
      <c r="Z14" s="83">
        <f t="shared" si="1"/>
        <v>0</v>
      </c>
      <c r="AB14" s="23"/>
    </row>
    <row r="15" spans="1:31" ht="23.1" customHeight="1" x14ac:dyDescent="0.3">
      <c r="A15" s="63" t="s">
        <v>44</v>
      </c>
      <c r="B15" s="64" t="s">
        <v>32</v>
      </c>
      <c r="C15" s="24">
        <v>7072</v>
      </c>
      <c r="D15" s="45">
        <v>85</v>
      </c>
      <c r="E15" s="22">
        <v>144</v>
      </c>
      <c r="F15" s="79">
        <v>4.75</v>
      </c>
      <c r="G15" s="58"/>
      <c r="H15" s="91"/>
      <c r="I15" s="76">
        <f>SUM(J15:R15)</f>
        <v>201</v>
      </c>
      <c r="J15" s="68">
        <v>1</v>
      </c>
      <c r="K15" s="69">
        <v>30</v>
      </c>
      <c r="L15" s="70">
        <v>15</v>
      </c>
      <c r="M15" s="70">
        <v>19</v>
      </c>
      <c r="N15" s="69">
        <v>41</v>
      </c>
      <c r="O15" s="69">
        <v>70</v>
      </c>
      <c r="P15" s="69">
        <v>12</v>
      </c>
      <c r="Q15" s="69">
        <v>13</v>
      </c>
      <c r="S15" s="43">
        <f>D15+E15-I15</f>
        <v>28</v>
      </c>
      <c r="T15" s="44">
        <f t="shared" si="3"/>
        <v>-4</v>
      </c>
      <c r="U15" s="49">
        <v>24</v>
      </c>
      <c r="V15" s="23"/>
      <c r="W15" s="88">
        <f>V15*F15</f>
        <v>0</v>
      </c>
      <c r="X15" s="34">
        <f t="shared" si="0"/>
        <v>0</v>
      </c>
      <c r="Y15" s="86">
        <f>X15-(F15+(F15*G15))</f>
        <v>-4.75</v>
      </c>
      <c r="Z15" s="83">
        <f t="shared" si="1"/>
        <v>0</v>
      </c>
      <c r="AB15" s="23"/>
    </row>
    <row r="16" spans="1:31" ht="23.1" customHeight="1" x14ac:dyDescent="0.3">
      <c r="A16" s="63" t="s">
        <v>45</v>
      </c>
      <c r="B16" s="64" t="s">
        <v>32</v>
      </c>
      <c r="C16" s="24">
        <v>7072</v>
      </c>
      <c r="D16" s="45">
        <v>85</v>
      </c>
      <c r="E16" s="22">
        <v>144</v>
      </c>
      <c r="F16" s="79">
        <v>4.75</v>
      </c>
      <c r="G16" s="58">
        <v>0.1</v>
      </c>
      <c r="H16" s="91"/>
      <c r="I16" s="76">
        <f>SUM(J16:R16)</f>
        <v>201</v>
      </c>
      <c r="J16" s="68">
        <v>1</v>
      </c>
      <c r="K16" s="69">
        <v>30</v>
      </c>
      <c r="L16" s="70">
        <v>15</v>
      </c>
      <c r="M16" s="70">
        <v>19</v>
      </c>
      <c r="N16" s="69">
        <v>41</v>
      </c>
      <c r="O16" s="69">
        <v>70</v>
      </c>
      <c r="P16" s="69">
        <v>12</v>
      </c>
      <c r="Q16" s="69">
        <v>13</v>
      </c>
      <c r="S16" s="43">
        <f>D16+E16-I16</f>
        <v>28</v>
      </c>
      <c r="T16" s="44">
        <f t="shared" si="3"/>
        <v>-3</v>
      </c>
      <c r="U16" s="49">
        <v>25</v>
      </c>
      <c r="V16" s="23"/>
      <c r="W16" s="88">
        <f>V16*F16</f>
        <v>0</v>
      </c>
      <c r="X16" s="34">
        <f t="shared" si="0"/>
        <v>0</v>
      </c>
      <c r="Y16" s="86">
        <f>X16-(F16+(F16*G16))</f>
        <v>-5.2249999999999996</v>
      </c>
      <c r="Z16" s="83">
        <f t="shared" si="1"/>
        <v>0</v>
      </c>
      <c r="AB16" s="23"/>
    </row>
  </sheetData>
  <sortState ref="A2:AQ463">
    <sortCondition ref="B2:B463"/>
  </sortState>
  <phoneticPr fontId="1" type="noConversion"/>
  <dataValidations count="1">
    <dataValidation type="list" allowBlank="1" showInputMessage="1" showErrorMessage="1" sqref="G4:G16">
      <formula1>$AE$2:$AE$5</formula1>
    </dataValidation>
  </dataValidations>
  <pageMargins left="0.25" right="0.25" top="0.75" bottom="0.75" header="0.3" footer="0.3"/>
  <pageSetup paperSize="8" scale="60" fitToHeight="0" orientation="landscape" r:id="rId1"/>
  <drawing r:id="rId2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2" enableFormatConditionsCalculation="0"/>
  <dimension ref="A1:AC1"/>
  <sheetViews>
    <sheetView workbookViewId="0">
      <selection activeCell="B1" sqref="B1"/>
    </sheetView>
  </sheetViews>
  <sheetFormatPr baseColWidth="10" defaultRowHeight="26.1" customHeight="1" x14ac:dyDescent="0.2"/>
  <cols>
    <col min="1" max="1" width="28.7265625" style="32" customWidth="1"/>
    <col min="2" max="2" width="14.26953125" style="35" bestFit="1" customWidth="1"/>
    <col min="3" max="3" width="23.6328125" style="27" customWidth="1"/>
    <col min="4" max="4" width="13" style="28" customWidth="1"/>
    <col min="5" max="5" width="10.36328125" style="25" hidden="1" customWidth="1"/>
    <col min="6" max="6" width="9.36328125" style="21" customWidth="1"/>
    <col min="7" max="7" width="8.7265625" style="29" customWidth="1"/>
    <col min="8" max="9" width="9" style="2" customWidth="1"/>
    <col min="10" max="10" width="9.36328125" style="26" customWidth="1"/>
    <col min="11" max="11" width="9" style="26" customWidth="1"/>
    <col min="12" max="12" width="9.36328125" style="26" customWidth="1"/>
    <col min="13" max="14" width="9.36328125" style="30" customWidth="1"/>
    <col min="15" max="19" width="9.36328125" style="26" customWidth="1"/>
    <col min="20" max="20" width="9.36328125" style="3" customWidth="1"/>
    <col min="21" max="22" width="9.36328125" style="1" customWidth="1"/>
    <col min="23" max="23" width="9.6328125" style="1" customWidth="1"/>
    <col min="24" max="29" width="12.6328125" style="1" customWidth="1"/>
  </cols>
  <sheetData>
    <row r="1" spans="1:29" s="1" customFormat="1" ht="47.4" thickBot="1" x14ac:dyDescent="0.25">
      <c r="A1" s="31" t="s">
        <v>12</v>
      </c>
      <c r="B1" s="33" t="s">
        <v>3</v>
      </c>
      <c r="C1" s="5" t="s">
        <v>29</v>
      </c>
      <c r="D1" s="6" t="s">
        <v>4</v>
      </c>
      <c r="E1" s="7"/>
      <c r="F1" s="36" t="s">
        <v>22</v>
      </c>
      <c r="G1" s="8" t="s">
        <v>23</v>
      </c>
      <c r="H1" s="9" t="s">
        <v>24</v>
      </c>
      <c r="I1" s="9" t="s">
        <v>13</v>
      </c>
      <c r="J1" s="10" t="s">
        <v>31</v>
      </c>
      <c r="K1" s="11" t="s">
        <v>5</v>
      </c>
      <c r="L1" s="12" t="s">
        <v>6</v>
      </c>
      <c r="M1" s="13" t="s">
        <v>7</v>
      </c>
      <c r="N1" s="13" t="s">
        <v>28</v>
      </c>
      <c r="O1" s="12" t="s">
        <v>8</v>
      </c>
      <c r="P1" s="12" t="s">
        <v>9</v>
      </c>
      <c r="Q1" s="12" t="s">
        <v>14</v>
      </c>
      <c r="R1" s="12" t="s">
        <v>15</v>
      </c>
      <c r="S1" s="14" t="s">
        <v>16</v>
      </c>
      <c r="T1" s="15" t="s">
        <v>26</v>
      </c>
      <c r="U1" s="15" t="s">
        <v>17</v>
      </c>
      <c r="V1" s="16" t="s">
        <v>25</v>
      </c>
      <c r="W1" s="17" t="s">
        <v>18</v>
      </c>
      <c r="X1" s="4" t="s">
        <v>19</v>
      </c>
      <c r="Y1" s="18" t="s">
        <v>20</v>
      </c>
      <c r="Z1" s="19" t="s">
        <v>21</v>
      </c>
      <c r="AA1" s="4" t="s">
        <v>30</v>
      </c>
      <c r="AB1" s="4" t="s">
        <v>10</v>
      </c>
      <c r="AC1" s="20" t="s">
        <v>11</v>
      </c>
    </row>
  </sheetData>
  <phoneticPr fontId="1" type="noConversion"/>
  <pageMargins left="0.75" right="0.75" top="1" bottom="1" header="0.5" footer="0.5"/>
  <pageSetup paperSize="9" orientation="portrait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3" enableFormatConditionsCalculation="0"/>
  <dimension ref="A1:AC1"/>
  <sheetViews>
    <sheetView workbookViewId="0"/>
  </sheetViews>
  <sheetFormatPr baseColWidth="10" defaultRowHeight="15.6" x14ac:dyDescent="0.2"/>
  <cols>
    <col min="1" max="1" width="28.7265625" style="32" customWidth="1"/>
    <col min="2" max="2" width="14.26953125" style="35" bestFit="1" customWidth="1"/>
    <col min="3" max="3" width="23.6328125" style="27" customWidth="1"/>
    <col min="4" max="4" width="13" style="28" customWidth="1"/>
    <col min="5" max="5" width="10.36328125" style="25" hidden="1" customWidth="1"/>
    <col min="6" max="6" width="9.36328125" style="21" customWidth="1"/>
    <col min="7" max="7" width="8.7265625" style="29" customWidth="1"/>
    <col min="8" max="9" width="9" style="2" customWidth="1"/>
    <col min="10" max="10" width="9.36328125" style="26" customWidth="1"/>
    <col min="11" max="11" width="9" style="26" customWidth="1"/>
    <col min="12" max="12" width="9.36328125" style="26" customWidth="1"/>
    <col min="13" max="14" width="9.36328125" style="30" customWidth="1"/>
    <col min="15" max="19" width="9.36328125" style="26" customWidth="1"/>
    <col min="20" max="20" width="9.36328125" style="3" customWidth="1"/>
    <col min="21" max="22" width="9.36328125" style="1" customWidth="1"/>
    <col min="23" max="23" width="9.6328125" style="1" customWidth="1"/>
    <col min="24" max="29" width="12.6328125" style="1" customWidth="1"/>
  </cols>
  <sheetData>
    <row r="1" spans="1:29" ht="47.4" thickBot="1" x14ac:dyDescent="0.25">
      <c r="A1" s="31" t="s">
        <v>12</v>
      </c>
      <c r="B1" s="33" t="s">
        <v>3</v>
      </c>
      <c r="C1" s="5" t="s">
        <v>29</v>
      </c>
      <c r="D1" s="6" t="s">
        <v>4</v>
      </c>
      <c r="E1" s="7"/>
      <c r="F1" s="36" t="s">
        <v>22</v>
      </c>
      <c r="G1" s="8" t="s">
        <v>23</v>
      </c>
      <c r="H1" s="9" t="s">
        <v>24</v>
      </c>
      <c r="I1" s="9" t="s">
        <v>13</v>
      </c>
      <c r="J1" s="10" t="s">
        <v>31</v>
      </c>
      <c r="K1" s="11" t="s">
        <v>5</v>
      </c>
      <c r="L1" s="12" t="s">
        <v>6</v>
      </c>
      <c r="M1" s="13" t="s">
        <v>7</v>
      </c>
      <c r="N1" s="13" t="s">
        <v>28</v>
      </c>
      <c r="O1" s="12" t="s">
        <v>8</v>
      </c>
      <c r="P1" s="12" t="s">
        <v>9</v>
      </c>
      <c r="Q1" s="12" t="s">
        <v>14</v>
      </c>
      <c r="R1" s="12" t="s">
        <v>15</v>
      </c>
      <c r="S1" s="14" t="s">
        <v>16</v>
      </c>
      <c r="T1" s="15" t="s">
        <v>26</v>
      </c>
      <c r="U1" s="15" t="s">
        <v>17</v>
      </c>
      <c r="V1" s="16" t="s">
        <v>25</v>
      </c>
      <c r="W1" s="17" t="s">
        <v>18</v>
      </c>
      <c r="X1" s="4" t="s">
        <v>19</v>
      </c>
      <c r="Y1" s="18" t="s">
        <v>20</v>
      </c>
      <c r="Z1" s="19" t="s">
        <v>21</v>
      </c>
      <c r="AA1" s="4" t="s">
        <v>30</v>
      </c>
      <c r="AB1" s="4" t="s">
        <v>10</v>
      </c>
      <c r="AC1" s="20" t="s">
        <v>11</v>
      </c>
    </row>
  </sheetData>
  <pageMargins left="0.75" right="0.75" top="1" bottom="1" header="0.5" footer="0.5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4"/>
  <dimension ref="A1:AC1"/>
  <sheetViews>
    <sheetView workbookViewId="0"/>
  </sheetViews>
  <sheetFormatPr baseColWidth="10" defaultColWidth="9.36328125" defaultRowHeight="23.1" customHeight="1" x14ac:dyDescent="0.2"/>
  <cols>
    <col min="1" max="1" width="28.7265625" style="32" customWidth="1"/>
    <col min="2" max="2" width="14.26953125" style="35" bestFit="1" customWidth="1"/>
    <col min="3" max="3" width="23.6328125" style="27" customWidth="1"/>
    <col min="4" max="4" width="13" style="28" customWidth="1"/>
    <col min="5" max="5" width="10.36328125" style="25" hidden="1" customWidth="1"/>
    <col min="6" max="6" width="9.36328125" style="21" customWidth="1"/>
    <col min="7" max="7" width="8.7265625" style="29" customWidth="1"/>
    <col min="8" max="9" width="9" style="2" customWidth="1"/>
    <col min="10" max="10" width="9.36328125" style="26" customWidth="1"/>
    <col min="11" max="11" width="9" style="26" customWidth="1"/>
    <col min="12" max="12" width="9.36328125" style="26" customWidth="1"/>
    <col min="13" max="14" width="9.36328125" style="30" customWidth="1"/>
    <col min="15" max="19" width="9.36328125" style="26" customWidth="1"/>
    <col min="20" max="20" width="9.36328125" style="3" customWidth="1"/>
    <col min="21" max="22" width="9.36328125" style="1" customWidth="1"/>
    <col min="23" max="23" width="9.6328125" style="1" customWidth="1"/>
    <col min="24" max="29" width="12.6328125" style="1" customWidth="1"/>
    <col min="30" max="16384" width="9.36328125" style="1"/>
  </cols>
  <sheetData>
    <row r="1" spans="1:29" ht="35.1" customHeight="1" thickBot="1" x14ac:dyDescent="0.25">
      <c r="A1" s="31" t="s">
        <v>12</v>
      </c>
      <c r="B1" s="33" t="s">
        <v>3</v>
      </c>
      <c r="C1" s="5" t="s">
        <v>29</v>
      </c>
      <c r="D1" s="6" t="s">
        <v>4</v>
      </c>
      <c r="E1" s="7"/>
      <c r="F1" s="36" t="s">
        <v>22</v>
      </c>
      <c r="G1" s="8" t="s">
        <v>23</v>
      </c>
      <c r="H1" s="9" t="s">
        <v>24</v>
      </c>
      <c r="I1" s="9" t="s">
        <v>13</v>
      </c>
      <c r="J1" s="10" t="s">
        <v>31</v>
      </c>
      <c r="K1" s="11" t="s">
        <v>5</v>
      </c>
      <c r="L1" s="12" t="s">
        <v>6</v>
      </c>
      <c r="M1" s="13" t="s">
        <v>7</v>
      </c>
      <c r="N1" s="13" t="s">
        <v>28</v>
      </c>
      <c r="O1" s="12" t="s">
        <v>8</v>
      </c>
      <c r="P1" s="12" t="s">
        <v>9</v>
      </c>
      <c r="Q1" s="12" t="s">
        <v>14</v>
      </c>
      <c r="R1" s="12" t="s">
        <v>15</v>
      </c>
      <c r="S1" s="14" t="s">
        <v>16</v>
      </c>
      <c r="T1" s="15" t="s">
        <v>26</v>
      </c>
      <c r="U1" s="15" t="s">
        <v>17</v>
      </c>
      <c r="V1" s="16" t="s">
        <v>25</v>
      </c>
      <c r="W1" s="17" t="s">
        <v>18</v>
      </c>
      <c r="X1" s="4" t="s">
        <v>19</v>
      </c>
      <c r="Y1" s="18" t="s">
        <v>20</v>
      </c>
      <c r="Z1" s="19" t="s">
        <v>21</v>
      </c>
      <c r="AA1" s="4" t="s">
        <v>30</v>
      </c>
      <c r="AB1" s="4" t="s">
        <v>10</v>
      </c>
      <c r="AC1" s="20" t="s">
        <v>11</v>
      </c>
    </row>
  </sheetData>
  <pageMargins left="0.75" right="0.75" top="1" bottom="1" header="0.5" footer="0.5"/>
  <pageSetup paperSize="9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5"/>
  <dimension ref="A1:AC1"/>
  <sheetViews>
    <sheetView workbookViewId="0"/>
  </sheetViews>
  <sheetFormatPr baseColWidth="10" defaultColWidth="9.36328125" defaultRowHeight="23.1" customHeight="1" x14ac:dyDescent="0.2"/>
  <cols>
    <col min="1" max="1" width="28.7265625" style="32" customWidth="1"/>
    <col min="2" max="2" width="14.26953125" style="35" bestFit="1" customWidth="1"/>
    <col min="3" max="3" width="23.6328125" style="27" customWidth="1"/>
    <col min="4" max="4" width="13" style="28" customWidth="1"/>
    <col min="5" max="5" width="10.36328125" style="25" hidden="1" customWidth="1"/>
    <col min="6" max="6" width="9.36328125" style="21" customWidth="1"/>
    <col min="7" max="7" width="8.7265625" style="29" customWidth="1"/>
    <col min="8" max="9" width="9" style="2" customWidth="1"/>
    <col min="10" max="10" width="9.36328125" style="26" customWidth="1"/>
    <col min="11" max="11" width="9" style="26" customWidth="1"/>
    <col min="12" max="12" width="9.36328125" style="26" customWidth="1"/>
    <col min="13" max="14" width="9.36328125" style="30" customWidth="1"/>
    <col min="15" max="19" width="9.36328125" style="26" customWidth="1"/>
    <col min="20" max="20" width="9.36328125" style="3" customWidth="1"/>
    <col min="21" max="22" width="9.36328125" style="1" customWidth="1"/>
    <col min="23" max="23" width="9.6328125" style="1" customWidth="1"/>
    <col min="24" max="29" width="12.6328125" style="1" customWidth="1"/>
    <col min="30" max="16384" width="9.36328125" style="1"/>
  </cols>
  <sheetData>
    <row r="1" spans="1:29" ht="35.1" customHeight="1" thickBot="1" x14ac:dyDescent="0.25">
      <c r="A1" s="31" t="s">
        <v>12</v>
      </c>
      <c r="B1" s="33" t="s">
        <v>3</v>
      </c>
      <c r="C1" s="5" t="s">
        <v>29</v>
      </c>
      <c r="D1" s="6" t="s">
        <v>4</v>
      </c>
      <c r="E1" s="7"/>
      <c r="F1" s="36" t="s">
        <v>22</v>
      </c>
      <c r="G1" s="8" t="s">
        <v>23</v>
      </c>
      <c r="H1" s="9" t="s">
        <v>24</v>
      </c>
      <c r="I1" s="9" t="s">
        <v>13</v>
      </c>
      <c r="J1" s="10" t="s">
        <v>31</v>
      </c>
      <c r="K1" s="11" t="s">
        <v>5</v>
      </c>
      <c r="L1" s="12" t="s">
        <v>6</v>
      </c>
      <c r="M1" s="13" t="s">
        <v>7</v>
      </c>
      <c r="N1" s="13" t="s">
        <v>28</v>
      </c>
      <c r="O1" s="12" t="s">
        <v>8</v>
      </c>
      <c r="P1" s="12" t="s">
        <v>9</v>
      </c>
      <c r="Q1" s="12" t="s">
        <v>14</v>
      </c>
      <c r="R1" s="12" t="s">
        <v>15</v>
      </c>
      <c r="S1" s="14" t="s">
        <v>16</v>
      </c>
      <c r="T1" s="15" t="s">
        <v>26</v>
      </c>
      <c r="U1" s="15" t="s">
        <v>17</v>
      </c>
      <c r="V1" s="16" t="s">
        <v>25</v>
      </c>
      <c r="W1" s="17" t="s">
        <v>18</v>
      </c>
      <c r="X1" s="4" t="s">
        <v>19</v>
      </c>
      <c r="Y1" s="18" t="s">
        <v>20</v>
      </c>
      <c r="Z1" s="19" t="s">
        <v>21</v>
      </c>
      <c r="AA1" s="4" t="s">
        <v>30</v>
      </c>
      <c r="AB1" s="4" t="s">
        <v>10</v>
      </c>
      <c r="AC1" s="20" t="s">
        <v>11</v>
      </c>
    </row>
  </sheetData>
  <pageMargins left="0.75" right="0.75" top="1" bottom="1" header="0.5" footer="0.5"/>
  <pageSetup paperSize="9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6"/>
  <dimension ref="A1:AC1"/>
  <sheetViews>
    <sheetView workbookViewId="0">
      <selection activeCell="C11" sqref="C11"/>
    </sheetView>
  </sheetViews>
  <sheetFormatPr baseColWidth="10" defaultColWidth="9.36328125" defaultRowHeight="23.1" customHeight="1" x14ac:dyDescent="0.2"/>
  <cols>
    <col min="1" max="1" width="28.7265625" style="32" customWidth="1"/>
    <col min="2" max="2" width="14.26953125" style="35" bestFit="1" customWidth="1"/>
    <col min="3" max="3" width="23.6328125" style="27" customWidth="1"/>
    <col min="4" max="4" width="13" style="28" customWidth="1"/>
    <col min="5" max="5" width="10.36328125" style="25" hidden="1" customWidth="1"/>
    <col min="6" max="6" width="9.36328125" style="21" customWidth="1"/>
    <col min="7" max="7" width="8.7265625" style="29" customWidth="1"/>
    <col min="8" max="9" width="9" style="2" customWidth="1"/>
    <col min="10" max="10" width="9.36328125" style="26" customWidth="1"/>
    <col min="11" max="11" width="9" style="26" customWidth="1"/>
    <col min="12" max="12" width="9.36328125" style="26" customWidth="1"/>
    <col min="13" max="14" width="9.36328125" style="30" customWidth="1"/>
    <col min="15" max="19" width="9.36328125" style="26" customWidth="1"/>
    <col min="20" max="20" width="9.36328125" style="3" customWidth="1"/>
    <col min="21" max="22" width="9.36328125" style="1" customWidth="1"/>
    <col min="23" max="23" width="9.6328125" style="1" customWidth="1"/>
    <col min="24" max="29" width="12.6328125" style="1" customWidth="1"/>
    <col min="30" max="16384" width="9.36328125" style="1"/>
  </cols>
  <sheetData>
    <row r="1" spans="1:29" ht="35.1" customHeight="1" thickBot="1" x14ac:dyDescent="0.25">
      <c r="A1" s="31" t="s">
        <v>12</v>
      </c>
      <c r="B1" s="33" t="s">
        <v>3</v>
      </c>
      <c r="C1" s="5" t="s">
        <v>29</v>
      </c>
      <c r="D1" s="6" t="s">
        <v>4</v>
      </c>
      <c r="E1" s="7"/>
      <c r="F1" s="36" t="s">
        <v>22</v>
      </c>
      <c r="G1" s="8" t="s">
        <v>23</v>
      </c>
      <c r="H1" s="9" t="s">
        <v>24</v>
      </c>
      <c r="I1" s="9" t="s">
        <v>13</v>
      </c>
      <c r="J1" s="10" t="s">
        <v>31</v>
      </c>
      <c r="K1" s="11" t="s">
        <v>5</v>
      </c>
      <c r="L1" s="12" t="s">
        <v>6</v>
      </c>
      <c r="M1" s="13" t="s">
        <v>7</v>
      </c>
      <c r="N1" s="13" t="s">
        <v>28</v>
      </c>
      <c r="O1" s="12" t="s">
        <v>8</v>
      </c>
      <c r="P1" s="12" t="s">
        <v>9</v>
      </c>
      <c r="Q1" s="12" t="s">
        <v>14</v>
      </c>
      <c r="R1" s="12" t="s">
        <v>15</v>
      </c>
      <c r="S1" s="14" t="s">
        <v>16</v>
      </c>
      <c r="T1" s="15" t="s">
        <v>26</v>
      </c>
      <c r="U1" s="15" t="s">
        <v>17</v>
      </c>
      <c r="V1" s="16" t="s">
        <v>25</v>
      </c>
      <c r="W1" s="17" t="s">
        <v>18</v>
      </c>
      <c r="X1" s="4" t="s">
        <v>19</v>
      </c>
      <c r="Y1" s="18" t="s">
        <v>20</v>
      </c>
      <c r="Z1" s="19" t="s">
        <v>21</v>
      </c>
      <c r="AA1" s="4" t="s">
        <v>30</v>
      </c>
      <c r="AB1" s="4" t="s">
        <v>10</v>
      </c>
      <c r="AC1" s="20" t="s">
        <v>11</v>
      </c>
    </row>
  </sheetData>
  <pageMargins left="0.75" right="0.75" top="1" bottom="1" header="0.5" footer="0.5"/>
  <pageSetup paperSize="9" orientation="portrait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7"/>
  <dimension ref="A1:G16"/>
  <sheetViews>
    <sheetView workbookViewId="0">
      <selection activeCell="H3" sqref="H3"/>
    </sheetView>
  </sheetViews>
  <sheetFormatPr baseColWidth="10" defaultColWidth="9.36328125" defaultRowHeight="23.1" customHeight="1" x14ac:dyDescent="0.2"/>
  <cols>
    <col min="1" max="1" width="23.6328125" style="27" customWidth="1"/>
    <col min="2" max="2" width="28.7265625" style="32" customWidth="1"/>
    <col min="3" max="3" width="13" style="28" customWidth="1"/>
    <col min="4" max="4" width="10.36328125" style="25" hidden="1" customWidth="1"/>
    <col min="5" max="5" width="9" style="2" customWidth="1"/>
    <col min="6" max="6" width="9.36328125" style="1" customWidth="1"/>
    <col min="7" max="7" width="9.36328125" style="37" customWidth="1"/>
    <col min="8" max="16384" width="9.36328125" style="1"/>
  </cols>
  <sheetData>
    <row r="1" spans="1:7" ht="35.1" customHeight="1" thickBot="1" x14ac:dyDescent="0.25">
      <c r="A1" s="93" t="s">
        <v>29</v>
      </c>
      <c r="B1" s="94" t="s">
        <v>12</v>
      </c>
      <c r="C1" s="95" t="s">
        <v>4</v>
      </c>
      <c r="D1" s="96"/>
      <c r="E1" s="97" t="s">
        <v>24</v>
      </c>
      <c r="F1" s="98" t="s">
        <v>25</v>
      </c>
      <c r="G1" s="38" t="s">
        <v>19</v>
      </c>
    </row>
    <row r="2" spans="1:7" ht="23.1" customHeight="1" x14ac:dyDescent="0.2">
      <c r="A2" s="39"/>
      <c r="B2" s="61"/>
      <c r="C2" s="51"/>
      <c r="E2" s="91"/>
      <c r="F2" s="23"/>
      <c r="G2" s="37">
        <v>0</v>
      </c>
    </row>
    <row r="3" spans="1:7" ht="23.1" customHeight="1" x14ac:dyDescent="0.2">
      <c r="A3" s="39"/>
      <c r="B3" s="61"/>
      <c r="C3" s="51"/>
      <c r="E3" s="91"/>
      <c r="F3" s="23"/>
      <c r="G3" s="37">
        <v>0</v>
      </c>
    </row>
    <row r="4" spans="1:7" ht="23.1" customHeight="1" x14ac:dyDescent="0.2">
      <c r="A4" s="24">
        <v>7072</v>
      </c>
      <c r="B4" s="63" t="s">
        <v>2</v>
      </c>
      <c r="C4" s="45">
        <v>85</v>
      </c>
      <c r="E4" s="91">
        <v>9.1999999999999993</v>
      </c>
      <c r="F4" s="22" t="e">
        <f>(#REF!+#REF!)-E4</f>
        <v>#REF!</v>
      </c>
    </row>
    <row r="5" spans="1:7" ht="23.1" customHeight="1" x14ac:dyDescent="0.2">
      <c r="A5" s="24"/>
      <c r="B5" s="63" t="s">
        <v>27</v>
      </c>
      <c r="C5" s="45"/>
      <c r="E5" s="91"/>
      <c r="F5" s="23"/>
    </row>
    <row r="6" spans="1:7" ht="23.1" customHeight="1" x14ac:dyDescent="0.2">
      <c r="A6" s="24" t="s">
        <v>1</v>
      </c>
      <c r="B6" s="61" t="s">
        <v>0</v>
      </c>
      <c r="C6" s="45">
        <v>41</v>
      </c>
      <c r="E6" s="91"/>
      <c r="F6" s="23"/>
    </row>
    <row r="7" spans="1:7" ht="23.1" customHeight="1" x14ac:dyDescent="0.2">
      <c r="A7" s="24"/>
      <c r="B7" s="63" t="s">
        <v>36</v>
      </c>
      <c r="C7" s="45"/>
      <c r="E7" s="91"/>
      <c r="F7" s="23"/>
    </row>
    <row r="8" spans="1:7" ht="23.1" customHeight="1" x14ac:dyDescent="0.2">
      <c r="A8" s="24"/>
      <c r="B8" s="63" t="s">
        <v>37</v>
      </c>
      <c r="C8" s="45"/>
      <c r="E8" s="91">
        <v>10</v>
      </c>
      <c r="F8" s="23"/>
    </row>
    <row r="9" spans="1:7" ht="23.1" customHeight="1" x14ac:dyDescent="0.2">
      <c r="A9" s="24"/>
      <c r="B9" s="63" t="s">
        <v>38</v>
      </c>
      <c r="C9" s="45"/>
      <c r="E9" s="91"/>
      <c r="F9" s="23"/>
    </row>
    <row r="10" spans="1:7" ht="23.1" customHeight="1" x14ac:dyDescent="0.2">
      <c r="A10" s="24"/>
      <c r="B10" s="63" t="s">
        <v>39</v>
      </c>
      <c r="C10" s="45"/>
      <c r="E10" s="91"/>
      <c r="F10" s="23"/>
    </row>
    <row r="11" spans="1:7" ht="23.1" customHeight="1" x14ac:dyDescent="0.2">
      <c r="A11" s="24">
        <v>7072</v>
      </c>
      <c r="B11" s="63" t="s">
        <v>40</v>
      </c>
      <c r="C11" s="45">
        <v>85</v>
      </c>
      <c r="E11" s="91"/>
      <c r="F11" s="23"/>
    </row>
    <row r="12" spans="1:7" ht="23.1" customHeight="1" x14ac:dyDescent="0.2">
      <c r="A12" s="24">
        <v>7072</v>
      </c>
      <c r="B12" s="63" t="s">
        <v>41</v>
      </c>
      <c r="C12" s="45">
        <v>85</v>
      </c>
      <c r="E12" s="91"/>
      <c r="F12" s="23"/>
    </row>
    <row r="13" spans="1:7" ht="23.1" customHeight="1" x14ac:dyDescent="0.2">
      <c r="A13" s="24">
        <v>7072</v>
      </c>
      <c r="B13" s="63" t="s">
        <v>42</v>
      </c>
      <c r="C13" s="45">
        <v>85</v>
      </c>
      <c r="E13" s="91"/>
      <c r="F13" s="23"/>
    </row>
    <row r="14" spans="1:7" ht="23.1" customHeight="1" x14ac:dyDescent="0.2">
      <c r="A14" s="24">
        <v>7072</v>
      </c>
      <c r="B14" s="63" t="s">
        <v>43</v>
      </c>
      <c r="C14" s="45">
        <v>85</v>
      </c>
      <c r="E14" s="91"/>
      <c r="F14" s="23"/>
    </row>
    <row r="15" spans="1:7" ht="23.1" customHeight="1" x14ac:dyDescent="0.2">
      <c r="A15" s="24">
        <v>7072</v>
      </c>
      <c r="B15" s="63" t="s">
        <v>44</v>
      </c>
      <c r="C15" s="45">
        <v>85</v>
      </c>
      <c r="E15" s="91"/>
      <c r="F15" s="23"/>
    </row>
    <row r="16" spans="1:7" ht="23.1" customHeight="1" x14ac:dyDescent="0.2">
      <c r="A16" s="24">
        <v>7072</v>
      </c>
      <c r="B16" s="63" t="s">
        <v>45</v>
      </c>
      <c r="C16" s="45">
        <v>85</v>
      </c>
      <c r="E16" s="91"/>
      <c r="F16" s="23"/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8"/>
  <dimension ref="A1"/>
  <sheetViews>
    <sheetView workbookViewId="0">
      <selection activeCell="F34" sqref="F34"/>
    </sheetView>
  </sheetViews>
  <sheetFormatPr baseColWidth="10" defaultRowHeight="12.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Gestion</vt:lpstr>
      <vt:lpstr>Anima</vt:lpstr>
      <vt:lpstr>Acti-Pub</vt:lpstr>
      <vt:lpstr>ArtBois</vt:lpstr>
      <vt:lpstr>Avomarks</vt:lpstr>
      <vt:lpstr>Ceka</vt:lpstr>
      <vt:lpstr>Inventaire</vt:lpstr>
      <vt:lpstr>Liste</vt:lpstr>
    </vt:vector>
  </TitlesOfParts>
  <Company>CRCL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 R</dc:creator>
  <cp:lastModifiedBy>Chloe Rolli</cp:lastModifiedBy>
  <cp:lastPrinted>2014-09-25T13:58:55Z</cp:lastPrinted>
  <dcterms:created xsi:type="dcterms:W3CDTF">2012-05-14T13:00:13Z</dcterms:created>
  <dcterms:modified xsi:type="dcterms:W3CDTF">2014-09-25T14:35:12Z</dcterms:modified>
</cp:coreProperties>
</file>