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120" windowWidth="15570" windowHeight="8220" activeTab="1"/>
  </bookViews>
  <sheets>
    <sheet name="Données" sheetId="4" r:id="rId1"/>
    <sheet name="2012-2013" sheetId="5" r:id="rId2"/>
  </sheets>
  <definedNames>
    <definedName name="c_payeur">Données!$E:$E</definedName>
    <definedName name="d_payeur">Données!$E$2</definedName>
    <definedName name="No">OFFSET(Données!$B$2,,,COUNTA(Données!$B:$B))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5"/>
  <c r="E5"/>
  <c r="D5"/>
  <c r="G5"/>
  <c r="D11" l="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 l="1"/>
  <c r="I102" l="1"/>
  <c r="E102"/>
  <c r="J88" l="1"/>
  <c r="J89"/>
  <c r="J90"/>
  <c r="J91"/>
  <c r="J92"/>
  <c r="J93"/>
  <c r="J94"/>
  <c r="J95"/>
  <c r="J96"/>
  <c r="J97"/>
  <c r="J98"/>
  <c r="J99"/>
  <c r="J100"/>
  <c r="J101"/>
  <c r="J71"/>
  <c r="J72"/>
  <c r="J73"/>
  <c r="J74"/>
  <c r="J75"/>
  <c r="J76"/>
  <c r="J77"/>
  <c r="J78"/>
  <c r="J79"/>
  <c r="J80"/>
  <c r="J81"/>
  <c r="J82"/>
  <c r="J83"/>
  <c r="J84"/>
  <c r="J85"/>
  <c r="J86"/>
  <c r="J87"/>
  <c r="J60" l="1"/>
  <c r="J61"/>
  <c r="J62"/>
  <c r="J63"/>
  <c r="J64"/>
  <c r="J65"/>
  <c r="J66"/>
  <c r="J67"/>
  <c r="J68"/>
  <c r="J69"/>
  <c r="J70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31"/>
  <c r="J32"/>
  <c r="J33"/>
  <c r="J34"/>
  <c r="J35"/>
  <c r="J36"/>
  <c r="J37"/>
  <c r="J38"/>
  <c r="J39"/>
  <c r="J26" l="1"/>
  <c r="J27"/>
  <c r="J28"/>
  <c r="J29"/>
  <c r="J30"/>
  <c r="J11" l="1"/>
  <c r="J12"/>
  <c r="J13"/>
  <c r="J14"/>
  <c r="J15"/>
  <c r="J16"/>
  <c r="J17"/>
  <c r="J18"/>
  <c r="J19"/>
  <c r="J20"/>
  <c r="J21"/>
  <c r="J22"/>
  <c r="J23"/>
  <c r="J24"/>
  <c r="J25"/>
  <c r="H5"/>
  <c r="J102" l="1"/>
  <c r="F102" l="1"/>
</calcChain>
</file>

<file path=xl/sharedStrings.xml><?xml version="1.0" encoding="utf-8"?>
<sst xmlns="http://schemas.openxmlformats.org/spreadsheetml/2006/main" count="346" uniqueCount="164">
  <si>
    <t>Coût horaire</t>
  </si>
  <si>
    <t>DIF</t>
  </si>
  <si>
    <t>N° Convention</t>
  </si>
  <si>
    <t>Date</t>
  </si>
  <si>
    <t>Montant HT</t>
  </si>
  <si>
    <t>Entreprise</t>
  </si>
  <si>
    <t>Nombre heures - stagiaires</t>
  </si>
  <si>
    <t>Nombre stagiaires</t>
  </si>
  <si>
    <t>Nombre heures</t>
  </si>
  <si>
    <t>BILAN PEDAGOGIQUE</t>
  </si>
  <si>
    <t>Nom des stagiaires</t>
  </si>
  <si>
    <t>SNF</t>
  </si>
  <si>
    <t>ISTP</t>
  </si>
  <si>
    <t>S.P.I</t>
  </si>
  <si>
    <t>Modules</t>
  </si>
  <si>
    <t>Financement</t>
  </si>
  <si>
    <t>Entreprises</t>
  </si>
  <si>
    <t>Payeurs</t>
  </si>
  <si>
    <t>Facturer</t>
  </si>
  <si>
    <t>Stagiaires</t>
  </si>
  <si>
    <t>Montant TTC</t>
  </si>
  <si>
    <t>SFH</t>
  </si>
  <si>
    <t>NE2903121</t>
  </si>
  <si>
    <t>NE300312</t>
  </si>
  <si>
    <t>NE310312</t>
  </si>
  <si>
    <t>NE320312</t>
  </si>
  <si>
    <t>NE330312</t>
  </si>
  <si>
    <t>NE340312</t>
  </si>
  <si>
    <t>NE350312</t>
  </si>
  <si>
    <t>HA360412</t>
  </si>
  <si>
    <t>HA370413</t>
  </si>
  <si>
    <t>HA380414</t>
  </si>
  <si>
    <t>BP390412</t>
  </si>
  <si>
    <t>CPC400412</t>
  </si>
  <si>
    <t>PO410412</t>
  </si>
  <si>
    <t>AM420412</t>
  </si>
  <si>
    <t>PO430412</t>
  </si>
  <si>
    <t>PO440412</t>
  </si>
  <si>
    <t>NE450512</t>
  </si>
  <si>
    <t>PO460512</t>
  </si>
  <si>
    <t>PO470512</t>
  </si>
  <si>
    <t>SI480512</t>
  </si>
  <si>
    <t>SN490512</t>
  </si>
  <si>
    <t>ISO500512</t>
  </si>
  <si>
    <t>PI510612</t>
  </si>
  <si>
    <t>AG520612</t>
  </si>
  <si>
    <t>EU530612</t>
  </si>
  <si>
    <t>SFH540712</t>
  </si>
  <si>
    <t>SV550712</t>
  </si>
  <si>
    <t>CO560712</t>
  </si>
  <si>
    <t>CO570712</t>
  </si>
  <si>
    <t>KA580712</t>
  </si>
  <si>
    <t>Fin sept 2012</t>
  </si>
  <si>
    <t>IB590912</t>
  </si>
  <si>
    <t>CP600912</t>
  </si>
  <si>
    <t>ND610912</t>
  </si>
  <si>
    <t>NE620912</t>
  </si>
  <si>
    <t>NE630912</t>
  </si>
  <si>
    <t>NE640912</t>
  </si>
  <si>
    <t>BE650912</t>
  </si>
  <si>
    <t>BE660912</t>
  </si>
  <si>
    <t>BE670912</t>
  </si>
  <si>
    <t>ER680912</t>
  </si>
  <si>
    <t>PO691012</t>
  </si>
  <si>
    <t>OR701012</t>
  </si>
  <si>
    <t>GO711012</t>
  </si>
  <si>
    <t>BE721012</t>
  </si>
  <si>
    <t>ET731012</t>
  </si>
  <si>
    <t>ET741012</t>
  </si>
  <si>
    <t>ET751012</t>
  </si>
  <si>
    <t>UD761012</t>
  </si>
  <si>
    <t>AU771012</t>
  </si>
  <si>
    <t>BP781112</t>
  </si>
  <si>
    <t>PI791112</t>
  </si>
  <si>
    <t>PO801112</t>
  </si>
  <si>
    <t>SA811112</t>
  </si>
  <si>
    <t>BG121112</t>
  </si>
  <si>
    <t>CB831112</t>
  </si>
  <si>
    <t>JE841212</t>
  </si>
  <si>
    <t>PO851212</t>
  </si>
  <si>
    <t>BP861212</t>
  </si>
  <si>
    <t>NE871212</t>
  </si>
  <si>
    <t>PO881212</t>
  </si>
  <si>
    <t>ISOTONER</t>
  </si>
  <si>
    <t>PIAB</t>
  </si>
  <si>
    <t>AGRIPOLYANE</t>
  </si>
  <si>
    <t>EUROTHAL</t>
  </si>
  <si>
    <t>SIEMENS VAI</t>
  </si>
  <si>
    <t>JB2C AOSTE</t>
  </si>
  <si>
    <t>KARDEX</t>
  </si>
  <si>
    <t>NESTLE PURINA</t>
  </si>
  <si>
    <t>ERICO</t>
  </si>
  <si>
    <t>ORANGE</t>
  </si>
  <si>
    <t>GOP CHABANNE</t>
  </si>
  <si>
    <t>ETABLISSEMENTS JEAN REY - EJR</t>
  </si>
  <si>
    <t>UDAF LOIRE</t>
  </si>
  <si>
    <t>AUTAJOU ETIQUETTE MEDITERRANEE</t>
  </si>
  <si>
    <t>SALON ATOUT TIF</t>
  </si>
  <si>
    <t>BG SERVICE</t>
  </si>
  <si>
    <t>CBP</t>
  </si>
  <si>
    <t>JEVOC</t>
  </si>
  <si>
    <t>DENTRESSANGLE</t>
  </si>
  <si>
    <t>ER010113</t>
  </si>
  <si>
    <t>NE020113</t>
  </si>
  <si>
    <t>JE030113</t>
  </si>
  <si>
    <t>FP040113</t>
  </si>
  <si>
    <t>MD050113</t>
  </si>
  <si>
    <t>TH060213</t>
  </si>
  <si>
    <t>TH070213</t>
  </si>
  <si>
    <t>TH080213</t>
  </si>
  <si>
    <t>UD090213</t>
  </si>
  <si>
    <t>NE100213</t>
  </si>
  <si>
    <t>SNF110213</t>
  </si>
  <si>
    <t>NE120213</t>
  </si>
  <si>
    <t>SM130213</t>
  </si>
  <si>
    <t>MF140213</t>
  </si>
  <si>
    <t>NE150213</t>
  </si>
  <si>
    <t>BE160313</t>
  </si>
  <si>
    <t>ER170313</t>
  </si>
  <si>
    <t>ER180313</t>
  </si>
  <si>
    <t>ER190313</t>
  </si>
  <si>
    <t>ER200313</t>
  </si>
  <si>
    <t>HA210313</t>
  </si>
  <si>
    <t>HA220313</t>
  </si>
  <si>
    <t>BP230312</t>
  </si>
  <si>
    <t>AL240313</t>
  </si>
  <si>
    <t>HA250313</t>
  </si>
  <si>
    <t>22/03,2013</t>
  </si>
  <si>
    <t>NE260313</t>
  </si>
  <si>
    <t>HA270313</t>
  </si>
  <si>
    <t>HA280313</t>
  </si>
  <si>
    <t>HA29032013</t>
  </si>
  <si>
    <t>PO300313</t>
  </si>
  <si>
    <t>FOREZ PISCINE</t>
  </si>
  <si>
    <t>THUASNE</t>
  </si>
  <si>
    <t>MF CONCEPT</t>
  </si>
  <si>
    <t>BECKER INDUSTRIE</t>
  </si>
  <si>
    <t>HAUBTMANN</t>
  </si>
  <si>
    <t>BISCOTTES PASQUIER</t>
  </si>
  <si>
    <t>ALTIA PRECISION</t>
  </si>
  <si>
    <t>HAULOTTE GROUP</t>
  </si>
  <si>
    <t>X</t>
  </si>
  <si>
    <t>ASPIDE MEDICAL</t>
  </si>
  <si>
    <t>CABINET PELTIER</t>
  </si>
  <si>
    <t>COCHONOU</t>
  </si>
  <si>
    <t>CPC SAINT-ETIENNE</t>
  </si>
  <si>
    <t>EM DEVELOPPEMENT</t>
  </si>
  <si>
    <t>HEYRAUD</t>
  </si>
  <si>
    <t>INNOVEX</t>
  </si>
  <si>
    <t>INSTITUT DE LA VISION</t>
  </si>
  <si>
    <t>LOGIPROFORMATION</t>
  </si>
  <si>
    <t>MINOTERIE DUPUY COUTURIER</t>
  </si>
  <si>
    <t>SIGVARIS GANZONI</t>
  </si>
  <si>
    <t>VEAUCHE METAL</t>
  </si>
  <si>
    <t>Total</t>
  </si>
  <si>
    <t xml:space="preserve">Immersion </t>
  </si>
  <si>
    <t>Passage Toeic</t>
  </si>
  <si>
    <t>CONVENTIONS ENTREPRISES 2012-2013</t>
  </si>
  <si>
    <t>pole emploi</t>
  </si>
  <si>
    <t>POLE EMPLOI</t>
  </si>
  <si>
    <t>FLE</t>
  </si>
  <si>
    <t>A</t>
  </si>
  <si>
    <t>B</t>
  </si>
  <si>
    <t>C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</si>
</sst>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2">
    <font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scheme val="minor"/>
    </font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Font="1"/>
    <xf numFmtId="0" fontId="0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Font="1" applyAlignment="1">
      <alignment horizontal="center"/>
    </xf>
    <xf numFmtId="0" fontId="1" fillId="0" borderId="5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3" fillId="0" borderId="6" xfId="0" applyFont="1" applyBorder="1"/>
    <xf numFmtId="0" fontId="4" fillId="0" borderId="0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14" fontId="5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14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/>
    </xf>
    <xf numFmtId="0" fontId="5" fillId="0" borderId="0" xfId="0" applyFont="1" applyBorder="1"/>
    <xf numFmtId="0" fontId="2" fillId="0" borderId="0" xfId="0" applyFont="1" applyBorder="1"/>
    <xf numFmtId="0" fontId="0" fillId="0" borderId="3" xfId="0" applyFont="1" applyBorder="1"/>
    <xf numFmtId="0" fontId="0" fillId="0" borderId="3" xfId="0" applyFont="1" applyBorder="1" applyAlignment="1">
      <alignment horizontal="center"/>
    </xf>
    <xf numFmtId="0" fontId="0" fillId="0" borderId="3" xfId="0" applyFont="1" applyBorder="1" applyAlignment="1">
      <alignment horizontal="center" vertical="center"/>
    </xf>
    <xf numFmtId="0" fontId="2" fillId="0" borderId="3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7" fillId="0" borderId="7" xfId="0" applyFont="1" applyBorder="1"/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/>
    </xf>
    <xf numFmtId="0" fontId="5" fillId="0" borderId="1" xfId="0" applyFont="1" applyBorder="1"/>
    <xf numFmtId="0" fontId="5" fillId="0" borderId="1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8" fillId="0" borderId="0" xfId="0" applyFont="1" applyBorder="1"/>
    <xf numFmtId="0" fontId="8" fillId="0" borderId="0" xfId="0" applyFont="1"/>
    <xf numFmtId="0" fontId="8" fillId="0" borderId="0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5" fillId="0" borderId="8" xfId="0" applyFont="1" applyBorder="1" applyAlignment="1">
      <alignment horizontal="left"/>
    </xf>
    <xf numFmtId="0" fontId="6" fillId="0" borderId="0" xfId="0" applyFont="1" applyAlignment="1">
      <alignment horizontal="left" vertical="center" wrapText="1"/>
    </xf>
    <xf numFmtId="0" fontId="4" fillId="0" borderId="9" xfId="0" applyFont="1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6" fillId="3" borderId="0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vertical="center"/>
    </xf>
    <xf numFmtId="0" fontId="4" fillId="0" borderId="12" xfId="0" applyFont="1" applyBorder="1"/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 wrapText="1"/>
    </xf>
    <xf numFmtId="2" fontId="5" fillId="0" borderId="0" xfId="0" applyNumberFormat="1" applyFont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 wrapText="1"/>
    </xf>
    <xf numFmtId="2" fontId="6" fillId="0" borderId="0" xfId="0" applyNumberFormat="1" applyFont="1" applyBorder="1" applyAlignment="1">
      <alignment horizontal="center" vertical="center"/>
    </xf>
    <xf numFmtId="14" fontId="5" fillId="3" borderId="0" xfId="0" applyNumberFormat="1" applyFont="1" applyFill="1" applyAlignment="1">
      <alignment horizontal="center" vertical="center" wrapText="1"/>
    </xf>
    <xf numFmtId="2" fontId="6" fillId="3" borderId="0" xfId="0" applyNumberFormat="1" applyFont="1" applyFill="1" applyAlignment="1" applyProtection="1">
      <alignment horizontal="center" vertical="center" wrapText="1"/>
    </xf>
    <xf numFmtId="0" fontId="6" fillId="3" borderId="0" xfId="0" applyNumberFormat="1" applyFont="1" applyFill="1" applyAlignment="1">
      <alignment horizontal="center" vertical="center" wrapText="1"/>
    </xf>
    <xf numFmtId="2" fontId="6" fillId="0" borderId="0" xfId="0" applyNumberFormat="1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left" vertical="center"/>
    </xf>
    <xf numFmtId="0" fontId="11" fillId="4" borderId="9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2" fontId="10" fillId="4" borderId="10" xfId="0" applyNumberFormat="1" applyFont="1" applyFill="1" applyBorder="1" applyAlignment="1" applyProtection="1">
      <alignment horizontal="center" vertical="center" wrapText="1"/>
    </xf>
    <xf numFmtId="0" fontId="10" fillId="4" borderId="9" xfId="0" applyFont="1" applyFill="1" applyBorder="1" applyAlignment="1">
      <alignment horizontal="center" vertical="center"/>
    </xf>
    <xf numFmtId="164" fontId="10" fillId="4" borderId="9" xfId="0" applyNumberFormat="1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left"/>
    </xf>
    <xf numFmtId="0" fontId="11" fillId="4" borderId="9" xfId="0" applyFont="1" applyFill="1" applyBorder="1"/>
    <xf numFmtId="0" fontId="0" fillId="0" borderId="1" xfId="0" applyBorder="1" applyAlignment="1">
      <alignment horizontal="center"/>
    </xf>
    <xf numFmtId="0" fontId="9" fillId="0" borderId="4" xfId="0" applyFont="1" applyFill="1" applyBorder="1" applyAlignment="1">
      <alignment horizontal="left" vertical="center" wrapText="1"/>
    </xf>
    <xf numFmtId="0" fontId="7" fillId="0" borderId="4" xfId="0" applyFont="1" applyBorder="1"/>
    <xf numFmtId="0" fontId="0" fillId="0" borderId="4" xfId="0" applyFont="1" applyBorder="1"/>
  </cellXfs>
  <cellStyles count="1">
    <cellStyle name="Normal" xfId="0" builtinId="0"/>
  </cellStyles>
  <dxfs count="3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00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0000"/>
        </patternFill>
      </fill>
      <alignment horizontal="lef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rgb="FFFF0000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left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2" formatCode="0.00"/>
      <alignment horizontal="center" vertical="center" textRotation="0" indent="0" relativeIndent="255" justifyLastLine="0" shrinkToFit="0" mergeCell="0" readingOrder="0"/>
    </dxf>
    <dxf>
      <font>
        <b val="0"/>
        <i val="0"/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indent="0" relativeIndent="255" justifyLastLine="0" shrinkToFit="0" mergeCell="0" readingOrder="0"/>
    </dxf>
    <dxf>
      <border>
        <top style="thin">
          <color indexed="64"/>
        </top>
        <vertical/>
        <horizontal/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solid">
          <fgColor indexed="64"/>
          <bgColor rgb="FFFF00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fill>
        <patternFill>
          <fgColor indexed="64"/>
        </patternFill>
      </fill>
      <alignment horizontal="center" vertical="center" textRotation="0" indent="0" relativeIndent="255" justifyLastLine="0" shrinkToFit="0" mergeCell="0" readingOrder="0"/>
      <border diagonalUp="0" diagonalDown="0" outline="0">
        <left/>
        <right/>
        <top/>
        <bottom/>
      </border>
    </dxf>
    <dxf>
      <border>
        <bottom style="medium">
          <color rgb="FF000000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textRotation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border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Liste_entreprises" displayName="Liste_entreprises" ref="B1:B49" totalsRowShown="0" headerRowDxfId="33" dataDxfId="31" headerRowBorderDxfId="32">
  <autoFilter ref="B1:B49"/>
  <sortState ref="B2:B49">
    <sortCondition ref="B2:B49"/>
  </sortState>
  <tableColumns count="1">
    <tableColumn id="1" name="Entreprises" dataDxfId="3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Convention_ent3" displayName="Convention_ent3" ref="A10:L102" insertRowShift="1" totalsRowCount="1" headerRowDxfId="29" dataDxfId="27" totalsRowDxfId="25" headerRowBorderDxfId="28" tableBorderDxfId="26" totalsRowBorderDxfId="24">
  <autoFilter ref="A10:L101"/>
  <tableColumns count="12">
    <tableColumn id="1" name="N° Convention" totalsRowLabel="Total" dataDxfId="23" totalsRowDxfId="11"/>
    <tableColumn id="2" name="Date" dataDxfId="22" totalsRowDxfId="10"/>
    <tableColumn id="3" name="Entreprise" dataDxfId="21" totalsRowDxfId="9"/>
    <tableColumn id="4" name="Coût horaire" totalsRowFunction="average" dataDxfId="20" totalsRowDxfId="8">
      <calculatedColumnFormula>IF(Convention_ent3[[#This Row],[Montant HT]]="","",Convention_ent3[[#This Row],[Montant HT]]/Convention_ent3[[#This Row],[Nombre heures]])</calculatedColumnFormula>
    </tableColumn>
    <tableColumn id="5" name="Nombre heures" totalsRowFunction="sum" dataDxfId="19" totalsRowDxfId="7"/>
    <tableColumn id="6" name="Montant HT" totalsRowFunction="sum" dataDxfId="18" totalsRowDxfId="6"/>
    <tableColumn id="7" name="Nom des stagiaires" dataDxfId="17" totalsRowDxfId="5"/>
    <tableColumn id="10" name="Modules" dataDxfId="16" totalsRowDxfId="4"/>
    <tableColumn id="8" name="Nombre stagiaires" totalsRowFunction="sum" dataDxfId="15" totalsRowDxfId="3"/>
    <tableColumn id="9" name="Nombre heures - stagiaires" totalsRowFunction="sum" dataDxfId="14" totalsRowDxfId="2">
      <calculatedColumnFormula>IF(Convention_ent3[[#This Row],[Nombre heures]]="","",Convention_ent3[[#This Row],[Nombre heures]]*Convention_ent3[[#This Row],[Nombre stagiaires]])</calculatedColumnFormula>
    </tableColumn>
    <tableColumn id="11" name="Financement" dataDxfId="13" totalsRowDxfId="1"/>
    <tableColumn id="12" name="DIF" dataDxfId="12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E50"/>
  <sheetViews>
    <sheetView zoomScaleNormal="100" workbookViewId="0">
      <selection activeCell="D13" sqref="D13"/>
    </sheetView>
  </sheetViews>
  <sheetFormatPr baseColWidth="10" defaultColWidth="14.140625" defaultRowHeight="15.75" customHeight="1"/>
  <cols>
    <col min="1" max="1" width="14.140625" style="14"/>
    <col min="2" max="2" width="36" style="14" customWidth="1"/>
    <col min="3" max="3" width="23.28515625" style="14" customWidth="1"/>
    <col min="4" max="4" width="14.140625" style="14"/>
    <col min="5" max="5" width="21" style="14" bestFit="1" customWidth="1"/>
    <col min="6" max="16384" width="14.140625" style="14"/>
  </cols>
  <sheetData>
    <row r="1" spans="2:5" ht="20.25" customHeight="1" thickBot="1">
      <c r="B1" s="50" t="s">
        <v>16</v>
      </c>
      <c r="C1" s="58"/>
      <c r="E1" s="38" t="s">
        <v>17</v>
      </c>
    </row>
    <row r="2" spans="2:5" ht="15.75" customHeight="1">
      <c r="B2" s="47" t="s">
        <v>85</v>
      </c>
      <c r="C2" s="45"/>
    </row>
    <row r="3" spans="2:5" ht="15.75" customHeight="1">
      <c r="B3" s="21" t="s">
        <v>139</v>
      </c>
    </row>
    <row r="4" spans="2:5" ht="15.75" customHeight="1">
      <c r="B4" s="47" t="s">
        <v>142</v>
      </c>
      <c r="C4" s="45"/>
    </row>
    <row r="5" spans="2:5" ht="15.75" customHeight="1">
      <c r="B5" s="47" t="s">
        <v>96</v>
      </c>
      <c r="C5" s="45"/>
    </row>
    <row r="6" spans="2:5" ht="15.75" customHeight="1">
      <c r="B6" s="21" t="s">
        <v>136</v>
      </c>
    </row>
    <row r="7" spans="2:5" ht="15.75" customHeight="1">
      <c r="B7" s="47" t="s">
        <v>98</v>
      </c>
      <c r="C7" s="45"/>
    </row>
    <row r="8" spans="2:5" ht="15.75" customHeight="1">
      <c r="B8" s="21" t="s">
        <v>138</v>
      </c>
    </row>
    <row r="9" spans="2:5" ht="15.75" customHeight="1">
      <c r="B9" s="21" t="s">
        <v>143</v>
      </c>
    </row>
    <row r="10" spans="2:5" ht="15.75" customHeight="1">
      <c r="B10" s="49" t="s">
        <v>99</v>
      </c>
      <c r="C10" s="45"/>
    </row>
    <row r="11" spans="2:5" ht="15.75" customHeight="1">
      <c r="B11" s="21" t="s">
        <v>144</v>
      </c>
    </row>
    <row r="12" spans="2:5" ht="15.75" customHeight="1">
      <c r="B12" s="46" t="s">
        <v>145</v>
      </c>
      <c r="C12" s="44"/>
    </row>
    <row r="13" spans="2:5" ht="15.75" customHeight="1">
      <c r="B13" s="47" t="s">
        <v>101</v>
      </c>
      <c r="C13" s="45"/>
    </row>
    <row r="14" spans="2:5" ht="15.75" customHeight="1">
      <c r="B14" s="21" t="s">
        <v>146</v>
      </c>
    </row>
    <row r="15" spans="2:5" ht="15.75" customHeight="1">
      <c r="B15" s="21" t="s">
        <v>91</v>
      </c>
    </row>
    <row r="16" spans="2:5" ht="15.75" customHeight="1">
      <c r="B16" s="47" t="s">
        <v>94</v>
      </c>
      <c r="C16" s="45"/>
    </row>
    <row r="17" spans="2:5" ht="15.75" customHeight="1">
      <c r="B17" s="47" t="s">
        <v>86</v>
      </c>
      <c r="C17" s="44"/>
      <c r="E17" s="29"/>
    </row>
    <row r="18" spans="2:5" ht="15.75" customHeight="1">
      <c r="B18" s="21" t="s">
        <v>133</v>
      </c>
    </row>
    <row r="19" spans="2:5" ht="15.75" customHeight="1">
      <c r="B19" s="21" t="s">
        <v>93</v>
      </c>
    </row>
    <row r="20" spans="2:5" ht="15.75" customHeight="1">
      <c r="B20" s="21" t="s">
        <v>137</v>
      </c>
    </row>
    <row r="21" spans="2:5" ht="15.75" customHeight="1">
      <c r="B21" s="21" t="s">
        <v>140</v>
      </c>
    </row>
    <row r="22" spans="2:5" ht="15.75" customHeight="1">
      <c r="B22" s="21" t="s">
        <v>147</v>
      </c>
    </row>
    <row r="23" spans="2:5" ht="15.75" customHeight="1">
      <c r="B23" s="47" t="s">
        <v>148</v>
      </c>
      <c r="C23" s="45"/>
    </row>
    <row r="24" spans="2:5" ht="15.75" customHeight="1">
      <c r="B24" s="46" t="s">
        <v>149</v>
      </c>
      <c r="C24" s="44"/>
    </row>
    <row r="25" spans="2:5" ht="15.75" customHeight="1">
      <c r="B25" s="21" t="s">
        <v>83</v>
      </c>
    </row>
    <row r="26" spans="2:5" ht="15.75" customHeight="1">
      <c r="B26" s="21" t="s">
        <v>12</v>
      </c>
    </row>
    <row r="27" spans="2:5" ht="15.75" customHeight="1">
      <c r="B27" s="47" t="s">
        <v>88</v>
      </c>
      <c r="C27" s="45"/>
    </row>
    <row r="28" spans="2:5" ht="15.75" customHeight="1">
      <c r="B28" s="21" t="s">
        <v>100</v>
      </c>
    </row>
    <row r="29" spans="2:5" ht="15.75" customHeight="1">
      <c r="B29" s="46" t="s">
        <v>89</v>
      </c>
      <c r="C29" s="44"/>
    </row>
    <row r="30" spans="2:5" ht="15.75" customHeight="1">
      <c r="B30" s="21" t="s">
        <v>150</v>
      </c>
    </row>
    <row r="31" spans="2:5" ht="15.75" customHeight="1">
      <c r="B31" s="21" t="s">
        <v>135</v>
      </c>
    </row>
    <row r="32" spans="2:5" ht="15.75" customHeight="1">
      <c r="B32" s="21" t="s">
        <v>151</v>
      </c>
    </row>
    <row r="33" spans="2:3" ht="15.75" customHeight="1">
      <c r="B33" s="21" t="s">
        <v>90</v>
      </c>
    </row>
    <row r="34" spans="2:3" ht="15.75" customHeight="1">
      <c r="B34" s="46" t="s">
        <v>92</v>
      </c>
      <c r="C34" s="44"/>
    </row>
    <row r="35" spans="2:3" ht="15.75" customHeight="1">
      <c r="B35" s="21" t="s">
        <v>84</v>
      </c>
    </row>
    <row r="36" spans="2:3" ht="15.75" customHeight="1">
      <c r="B36" s="21" t="s">
        <v>159</v>
      </c>
    </row>
    <row r="37" spans="2:3" ht="15.75" customHeight="1">
      <c r="B37" s="21" t="s">
        <v>13</v>
      </c>
      <c r="C37" s="45"/>
    </row>
    <row r="38" spans="2:3" ht="15.75" customHeight="1">
      <c r="B38" s="46" t="s">
        <v>97</v>
      </c>
    </row>
    <row r="39" spans="2:3" ht="15.75" customHeight="1">
      <c r="B39" s="47" t="s">
        <v>21</v>
      </c>
      <c r="C39" s="44"/>
    </row>
    <row r="40" spans="2:3" ht="15.75" customHeight="1">
      <c r="B40" s="21" t="s">
        <v>87</v>
      </c>
      <c r="C40" s="45"/>
    </row>
    <row r="41" spans="2:3" ht="15.75" customHeight="1">
      <c r="B41" s="46" t="s">
        <v>152</v>
      </c>
      <c r="C41" s="45"/>
    </row>
    <row r="42" spans="2:3" ht="15.75" customHeight="1">
      <c r="B42" s="21" t="s">
        <v>11</v>
      </c>
    </row>
    <row r="43" spans="2:3" ht="15.75" customHeight="1">
      <c r="B43" s="47" t="s">
        <v>134</v>
      </c>
    </row>
    <row r="44" spans="2:3" ht="15.75" customHeight="1">
      <c r="B44" s="21" t="s">
        <v>95</v>
      </c>
      <c r="C44" s="44"/>
    </row>
    <row r="45" spans="2:3" ht="15.75" customHeight="1">
      <c r="B45" s="21" t="s">
        <v>153</v>
      </c>
    </row>
    <row r="46" spans="2:3" ht="15.75" customHeight="1">
      <c r="B46" s="47"/>
      <c r="C46" s="45"/>
    </row>
    <row r="47" spans="2:3" ht="15.75" customHeight="1">
      <c r="B47" s="48"/>
    </row>
    <row r="48" spans="2:3" ht="15.75" customHeight="1">
      <c r="B48" s="21"/>
    </row>
    <row r="49" spans="2:3" ht="15.75" customHeight="1">
      <c r="B49" s="28"/>
      <c r="C49" s="29"/>
    </row>
    <row r="50" spans="2:3" ht="15.75" customHeight="1">
      <c r="B50" s="46"/>
      <c r="C50" s="44"/>
    </row>
  </sheetData>
  <sortState ref="B2:C29">
    <sortCondition ref="B2:B29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M102"/>
  <sheetViews>
    <sheetView tabSelected="1" zoomScale="80" zoomScaleNormal="80" workbookViewId="0">
      <selection activeCell="C7" sqref="C7"/>
    </sheetView>
  </sheetViews>
  <sheetFormatPr baseColWidth="10" defaultColWidth="15" defaultRowHeight="27.75" customHeight="1"/>
  <cols>
    <col min="1" max="1" width="19.85546875" style="7" customWidth="1"/>
    <col min="2" max="2" width="19.28515625" style="5" customWidth="1"/>
    <col min="3" max="3" width="36.140625" style="8" customWidth="1"/>
    <col min="4" max="4" width="17.28515625" style="6" customWidth="1"/>
    <col min="5" max="5" width="21.5703125" style="6" customWidth="1"/>
    <col min="6" max="6" width="17.42578125" style="5" customWidth="1"/>
    <col min="7" max="7" width="27.85546875" style="5" customWidth="1"/>
    <col min="8" max="8" width="16" style="5" customWidth="1"/>
    <col min="9" max="9" width="22.5703125" style="5" customWidth="1"/>
    <col min="10" max="10" width="30.85546875" style="6" customWidth="1"/>
    <col min="11" max="11" width="21.140625" style="6" customWidth="1"/>
    <col min="12" max="12" width="12.28515625" style="6" customWidth="1"/>
    <col min="13" max="13" width="15" style="6"/>
    <col min="14" max="15" width="15" style="5" customWidth="1"/>
    <col min="16" max="16384" width="15" style="5"/>
  </cols>
  <sheetData>
    <row r="1" spans="1:13" ht="27.75" customHeight="1" thickBot="1">
      <c r="A1" s="1" t="s">
        <v>157</v>
      </c>
      <c r="B1" s="2"/>
      <c r="C1" s="57"/>
      <c r="D1" s="4"/>
      <c r="E1" s="4"/>
      <c r="F1" s="4"/>
      <c r="G1" s="3"/>
    </row>
    <row r="2" spans="1:13" ht="27.75" customHeight="1" thickBot="1">
      <c r="A2" s="12"/>
      <c r="B2" s="12"/>
      <c r="C2" s="12"/>
      <c r="D2" s="12"/>
      <c r="E2" s="12"/>
      <c r="F2" s="12"/>
      <c r="G2" s="12"/>
      <c r="H2" s="12"/>
      <c r="I2" s="12"/>
      <c r="J2" s="12"/>
      <c r="K2" s="13"/>
      <c r="L2" s="14"/>
      <c r="M2" s="14"/>
    </row>
    <row r="3" spans="1:13" ht="27.75" customHeight="1" thickBot="1">
      <c r="A3" s="30"/>
      <c r="B3" s="87"/>
      <c r="C3" s="36" t="s">
        <v>18</v>
      </c>
      <c r="D3" s="13"/>
      <c r="E3" s="13"/>
      <c r="F3" s="14"/>
      <c r="G3" s="14"/>
      <c r="H3" s="14"/>
      <c r="M3" s="14"/>
    </row>
    <row r="4" spans="1:13" ht="27.75" customHeight="1" thickBot="1">
      <c r="A4" s="30"/>
      <c r="B4" s="86"/>
      <c r="C4" s="35" t="s">
        <v>5</v>
      </c>
      <c r="D4" s="38" t="s">
        <v>3</v>
      </c>
      <c r="E4" s="38" t="s">
        <v>8</v>
      </c>
      <c r="F4" s="38" t="s">
        <v>4</v>
      </c>
      <c r="G4" s="39" t="s">
        <v>19</v>
      </c>
      <c r="H4" s="39" t="s">
        <v>20</v>
      </c>
      <c r="M4" s="13"/>
    </row>
    <row r="5" spans="1:13" ht="27.75" customHeight="1" thickBot="1">
      <c r="A5" s="30"/>
      <c r="B5" s="85"/>
      <c r="C5" s="84"/>
      <c r="D5" s="40" t="str">
        <f>IF(C5="","",DSUM(Convention_ent3[#All],B10,C4:C5))</f>
        <v/>
      </c>
      <c r="E5" s="42" t="str">
        <f>IF(C5="","",DSUM(Convention_ent3[#All],E10,C4:C5))</f>
        <v/>
      </c>
      <c r="F5" s="43" t="str">
        <f>IF(C5="","",DSUM(Convention_ent3[#All],F10,C4:C5))</f>
        <v/>
      </c>
      <c r="G5" s="41" t="str">
        <f>IF(C5="","",VLOOKUP(B5,Convention_ent3[],7))</f>
        <v/>
      </c>
      <c r="H5" s="41" t="str">
        <f>IF(F5="","",F5*1.196)</f>
        <v/>
      </c>
      <c r="M5" s="14"/>
    </row>
    <row r="6" spans="1:13" ht="27.75" customHeight="1">
      <c r="B6" s="29"/>
      <c r="C6" s="37"/>
      <c r="D6" s="13"/>
      <c r="E6" s="13"/>
      <c r="F6" s="14"/>
      <c r="G6" s="14"/>
      <c r="H6" s="14"/>
      <c r="M6" s="14"/>
    </row>
    <row r="7" spans="1:13" ht="27.75" customHeight="1">
      <c r="B7" s="29"/>
      <c r="C7" s="7"/>
      <c r="D7" s="13"/>
      <c r="E7" s="13"/>
      <c r="F7" s="14"/>
      <c r="G7" s="14"/>
      <c r="H7" s="14"/>
      <c r="M7" s="14"/>
    </row>
    <row r="8" spans="1:13" ht="27.75" customHeight="1">
      <c r="M8" s="14"/>
    </row>
    <row r="9" spans="1:13" ht="27.75" customHeight="1" thickBot="1">
      <c r="A9" s="34"/>
      <c r="B9" s="31"/>
      <c r="C9" s="32"/>
      <c r="D9" s="33"/>
      <c r="H9" s="10"/>
      <c r="I9" s="9" t="s">
        <v>9</v>
      </c>
      <c r="J9" s="11"/>
      <c r="M9" s="14"/>
    </row>
    <row r="10" spans="1:13" ht="27.75" customHeight="1" thickBot="1">
      <c r="A10" s="51" t="s">
        <v>2</v>
      </c>
      <c r="B10" s="51" t="s">
        <v>3</v>
      </c>
      <c r="C10" s="52" t="s">
        <v>5</v>
      </c>
      <c r="D10" s="52" t="s">
        <v>0</v>
      </c>
      <c r="E10" s="53" t="s">
        <v>8</v>
      </c>
      <c r="F10" s="52" t="s">
        <v>4</v>
      </c>
      <c r="G10" s="53" t="s">
        <v>10</v>
      </c>
      <c r="H10" s="53" t="s">
        <v>14</v>
      </c>
      <c r="I10" s="51" t="s">
        <v>7</v>
      </c>
      <c r="J10" s="52" t="s">
        <v>6</v>
      </c>
      <c r="K10" s="54" t="s">
        <v>15</v>
      </c>
      <c r="L10" s="55" t="s">
        <v>1</v>
      </c>
      <c r="M10" s="14"/>
    </row>
    <row r="11" spans="1:13" ht="32.25" customHeight="1">
      <c r="A11" s="19" t="s">
        <v>22</v>
      </c>
      <c r="B11" s="15">
        <v>41001</v>
      </c>
      <c r="C11" s="16" t="s">
        <v>90</v>
      </c>
      <c r="D11" s="64">
        <f>IF(Convention_ent3[[#This Row],[Montant HT]]="","",Convention_ent3[[#This Row],[Montant HT]]/Convention_ent3[[#This Row],[Nombre heures]])</f>
        <v>50</v>
      </c>
      <c r="E11" s="17">
        <v>20</v>
      </c>
      <c r="F11" s="20">
        <v>1000</v>
      </c>
      <c r="G11" s="19" t="s">
        <v>161</v>
      </c>
      <c r="H11" s="19"/>
      <c r="I11" s="20">
        <v>2</v>
      </c>
      <c r="J11" s="18">
        <f>IF(Convention_ent3[[#This Row],[Nombre heures]]="","",Convention_ent3[[#This Row],[Nombre heures]]*Convention_ent3[[#This Row],[Nombre stagiaires]])</f>
        <v>40</v>
      </c>
      <c r="K11" s="13"/>
      <c r="L11" s="13"/>
      <c r="M11" s="14"/>
    </row>
    <row r="12" spans="1:13" ht="63" customHeight="1">
      <c r="A12" s="19" t="s">
        <v>23</v>
      </c>
      <c r="B12" s="15">
        <v>41001</v>
      </c>
      <c r="C12" s="16" t="s">
        <v>90</v>
      </c>
      <c r="D12" s="64">
        <f>IF(Convention_ent3[[#This Row],[Montant HT]]="","",Convention_ent3[[#This Row],[Montant HT]]/Convention_ent3[[#This Row],[Nombre heures]])</f>
        <v>50.05</v>
      </c>
      <c r="E12" s="17">
        <v>20</v>
      </c>
      <c r="F12" s="20">
        <v>1001</v>
      </c>
      <c r="G12" s="23" t="s">
        <v>162</v>
      </c>
      <c r="H12" s="19"/>
      <c r="I12" s="20">
        <v>4</v>
      </c>
      <c r="J12" s="18">
        <f>IF(Convention_ent3[[#This Row],[Nombre heures]]="","",Convention_ent3[[#This Row],[Nombre heures]]*Convention_ent3[[#This Row],[Nombre stagiaires]])</f>
        <v>80</v>
      </c>
      <c r="K12" s="13"/>
      <c r="L12" s="13"/>
      <c r="M12" s="14"/>
    </row>
    <row r="13" spans="1:13" ht="21.75" customHeight="1">
      <c r="A13" s="19" t="s">
        <v>24</v>
      </c>
      <c r="B13" s="15">
        <v>41001</v>
      </c>
      <c r="C13" s="16" t="s">
        <v>90</v>
      </c>
      <c r="D13" s="64">
        <f>IF(Convention_ent3[[#This Row],[Montant HT]]="","",Convention_ent3[[#This Row],[Montant HT]]/Convention_ent3[[#This Row],[Nombre heures]])</f>
        <v>50.1</v>
      </c>
      <c r="E13" s="17">
        <v>20</v>
      </c>
      <c r="F13" s="20">
        <v>1002</v>
      </c>
      <c r="G13" s="23" t="s">
        <v>163</v>
      </c>
      <c r="H13" s="23"/>
      <c r="I13" s="20">
        <v>1</v>
      </c>
      <c r="J13" s="18">
        <f>IF(Convention_ent3[[#This Row],[Nombre heures]]="","",Convention_ent3[[#This Row],[Nombre heures]]*Convention_ent3[[#This Row],[Nombre stagiaires]])</f>
        <v>20</v>
      </c>
      <c r="K13" s="13"/>
      <c r="L13" s="13"/>
      <c r="M13" s="14"/>
    </row>
    <row r="14" spans="1:13" ht="46.5" customHeight="1">
      <c r="A14" s="19" t="s">
        <v>25</v>
      </c>
      <c r="B14" s="15">
        <v>41001</v>
      </c>
      <c r="C14" s="16" t="s">
        <v>90</v>
      </c>
      <c r="D14" s="64">
        <f>IF(Convention_ent3[[#This Row],[Montant HT]]="","",Convention_ent3[[#This Row],[Montant HT]]/Convention_ent3[[#This Row],[Nombre heures]])</f>
        <v>50.15</v>
      </c>
      <c r="E14" s="17">
        <v>20</v>
      </c>
      <c r="F14" s="20">
        <v>1003</v>
      </c>
      <c r="G14" s="19" t="s">
        <v>161</v>
      </c>
      <c r="H14" s="23"/>
      <c r="I14" s="20">
        <v>3</v>
      </c>
      <c r="J14" s="18">
        <f>IF(Convention_ent3[[#This Row],[Nombre heures]]="","",Convention_ent3[[#This Row],[Nombre heures]]*Convention_ent3[[#This Row],[Nombre stagiaires]])</f>
        <v>60</v>
      </c>
      <c r="K14" s="13"/>
      <c r="L14" s="13"/>
      <c r="M14" s="14"/>
    </row>
    <row r="15" spans="1:13" ht="31.5" customHeight="1">
      <c r="A15" s="19" t="s">
        <v>26</v>
      </c>
      <c r="B15" s="15">
        <v>41001</v>
      </c>
      <c r="C15" s="16" t="s">
        <v>90</v>
      </c>
      <c r="D15" s="64">
        <f>IF(Convention_ent3[[#This Row],[Montant HT]]="","",Convention_ent3[[#This Row],[Montant HT]]/Convention_ent3[[#This Row],[Nombre heures]])</f>
        <v>50.2</v>
      </c>
      <c r="E15" s="17">
        <v>20</v>
      </c>
      <c r="F15" s="20">
        <v>1004</v>
      </c>
      <c r="G15" s="23" t="s">
        <v>162</v>
      </c>
      <c r="H15" s="23"/>
      <c r="I15" s="20">
        <v>2</v>
      </c>
      <c r="J15" s="18">
        <f>IF(Convention_ent3[[#This Row],[Nombre heures]]="","",Convention_ent3[[#This Row],[Nombre heures]]*Convention_ent3[[#This Row],[Nombre stagiaires]])</f>
        <v>40</v>
      </c>
      <c r="K15" s="13"/>
      <c r="L15" s="13"/>
      <c r="M15" s="14"/>
    </row>
    <row r="16" spans="1:13" ht="21" customHeight="1">
      <c r="A16" s="26" t="s">
        <v>27</v>
      </c>
      <c r="B16" s="15">
        <v>41001</v>
      </c>
      <c r="C16" s="16" t="s">
        <v>90</v>
      </c>
      <c r="D16" s="64">
        <f>IF(Convention_ent3[[#This Row],[Montant HT]]="","",Convention_ent3[[#This Row],[Montant HT]]/Convention_ent3[[#This Row],[Nombre heures]])</f>
        <v>50.25</v>
      </c>
      <c r="E16" s="17">
        <v>20</v>
      </c>
      <c r="F16" s="20">
        <v>1005</v>
      </c>
      <c r="G16" s="23" t="s">
        <v>163</v>
      </c>
      <c r="H16" s="19"/>
      <c r="I16" s="17">
        <v>1</v>
      </c>
      <c r="J16" s="18">
        <f>IF(Convention_ent3[[#This Row],[Nombre heures]]="","",Convention_ent3[[#This Row],[Nombre heures]]*Convention_ent3[[#This Row],[Nombre stagiaires]])</f>
        <v>20</v>
      </c>
      <c r="K16" s="13"/>
      <c r="L16" s="13"/>
      <c r="M16" s="14"/>
    </row>
    <row r="17" spans="1:13" ht="27.75" customHeight="1">
      <c r="A17" s="19" t="s">
        <v>28</v>
      </c>
      <c r="B17" s="15">
        <v>41001</v>
      </c>
      <c r="C17" s="16" t="s">
        <v>90</v>
      </c>
      <c r="D17" s="64">
        <f>IF(Convention_ent3[[#This Row],[Montant HT]]="","",Convention_ent3[[#This Row],[Montant HT]]/Convention_ent3[[#This Row],[Nombre heures]])</f>
        <v>100.6</v>
      </c>
      <c r="E17" s="17">
        <v>10</v>
      </c>
      <c r="F17" s="20">
        <v>1006</v>
      </c>
      <c r="G17" s="19" t="s">
        <v>161</v>
      </c>
      <c r="H17" s="19"/>
      <c r="I17" s="20">
        <v>1</v>
      </c>
      <c r="J17" s="18">
        <f>IF(Convention_ent3[[#This Row],[Nombre heures]]="","",Convention_ent3[[#This Row],[Nombre heures]]*Convention_ent3[[#This Row],[Nombre stagiaires]])</f>
        <v>10</v>
      </c>
      <c r="K17" s="13"/>
      <c r="L17" s="13"/>
      <c r="M17" s="14"/>
    </row>
    <row r="18" spans="1:13" ht="27.75" customHeight="1">
      <c r="A18" s="26" t="s">
        <v>29</v>
      </c>
      <c r="B18" s="15">
        <v>41001</v>
      </c>
      <c r="C18" s="16" t="s">
        <v>140</v>
      </c>
      <c r="D18" s="64">
        <f>IF(Convention_ent3[[#This Row],[Montant HT]]="","",Convention_ent3[[#This Row],[Montant HT]]/Convention_ent3[[#This Row],[Nombre heures]])</f>
        <v>33.56666666666667</v>
      </c>
      <c r="E18" s="17">
        <v>30</v>
      </c>
      <c r="F18" s="20">
        <v>1007</v>
      </c>
      <c r="G18" s="23" t="s">
        <v>162</v>
      </c>
      <c r="H18" s="19"/>
      <c r="I18" s="17">
        <v>5</v>
      </c>
      <c r="J18" s="18">
        <f>IF(Convention_ent3[[#This Row],[Nombre heures]]="","",Convention_ent3[[#This Row],[Nombre heures]]*Convention_ent3[[#This Row],[Nombre stagiaires]])</f>
        <v>150</v>
      </c>
      <c r="K18" s="13"/>
      <c r="L18" s="13"/>
      <c r="M18" s="14"/>
    </row>
    <row r="19" spans="1:13" ht="27.75" customHeight="1">
      <c r="A19" s="26" t="s">
        <v>30</v>
      </c>
      <c r="B19" s="15">
        <v>41001</v>
      </c>
      <c r="C19" s="16" t="s">
        <v>140</v>
      </c>
      <c r="D19" s="64">
        <f>IF(Convention_ent3[[#This Row],[Montant HT]]="","",Convention_ent3[[#This Row],[Montant HT]]/Convention_ent3[[#This Row],[Nombre heures]])</f>
        <v>33.6</v>
      </c>
      <c r="E19" s="17">
        <v>30</v>
      </c>
      <c r="F19" s="20">
        <v>1008</v>
      </c>
      <c r="G19" s="23" t="s">
        <v>163</v>
      </c>
      <c r="H19" s="19"/>
      <c r="I19" s="17">
        <v>7</v>
      </c>
      <c r="J19" s="18">
        <f>IF(Convention_ent3[[#This Row],[Nombre heures]]="","",Convention_ent3[[#This Row],[Nombre heures]]*Convention_ent3[[#This Row],[Nombre stagiaires]])</f>
        <v>210</v>
      </c>
      <c r="K19" s="13"/>
      <c r="L19" s="13"/>
      <c r="M19" s="14"/>
    </row>
    <row r="20" spans="1:13" ht="27.75" customHeight="1">
      <c r="A20" s="26" t="s">
        <v>31</v>
      </c>
      <c r="B20" s="15">
        <v>41001</v>
      </c>
      <c r="C20" s="16" t="s">
        <v>140</v>
      </c>
      <c r="D20" s="65">
        <f>IF(Convention_ent3[[#This Row],[Montant HT]]="","",Convention_ent3[[#This Row],[Montant HT]]/Convention_ent3[[#This Row],[Nombre heures]])</f>
        <v>33.633333333333333</v>
      </c>
      <c r="E20" s="25">
        <v>30</v>
      </c>
      <c r="F20" s="20">
        <v>1009</v>
      </c>
      <c r="G20" s="19" t="s">
        <v>161</v>
      </c>
      <c r="H20" s="19"/>
      <c r="I20" s="17">
        <v>6</v>
      </c>
      <c r="J20" s="18">
        <f>IF(Convention_ent3[[#This Row],[Nombre heures]]="","",Convention_ent3[[#This Row],[Nombre heures]]*Convention_ent3[[#This Row],[Nombre stagiaires]])</f>
        <v>180</v>
      </c>
      <c r="K20" s="13"/>
      <c r="L20" s="13"/>
      <c r="M20" s="14"/>
    </row>
    <row r="21" spans="1:13" ht="27.75" customHeight="1">
      <c r="A21" s="26" t="s">
        <v>32</v>
      </c>
      <c r="B21" s="15">
        <v>41011</v>
      </c>
      <c r="C21" s="16" t="s">
        <v>138</v>
      </c>
      <c r="D21" s="64">
        <f>IF(Convention_ent3[[#This Row],[Montant HT]]="","",Convention_ent3[[#This Row],[Montant HT]]/Convention_ent3[[#This Row],[Nombre heures]])</f>
        <v>14.428571428571429</v>
      </c>
      <c r="E21" s="26">
        <v>70</v>
      </c>
      <c r="F21" s="20">
        <v>1010</v>
      </c>
      <c r="G21" s="23" t="s">
        <v>162</v>
      </c>
      <c r="H21" s="19" t="s">
        <v>156</v>
      </c>
      <c r="I21" s="17">
        <v>1</v>
      </c>
      <c r="J21" s="18">
        <f>IF(Convention_ent3[[#This Row],[Nombre heures]]="","",Convention_ent3[[#This Row],[Nombre heures]]*Convention_ent3[[#This Row],[Nombre stagiaires]])</f>
        <v>70</v>
      </c>
      <c r="K21" s="13"/>
      <c r="L21" s="13"/>
      <c r="M21" s="14"/>
    </row>
    <row r="22" spans="1:13" ht="27.75" customHeight="1">
      <c r="A22" s="26" t="s">
        <v>33</v>
      </c>
      <c r="B22" s="15">
        <v>41016</v>
      </c>
      <c r="C22" s="22" t="s">
        <v>145</v>
      </c>
      <c r="D22" s="65">
        <f>IF(Convention_ent3[[#This Row],[Montant HT]]="","",Convention_ent3[[#This Row],[Montant HT]]/Convention_ent3[[#This Row],[Nombre heures]])</f>
        <v>12.637499999999999</v>
      </c>
      <c r="E22" s="17">
        <v>80</v>
      </c>
      <c r="F22" s="20">
        <v>1011</v>
      </c>
      <c r="G22" s="23" t="s">
        <v>163</v>
      </c>
      <c r="H22" s="23"/>
      <c r="I22" s="17">
        <v>1</v>
      </c>
      <c r="J22" s="18">
        <f>IF(Convention_ent3[[#This Row],[Nombre heures]]="","",Convention_ent3[[#This Row],[Nombre heures]]*Convention_ent3[[#This Row],[Nombre stagiaires]])</f>
        <v>80</v>
      </c>
      <c r="K22" s="13"/>
      <c r="L22" s="13"/>
      <c r="M22" s="14"/>
    </row>
    <row r="23" spans="1:13" ht="27.75" customHeight="1">
      <c r="A23" s="26" t="s">
        <v>34</v>
      </c>
      <c r="B23" s="24">
        <v>41018</v>
      </c>
      <c r="C23" s="22" t="s">
        <v>159</v>
      </c>
      <c r="D23" s="65">
        <f>IF(Convention_ent3[[#This Row],[Montant HT]]="","",Convention_ent3[[#This Row],[Montant HT]]/Convention_ent3[[#This Row],[Nombre heures]])</f>
        <v>6.746666666666667</v>
      </c>
      <c r="E23" s="17">
        <v>150</v>
      </c>
      <c r="F23" s="20">
        <v>1012</v>
      </c>
      <c r="G23" s="19" t="s">
        <v>161</v>
      </c>
      <c r="H23" s="23"/>
      <c r="I23" s="17">
        <v>1</v>
      </c>
      <c r="J23" s="18">
        <f>IF(Convention_ent3[[#This Row],[Nombre heures]]="","",Convention_ent3[[#This Row],[Nombre heures]]*Convention_ent3[[#This Row],[Nombre stagiaires]])</f>
        <v>150</v>
      </c>
      <c r="K23" s="13"/>
      <c r="L23" s="13"/>
      <c r="M23" s="5"/>
    </row>
    <row r="24" spans="1:13" ht="27.75" customHeight="1">
      <c r="A24" s="26" t="s">
        <v>35</v>
      </c>
      <c r="B24" s="24">
        <v>41019</v>
      </c>
      <c r="C24" s="22" t="s">
        <v>142</v>
      </c>
      <c r="D24" s="65">
        <f>IF(Convention_ent3[[#This Row],[Montant HT]]="","",Convention_ent3[[#This Row],[Montant HT]]/Convention_ent3[[#This Row],[Nombre heures]])</f>
        <v>25.324999999999999</v>
      </c>
      <c r="E24" s="17">
        <v>40</v>
      </c>
      <c r="F24" s="20">
        <v>1013</v>
      </c>
      <c r="G24" s="23" t="s">
        <v>162</v>
      </c>
      <c r="H24" s="23"/>
      <c r="I24" s="17">
        <v>1</v>
      </c>
      <c r="J24" s="18">
        <f>IF(Convention_ent3[[#This Row],[Nombre heures]]="","",Convention_ent3[[#This Row],[Nombre heures]]*Convention_ent3[[#This Row],[Nombre stagiaires]])</f>
        <v>40</v>
      </c>
      <c r="K24" s="13"/>
      <c r="L24" s="13"/>
      <c r="M24" s="5"/>
    </row>
    <row r="25" spans="1:13" ht="27.75" customHeight="1">
      <c r="A25" s="27" t="s">
        <v>36</v>
      </c>
      <c r="B25" s="15">
        <v>41024</v>
      </c>
      <c r="C25" s="16" t="s">
        <v>159</v>
      </c>
      <c r="D25" s="65">
        <f>IF(Convention_ent3[[#This Row],[Montant HT]]="","",Convention_ent3[[#This Row],[Montant HT]]/Convention_ent3[[#This Row],[Nombre heures]])</f>
        <v>2.9823529411764707</v>
      </c>
      <c r="E25" s="26">
        <v>340</v>
      </c>
      <c r="F25" s="20">
        <v>1014</v>
      </c>
      <c r="G25" s="23" t="s">
        <v>163</v>
      </c>
      <c r="H25" s="19"/>
      <c r="I25" s="17">
        <v>1</v>
      </c>
      <c r="J25" s="18">
        <f>IF(Convention_ent3[[#This Row],[Nombre heures]]="","",Convention_ent3[[#This Row],[Nombre heures]]*Convention_ent3[[#This Row],[Nombre stagiaires]])</f>
        <v>340</v>
      </c>
      <c r="K25" s="17"/>
      <c r="L25" s="17"/>
      <c r="M25" s="5"/>
    </row>
    <row r="26" spans="1:13" ht="27.75" customHeight="1">
      <c r="A26" s="27" t="s">
        <v>37</v>
      </c>
      <c r="B26" s="15">
        <v>41024</v>
      </c>
      <c r="C26" s="16" t="s">
        <v>159</v>
      </c>
      <c r="D26" s="65">
        <f>IF(Convention_ent3[[#This Row],[Montant HT]]="","",Convention_ent3[[#This Row],[Montant HT]]/Convention_ent3[[#This Row],[Nombre heures]])</f>
        <v>11.802325581395349</v>
      </c>
      <c r="E26" s="26">
        <v>86</v>
      </c>
      <c r="F26" s="20">
        <v>1015</v>
      </c>
      <c r="G26" s="19" t="s">
        <v>161</v>
      </c>
      <c r="H26" s="19"/>
      <c r="I26" s="17">
        <v>1</v>
      </c>
      <c r="J26" s="18">
        <f>IF(Convention_ent3[[#This Row],[Nombre heures]]="","",Convention_ent3[[#This Row],[Nombre heures]]*Convention_ent3[[#This Row],[Nombre stagiaires]])</f>
        <v>86</v>
      </c>
      <c r="K26" s="17"/>
      <c r="L26" s="17"/>
      <c r="M26" s="5"/>
    </row>
    <row r="27" spans="1:13" ht="27.75" customHeight="1">
      <c r="A27" s="27" t="s">
        <v>38</v>
      </c>
      <c r="B27" s="15">
        <v>41032</v>
      </c>
      <c r="C27" s="16" t="s">
        <v>90</v>
      </c>
      <c r="D27" s="65">
        <f>IF(Convention_ent3[[#This Row],[Montant HT]]="","",Convention_ent3[[#This Row],[Montant HT]]/Convention_ent3[[#This Row],[Nombre heures]])</f>
        <v>50.8</v>
      </c>
      <c r="E27" s="26">
        <v>20</v>
      </c>
      <c r="F27" s="20">
        <v>1016</v>
      </c>
      <c r="G27" s="23" t="s">
        <v>162</v>
      </c>
      <c r="H27" s="19"/>
      <c r="I27" s="17">
        <v>1</v>
      </c>
      <c r="J27" s="18">
        <f>IF(Convention_ent3[[#This Row],[Nombre heures]]="","",Convention_ent3[[#This Row],[Nombre heures]]*Convention_ent3[[#This Row],[Nombre stagiaires]])</f>
        <v>20</v>
      </c>
      <c r="K27" s="17"/>
      <c r="L27" s="17" t="s">
        <v>141</v>
      </c>
      <c r="M27" s="5"/>
    </row>
    <row r="28" spans="1:13" ht="27.75" customHeight="1">
      <c r="A28" s="27" t="s">
        <v>39</v>
      </c>
      <c r="B28" s="15">
        <v>41043</v>
      </c>
      <c r="C28" s="16" t="s">
        <v>159</v>
      </c>
      <c r="D28" s="65">
        <f>IF(Convention_ent3[[#This Row],[Montant HT]]="","",Convention_ent3[[#This Row],[Montant HT]]/Convention_ent3[[#This Row],[Nombre heures]])</f>
        <v>5.085</v>
      </c>
      <c r="E28" s="26">
        <v>200</v>
      </c>
      <c r="F28" s="20">
        <v>1017</v>
      </c>
      <c r="G28" s="23" t="s">
        <v>163</v>
      </c>
      <c r="H28" s="19"/>
      <c r="I28" s="17">
        <v>1</v>
      </c>
      <c r="J28" s="18">
        <f>IF(Convention_ent3[[#This Row],[Nombre heures]]="","",Convention_ent3[[#This Row],[Nombre heures]]*Convention_ent3[[#This Row],[Nombre stagiaires]])</f>
        <v>200</v>
      </c>
      <c r="K28" s="17"/>
      <c r="L28" s="17"/>
      <c r="M28" s="5"/>
    </row>
    <row r="29" spans="1:13" ht="27.75" customHeight="1">
      <c r="A29" s="27" t="s">
        <v>40</v>
      </c>
      <c r="B29" s="15">
        <v>41061</v>
      </c>
      <c r="C29" s="16" t="s">
        <v>159</v>
      </c>
      <c r="D29" s="65">
        <f>IF(Convention_ent3[[#This Row],[Montant HT]]="","",Convention_ent3[[#This Row],[Montant HT]]/Convention_ent3[[#This Row],[Nombre heures]])</f>
        <v>3.3933333333333335</v>
      </c>
      <c r="E29" s="26">
        <v>300</v>
      </c>
      <c r="F29" s="20">
        <v>1018</v>
      </c>
      <c r="G29" s="19" t="s">
        <v>161</v>
      </c>
      <c r="H29" s="19"/>
      <c r="I29" s="17">
        <v>1</v>
      </c>
      <c r="J29" s="18">
        <f>IF(Convention_ent3[[#This Row],[Nombre heures]]="","",Convention_ent3[[#This Row],[Nombre heures]]*Convention_ent3[[#This Row],[Nombre stagiaires]])</f>
        <v>300</v>
      </c>
      <c r="K29" s="17"/>
      <c r="L29" s="17"/>
      <c r="M29" s="5"/>
    </row>
    <row r="30" spans="1:13" ht="27.75" customHeight="1">
      <c r="A30" s="27" t="s">
        <v>41</v>
      </c>
      <c r="B30" s="15">
        <v>41050</v>
      </c>
      <c r="C30" s="16" t="s">
        <v>152</v>
      </c>
      <c r="D30" s="65">
        <f>IF(Convention_ent3[[#This Row],[Montant HT]]="","",Convention_ent3[[#This Row],[Montant HT]]/Convention_ent3[[#This Row],[Nombre heures]])</f>
        <v>24.261904761904763</v>
      </c>
      <c r="E30" s="26">
        <v>42</v>
      </c>
      <c r="F30" s="20">
        <v>1019</v>
      </c>
      <c r="G30" s="23" t="s">
        <v>162</v>
      </c>
      <c r="H30" s="19"/>
      <c r="I30" s="17">
        <v>1</v>
      </c>
      <c r="J30" s="18">
        <f>IF(Convention_ent3[[#This Row],[Nombre heures]]="","",Convention_ent3[[#This Row],[Nombre heures]]*Convention_ent3[[#This Row],[Nombre stagiaires]])</f>
        <v>42</v>
      </c>
      <c r="K30" s="17"/>
      <c r="L30" s="17"/>
      <c r="M30" s="5"/>
    </row>
    <row r="31" spans="1:13" ht="27.75" customHeight="1">
      <c r="A31" s="59" t="s">
        <v>42</v>
      </c>
      <c r="B31" s="66">
        <v>41053</v>
      </c>
      <c r="C31" s="16" t="s">
        <v>11</v>
      </c>
      <c r="D31" s="65">
        <f>IF(Convention_ent3[[#This Row],[Montant HT]]="","",Convention_ent3[[#This Row],[Montant HT]]/Convention_ent3[[#This Row],[Nombre heures]])</f>
        <v>28.333333333333332</v>
      </c>
      <c r="E31" s="17">
        <v>36</v>
      </c>
      <c r="F31" s="20">
        <v>1020</v>
      </c>
      <c r="G31" s="23" t="s">
        <v>163</v>
      </c>
      <c r="H31" s="23"/>
      <c r="I31" s="17">
        <v>1</v>
      </c>
      <c r="J31" s="67">
        <f>IF(Convention_ent3[[#This Row],[Nombre heures]]="","",Convention_ent3[[#This Row],[Nombre heures]]*Convention_ent3[[#This Row],[Nombre stagiaires]])</f>
        <v>36</v>
      </c>
      <c r="K31" s="13"/>
      <c r="L31" s="13"/>
      <c r="M31" s="5"/>
    </row>
    <row r="32" spans="1:13" ht="27.75" customHeight="1">
      <c r="A32" s="59" t="s">
        <v>43</v>
      </c>
      <c r="B32" s="66">
        <v>41061</v>
      </c>
      <c r="C32" s="16" t="s">
        <v>83</v>
      </c>
      <c r="D32" s="65">
        <f>IF(Convention_ent3[[#This Row],[Montant HT]]="","",Convention_ent3[[#This Row],[Montant HT]]/Convention_ent3[[#This Row],[Nombre heures]])</f>
        <v>17.016666666666666</v>
      </c>
      <c r="E32" s="60">
        <v>60</v>
      </c>
      <c r="F32" s="20">
        <v>1021</v>
      </c>
      <c r="G32" s="19" t="s">
        <v>161</v>
      </c>
      <c r="H32" s="23"/>
      <c r="I32" s="17">
        <v>1</v>
      </c>
      <c r="J32" s="67">
        <f>IF(Convention_ent3[[#This Row],[Nombre heures]]="","",Convention_ent3[[#This Row],[Nombre heures]]*Convention_ent3[[#This Row],[Nombre stagiaires]])</f>
        <v>60</v>
      </c>
      <c r="K32" s="13"/>
      <c r="L32" s="13"/>
      <c r="M32" s="5"/>
    </row>
    <row r="33" spans="1:13" ht="27.75" customHeight="1">
      <c r="A33" s="59" t="s">
        <v>44</v>
      </c>
      <c r="B33" s="66">
        <v>41064</v>
      </c>
      <c r="C33" s="16" t="s">
        <v>84</v>
      </c>
      <c r="D33" s="65">
        <f>IF(Convention_ent3[[#This Row],[Montant HT]]="","",Convention_ent3[[#This Row],[Montant HT]]/Convention_ent3[[#This Row],[Nombre heures]])</f>
        <v>34.06666666666667</v>
      </c>
      <c r="E33" s="60">
        <v>30</v>
      </c>
      <c r="F33" s="20">
        <v>1022</v>
      </c>
      <c r="G33" s="23" t="s">
        <v>162</v>
      </c>
      <c r="H33" s="23"/>
      <c r="I33" s="17">
        <v>1</v>
      </c>
      <c r="J33" s="67">
        <f>IF(Convention_ent3[[#This Row],[Nombre heures]]="","",Convention_ent3[[#This Row],[Nombre heures]]*Convention_ent3[[#This Row],[Nombre stagiaires]])</f>
        <v>30</v>
      </c>
      <c r="K33" s="13"/>
      <c r="L33" s="13"/>
      <c r="M33" s="5"/>
    </row>
    <row r="34" spans="1:13" ht="27.75" customHeight="1">
      <c r="A34" s="59" t="s">
        <v>45</v>
      </c>
      <c r="B34" s="66">
        <v>41065</v>
      </c>
      <c r="C34" s="16" t="s">
        <v>85</v>
      </c>
      <c r="D34" s="65">
        <f>IF(Convention_ent3[[#This Row],[Montant HT]]="","",Convention_ent3[[#This Row],[Montant HT]]/Convention_ent3[[#This Row],[Nombre heures]])</f>
        <v>51.15</v>
      </c>
      <c r="E34" s="60">
        <v>20</v>
      </c>
      <c r="F34" s="20">
        <v>1023</v>
      </c>
      <c r="G34" s="23" t="s">
        <v>163</v>
      </c>
      <c r="H34" s="23"/>
      <c r="I34" s="17">
        <v>1</v>
      </c>
      <c r="J34" s="67">
        <f>IF(Convention_ent3[[#This Row],[Nombre heures]]="","",Convention_ent3[[#This Row],[Nombre heures]]*Convention_ent3[[#This Row],[Nombre stagiaires]])</f>
        <v>20</v>
      </c>
      <c r="K34" s="13"/>
      <c r="L34" s="13"/>
      <c r="M34" s="5"/>
    </row>
    <row r="35" spans="1:13" ht="27.75" customHeight="1">
      <c r="A35" s="59" t="s">
        <v>46</v>
      </c>
      <c r="B35" s="66">
        <v>41153</v>
      </c>
      <c r="C35" s="16" t="s">
        <v>86</v>
      </c>
      <c r="D35" s="65">
        <f>IF(Convention_ent3[[#This Row],[Montant HT]]="","",Convention_ent3[[#This Row],[Montant HT]]/Convention_ent3[[#This Row],[Nombre heures]])</f>
        <v>51.2</v>
      </c>
      <c r="E35" s="60">
        <v>20</v>
      </c>
      <c r="F35" s="20">
        <v>1024</v>
      </c>
      <c r="G35" s="19" t="s">
        <v>161</v>
      </c>
      <c r="H35" s="23"/>
      <c r="I35" s="17">
        <v>1</v>
      </c>
      <c r="J35" s="67">
        <f>IF(Convention_ent3[[#This Row],[Nombre heures]]="","",Convention_ent3[[#This Row],[Nombre heures]]*Convention_ent3[[#This Row],[Nombre stagiaires]])</f>
        <v>20</v>
      </c>
      <c r="K35" s="13"/>
      <c r="L35" s="13"/>
      <c r="M35" s="5"/>
    </row>
    <row r="36" spans="1:13" ht="27.75" customHeight="1">
      <c r="A36" s="59" t="s">
        <v>47</v>
      </c>
      <c r="B36" s="66">
        <v>41103</v>
      </c>
      <c r="C36" s="16" t="s">
        <v>21</v>
      </c>
      <c r="D36" s="65">
        <f>IF(Convention_ent3[[#This Row],[Montant HT]]="","",Convention_ent3[[#This Row],[Montant HT]]/Convention_ent3[[#This Row],[Nombre heures]])</f>
        <v>41</v>
      </c>
      <c r="E36" s="60">
        <v>25</v>
      </c>
      <c r="F36" s="20">
        <v>1025</v>
      </c>
      <c r="G36" s="23" t="s">
        <v>162</v>
      </c>
      <c r="H36" s="23"/>
      <c r="I36" s="17">
        <v>1</v>
      </c>
      <c r="J36" s="67">
        <f>IF(Convention_ent3[[#This Row],[Nombre heures]]="","",Convention_ent3[[#This Row],[Nombre heures]]*Convention_ent3[[#This Row],[Nombre stagiaires]])</f>
        <v>25</v>
      </c>
      <c r="K36" s="13"/>
      <c r="L36" s="13"/>
      <c r="M36" s="5"/>
    </row>
    <row r="37" spans="1:13" ht="27.75" customHeight="1">
      <c r="A37" s="59" t="s">
        <v>48</v>
      </c>
      <c r="B37" s="66">
        <v>41153</v>
      </c>
      <c r="C37" s="16" t="s">
        <v>87</v>
      </c>
      <c r="D37" s="65">
        <f>IF(Convention_ent3[[#This Row],[Montant HT]]="","",Convention_ent3[[#This Row],[Montant HT]]/Convention_ent3[[#This Row],[Nombre heures]])</f>
        <v>26.307692307692307</v>
      </c>
      <c r="E37" s="60">
        <v>39</v>
      </c>
      <c r="F37" s="20">
        <v>1026</v>
      </c>
      <c r="G37" s="23" t="s">
        <v>163</v>
      </c>
      <c r="H37" s="23" t="s">
        <v>160</v>
      </c>
      <c r="I37" s="17">
        <v>2</v>
      </c>
      <c r="J37" s="67">
        <f>IF(Convention_ent3[[#This Row],[Nombre heures]]="","",Convention_ent3[[#This Row],[Nombre heures]]*Convention_ent3[[#This Row],[Nombre stagiaires]])</f>
        <v>78</v>
      </c>
      <c r="K37" s="13"/>
      <c r="L37" s="13"/>
      <c r="M37" s="5"/>
    </row>
    <row r="38" spans="1:13" ht="27.75" customHeight="1">
      <c r="A38" s="59" t="s">
        <v>49</v>
      </c>
      <c r="B38" s="66">
        <v>41180</v>
      </c>
      <c r="C38" s="16" t="s">
        <v>88</v>
      </c>
      <c r="D38" s="65">
        <f>IF(Convention_ent3[[#This Row],[Montant HT]]="","",Convention_ent3[[#This Row],[Montant HT]]/Convention_ent3[[#This Row],[Nombre heures]])</f>
        <v>25.675000000000001</v>
      </c>
      <c r="E38" s="60">
        <v>40</v>
      </c>
      <c r="F38" s="20">
        <v>1027</v>
      </c>
      <c r="G38" s="19" t="s">
        <v>161</v>
      </c>
      <c r="H38" s="23"/>
      <c r="I38" s="17">
        <v>1</v>
      </c>
      <c r="J38" s="67">
        <f>IF(Convention_ent3[[#This Row],[Nombre heures]]="","",Convention_ent3[[#This Row],[Nombre heures]]*Convention_ent3[[#This Row],[Nombre stagiaires]])</f>
        <v>40</v>
      </c>
      <c r="K38" s="13"/>
      <c r="L38" s="13"/>
      <c r="M38" s="5"/>
    </row>
    <row r="39" spans="1:13" ht="27.75" customHeight="1">
      <c r="A39" s="59" t="s">
        <v>50</v>
      </c>
      <c r="B39" s="66">
        <v>41180</v>
      </c>
      <c r="C39" s="16" t="s">
        <v>88</v>
      </c>
      <c r="D39" s="65">
        <f>IF(Convention_ent3[[#This Row],[Montant HT]]="","",Convention_ent3[[#This Row],[Montant HT]]/Convention_ent3[[#This Row],[Nombre heures]])</f>
        <v>25.7</v>
      </c>
      <c r="E39" s="60">
        <v>40</v>
      </c>
      <c r="F39" s="20">
        <v>1028</v>
      </c>
      <c r="G39" s="23" t="s">
        <v>162</v>
      </c>
      <c r="H39" s="23"/>
      <c r="I39" s="17">
        <v>1</v>
      </c>
      <c r="J39" s="67">
        <f>IF(Convention_ent3[[#This Row],[Nombre heures]]="","",Convention_ent3[[#This Row],[Nombre heures]]*Convention_ent3[[#This Row],[Nombre stagiaires]])</f>
        <v>40</v>
      </c>
      <c r="K39" s="13"/>
      <c r="L39" s="13"/>
      <c r="M39" s="5"/>
    </row>
    <row r="40" spans="1:13" ht="27.75" customHeight="1">
      <c r="A40" s="59" t="s">
        <v>51</v>
      </c>
      <c r="B40" s="66" t="s">
        <v>52</v>
      </c>
      <c r="C40" s="16" t="s">
        <v>89</v>
      </c>
      <c r="D40" s="65">
        <f>IF(Convention_ent3[[#This Row],[Montant HT]]="","",Convention_ent3[[#This Row],[Montant HT]]/Convention_ent3[[#This Row],[Nombre heures]])</f>
        <v>12.862500000000001</v>
      </c>
      <c r="E40" s="60">
        <v>80</v>
      </c>
      <c r="F40" s="20">
        <v>1029</v>
      </c>
      <c r="G40" s="23" t="s">
        <v>163</v>
      </c>
      <c r="H40" s="23"/>
      <c r="I40" s="17">
        <v>1</v>
      </c>
      <c r="J40" s="67">
        <f>IF(Convention_ent3[[#This Row],[Nombre heures]]="","",Convention_ent3[[#This Row],[Nombre heures]]*Convention_ent3[[#This Row],[Nombre stagiaires]])</f>
        <v>80</v>
      </c>
      <c r="K40" s="13"/>
      <c r="L40" s="13"/>
      <c r="M40" s="5"/>
    </row>
    <row r="41" spans="1:13" ht="27.75" customHeight="1">
      <c r="A41" s="59" t="s">
        <v>53</v>
      </c>
      <c r="B41" s="66">
        <v>41178</v>
      </c>
      <c r="C41" s="16" t="s">
        <v>148</v>
      </c>
      <c r="D41" s="65">
        <f>IF(Convention_ent3[[#This Row],[Montant HT]]="","",Convention_ent3[[#This Row],[Montant HT]]/Convention_ent3[[#This Row],[Nombre heures]])</f>
        <v>51.5</v>
      </c>
      <c r="E41" s="60">
        <v>20</v>
      </c>
      <c r="F41" s="20">
        <v>1030</v>
      </c>
      <c r="G41" s="19" t="s">
        <v>161</v>
      </c>
      <c r="H41" s="23"/>
      <c r="I41" s="17">
        <v>1</v>
      </c>
      <c r="J41" s="67">
        <f>IF(Convention_ent3[[#This Row],[Nombre heures]]="","",Convention_ent3[[#This Row],[Nombre heures]]*Convention_ent3[[#This Row],[Nombre stagiaires]])</f>
        <v>20</v>
      </c>
      <c r="K41" s="13"/>
      <c r="L41" s="13"/>
      <c r="M41" s="5"/>
    </row>
    <row r="42" spans="1:13" ht="27.75" customHeight="1">
      <c r="A42" s="59" t="s">
        <v>54</v>
      </c>
      <c r="B42" s="66">
        <v>41165</v>
      </c>
      <c r="C42" s="16" t="s">
        <v>143</v>
      </c>
      <c r="D42" s="65">
        <f>IF(Convention_ent3[[#This Row],[Montant HT]]="","",Convention_ent3[[#This Row],[Montant HT]]/Convention_ent3[[#This Row],[Nombre heures]])</f>
        <v>25.774999999999999</v>
      </c>
      <c r="E42" s="60">
        <v>40</v>
      </c>
      <c r="F42" s="20">
        <v>1031</v>
      </c>
      <c r="G42" s="23" t="s">
        <v>162</v>
      </c>
      <c r="H42" s="23"/>
      <c r="I42" s="17">
        <v>1</v>
      </c>
      <c r="J42" s="67">
        <f>IF(Convention_ent3[[#This Row],[Nombre heures]]="","",Convention_ent3[[#This Row],[Nombre heures]]*Convention_ent3[[#This Row],[Nombre stagiaires]])</f>
        <v>40</v>
      </c>
      <c r="K42" s="13"/>
      <c r="L42" s="13"/>
      <c r="M42" s="5"/>
    </row>
    <row r="43" spans="1:13" ht="27.75" customHeight="1">
      <c r="A43" s="59" t="s">
        <v>55</v>
      </c>
      <c r="B43" s="66">
        <v>41166</v>
      </c>
      <c r="C43" s="16" t="s">
        <v>101</v>
      </c>
      <c r="D43" s="65">
        <f>IF(Convention_ent3[[#This Row],[Montant HT]]="","",Convention_ent3[[#This Row],[Montant HT]]/Convention_ent3[[#This Row],[Nombre heures]])</f>
        <v>51.6</v>
      </c>
      <c r="E43" s="60">
        <v>20</v>
      </c>
      <c r="F43" s="20">
        <v>1032</v>
      </c>
      <c r="G43" s="23" t="s">
        <v>163</v>
      </c>
      <c r="H43" s="23"/>
      <c r="I43" s="17">
        <v>1</v>
      </c>
      <c r="J43" s="67">
        <f>IF(Convention_ent3[[#This Row],[Nombre heures]]="","",Convention_ent3[[#This Row],[Nombre heures]]*Convention_ent3[[#This Row],[Nombre stagiaires]])</f>
        <v>20</v>
      </c>
      <c r="K43" s="13"/>
      <c r="L43" s="13"/>
      <c r="M43" s="5"/>
    </row>
    <row r="44" spans="1:13" ht="27.75" customHeight="1">
      <c r="A44" s="59" t="s">
        <v>56</v>
      </c>
      <c r="B44" s="66">
        <v>41179</v>
      </c>
      <c r="C44" s="16" t="s">
        <v>90</v>
      </c>
      <c r="D44" s="65">
        <f>IF(Convention_ent3[[#This Row],[Montant HT]]="","",Convention_ent3[[#This Row],[Montant HT]]/Convention_ent3[[#This Row],[Nombre heures]])</f>
        <v>51.65</v>
      </c>
      <c r="E44" s="60">
        <v>20</v>
      </c>
      <c r="F44" s="20">
        <v>1033</v>
      </c>
      <c r="G44" s="19" t="s">
        <v>161</v>
      </c>
      <c r="H44" s="23"/>
      <c r="I44" s="17">
        <v>3</v>
      </c>
      <c r="J44" s="67">
        <f>IF(Convention_ent3[[#This Row],[Nombre heures]]="","",Convention_ent3[[#This Row],[Nombre heures]]*Convention_ent3[[#This Row],[Nombre stagiaires]])</f>
        <v>60</v>
      </c>
      <c r="K44" s="13"/>
      <c r="L44" s="13"/>
      <c r="M44" s="5"/>
    </row>
    <row r="45" spans="1:13" ht="27.75" customHeight="1">
      <c r="A45" s="59" t="s">
        <v>57</v>
      </c>
      <c r="B45" s="66">
        <v>41177</v>
      </c>
      <c r="C45" s="16" t="s">
        <v>90</v>
      </c>
      <c r="D45" s="65">
        <f>IF(Convention_ent3[[#This Row],[Montant HT]]="","",Convention_ent3[[#This Row],[Montant HT]]/Convention_ent3[[#This Row],[Nombre heures]])</f>
        <v>51.7</v>
      </c>
      <c r="E45" s="60">
        <v>20</v>
      </c>
      <c r="F45" s="20">
        <v>1034</v>
      </c>
      <c r="G45" s="23" t="s">
        <v>162</v>
      </c>
      <c r="H45" s="23"/>
      <c r="I45" s="17">
        <v>2</v>
      </c>
      <c r="J45" s="67">
        <f>IF(Convention_ent3[[#This Row],[Nombre heures]]="","",Convention_ent3[[#This Row],[Nombre heures]]*Convention_ent3[[#This Row],[Nombre stagiaires]])</f>
        <v>40</v>
      </c>
      <c r="K45" s="13"/>
      <c r="L45" s="13"/>
      <c r="M45" s="5"/>
    </row>
    <row r="46" spans="1:13" ht="27.75" customHeight="1">
      <c r="A46" s="59" t="s">
        <v>58</v>
      </c>
      <c r="B46" s="66">
        <v>41178</v>
      </c>
      <c r="C46" s="16" t="s">
        <v>90</v>
      </c>
      <c r="D46" s="65">
        <f>IF(Convention_ent3[[#This Row],[Montant HT]]="","",Convention_ent3[[#This Row],[Montant HT]]/Convention_ent3[[#This Row],[Nombre heures]])</f>
        <v>51.75</v>
      </c>
      <c r="E46" s="60">
        <v>20</v>
      </c>
      <c r="F46" s="20">
        <v>1035</v>
      </c>
      <c r="G46" s="23" t="s">
        <v>163</v>
      </c>
      <c r="H46" s="23"/>
      <c r="I46" s="17">
        <v>2</v>
      </c>
      <c r="J46" s="67">
        <f>IF(Convention_ent3[[#This Row],[Nombre heures]]="","",Convention_ent3[[#This Row],[Nombre heures]]*Convention_ent3[[#This Row],[Nombre stagiaires]])</f>
        <v>40</v>
      </c>
      <c r="K46" s="13"/>
      <c r="L46" s="13"/>
      <c r="M46" s="5"/>
    </row>
    <row r="47" spans="1:13" ht="27.75" customHeight="1">
      <c r="A47" s="59" t="s">
        <v>59</v>
      </c>
      <c r="B47" s="66">
        <v>41173</v>
      </c>
      <c r="C47" s="16" t="s">
        <v>136</v>
      </c>
      <c r="D47" s="65">
        <f>IF(Convention_ent3[[#This Row],[Montant HT]]="","",Convention_ent3[[#This Row],[Montant HT]]/Convention_ent3[[#This Row],[Nombre heures]])</f>
        <v>69.066666666666663</v>
      </c>
      <c r="E47" s="60">
        <v>15</v>
      </c>
      <c r="F47" s="20">
        <v>1036</v>
      </c>
      <c r="G47" s="19" t="s">
        <v>161</v>
      </c>
      <c r="H47" s="23"/>
      <c r="I47" s="17">
        <v>1</v>
      </c>
      <c r="J47" s="67">
        <f>IF(Convention_ent3[[#This Row],[Nombre heures]]="","",Convention_ent3[[#This Row],[Nombre heures]]*Convention_ent3[[#This Row],[Nombre stagiaires]])</f>
        <v>15</v>
      </c>
      <c r="K47" s="13"/>
      <c r="L47" s="13"/>
      <c r="M47" s="5"/>
    </row>
    <row r="48" spans="1:13" ht="27.75" customHeight="1">
      <c r="A48" s="59" t="s">
        <v>60</v>
      </c>
      <c r="B48" s="66">
        <v>41173</v>
      </c>
      <c r="C48" s="16" t="s">
        <v>136</v>
      </c>
      <c r="D48" s="65">
        <f>IF(Convention_ent3[[#This Row],[Montant HT]]="","",Convention_ent3[[#This Row],[Montant HT]]/Convention_ent3[[#This Row],[Nombre heures]])</f>
        <v>103.7</v>
      </c>
      <c r="E48" s="60">
        <v>10</v>
      </c>
      <c r="F48" s="20">
        <v>1037</v>
      </c>
      <c r="G48" s="23" t="s">
        <v>162</v>
      </c>
      <c r="H48" s="23"/>
      <c r="I48" s="17">
        <v>1</v>
      </c>
      <c r="J48" s="67">
        <f>IF(Convention_ent3[[#This Row],[Nombre heures]]="","",Convention_ent3[[#This Row],[Nombre heures]]*Convention_ent3[[#This Row],[Nombre stagiaires]])</f>
        <v>10</v>
      </c>
      <c r="K48" s="13"/>
      <c r="L48" s="13"/>
      <c r="M48" s="5"/>
    </row>
    <row r="49" spans="1:13" ht="27.75" customHeight="1">
      <c r="A49" s="59" t="s">
        <v>61</v>
      </c>
      <c r="B49" s="66">
        <v>41173</v>
      </c>
      <c r="C49" s="16" t="s">
        <v>136</v>
      </c>
      <c r="D49" s="65">
        <f>IF(Convention_ent3[[#This Row],[Montant HT]]="","",Convention_ent3[[#This Row],[Montant HT]]/Convention_ent3[[#This Row],[Nombre heures]])</f>
        <v>41.52</v>
      </c>
      <c r="E49" s="60">
        <v>25</v>
      </c>
      <c r="F49" s="20">
        <v>1038</v>
      </c>
      <c r="G49" s="23" t="s">
        <v>163</v>
      </c>
      <c r="H49" s="23"/>
      <c r="I49" s="17">
        <v>1</v>
      </c>
      <c r="J49" s="67">
        <f>IF(Convention_ent3[[#This Row],[Nombre heures]]="","",Convention_ent3[[#This Row],[Nombre heures]]*Convention_ent3[[#This Row],[Nombre stagiaires]])</f>
        <v>25</v>
      </c>
      <c r="K49" s="13"/>
      <c r="L49" s="13"/>
      <c r="M49" s="5"/>
    </row>
    <row r="50" spans="1:13" ht="27.75" customHeight="1">
      <c r="A50" s="59" t="s">
        <v>62</v>
      </c>
      <c r="B50" s="66">
        <v>41183</v>
      </c>
      <c r="C50" s="16" t="s">
        <v>91</v>
      </c>
      <c r="D50" s="65">
        <f>IF(Convention_ent3[[#This Row],[Montant HT]]="","",Convention_ent3[[#This Row],[Montant HT]]/Convention_ent3[[#This Row],[Nombre heures]])</f>
        <v>51.95</v>
      </c>
      <c r="E50" s="60">
        <v>20</v>
      </c>
      <c r="F50" s="20">
        <v>1039</v>
      </c>
      <c r="G50" s="19" t="s">
        <v>161</v>
      </c>
      <c r="H50" s="23"/>
      <c r="I50" s="17">
        <v>1</v>
      </c>
      <c r="J50" s="67">
        <f>IF(Convention_ent3[[#This Row],[Nombre heures]]="","",Convention_ent3[[#This Row],[Nombre heures]]*Convention_ent3[[#This Row],[Nombre stagiaires]])</f>
        <v>20</v>
      </c>
      <c r="K50" s="13"/>
      <c r="L50" s="13"/>
      <c r="M50" s="5"/>
    </row>
    <row r="51" spans="1:13" ht="27.75" customHeight="1">
      <c r="A51" s="59" t="s">
        <v>63</v>
      </c>
      <c r="B51" s="66">
        <v>41197</v>
      </c>
      <c r="C51" s="16" t="s">
        <v>159</v>
      </c>
      <c r="D51" s="65">
        <f>IF(Convention_ent3[[#This Row],[Montant HT]]="","",Convention_ent3[[#This Row],[Montant HT]]/Convention_ent3[[#This Row],[Nombre heures]])</f>
        <v>16.50793650793651</v>
      </c>
      <c r="E51" s="60">
        <v>63</v>
      </c>
      <c r="F51" s="20">
        <v>1040</v>
      </c>
      <c r="G51" s="23" t="s">
        <v>162</v>
      </c>
      <c r="H51" s="23"/>
      <c r="I51" s="17">
        <v>1</v>
      </c>
      <c r="J51" s="67">
        <f>IF(Convention_ent3[[#This Row],[Nombre heures]]="","",Convention_ent3[[#This Row],[Nombre heures]]*Convention_ent3[[#This Row],[Nombre stagiaires]])</f>
        <v>63</v>
      </c>
      <c r="K51" s="13"/>
      <c r="L51" s="13" t="s">
        <v>158</v>
      </c>
      <c r="M51" s="5"/>
    </row>
    <row r="52" spans="1:13" ht="27.75" customHeight="1">
      <c r="A52" s="59" t="s">
        <v>64</v>
      </c>
      <c r="B52" s="66">
        <v>41204</v>
      </c>
      <c r="C52" s="16" t="s">
        <v>92</v>
      </c>
      <c r="D52" s="65">
        <f>IF(Convention_ent3[[#This Row],[Montant HT]]="","",Convention_ent3[[#This Row],[Montant HT]]/Convention_ent3[[#This Row],[Nombre heures]])</f>
        <v>11.566666666666666</v>
      </c>
      <c r="E52" s="60">
        <v>90</v>
      </c>
      <c r="F52" s="20">
        <v>1041</v>
      </c>
      <c r="G52" s="23" t="s">
        <v>163</v>
      </c>
      <c r="H52" s="23"/>
      <c r="I52" s="17">
        <v>1</v>
      </c>
      <c r="J52" s="67">
        <f>IF(Convention_ent3[[#This Row],[Nombre heures]]="","",Convention_ent3[[#This Row],[Nombre heures]]*Convention_ent3[[#This Row],[Nombre stagiaires]])</f>
        <v>90</v>
      </c>
      <c r="K52" s="13"/>
      <c r="L52" s="13"/>
      <c r="M52" s="5"/>
    </row>
    <row r="53" spans="1:13" ht="27.75" customHeight="1">
      <c r="A53" s="59" t="s">
        <v>65</v>
      </c>
      <c r="B53" s="66">
        <v>41204</v>
      </c>
      <c r="C53" s="16" t="s">
        <v>93</v>
      </c>
      <c r="D53" s="65">
        <f>IF(Convention_ent3[[#This Row],[Montant HT]]="","",Convention_ent3[[#This Row],[Montant HT]]/Convention_ent3[[#This Row],[Nombre heures]])</f>
        <v>30.647058823529413</v>
      </c>
      <c r="E53" s="60">
        <v>34</v>
      </c>
      <c r="F53" s="20">
        <v>1042</v>
      </c>
      <c r="G53" s="19" t="s">
        <v>161</v>
      </c>
      <c r="H53" s="23"/>
      <c r="I53" s="17">
        <v>1</v>
      </c>
      <c r="J53" s="67">
        <f>IF(Convention_ent3[[#This Row],[Nombre heures]]="","",Convention_ent3[[#This Row],[Nombre heures]]*Convention_ent3[[#This Row],[Nombre stagiaires]])</f>
        <v>34</v>
      </c>
      <c r="K53" s="13"/>
      <c r="L53" s="13"/>
      <c r="M53" s="5"/>
    </row>
    <row r="54" spans="1:13" ht="27.75" customHeight="1">
      <c r="A54" s="59" t="s">
        <v>66</v>
      </c>
      <c r="B54" s="66">
        <v>41204</v>
      </c>
      <c r="C54" s="16" t="s">
        <v>136</v>
      </c>
      <c r="D54" s="65">
        <f>IF(Convention_ent3[[#This Row],[Montant HT]]="","",Convention_ent3[[#This Row],[Montant HT]]/Convention_ent3[[#This Row],[Nombre heures]])</f>
        <v>52.15</v>
      </c>
      <c r="E54" s="60">
        <v>20</v>
      </c>
      <c r="F54" s="20">
        <v>1043</v>
      </c>
      <c r="G54" s="23" t="s">
        <v>162</v>
      </c>
      <c r="H54" s="23"/>
      <c r="I54" s="17">
        <v>1</v>
      </c>
      <c r="J54" s="67">
        <f>IF(Convention_ent3[[#This Row],[Nombre heures]]="","",Convention_ent3[[#This Row],[Nombre heures]]*Convention_ent3[[#This Row],[Nombre stagiaires]])</f>
        <v>20</v>
      </c>
      <c r="K54" s="13"/>
      <c r="L54" s="13"/>
      <c r="M54" s="5"/>
    </row>
    <row r="55" spans="1:13" ht="27.75" customHeight="1">
      <c r="A55" s="59" t="s">
        <v>67</v>
      </c>
      <c r="B55" s="66">
        <v>41206</v>
      </c>
      <c r="C55" s="16" t="s">
        <v>94</v>
      </c>
      <c r="D55" s="65">
        <f>IF(Convention_ent3[[#This Row],[Montant HT]]="","",Convention_ent3[[#This Row],[Montant HT]]/Convention_ent3[[#This Row],[Nombre heures]])</f>
        <v>20.88</v>
      </c>
      <c r="E55" s="60">
        <v>50</v>
      </c>
      <c r="F55" s="20">
        <v>1044</v>
      </c>
      <c r="G55" s="23" t="s">
        <v>163</v>
      </c>
      <c r="H55" s="23"/>
      <c r="I55" s="17">
        <v>1</v>
      </c>
      <c r="J55" s="67">
        <f>IF(Convention_ent3[[#This Row],[Nombre heures]]="","",Convention_ent3[[#This Row],[Nombre heures]]*Convention_ent3[[#This Row],[Nombre stagiaires]])</f>
        <v>50</v>
      </c>
      <c r="K55" s="13"/>
      <c r="L55" s="13"/>
      <c r="M55" s="5"/>
    </row>
    <row r="56" spans="1:13" ht="27.75" customHeight="1">
      <c r="A56" s="59" t="s">
        <v>68</v>
      </c>
      <c r="B56" s="66">
        <v>41206</v>
      </c>
      <c r="C56" s="16" t="s">
        <v>94</v>
      </c>
      <c r="D56" s="65">
        <f>IF(Convention_ent3[[#This Row],[Montant HT]]="","",Convention_ent3[[#This Row],[Montant HT]]/Convention_ent3[[#This Row],[Nombre heures]])</f>
        <v>20.9</v>
      </c>
      <c r="E56" s="60">
        <v>50</v>
      </c>
      <c r="F56" s="20">
        <v>1045</v>
      </c>
      <c r="G56" s="19" t="s">
        <v>161</v>
      </c>
      <c r="H56" s="23"/>
      <c r="I56" s="17">
        <v>1</v>
      </c>
      <c r="J56" s="67">
        <f>IF(Convention_ent3[[#This Row],[Nombre heures]]="","",Convention_ent3[[#This Row],[Nombre heures]]*Convention_ent3[[#This Row],[Nombre stagiaires]])</f>
        <v>50</v>
      </c>
      <c r="K56" s="13"/>
      <c r="L56" s="13"/>
      <c r="M56" s="5"/>
    </row>
    <row r="57" spans="1:13" ht="27.75" customHeight="1">
      <c r="A57" s="59" t="s">
        <v>69</v>
      </c>
      <c r="B57" s="66">
        <v>41206</v>
      </c>
      <c r="C57" s="16" t="s">
        <v>94</v>
      </c>
      <c r="D57" s="65">
        <f>IF(Convention_ent3[[#This Row],[Montant HT]]="","",Convention_ent3[[#This Row],[Montant HT]]/Convention_ent3[[#This Row],[Nombre heures]])</f>
        <v>20.92</v>
      </c>
      <c r="E57" s="60">
        <v>50</v>
      </c>
      <c r="F57" s="20">
        <v>1046</v>
      </c>
      <c r="G57" s="23" t="s">
        <v>162</v>
      </c>
      <c r="H57" s="23"/>
      <c r="I57" s="17">
        <v>1</v>
      </c>
      <c r="J57" s="67">
        <f>IF(Convention_ent3[[#This Row],[Nombre heures]]="","",Convention_ent3[[#This Row],[Nombre heures]]*Convention_ent3[[#This Row],[Nombre stagiaires]])</f>
        <v>50</v>
      </c>
      <c r="K57" s="13"/>
      <c r="L57" s="13"/>
      <c r="M57" s="5"/>
    </row>
    <row r="58" spans="1:13" ht="27.75" customHeight="1">
      <c r="A58" s="59" t="s">
        <v>70</v>
      </c>
      <c r="B58" s="66">
        <v>41211</v>
      </c>
      <c r="C58" s="16" t="s">
        <v>95</v>
      </c>
      <c r="D58" s="65">
        <f>IF(Convention_ent3[[#This Row],[Montant HT]]="","",Convention_ent3[[#This Row],[Montant HT]]/Convention_ent3[[#This Row],[Nombre heures]])</f>
        <v>14.541666666666666</v>
      </c>
      <c r="E58" s="60">
        <v>72</v>
      </c>
      <c r="F58" s="20">
        <v>1047</v>
      </c>
      <c r="G58" s="23" t="s">
        <v>163</v>
      </c>
      <c r="H58" s="23"/>
      <c r="I58" s="17">
        <v>1</v>
      </c>
      <c r="J58" s="67">
        <f>IF(Convention_ent3[[#This Row],[Nombre heures]]="","",Convention_ent3[[#This Row],[Nombre heures]]*Convention_ent3[[#This Row],[Nombre stagiaires]])</f>
        <v>72</v>
      </c>
      <c r="K58" s="13"/>
      <c r="L58" s="13"/>
      <c r="M58" s="5"/>
    </row>
    <row r="59" spans="1:13" ht="27.75" customHeight="1">
      <c r="A59" s="59" t="s">
        <v>71</v>
      </c>
      <c r="B59" s="66">
        <v>41213</v>
      </c>
      <c r="C59" s="16" t="s">
        <v>96</v>
      </c>
      <c r="D59" s="68">
        <f>IF(Convention_ent3[[#This Row],[Montant HT]]="","",Convention_ent3[[#This Row],[Montant HT]]/Convention_ent3[[#This Row],[Nombre heures]])</f>
        <v>33.806451612903224</v>
      </c>
      <c r="E59" s="60">
        <v>31</v>
      </c>
      <c r="F59" s="20">
        <v>1048</v>
      </c>
      <c r="G59" s="19" t="s">
        <v>161</v>
      </c>
      <c r="H59" s="23"/>
      <c r="I59" s="27">
        <v>1</v>
      </c>
      <c r="J59" s="67">
        <f>IF(Convention_ent3[[#This Row],[Nombre heures]]="","",Convention_ent3[[#This Row],[Nombre heures]]*Convention_ent3[[#This Row],[Nombre stagiaires]])</f>
        <v>31</v>
      </c>
      <c r="K59" s="13"/>
      <c r="L59" s="13"/>
      <c r="M59" s="5"/>
    </row>
    <row r="60" spans="1:13" ht="27.75" customHeight="1">
      <c r="A60" s="59" t="s">
        <v>72</v>
      </c>
      <c r="B60" s="66">
        <v>41222</v>
      </c>
      <c r="C60" s="16" t="s">
        <v>138</v>
      </c>
      <c r="D60" s="65">
        <f>IF(Convention_ent3[[#This Row],[Montant HT]]="","",Convention_ent3[[#This Row],[Montant HT]]/Convention_ent3[[#This Row],[Nombre heures]])</f>
        <v>29.971428571428572</v>
      </c>
      <c r="E60" s="60">
        <v>35</v>
      </c>
      <c r="F60" s="20">
        <v>1049</v>
      </c>
      <c r="G60" s="23" t="s">
        <v>162</v>
      </c>
      <c r="H60" s="23"/>
      <c r="I60" s="17">
        <v>1</v>
      </c>
      <c r="J60" s="67">
        <f>IF(Convention_ent3[[#This Row],[Nombre heures]]="","",Convention_ent3[[#This Row],[Nombre heures]]*Convention_ent3[[#This Row],[Nombre stagiaires]])</f>
        <v>35</v>
      </c>
      <c r="K60" s="13"/>
      <c r="L60" s="13"/>
      <c r="M60" s="5"/>
    </row>
    <row r="61" spans="1:13" ht="27.75" customHeight="1">
      <c r="A61" s="59" t="s">
        <v>73</v>
      </c>
      <c r="B61" s="66">
        <v>41275</v>
      </c>
      <c r="C61" s="16" t="s">
        <v>84</v>
      </c>
      <c r="D61" s="65">
        <f>IF(Convention_ent3[[#This Row],[Montant HT]]="","",Convention_ent3[[#This Row],[Montant HT]]/Convention_ent3[[#This Row],[Nombre heures]])</f>
        <v>17.5</v>
      </c>
      <c r="E61" s="60">
        <v>60</v>
      </c>
      <c r="F61" s="20">
        <v>1050</v>
      </c>
      <c r="G61" s="23" t="s">
        <v>163</v>
      </c>
      <c r="H61" s="23"/>
      <c r="I61" s="17">
        <v>1</v>
      </c>
      <c r="J61" s="67">
        <f>IF(Convention_ent3[[#This Row],[Nombre heures]]="","",Convention_ent3[[#This Row],[Nombre heures]]*Convention_ent3[[#This Row],[Nombre stagiaires]])</f>
        <v>60</v>
      </c>
      <c r="K61" s="13"/>
      <c r="L61" s="13"/>
      <c r="M61" s="5"/>
    </row>
    <row r="62" spans="1:13" ht="27.75" customHeight="1">
      <c r="A62" s="59" t="s">
        <v>74</v>
      </c>
      <c r="B62" s="66">
        <v>41235</v>
      </c>
      <c r="C62" s="16" t="s">
        <v>159</v>
      </c>
      <c r="D62" s="65">
        <f>IF(Convention_ent3[[#This Row],[Montant HT]]="","",Convention_ent3[[#This Row],[Montant HT]]/Convention_ent3[[#This Row],[Nombre heures]])</f>
        <v>2.9194444444444443</v>
      </c>
      <c r="E62" s="60">
        <v>360</v>
      </c>
      <c r="F62" s="20">
        <v>1051</v>
      </c>
      <c r="G62" s="19" t="s">
        <v>161</v>
      </c>
      <c r="H62" s="23"/>
      <c r="I62" s="17">
        <v>1</v>
      </c>
      <c r="J62" s="67">
        <f>IF(Convention_ent3[[#This Row],[Nombre heures]]="","",Convention_ent3[[#This Row],[Nombre heures]]*Convention_ent3[[#This Row],[Nombre stagiaires]])</f>
        <v>360</v>
      </c>
      <c r="K62" s="13"/>
      <c r="L62" s="13"/>
      <c r="M62" s="5"/>
    </row>
    <row r="63" spans="1:13" ht="27.75" customHeight="1">
      <c r="A63" s="59" t="s">
        <v>75</v>
      </c>
      <c r="B63" s="66">
        <v>41275</v>
      </c>
      <c r="C63" s="16" t="s">
        <v>97</v>
      </c>
      <c r="D63" s="65">
        <f>IF(Convention_ent3[[#This Row],[Montant HT]]="","",Convention_ent3[[#This Row],[Montant HT]]/Convention_ent3[[#This Row],[Nombre heures]])</f>
        <v>21.04</v>
      </c>
      <c r="E63" s="60">
        <v>50</v>
      </c>
      <c r="F63" s="20">
        <v>1052</v>
      </c>
      <c r="G63" s="23" t="s">
        <v>162</v>
      </c>
      <c r="H63" s="23"/>
      <c r="I63" s="17">
        <v>1</v>
      </c>
      <c r="J63" s="67">
        <f>IF(Convention_ent3[[#This Row],[Nombre heures]]="","",Convention_ent3[[#This Row],[Nombre heures]]*Convention_ent3[[#This Row],[Nombre stagiaires]])</f>
        <v>50</v>
      </c>
      <c r="K63" s="13"/>
      <c r="L63" s="13"/>
      <c r="M63" s="5"/>
    </row>
    <row r="64" spans="1:13" ht="27.75" customHeight="1">
      <c r="A64" s="59" t="s">
        <v>76</v>
      </c>
      <c r="B64" s="66">
        <v>41275</v>
      </c>
      <c r="C64" s="16" t="s">
        <v>98</v>
      </c>
      <c r="D64" s="65">
        <f>IF(Convention_ent3[[#This Row],[Montant HT]]="","",Convention_ent3[[#This Row],[Montant HT]]/Convention_ent3[[#This Row],[Nombre heures]])</f>
        <v>21.06</v>
      </c>
      <c r="E64" s="60">
        <v>50</v>
      </c>
      <c r="F64" s="20">
        <v>1053</v>
      </c>
      <c r="G64" s="23" t="s">
        <v>163</v>
      </c>
      <c r="H64" s="23"/>
      <c r="I64" s="17">
        <v>1</v>
      </c>
      <c r="J64" s="67">
        <f>IF(Convention_ent3[[#This Row],[Nombre heures]]="","",Convention_ent3[[#This Row],[Nombre heures]]*Convention_ent3[[#This Row],[Nombre stagiaires]])</f>
        <v>50</v>
      </c>
      <c r="K64" s="13"/>
      <c r="L64" s="13"/>
      <c r="M64" s="5"/>
    </row>
    <row r="65" spans="1:13" ht="27.75" customHeight="1">
      <c r="A65" s="59" t="s">
        <v>77</v>
      </c>
      <c r="B65" s="66">
        <v>41253</v>
      </c>
      <c r="C65" s="16" t="s">
        <v>99</v>
      </c>
      <c r="D65" s="65">
        <f>IF(Convention_ent3[[#This Row],[Montant HT]]="","",Convention_ent3[[#This Row],[Montant HT]]/Convention_ent3[[#This Row],[Nombre heures]])</f>
        <v>19.163636363636364</v>
      </c>
      <c r="E65" s="60">
        <v>55</v>
      </c>
      <c r="F65" s="20">
        <v>1054</v>
      </c>
      <c r="G65" s="19" t="s">
        <v>161</v>
      </c>
      <c r="H65" s="23"/>
      <c r="I65" s="17">
        <v>1</v>
      </c>
      <c r="J65" s="67">
        <f>IF(Convention_ent3[[#This Row],[Nombre heures]]="","",Convention_ent3[[#This Row],[Nombre heures]]*Convention_ent3[[#This Row],[Nombre stagiaires]])</f>
        <v>55</v>
      </c>
      <c r="K65" s="13"/>
      <c r="L65" s="13"/>
      <c r="M65" s="5"/>
    </row>
    <row r="66" spans="1:13" ht="27.75" customHeight="1">
      <c r="A66" s="59" t="s">
        <v>78</v>
      </c>
      <c r="B66" s="66">
        <v>41610</v>
      </c>
      <c r="C66" s="16" t="s">
        <v>100</v>
      </c>
      <c r="D66" s="65">
        <f>IF(Convention_ent3[[#This Row],[Montant HT]]="","",Convention_ent3[[#This Row],[Montant HT]]/Convention_ent3[[#This Row],[Nombre heures]])</f>
        <v>13.1875</v>
      </c>
      <c r="E66" s="60">
        <v>80</v>
      </c>
      <c r="F66" s="20">
        <v>1055</v>
      </c>
      <c r="G66" s="23" t="s">
        <v>162</v>
      </c>
      <c r="H66" s="23"/>
      <c r="I66" s="17">
        <v>1</v>
      </c>
      <c r="J66" s="67">
        <f>IF(Convention_ent3[[#This Row],[Nombre heures]]="","",Convention_ent3[[#This Row],[Nombre heures]]*Convention_ent3[[#This Row],[Nombre stagiaires]])</f>
        <v>80</v>
      </c>
      <c r="K66" s="13"/>
      <c r="L66" s="13"/>
      <c r="M66" s="5"/>
    </row>
    <row r="67" spans="1:13" ht="27.75" customHeight="1">
      <c r="A67" s="59" t="s">
        <v>79</v>
      </c>
      <c r="B67" s="66">
        <v>41276</v>
      </c>
      <c r="C67" s="16" t="s">
        <v>159</v>
      </c>
      <c r="D67" s="65">
        <f>IF(Convention_ent3[[#This Row],[Montant HT]]="","",Convention_ent3[[#This Row],[Montant HT]]/Convention_ent3[[#This Row],[Nombre heures]])</f>
        <v>3.1058823529411765</v>
      </c>
      <c r="E67" s="60">
        <v>340</v>
      </c>
      <c r="F67" s="20">
        <v>1056</v>
      </c>
      <c r="G67" s="23" t="s">
        <v>163</v>
      </c>
      <c r="H67" s="23"/>
      <c r="I67" s="17">
        <v>1</v>
      </c>
      <c r="J67" s="67">
        <f>IF(Convention_ent3[[#This Row],[Nombre heures]]="","",Convention_ent3[[#This Row],[Nombre heures]]*Convention_ent3[[#This Row],[Nombre stagiaires]])</f>
        <v>340</v>
      </c>
      <c r="K67" s="13"/>
      <c r="L67" s="13"/>
      <c r="M67" s="5"/>
    </row>
    <row r="68" spans="1:13" ht="27.75" customHeight="1">
      <c r="A68" s="59" t="s">
        <v>80</v>
      </c>
      <c r="B68" s="66">
        <v>41260</v>
      </c>
      <c r="C68" s="16" t="s">
        <v>138</v>
      </c>
      <c r="D68" s="65">
        <f>IF(Convention_ent3[[#This Row],[Montant HT]]="","",Convention_ent3[[#This Row],[Montant HT]]/Convention_ent3[[#This Row],[Nombre heures]])</f>
        <v>21.14</v>
      </c>
      <c r="E68" s="60">
        <v>50</v>
      </c>
      <c r="F68" s="20">
        <v>1057</v>
      </c>
      <c r="G68" s="19" t="s">
        <v>161</v>
      </c>
      <c r="H68" s="23"/>
      <c r="I68" s="17">
        <v>1</v>
      </c>
      <c r="J68" s="67">
        <f>IF(Convention_ent3[[#This Row],[Nombre heures]]="","",Convention_ent3[[#This Row],[Nombre heures]]*Convention_ent3[[#This Row],[Nombre stagiaires]])</f>
        <v>50</v>
      </c>
      <c r="K68" s="13"/>
      <c r="L68" s="13"/>
      <c r="M68" s="5"/>
    </row>
    <row r="69" spans="1:13" ht="27.75" customHeight="1">
      <c r="A69" s="59" t="s">
        <v>81</v>
      </c>
      <c r="B69" s="66">
        <v>41261</v>
      </c>
      <c r="C69" s="16" t="s">
        <v>90</v>
      </c>
      <c r="D69" s="65">
        <f>IF(Convention_ent3[[#This Row],[Montant HT]]="","",Convention_ent3[[#This Row],[Montant HT]]/Convention_ent3[[#This Row],[Nombre heures]])</f>
        <v>52.9</v>
      </c>
      <c r="E69" s="60">
        <v>20</v>
      </c>
      <c r="F69" s="20">
        <v>1058</v>
      </c>
      <c r="G69" s="23" t="s">
        <v>162</v>
      </c>
      <c r="H69" s="23"/>
      <c r="I69" s="17">
        <v>1</v>
      </c>
      <c r="J69" s="67">
        <f>IF(Convention_ent3[[#This Row],[Nombre heures]]="","",Convention_ent3[[#This Row],[Nombre heures]]*Convention_ent3[[#This Row],[Nombre stagiaires]])</f>
        <v>20</v>
      </c>
      <c r="K69" s="13"/>
      <c r="L69" s="13"/>
      <c r="M69" s="5"/>
    </row>
    <row r="70" spans="1:13" ht="27.75" customHeight="1">
      <c r="A70" s="59" t="s">
        <v>82</v>
      </c>
      <c r="B70" s="66">
        <v>41277</v>
      </c>
      <c r="C70" s="16" t="s">
        <v>159</v>
      </c>
      <c r="D70" s="65">
        <f>IF(Convention_ent3[[#This Row],[Montant HT]]="","",Convention_ent3[[#This Row],[Montant HT]]/Convention_ent3[[#This Row],[Nombre heures]])</f>
        <v>3.1147058823529412</v>
      </c>
      <c r="E70" s="60">
        <v>340</v>
      </c>
      <c r="F70" s="20">
        <v>1059</v>
      </c>
      <c r="G70" s="23" t="s">
        <v>163</v>
      </c>
      <c r="H70" s="23"/>
      <c r="I70" s="17">
        <v>1</v>
      </c>
      <c r="J70" s="67">
        <f>IF(Convention_ent3[[#This Row],[Nombre heures]]="","",Convention_ent3[[#This Row],[Nombre heures]]*Convention_ent3[[#This Row],[Nombre stagiaires]])</f>
        <v>340</v>
      </c>
      <c r="K70" s="13"/>
      <c r="L70" s="13"/>
      <c r="M70" s="5"/>
    </row>
    <row r="71" spans="1:13" ht="27.75" customHeight="1">
      <c r="A71" s="61"/>
      <c r="B71" s="69"/>
      <c r="C71" s="56"/>
      <c r="D71" s="70" t="str">
        <f>IF(Convention_ent3[[#This Row],[Montant HT]]="","",Convention_ent3[[#This Row],[Montant HT]]/Convention_ent3[[#This Row],[Nombre heures]])</f>
        <v/>
      </c>
      <c r="E71" s="61"/>
      <c r="F71" s="63"/>
      <c r="G71" s="62"/>
      <c r="H71" s="62"/>
      <c r="I71" s="63"/>
      <c r="J71" s="71" t="str">
        <f>IF(Convention_ent3[[#This Row],[Nombre heures]]="","",Convention_ent3[[#This Row],[Nombre heures]]*Convention_ent3[[#This Row],[Nombre stagiaires]])</f>
        <v/>
      </c>
      <c r="K71" s="63"/>
      <c r="L71" s="63"/>
      <c r="M71" s="5"/>
    </row>
    <row r="72" spans="1:13" ht="27.75" customHeight="1">
      <c r="A72" s="59" t="s">
        <v>102</v>
      </c>
      <c r="B72" s="66">
        <v>41283</v>
      </c>
      <c r="C72" s="17" t="s">
        <v>91</v>
      </c>
      <c r="D72" s="65">
        <f>IF(Convention_ent3[[#This Row],[Montant HT]]="","",Convention_ent3[[#This Row],[Montant HT]]/Convention_ent3[[#This Row],[Nombre heures]])</f>
        <v>26.5</v>
      </c>
      <c r="E72" s="60">
        <v>40</v>
      </c>
      <c r="F72" s="17">
        <v>1060</v>
      </c>
      <c r="G72" s="17" t="s">
        <v>161</v>
      </c>
      <c r="H72" s="23"/>
      <c r="I72" s="13">
        <v>1</v>
      </c>
      <c r="J72" s="67">
        <f>IF(Convention_ent3[[#This Row],[Nombre heures]]="","",Convention_ent3[[#This Row],[Nombre heures]]*Convention_ent3[[#This Row],[Nombre stagiaires]])</f>
        <v>40</v>
      </c>
      <c r="K72" s="13"/>
      <c r="L72" s="13"/>
      <c r="M72" s="5"/>
    </row>
    <row r="73" spans="1:13" ht="27.75" customHeight="1">
      <c r="A73" s="59" t="s">
        <v>103</v>
      </c>
      <c r="B73" s="66">
        <v>41289</v>
      </c>
      <c r="C73" s="27" t="s">
        <v>90</v>
      </c>
      <c r="D73" s="68">
        <f>IF(Convention_ent3[[#This Row],[Montant HT]]="","",Convention_ent3[[#This Row],[Montant HT]]/Convention_ent3[[#This Row],[Nombre heures]])</f>
        <v>106.1</v>
      </c>
      <c r="E73" s="60">
        <v>10</v>
      </c>
      <c r="F73" s="27">
        <v>1061</v>
      </c>
      <c r="G73" s="16" t="s">
        <v>162</v>
      </c>
      <c r="H73" s="23"/>
      <c r="I73" s="13">
        <v>1</v>
      </c>
      <c r="J73" s="67">
        <f>IF(Convention_ent3[[#This Row],[Nombre heures]]="","",Convention_ent3[[#This Row],[Nombre heures]]*Convention_ent3[[#This Row],[Nombre stagiaires]])</f>
        <v>10</v>
      </c>
      <c r="K73" s="13"/>
      <c r="L73" s="13"/>
      <c r="M73" s="5"/>
    </row>
    <row r="74" spans="1:13" ht="27.75" customHeight="1">
      <c r="A74" s="59" t="s">
        <v>104</v>
      </c>
      <c r="B74" s="66">
        <v>41291</v>
      </c>
      <c r="C74" s="27" t="s">
        <v>100</v>
      </c>
      <c r="D74" s="68">
        <f>IF(Convention_ent3[[#This Row],[Montant HT]]="","",Convention_ent3[[#This Row],[Montant HT]]/Convention_ent3[[#This Row],[Nombre heures]])</f>
        <v>13.275</v>
      </c>
      <c r="E74" s="60">
        <v>80</v>
      </c>
      <c r="F74" s="17">
        <v>1062</v>
      </c>
      <c r="G74" s="17" t="s">
        <v>161</v>
      </c>
      <c r="H74" s="23"/>
      <c r="I74" s="13">
        <v>1</v>
      </c>
      <c r="J74" s="67">
        <f>IF(Convention_ent3[[#This Row],[Nombre heures]]="","",Convention_ent3[[#This Row],[Nombre heures]]*Convention_ent3[[#This Row],[Nombre stagiaires]])</f>
        <v>80</v>
      </c>
      <c r="K74" s="13"/>
      <c r="L74" s="13"/>
    </row>
    <row r="75" spans="1:13" ht="27.75" customHeight="1">
      <c r="A75" s="59" t="s">
        <v>105</v>
      </c>
      <c r="B75" s="66">
        <v>41303</v>
      </c>
      <c r="C75" s="27" t="s">
        <v>133</v>
      </c>
      <c r="D75" s="68">
        <f>IF(Convention_ent3[[#This Row],[Montant HT]]="","",Convention_ent3[[#This Row],[Montant HT]]/Convention_ent3[[#This Row],[Nombre heures]])</f>
        <v>8.8583333333333325</v>
      </c>
      <c r="E75" s="60">
        <v>120</v>
      </c>
      <c r="F75" s="27">
        <v>1063</v>
      </c>
      <c r="G75" s="16" t="s">
        <v>162</v>
      </c>
      <c r="H75" s="23"/>
      <c r="I75" s="13">
        <v>1</v>
      </c>
      <c r="J75" s="67">
        <f>IF(Convention_ent3[[#This Row],[Nombre heures]]="","",Convention_ent3[[#This Row],[Nombre heures]]*Convention_ent3[[#This Row],[Nombre stagiaires]])</f>
        <v>120</v>
      </c>
      <c r="K75" s="13"/>
      <c r="L75" s="13"/>
    </row>
    <row r="76" spans="1:13" ht="27.75" customHeight="1">
      <c r="A76" s="59" t="s">
        <v>106</v>
      </c>
      <c r="B76" s="66">
        <v>41305</v>
      </c>
      <c r="C76" s="17" t="s">
        <v>151</v>
      </c>
      <c r="D76" s="68">
        <f>IF(Convention_ent3[[#This Row],[Montant HT]]="","",Convention_ent3[[#This Row],[Montant HT]]/Convention_ent3[[#This Row],[Nombre heures]])</f>
        <v>13.3</v>
      </c>
      <c r="E76" s="60">
        <v>80</v>
      </c>
      <c r="F76" s="17">
        <v>1064</v>
      </c>
      <c r="G76" s="17" t="s">
        <v>161</v>
      </c>
      <c r="H76" s="23"/>
      <c r="I76" s="13">
        <v>1</v>
      </c>
      <c r="J76" s="67">
        <f>IF(Convention_ent3[[#This Row],[Nombre heures]]="","",Convention_ent3[[#This Row],[Nombre heures]]*Convention_ent3[[#This Row],[Nombre stagiaires]])</f>
        <v>80</v>
      </c>
      <c r="K76" s="13"/>
      <c r="L76" s="13"/>
    </row>
    <row r="77" spans="1:13" ht="27.75" customHeight="1">
      <c r="A77" s="59" t="s">
        <v>107</v>
      </c>
      <c r="B77" s="66">
        <v>41312</v>
      </c>
      <c r="C77" s="17" t="s">
        <v>134</v>
      </c>
      <c r="D77" s="68">
        <f>IF(Convention_ent3[[#This Row],[Montant HT]]="","",Convention_ent3[[#This Row],[Montant HT]]/Convention_ent3[[#This Row],[Nombre heures]])</f>
        <v>26.625</v>
      </c>
      <c r="E77" s="60">
        <v>40</v>
      </c>
      <c r="F77" s="27">
        <v>1065</v>
      </c>
      <c r="G77" s="16" t="s">
        <v>162</v>
      </c>
      <c r="H77" s="23"/>
      <c r="I77" s="13">
        <v>1</v>
      </c>
      <c r="J77" s="67">
        <f>IF(Convention_ent3[[#This Row],[Nombre heures]]="","",Convention_ent3[[#This Row],[Nombre heures]]*Convention_ent3[[#This Row],[Nombre stagiaires]])</f>
        <v>40</v>
      </c>
      <c r="K77" s="13"/>
      <c r="L77" s="13"/>
    </row>
    <row r="78" spans="1:13" ht="27.75" customHeight="1">
      <c r="A78" s="59" t="s">
        <v>108</v>
      </c>
      <c r="B78" s="66">
        <v>41312</v>
      </c>
      <c r="C78" s="17" t="s">
        <v>134</v>
      </c>
      <c r="D78" s="68">
        <f>IF(Convention_ent3[[#This Row],[Montant HT]]="","",Convention_ent3[[#This Row],[Montant HT]]/Convention_ent3[[#This Row],[Nombre heures]])</f>
        <v>26.65</v>
      </c>
      <c r="E78" s="60">
        <v>40</v>
      </c>
      <c r="F78" s="17">
        <v>1066</v>
      </c>
      <c r="G78" s="17" t="s">
        <v>161</v>
      </c>
      <c r="H78" s="23"/>
      <c r="I78" s="13">
        <v>1</v>
      </c>
      <c r="J78" s="67">
        <f>IF(Convention_ent3[[#This Row],[Nombre heures]]="","",Convention_ent3[[#This Row],[Nombre heures]]*Convention_ent3[[#This Row],[Nombre stagiaires]])</f>
        <v>40</v>
      </c>
      <c r="K78" s="13"/>
      <c r="L78" s="13"/>
    </row>
    <row r="79" spans="1:13" ht="27.75" customHeight="1">
      <c r="A79" s="59" t="s">
        <v>109</v>
      </c>
      <c r="B79" s="66">
        <v>41312</v>
      </c>
      <c r="C79" s="17" t="s">
        <v>134</v>
      </c>
      <c r="D79" s="68">
        <f>IF(Convention_ent3[[#This Row],[Montant HT]]="","",Convention_ent3[[#This Row],[Montant HT]]/Convention_ent3[[#This Row],[Nombre heures]])</f>
        <v>26.675000000000001</v>
      </c>
      <c r="E79" s="60">
        <v>40</v>
      </c>
      <c r="F79" s="27">
        <v>1067</v>
      </c>
      <c r="G79" s="16" t="s">
        <v>162</v>
      </c>
      <c r="H79" s="23"/>
      <c r="I79" s="13">
        <v>1</v>
      </c>
      <c r="J79" s="67">
        <f>IF(Convention_ent3[[#This Row],[Nombre heures]]="","",Convention_ent3[[#This Row],[Nombre heures]]*Convention_ent3[[#This Row],[Nombre stagiaires]])</f>
        <v>40</v>
      </c>
      <c r="K79" s="13"/>
      <c r="L79" s="13" t="s">
        <v>141</v>
      </c>
    </row>
    <row r="80" spans="1:13" ht="27.75" customHeight="1">
      <c r="A80" s="59" t="s">
        <v>110</v>
      </c>
      <c r="B80" s="66">
        <v>41330</v>
      </c>
      <c r="C80" s="27" t="s">
        <v>95</v>
      </c>
      <c r="D80" s="68">
        <f>IF(Convention_ent3[[#This Row],[Montant HT]]="","",Convention_ent3[[#This Row],[Montant HT]]/Convention_ent3[[#This Row],[Nombre heures]])</f>
        <v>8.9</v>
      </c>
      <c r="E80" s="60">
        <v>120</v>
      </c>
      <c r="F80" s="17">
        <v>1068</v>
      </c>
      <c r="G80" s="17" t="s">
        <v>161</v>
      </c>
      <c r="H80" s="23"/>
      <c r="I80" s="13">
        <v>1</v>
      </c>
      <c r="J80" s="67">
        <f>IF(Convention_ent3[[#This Row],[Nombre heures]]="","",Convention_ent3[[#This Row],[Nombre heures]]*Convention_ent3[[#This Row],[Nombre stagiaires]])</f>
        <v>120</v>
      </c>
      <c r="K80" s="13"/>
      <c r="L80" s="13"/>
    </row>
    <row r="81" spans="1:12" ht="27.75" customHeight="1">
      <c r="A81" s="59" t="s">
        <v>111</v>
      </c>
      <c r="B81" s="66">
        <v>41323</v>
      </c>
      <c r="C81" s="27" t="s">
        <v>90</v>
      </c>
      <c r="D81" s="68">
        <f>IF(Convention_ent3[[#This Row],[Montant HT]]="","",Convention_ent3[[#This Row],[Montant HT]]/Convention_ent3[[#This Row],[Nombre heures]])</f>
        <v>53.45</v>
      </c>
      <c r="E81" s="60">
        <v>20</v>
      </c>
      <c r="F81" s="27">
        <v>1069</v>
      </c>
      <c r="G81" s="16" t="s">
        <v>162</v>
      </c>
      <c r="H81" s="23"/>
      <c r="I81" s="13">
        <v>2</v>
      </c>
      <c r="J81" s="67">
        <f>IF(Convention_ent3[[#This Row],[Nombre heures]]="","",Convention_ent3[[#This Row],[Nombre heures]]*Convention_ent3[[#This Row],[Nombre stagiaires]])</f>
        <v>40</v>
      </c>
      <c r="K81" s="13"/>
      <c r="L81" s="13"/>
    </row>
    <row r="82" spans="1:12" ht="27.75" customHeight="1">
      <c r="A82" s="59" t="s">
        <v>112</v>
      </c>
      <c r="B82" s="66">
        <v>41330</v>
      </c>
      <c r="C82" s="27" t="s">
        <v>11</v>
      </c>
      <c r="D82" s="68">
        <f>IF(Convention_ent3[[#This Row],[Montant HT]]="","",Convention_ent3[[#This Row],[Montant HT]]/Convention_ent3[[#This Row],[Nombre heures]])</f>
        <v>53.5</v>
      </c>
      <c r="E82" s="60">
        <v>20</v>
      </c>
      <c r="F82" s="17">
        <v>1070</v>
      </c>
      <c r="G82" s="17" t="s">
        <v>161</v>
      </c>
      <c r="H82" s="23"/>
      <c r="I82" s="13">
        <v>1</v>
      </c>
      <c r="J82" s="67">
        <f>IF(Convention_ent3[[#This Row],[Nombre heures]]="","",Convention_ent3[[#This Row],[Nombre heures]]*Convention_ent3[[#This Row],[Nombre stagiaires]])</f>
        <v>20</v>
      </c>
      <c r="K82" s="13"/>
      <c r="L82" s="13"/>
    </row>
    <row r="83" spans="1:12" ht="27.75" customHeight="1">
      <c r="A83" s="59" t="s">
        <v>113</v>
      </c>
      <c r="B83" s="66">
        <v>40972</v>
      </c>
      <c r="C83" s="27" t="s">
        <v>90</v>
      </c>
      <c r="D83" s="72">
        <f>IF(Convention_ent3[[#This Row],[Montant HT]]="","",Convention_ent3[[#This Row],[Montant HT]]/Convention_ent3[[#This Row],[Nombre heures]])</f>
        <v>53.55</v>
      </c>
      <c r="E83" s="60">
        <v>20</v>
      </c>
      <c r="F83" s="27">
        <v>1071</v>
      </c>
      <c r="G83" s="16" t="s">
        <v>162</v>
      </c>
      <c r="H83" s="23"/>
      <c r="I83" s="13">
        <v>2</v>
      </c>
      <c r="J83" s="67">
        <f>IF(Convention_ent3[[#This Row],[Nombre heures]]="","",Convention_ent3[[#This Row],[Nombre heures]]*Convention_ent3[[#This Row],[Nombre stagiaires]])</f>
        <v>40</v>
      </c>
      <c r="K83" s="13"/>
      <c r="L83" s="13"/>
    </row>
    <row r="84" spans="1:12" ht="27.75" customHeight="1">
      <c r="A84" s="59" t="s">
        <v>114</v>
      </c>
      <c r="B84" s="66">
        <v>41333</v>
      </c>
      <c r="C84" s="27" t="s">
        <v>149</v>
      </c>
      <c r="D84" s="72">
        <f>IF(Convention_ent3[[#This Row],[Montant HT]]="","",Convention_ent3[[#This Row],[Montant HT]]/Convention_ent3[[#This Row],[Nombre heures]])</f>
        <v>53.6</v>
      </c>
      <c r="E84" s="60">
        <v>20</v>
      </c>
      <c r="F84" s="17">
        <v>1072</v>
      </c>
      <c r="G84" s="17" t="s">
        <v>161</v>
      </c>
      <c r="H84" s="23"/>
      <c r="I84" s="13">
        <v>1</v>
      </c>
      <c r="J84" s="67">
        <f>IF(Convention_ent3[[#This Row],[Nombre heures]]="","",Convention_ent3[[#This Row],[Nombre heures]]*Convention_ent3[[#This Row],[Nombre stagiaires]])</f>
        <v>20</v>
      </c>
      <c r="K84" s="13"/>
      <c r="L84" s="13"/>
    </row>
    <row r="85" spans="1:12" ht="27.75" customHeight="1">
      <c r="A85" s="59" t="s">
        <v>115</v>
      </c>
      <c r="B85" s="66">
        <v>41334</v>
      </c>
      <c r="C85" s="27" t="s">
        <v>135</v>
      </c>
      <c r="D85" s="72">
        <f>IF(Convention_ent3[[#This Row],[Montant HT]]="","",Convention_ent3[[#This Row],[Montant HT]]/Convention_ent3[[#This Row],[Nombre heures]])</f>
        <v>17.883333333333333</v>
      </c>
      <c r="E85" s="60">
        <v>60</v>
      </c>
      <c r="F85" s="27">
        <v>1073</v>
      </c>
      <c r="G85" s="16" t="s">
        <v>162</v>
      </c>
      <c r="H85" s="23"/>
      <c r="I85" s="13">
        <v>1</v>
      </c>
      <c r="J85" s="67">
        <f>IF(Convention_ent3[[#This Row],[Nombre heures]]="","",Convention_ent3[[#This Row],[Nombre heures]]*Convention_ent3[[#This Row],[Nombre stagiaires]])</f>
        <v>60</v>
      </c>
      <c r="K85" s="13"/>
      <c r="L85" s="13"/>
    </row>
    <row r="86" spans="1:12" ht="27.75" customHeight="1">
      <c r="A86" s="59" t="s">
        <v>116</v>
      </c>
      <c r="B86" s="66">
        <v>41334</v>
      </c>
      <c r="C86" s="17" t="s">
        <v>90</v>
      </c>
      <c r="D86" s="73">
        <f>IF(Convention_ent3[[#This Row],[Montant HT]]="","",Convention_ent3[[#This Row],[Montant HT]]/Convention_ent3[[#This Row],[Nombre heures]])</f>
        <v>53.7</v>
      </c>
      <c r="E86" s="60">
        <v>20</v>
      </c>
      <c r="F86" s="17">
        <v>1074</v>
      </c>
      <c r="G86" s="17" t="s">
        <v>161</v>
      </c>
      <c r="H86" s="23"/>
      <c r="I86" s="13">
        <v>2</v>
      </c>
      <c r="J86" s="67">
        <f>IF(Convention_ent3[[#This Row],[Nombre heures]]="","",Convention_ent3[[#This Row],[Nombre heures]]*Convention_ent3[[#This Row],[Nombre stagiaires]])</f>
        <v>40</v>
      </c>
      <c r="K86" s="13"/>
      <c r="L86" s="13"/>
    </row>
    <row r="87" spans="1:12" ht="27.75" customHeight="1">
      <c r="A87" s="59" t="s">
        <v>117</v>
      </c>
      <c r="B87" s="66">
        <v>41334</v>
      </c>
      <c r="C87" s="17" t="s">
        <v>136</v>
      </c>
      <c r="D87" s="73">
        <f>IF(Convention_ent3[[#This Row],[Montant HT]]="","",Convention_ent3[[#This Row],[Montant HT]]/Convention_ent3[[#This Row],[Nombre heures]])</f>
        <v>35.833333333333336</v>
      </c>
      <c r="E87" s="60">
        <v>30</v>
      </c>
      <c r="F87" s="27">
        <v>1075</v>
      </c>
      <c r="G87" s="16" t="s">
        <v>162</v>
      </c>
      <c r="H87" s="23"/>
      <c r="I87" s="13">
        <v>1</v>
      </c>
      <c r="J87" s="67">
        <f>IF(Convention_ent3[[#This Row],[Nombre heures]]="","",Convention_ent3[[#This Row],[Nombre heures]]*Convention_ent3[[#This Row],[Nombre stagiaires]])</f>
        <v>30</v>
      </c>
      <c r="K87" s="13"/>
      <c r="L87" s="13"/>
    </row>
    <row r="88" spans="1:12" ht="27.75" customHeight="1">
      <c r="A88" s="59" t="s">
        <v>118</v>
      </c>
      <c r="B88" s="66">
        <v>41339</v>
      </c>
      <c r="C88" s="17" t="s">
        <v>91</v>
      </c>
      <c r="D88" s="73">
        <f>IF(Convention_ent3[[#This Row],[Montant HT]]="","",Convention_ent3[[#This Row],[Montant HT]]/Convention_ent3[[#This Row],[Nombre heures]])</f>
        <v>26.9</v>
      </c>
      <c r="E88" s="60">
        <v>40</v>
      </c>
      <c r="F88" s="17">
        <v>1076</v>
      </c>
      <c r="G88" s="17" t="s">
        <v>161</v>
      </c>
      <c r="H88" s="23"/>
      <c r="I88" s="13">
        <v>1</v>
      </c>
      <c r="J88" s="67">
        <f>IF(Convention_ent3[[#This Row],[Nombre heures]]="","",Convention_ent3[[#This Row],[Nombre heures]]*Convention_ent3[[#This Row],[Nombre stagiaires]])</f>
        <v>40</v>
      </c>
      <c r="K88" s="13"/>
      <c r="L88" s="13"/>
    </row>
    <row r="89" spans="1:12" ht="27.75" customHeight="1">
      <c r="A89" s="59" t="s">
        <v>119</v>
      </c>
      <c r="B89" s="66">
        <v>41339</v>
      </c>
      <c r="C89" s="17" t="s">
        <v>91</v>
      </c>
      <c r="D89" s="73">
        <f>IF(Convention_ent3[[#This Row],[Montant HT]]="","",Convention_ent3[[#This Row],[Montant HT]]/Convention_ent3[[#This Row],[Nombre heures]])</f>
        <v>26.925000000000001</v>
      </c>
      <c r="E89" s="60">
        <v>40</v>
      </c>
      <c r="F89" s="27">
        <v>1077</v>
      </c>
      <c r="G89" s="16" t="s">
        <v>162</v>
      </c>
      <c r="H89" s="23"/>
      <c r="I89" s="13">
        <v>1</v>
      </c>
      <c r="J89" s="67">
        <f>IF(Convention_ent3[[#This Row],[Nombre heures]]="","",Convention_ent3[[#This Row],[Nombre heures]]*Convention_ent3[[#This Row],[Nombre stagiaires]])</f>
        <v>40</v>
      </c>
      <c r="K89" s="13"/>
      <c r="L89" s="13"/>
    </row>
    <row r="90" spans="1:12" ht="27.75" customHeight="1">
      <c r="A90" s="59" t="s">
        <v>120</v>
      </c>
      <c r="B90" s="66">
        <v>41339</v>
      </c>
      <c r="C90" s="17" t="s">
        <v>91</v>
      </c>
      <c r="D90" s="73">
        <f>IF(Convention_ent3[[#This Row],[Montant HT]]="","",Convention_ent3[[#This Row],[Montant HT]]/Convention_ent3[[#This Row],[Nombre heures]])</f>
        <v>26.95</v>
      </c>
      <c r="E90" s="60">
        <v>40</v>
      </c>
      <c r="F90" s="17">
        <v>1078</v>
      </c>
      <c r="G90" s="17" t="s">
        <v>161</v>
      </c>
      <c r="H90" s="23"/>
      <c r="I90" s="13">
        <v>1</v>
      </c>
      <c r="J90" s="67">
        <f>IF(Convention_ent3[[#This Row],[Nombre heures]]="","",Convention_ent3[[#This Row],[Nombre heures]]*Convention_ent3[[#This Row],[Nombre stagiaires]])</f>
        <v>40</v>
      </c>
      <c r="K90" s="13"/>
      <c r="L90" s="13"/>
    </row>
    <row r="91" spans="1:12" ht="27.75" customHeight="1">
      <c r="A91" s="59" t="s">
        <v>121</v>
      </c>
      <c r="B91" s="66">
        <v>41339</v>
      </c>
      <c r="C91" s="17" t="s">
        <v>91</v>
      </c>
      <c r="D91" s="73">
        <f>IF(Convention_ent3[[#This Row],[Montant HT]]="","",Convention_ent3[[#This Row],[Montant HT]]/Convention_ent3[[#This Row],[Nombre heures]])</f>
        <v>7.7071428571428573</v>
      </c>
      <c r="E91" s="60">
        <v>140</v>
      </c>
      <c r="F91" s="27">
        <v>1079</v>
      </c>
      <c r="G91" s="16" t="s">
        <v>162</v>
      </c>
      <c r="H91" s="23"/>
      <c r="I91" s="13">
        <v>1</v>
      </c>
      <c r="J91" s="67">
        <f>IF(Convention_ent3[[#This Row],[Nombre heures]]="","",Convention_ent3[[#This Row],[Nombre heures]]*Convention_ent3[[#This Row],[Nombre stagiaires]])</f>
        <v>140</v>
      </c>
      <c r="K91" s="13"/>
      <c r="L91" s="13"/>
    </row>
    <row r="92" spans="1:12" ht="27.75" customHeight="1">
      <c r="A92" s="59" t="s">
        <v>122</v>
      </c>
      <c r="B92" s="66">
        <v>41351</v>
      </c>
      <c r="C92" s="17" t="s">
        <v>137</v>
      </c>
      <c r="D92" s="73">
        <f>IF(Convention_ent3[[#This Row],[Montant HT]]="","",Convention_ent3[[#This Row],[Montant HT]]/Convention_ent3[[#This Row],[Nombre heures]])</f>
        <v>30.857142857142858</v>
      </c>
      <c r="E92" s="60">
        <v>35</v>
      </c>
      <c r="F92" s="17">
        <v>1080</v>
      </c>
      <c r="G92" s="17" t="s">
        <v>161</v>
      </c>
      <c r="H92" s="23"/>
      <c r="I92" s="13">
        <v>1</v>
      </c>
      <c r="J92" s="67">
        <f>IF(Convention_ent3[[#This Row],[Nombre heures]]="","",Convention_ent3[[#This Row],[Nombre heures]]*Convention_ent3[[#This Row],[Nombre stagiaires]])</f>
        <v>35</v>
      </c>
      <c r="K92" s="13"/>
      <c r="L92" s="13"/>
    </row>
    <row r="93" spans="1:12" ht="27.75" customHeight="1">
      <c r="A93" s="59" t="s">
        <v>123</v>
      </c>
      <c r="B93" s="66">
        <v>41353</v>
      </c>
      <c r="C93" s="17" t="s">
        <v>137</v>
      </c>
      <c r="D93" s="73">
        <f>IF(Convention_ent3[[#This Row],[Montant HT]]="","",Convention_ent3[[#This Row],[Montant HT]]/Convention_ent3[[#This Row],[Nombre heures]])</f>
        <v>30.885714285714286</v>
      </c>
      <c r="E93" s="60">
        <v>35</v>
      </c>
      <c r="F93" s="27">
        <v>1081</v>
      </c>
      <c r="G93" s="16" t="s">
        <v>162</v>
      </c>
      <c r="H93" s="23"/>
      <c r="I93" s="13">
        <v>1</v>
      </c>
      <c r="J93" s="67">
        <f>IF(Convention_ent3[[#This Row],[Nombre heures]]="","",Convention_ent3[[#This Row],[Nombre heures]]*Convention_ent3[[#This Row],[Nombre stagiaires]])</f>
        <v>35</v>
      </c>
      <c r="K93" s="13"/>
      <c r="L93" s="13"/>
    </row>
    <row r="94" spans="1:12" ht="27.75" customHeight="1">
      <c r="A94" s="59" t="s">
        <v>124</v>
      </c>
      <c r="B94" s="66">
        <v>41341</v>
      </c>
      <c r="C94" s="20" t="s">
        <v>138</v>
      </c>
      <c r="D94" s="74">
        <f>IF(Convention_ent3[[#This Row],[Montant HT]]="","",Convention_ent3[[#This Row],[Montant HT]]/Convention_ent3[[#This Row],[Nombre heures]])</f>
        <v>54.1</v>
      </c>
      <c r="E94" s="60">
        <v>20</v>
      </c>
      <c r="F94" s="17">
        <v>1082</v>
      </c>
      <c r="G94" s="17" t="s">
        <v>161</v>
      </c>
      <c r="H94" s="23"/>
      <c r="I94" s="13">
        <v>1</v>
      </c>
      <c r="J94" s="67">
        <f>IF(Convention_ent3[[#This Row],[Nombre heures]]="","",Convention_ent3[[#This Row],[Nombre heures]]*Convention_ent3[[#This Row],[Nombre stagiaires]])</f>
        <v>20</v>
      </c>
      <c r="K94" s="13"/>
      <c r="L94" s="13"/>
    </row>
    <row r="95" spans="1:12" ht="27.75" customHeight="1">
      <c r="A95" s="59" t="s">
        <v>125</v>
      </c>
      <c r="B95" s="66">
        <v>41352</v>
      </c>
      <c r="C95" s="20" t="s">
        <v>139</v>
      </c>
      <c r="D95" s="74">
        <f>IF(Convention_ent3[[#This Row],[Montant HT]]="","",Convention_ent3[[#This Row],[Montant HT]]/Convention_ent3[[#This Row],[Nombre heures]])</f>
        <v>27.074999999999999</v>
      </c>
      <c r="E95" s="60">
        <v>40</v>
      </c>
      <c r="F95" s="27">
        <v>1083</v>
      </c>
      <c r="G95" s="16" t="s">
        <v>162</v>
      </c>
      <c r="H95" s="23"/>
      <c r="I95" s="13">
        <v>1</v>
      </c>
      <c r="J95" s="67">
        <f>IF(Convention_ent3[[#This Row],[Nombre heures]]="","",Convention_ent3[[#This Row],[Nombre heures]]*Convention_ent3[[#This Row],[Nombre stagiaires]])</f>
        <v>40</v>
      </c>
      <c r="K95" s="13"/>
      <c r="L95" s="13"/>
    </row>
    <row r="96" spans="1:12" ht="27.75" customHeight="1">
      <c r="A96" s="59" t="s">
        <v>126</v>
      </c>
      <c r="B96" s="66" t="s">
        <v>127</v>
      </c>
      <c r="C96" s="25" t="s">
        <v>137</v>
      </c>
      <c r="D96" s="74">
        <f>IF(Convention_ent3[[#This Row],[Montant HT]]="","",Convention_ent3[[#This Row],[Montant HT]]/Convention_ent3[[#This Row],[Nombre heures]])</f>
        <v>30.971428571428572</v>
      </c>
      <c r="E96" s="60">
        <v>35</v>
      </c>
      <c r="F96" s="17">
        <v>1084</v>
      </c>
      <c r="G96" s="17" t="s">
        <v>161</v>
      </c>
      <c r="H96" s="23"/>
      <c r="I96" s="13">
        <v>1</v>
      </c>
      <c r="J96" s="67">
        <f>IF(Convention_ent3[[#This Row],[Nombre heures]]="","",Convention_ent3[[#This Row],[Nombre heures]]*Convention_ent3[[#This Row],[Nombre stagiaires]])</f>
        <v>35</v>
      </c>
      <c r="K96" s="13"/>
      <c r="L96" s="13"/>
    </row>
    <row r="97" spans="1:12" ht="27.75" customHeight="1">
      <c r="A97" s="59" t="s">
        <v>128</v>
      </c>
      <c r="B97" s="66">
        <v>41358</v>
      </c>
      <c r="C97" s="20" t="s">
        <v>90</v>
      </c>
      <c r="D97" s="74">
        <f>IF(Convention_ent3[[#This Row],[Montant HT]]="","",Convention_ent3[[#This Row],[Montant HT]]/Convention_ent3[[#This Row],[Nombre heures]])</f>
        <v>54.25</v>
      </c>
      <c r="E97" s="60">
        <v>20</v>
      </c>
      <c r="F97" s="27">
        <v>1085</v>
      </c>
      <c r="G97" s="16" t="s">
        <v>162</v>
      </c>
      <c r="H97" s="23"/>
      <c r="I97" s="13">
        <v>1</v>
      </c>
      <c r="J97" s="67">
        <f>IF(Convention_ent3[[#This Row],[Nombre heures]]="","",Convention_ent3[[#This Row],[Nombre heures]]*Convention_ent3[[#This Row],[Nombre stagiaires]])</f>
        <v>20</v>
      </c>
      <c r="K97" s="13"/>
      <c r="L97" s="13"/>
    </row>
    <row r="98" spans="1:12" ht="27.75" customHeight="1">
      <c r="A98" s="59" t="s">
        <v>129</v>
      </c>
      <c r="B98" s="66">
        <v>41359</v>
      </c>
      <c r="C98" s="20" t="s">
        <v>140</v>
      </c>
      <c r="D98" s="74">
        <f>IF(Convention_ent3[[#This Row],[Montant HT]]="","",Convention_ent3[[#This Row],[Montant HT]]/Convention_ent3[[#This Row],[Nombre heures]])</f>
        <v>36.200000000000003</v>
      </c>
      <c r="E98" s="60">
        <v>30</v>
      </c>
      <c r="F98" s="17">
        <v>1086</v>
      </c>
      <c r="G98" s="17" t="s">
        <v>161</v>
      </c>
      <c r="H98" s="23"/>
      <c r="I98" s="13">
        <v>1</v>
      </c>
      <c r="J98" s="67">
        <f>IF(Convention_ent3[[#This Row],[Nombre heures]]="","",Convention_ent3[[#This Row],[Nombre heures]]*Convention_ent3[[#This Row],[Nombre stagiaires]])</f>
        <v>30</v>
      </c>
      <c r="K98" s="13"/>
      <c r="L98" s="13"/>
    </row>
    <row r="99" spans="1:12" ht="27.75" customHeight="1">
      <c r="A99" s="59" t="s">
        <v>130</v>
      </c>
      <c r="B99" s="66">
        <v>41359</v>
      </c>
      <c r="C99" s="20" t="s">
        <v>140</v>
      </c>
      <c r="D99" s="74">
        <f>IF(Convention_ent3[[#This Row],[Montant HT]]="","",Convention_ent3[[#This Row],[Montant HT]]/Convention_ent3[[#This Row],[Nombre heures]])</f>
        <v>181.16666666666666</v>
      </c>
      <c r="E99" s="60">
        <v>6</v>
      </c>
      <c r="F99" s="27">
        <v>1087</v>
      </c>
      <c r="G99" s="16" t="s">
        <v>162</v>
      </c>
      <c r="H99" s="23"/>
      <c r="I99" s="13">
        <v>1</v>
      </c>
      <c r="J99" s="67">
        <f>IF(Convention_ent3[[#This Row],[Nombre heures]]="","",Convention_ent3[[#This Row],[Nombre heures]]*Convention_ent3[[#This Row],[Nombre stagiaires]])</f>
        <v>6</v>
      </c>
      <c r="K99" s="13"/>
      <c r="L99" s="13"/>
    </row>
    <row r="100" spans="1:12" ht="27.75" customHeight="1">
      <c r="A100" s="59" t="s">
        <v>131</v>
      </c>
      <c r="B100" s="66">
        <v>41341</v>
      </c>
      <c r="C100" s="20" t="s">
        <v>140</v>
      </c>
      <c r="D100" s="74">
        <f>IF(Convention_ent3[[#This Row],[Montant HT]]="","",Convention_ent3[[#This Row],[Montant HT]]/Convention_ent3[[#This Row],[Nombre heures]])</f>
        <v>27.2</v>
      </c>
      <c r="E100" s="60">
        <v>40</v>
      </c>
      <c r="F100" s="17">
        <v>1088</v>
      </c>
      <c r="G100" s="17" t="s">
        <v>161</v>
      </c>
      <c r="H100" s="23" t="s">
        <v>155</v>
      </c>
      <c r="I100" s="13">
        <v>1</v>
      </c>
      <c r="J100" s="67">
        <f>IF(Convention_ent3[[#This Row],[Nombre heures]]="","",Convention_ent3[[#This Row],[Nombre heures]]*Convention_ent3[[#This Row],[Nombre stagiaires]])</f>
        <v>40</v>
      </c>
      <c r="K100" s="13"/>
      <c r="L100" s="13"/>
    </row>
    <row r="101" spans="1:12" ht="27.75" customHeight="1">
      <c r="A101" s="59" t="s">
        <v>132</v>
      </c>
      <c r="B101" s="66">
        <v>41361</v>
      </c>
      <c r="C101" s="20" t="s">
        <v>159</v>
      </c>
      <c r="D101" s="74">
        <f>IF(Convention_ent3[[#This Row],[Montant HT]]="","",Convention_ent3[[#This Row],[Montant HT]]/Convention_ent3[[#This Row],[Nombre heures]])</f>
        <v>20.942307692307693</v>
      </c>
      <c r="E101" s="60">
        <v>52</v>
      </c>
      <c r="F101" s="27">
        <v>1089</v>
      </c>
      <c r="G101" s="16" t="s">
        <v>162</v>
      </c>
      <c r="H101" s="23"/>
      <c r="I101" s="13">
        <v>1</v>
      </c>
      <c r="J101" s="67">
        <f>IF(Convention_ent3[[#This Row],[Nombre heures]]="","",Convention_ent3[[#This Row],[Nombre heures]]*Convention_ent3[[#This Row],[Nombre stagiaires]])</f>
        <v>52</v>
      </c>
      <c r="K101" s="13"/>
      <c r="L101" s="13"/>
    </row>
    <row r="102" spans="1:12" ht="27.75" customHeight="1">
      <c r="A102" s="75" t="s">
        <v>154</v>
      </c>
      <c r="B102" s="76"/>
      <c r="C102" s="77"/>
      <c r="D102" s="78">
        <f>SUBTOTAL(101,[Coût horaire])</f>
        <v>34.563210679744252</v>
      </c>
      <c r="E102" s="79">
        <f>SUBTOTAL(109,[Nombre heures])</f>
        <v>5381</v>
      </c>
      <c r="F102" s="80">
        <f>SUBTOTAL(109,[Montant HT])</f>
        <v>94005</v>
      </c>
      <c r="G102" s="77"/>
      <c r="H102" s="77"/>
      <c r="I102" s="81">
        <f>SUBTOTAL(109,[Nombre stagiaires])</f>
        <v>120</v>
      </c>
      <c r="J102" s="77">
        <f>SUBTOTAL(109,[Nombre heures - stagiaires])</f>
        <v>6150</v>
      </c>
      <c r="K102" s="82"/>
      <c r="L102" s="83"/>
    </row>
  </sheetData>
  <dataValidations count="2">
    <dataValidation type="list" allowBlank="1" showInputMessage="1" showErrorMessage="1" sqref="C11:C101">
      <formula1>OFFSET(No,MATCH(C11&amp;"*",No,0)-1,0,COUNTIF(No,C11&amp;"*"))</formula1>
    </dataValidation>
    <dataValidation type="list" allowBlank="1" showInputMessage="1" showErrorMessage="1" sqref="K11:K101">
      <formula1>OFFSET(d_payeur,0,0,COUNTA(c_payeur)-1,1)</formula1>
    </dataValidation>
  </dataValidations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Données</vt:lpstr>
      <vt:lpstr>2012-2013</vt:lpstr>
      <vt:lpstr>c_payeur</vt:lpstr>
      <vt:lpstr>d_payeur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ipse</cp:lastModifiedBy>
  <dcterms:created xsi:type="dcterms:W3CDTF">2013-04-30T12:12:51Z</dcterms:created>
  <dcterms:modified xsi:type="dcterms:W3CDTF">2013-05-31T07:33:32Z</dcterms:modified>
</cp:coreProperties>
</file>