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0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eren\Downloads\"/>
    </mc:Choice>
  </mc:AlternateContent>
  <xr:revisionPtr revIDLastSave="0" documentId="13_ncr:1_{1292E29C-1348-40A9-8EDE-D526D6B4B97C}" xr6:coauthVersionLast="38" xr6:coauthVersionMax="38" xr10:uidLastSave="{00000000-0000-0000-0000-000000000000}"/>
  <bookViews>
    <workbookView xWindow="0" yWindow="0" windowWidth="28800" windowHeight="12225" activeTab="1" xr2:uid="{00000000-000D-0000-FFFF-FFFF00000000}"/>
  </bookViews>
  <sheets>
    <sheet name="Licence" sheetId="29" r:id="rId1"/>
    <sheet name="Evaluation des risques" sheetId="11" r:id="rId2"/>
    <sheet name="Matrice des risques" sheetId="12" r:id="rId3"/>
    <sheet name="Listes" sheetId="4" r:id="rId4"/>
  </sheets>
  <definedNames>
    <definedName name="_xlnm.Print_Area" localSheetId="1">'Evaluation des risques'!$A$1:$J$39</definedName>
    <definedName name="_xlnm.Print_Area" localSheetId="2">'Matrice des risques'!$A$1:$I$18</definedName>
  </definedNames>
  <calcPr calcId="181029" iterateDelta="9.9999999999999995E-7"/>
</workbook>
</file>

<file path=xl/calcChain.xml><?xml version="1.0" encoding="utf-8"?>
<calcChain xmlns="http://schemas.openxmlformats.org/spreadsheetml/2006/main">
  <c r="F34" i="11" l="1"/>
  <c r="F35" i="11"/>
  <c r="F36" i="11"/>
  <c r="F37" i="11"/>
  <c r="F33" i="11"/>
  <c r="B34" i="11"/>
  <c r="B35" i="11"/>
  <c r="B36" i="11"/>
  <c r="B37" i="11"/>
  <c r="B33" i="11"/>
  <c r="M6" i="11" l="1"/>
  <c r="N6" i="11"/>
  <c r="M7" i="11"/>
  <c r="N7" i="11"/>
  <c r="M8" i="11"/>
  <c r="N8" i="11"/>
  <c r="M9" i="11"/>
  <c r="N9" i="11"/>
  <c r="M10" i="11"/>
  <c r="N10" i="11"/>
  <c r="M11" i="11"/>
  <c r="N11" i="11"/>
  <c r="M12" i="11"/>
  <c r="N12" i="11"/>
  <c r="M13" i="11"/>
  <c r="N13" i="11"/>
  <c r="M14" i="11"/>
  <c r="N14" i="11"/>
  <c r="M15" i="11"/>
  <c r="N15" i="11"/>
  <c r="M16" i="11"/>
  <c r="N16" i="11"/>
  <c r="M17" i="11"/>
  <c r="N17" i="11"/>
  <c r="M18" i="11"/>
  <c r="N18" i="11"/>
  <c r="M19" i="11"/>
  <c r="N19" i="11"/>
  <c r="M20" i="11"/>
  <c r="N20" i="11"/>
  <c r="M21" i="11"/>
  <c r="N21" i="11"/>
  <c r="M22" i="11"/>
  <c r="N22" i="11"/>
  <c r="M23" i="11"/>
  <c r="N23" i="11"/>
  <c r="M24" i="11"/>
  <c r="N24" i="11"/>
  <c r="N5" i="11"/>
  <c r="M5" i="11"/>
  <c r="H11" i="12"/>
  <c r="G11" i="12"/>
  <c r="F11" i="12"/>
  <c r="E11" i="12"/>
  <c r="D11" i="12"/>
  <c r="B5" i="12"/>
  <c r="G5" i="12" s="1"/>
  <c r="B6" i="12"/>
  <c r="F6" i="12" s="1"/>
  <c r="B7" i="12"/>
  <c r="E7" i="12" s="1"/>
  <c r="B8" i="12"/>
  <c r="B9" i="12"/>
  <c r="H8" i="12" l="1"/>
  <c r="H9" i="12"/>
  <c r="F8" i="12"/>
  <c r="G7" i="12"/>
  <c r="D5" i="12"/>
  <c r="H5" i="12"/>
  <c r="G6" i="12"/>
  <c r="F7" i="12"/>
  <c r="E8" i="12"/>
  <c r="E9" i="12"/>
  <c r="F9" i="12"/>
  <c r="D6" i="12"/>
  <c r="F5" i="12"/>
  <c r="E6" i="12"/>
  <c r="D7" i="12"/>
  <c r="H7" i="12"/>
  <c r="G8" i="12"/>
  <c r="G9" i="12"/>
  <c r="E5" i="12"/>
  <c r="H6" i="12"/>
  <c r="D9" i="12"/>
  <c r="D8" i="12"/>
  <c r="H6" i="11"/>
  <c r="L6" i="11" s="1"/>
  <c r="I6" i="11"/>
  <c r="H7" i="11"/>
  <c r="L7" i="11" s="1"/>
  <c r="I7" i="11"/>
  <c r="H8" i="11"/>
  <c r="L8" i="11" s="1"/>
  <c r="I8" i="11"/>
  <c r="H9" i="11"/>
  <c r="L9" i="11" s="1"/>
  <c r="I9" i="11"/>
  <c r="H10" i="11"/>
  <c r="I10" i="11"/>
  <c r="H11" i="11"/>
  <c r="L11" i="11" s="1"/>
  <c r="I11" i="11"/>
  <c r="H12" i="11"/>
  <c r="I12" i="11"/>
  <c r="H13" i="11"/>
  <c r="L13" i="11" s="1"/>
  <c r="I13" i="11"/>
  <c r="H14" i="11"/>
  <c r="I14" i="11"/>
  <c r="H15" i="11"/>
  <c r="L15" i="11" s="1"/>
  <c r="I15" i="11"/>
  <c r="H16" i="11"/>
  <c r="L16" i="11" s="1"/>
  <c r="I16" i="11"/>
  <c r="H17" i="11"/>
  <c r="L17" i="11" s="1"/>
  <c r="I17" i="11"/>
  <c r="H18" i="11"/>
  <c r="L18" i="11" s="1"/>
  <c r="I18" i="11"/>
  <c r="H19" i="11"/>
  <c r="L19" i="11" s="1"/>
  <c r="I19" i="11"/>
  <c r="H20" i="11"/>
  <c r="I20" i="11"/>
  <c r="H21" i="11"/>
  <c r="L21" i="11" s="1"/>
  <c r="I21" i="11"/>
  <c r="H22" i="11"/>
  <c r="L22" i="11" s="1"/>
  <c r="I22" i="11"/>
  <c r="H23" i="11"/>
  <c r="L23" i="11" s="1"/>
  <c r="I23" i="11"/>
  <c r="H24" i="11"/>
  <c r="L24" i="11" s="1"/>
  <c r="I24" i="11"/>
  <c r="L10" i="11"/>
  <c r="L12" i="11"/>
  <c r="L14" i="11"/>
  <c r="L20" i="11"/>
  <c r="K6" i="11"/>
  <c r="K7" i="11"/>
  <c r="K8" i="11"/>
  <c r="K9" i="11"/>
  <c r="K10" i="11"/>
  <c r="K11" i="11"/>
  <c r="K12" i="11"/>
  <c r="K13" i="11"/>
  <c r="K14" i="11"/>
  <c r="K15" i="11"/>
  <c r="K16" i="11"/>
  <c r="K17" i="11"/>
  <c r="K18" i="11"/>
  <c r="K19" i="11"/>
  <c r="K20" i="11"/>
  <c r="K21" i="11"/>
  <c r="K22" i="11"/>
  <c r="K23" i="11"/>
  <c r="K24" i="11"/>
  <c r="K5" i="11"/>
  <c r="I5" i="11"/>
  <c r="H5" i="11"/>
  <c r="L5" i="11" s="1"/>
  <c r="A25" i="11"/>
  <c r="K25" i="11" l="1"/>
  <c r="L25" i="1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Johan AUBRY</author>
  </authors>
  <commentList>
    <comment ref="A4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Identifiant</t>
        </r>
        <r>
          <rPr>
            <sz val="9"/>
            <color indexed="81"/>
            <rFont val="Tahoma"/>
            <family val="2"/>
          </rPr>
          <t xml:space="preserve"> du risque identifié</t>
        </r>
      </text>
    </comment>
    <comment ref="B4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Description succincte</t>
        </r>
        <r>
          <rPr>
            <sz val="9"/>
            <color indexed="81"/>
            <rFont val="Tahoma"/>
            <family val="2"/>
          </rPr>
          <t xml:space="preserve"> du risque identifié</t>
        </r>
      </text>
    </comment>
    <comment ref="C4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>Description détaillée</t>
        </r>
        <r>
          <rPr>
            <sz val="9"/>
            <color indexed="81"/>
            <rFont val="Tahoma"/>
            <family val="2"/>
          </rPr>
          <t xml:space="preserve"> du risque</t>
        </r>
      </text>
    </comment>
    <comment ref="D4" authorId="0" shapeId="0" xr:uid="{00000000-0006-0000-0100-000004000000}">
      <text>
        <r>
          <rPr>
            <b/>
            <sz val="9"/>
            <color indexed="81"/>
            <rFont val="Tahoma"/>
            <family val="2"/>
          </rPr>
          <t>Effets</t>
        </r>
        <r>
          <rPr>
            <sz val="9"/>
            <color indexed="81"/>
            <rFont val="Tahoma"/>
            <family val="2"/>
          </rPr>
          <t xml:space="preserve"> si le risque se produit</t>
        </r>
      </text>
    </comment>
    <comment ref="E4" authorId="0" shapeId="0" xr:uid="{00000000-0006-0000-0100-000005000000}">
      <text>
        <r>
          <rPr>
            <b/>
            <sz val="9"/>
            <color indexed="81"/>
            <rFont val="Tahoma"/>
            <family val="2"/>
          </rPr>
          <t>Classement</t>
        </r>
        <r>
          <rPr>
            <sz val="9"/>
            <color indexed="81"/>
            <rFont val="Tahoma"/>
            <family val="2"/>
          </rPr>
          <t xml:space="preserve"> du risque</t>
        </r>
      </text>
    </comment>
    <comment ref="F4" authorId="0" shapeId="0" xr:uid="{00000000-0006-0000-0100-000006000000}">
      <text>
        <r>
          <rPr>
            <b/>
            <sz val="9"/>
            <color indexed="81"/>
            <rFont val="Tahoma"/>
            <family val="2"/>
          </rPr>
          <t>Probabilité de survenance</t>
        </r>
        <r>
          <rPr>
            <sz val="9"/>
            <color indexed="81"/>
            <rFont val="Tahoma"/>
            <family val="2"/>
          </rPr>
          <t xml:space="preserve"> du risque (de 1 à 5)</t>
        </r>
      </text>
    </comment>
    <comment ref="G4" authorId="0" shapeId="0" xr:uid="{00000000-0006-0000-0100-000007000000}">
      <text>
        <r>
          <rPr>
            <b/>
            <sz val="9"/>
            <color indexed="81"/>
            <rFont val="Tahoma"/>
            <family val="2"/>
          </rPr>
          <t>Gravité</t>
        </r>
        <r>
          <rPr>
            <sz val="9"/>
            <color indexed="81"/>
            <rFont val="Tahoma"/>
            <family val="2"/>
          </rPr>
          <t xml:space="preserve"> si le risque se réalise (de 1 à 5)</t>
        </r>
      </text>
    </comment>
    <comment ref="H4" authorId="0" shapeId="0" xr:uid="{00000000-0006-0000-0100-000008000000}">
      <text>
        <r>
          <rPr>
            <sz val="9"/>
            <color indexed="81"/>
            <rFont val="Tahoma"/>
            <family val="2"/>
          </rPr>
          <t xml:space="preserve">Pourcentage de </t>
        </r>
        <r>
          <rPr>
            <b/>
            <sz val="9"/>
            <color indexed="81"/>
            <rFont val="Tahoma"/>
            <family val="2"/>
          </rPr>
          <t>criticité</t>
        </r>
      </text>
    </comment>
    <comment ref="I4" authorId="0" shapeId="0" xr:uid="{00000000-0006-0000-0100-000009000000}">
      <text>
        <r>
          <rPr>
            <b/>
            <sz val="9"/>
            <color indexed="81"/>
            <rFont val="Tahoma"/>
            <family val="2"/>
          </rPr>
          <t>Evaluation du risque</t>
        </r>
        <r>
          <rPr>
            <sz val="9"/>
            <color indexed="81"/>
            <rFont val="Tahoma"/>
            <family val="2"/>
          </rPr>
          <t xml:space="preserve"> selon une matrice (Faible, Moyen, Elevé, Critique)</t>
        </r>
      </text>
    </comment>
    <comment ref="J4" authorId="0" shapeId="0" xr:uid="{00000000-0006-0000-0100-00000A000000}">
      <text>
        <r>
          <rPr>
            <b/>
            <sz val="9"/>
            <color indexed="81"/>
            <rFont val="Tahoma"/>
            <family val="2"/>
          </rPr>
          <t>Mesures éventuelles</t>
        </r>
        <r>
          <rPr>
            <sz val="9"/>
            <color indexed="81"/>
            <rFont val="Tahoma"/>
            <family val="2"/>
          </rPr>
          <t xml:space="preserve"> pour supprimer ou diminuer le risque</t>
        </r>
      </text>
    </comment>
  </commentList>
</comments>
</file>

<file path=xl/sharedStrings.xml><?xml version="1.0" encoding="utf-8"?>
<sst xmlns="http://schemas.openxmlformats.org/spreadsheetml/2006/main" count="105" uniqueCount="63">
  <si>
    <t>N1</t>
  </si>
  <si>
    <t>Famille de l'objet</t>
  </si>
  <si>
    <t>Description</t>
  </si>
  <si>
    <t>Généralité - Statuts</t>
  </si>
  <si>
    <t>1 - Evaluation initialisée</t>
  </si>
  <si>
    <t>2 - Définition des critères</t>
  </si>
  <si>
    <t>6 - Evaluation clôturée</t>
  </si>
  <si>
    <t>Logiciel</t>
  </si>
  <si>
    <t>Type</t>
  </si>
  <si>
    <t>Regroupement</t>
  </si>
  <si>
    <t>Critère</t>
  </si>
  <si>
    <t>Contrôle libellé</t>
  </si>
  <si>
    <t>Erreur à corriger</t>
  </si>
  <si>
    <t>Evaluations manquantes</t>
  </si>
  <si>
    <t>3 - Evaluation sommaire</t>
  </si>
  <si>
    <t>4 - Evaluation détaillée</t>
  </si>
  <si>
    <t>5 - Analyse des résultats</t>
  </si>
  <si>
    <t>risque(s)</t>
  </si>
  <si>
    <t>Risque identifié</t>
  </si>
  <si>
    <t>Probabilité</t>
  </si>
  <si>
    <t>Effets</t>
  </si>
  <si>
    <t>Mesure(s)</t>
  </si>
  <si>
    <t>Gravité</t>
  </si>
  <si>
    <t>Criticité</t>
  </si>
  <si>
    <t>Concerne Proposition X</t>
  </si>
  <si>
    <t>5 - Très élevée (certaine)</t>
  </si>
  <si>
    <t>4 - Elevée (probable)</t>
  </si>
  <si>
    <t>3 - Moyenne (possible)</t>
  </si>
  <si>
    <t>2 - Faible (improbable)</t>
  </si>
  <si>
    <t>1 - Nul (rare)</t>
  </si>
  <si>
    <t>1 - Nul</t>
  </si>
  <si>
    <t>2 - Faible</t>
  </si>
  <si>
    <t>3 - Moyenne</t>
  </si>
  <si>
    <t>4 - Elevée</t>
  </si>
  <si>
    <t>5 - Très élevée</t>
  </si>
  <si>
    <t>Contrôle %</t>
  </si>
  <si>
    <t>Criticité %</t>
  </si>
  <si>
    <t>Probabilité d'occurrence</t>
  </si>
  <si>
    <t>Faible</t>
  </si>
  <si>
    <t>Moyen</t>
  </si>
  <si>
    <t>Elevé</t>
  </si>
  <si>
    <t>Critique</t>
  </si>
  <si>
    <t>Probabilité (nb)</t>
  </si>
  <si>
    <t>Gravité (nb)</t>
  </si>
  <si>
    <t>Définition des niveaux de probabilité</t>
  </si>
  <si>
    <t>Définition des niveaux de gravité</t>
  </si>
  <si>
    <t>…</t>
  </si>
  <si>
    <t>Evaluation des risques</t>
  </si>
  <si>
    <t>Matrices de risques</t>
  </si>
  <si>
    <t>Copiez la bulle ci-dessous dans les cases correspondantes et</t>
  </si>
  <si>
    <t>insérez-y le numéro du risque identifié</t>
  </si>
  <si>
    <t>Kilométrage annuel</t>
  </si>
  <si>
    <t>Durée du leasing</t>
  </si>
  <si>
    <t>Mensualités par année</t>
  </si>
  <si>
    <t>Catégorie</t>
  </si>
  <si>
    <t>La diffusion est libre, toutes les feuilles peuvent être modifiées ou adaptées.</t>
  </si>
  <si>
    <t>Cette feuille doit faire partie de toute distribution et ne doit en aucun cas être supprimée.</t>
  </si>
  <si>
    <t>Version 1.0 (année 2012)</t>
  </si>
  <si>
    <t>Le tableau Excel a été développé par Johan Aubry (jaubry@abymail.ch).</t>
  </si>
  <si>
    <t>A320</t>
  </si>
  <si>
    <t>A340</t>
  </si>
  <si>
    <t>A350</t>
  </si>
  <si>
    <t>A380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</si>
</sst>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3">
    <numFmt numFmtId="164" formatCode="0&quot;.&quot;"/>
    <numFmt numFmtId="165" formatCode="#,##0.00;\-#,##0.00;\-"/>
    <numFmt numFmtId="166" formatCode="#,##0.00;\-#,##0.00;\-\ "/>
    <numFmt numFmtId="167" formatCode="#,##0.00;\-#,##0.00;&quot;&quot;"/>
    <numFmt numFmtId="168" formatCode="#,##0\ &quot;km&quot;"/>
    <numFmt numFmtId="169" formatCode="#,##0\ &quot;an(s)&quot;"/>
    <numFmt numFmtId="170" formatCode="#,##0\ &quot;mensualité(s)&quot;"/>
    <numFmt numFmtId="171" formatCode="\+\ #,##0.00_ ;[Red]\-\ #,##0.00_ ;0.00_ "/>
    <numFmt numFmtId="172" formatCode="\+\ #,##0.00_ ;[Red]\-\ #,##0.00_ ;&quot;- &quot;"/>
    <numFmt numFmtId="173" formatCode="d\ mmm"/>
    <numFmt numFmtId="174" formatCode="dd/mm/yyyy;dd/mm/yyyy;&quot;-&quot;"/>
    <numFmt numFmtId="175" formatCode="_(&quot;$&quot;* #,##0.00_);_(&quot;$&quot;* \(#,##0.00\);_(&quot;$&quot;* &quot;-&quot;??_);_(@_)"/>
    <numFmt numFmtId="176" formatCode="_(* #,##0.00_);_(* \(#,##0.00\);_(* &quot;-&quot;??_);_(@_)"/>
  </numFmts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</font>
    <font>
      <b/>
      <sz val="20"/>
      <color theme="0"/>
      <name val="Calibri"/>
      <family val="2"/>
      <scheme val="minor"/>
    </font>
    <font>
      <b/>
      <sz val="20"/>
      <name val="Calibri"/>
      <family val="2"/>
      <scheme val="minor"/>
    </font>
    <font>
      <sz val="10"/>
      <name val="Arial"/>
      <family val="2"/>
    </font>
    <font>
      <sz val="10"/>
      <color indexed="9"/>
      <name val="Arial"/>
      <family val="2"/>
    </font>
    <font>
      <sz val="10"/>
      <name val="Arial"/>
      <family val="2"/>
    </font>
    <font>
      <sz val="10"/>
      <name val="Tahoma"/>
      <family val="2"/>
    </font>
    <font>
      <u/>
      <sz val="10"/>
      <color indexed="12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6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theme="4" tint="0.59999389629810485"/>
        <bgColor indexed="65"/>
      </patternFill>
    </fill>
    <fill>
      <patternFill patternType="solid">
        <fgColor indexed="2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</fills>
  <borders count="1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/>
      <top/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/>
      <top style="thick">
        <color theme="0"/>
      </top>
      <bottom/>
      <diagonal/>
    </border>
    <border>
      <left/>
      <right/>
      <top style="medium">
        <color indexed="24"/>
      </top>
      <bottom style="medium">
        <color indexed="24"/>
      </bottom>
      <diagonal/>
    </border>
    <border>
      <left style="double">
        <color theme="9" tint="-0.499984740745262"/>
      </left>
      <right style="double">
        <color theme="9" tint="-0.499984740745262"/>
      </right>
      <top style="double">
        <color theme="9" tint="-0.499984740745262"/>
      </top>
      <bottom/>
      <diagonal/>
    </border>
    <border>
      <left style="double">
        <color theme="9" tint="-0.499984740745262"/>
      </left>
      <right style="double">
        <color theme="9" tint="-0.499984740745262"/>
      </right>
      <top/>
      <bottom/>
      <diagonal/>
    </border>
    <border>
      <left style="double">
        <color theme="9" tint="-0.499984740745262"/>
      </left>
      <right style="double">
        <color theme="9" tint="-0.499984740745262"/>
      </right>
      <top/>
      <bottom style="double">
        <color theme="9" tint="-0.49998474074526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8">
    <xf numFmtId="0" fontId="0" fillId="0" borderId="0"/>
    <xf numFmtId="0" fontId="4" fillId="0" borderId="1" applyNumberFormat="0" applyFill="0" applyAlignment="0" applyProtection="0"/>
    <xf numFmtId="0" fontId="5" fillId="0" borderId="0" applyNumberFormat="0" applyFill="0" applyBorder="0" applyAlignment="0" applyProtection="0"/>
    <xf numFmtId="0" fontId="3" fillId="2" borderId="0" applyNumberFormat="0" applyBorder="0" applyAlignment="0" applyProtection="0"/>
    <xf numFmtId="0" fontId="6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11" borderId="0" applyNumberFormat="0" applyBorder="0" applyAlignment="0" applyProtection="0"/>
    <xf numFmtId="0" fontId="11" fillId="0" borderId="0"/>
    <xf numFmtId="165" fontId="12" fillId="12" borderId="11" applyFont="0" applyFill="0" applyBorder="0" applyAlignment="0" applyProtection="0">
      <alignment wrapText="1"/>
    </xf>
    <xf numFmtId="166" fontId="11" fillId="0" borderId="0" applyFont="0" applyFill="0" applyBorder="0" applyAlignment="0" applyProtection="0"/>
    <xf numFmtId="167" fontId="12" fillId="12" borderId="11" applyFont="0" applyFill="0" applyBorder="0" applyAlignment="0" applyProtection="0">
      <alignment wrapText="1"/>
    </xf>
    <xf numFmtId="0" fontId="13" fillId="0" borderId="0"/>
    <xf numFmtId="166" fontId="13" fillId="0" borderId="0" applyFont="0" applyFill="0" applyBorder="0" applyAlignment="0" applyProtection="0"/>
    <xf numFmtId="171" fontId="11" fillId="14" borderId="0" applyFont="0" applyBorder="0" applyAlignment="0">
      <protection locked="0"/>
    </xf>
    <xf numFmtId="10" fontId="11" fillId="14" borderId="0" applyFont="0" applyBorder="0" applyAlignment="0">
      <protection locked="0"/>
    </xf>
    <xf numFmtId="172" fontId="11" fillId="0" borderId="0" applyFont="0" applyFill="0" applyBorder="0" applyAlignment="0" applyProtection="0"/>
    <xf numFmtId="171" fontId="11" fillId="0" borderId="0" applyFont="0" applyFill="0" applyBorder="0" applyAlignment="0"/>
    <xf numFmtId="174" fontId="11" fillId="0" borderId="0" applyFont="0" applyFill="0" applyBorder="0" applyAlignment="0" applyProtection="0"/>
    <xf numFmtId="173" fontId="11" fillId="13" borderId="0" applyBorder="0">
      <alignment horizontal="center"/>
      <protection locked="0"/>
    </xf>
    <xf numFmtId="174" fontId="11" fillId="0" borderId="0" applyFont="0" applyFill="0" applyBorder="0" applyAlignment="0" applyProtection="0"/>
    <xf numFmtId="0" fontId="14" fillId="0" borderId="0"/>
    <xf numFmtId="0" fontId="15" fillId="0" borderId="0" applyNumberFormat="0" applyFill="0" applyBorder="0" applyAlignment="0" applyProtection="0">
      <alignment vertical="top"/>
      <protection locked="0"/>
    </xf>
    <xf numFmtId="175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176" fontId="11" fillId="0" borderId="0" applyFont="0" applyFill="0" applyBorder="0" applyAlignment="0" applyProtection="0"/>
    <xf numFmtId="0" fontId="6" fillId="15" borderId="0" applyNumberFormat="0" applyBorder="0" applyAlignment="0" applyProtection="0"/>
    <xf numFmtId="0" fontId="3" fillId="16" borderId="0" applyNumberFormat="0" applyBorder="0" applyAlignment="0" applyProtection="0"/>
  </cellStyleXfs>
  <cellXfs count="66">
    <xf numFmtId="0" fontId="0" fillId="0" borderId="0" xfId="0"/>
    <xf numFmtId="0" fontId="0" fillId="0" borderId="0" xfId="0" applyProtection="1"/>
    <xf numFmtId="1" fontId="2" fillId="0" borderId="0" xfId="0" applyNumberFormat="1" applyFont="1" applyFill="1" applyBorder="1" applyAlignment="1" applyProtection="1">
      <alignment vertical="center"/>
    </xf>
    <xf numFmtId="0" fontId="5" fillId="0" borderId="0" xfId="2" applyProtection="1"/>
    <xf numFmtId="49" fontId="0" fillId="0" borderId="0" xfId="0" applyNumberFormat="1" applyFont="1" applyFill="1" applyBorder="1" applyAlignment="1" applyProtection="1">
      <alignment vertical="center"/>
    </xf>
    <xf numFmtId="49" fontId="1" fillId="0" borderId="0" xfId="0" applyNumberFormat="1" applyFont="1" applyProtection="1"/>
    <xf numFmtId="164" fontId="0" fillId="0" borderId="0" xfId="0" applyNumberFormat="1" applyFont="1" applyFill="1" applyBorder="1" applyAlignment="1" applyProtection="1">
      <alignment horizontal="right"/>
      <protection locked="0"/>
    </xf>
    <xf numFmtId="0" fontId="5" fillId="7" borderId="0" xfId="2" applyFill="1" applyProtection="1"/>
    <xf numFmtId="0" fontId="5" fillId="6" borderId="0" xfId="2" applyFill="1" applyProtection="1"/>
    <xf numFmtId="0" fontId="3" fillId="4" borderId="0" xfId="5" applyNumberFormat="1" applyProtection="1"/>
    <xf numFmtId="0" fontId="1" fillId="4" borderId="0" xfId="5" applyNumberFormat="1" applyFont="1" applyProtection="1"/>
    <xf numFmtId="0" fontId="7" fillId="0" borderId="0" xfId="0" applyFont="1" applyProtection="1"/>
    <xf numFmtId="49" fontId="0" fillId="0" borderId="0" xfId="0" applyNumberFormat="1" applyFont="1" applyFill="1" applyBorder="1" applyAlignment="1" applyProtection="1">
      <protection locked="0"/>
    </xf>
    <xf numFmtId="49" fontId="0" fillId="0" borderId="0" xfId="0" applyNumberFormat="1" applyFont="1" applyFill="1" applyAlignment="1" applyProtection="1">
      <protection locked="0"/>
    </xf>
    <xf numFmtId="0" fontId="8" fillId="0" borderId="0" xfId="0" applyFont="1" applyProtection="1"/>
    <xf numFmtId="49" fontId="1" fillId="0" borderId="0" xfId="0" applyNumberFormat="1" applyFont="1" applyAlignment="1" applyProtection="1">
      <alignment vertical="center"/>
    </xf>
    <xf numFmtId="49" fontId="0" fillId="0" borderId="0" xfId="0" applyNumberFormat="1" applyFont="1" applyFill="1" applyBorder="1" applyAlignment="1" applyProtection="1">
      <alignment wrapText="1"/>
      <protection locked="0"/>
    </xf>
    <xf numFmtId="49" fontId="0" fillId="0" borderId="0" xfId="0" applyNumberFormat="1" applyFont="1" applyFill="1" applyAlignment="1" applyProtection="1">
      <alignment wrapText="1"/>
      <protection locked="0"/>
    </xf>
    <xf numFmtId="49" fontId="6" fillId="3" borderId="0" xfId="4" applyNumberFormat="1"/>
    <xf numFmtId="49" fontId="0" fillId="0" borderId="0" xfId="0" applyNumberFormat="1"/>
    <xf numFmtId="49" fontId="0" fillId="2" borderId="0" xfId="3" applyNumberFormat="1" applyFont="1"/>
    <xf numFmtId="49" fontId="0" fillId="0" borderId="0" xfId="0" applyNumberFormat="1" applyFont="1" applyFill="1" applyBorder="1" applyAlignment="1" applyProtection="1"/>
    <xf numFmtId="9" fontId="0" fillId="0" borderId="0" xfId="0" applyNumberFormat="1" applyFont="1" applyFill="1" applyBorder="1" applyAlignment="1" applyProtection="1"/>
    <xf numFmtId="0" fontId="0" fillId="0" borderId="0" xfId="0" applyNumberFormat="1" applyFont="1" applyFill="1" applyAlignment="1" applyProtection="1">
      <alignment horizontal="center"/>
    </xf>
    <xf numFmtId="0" fontId="8" fillId="0" borderId="0" xfId="0" applyFont="1" applyAlignment="1" applyProtection="1">
      <alignment horizontal="center"/>
    </xf>
    <xf numFmtId="0" fontId="0" fillId="0" borderId="0" xfId="0" applyNumberFormat="1" applyFont="1" applyAlignment="1" applyProtection="1">
      <alignment horizontal="center"/>
    </xf>
    <xf numFmtId="49" fontId="1" fillId="0" borderId="0" xfId="0" applyNumberFormat="1" applyFont="1" applyFill="1" applyBorder="1" applyAlignment="1" applyProtection="1">
      <protection locked="0"/>
    </xf>
    <xf numFmtId="0" fontId="3" fillId="0" borderId="0" xfId="5" applyNumberFormat="1" applyFill="1" applyProtection="1"/>
    <xf numFmtId="49" fontId="1" fillId="0" borderId="0" xfId="0" applyNumberFormat="1" applyFont="1" applyAlignment="1">
      <alignment horizontal="right"/>
    </xf>
    <xf numFmtId="0" fontId="0" fillId="9" borderId="0" xfId="0" applyFill="1" applyBorder="1"/>
    <xf numFmtId="0" fontId="0" fillId="8" borderId="0" xfId="0" applyFill="1" applyBorder="1"/>
    <xf numFmtId="0" fontId="0" fillId="10" borderId="0" xfId="0" applyFill="1" applyBorder="1"/>
    <xf numFmtId="49" fontId="1" fillId="0" borderId="0" xfId="0" applyNumberFormat="1" applyFont="1" applyAlignment="1">
      <alignment horizontal="center"/>
    </xf>
    <xf numFmtId="0" fontId="0" fillId="7" borderId="0" xfId="0" applyFill="1" applyBorder="1"/>
    <xf numFmtId="0" fontId="9" fillId="10" borderId="2" xfId="0" applyFont="1" applyFill="1" applyBorder="1" applyAlignment="1">
      <alignment horizontal="center" vertical="center"/>
    </xf>
    <xf numFmtId="0" fontId="9" fillId="10" borderId="3" xfId="0" applyFont="1" applyFill="1" applyBorder="1" applyAlignment="1">
      <alignment horizontal="center" vertical="center"/>
    </xf>
    <xf numFmtId="0" fontId="9" fillId="7" borderId="3" xfId="0" applyFont="1" applyFill="1" applyBorder="1" applyAlignment="1">
      <alignment horizontal="center" vertical="center"/>
    </xf>
    <xf numFmtId="0" fontId="9" fillId="7" borderId="4" xfId="0" applyFont="1" applyFill="1" applyBorder="1" applyAlignment="1">
      <alignment horizontal="center" vertical="center"/>
    </xf>
    <xf numFmtId="0" fontId="9" fillId="10" borderId="6" xfId="0" applyFont="1" applyFill="1" applyBorder="1" applyAlignment="1">
      <alignment horizontal="center" vertical="center"/>
    </xf>
    <xf numFmtId="0" fontId="9" fillId="7" borderId="6" xfId="0" applyFont="1" applyFill="1" applyBorder="1" applyAlignment="1">
      <alignment horizontal="center" vertical="center"/>
    </xf>
    <xf numFmtId="0" fontId="9" fillId="7" borderId="7" xfId="0" applyFont="1" applyFill="1" applyBorder="1" applyAlignment="1">
      <alignment horizontal="center" vertical="center"/>
    </xf>
    <xf numFmtId="0" fontId="9" fillId="10" borderId="10" xfId="0" applyFont="1" applyFill="1" applyBorder="1" applyAlignment="1">
      <alignment horizontal="center" vertical="center"/>
    </xf>
    <xf numFmtId="0" fontId="0" fillId="0" borderId="0" xfId="0" applyNumberFormat="1" applyAlignment="1" applyProtection="1">
      <alignment horizontal="center"/>
    </xf>
    <xf numFmtId="0" fontId="10" fillId="8" borderId="5" xfId="0" applyFont="1" applyFill="1" applyBorder="1" applyAlignment="1">
      <alignment horizontal="center" vertical="center"/>
    </xf>
    <xf numFmtId="0" fontId="10" fillId="9" borderId="5" xfId="0" applyFont="1" applyFill="1" applyBorder="1" applyAlignment="1">
      <alignment horizontal="center" vertical="center"/>
    </xf>
    <xf numFmtId="0" fontId="10" fillId="9" borderId="8" xfId="0" applyFont="1" applyFill="1" applyBorder="1" applyAlignment="1">
      <alignment horizontal="center" vertical="center"/>
    </xf>
    <xf numFmtId="0" fontId="10" fillId="8" borderId="6" xfId="0" applyFont="1" applyFill="1" applyBorder="1" applyAlignment="1">
      <alignment horizontal="center" vertical="center"/>
    </xf>
    <xf numFmtId="0" fontId="10" fillId="9" borderId="6" xfId="0" applyFont="1" applyFill="1" applyBorder="1" applyAlignment="1">
      <alignment horizontal="center" vertical="center"/>
    </xf>
    <xf numFmtId="0" fontId="10" fillId="8" borderId="9" xfId="0" applyFont="1" applyFill="1" applyBorder="1" applyAlignment="1">
      <alignment horizontal="center" vertical="center"/>
    </xf>
    <xf numFmtId="168" fontId="0" fillId="2" borderId="0" xfId="3" applyNumberFormat="1" applyFont="1"/>
    <xf numFmtId="169" fontId="0" fillId="2" borderId="0" xfId="3" applyNumberFormat="1" applyFont="1"/>
    <xf numFmtId="170" fontId="0" fillId="2" borderId="0" xfId="3" applyNumberFormat="1" applyFont="1"/>
    <xf numFmtId="49" fontId="0" fillId="11" borderId="0" xfId="7" applyNumberFormat="1" applyFont="1"/>
    <xf numFmtId="0" fontId="0" fillId="0" borderId="0" xfId="0" applyAlignment="1">
      <alignment horizontal="center"/>
    </xf>
    <xf numFmtId="0" fontId="18" fillId="15" borderId="0" xfId="26" applyFont="1" applyBorder="1" applyAlignment="1">
      <alignment horizontal="center"/>
    </xf>
    <xf numFmtId="0" fontId="19" fillId="16" borderId="12" xfId="27" applyFont="1" applyBorder="1" applyAlignment="1">
      <alignment horizontal="center"/>
    </xf>
    <xf numFmtId="0" fontId="19" fillId="16" borderId="13" xfId="27" applyFont="1" applyBorder="1" applyAlignment="1">
      <alignment horizontal="center"/>
    </xf>
    <xf numFmtId="0" fontId="19" fillId="16" borderId="14" xfId="27" applyFont="1" applyBorder="1" applyAlignment="1">
      <alignment horizontal="center"/>
    </xf>
    <xf numFmtId="0" fontId="4" fillId="0" borderId="1" xfId="1" applyAlignment="1" applyProtection="1">
      <alignment horizontal="center"/>
    </xf>
    <xf numFmtId="49" fontId="0" fillId="2" borderId="0" xfId="3" applyNumberFormat="1" applyFont="1" applyAlignment="1" applyProtection="1">
      <alignment horizontal="left" wrapText="1"/>
      <protection locked="0"/>
    </xf>
    <xf numFmtId="49" fontId="3" fillId="2" borderId="0" xfId="3" applyNumberFormat="1" applyAlignment="1" applyProtection="1">
      <alignment horizontal="left" wrapText="1"/>
      <protection locked="0"/>
    </xf>
    <xf numFmtId="49" fontId="3" fillId="5" borderId="0" xfId="6" applyNumberFormat="1" applyAlignment="1">
      <alignment horizontal="center" vertical="center" textRotation="90"/>
    </xf>
    <xf numFmtId="49" fontId="3" fillId="5" borderId="0" xfId="6" applyNumberFormat="1" applyAlignment="1">
      <alignment horizontal="center"/>
    </xf>
    <xf numFmtId="49" fontId="0" fillId="0" borderId="0" xfId="0" applyNumberFormat="1" applyFont="1" applyAlignment="1">
      <alignment horizontal="center"/>
    </xf>
    <xf numFmtId="14" fontId="20" fillId="0" borderId="15" xfId="0" applyNumberFormat="1" applyFont="1" applyFill="1" applyBorder="1" applyAlignment="1" applyProtection="1">
      <alignment horizontal="center" vertical="center" wrapText="1" shrinkToFit="1"/>
      <protection locked="0"/>
    </xf>
    <xf numFmtId="0" fontId="11" fillId="0" borderId="16" xfId="0" applyNumberFormat="1" applyFont="1" applyFill="1" applyBorder="1" applyAlignment="1" applyProtection="1">
      <alignment horizontal="center" vertical="center" wrapText="1" shrinkToFit="1"/>
      <protection locked="0"/>
    </xf>
  </cellXfs>
  <cellStyles count="28">
    <cellStyle name="20 % - Accent1" xfId="3" builtinId="30"/>
    <cellStyle name="20 % - Accent5" xfId="6" builtinId="46"/>
    <cellStyle name="20 % - Accent6" xfId="27" builtinId="50"/>
    <cellStyle name="40 % - Accent1" xfId="7" builtinId="31"/>
    <cellStyle name="40 % - Accent4" xfId="5" builtinId="43"/>
    <cellStyle name="60 % - Accent1" xfId="4" builtinId="32"/>
    <cellStyle name="Accent6" xfId="26" builtinId="49"/>
    <cellStyle name="CbDateNZ" xfId="18" xr:uid="{00000000-0005-0000-0000-000007000000}"/>
    <cellStyle name="cBMilliers" xfId="11" xr:uid="{00000000-0005-0000-0000-000008000000}"/>
    <cellStyle name="cBMilliers-" xfId="9" xr:uid="{00000000-0005-0000-0000-000009000000}"/>
    <cellStyle name="CbMilliers 2" xfId="17" xr:uid="{00000000-0005-0000-0000-00000A000000}"/>
    <cellStyle name="CbMilliersNZ" xfId="16" xr:uid="{00000000-0005-0000-0000-00000B000000}"/>
    <cellStyle name="DateZero" xfId="20" xr:uid="{00000000-0005-0000-0000-00000C000000}"/>
    <cellStyle name="Lien hypertexte 2" xfId="22" xr:uid="{00000000-0005-0000-0000-00000D000000}"/>
    <cellStyle name="Milliers 2" xfId="10" xr:uid="{00000000-0005-0000-0000-00000E000000}"/>
    <cellStyle name="Milliers 3" xfId="13" xr:uid="{00000000-0005-0000-0000-00000F000000}"/>
    <cellStyle name="Milliers 4" xfId="25" xr:uid="{00000000-0005-0000-0000-000010000000}"/>
    <cellStyle name="Monétaire 2" xfId="23" xr:uid="{00000000-0005-0000-0000-000011000000}"/>
    <cellStyle name="Normal" xfId="0" builtinId="0"/>
    <cellStyle name="Normal 2" xfId="8" xr:uid="{00000000-0005-0000-0000-000013000000}"/>
    <cellStyle name="Normal 3" xfId="12" xr:uid="{00000000-0005-0000-0000-000014000000}"/>
    <cellStyle name="Normal 4" xfId="21" xr:uid="{00000000-0005-0000-0000-000015000000}"/>
    <cellStyle name="Pourcentage 2" xfId="24" xr:uid="{00000000-0005-0000-0000-000016000000}"/>
    <cellStyle name="SaisieCbMilliers" xfId="14" xr:uid="{00000000-0005-0000-0000-000017000000}"/>
    <cellStyle name="SaisieJJMM" xfId="19" xr:uid="{00000000-0005-0000-0000-000018000000}"/>
    <cellStyle name="SaisieTaux" xfId="15" xr:uid="{00000000-0005-0000-0000-000019000000}"/>
    <cellStyle name="Texte explicatif" xfId="2" builtinId="53"/>
    <cellStyle name="Titre 1" xfId="1" builtinId="16"/>
  </cellStyles>
  <dxfs count="4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numFmt numFmtId="0" formatCode="General"/>
      <alignment horizontal="center" vertical="bottom" textRotation="0" wrapText="0" indent="0" justifyLastLine="0" shrinkToFit="0" readingOrder="0"/>
      <protection locked="1" hidden="0"/>
    </dxf>
    <dxf>
      <numFmt numFmtId="0" formatCode="General"/>
      <alignment horizontal="center" vertical="bottom" textRotation="0" wrapText="0" indent="0" justifyLastLine="0" shrinkToFit="0" readingOrder="0"/>
      <protection locked="1" hidden="0"/>
    </dxf>
    <dxf>
      <font>
        <b val="0"/>
      </font>
      <numFmt numFmtId="0" formatCode="General"/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protection locked="0" hidden="0"/>
    </dxf>
    <dxf>
      <numFmt numFmtId="30" formatCode="@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protection locked="1" hidden="0"/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strike val="0"/>
        <outline val="0"/>
        <shadow val="0"/>
        <u val="none"/>
        <vertAlign val="baseline"/>
        <sz val="12"/>
        <name val="Calibri"/>
        <scheme val="none"/>
      </font>
      <protection locked="1" hidden="0"/>
    </dxf>
    <dxf>
      <numFmt numFmtId="30" formatCode="@"/>
      <protection locked="1" hidden="0"/>
    </dxf>
    <dxf>
      <numFmt numFmtId="30" formatCode="@"/>
      <alignment horizontal="general" vertical="center" textRotation="0" wrapText="0" indent="0" justifyLastLine="0" shrinkToFit="0" readingOrder="0"/>
      <protection locked="1" hidden="0"/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colors>
    <mruColors>
      <color rgb="FF0000C0"/>
      <color rgb="FF2121FF"/>
      <color rgb="FF4747FF"/>
      <color rgb="FF000066"/>
      <color rgb="FF00004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1438275</xdr:colOff>
      <xdr:row>9</xdr:row>
      <xdr:rowOff>123825</xdr:rowOff>
    </xdr:from>
    <xdr:to>
      <xdr:col>8</xdr:col>
      <xdr:colOff>266700</xdr:colOff>
      <xdr:row>9</xdr:row>
      <xdr:rowOff>123825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CxnSpPr/>
      </xdr:nvCxnSpPr>
      <xdr:spPr>
        <a:xfrm>
          <a:off x="1676400" y="5153025"/>
          <a:ext cx="7667625" cy="0"/>
        </a:xfrm>
        <a:prstGeom prst="straightConnector1">
          <a:avLst/>
        </a:prstGeom>
        <a:ln>
          <a:tailEnd type="arrow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 editAs="absolute">
    <xdr:from>
      <xdr:col>2</xdr:col>
      <xdr:colOff>114300</xdr:colOff>
      <xdr:row>2</xdr:row>
      <xdr:rowOff>123825</xdr:rowOff>
    </xdr:from>
    <xdr:to>
      <xdr:col>2</xdr:col>
      <xdr:colOff>114300</xdr:colOff>
      <xdr:row>10</xdr:row>
      <xdr:rowOff>114302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CxnSpPr/>
      </xdr:nvCxnSpPr>
      <xdr:spPr>
        <a:xfrm flipV="1">
          <a:off x="1905000" y="771525"/>
          <a:ext cx="0" cy="4981577"/>
        </a:xfrm>
        <a:prstGeom prst="straightConnector1">
          <a:avLst/>
        </a:prstGeom>
        <a:ln>
          <a:tailEnd type="arrow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 editAs="absolute">
    <xdr:from>
      <xdr:col>7</xdr:col>
      <xdr:colOff>438149</xdr:colOff>
      <xdr:row>13</xdr:row>
      <xdr:rowOff>47624</xdr:rowOff>
    </xdr:from>
    <xdr:to>
      <xdr:col>7</xdr:col>
      <xdr:colOff>981074</xdr:colOff>
      <xdr:row>14</xdr:row>
      <xdr:rowOff>133349</xdr:rowOff>
    </xdr:to>
    <xdr:sp macro="" textlink="">
      <xdr:nvSpPr>
        <xdr:cNvPr id="5" name="Ellips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8105774" y="6257924"/>
          <a:ext cx="542925" cy="276225"/>
        </a:xfrm>
        <a:prstGeom prst="ellipse">
          <a:avLst/>
        </a:prstGeom>
        <a:solidFill>
          <a:schemeClr val="lt1">
            <a:alpha val="80000"/>
          </a:schemeClr>
        </a:solidFill>
        <a:ln w="22225">
          <a:solidFill>
            <a:srgbClr val="2121FF"/>
          </a:solidFill>
          <a:prstDash val="solid"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none" lIns="36000" tIns="0" rIns="36000" bIns="0" rtlCol="0" anchor="ctr"/>
        <a:lstStyle/>
        <a:p>
          <a:pPr algn="ctr"/>
          <a:r>
            <a:rPr lang="fr-CH" sz="1400" b="1">
              <a:solidFill>
                <a:srgbClr val="2121FF"/>
              </a:solidFill>
            </a:rPr>
            <a:t>N1</a:t>
          </a:r>
        </a:p>
      </xdr:txBody>
    </xdr:sp>
    <xdr:clientData fLock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MatriceRisques" displayName="TabMatriceRisques" ref="A4:N25" totalsRowCount="1" headerRowDxfId="35" dataDxfId="34" totalsRowDxfId="33">
  <autoFilter ref="A4:N24" xr:uid="{00000000-0009-0000-0100-000003000000}"/>
  <tableColumns count="14">
    <tableColumn id="1" xr3:uid="{00000000-0010-0000-0000-000001000000}" name="N1" totalsRowFunction="custom" dataDxfId="30" totalsRowDxfId="13">
      <totalsRowFormula>COUNT(TabMatriceRisques[N1])</totalsRowFormula>
    </tableColumn>
    <tableColumn id="4" xr3:uid="{00000000-0010-0000-0000-000004000000}" name="Risque identifié" totalsRowLabel="risque(s)" dataDxfId="29" totalsRowDxfId="12"/>
    <tableColumn id="24" xr3:uid="{00000000-0010-0000-0000-000018000000}" name="Description" dataDxfId="28" totalsRowDxfId="11"/>
    <tableColumn id="25" xr3:uid="{00000000-0010-0000-0000-000019000000}" name="Effets" dataDxfId="27" totalsRowDxfId="10"/>
    <tableColumn id="30" xr3:uid="{00000000-0010-0000-0000-00001E000000}" name="Catégorie" dataDxfId="26" totalsRowDxfId="9"/>
    <tableColumn id="26" xr3:uid="{00000000-0010-0000-0000-00001A000000}" name="Probabilité" dataDxfId="25" totalsRowDxfId="8"/>
    <tableColumn id="27" xr3:uid="{00000000-0010-0000-0000-00001B000000}" name="Gravité" dataDxfId="24" totalsRowDxfId="7"/>
    <tableColumn id="31" xr3:uid="{00000000-0010-0000-0000-00001F000000}" name="Criticité %" dataDxfId="23" totalsRowDxfId="6">
      <calculatedColumnFormula>IF(AND(TabMatriceRisques[[#This Row],[Probabilité]]&lt;&gt;"",TabMatriceRisques[[#This Row],[Gravité]]&lt;&gt;""),(LEFT(TabMatriceRisques[[#This Row],[Probabilité]],1)*LEFT(TabMatriceRisques[[#This Row],[Gravité]],1))/25,"")</calculatedColumnFormula>
    </tableColumn>
    <tableColumn id="34" xr3:uid="{00000000-0010-0000-0000-000022000000}" name="Criticité" dataDxfId="22" totalsRowDxfId="5">
      <calculatedColumnFormula>IF(AND(TabMatriceRisques[[#This Row],[Probabilité]]&lt;&gt;"",TabMatriceRisques[[#This Row],[Gravité]]&lt;&gt;""),LOOKUP(((LEFT(TabMatriceRisques[[#This Row],[Probabilité]],1)*10)+LEFT(TabMatriceRisques[[#This Row],[Gravité]],1)),{11;12;13;14;15;21;22;23;24;25;31;32;33;34;35;41;42;43;44;45;51;52;53;54;55},{"Faible";"Faible";"Moyen";"Moyen";"Elevé";"Faible";"Faible";"Moyen";"Elevé";"Critique";"Faible";"Moyen";"Elevé";"Elevé";"Critique";"Moyen";"Elevé";"Elevé";"Critique";"Critique";"Elevé";"Elevé";"Critique";"Critique";"Critique"}),"")</calculatedColumnFormula>
    </tableColumn>
    <tableColumn id="29" xr3:uid="{00000000-0010-0000-0000-00001D000000}" name="Mesure(s)" dataDxfId="21" totalsRowDxfId="4"/>
    <tableColumn id="32" xr3:uid="{00000000-0010-0000-0000-000020000000}" name="Contrôle libellé" totalsRowFunction="custom" dataDxfId="20" totalsRowDxfId="3">
      <calculatedColumnFormula>IF(AND(TabMatriceRisques[[#This Row],[N1]]&gt;0,TabMatriceRisques[[#This Row],[Risque identifié]]=""),"ERREUR","OK")</calculatedColumnFormula>
      <totalsRowFormula>IF(COUNTIF(K5:K24,"ERREUR")&gt;0,"ERREUR","OK")</totalsRowFormula>
    </tableColumn>
    <tableColumn id="33" xr3:uid="{00000000-0010-0000-0000-000021000000}" name="Contrôle %" totalsRowFunction="custom" dataDxfId="19" totalsRowDxfId="2">
      <calculatedColumnFormula>IF(AND(OR(TabMatriceRisques[[#This Row],[Gravité]]="",TabMatriceRisques[[#This Row],[Criticité %]]=""),TabMatriceRisques[[#This Row],[N1]]&gt;0),"ERREUR","OK")</calculatedColumnFormula>
      <totalsRowFormula>IF(COUNTIF(L5:L24,"ERREUR")&gt;0,"ERREUR","OK")</totalsRowFormula>
    </tableColumn>
    <tableColumn id="35" xr3:uid="{00000000-0010-0000-0000-000023000000}" name="Probabilité (nb)" dataDxfId="18" totalsRowDxfId="1">
      <calculatedColumnFormula>IF(TabMatriceRisques[[#This Row],[Probabilité]]&lt;&gt;"",LEFT(TabMatriceRisques[[#This Row],[Probabilité]],1),0)</calculatedColumnFormula>
    </tableColumn>
    <tableColumn id="36" xr3:uid="{00000000-0010-0000-0000-000024000000}" name="Gravité (nb)" dataDxfId="17" totalsRowDxfId="0">
      <calculatedColumnFormula>IF(TabMatriceRisques[[#This Row],[Gravité]]&lt;&gt;"",LEFT(TabMatriceRisques[[#This Row],[Gravité]],1),0)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F00"/>
  </sheetPr>
  <dimension ref="B1:B7"/>
  <sheetViews>
    <sheetView workbookViewId="0"/>
  </sheetViews>
  <sheetFormatPr baseColWidth="10" defaultRowHeight="15" x14ac:dyDescent="0.25"/>
  <cols>
    <col min="1" max="1" width="44.28515625" customWidth="1"/>
    <col min="2" max="2" width="100.5703125" style="53" bestFit="1" customWidth="1"/>
  </cols>
  <sheetData>
    <row r="1" spans="2:2" ht="192" customHeight="1" thickBot="1" x14ac:dyDescent="0.3"/>
    <row r="2" spans="2:2" ht="19.5" thickTop="1" x14ac:dyDescent="0.3">
      <c r="B2" s="55" t="s">
        <v>58</v>
      </c>
    </row>
    <row r="3" spans="2:2" ht="18.75" x14ac:dyDescent="0.3">
      <c r="B3" s="56" t="s">
        <v>55</v>
      </c>
    </row>
    <row r="4" spans="2:2" ht="19.5" thickBot="1" x14ac:dyDescent="0.35">
      <c r="B4" s="57" t="s">
        <v>56</v>
      </c>
    </row>
    <row r="5" spans="2:2" ht="15.75" thickTop="1" x14ac:dyDescent="0.25"/>
    <row r="7" spans="2:2" ht="21" x14ac:dyDescent="0.35">
      <c r="B7" s="54" t="s">
        <v>57</v>
      </c>
    </row>
  </sheetData>
  <sheetProtection sheet="1" objects="1" scenarios="1" selectLockedCells="1" selectUnlockedCell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3">
    <tabColor rgb="FF00B050"/>
    <pageSetUpPr fitToPage="1"/>
  </sheetPr>
  <dimension ref="A1:N37"/>
  <sheetViews>
    <sheetView tabSelected="1" workbookViewId="0">
      <selection activeCell="H21" sqref="H21"/>
    </sheetView>
  </sheetViews>
  <sheetFormatPr baseColWidth="10" defaultRowHeight="15" x14ac:dyDescent="0.25"/>
  <cols>
    <col min="1" max="1" width="5.7109375" bestFit="1" customWidth="1"/>
    <col min="2" max="4" width="28.7109375" customWidth="1"/>
    <col min="5" max="5" width="20.85546875" customWidth="1"/>
    <col min="6" max="6" width="23.28515625" bestFit="1" customWidth="1"/>
    <col min="7" max="7" width="23.28515625" customWidth="1"/>
    <col min="8" max="8" width="15.7109375" customWidth="1"/>
    <col min="9" max="9" width="10.28515625" bestFit="1" customWidth="1"/>
    <col min="10" max="10" width="30.7109375" customWidth="1"/>
    <col min="11" max="11" width="17.140625" bestFit="1" customWidth="1"/>
    <col min="12" max="12" width="13" bestFit="1" customWidth="1"/>
    <col min="13" max="13" width="17.28515625" bestFit="1" customWidth="1"/>
    <col min="14" max="14" width="14" bestFit="1" customWidth="1"/>
  </cols>
  <sheetData>
    <row r="1" spans="1:14" ht="20.25" thickBot="1" x14ac:dyDescent="0.35">
      <c r="A1" s="58" t="s">
        <v>47</v>
      </c>
      <c r="B1" s="58"/>
      <c r="C1" s="58"/>
      <c r="D1" s="58"/>
      <c r="E1" s="58"/>
      <c r="F1" s="58"/>
      <c r="G1" s="58"/>
      <c r="H1" s="58"/>
      <c r="I1" s="58"/>
      <c r="J1" s="58"/>
    </row>
    <row r="2" spans="1:14" ht="15.75" thickTop="1" x14ac:dyDescent="0.25"/>
    <row r="3" spans="1:14" x14ac:dyDescent="0.25">
      <c r="A3" s="10"/>
      <c r="B3" s="10" t="s">
        <v>24</v>
      </c>
      <c r="C3" s="9"/>
      <c r="D3" s="9"/>
      <c r="E3" s="9"/>
      <c r="F3" s="9"/>
      <c r="G3" s="9"/>
      <c r="H3" s="9"/>
      <c r="I3" s="9"/>
      <c r="J3" s="9"/>
      <c r="K3" s="27"/>
      <c r="L3" s="27"/>
    </row>
    <row r="4" spans="1:14" s="5" customFormat="1" ht="22.5" customHeight="1" x14ac:dyDescent="0.25">
      <c r="A4" s="4" t="s">
        <v>0</v>
      </c>
      <c r="B4" s="4" t="s">
        <v>18</v>
      </c>
      <c r="C4" s="4" t="s">
        <v>2</v>
      </c>
      <c r="D4" s="4" t="s">
        <v>20</v>
      </c>
      <c r="E4" s="4" t="s">
        <v>54</v>
      </c>
      <c r="F4" s="4" t="s">
        <v>19</v>
      </c>
      <c r="G4" s="4" t="s">
        <v>22</v>
      </c>
      <c r="H4" s="4" t="s">
        <v>36</v>
      </c>
      <c r="I4" s="4" t="s">
        <v>23</v>
      </c>
      <c r="J4" s="4" t="s">
        <v>21</v>
      </c>
      <c r="K4" s="15" t="s">
        <v>11</v>
      </c>
      <c r="L4" s="15" t="s">
        <v>35</v>
      </c>
      <c r="M4" s="15" t="s">
        <v>42</v>
      </c>
      <c r="N4" s="15" t="s">
        <v>43</v>
      </c>
    </row>
    <row r="5" spans="1:14" s="1" customFormat="1" x14ac:dyDescent="0.25">
      <c r="A5" s="6">
        <v>1</v>
      </c>
      <c r="B5" s="64" t="s">
        <v>59</v>
      </c>
      <c r="C5" s="16"/>
      <c r="D5" s="16"/>
      <c r="E5" s="12"/>
      <c r="F5" s="26" t="s">
        <v>28</v>
      </c>
      <c r="G5" s="26" t="s">
        <v>31</v>
      </c>
      <c r="H5" s="22">
        <f>IF(AND(TabMatriceRisques[[#This Row],[Probabilité]]&lt;&gt;"",TabMatriceRisques[[#This Row],[Gravité]]&lt;&gt;""),(LEFT(TabMatriceRisques[[#This Row],[Probabilité]],1)*LEFT(TabMatriceRisques[[#This Row],[Gravité]],1))/25,"")</f>
        <v>0.16</v>
      </c>
      <c r="I5" s="21" t="str">
        <f>IF(AND(TabMatriceRisques[[#This Row],[Probabilité]]&lt;&gt;"",TabMatriceRisques[[#This Row],[Gravité]]&lt;&gt;""),LOOKUP(((LEFT(TabMatriceRisques[[#This Row],[Probabilité]],1)*10)+LEFT(TabMatriceRisques[[#This Row],[Gravité]],1)),{11;12;13;14;15;21;22;23;24;25;31;32;33;34;35;41;42;43;44;45;51;52;53;54;55},{"Faible";"Faible";"Moyen";"Moyen";"Elevé";"Faible";"Faible";"Moyen";"Elevé";"Critique";"Faible";"Moyen";"Elevé";"Elevé";"Critique";"Moyen";"Elevé";"Elevé";"Critique";"Critique";"Elevé";"Elevé";"Critique";"Critique";"Critique"}),"")</f>
        <v>Faible</v>
      </c>
      <c r="J5" s="12"/>
      <c r="K5" s="23" t="str">
        <f>IF(AND(TabMatriceRisques[[#This Row],[N1]]&gt;0,TabMatriceRisques[[#This Row],[Risque identifié]]=""),"ERREUR","OK")</f>
        <v>OK</v>
      </c>
      <c r="L5" s="25" t="str">
        <f>IF(AND(OR(TabMatriceRisques[[#This Row],[Gravité]]="",TabMatriceRisques[[#This Row],[Criticité %]]=""),TabMatriceRisques[[#This Row],[N1]]&gt;0),"ERREUR","OK")</f>
        <v>OK</v>
      </c>
      <c r="M5" s="42" t="str">
        <f>IF(TabMatriceRisques[[#This Row],[Probabilité]]&lt;&gt;"",LEFT(TabMatriceRisques[[#This Row],[Probabilité]],1),0)</f>
        <v>2</v>
      </c>
      <c r="N5" s="42" t="str">
        <f>IF(TabMatriceRisques[[#This Row],[Gravité]]&lt;&gt;"",LEFT(TabMatriceRisques[[#This Row],[Gravité]],1),0)</f>
        <v>2</v>
      </c>
    </row>
    <row r="6" spans="1:14" s="1" customFormat="1" x14ac:dyDescent="0.25">
      <c r="A6" s="6">
        <v>2</v>
      </c>
      <c r="B6" s="64" t="s">
        <v>60</v>
      </c>
      <c r="C6" s="16"/>
      <c r="D6" s="16"/>
      <c r="E6" s="12"/>
      <c r="F6" s="26" t="s">
        <v>26</v>
      </c>
      <c r="G6" s="26" t="s">
        <v>31</v>
      </c>
      <c r="H6" s="22">
        <f>IF(AND(TabMatriceRisques[[#This Row],[Probabilité]]&lt;&gt;"",TabMatriceRisques[[#This Row],[Gravité]]&lt;&gt;""),(LEFT(TabMatriceRisques[[#This Row],[Probabilité]],1)*LEFT(TabMatriceRisques[[#This Row],[Gravité]],1))/25,"")</f>
        <v>0.32</v>
      </c>
      <c r="I6" s="21" t="str">
        <f>IF(AND(TabMatriceRisques[[#This Row],[Probabilité]]&lt;&gt;"",TabMatriceRisques[[#This Row],[Gravité]]&lt;&gt;""),LOOKUP(((LEFT(TabMatriceRisques[[#This Row],[Probabilité]],1)*10)+LEFT(TabMatriceRisques[[#This Row],[Gravité]],1)),{11;12;13;14;15;21;22;23;24;25;31;32;33;34;35;41;42;43;44;45;51;52;53;54;55},{"Faible";"Faible";"Moyen";"Moyen";"Elevé";"Faible";"Faible";"Moyen";"Elevé";"Critique";"Faible";"Moyen";"Elevé";"Elevé";"Critique";"Moyen";"Elevé";"Elevé";"Critique";"Critique";"Elevé";"Elevé";"Critique";"Critique";"Critique"}),"")</f>
        <v>Elevé</v>
      </c>
      <c r="J6" s="12"/>
      <c r="K6" s="23" t="str">
        <f>IF(AND(TabMatriceRisques[[#This Row],[N1]]&gt;0,TabMatriceRisques[[#This Row],[Risque identifié]]=""),"ERREUR","OK")</f>
        <v>OK</v>
      </c>
      <c r="L6" s="25" t="str">
        <f>IF(AND(OR(TabMatriceRisques[[#This Row],[Gravité]]="",TabMatriceRisques[[#This Row],[Criticité %]]=""),TabMatriceRisques[[#This Row],[N1]]&gt;0),"ERREUR","OK")</f>
        <v>OK</v>
      </c>
      <c r="M6" s="42" t="str">
        <f>IF(TabMatriceRisques[[#This Row],[Probabilité]]&lt;&gt;"",LEFT(TabMatriceRisques[[#This Row],[Probabilité]],1),0)</f>
        <v>4</v>
      </c>
      <c r="N6" s="42" t="str">
        <f>IF(TabMatriceRisques[[#This Row],[Gravité]]&lt;&gt;"",LEFT(TabMatriceRisques[[#This Row],[Gravité]],1),0)</f>
        <v>2</v>
      </c>
    </row>
    <row r="7" spans="1:14" s="1" customFormat="1" x14ac:dyDescent="0.25">
      <c r="A7" s="6">
        <v>3</v>
      </c>
      <c r="B7" s="65" t="s">
        <v>61</v>
      </c>
      <c r="C7" s="16"/>
      <c r="D7" s="16"/>
      <c r="E7" s="12"/>
      <c r="F7" s="26" t="s">
        <v>26</v>
      </c>
      <c r="G7" s="26" t="s">
        <v>32</v>
      </c>
      <c r="H7" s="22">
        <f>IF(AND(TabMatriceRisques[[#This Row],[Probabilité]]&lt;&gt;"",TabMatriceRisques[[#This Row],[Gravité]]&lt;&gt;""),(LEFT(TabMatriceRisques[[#This Row],[Probabilité]],1)*LEFT(TabMatriceRisques[[#This Row],[Gravité]],1))/25,"")</f>
        <v>0.48</v>
      </c>
      <c r="I7" s="21" t="str">
        <f>IF(AND(TabMatriceRisques[[#This Row],[Probabilité]]&lt;&gt;"",TabMatriceRisques[[#This Row],[Gravité]]&lt;&gt;""),LOOKUP(((LEFT(TabMatriceRisques[[#This Row],[Probabilité]],1)*10)+LEFT(TabMatriceRisques[[#This Row],[Gravité]],1)),{11;12;13;14;15;21;22;23;24;25;31;32;33;34;35;41;42;43;44;45;51;52;53;54;55},{"Faible";"Faible";"Moyen";"Moyen";"Elevé";"Faible";"Faible";"Moyen";"Elevé";"Critique";"Faible";"Moyen";"Elevé";"Elevé";"Critique";"Moyen";"Elevé";"Elevé";"Critique";"Critique";"Elevé";"Elevé";"Critique";"Critique";"Critique"}),"")</f>
        <v>Elevé</v>
      </c>
      <c r="J7" s="12"/>
      <c r="K7" s="23" t="str">
        <f>IF(AND(TabMatriceRisques[[#This Row],[N1]]&gt;0,TabMatriceRisques[[#This Row],[Risque identifié]]=""),"ERREUR","OK")</f>
        <v>OK</v>
      </c>
      <c r="L7" s="25" t="str">
        <f>IF(AND(OR(TabMatriceRisques[[#This Row],[Gravité]]="",TabMatriceRisques[[#This Row],[Criticité %]]=""),TabMatriceRisques[[#This Row],[N1]]&gt;0),"ERREUR","OK")</f>
        <v>OK</v>
      </c>
      <c r="M7" s="42" t="str">
        <f>IF(TabMatriceRisques[[#This Row],[Probabilité]]&lt;&gt;"",LEFT(TabMatriceRisques[[#This Row],[Probabilité]],1),0)</f>
        <v>4</v>
      </c>
      <c r="N7" s="42" t="str">
        <f>IF(TabMatriceRisques[[#This Row],[Gravité]]&lt;&gt;"",LEFT(TabMatriceRisques[[#This Row],[Gravité]],1),0)</f>
        <v>3</v>
      </c>
    </row>
    <row r="8" spans="1:14" s="1" customFormat="1" x14ac:dyDescent="0.25">
      <c r="A8" s="6">
        <v>4</v>
      </c>
      <c r="B8" s="65" t="s">
        <v>62</v>
      </c>
      <c r="C8" s="16"/>
      <c r="D8" s="16"/>
      <c r="E8" s="12"/>
      <c r="F8" s="26" t="s">
        <v>26</v>
      </c>
      <c r="G8" s="26" t="s">
        <v>32</v>
      </c>
      <c r="H8" s="22">
        <f>IF(AND(TabMatriceRisques[[#This Row],[Probabilité]]&lt;&gt;"",TabMatriceRisques[[#This Row],[Gravité]]&lt;&gt;""),(LEFT(TabMatriceRisques[[#This Row],[Probabilité]],1)*LEFT(TabMatriceRisques[[#This Row],[Gravité]],1))/25,"")</f>
        <v>0.48</v>
      </c>
      <c r="I8" s="21" t="str">
        <f>IF(AND(TabMatriceRisques[[#This Row],[Probabilité]]&lt;&gt;"",TabMatriceRisques[[#This Row],[Gravité]]&lt;&gt;""),LOOKUP(((LEFT(TabMatriceRisques[[#This Row],[Probabilité]],1)*10)+LEFT(TabMatriceRisques[[#This Row],[Gravité]],1)),{11;12;13;14;15;21;22;23;24;25;31;32;33;34;35;41;42;43;44;45;51;52;53;54;55},{"Faible";"Faible";"Moyen";"Moyen";"Elevé";"Faible";"Faible";"Moyen";"Elevé";"Critique";"Faible";"Moyen";"Elevé";"Elevé";"Critique";"Moyen";"Elevé";"Elevé";"Critique";"Critique";"Elevé";"Elevé";"Critique";"Critique";"Critique"}),"")</f>
        <v>Elevé</v>
      </c>
      <c r="J8" s="12"/>
      <c r="K8" s="23" t="str">
        <f>IF(AND(TabMatriceRisques[[#This Row],[N1]]&gt;0,TabMatriceRisques[[#This Row],[Risque identifié]]=""),"ERREUR","OK")</f>
        <v>OK</v>
      </c>
      <c r="L8" s="25" t="str">
        <f>IF(AND(OR(TabMatriceRisques[[#This Row],[Gravité]]="",TabMatriceRisques[[#This Row],[Criticité %]]=""),TabMatriceRisques[[#This Row],[N1]]&gt;0),"ERREUR","OK")</f>
        <v>OK</v>
      </c>
      <c r="M8" s="42" t="str">
        <f>IF(TabMatriceRisques[[#This Row],[Probabilité]]&lt;&gt;"",LEFT(TabMatriceRisques[[#This Row],[Probabilité]],1),0)</f>
        <v>4</v>
      </c>
      <c r="N8" s="42" t="str">
        <f>IF(TabMatriceRisques[[#This Row],[Gravité]]&lt;&gt;"",LEFT(TabMatriceRisques[[#This Row],[Gravité]],1),0)</f>
        <v>3</v>
      </c>
    </row>
    <row r="9" spans="1:14" s="1" customFormat="1" x14ac:dyDescent="0.25">
      <c r="A9" s="6">
        <v>5</v>
      </c>
      <c r="B9" s="64" t="s">
        <v>59</v>
      </c>
      <c r="C9" s="16"/>
      <c r="D9" s="16"/>
      <c r="E9" s="12"/>
      <c r="F9" s="26" t="s">
        <v>26</v>
      </c>
      <c r="G9" s="26" t="s">
        <v>31</v>
      </c>
      <c r="H9" s="22">
        <f>IF(AND(TabMatriceRisques[[#This Row],[Probabilité]]&lt;&gt;"",TabMatriceRisques[[#This Row],[Gravité]]&lt;&gt;""),(LEFT(TabMatriceRisques[[#This Row],[Probabilité]],1)*LEFT(TabMatriceRisques[[#This Row],[Gravité]],1))/25,"")</f>
        <v>0.32</v>
      </c>
      <c r="I9" s="21" t="str">
        <f>IF(AND(TabMatriceRisques[[#This Row],[Probabilité]]&lt;&gt;"",TabMatriceRisques[[#This Row],[Gravité]]&lt;&gt;""),LOOKUP(((LEFT(TabMatriceRisques[[#This Row],[Probabilité]],1)*10)+LEFT(TabMatriceRisques[[#This Row],[Gravité]],1)),{11;12;13;14;15;21;22;23;24;25;31;32;33;34;35;41;42;43;44;45;51;52;53;54;55},{"Faible";"Faible";"Moyen";"Moyen";"Elevé";"Faible";"Faible";"Moyen";"Elevé";"Critique";"Faible";"Moyen";"Elevé";"Elevé";"Critique";"Moyen";"Elevé";"Elevé";"Critique";"Critique";"Elevé";"Elevé";"Critique";"Critique";"Critique"}),"")</f>
        <v>Elevé</v>
      </c>
      <c r="J9" s="12"/>
      <c r="K9" s="23" t="str">
        <f>IF(AND(TabMatriceRisques[[#This Row],[N1]]&gt;0,TabMatriceRisques[[#This Row],[Risque identifié]]=""),"ERREUR","OK")</f>
        <v>OK</v>
      </c>
      <c r="L9" s="25" t="str">
        <f>IF(AND(OR(TabMatriceRisques[[#This Row],[Gravité]]="",TabMatriceRisques[[#This Row],[Criticité %]]=""),TabMatriceRisques[[#This Row],[N1]]&gt;0),"ERREUR","OK")</f>
        <v>OK</v>
      </c>
      <c r="M9" s="42" t="str">
        <f>IF(TabMatriceRisques[[#This Row],[Probabilité]]&lt;&gt;"",LEFT(TabMatriceRisques[[#This Row],[Probabilité]],1),0)</f>
        <v>4</v>
      </c>
      <c r="N9" s="42" t="str">
        <f>IF(TabMatriceRisques[[#This Row],[Gravité]]&lt;&gt;"",LEFT(TabMatriceRisques[[#This Row],[Gravité]],1),0)</f>
        <v>2</v>
      </c>
    </row>
    <row r="10" spans="1:14" s="1" customFormat="1" x14ac:dyDescent="0.25">
      <c r="A10" s="6">
        <v>6</v>
      </c>
      <c r="B10" s="64" t="s">
        <v>60</v>
      </c>
      <c r="C10" s="16"/>
      <c r="D10" s="16"/>
      <c r="E10" s="12"/>
      <c r="F10" s="26" t="s">
        <v>26</v>
      </c>
      <c r="G10" s="26" t="s">
        <v>33</v>
      </c>
      <c r="H10" s="22">
        <f>IF(AND(TabMatriceRisques[[#This Row],[Probabilité]]&lt;&gt;"",TabMatriceRisques[[#This Row],[Gravité]]&lt;&gt;""),(LEFT(TabMatriceRisques[[#This Row],[Probabilité]],1)*LEFT(TabMatriceRisques[[#This Row],[Gravité]],1))/25,"")</f>
        <v>0.64</v>
      </c>
      <c r="I10" s="21" t="str">
        <f>IF(AND(TabMatriceRisques[[#This Row],[Probabilité]]&lt;&gt;"",TabMatriceRisques[[#This Row],[Gravité]]&lt;&gt;""),LOOKUP(((LEFT(TabMatriceRisques[[#This Row],[Probabilité]],1)*10)+LEFT(TabMatriceRisques[[#This Row],[Gravité]],1)),{11;12;13;14;15;21;22;23;24;25;31;32;33;34;35;41;42;43;44;45;51;52;53;54;55},{"Faible";"Faible";"Moyen";"Moyen";"Elevé";"Faible";"Faible";"Moyen";"Elevé";"Critique";"Faible";"Moyen";"Elevé";"Elevé";"Critique";"Moyen";"Elevé";"Elevé";"Critique";"Critique";"Elevé";"Elevé";"Critique";"Critique";"Critique"}),"")</f>
        <v>Critique</v>
      </c>
      <c r="J10" s="12"/>
      <c r="K10" s="23" t="str">
        <f>IF(AND(TabMatriceRisques[[#This Row],[N1]]&gt;0,TabMatriceRisques[[#This Row],[Risque identifié]]=""),"ERREUR","OK")</f>
        <v>OK</v>
      </c>
      <c r="L10" s="25" t="str">
        <f>IF(AND(OR(TabMatriceRisques[[#This Row],[Gravité]]="",TabMatriceRisques[[#This Row],[Criticité %]]=""),TabMatriceRisques[[#This Row],[N1]]&gt;0),"ERREUR","OK")</f>
        <v>OK</v>
      </c>
      <c r="M10" s="42" t="str">
        <f>IF(TabMatriceRisques[[#This Row],[Probabilité]]&lt;&gt;"",LEFT(TabMatriceRisques[[#This Row],[Probabilité]],1),0)</f>
        <v>4</v>
      </c>
      <c r="N10" s="42" t="str">
        <f>IF(TabMatriceRisques[[#This Row],[Gravité]]&lt;&gt;"",LEFT(TabMatriceRisques[[#This Row],[Gravité]],1),0)</f>
        <v>4</v>
      </c>
    </row>
    <row r="11" spans="1:14" s="1" customFormat="1" x14ac:dyDescent="0.25">
      <c r="A11" s="6">
        <v>7</v>
      </c>
      <c r="B11" s="65" t="s">
        <v>61</v>
      </c>
      <c r="C11" s="16"/>
      <c r="D11" s="16"/>
      <c r="E11" s="12"/>
      <c r="F11" s="26" t="s">
        <v>27</v>
      </c>
      <c r="G11" s="26" t="s">
        <v>32</v>
      </c>
      <c r="H11" s="22">
        <f>IF(AND(TabMatriceRisques[[#This Row],[Probabilité]]&lt;&gt;"",TabMatriceRisques[[#This Row],[Gravité]]&lt;&gt;""),(LEFT(TabMatriceRisques[[#This Row],[Probabilité]],1)*LEFT(TabMatriceRisques[[#This Row],[Gravité]],1))/25,"")</f>
        <v>0.36</v>
      </c>
      <c r="I11" s="21" t="str">
        <f>IF(AND(TabMatriceRisques[[#This Row],[Probabilité]]&lt;&gt;"",TabMatriceRisques[[#This Row],[Gravité]]&lt;&gt;""),LOOKUP(((LEFT(TabMatriceRisques[[#This Row],[Probabilité]],1)*10)+LEFT(TabMatriceRisques[[#This Row],[Gravité]],1)),{11;12;13;14;15;21;22;23;24;25;31;32;33;34;35;41;42;43;44;45;51;52;53;54;55},{"Faible";"Faible";"Moyen";"Moyen";"Elevé";"Faible";"Faible";"Moyen";"Elevé";"Critique";"Faible";"Moyen";"Elevé";"Elevé";"Critique";"Moyen";"Elevé";"Elevé";"Critique";"Critique";"Elevé";"Elevé";"Critique";"Critique";"Critique"}),"")</f>
        <v>Elevé</v>
      </c>
      <c r="J11" s="12"/>
      <c r="K11" s="23" t="str">
        <f>IF(AND(TabMatriceRisques[[#This Row],[N1]]&gt;0,TabMatriceRisques[[#This Row],[Risque identifié]]=""),"ERREUR","OK")</f>
        <v>OK</v>
      </c>
      <c r="L11" s="25" t="str">
        <f>IF(AND(OR(TabMatriceRisques[[#This Row],[Gravité]]="",TabMatriceRisques[[#This Row],[Criticité %]]=""),TabMatriceRisques[[#This Row],[N1]]&gt;0),"ERREUR","OK")</f>
        <v>OK</v>
      </c>
      <c r="M11" s="42" t="str">
        <f>IF(TabMatriceRisques[[#This Row],[Probabilité]]&lt;&gt;"",LEFT(TabMatriceRisques[[#This Row],[Probabilité]],1),0)</f>
        <v>3</v>
      </c>
      <c r="N11" s="42" t="str">
        <f>IF(TabMatriceRisques[[#This Row],[Gravité]]&lt;&gt;"",LEFT(TabMatriceRisques[[#This Row],[Gravité]],1),0)</f>
        <v>3</v>
      </c>
    </row>
    <row r="12" spans="1:14" s="1" customFormat="1" x14ac:dyDescent="0.25">
      <c r="A12" s="6">
        <v>8</v>
      </c>
      <c r="B12" s="65" t="s">
        <v>62</v>
      </c>
      <c r="C12" s="16"/>
      <c r="D12" s="16"/>
      <c r="E12" s="12"/>
      <c r="F12" s="26" t="s">
        <v>27</v>
      </c>
      <c r="G12" s="26" t="s">
        <v>32</v>
      </c>
      <c r="H12" s="22">
        <f>IF(AND(TabMatriceRisques[[#This Row],[Probabilité]]&lt;&gt;"",TabMatriceRisques[[#This Row],[Gravité]]&lt;&gt;""),(LEFT(TabMatriceRisques[[#This Row],[Probabilité]],1)*LEFT(TabMatriceRisques[[#This Row],[Gravité]],1))/25,"")</f>
        <v>0.36</v>
      </c>
      <c r="I12" s="21" t="str">
        <f>IF(AND(TabMatriceRisques[[#This Row],[Probabilité]]&lt;&gt;"",TabMatriceRisques[[#This Row],[Gravité]]&lt;&gt;""),LOOKUP(((LEFT(TabMatriceRisques[[#This Row],[Probabilité]],1)*10)+LEFT(TabMatriceRisques[[#This Row],[Gravité]],1)),{11;12;13;14;15;21;22;23;24;25;31;32;33;34;35;41;42;43;44;45;51;52;53;54;55},{"Faible";"Faible";"Moyen";"Moyen";"Elevé";"Faible";"Faible";"Moyen";"Elevé";"Critique";"Faible";"Moyen";"Elevé";"Elevé";"Critique";"Moyen";"Elevé";"Elevé";"Critique";"Critique";"Elevé";"Elevé";"Critique";"Critique";"Critique"}),"")</f>
        <v>Elevé</v>
      </c>
      <c r="J12" s="12"/>
      <c r="K12" s="23" t="str">
        <f>IF(AND(TabMatriceRisques[[#This Row],[N1]]&gt;0,TabMatriceRisques[[#This Row],[Risque identifié]]=""),"ERREUR","OK")</f>
        <v>OK</v>
      </c>
      <c r="L12" s="25" t="str">
        <f>IF(AND(OR(TabMatriceRisques[[#This Row],[Gravité]]="",TabMatriceRisques[[#This Row],[Criticité %]]=""),TabMatriceRisques[[#This Row],[N1]]&gt;0),"ERREUR","OK")</f>
        <v>OK</v>
      </c>
      <c r="M12" s="42" t="str">
        <f>IF(TabMatriceRisques[[#This Row],[Probabilité]]&lt;&gt;"",LEFT(TabMatriceRisques[[#This Row],[Probabilité]],1),0)</f>
        <v>3</v>
      </c>
      <c r="N12" s="42" t="str">
        <f>IF(TabMatriceRisques[[#This Row],[Gravité]]&lt;&gt;"",LEFT(TabMatriceRisques[[#This Row],[Gravité]],1),0)</f>
        <v>3</v>
      </c>
    </row>
    <row r="13" spans="1:14" s="1" customFormat="1" x14ac:dyDescent="0.25">
      <c r="A13" s="6">
        <v>9</v>
      </c>
      <c r="B13" s="64" t="s">
        <v>59</v>
      </c>
      <c r="C13" s="16"/>
      <c r="D13" s="16"/>
      <c r="E13" s="12"/>
      <c r="F13" s="26" t="s">
        <v>26</v>
      </c>
      <c r="G13" s="26" t="s">
        <v>33</v>
      </c>
      <c r="H13" s="22">
        <f>IF(AND(TabMatriceRisques[[#This Row],[Probabilité]]&lt;&gt;"",TabMatriceRisques[[#This Row],[Gravité]]&lt;&gt;""),(LEFT(TabMatriceRisques[[#This Row],[Probabilité]],1)*LEFT(TabMatriceRisques[[#This Row],[Gravité]],1))/25,"")</f>
        <v>0.64</v>
      </c>
      <c r="I13" s="21" t="str">
        <f>IF(AND(TabMatriceRisques[[#This Row],[Probabilité]]&lt;&gt;"",TabMatriceRisques[[#This Row],[Gravité]]&lt;&gt;""),LOOKUP(((LEFT(TabMatriceRisques[[#This Row],[Probabilité]],1)*10)+LEFT(TabMatriceRisques[[#This Row],[Gravité]],1)),{11;12;13;14;15;21;22;23;24;25;31;32;33;34;35;41;42;43;44;45;51;52;53;54;55},{"Faible";"Faible";"Moyen";"Moyen";"Elevé";"Faible";"Faible";"Moyen";"Elevé";"Critique";"Faible";"Moyen";"Elevé";"Elevé";"Critique";"Moyen";"Elevé";"Elevé";"Critique";"Critique";"Elevé";"Elevé";"Critique";"Critique";"Critique"}),"")</f>
        <v>Critique</v>
      </c>
      <c r="J13" s="12"/>
      <c r="K13" s="23" t="str">
        <f>IF(AND(TabMatriceRisques[[#This Row],[N1]]&gt;0,TabMatriceRisques[[#This Row],[Risque identifié]]=""),"ERREUR","OK")</f>
        <v>OK</v>
      </c>
      <c r="L13" s="25" t="str">
        <f>IF(AND(OR(TabMatriceRisques[[#This Row],[Gravité]]="",TabMatriceRisques[[#This Row],[Criticité %]]=""),TabMatriceRisques[[#This Row],[N1]]&gt;0),"ERREUR","OK")</f>
        <v>OK</v>
      </c>
      <c r="M13" s="42" t="str">
        <f>IF(TabMatriceRisques[[#This Row],[Probabilité]]&lt;&gt;"",LEFT(TabMatriceRisques[[#This Row],[Probabilité]],1),0)</f>
        <v>4</v>
      </c>
      <c r="N13" s="42" t="str">
        <f>IF(TabMatriceRisques[[#This Row],[Gravité]]&lt;&gt;"",LEFT(TabMatriceRisques[[#This Row],[Gravité]],1),0)</f>
        <v>4</v>
      </c>
    </row>
    <row r="14" spans="1:14" s="1" customFormat="1" x14ac:dyDescent="0.25">
      <c r="A14" s="6">
        <v>10</v>
      </c>
      <c r="B14" s="64" t="s">
        <v>60</v>
      </c>
      <c r="C14" s="16"/>
      <c r="D14" s="16"/>
      <c r="E14" s="12"/>
      <c r="F14" s="26" t="s">
        <v>27</v>
      </c>
      <c r="G14" s="26" t="s">
        <v>33</v>
      </c>
      <c r="H14" s="22">
        <f>IF(AND(TabMatriceRisques[[#This Row],[Probabilité]]&lt;&gt;"",TabMatriceRisques[[#This Row],[Gravité]]&lt;&gt;""),(LEFT(TabMatriceRisques[[#This Row],[Probabilité]],1)*LEFT(TabMatriceRisques[[#This Row],[Gravité]],1))/25,"")</f>
        <v>0.48</v>
      </c>
      <c r="I14" s="21" t="str">
        <f>IF(AND(TabMatriceRisques[[#This Row],[Probabilité]]&lt;&gt;"",TabMatriceRisques[[#This Row],[Gravité]]&lt;&gt;""),LOOKUP(((LEFT(TabMatriceRisques[[#This Row],[Probabilité]],1)*10)+LEFT(TabMatriceRisques[[#This Row],[Gravité]],1)),{11;12;13;14;15;21;22;23;24;25;31;32;33;34;35;41;42;43;44;45;51;52;53;54;55},{"Faible";"Faible";"Moyen";"Moyen";"Elevé";"Faible";"Faible";"Moyen";"Elevé";"Critique";"Faible";"Moyen";"Elevé";"Elevé";"Critique";"Moyen";"Elevé";"Elevé";"Critique";"Critique";"Elevé";"Elevé";"Critique";"Critique";"Critique"}),"")</f>
        <v>Elevé</v>
      </c>
      <c r="J14" s="12"/>
      <c r="K14" s="23" t="str">
        <f>IF(AND(TabMatriceRisques[[#This Row],[N1]]&gt;0,TabMatriceRisques[[#This Row],[Risque identifié]]=""),"ERREUR","OK")</f>
        <v>OK</v>
      </c>
      <c r="L14" s="25" t="str">
        <f>IF(AND(OR(TabMatriceRisques[[#This Row],[Gravité]]="",TabMatriceRisques[[#This Row],[Criticité %]]=""),TabMatriceRisques[[#This Row],[N1]]&gt;0),"ERREUR","OK")</f>
        <v>OK</v>
      </c>
      <c r="M14" s="42" t="str">
        <f>IF(TabMatriceRisques[[#This Row],[Probabilité]]&lt;&gt;"",LEFT(TabMatriceRisques[[#This Row],[Probabilité]],1),0)</f>
        <v>3</v>
      </c>
      <c r="N14" s="42" t="str">
        <f>IF(TabMatriceRisques[[#This Row],[Gravité]]&lt;&gt;"",LEFT(TabMatriceRisques[[#This Row],[Gravité]],1),0)</f>
        <v>4</v>
      </c>
    </row>
    <row r="15" spans="1:14" s="1" customFormat="1" x14ac:dyDescent="0.25">
      <c r="A15" s="6">
        <v>11</v>
      </c>
      <c r="B15" s="65" t="s">
        <v>61</v>
      </c>
      <c r="C15" s="16"/>
      <c r="D15" s="16"/>
      <c r="E15" s="12"/>
      <c r="F15" s="26" t="s">
        <v>26</v>
      </c>
      <c r="G15" s="26" t="s">
        <v>33</v>
      </c>
      <c r="H15" s="22">
        <f>IF(AND(TabMatriceRisques[[#This Row],[Probabilité]]&lt;&gt;"",TabMatriceRisques[[#This Row],[Gravité]]&lt;&gt;""),(LEFT(TabMatriceRisques[[#This Row],[Probabilité]],1)*LEFT(TabMatriceRisques[[#This Row],[Gravité]],1))/25,"")</f>
        <v>0.64</v>
      </c>
      <c r="I15" s="21" t="str">
        <f>IF(AND(TabMatriceRisques[[#This Row],[Probabilité]]&lt;&gt;"",TabMatriceRisques[[#This Row],[Gravité]]&lt;&gt;""),LOOKUP(((LEFT(TabMatriceRisques[[#This Row],[Probabilité]],1)*10)+LEFT(TabMatriceRisques[[#This Row],[Gravité]],1)),{11;12;13;14;15;21;22;23;24;25;31;32;33;34;35;41;42;43;44;45;51;52;53;54;55},{"Faible";"Faible";"Moyen";"Moyen";"Elevé";"Faible";"Faible";"Moyen";"Elevé";"Critique";"Faible";"Moyen";"Elevé";"Elevé";"Critique";"Moyen";"Elevé";"Elevé";"Critique";"Critique";"Elevé";"Elevé";"Critique";"Critique";"Critique"}),"")</f>
        <v>Critique</v>
      </c>
      <c r="J15" s="12"/>
      <c r="K15" s="23" t="str">
        <f>IF(AND(TabMatriceRisques[[#This Row],[N1]]&gt;0,TabMatriceRisques[[#This Row],[Risque identifié]]=""),"ERREUR","OK")</f>
        <v>OK</v>
      </c>
      <c r="L15" s="25" t="str">
        <f>IF(AND(OR(TabMatriceRisques[[#This Row],[Gravité]]="",TabMatriceRisques[[#This Row],[Criticité %]]=""),TabMatriceRisques[[#This Row],[N1]]&gt;0),"ERREUR","OK")</f>
        <v>OK</v>
      </c>
      <c r="M15" s="42" t="str">
        <f>IF(TabMatriceRisques[[#This Row],[Probabilité]]&lt;&gt;"",LEFT(TabMatriceRisques[[#This Row],[Probabilité]],1),0)</f>
        <v>4</v>
      </c>
      <c r="N15" s="42" t="str">
        <f>IF(TabMatriceRisques[[#This Row],[Gravité]]&lt;&gt;"",LEFT(TabMatriceRisques[[#This Row],[Gravité]],1),0)</f>
        <v>4</v>
      </c>
    </row>
    <row r="16" spans="1:14" s="1" customFormat="1" x14ac:dyDescent="0.25">
      <c r="A16" s="6"/>
      <c r="B16" s="16"/>
      <c r="C16" s="16"/>
      <c r="D16" s="16"/>
      <c r="E16" s="12"/>
      <c r="F16" s="26"/>
      <c r="G16" s="26"/>
      <c r="H16" s="22" t="str">
        <f>IF(AND(TabMatriceRisques[[#This Row],[Probabilité]]&lt;&gt;"",TabMatriceRisques[[#This Row],[Gravité]]&lt;&gt;""),(LEFT(TabMatriceRisques[[#This Row],[Probabilité]],1)*LEFT(TabMatriceRisques[[#This Row],[Gravité]],1))/25,"")</f>
        <v/>
      </c>
      <c r="I16" s="21" t="str">
        <f>IF(AND(TabMatriceRisques[[#This Row],[Probabilité]]&lt;&gt;"",TabMatriceRisques[[#This Row],[Gravité]]&lt;&gt;""),LOOKUP(((LEFT(TabMatriceRisques[[#This Row],[Probabilité]],1)*10)+LEFT(TabMatriceRisques[[#This Row],[Gravité]],1)),{11;12;13;14;15;21;22;23;24;25;31;32;33;34;35;41;42;43;44;45;51;52;53;54;55},{"Faible";"Faible";"Moyen";"Moyen";"Elevé";"Faible";"Faible";"Moyen";"Elevé";"Critique";"Faible";"Moyen";"Elevé";"Elevé";"Critique";"Moyen";"Elevé";"Elevé";"Critique";"Critique";"Elevé";"Elevé";"Critique";"Critique";"Critique"}),"")</f>
        <v/>
      </c>
      <c r="J16" s="12"/>
      <c r="K16" s="23" t="str">
        <f>IF(AND(TabMatriceRisques[[#This Row],[N1]]&gt;0,TabMatriceRisques[[#This Row],[Risque identifié]]=""),"ERREUR","OK")</f>
        <v>OK</v>
      </c>
      <c r="L16" s="25" t="str">
        <f>IF(AND(OR(TabMatriceRisques[[#This Row],[Gravité]]="",TabMatriceRisques[[#This Row],[Criticité %]]=""),TabMatriceRisques[[#This Row],[N1]]&gt;0),"ERREUR","OK")</f>
        <v>OK</v>
      </c>
      <c r="M16" s="42">
        <f>IF(TabMatriceRisques[[#This Row],[Probabilité]]&lt;&gt;"",LEFT(TabMatriceRisques[[#This Row],[Probabilité]],1),0)</f>
        <v>0</v>
      </c>
      <c r="N16" s="42">
        <f>IF(TabMatriceRisques[[#This Row],[Gravité]]&lt;&gt;"",LEFT(TabMatriceRisques[[#This Row],[Gravité]],1),0)</f>
        <v>0</v>
      </c>
    </row>
    <row r="17" spans="1:14" s="1" customFormat="1" x14ac:dyDescent="0.25">
      <c r="A17" s="6"/>
      <c r="B17" s="16"/>
      <c r="C17" s="16"/>
      <c r="D17" s="16"/>
      <c r="E17" s="12"/>
      <c r="F17" s="26"/>
      <c r="G17" s="26"/>
      <c r="H17" s="22" t="str">
        <f>IF(AND(TabMatriceRisques[[#This Row],[Probabilité]]&lt;&gt;"",TabMatriceRisques[[#This Row],[Gravité]]&lt;&gt;""),(LEFT(TabMatriceRisques[[#This Row],[Probabilité]],1)*LEFT(TabMatriceRisques[[#This Row],[Gravité]],1))/25,"")</f>
        <v/>
      </c>
      <c r="I17" s="21" t="str">
        <f>IF(AND(TabMatriceRisques[[#This Row],[Probabilité]]&lt;&gt;"",TabMatriceRisques[[#This Row],[Gravité]]&lt;&gt;""),LOOKUP(((LEFT(TabMatriceRisques[[#This Row],[Probabilité]],1)*10)+LEFT(TabMatriceRisques[[#This Row],[Gravité]],1)),{11;12;13;14;15;21;22;23;24;25;31;32;33;34;35;41;42;43;44;45;51;52;53;54;55},{"Faible";"Faible";"Moyen";"Moyen";"Elevé";"Faible";"Faible";"Moyen";"Elevé";"Critique";"Faible";"Moyen";"Elevé";"Elevé";"Critique";"Moyen";"Elevé";"Elevé";"Critique";"Critique";"Elevé";"Elevé";"Critique";"Critique";"Critique"}),"")</f>
        <v/>
      </c>
      <c r="J17" s="12"/>
      <c r="K17" s="23" t="str">
        <f>IF(AND(TabMatriceRisques[[#This Row],[N1]]&gt;0,TabMatriceRisques[[#This Row],[Risque identifié]]=""),"ERREUR","OK")</f>
        <v>OK</v>
      </c>
      <c r="L17" s="25" t="str">
        <f>IF(AND(OR(TabMatriceRisques[[#This Row],[Gravité]]="",TabMatriceRisques[[#This Row],[Criticité %]]=""),TabMatriceRisques[[#This Row],[N1]]&gt;0),"ERREUR","OK")</f>
        <v>OK</v>
      </c>
      <c r="M17" s="42">
        <f>IF(TabMatriceRisques[[#This Row],[Probabilité]]&lt;&gt;"",LEFT(TabMatriceRisques[[#This Row],[Probabilité]],1),0)</f>
        <v>0</v>
      </c>
      <c r="N17" s="42">
        <f>IF(TabMatriceRisques[[#This Row],[Gravité]]&lt;&gt;"",LEFT(TabMatriceRisques[[#This Row],[Gravité]],1),0)</f>
        <v>0</v>
      </c>
    </row>
    <row r="18" spans="1:14" s="1" customFormat="1" x14ac:dyDescent="0.25">
      <c r="A18" s="6"/>
      <c r="B18" s="16"/>
      <c r="C18" s="16"/>
      <c r="D18" s="16"/>
      <c r="E18" s="12"/>
      <c r="F18" s="26"/>
      <c r="G18" s="26"/>
      <c r="H18" s="22" t="str">
        <f>IF(AND(TabMatriceRisques[[#This Row],[Probabilité]]&lt;&gt;"",TabMatriceRisques[[#This Row],[Gravité]]&lt;&gt;""),(LEFT(TabMatriceRisques[[#This Row],[Probabilité]],1)*LEFT(TabMatriceRisques[[#This Row],[Gravité]],1))/25,"")</f>
        <v/>
      </c>
      <c r="I18" s="21" t="str">
        <f>IF(AND(TabMatriceRisques[[#This Row],[Probabilité]]&lt;&gt;"",TabMatriceRisques[[#This Row],[Gravité]]&lt;&gt;""),LOOKUP(((LEFT(TabMatriceRisques[[#This Row],[Probabilité]],1)*10)+LEFT(TabMatriceRisques[[#This Row],[Gravité]],1)),{11;12;13;14;15;21;22;23;24;25;31;32;33;34;35;41;42;43;44;45;51;52;53;54;55},{"Faible";"Faible";"Moyen";"Moyen";"Elevé";"Faible";"Faible";"Moyen";"Elevé";"Critique";"Faible";"Moyen";"Elevé";"Elevé";"Critique";"Moyen";"Elevé";"Elevé";"Critique";"Critique";"Elevé";"Elevé";"Critique";"Critique";"Critique"}),"")</f>
        <v/>
      </c>
      <c r="J18" s="12"/>
      <c r="K18" s="23" t="str">
        <f>IF(AND(TabMatriceRisques[[#This Row],[N1]]&gt;0,TabMatriceRisques[[#This Row],[Risque identifié]]=""),"ERREUR","OK")</f>
        <v>OK</v>
      </c>
      <c r="L18" s="25" t="str">
        <f>IF(AND(OR(TabMatriceRisques[[#This Row],[Gravité]]="",TabMatriceRisques[[#This Row],[Criticité %]]=""),TabMatriceRisques[[#This Row],[N1]]&gt;0),"ERREUR","OK")</f>
        <v>OK</v>
      </c>
      <c r="M18" s="42">
        <f>IF(TabMatriceRisques[[#This Row],[Probabilité]]&lt;&gt;"",LEFT(TabMatriceRisques[[#This Row],[Probabilité]],1),0)</f>
        <v>0</v>
      </c>
      <c r="N18" s="42">
        <f>IF(TabMatriceRisques[[#This Row],[Gravité]]&lt;&gt;"",LEFT(TabMatriceRisques[[#This Row],[Gravité]],1),0)</f>
        <v>0</v>
      </c>
    </row>
    <row r="19" spans="1:14" s="1" customFormat="1" x14ac:dyDescent="0.25">
      <c r="A19" s="6"/>
      <c r="B19" s="16"/>
      <c r="C19" s="16"/>
      <c r="D19" s="16"/>
      <c r="E19" s="12"/>
      <c r="F19" s="26"/>
      <c r="G19" s="26"/>
      <c r="H19" s="22" t="str">
        <f>IF(AND(TabMatriceRisques[[#This Row],[Probabilité]]&lt;&gt;"",TabMatriceRisques[[#This Row],[Gravité]]&lt;&gt;""),(LEFT(TabMatriceRisques[[#This Row],[Probabilité]],1)*LEFT(TabMatriceRisques[[#This Row],[Gravité]],1))/25,"")</f>
        <v/>
      </c>
      <c r="I19" s="21" t="str">
        <f>IF(AND(TabMatriceRisques[[#This Row],[Probabilité]]&lt;&gt;"",TabMatriceRisques[[#This Row],[Gravité]]&lt;&gt;""),LOOKUP(((LEFT(TabMatriceRisques[[#This Row],[Probabilité]],1)*10)+LEFT(TabMatriceRisques[[#This Row],[Gravité]],1)),{11;12;13;14;15;21;22;23;24;25;31;32;33;34;35;41;42;43;44;45;51;52;53;54;55},{"Faible";"Faible";"Moyen";"Moyen";"Elevé";"Faible";"Faible";"Moyen";"Elevé";"Critique";"Faible";"Moyen";"Elevé";"Elevé";"Critique";"Moyen";"Elevé";"Elevé";"Critique";"Critique";"Elevé";"Elevé";"Critique";"Critique";"Critique"}),"")</f>
        <v/>
      </c>
      <c r="J19" s="12"/>
      <c r="K19" s="23" t="str">
        <f>IF(AND(TabMatriceRisques[[#This Row],[N1]]&gt;0,TabMatriceRisques[[#This Row],[Risque identifié]]=""),"ERREUR","OK")</f>
        <v>OK</v>
      </c>
      <c r="L19" s="25" t="str">
        <f>IF(AND(OR(TabMatriceRisques[[#This Row],[Gravité]]="",TabMatriceRisques[[#This Row],[Criticité %]]=""),TabMatriceRisques[[#This Row],[N1]]&gt;0),"ERREUR","OK")</f>
        <v>OK</v>
      </c>
      <c r="M19" s="42">
        <f>IF(TabMatriceRisques[[#This Row],[Probabilité]]&lt;&gt;"",LEFT(TabMatriceRisques[[#This Row],[Probabilité]],1),0)</f>
        <v>0</v>
      </c>
      <c r="N19" s="42">
        <f>IF(TabMatriceRisques[[#This Row],[Gravité]]&lt;&gt;"",LEFT(TabMatriceRisques[[#This Row],[Gravité]],1),0)</f>
        <v>0</v>
      </c>
    </row>
    <row r="20" spans="1:14" s="1" customFormat="1" x14ac:dyDescent="0.25">
      <c r="A20" s="6"/>
      <c r="B20" s="16"/>
      <c r="C20" s="16"/>
      <c r="D20" s="16"/>
      <c r="E20" s="12"/>
      <c r="F20" s="26"/>
      <c r="G20" s="26"/>
      <c r="H20" s="22" t="str">
        <f>IF(AND(TabMatriceRisques[[#This Row],[Probabilité]]&lt;&gt;"",TabMatriceRisques[[#This Row],[Gravité]]&lt;&gt;""),(LEFT(TabMatriceRisques[[#This Row],[Probabilité]],1)*LEFT(TabMatriceRisques[[#This Row],[Gravité]],1))/25,"")</f>
        <v/>
      </c>
      <c r="I20" s="21" t="str">
        <f>IF(AND(TabMatriceRisques[[#This Row],[Probabilité]]&lt;&gt;"",TabMatriceRisques[[#This Row],[Gravité]]&lt;&gt;""),LOOKUP(((LEFT(TabMatriceRisques[[#This Row],[Probabilité]],1)*10)+LEFT(TabMatriceRisques[[#This Row],[Gravité]],1)),{11;12;13;14;15;21;22;23;24;25;31;32;33;34;35;41;42;43;44;45;51;52;53;54;55},{"Faible";"Faible";"Moyen";"Moyen";"Elevé";"Faible";"Faible";"Moyen";"Elevé";"Critique";"Faible";"Moyen";"Elevé";"Elevé";"Critique";"Moyen";"Elevé";"Elevé";"Critique";"Critique";"Elevé";"Elevé";"Critique";"Critique";"Critique"}),"")</f>
        <v/>
      </c>
      <c r="J20" s="12"/>
      <c r="K20" s="23" t="str">
        <f>IF(AND(TabMatriceRisques[[#This Row],[N1]]&gt;0,TabMatriceRisques[[#This Row],[Risque identifié]]=""),"ERREUR","OK")</f>
        <v>OK</v>
      </c>
      <c r="L20" s="25" t="str">
        <f>IF(AND(OR(TabMatriceRisques[[#This Row],[Gravité]]="",TabMatriceRisques[[#This Row],[Criticité %]]=""),TabMatriceRisques[[#This Row],[N1]]&gt;0),"ERREUR","OK")</f>
        <v>OK</v>
      </c>
      <c r="M20" s="42">
        <f>IF(TabMatriceRisques[[#This Row],[Probabilité]]&lt;&gt;"",LEFT(TabMatriceRisques[[#This Row],[Probabilité]],1),0)</f>
        <v>0</v>
      </c>
      <c r="N20" s="42">
        <f>IF(TabMatriceRisques[[#This Row],[Gravité]]&lt;&gt;"",LEFT(TabMatriceRisques[[#This Row],[Gravité]],1),0)</f>
        <v>0</v>
      </c>
    </row>
    <row r="21" spans="1:14" s="1" customFormat="1" x14ac:dyDescent="0.25">
      <c r="A21" s="6"/>
      <c r="B21" s="17"/>
      <c r="C21" s="17"/>
      <c r="D21" s="17"/>
      <c r="E21" s="12"/>
      <c r="F21" s="26"/>
      <c r="G21" s="26"/>
      <c r="H21" s="22" t="str">
        <f>IF(AND(TabMatriceRisques[[#This Row],[Probabilité]]&lt;&gt;"",TabMatriceRisques[[#This Row],[Gravité]]&lt;&gt;""),(LEFT(TabMatriceRisques[[#This Row],[Probabilité]],1)*LEFT(TabMatriceRisques[[#This Row],[Gravité]],1))/25,"")</f>
        <v/>
      </c>
      <c r="I21" s="21" t="str">
        <f>IF(AND(TabMatriceRisques[[#This Row],[Probabilité]]&lt;&gt;"",TabMatriceRisques[[#This Row],[Gravité]]&lt;&gt;""),LOOKUP(((LEFT(TabMatriceRisques[[#This Row],[Probabilité]],1)*10)+LEFT(TabMatriceRisques[[#This Row],[Gravité]],1)),{11;12;13;14;15;21;22;23;24;25;31;32;33;34;35;41;42;43;44;45;51;52;53;54;55},{"Faible";"Faible";"Moyen";"Moyen";"Elevé";"Faible";"Faible";"Moyen";"Elevé";"Critique";"Faible";"Moyen";"Elevé";"Elevé";"Critique";"Moyen";"Elevé";"Elevé";"Critique";"Critique";"Elevé";"Elevé";"Critique";"Critique";"Critique"}),"")</f>
        <v/>
      </c>
      <c r="J21" s="13"/>
      <c r="K21" s="23" t="str">
        <f>IF(AND(TabMatriceRisques[[#This Row],[N1]]&gt;0,TabMatriceRisques[[#This Row],[Risque identifié]]=""),"ERREUR","OK")</f>
        <v>OK</v>
      </c>
      <c r="L21" s="25" t="str">
        <f>IF(AND(OR(TabMatriceRisques[[#This Row],[Gravité]]="",TabMatriceRisques[[#This Row],[Criticité %]]=""),TabMatriceRisques[[#This Row],[N1]]&gt;0),"ERREUR","OK")</f>
        <v>OK</v>
      </c>
      <c r="M21" s="42">
        <f>IF(TabMatriceRisques[[#This Row],[Probabilité]]&lt;&gt;"",LEFT(TabMatriceRisques[[#This Row],[Probabilité]],1),0)</f>
        <v>0</v>
      </c>
      <c r="N21" s="42">
        <f>IF(TabMatriceRisques[[#This Row],[Gravité]]&lt;&gt;"",LEFT(TabMatriceRisques[[#This Row],[Gravité]],1),0)</f>
        <v>0</v>
      </c>
    </row>
    <row r="22" spans="1:14" s="1" customFormat="1" x14ac:dyDescent="0.25">
      <c r="A22" s="6"/>
      <c r="B22" s="17"/>
      <c r="C22" s="17"/>
      <c r="D22" s="17"/>
      <c r="E22" s="12"/>
      <c r="F22" s="26"/>
      <c r="G22" s="26"/>
      <c r="H22" s="22" t="str">
        <f>IF(AND(TabMatriceRisques[[#This Row],[Probabilité]]&lt;&gt;"",TabMatriceRisques[[#This Row],[Gravité]]&lt;&gt;""),(LEFT(TabMatriceRisques[[#This Row],[Probabilité]],1)*LEFT(TabMatriceRisques[[#This Row],[Gravité]],1))/25,"")</f>
        <v/>
      </c>
      <c r="I22" s="21" t="str">
        <f>IF(AND(TabMatriceRisques[[#This Row],[Probabilité]]&lt;&gt;"",TabMatriceRisques[[#This Row],[Gravité]]&lt;&gt;""),LOOKUP(((LEFT(TabMatriceRisques[[#This Row],[Probabilité]],1)*10)+LEFT(TabMatriceRisques[[#This Row],[Gravité]],1)),{11;12;13;14;15;21;22;23;24;25;31;32;33;34;35;41;42;43;44;45;51;52;53;54;55},{"Faible";"Faible";"Moyen";"Moyen";"Elevé";"Faible";"Faible";"Moyen";"Elevé";"Critique";"Faible";"Moyen";"Elevé";"Elevé";"Critique";"Moyen";"Elevé";"Elevé";"Critique";"Critique";"Elevé";"Elevé";"Critique";"Critique";"Critique"}),"")</f>
        <v/>
      </c>
      <c r="J22" s="13"/>
      <c r="K22" s="23" t="str">
        <f>IF(AND(TabMatriceRisques[[#This Row],[N1]]&gt;0,TabMatriceRisques[[#This Row],[Risque identifié]]=""),"ERREUR","OK")</f>
        <v>OK</v>
      </c>
      <c r="L22" s="25" t="str">
        <f>IF(AND(OR(TabMatriceRisques[[#This Row],[Gravité]]="",TabMatriceRisques[[#This Row],[Criticité %]]=""),TabMatriceRisques[[#This Row],[N1]]&gt;0),"ERREUR","OK")</f>
        <v>OK</v>
      </c>
      <c r="M22" s="42">
        <f>IF(TabMatriceRisques[[#This Row],[Probabilité]]&lt;&gt;"",LEFT(TabMatriceRisques[[#This Row],[Probabilité]],1),0)</f>
        <v>0</v>
      </c>
      <c r="N22" s="42">
        <f>IF(TabMatriceRisques[[#This Row],[Gravité]]&lt;&gt;"",LEFT(TabMatriceRisques[[#This Row],[Gravité]],1),0)</f>
        <v>0</v>
      </c>
    </row>
    <row r="23" spans="1:14" s="1" customFormat="1" x14ac:dyDescent="0.25">
      <c r="A23" s="6"/>
      <c r="B23" s="16"/>
      <c r="C23" s="16"/>
      <c r="D23" s="16"/>
      <c r="E23" s="12"/>
      <c r="F23" s="26"/>
      <c r="G23" s="26"/>
      <c r="H23" s="22" t="str">
        <f>IF(AND(TabMatriceRisques[[#This Row],[Probabilité]]&lt;&gt;"",TabMatriceRisques[[#This Row],[Gravité]]&lt;&gt;""),(LEFT(TabMatriceRisques[[#This Row],[Probabilité]],1)*LEFT(TabMatriceRisques[[#This Row],[Gravité]],1))/25,"")</f>
        <v/>
      </c>
      <c r="I23" s="21" t="str">
        <f>IF(AND(TabMatriceRisques[[#This Row],[Probabilité]]&lt;&gt;"",TabMatriceRisques[[#This Row],[Gravité]]&lt;&gt;""),LOOKUP(((LEFT(TabMatriceRisques[[#This Row],[Probabilité]],1)*10)+LEFT(TabMatriceRisques[[#This Row],[Gravité]],1)),{11;12;13;14;15;21;22;23;24;25;31;32;33;34;35;41;42;43;44;45;51;52;53;54;55},{"Faible";"Faible";"Moyen";"Moyen";"Elevé";"Faible";"Faible";"Moyen";"Elevé";"Critique";"Faible";"Moyen";"Elevé";"Elevé";"Critique";"Moyen";"Elevé";"Elevé";"Critique";"Critique";"Elevé";"Elevé";"Critique";"Critique";"Critique"}),"")</f>
        <v/>
      </c>
      <c r="J23" s="12"/>
      <c r="K23" s="23" t="str">
        <f>IF(AND(TabMatriceRisques[[#This Row],[N1]]&gt;0,TabMatriceRisques[[#This Row],[Risque identifié]]=""),"ERREUR","OK")</f>
        <v>OK</v>
      </c>
      <c r="L23" s="25" t="str">
        <f>IF(AND(OR(TabMatriceRisques[[#This Row],[Gravité]]="",TabMatriceRisques[[#This Row],[Criticité %]]=""),TabMatriceRisques[[#This Row],[N1]]&gt;0),"ERREUR","OK")</f>
        <v>OK</v>
      </c>
      <c r="M23" s="42">
        <f>IF(TabMatriceRisques[[#This Row],[Probabilité]]&lt;&gt;"",LEFT(TabMatriceRisques[[#This Row],[Probabilité]],1),0)</f>
        <v>0</v>
      </c>
      <c r="N23" s="42">
        <f>IF(TabMatriceRisques[[#This Row],[Gravité]]&lt;&gt;"",LEFT(TabMatriceRisques[[#This Row],[Gravité]],1),0)</f>
        <v>0</v>
      </c>
    </row>
    <row r="24" spans="1:14" s="1" customFormat="1" x14ac:dyDescent="0.25">
      <c r="A24" s="6"/>
      <c r="B24" s="16"/>
      <c r="C24" s="16"/>
      <c r="D24" s="16"/>
      <c r="E24" s="12"/>
      <c r="F24" s="26"/>
      <c r="G24" s="26"/>
      <c r="H24" s="22" t="str">
        <f>IF(AND(TabMatriceRisques[[#This Row],[Probabilité]]&lt;&gt;"",TabMatriceRisques[[#This Row],[Gravité]]&lt;&gt;""),(LEFT(TabMatriceRisques[[#This Row],[Probabilité]],1)*LEFT(TabMatriceRisques[[#This Row],[Gravité]],1))/25,"")</f>
        <v/>
      </c>
      <c r="I24" s="21" t="str">
        <f>IF(AND(TabMatriceRisques[[#This Row],[Probabilité]]&lt;&gt;"",TabMatriceRisques[[#This Row],[Gravité]]&lt;&gt;""),LOOKUP(((LEFT(TabMatriceRisques[[#This Row],[Probabilité]],1)*10)+LEFT(TabMatriceRisques[[#This Row],[Gravité]],1)),{11;12;13;14;15;21;22;23;24;25;31;32;33;34;35;41;42;43;44;45;51;52;53;54;55},{"Faible";"Faible";"Moyen";"Moyen";"Elevé";"Faible";"Faible";"Moyen";"Elevé";"Critique";"Faible";"Moyen";"Elevé";"Elevé";"Critique";"Moyen";"Elevé";"Elevé";"Critique";"Critique";"Elevé";"Elevé";"Critique";"Critique";"Critique"}),"")</f>
        <v/>
      </c>
      <c r="J24" s="12"/>
      <c r="K24" s="23" t="str">
        <f>IF(AND(TabMatriceRisques[[#This Row],[N1]]&gt;0,TabMatriceRisques[[#This Row],[Risque identifié]]=""),"ERREUR","OK")</f>
        <v>OK</v>
      </c>
      <c r="L24" s="25" t="str">
        <f>IF(AND(OR(TabMatriceRisques[[#This Row],[Gravité]]="",TabMatriceRisques[[#This Row],[Criticité %]]=""),TabMatriceRisques[[#This Row],[N1]]&gt;0),"ERREUR","OK")</f>
        <v>OK</v>
      </c>
      <c r="M24" s="42">
        <f>IF(TabMatriceRisques[[#This Row],[Probabilité]]&lt;&gt;"",LEFT(TabMatriceRisques[[#This Row],[Probabilité]],1),0)</f>
        <v>0</v>
      </c>
      <c r="N24" s="42">
        <f>IF(TabMatriceRisques[[#This Row],[Gravité]]&lt;&gt;"",LEFT(TabMatriceRisques[[#This Row],[Gravité]],1),0)</f>
        <v>0</v>
      </c>
    </row>
    <row r="25" spans="1:14" s="11" customFormat="1" ht="15.75" x14ac:dyDescent="0.25">
      <c r="A25" s="2">
        <f>COUNT(TabMatriceRisques[N1])</f>
        <v>11</v>
      </c>
      <c r="B25" s="11" t="s">
        <v>17</v>
      </c>
      <c r="K25" s="24" t="str">
        <f>IF(COUNTIF(K5:K24,"ERREUR")&gt;0,"ERREUR","OK")</f>
        <v>OK</v>
      </c>
      <c r="L25" s="24" t="str">
        <f>IF(COUNTIF(L5:L24,"ERREUR")&gt;0,"ERREUR","OK")</f>
        <v>OK</v>
      </c>
      <c r="M25" s="14"/>
      <c r="N25" s="14"/>
    </row>
    <row r="27" spans="1:14" x14ac:dyDescent="0.25">
      <c r="B27" s="3"/>
      <c r="C27" s="1"/>
      <c r="D27" s="3"/>
      <c r="E27" s="1"/>
      <c r="K27" s="1"/>
    </row>
    <row r="28" spans="1:14" x14ac:dyDescent="0.25">
      <c r="B28" s="7"/>
      <c r="C28" s="1"/>
      <c r="D28" s="3" t="s">
        <v>12</v>
      </c>
      <c r="E28" s="1"/>
      <c r="K28" s="1"/>
    </row>
    <row r="29" spans="1:14" x14ac:dyDescent="0.25">
      <c r="B29" s="8"/>
      <c r="C29" s="1"/>
      <c r="D29" s="3" t="s">
        <v>13</v>
      </c>
      <c r="E29" s="1"/>
      <c r="K29" s="1"/>
    </row>
    <row r="30" spans="1:14" x14ac:dyDescent="0.25">
      <c r="B30" s="3"/>
      <c r="C30" s="1"/>
      <c r="D30" s="3"/>
      <c r="E30" s="1"/>
      <c r="K30" s="1"/>
    </row>
    <row r="32" spans="1:14" x14ac:dyDescent="0.25">
      <c r="B32" s="3" t="s">
        <v>45</v>
      </c>
      <c r="F32" s="3" t="s">
        <v>44</v>
      </c>
    </row>
    <row r="33" spans="2:9" x14ac:dyDescent="0.25">
      <c r="B33" s="52" t="str">
        <f>Listes!E2</f>
        <v>1 - Nul</v>
      </c>
      <c r="C33" s="59" t="s">
        <v>46</v>
      </c>
      <c r="D33" s="59"/>
      <c r="F33" s="52" t="str">
        <f>Listes!D2</f>
        <v>1 - Nul (rare)</v>
      </c>
      <c r="G33" s="60" t="s">
        <v>46</v>
      </c>
      <c r="H33" s="60"/>
      <c r="I33" s="60"/>
    </row>
    <row r="34" spans="2:9" x14ac:dyDescent="0.25">
      <c r="B34" s="52" t="str">
        <f>Listes!E3</f>
        <v>2 - Faible</v>
      </c>
      <c r="C34" s="59" t="s">
        <v>46</v>
      </c>
      <c r="D34" s="59"/>
      <c r="F34" s="52" t="str">
        <f>Listes!D3</f>
        <v>2 - Faible (improbable)</v>
      </c>
      <c r="G34" s="60" t="s">
        <v>46</v>
      </c>
      <c r="H34" s="60"/>
      <c r="I34" s="60"/>
    </row>
    <row r="35" spans="2:9" x14ac:dyDescent="0.25">
      <c r="B35" s="52" t="str">
        <f>Listes!E4</f>
        <v>3 - Moyenne</v>
      </c>
      <c r="C35" s="59" t="s">
        <v>46</v>
      </c>
      <c r="D35" s="59"/>
      <c r="F35" s="52" t="str">
        <f>Listes!D4</f>
        <v>3 - Moyenne (possible)</v>
      </c>
      <c r="G35" s="60" t="s">
        <v>46</v>
      </c>
      <c r="H35" s="60"/>
      <c r="I35" s="60"/>
    </row>
    <row r="36" spans="2:9" x14ac:dyDescent="0.25">
      <c r="B36" s="52" t="str">
        <f>Listes!E5</f>
        <v>4 - Elevée</v>
      </c>
      <c r="C36" s="59" t="s">
        <v>46</v>
      </c>
      <c r="D36" s="59"/>
      <c r="F36" s="52" t="str">
        <f>Listes!D5</f>
        <v>4 - Elevée (probable)</v>
      </c>
      <c r="G36" s="60" t="s">
        <v>46</v>
      </c>
      <c r="H36" s="60"/>
      <c r="I36" s="60"/>
    </row>
    <row r="37" spans="2:9" x14ac:dyDescent="0.25">
      <c r="B37" s="52" t="str">
        <f>Listes!E6</f>
        <v>5 - Très élevée</v>
      </c>
      <c r="C37" s="59" t="s">
        <v>46</v>
      </c>
      <c r="D37" s="59"/>
      <c r="F37" s="52" t="str">
        <f>Listes!D6</f>
        <v>5 - Très élevée (certaine)</v>
      </c>
      <c r="G37" s="60" t="s">
        <v>46</v>
      </c>
      <c r="H37" s="60"/>
      <c r="I37" s="60"/>
    </row>
  </sheetData>
  <sheetProtection sheet="1" objects="1" scenarios="1"/>
  <mergeCells count="11">
    <mergeCell ref="C37:D37"/>
    <mergeCell ref="G33:I33"/>
    <mergeCell ref="G34:I34"/>
    <mergeCell ref="G35:I35"/>
    <mergeCell ref="G36:I36"/>
    <mergeCell ref="G37:I37"/>
    <mergeCell ref="A1:J1"/>
    <mergeCell ref="C33:D33"/>
    <mergeCell ref="C34:D34"/>
    <mergeCell ref="C35:D35"/>
    <mergeCell ref="C36:D36"/>
  </mergeCells>
  <conditionalFormatting sqref="B16:J24 C5:J15">
    <cfRule type="expression" dxfId="43" priority="11">
      <formula>$A5=""</formula>
    </cfRule>
  </conditionalFormatting>
  <conditionalFormatting sqref="B16:B24">
    <cfRule type="expression" dxfId="42" priority="13">
      <formula>$K16="ERREUR"</formula>
    </cfRule>
  </conditionalFormatting>
  <conditionalFormatting sqref="H5:I24">
    <cfRule type="expression" dxfId="41" priority="12">
      <formula>$L5="ERREUR"</formula>
    </cfRule>
  </conditionalFormatting>
  <conditionalFormatting sqref="H5:H24">
    <cfRule type="dataBar" priority="14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{EA257DBE-AB7C-41DD-89E7-2D86D8FFE960}</x14:id>
        </ext>
      </extLst>
    </cfRule>
  </conditionalFormatting>
  <conditionalFormatting sqref="I5:I24">
    <cfRule type="expression" dxfId="40" priority="4">
      <formula>$I5="Critique"</formula>
    </cfRule>
    <cfRule type="expression" dxfId="39" priority="5">
      <formula>$I5="Elevé"</formula>
    </cfRule>
    <cfRule type="expression" dxfId="38" priority="6">
      <formula>$I5="Moyen"</formula>
    </cfRule>
    <cfRule type="expression" dxfId="37" priority="7">
      <formula>$I5="Faible"</formula>
    </cfRule>
  </conditionalFormatting>
  <conditionalFormatting sqref="F5:G24">
    <cfRule type="expression" dxfId="36" priority="8">
      <formula>AND($B5&lt;&gt;"",F5="")</formula>
    </cfRule>
  </conditionalFormatting>
  <conditionalFormatting sqref="B5:B8">
    <cfRule type="expression" dxfId="16" priority="3">
      <formula>$E5="Closed"</formula>
    </cfRule>
  </conditionalFormatting>
  <conditionalFormatting sqref="B9:B14">
    <cfRule type="expression" dxfId="15" priority="2">
      <formula>$E9="Closed"</formula>
    </cfRule>
  </conditionalFormatting>
  <conditionalFormatting sqref="B15">
    <cfRule type="expression" dxfId="14" priority="1">
      <formula>$E15="Closed"</formula>
    </cfRule>
  </conditionalFormatting>
  <dataValidations count="1">
    <dataValidation allowBlank="1" sqref="E5:E24" xr:uid="{00000000-0002-0000-0100-000000000000}"/>
  </dataValidations>
  <pageMargins left="0.70866141732283472" right="0.70866141732283472" top="0.74803149606299213" bottom="0.74803149606299213" header="0.31496062992125984" footer="0.31496062992125984"/>
  <pageSetup paperSize="9" scale="60" orientation="landscape" r:id="rId1"/>
  <legacy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A257DBE-AB7C-41DD-89E7-2D86D8FFE960}">
            <x14:dataBar minLength="0" maxLength="100" border="1" negativeBarBorderColorSameAsPositive="0">
              <x14:cfvo type="num">
                <xm:f>0</xm:f>
              </x14:cfvo>
              <x14:cfvo type="num">
                <xm:f>1</xm:f>
              </x14:cfvo>
              <x14:borderColor rgb="FF638EC6"/>
              <x14:negativeFillColor rgb="FFFF0000"/>
              <x14:negativeBorderColor rgb="FFFF0000"/>
              <x14:axisColor rgb="FF000000"/>
            </x14:dataBar>
          </x14:cfRule>
          <xm:sqref>H5:H24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xr:uid="{00000000-0002-0000-0100-000001000000}">
          <x14:formula1>
            <xm:f>Listes!$D$2:$D$6</xm:f>
          </x14:formula1>
          <xm:sqref>F5:F24</xm:sqref>
        </x14:dataValidation>
        <x14:dataValidation type="list" allowBlank="1" xr:uid="{00000000-0002-0000-0100-000002000000}">
          <x14:formula1>
            <xm:f>Listes!$E$2:$E$6</xm:f>
          </x14:formula1>
          <xm:sqref>G5:G24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4">
    <tabColor rgb="FF00B050"/>
    <pageSetUpPr fitToPage="1"/>
  </sheetPr>
  <dimension ref="A1:I17"/>
  <sheetViews>
    <sheetView workbookViewId="0">
      <selection activeCell="E6" sqref="E6"/>
    </sheetView>
  </sheetViews>
  <sheetFormatPr baseColWidth="10" defaultRowHeight="15" x14ac:dyDescent="0.25"/>
  <cols>
    <col min="1" max="1" width="3.5703125" bestFit="1" customWidth="1"/>
    <col min="2" max="2" width="23.28515625" bestFit="1" customWidth="1"/>
    <col min="3" max="3" width="3.5703125" customWidth="1"/>
    <col min="4" max="8" width="21.140625" customWidth="1"/>
  </cols>
  <sheetData>
    <row r="1" spans="1:9" ht="20.25" thickBot="1" x14ac:dyDescent="0.35">
      <c r="A1" s="58" t="s">
        <v>48</v>
      </c>
      <c r="B1" s="58"/>
      <c r="C1" s="58"/>
      <c r="D1" s="58"/>
      <c r="E1" s="58"/>
      <c r="F1" s="58"/>
      <c r="G1" s="58"/>
      <c r="H1" s="58"/>
      <c r="I1" s="58"/>
    </row>
    <row r="2" spans="1:9" ht="30.75" customHeight="1" thickTop="1" x14ac:dyDescent="0.25"/>
    <row r="3" spans="1:9" x14ac:dyDescent="0.25">
      <c r="D3" s="10" t="s">
        <v>24</v>
      </c>
      <c r="E3" s="10"/>
      <c r="F3" s="10"/>
      <c r="G3" s="10"/>
      <c r="H3" s="10"/>
    </row>
    <row r="5" spans="1:9" ht="69" customHeight="1" thickBot="1" x14ac:dyDescent="0.3">
      <c r="A5" s="61" t="s">
        <v>37</v>
      </c>
      <c r="B5" s="28" t="str">
        <f>Listes!D6</f>
        <v>5 - Très élevée (certaine)</v>
      </c>
      <c r="C5" s="63"/>
      <c r="D5" s="34" t="str">
        <f>IF(COUNTIFS(TabMatriceRisques[Probabilité],$B5,TabMatriceRisques[Gravité],D$11)&gt;0,COUNTIFS(TabMatriceRisques[Probabilité],$B5,TabMatriceRisques[Gravité],D$11),"")</f>
        <v/>
      </c>
      <c r="E5" s="35" t="str">
        <f>IF(COUNTIFS(TabMatriceRisques[Probabilité],$B5,TabMatriceRisques[Gravité],E$11)&gt;0,COUNTIFS(TabMatriceRisques[Probabilité],$B5,TabMatriceRisques[Gravité],E$11),"")</f>
        <v/>
      </c>
      <c r="F5" s="36" t="str">
        <f>IF(COUNTIFS(TabMatriceRisques[Probabilité],$B5,TabMatriceRisques[Gravité],F$11)&gt;0,COUNTIFS(TabMatriceRisques[Probabilité],$B5,TabMatriceRisques[Gravité],F$11),"")</f>
        <v/>
      </c>
      <c r="G5" s="36" t="str">
        <f>IF(COUNTIFS(TabMatriceRisques[Probabilité],$B5,TabMatriceRisques[Gravité],G$11)&gt;0,COUNTIFS(TabMatriceRisques[Probabilité],$B5,TabMatriceRisques[Gravité],G$11),"")</f>
        <v/>
      </c>
      <c r="H5" s="37" t="str">
        <f>IF(COUNTIFS(TabMatriceRisques[Probabilité],$B5,TabMatriceRisques[Gravité],H$11)&gt;0,COUNTIFS(TabMatriceRisques[Probabilité],$B5,TabMatriceRisques[Gravité],H$11),"")</f>
        <v/>
      </c>
    </row>
    <row r="6" spans="1:9" ht="69" customHeight="1" thickTop="1" thickBot="1" x14ac:dyDescent="0.3">
      <c r="A6" s="61"/>
      <c r="B6" s="28" t="str">
        <f>Listes!D5</f>
        <v>4 - Elevée (probable)</v>
      </c>
      <c r="C6" s="63"/>
      <c r="D6" s="43" t="str">
        <f>IF(COUNTIFS(TabMatriceRisques[Probabilité],$B6,TabMatriceRisques[Gravité],D$11)&gt;0,COUNTIFS(TabMatriceRisques[Probabilité],$B6,TabMatriceRisques[Gravité],D$11),"")</f>
        <v/>
      </c>
      <c r="E6" s="38">
        <f>IF(COUNTIFS(TabMatriceRisques[Probabilité],$B6,TabMatriceRisques[Gravité],E$11)&gt;0,COUNTIFS(TabMatriceRisques[Probabilité],$B6,TabMatriceRisques[Gravité],E$11),"")</f>
        <v>2</v>
      </c>
      <c r="F6" s="38">
        <f>IF(COUNTIFS(TabMatriceRisques[Probabilité],$B6,TabMatriceRisques[Gravité],F$11)&gt;0,COUNTIFS(TabMatriceRisques[Probabilité],$B6,TabMatriceRisques[Gravité],F$11),"")</f>
        <v>2</v>
      </c>
      <c r="G6" s="39">
        <f>IF(COUNTIFS(TabMatriceRisques[Probabilité],$B6,TabMatriceRisques[Gravité],G$11)&gt;0,COUNTIFS(TabMatriceRisques[Probabilité],$B6,TabMatriceRisques[Gravité],G$11),"")</f>
        <v>3</v>
      </c>
      <c r="H6" s="40" t="str">
        <f>IF(COUNTIFS(TabMatriceRisques[Probabilité],$B6,TabMatriceRisques[Gravité],H$11)&gt;0,COUNTIFS(TabMatriceRisques[Probabilité],$B6,TabMatriceRisques[Gravité],H$11),"")</f>
        <v/>
      </c>
    </row>
    <row r="7" spans="1:9" ht="69" customHeight="1" thickTop="1" thickBot="1" x14ac:dyDescent="0.3">
      <c r="A7" s="61"/>
      <c r="B7" s="28" t="str">
        <f>Listes!D4</f>
        <v>3 - Moyenne (possible)</v>
      </c>
      <c r="C7" s="63"/>
      <c r="D7" s="44" t="str">
        <f>IF(COUNTIFS(TabMatriceRisques[Probabilité],$B7,TabMatriceRisques[Gravité],D$11)&gt;0,COUNTIFS(TabMatriceRisques[Probabilité],$B7,TabMatriceRisques[Gravité],D$11),"")</f>
        <v/>
      </c>
      <c r="E7" s="46" t="str">
        <f>IF(COUNTIFS(TabMatriceRisques[Probabilité],$B7,TabMatriceRisques[Gravité],E$11)&gt;0,COUNTIFS(TabMatriceRisques[Probabilité],$B7,TabMatriceRisques[Gravité],E$11),"")</f>
        <v/>
      </c>
      <c r="F7" s="38">
        <f>IF(COUNTIFS(TabMatriceRisques[Probabilité],$B7,TabMatriceRisques[Gravité],F$11)&gt;0,COUNTIFS(TabMatriceRisques[Probabilité],$B7,TabMatriceRisques[Gravité],F$11),"")</f>
        <v>2</v>
      </c>
      <c r="G7" s="38">
        <f>IF(COUNTIFS(TabMatriceRisques[Probabilité],$B7,TabMatriceRisques[Gravité],G$11)&gt;0,COUNTIFS(TabMatriceRisques[Probabilité],$B7,TabMatriceRisques[Gravité],G$11),"")</f>
        <v>1</v>
      </c>
      <c r="H7" s="40" t="str">
        <f>IF(COUNTIFS(TabMatriceRisques[Probabilité],$B7,TabMatriceRisques[Gravité],H$11)&gt;0,COUNTIFS(TabMatriceRisques[Probabilité],$B7,TabMatriceRisques[Gravité],H$11),"")</f>
        <v/>
      </c>
    </row>
    <row r="8" spans="1:9" ht="69" customHeight="1" thickTop="1" thickBot="1" x14ac:dyDescent="0.3">
      <c r="A8" s="61"/>
      <c r="B8" s="28" t="str">
        <f>Listes!D3</f>
        <v>2 - Faible (improbable)</v>
      </c>
      <c r="C8" s="63"/>
      <c r="D8" s="44" t="str">
        <f>IF(COUNTIFS(TabMatriceRisques[Probabilité],$B8,TabMatriceRisques[Gravité],D$11)&gt;0,COUNTIFS(TabMatriceRisques[Probabilité],$B8,TabMatriceRisques[Gravité],D$11),"")</f>
        <v/>
      </c>
      <c r="E8" s="47">
        <f>IF(COUNTIFS(TabMatriceRisques[Probabilité],$B8,TabMatriceRisques[Gravité],E$11)&gt;0,COUNTIFS(TabMatriceRisques[Probabilité],$B8,TabMatriceRisques[Gravité],E$11),"")</f>
        <v>1</v>
      </c>
      <c r="F8" s="46" t="str">
        <f>IF(COUNTIFS(TabMatriceRisques[Probabilité],$B8,TabMatriceRisques[Gravité],F$11)&gt;0,COUNTIFS(TabMatriceRisques[Probabilité],$B8,TabMatriceRisques[Gravité],F$11),"")</f>
        <v/>
      </c>
      <c r="G8" s="38" t="str">
        <f>IF(COUNTIFS(TabMatriceRisques[Probabilité],$B8,TabMatriceRisques[Gravité],G$11)&gt;0,COUNTIFS(TabMatriceRisques[Probabilité],$B8,TabMatriceRisques[Gravité],G$11),"")</f>
        <v/>
      </c>
      <c r="H8" s="40" t="str">
        <f>IF(COUNTIFS(TabMatriceRisques[Probabilité],$B8,TabMatriceRisques[Gravité],H$11)&gt;0,COUNTIFS(TabMatriceRisques[Probabilité],$B8,TabMatriceRisques[Gravité],H$11),"")</f>
        <v/>
      </c>
    </row>
    <row r="9" spans="1:9" ht="69" customHeight="1" thickTop="1" x14ac:dyDescent="0.25">
      <c r="A9" s="61"/>
      <c r="B9" s="28" t="str">
        <f>Listes!D2</f>
        <v>1 - Nul (rare)</v>
      </c>
      <c r="C9" s="63"/>
      <c r="D9" s="45" t="str">
        <f>IF(COUNTIFS(TabMatriceRisques[Probabilité],$B9,TabMatriceRisques[Gravité],D$11)&gt;0,COUNTIFS(TabMatriceRisques[Probabilité],$B9,TabMatriceRisques[Gravité],D$11),"")</f>
        <v/>
      </c>
      <c r="E9" s="45" t="str">
        <f>IF(COUNTIFS(TabMatriceRisques[Probabilité],$B9,TabMatriceRisques[Gravité],E$11)&gt;0,COUNTIFS(TabMatriceRisques[Probabilité],$B9,TabMatriceRisques[Gravité],E$11),"")</f>
        <v/>
      </c>
      <c r="F9" s="48" t="str">
        <f>IF(COUNTIFS(TabMatriceRisques[Probabilité],$B9,TabMatriceRisques[Gravité],F$11)&gt;0,COUNTIFS(TabMatriceRisques[Probabilité],$B9,TabMatriceRisques[Gravité],F$11),"")</f>
        <v/>
      </c>
      <c r="G9" s="48" t="str">
        <f>IF(COUNTIFS(TabMatriceRisques[Probabilité],$B9,TabMatriceRisques[Gravité],G$11)&gt;0,COUNTIFS(TabMatriceRisques[Probabilité],$B9,TabMatriceRisques[Gravité],G$11),"")</f>
        <v/>
      </c>
      <c r="H9" s="41" t="str">
        <f>IF(COUNTIFS(TabMatriceRisques[Probabilité],$B9,TabMatriceRisques[Gravité],H$11)&gt;0,COUNTIFS(TabMatriceRisques[Probabilité],$B9,TabMatriceRisques[Gravité],H$11),"")</f>
        <v/>
      </c>
    </row>
    <row r="10" spans="1:9" ht="18" customHeight="1" x14ac:dyDescent="0.25">
      <c r="D10" s="63"/>
      <c r="E10" s="63"/>
      <c r="F10" s="63"/>
      <c r="G10" s="63"/>
      <c r="H10" s="63"/>
    </row>
    <row r="11" spans="1:9" x14ac:dyDescent="0.25">
      <c r="D11" s="32" t="str">
        <f>Listes!E2</f>
        <v>1 - Nul</v>
      </c>
      <c r="E11" s="32" t="str">
        <f>Listes!E3</f>
        <v>2 - Faible</v>
      </c>
      <c r="F11" s="32" t="str">
        <f>Listes!E4</f>
        <v>3 - Moyenne</v>
      </c>
      <c r="G11" s="32" t="str">
        <f>Listes!E5</f>
        <v>4 - Elevée</v>
      </c>
      <c r="H11" s="32" t="str">
        <f>Listes!E6</f>
        <v>5 - Très élevée</v>
      </c>
    </row>
    <row r="12" spans="1:9" x14ac:dyDescent="0.25">
      <c r="D12" s="62" t="s">
        <v>22</v>
      </c>
      <c r="E12" s="62"/>
      <c r="F12" s="62"/>
      <c r="G12" s="62"/>
      <c r="H12" s="62"/>
    </row>
    <row r="14" spans="1:9" x14ac:dyDescent="0.25">
      <c r="C14" s="29"/>
      <c r="D14" s="3" t="s">
        <v>38</v>
      </c>
      <c r="E14" s="3" t="s">
        <v>49</v>
      </c>
    </row>
    <row r="15" spans="1:9" x14ac:dyDescent="0.25">
      <c r="C15" s="30"/>
      <c r="D15" s="3" t="s">
        <v>39</v>
      </c>
      <c r="E15" s="3" t="s">
        <v>50</v>
      </c>
    </row>
    <row r="16" spans="1:9" x14ac:dyDescent="0.25">
      <c r="C16" s="31"/>
      <c r="D16" s="3" t="s">
        <v>40</v>
      </c>
    </row>
    <row r="17" spans="3:4" x14ac:dyDescent="0.25">
      <c r="C17" s="33"/>
      <c r="D17" s="3" t="s">
        <v>41</v>
      </c>
    </row>
  </sheetData>
  <sheetProtection sheet="1" objects="1" scenarios="1"/>
  <mergeCells count="5">
    <mergeCell ref="A5:A9"/>
    <mergeCell ref="D12:H12"/>
    <mergeCell ref="D10:H10"/>
    <mergeCell ref="C5:C9"/>
    <mergeCell ref="A1:I1"/>
  </mergeCells>
  <pageMargins left="0.70866141732283472" right="0.70866141732283472" top="0.74803149606299213" bottom="0.74803149606299213" header="0.31496062992125984" footer="0.31496062992125984"/>
  <pageSetup paperSize="9" scale="88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5">
    <tabColor theme="1"/>
  </sheetPr>
  <dimension ref="A1:H14"/>
  <sheetViews>
    <sheetView workbookViewId="0"/>
  </sheetViews>
  <sheetFormatPr baseColWidth="10" defaultRowHeight="15" x14ac:dyDescent="0.25"/>
  <cols>
    <col min="1" max="1" width="23.5703125" style="19" bestFit="1" customWidth="1"/>
    <col min="2" max="2" width="18.140625" style="19" bestFit="1" customWidth="1"/>
    <col min="3" max="3" width="14.28515625" style="19" bestFit="1" customWidth="1"/>
    <col min="4" max="4" width="23.28515625" style="19" bestFit="1" customWidth="1"/>
    <col min="5" max="5" width="13.85546875" style="19" bestFit="1" customWidth="1"/>
    <col min="6" max="6" width="18.5703125" style="19" bestFit="1" customWidth="1"/>
    <col min="7" max="7" width="15.85546875" style="19" bestFit="1" customWidth="1"/>
    <col min="8" max="8" width="21.42578125" style="19" bestFit="1" customWidth="1"/>
    <col min="9" max="16384" width="11.42578125" style="19"/>
  </cols>
  <sheetData>
    <row r="1" spans="1:8" x14ac:dyDescent="0.25">
      <c r="A1" s="18" t="s">
        <v>3</v>
      </c>
      <c r="B1" s="18" t="s">
        <v>1</v>
      </c>
      <c r="C1" s="18" t="s">
        <v>8</v>
      </c>
      <c r="D1" s="18" t="s">
        <v>19</v>
      </c>
      <c r="E1" s="18" t="s">
        <v>22</v>
      </c>
      <c r="F1" s="18" t="s">
        <v>51</v>
      </c>
      <c r="G1" s="18" t="s">
        <v>52</v>
      </c>
      <c r="H1" s="18" t="s">
        <v>53</v>
      </c>
    </row>
    <row r="2" spans="1:8" x14ac:dyDescent="0.25">
      <c r="A2" s="20" t="s">
        <v>4</v>
      </c>
      <c r="B2" s="20" t="s">
        <v>7</v>
      </c>
      <c r="C2" s="20" t="s">
        <v>10</v>
      </c>
      <c r="D2" s="20" t="s">
        <v>29</v>
      </c>
      <c r="E2" s="20" t="s">
        <v>30</v>
      </c>
      <c r="F2" s="49">
        <v>10000</v>
      </c>
      <c r="G2" s="50">
        <v>1</v>
      </c>
      <c r="H2" s="51">
        <v>12</v>
      </c>
    </row>
    <row r="3" spans="1:8" x14ac:dyDescent="0.25">
      <c r="A3" s="20" t="s">
        <v>5</v>
      </c>
      <c r="B3" s="20"/>
      <c r="C3" s="20" t="s">
        <v>9</v>
      </c>
      <c r="D3" s="20" t="s">
        <v>28</v>
      </c>
      <c r="E3" s="20" t="s">
        <v>31</v>
      </c>
      <c r="F3" s="49">
        <v>15000</v>
      </c>
      <c r="G3" s="50">
        <v>2</v>
      </c>
      <c r="H3" s="51">
        <v>6</v>
      </c>
    </row>
    <row r="4" spans="1:8" x14ac:dyDescent="0.25">
      <c r="A4" s="20" t="s">
        <v>14</v>
      </c>
      <c r="B4" s="20"/>
      <c r="D4" s="20" t="s">
        <v>27</v>
      </c>
      <c r="E4" s="20" t="s">
        <v>32</v>
      </c>
      <c r="F4" s="49">
        <v>20000</v>
      </c>
      <c r="G4" s="50">
        <v>3</v>
      </c>
      <c r="H4" s="51">
        <v>4</v>
      </c>
    </row>
    <row r="5" spans="1:8" x14ac:dyDescent="0.25">
      <c r="A5" s="20" t="s">
        <v>15</v>
      </c>
      <c r="B5" s="20"/>
      <c r="D5" s="20" t="s">
        <v>26</v>
      </c>
      <c r="E5" s="20" t="s">
        <v>33</v>
      </c>
      <c r="F5" s="49">
        <v>25000</v>
      </c>
      <c r="G5" s="50">
        <v>4</v>
      </c>
      <c r="H5" s="51">
        <v>3</v>
      </c>
    </row>
    <row r="6" spans="1:8" x14ac:dyDescent="0.25">
      <c r="A6" s="20" t="s">
        <v>16</v>
      </c>
      <c r="B6" s="20"/>
      <c r="D6" s="20" t="s">
        <v>25</v>
      </c>
      <c r="E6" s="20" t="s">
        <v>34</v>
      </c>
      <c r="F6" s="49">
        <v>30000</v>
      </c>
      <c r="G6" s="50">
        <v>5</v>
      </c>
      <c r="H6" s="51">
        <v>2</v>
      </c>
    </row>
    <row r="7" spans="1:8" x14ac:dyDescent="0.25">
      <c r="A7" s="20" t="s">
        <v>6</v>
      </c>
      <c r="B7" s="20"/>
      <c r="F7" s="49">
        <v>35000</v>
      </c>
      <c r="H7" s="51">
        <v>1</v>
      </c>
    </row>
    <row r="8" spans="1:8" x14ac:dyDescent="0.25">
      <c r="B8" s="20"/>
      <c r="F8" s="49">
        <v>40000</v>
      </c>
    </row>
    <row r="9" spans="1:8" x14ac:dyDescent="0.25">
      <c r="B9" s="20"/>
      <c r="F9" s="49">
        <v>45000</v>
      </c>
    </row>
    <row r="10" spans="1:8" x14ac:dyDescent="0.25">
      <c r="B10" s="20"/>
      <c r="F10" s="49">
        <v>50000</v>
      </c>
    </row>
    <row r="11" spans="1:8" x14ac:dyDescent="0.25">
      <c r="B11" s="20"/>
    </row>
    <row r="12" spans="1:8" x14ac:dyDescent="0.25">
      <c r="B12" s="20"/>
    </row>
    <row r="13" spans="1:8" x14ac:dyDescent="0.25">
      <c r="B13" s="20"/>
    </row>
    <row r="14" spans="1:8" x14ac:dyDescent="0.25">
      <c r="B14" s="20"/>
    </row>
  </sheetData>
  <sheetProtection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Licence</vt:lpstr>
      <vt:lpstr>Evaluation des risques</vt:lpstr>
      <vt:lpstr>Matrice des risques</vt:lpstr>
      <vt:lpstr>Listes</vt:lpstr>
      <vt:lpstr>'Evaluation des risques'!Zone_d_impression</vt:lpstr>
      <vt:lpstr>'Matrice des risques'!Zone_d_impression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Boite à outils</dc:title>
  <dc:subject>Boite à outils</dc:subject>
  <dc:creator>Johan AUBRY</dc:creator>
  <cp:lastModifiedBy>Terence Richard</cp:lastModifiedBy>
  <cp:lastPrinted>2012-05-21T11:10:53Z</cp:lastPrinted>
  <dcterms:created xsi:type="dcterms:W3CDTF">2011-05-11T18:13:25Z</dcterms:created>
  <dcterms:modified xsi:type="dcterms:W3CDTF">2018-11-26T19:22:25Z</dcterms:modified>
  <cp:category>Outils</cp:category>
</cp:coreProperties>
</file>