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120" yWindow="60" windowWidth="15180" windowHeight="9345"/>
  </bookViews>
  <sheets>
    <sheet name="Accueil" sheetId="1" r:id="rId1"/>
    <sheet name="Resultats" sheetId="2" r:id="rId2"/>
  </sheets>
  <calcPr calcId="144525"/>
</workbook>
</file>

<file path=xl/calcChain.xml><?xml version="1.0" encoding="utf-8"?>
<calcChain xmlns="http://schemas.openxmlformats.org/spreadsheetml/2006/main">
  <c r="E38" i="2" l="1"/>
  <c r="F38" i="2"/>
  <c r="G38" i="2"/>
  <c r="H38" i="2"/>
  <c r="I38" i="2"/>
  <c r="J38" i="2"/>
  <c r="K38" i="2"/>
  <c r="L38" i="2"/>
  <c r="M38" i="2"/>
  <c r="D38" i="2"/>
  <c r="W5" i="2"/>
  <c r="W4" i="2" s="1"/>
  <c r="V5" i="2"/>
  <c r="V4" i="2" s="1"/>
  <c r="U5" i="2"/>
  <c r="U4" i="2" s="1"/>
  <c r="T5" i="2"/>
  <c r="T4" i="2"/>
  <c r="S5" i="2"/>
  <c r="S4" i="2" s="1"/>
  <c r="R5" i="2"/>
  <c r="R4" i="2"/>
  <c r="Q5" i="2"/>
  <c r="Q4" i="2" s="1"/>
  <c r="P5" i="2"/>
  <c r="P4" i="2"/>
  <c r="O5" i="2"/>
  <c r="O4" i="2" s="1"/>
  <c r="N5" i="2"/>
  <c r="N4" i="2" s="1"/>
  <c r="M5" i="2"/>
  <c r="M4" i="2" s="1"/>
  <c r="L5" i="2"/>
  <c r="L4" i="2"/>
  <c r="K5" i="2"/>
  <c r="K4" i="2" s="1"/>
  <c r="J5" i="2"/>
  <c r="J4" i="2" s="1"/>
  <c r="I5" i="2"/>
  <c r="I4" i="2" s="1"/>
  <c r="H5" i="2"/>
  <c r="H4" i="2" s="1"/>
  <c r="G5" i="2"/>
  <c r="G4" i="2" s="1"/>
  <c r="F5" i="2"/>
  <c r="F4" i="2" s="1"/>
  <c r="E5" i="2"/>
  <c r="E4" i="2" s="1"/>
  <c r="D5" i="2"/>
  <c r="C37" i="1"/>
  <c r="C39" i="1" s="1"/>
  <c r="D1" i="1" s="1"/>
  <c r="K3" i="2" s="1"/>
  <c r="X19" i="2"/>
  <c r="X20" i="2"/>
  <c r="X21" i="2"/>
  <c r="X22" i="2"/>
  <c r="X23" i="2"/>
  <c r="X24" i="2"/>
  <c r="X25" i="2"/>
  <c r="X26" i="2"/>
  <c r="X27" i="2"/>
  <c r="X28" i="2"/>
  <c r="X29" i="2"/>
  <c r="X30" i="2"/>
  <c r="X31" i="2"/>
  <c r="X32" i="2"/>
  <c r="X33" i="2"/>
  <c r="X34" i="2"/>
  <c r="X35" i="2"/>
  <c r="X36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37" i="2"/>
  <c r="A4" i="2"/>
  <c r="A5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6" i="2"/>
  <c r="C4" i="2" l="1"/>
  <c r="X5" i="2"/>
  <c r="D4" i="2"/>
  <c r="C2" i="2"/>
  <c r="C3" i="2" s="1"/>
  <c r="X3" i="2"/>
</calcChain>
</file>

<file path=xl/comments1.xml><?xml version="1.0" encoding="utf-8"?>
<comments xmlns="http://schemas.openxmlformats.org/spreadsheetml/2006/main">
  <authors>
    <author>Jean-Rock Gauthier</author>
  </authors>
  <commentList>
    <comment ref="H4" authorId="0">
      <text>
        <r>
          <rPr>
            <sz val="8"/>
            <color indexed="81"/>
            <rFont val="Tahoma"/>
          </rPr>
          <t xml:space="preserve">Sert à vider les champs N° Equipe et Total équipe
</t>
        </r>
      </text>
    </comment>
  </commentList>
</comments>
</file>

<file path=xl/sharedStrings.xml><?xml version="1.0" encoding="utf-8"?>
<sst xmlns="http://schemas.openxmlformats.org/spreadsheetml/2006/main" count="31" uniqueCount="31">
  <si>
    <t>RESTE</t>
  </si>
  <si>
    <t>Chutes</t>
  </si>
  <si>
    <t>TOTAL</t>
  </si>
  <si>
    <t>CONSO</t>
  </si>
  <si>
    <t>circuits</t>
  </si>
  <si>
    <t>Terminé</t>
  </si>
  <si>
    <t>Lucas</t>
  </si>
  <si>
    <t>KM/H</t>
  </si>
  <si>
    <t>moyenne VMA</t>
  </si>
  <si>
    <t xml:space="preserve">total équipe = </t>
  </si>
  <si>
    <t>DETAILS DES EQUIPES</t>
  </si>
  <si>
    <t>report de la moyenne pour les calculs</t>
  </si>
  <si>
    <t>Equipes</t>
  </si>
  <si>
    <t>VITESSE EQUIPE SOUHAITEE</t>
  </si>
  <si>
    <t>NOM</t>
  </si>
  <si>
    <t>N° équipe</t>
  </si>
  <si>
    <t>Total équipe</t>
  </si>
  <si>
    <t>Total Equipe</t>
  </si>
  <si>
    <t>total équipe</t>
  </si>
  <si>
    <t>Ahmet</t>
  </si>
  <si>
    <t>Giliane</t>
  </si>
  <si>
    <t>Ibrahima</t>
  </si>
  <si>
    <t>Invian</t>
  </si>
  <si>
    <t>Julie</t>
  </si>
  <si>
    <t>Melvin</t>
  </si>
  <si>
    <t>Preveen</t>
  </si>
  <si>
    <t>Shérazade</t>
  </si>
  <si>
    <t>Audryna</t>
  </si>
  <si>
    <t>Inssaf</t>
  </si>
  <si>
    <t>Lisa</t>
  </si>
  <si>
    <t>vitesse (en secondes)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</si>
</sst>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\ &quot;ml&quot;"/>
  </numFmts>
  <fonts count="26" x14ac:knownFonts="1">
    <font>
      <sz val="10"/>
      <name val="Arial"/>
    </font>
    <font>
      <b/>
      <sz val="10"/>
      <name val="Verdana"/>
      <family val="2"/>
    </font>
    <font>
      <b/>
      <sz val="8"/>
      <name val="Verdana"/>
      <family val="2"/>
    </font>
    <font>
      <b/>
      <sz val="9"/>
      <name val="Verdana"/>
    </font>
    <font>
      <sz val="8"/>
      <name val="Arial"/>
      <family val="2"/>
    </font>
    <font>
      <b/>
      <sz val="10"/>
      <name val="Arial"/>
      <family val="2"/>
    </font>
    <font>
      <b/>
      <sz val="9"/>
      <name val="Verdana"/>
      <family val="2"/>
    </font>
    <font>
      <sz val="10"/>
      <name val="Verdana"/>
    </font>
    <font>
      <sz val="8"/>
      <name val="Verdana"/>
      <family val="2"/>
    </font>
    <font>
      <sz val="10"/>
      <color indexed="9"/>
      <name val="Arial"/>
      <family val="2"/>
    </font>
    <font>
      <b/>
      <sz val="8"/>
      <color indexed="8"/>
      <name val="Verdana"/>
      <family val="2"/>
    </font>
    <font>
      <b/>
      <sz val="16"/>
      <color indexed="10"/>
      <name val="Arial"/>
      <family val="2"/>
    </font>
    <font>
      <sz val="8"/>
      <color indexed="81"/>
      <name val="Tahoma"/>
    </font>
    <font>
      <b/>
      <sz val="14"/>
      <name val="Verdana"/>
      <family val="2"/>
    </font>
    <font>
      <b/>
      <sz val="11"/>
      <color indexed="8"/>
      <name val="Aharoni"/>
      <charset val="177"/>
    </font>
    <font>
      <sz val="11"/>
      <name val="Aharoni"/>
      <charset val="177"/>
    </font>
    <font>
      <sz val="14"/>
      <name val="Arial"/>
    </font>
    <font>
      <sz val="14"/>
      <name val="Aharoni"/>
      <charset val="177"/>
    </font>
    <font>
      <b/>
      <sz val="12"/>
      <color indexed="8"/>
      <name val="Aharoni"/>
      <charset val="177"/>
    </font>
    <font>
      <sz val="10"/>
      <name val="Aharoni"/>
      <charset val="177"/>
    </font>
    <font>
      <sz val="10"/>
      <name val="Arial"/>
      <family val="2"/>
    </font>
    <font>
      <b/>
      <sz val="11"/>
      <name val="Aharoni"/>
      <charset val="177"/>
    </font>
    <font>
      <sz val="12"/>
      <name val="Aharoni"/>
      <charset val="177"/>
    </font>
    <font>
      <b/>
      <sz val="14"/>
      <color indexed="10"/>
      <name val="Aharoni"/>
      <charset val="177"/>
    </font>
    <font>
      <sz val="12"/>
      <color indexed="10"/>
      <name val="Aharoni"/>
      <charset val="177"/>
    </font>
    <font>
      <sz val="10"/>
      <color indexed="9"/>
      <name val="Arial"/>
    </font>
  </fonts>
  <fills count="2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8"/>
        <bgColor indexed="64"/>
      </patternFill>
    </fill>
  </fills>
  <borders count="41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8" fillId="10" borderId="6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164" fontId="4" fillId="8" borderId="11" xfId="0" applyNumberFormat="1" applyFont="1" applyFill="1" applyBorder="1" applyAlignment="1">
      <alignment horizontal="center" vertical="center"/>
    </xf>
    <xf numFmtId="164" fontId="4" fillId="8" borderId="12" xfId="0" applyNumberFormat="1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164" fontId="4" fillId="8" borderId="14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" fillId="11" borderId="15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0" fontId="10" fillId="10" borderId="5" xfId="0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10" fillId="10" borderId="17" xfId="0" applyFont="1" applyFill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2" borderId="19" xfId="0" applyFont="1" applyFill="1" applyBorder="1" applyAlignment="1">
      <alignment horizontal="center" vertical="center"/>
    </xf>
    <xf numFmtId="0" fontId="10" fillId="12" borderId="20" xfId="0" applyFont="1" applyFill="1" applyBorder="1" applyAlignment="1">
      <alignment horizontal="center" vertical="center"/>
    </xf>
    <xf numFmtId="0" fontId="10" fillId="12" borderId="21" xfId="0" applyFont="1" applyFill="1" applyBorder="1" applyAlignment="1">
      <alignment horizontal="center" vertical="center"/>
    </xf>
    <xf numFmtId="0" fontId="10" fillId="12" borderId="22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0" fontId="10" fillId="10" borderId="20" xfId="0" applyFont="1" applyFill="1" applyBorder="1" applyAlignment="1">
      <alignment horizontal="center" vertical="center"/>
    </xf>
    <xf numFmtId="0" fontId="10" fillId="10" borderId="21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10" fillId="12" borderId="23" xfId="0" applyFont="1" applyFill="1" applyBorder="1" applyAlignment="1">
      <alignment horizontal="center" vertical="center"/>
    </xf>
    <xf numFmtId="0" fontId="10" fillId="12" borderId="24" xfId="0" applyFont="1" applyFill="1" applyBorder="1" applyAlignment="1">
      <alignment horizontal="center" vertical="center"/>
    </xf>
    <xf numFmtId="0" fontId="10" fillId="12" borderId="25" xfId="0" applyFont="1" applyFill="1" applyBorder="1" applyAlignment="1">
      <alignment horizontal="center" vertical="center"/>
    </xf>
    <xf numFmtId="0" fontId="10" fillId="12" borderId="26" xfId="0" applyFont="1" applyFill="1" applyBorder="1" applyAlignment="1">
      <alignment horizontal="center" vertical="center"/>
    </xf>
    <xf numFmtId="0" fontId="0" fillId="0" borderId="14" xfId="0" applyBorder="1"/>
    <xf numFmtId="0" fontId="5" fillId="0" borderId="27" xfId="0" applyFont="1" applyBorder="1" applyAlignment="1">
      <alignment horizontal="center"/>
    </xf>
    <xf numFmtId="0" fontId="14" fillId="0" borderId="28" xfId="0" applyFont="1" applyBorder="1" applyAlignment="1">
      <alignment horizontal="center"/>
    </xf>
    <xf numFmtId="0" fontId="15" fillId="0" borderId="0" xfId="0" applyFont="1"/>
    <xf numFmtId="0" fontId="16" fillId="0" borderId="0" xfId="0" applyFont="1"/>
    <xf numFmtId="2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13" fillId="0" borderId="0" xfId="0" applyFont="1" applyFill="1" applyBorder="1" applyAlignment="1">
      <alignment vertical="center" wrapText="1"/>
    </xf>
    <xf numFmtId="0" fontId="20" fillId="0" borderId="0" xfId="0" applyFont="1"/>
    <xf numFmtId="0" fontId="21" fillId="0" borderId="28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4" fillId="0" borderId="0" xfId="0" applyFont="1" applyAlignment="1">
      <alignment horizontal="center"/>
    </xf>
    <xf numFmtId="0" fontId="21" fillId="0" borderId="0" xfId="0" quotePrefix="1" applyFont="1" applyAlignment="1">
      <alignment horizontal="left"/>
    </xf>
    <xf numFmtId="0" fontId="5" fillId="0" borderId="30" xfId="0" applyFont="1" applyBorder="1" applyAlignment="1">
      <alignment horizontal="center"/>
    </xf>
    <xf numFmtId="0" fontId="22" fillId="0" borderId="31" xfId="0" applyFont="1" applyBorder="1" applyAlignment="1">
      <alignment horizontal="center"/>
    </xf>
    <xf numFmtId="0" fontId="22" fillId="0" borderId="32" xfId="0" applyFont="1" applyBorder="1" applyAlignment="1">
      <alignment horizontal="center"/>
    </xf>
    <xf numFmtId="0" fontId="23" fillId="0" borderId="0" xfId="0" applyNumberFormat="1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25" fillId="0" borderId="0" xfId="0" applyFont="1" applyFill="1"/>
    <xf numFmtId="0" fontId="19" fillId="0" borderId="34" xfId="0" applyFont="1" applyBorder="1"/>
    <xf numFmtId="0" fontId="18" fillId="0" borderId="7" xfId="0" applyFont="1" applyBorder="1" applyAlignment="1">
      <alignment horizontal="center"/>
    </xf>
    <xf numFmtId="0" fontId="21" fillId="0" borderId="35" xfId="0" applyFont="1" applyFill="1" applyBorder="1" applyAlignment="1">
      <alignment horizontal="center" vertical="center" wrapText="1"/>
    </xf>
    <xf numFmtId="0" fontId="15" fillId="0" borderId="35" xfId="0" applyFont="1" applyFill="1" applyBorder="1" applyAlignment="1">
      <alignment horizontal="center"/>
    </xf>
    <xf numFmtId="0" fontId="15" fillId="0" borderId="36" xfId="0" applyFont="1" applyFill="1" applyBorder="1" applyAlignment="1">
      <alignment horizontal="center"/>
    </xf>
    <xf numFmtId="0" fontId="17" fillId="12" borderId="7" xfId="0" applyFont="1" applyFill="1" applyBorder="1" applyAlignment="1">
      <alignment horizontal="center"/>
    </xf>
    <xf numFmtId="0" fontId="17" fillId="13" borderId="7" xfId="0" applyFont="1" applyFill="1" applyBorder="1" applyAlignment="1">
      <alignment horizontal="center"/>
    </xf>
    <xf numFmtId="0" fontId="17" fillId="14" borderId="7" xfId="0" applyFont="1" applyFill="1" applyBorder="1" applyAlignment="1">
      <alignment horizontal="center"/>
    </xf>
    <xf numFmtId="0" fontId="17" fillId="15" borderId="7" xfId="0" applyFont="1" applyFill="1" applyBorder="1" applyAlignment="1">
      <alignment horizontal="center"/>
    </xf>
    <xf numFmtId="0" fontId="17" fillId="16" borderId="7" xfId="0" applyFont="1" applyFill="1" applyBorder="1" applyAlignment="1">
      <alignment horizontal="center"/>
    </xf>
    <xf numFmtId="0" fontId="17" fillId="5" borderId="7" xfId="0" applyFont="1" applyFill="1" applyBorder="1" applyAlignment="1">
      <alignment horizontal="center"/>
    </xf>
    <xf numFmtId="0" fontId="17" fillId="17" borderId="7" xfId="0" applyFont="1" applyFill="1" applyBorder="1" applyAlignment="1">
      <alignment horizontal="center"/>
    </xf>
    <xf numFmtId="0" fontId="17" fillId="18" borderId="7" xfId="0" applyFont="1" applyFill="1" applyBorder="1" applyAlignment="1">
      <alignment horizontal="center"/>
    </xf>
    <xf numFmtId="0" fontId="17" fillId="19" borderId="7" xfId="0" applyFont="1" applyFill="1" applyBorder="1" applyAlignment="1">
      <alignment horizontal="center"/>
    </xf>
    <xf numFmtId="0" fontId="17" fillId="0" borderId="7" xfId="0" applyFont="1" applyFill="1" applyBorder="1" applyAlignment="1">
      <alignment horizontal="center"/>
    </xf>
    <xf numFmtId="0" fontId="17" fillId="0" borderId="37" xfId="0" applyFont="1" applyFill="1" applyBorder="1" applyAlignment="1">
      <alignment horizontal="center"/>
    </xf>
    <xf numFmtId="0" fontId="11" fillId="16" borderId="38" xfId="0" applyFont="1" applyFill="1" applyBorder="1" applyAlignment="1">
      <alignment horizontal="center" vertical="center"/>
    </xf>
    <xf numFmtId="0" fontId="11" fillId="16" borderId="39" xfId="0" applyFont="1" applyFill="1" applyBorder="1" applyAlignment="1">
      <alignment horizontal="center" vertical="center"/>
    </xf>
    <xf numFmtId="0" fontId="11" fillId="16" borderId="40" xfId="0" applyFont="1" applyFill="1" applyBorder="1" applyAlignment="1">
      <alignment horizontal="center" vertical="center"/>
    </xf>
    <xf numFmtId="0" fontId="1" fillId="11" borderId="38" xfId="0" quotePrefix="1" applyFont="1" applyFill="1" applyBorder="1" applyAlignment="1">
      <alignment horizontal="center" vertical="center"/>
    </xf>
    <xf numFmtId="0" fontId="1" fillId="11" borderId="39" xfId="0" applyFont="1" applyFill="1" applyBorder="1" applyAlignment="1">
      <alignment horizontal="center" vertical="center"/>
    </xf>
    <xf numFmtId="0" fontId="1" fillId="11" borderId="14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4" fillId="8" borderId="38" xfId="0" quotePrefix="1" applyFont="1" applyFill="1" applyBorder="1" applyAlignment="1">
      <alignment horizontal="center" vertical="center"/>
    </xf>
    <xf numFmtId="0" fontId="4" fillId="8" borderId="39" xfId="0" applyFont="1" applyFill="1" applyBorder="1" applyAlignment="1">
      <alignment horizontal="center" vertical="center"/>
    </xf>
    <xf numFmtId="0" fontId="4" fillId="8" borderId="38" xfId="0" applyNumberFormat="1" applyFont="1" applyFill="1" applyBorder="1" applyAlignment="1">
      <alignment horizontal="center" vertical="center"/>
    </xf>
    <xf numFmtId="0" fontId="4" fillId="8" borderId="39" xfId="0" applyNumberFormat="1" applyFont="1" applyFill="1" applyBorder="1" applyAlignment="1">
      <alignment horizontal="center" vertical="center"/>
    </xf>
    <xf numFmtId="0" fontId="4" fillId="8" borderId="4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</xdr:row>
          <xdr:rowOff>104775</xdr:rowOff>
        </xdr:from>
        <xdr:to>
          <xdr:col>8</xdr:col>
          <xdr:colOff>19050</xdr:colOff>
          <xdr:row>4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5</xdr:row>
          <xdr:rowOff>19050</xdr:rowOff>
        </xdr:from>
        <xdr:to>
          <xdr:col>8</xdr:col>
          <xdr:colOff>19050</xdr:colOff>
          <xdr:row>6</xdr:row>
          <xdr:rowOff>152400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19050</xdr:rowOff>
        </xdr:from>
        <xdr:to>
          <xdr:col>3</xdr:col>
          <xdr:colOff>0</xdr:colOff>
          <xdr:row>0</xdr:row>
          <xdr:rowOff>304800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9"/>
  <sheetViews>
    <sheetView tabSelected="1" workbookViewId="0">
      <selection activeCell="C3" sqref="C3"/>
    </sheetView>
  </sheetViews>
  <sheetFormatPr baseColWidth="10" defaultRowHeight="12.75" x14ac:dyDescent="0.2"/>
  <cols>
    <col min="1" max="1" width="11.42578125" style="63"/>
    <col min="2" max="2" width="18.140625" customWidth="1"/>
    <col min="3" max="3" width="18.85546875" customWidth="1"/>
  </cols>
  <sheetData>
    <row r="1" spans="1:8" ht="19.5" thickBot="1" x14ac:dyDescent="0.35">
      <c r="C1" s="56" t="s">
        <v>17</v>
      </c>
      <c r="D1" s="61">
        <f>IF(C39&gt;0,C39,"")</f>
        <v>15.649999999999999</v>
      </c>
      <c r="E1" t="s">
        <v>11</v>
      </c>
    </row>
    <row r="2" spans="1:8" x14ac:dyDescent="0.2">
      <c r="B2" s="46" t="s">
        <v>14</v>
      </c>
      <c r="C2" s="58" t="s">
        <v>30</v>
      </c>
      <c r="D2" s="62" t="s">
        <v>15</v>
      </c>
      <c r="E2" s="64" t="s">
        <v>16</v>
      </c>
    </row>
    <row r="3" spans="1:8" ht="13.5" customHeight="1" x14ac:dyDescent="0.3">
      <c r="B3" s="47" t="s">
        <v>19</v>
      </c>
      <c r="C3" s="65">
        <v>4.9000000000000004</v>
      </c>
      <c r="D3" s="70">
        <v>2</v>
      </c>
      <c r="E3" s="66">
        <v>15.2</v>
      </c>
    </row>
    <row r="4" spans="1:8" ht="13.5" customHeight="1" x14ac:dyDescent="0.3">
      <c r="B4" s="47" t="s">
        <v>20</v>
      </c>
      <c r="C4" s="65">
        <v>5</v>
      </c>
      <c r="D4" s="69">
        <v>1</v>
      </c>
      <c r="E4" s="67">
        <v>16</v>
      </c>
    </row>
    <row r="5" spans="1:8" ht="13.5" customHeight="1" x14ac:dyDescent="0.3">
      <c r="B5" s="47" t="s">
        <v>21</v>
      </c>
      <c r="C5" s="65">
        <v>5.0999999999999996</v>
      </c>
      <c r="D5" s="70">
        <v>2</v>
      </c>
      <c r="E5" s="67">
        <v>15.2</v>
      </c>
    </row>
    <row r="6" spans="1:8" ht="13.5" customHeight="1" x14ac:dyDescent="0.3">
      <c r="A6" s="63">
        <v>0</v>
      </c>
      <c r="B6" s="47" t="s">
        <v>22</v>
      </c>
      <c r="C6" s="65">
        <v>5.2</v>
      </c>
      <c r="D6" s="70">
        <v>2</v>
      </c>
      <c r="E6" s="67">
        <v>15.2</v>
      </c>
    </row>
    <row r="7" spans="1:8" ht="13.5" customHeight="1" x14ac:dyDescent="0.3">
      <c r="A7" s="63">
        <v>0</v>
      </c>
      <c r="B7" s="47" t="s">
        <v>23</v>
      </c>
      <c r="C7" s="65">
        <v>5.2</v>
      </c>
      <c r="D7" s="71">
        <v>3</v>
      </c>
      <c r="E7" s="67">
        <v>15.600000000000001</v>
      </c>
    </row>
    <row r="8" spans="1:8" ht="13.5" customHeight="1" x14ac:dyDescent="0.3">
      <c r="A8" s="63">
        <v>0</v>
      </c>
      <c r="B8" s="47" t="s">
        <v>24</v>
      </c>
      <c r="C8" s="65">
        <v>5.2</v>
      </c>
      <c r="D8" s="71">
        <v>3</v>
      </c>
      <c r="E8" s="66">
        <v>15.600000000000001</v>
      </c>
    </row>
    <row r="9" spans="1:8" ht="13.5" customHeight="1" x14ac:dyDescent="0.3">
      <c r="A9" s="63">
        <v>0</v>
      </c>
      <c r="B9" s="47" t="s">
        <v>25</v>
      </c>
      <c r="C9" s="65">
        <v>5.2</v>
      </c>
      <c r="D9" s="71">
        <v>3</v>
      </c>
      <c r="E9" s="67">
        <v>15.600000000000001</v>
      </c>
    </row>
    <row r="10" spans="1:8" ht="13.5" customHeight="1" x14ac:dyDescent="0.3">
      <c r="A10" s="63">
        <v>0</v>
      </c>
      <c r="B10" s="47" t="s">
        <v>26</v>
      </c>
      <c r="C10" s="65">
        <v>5.2</v>
      </c>
      <c r="D10" s="72">
        <v>4</v>
      </c>
      <c r="E10" s="66">
        <v>15.8</v>
      </c>
    </row>
    <row r="11" spans="1:8" ht="13.5" customHeight="1" x14ac:dyDescent="0.3">
      <c r="A11" s="63">
        <v>0</v>
      </c>
      <c r="B11" s="47" t="s">
        <v>27</v>
      </c>
      <c r="C11" s="65">
        <v>5.3</v>
      </c>
      <c r="D11" s="69">
        <v>1</v>
      </c>
      <c r="E11" s="66">
        <v>16</v>
      </c>
    </row>
    <row r="12" spans="1:8" ht="13.5" customHeight="1" x14ac:dyDescent="0.3">
      <c r="A12" s="63">
        <v>0</v>
      </c>
      <c r="B12" s="47" t="s">
        <v>28</v>
      </c>
      <c r="C12" s="65">
        <v>5.3</v>
      </c>
      <c r="D12" s="72">
        <v>4</v>
      </c>
      <c r="E12" s="67">
        <v>15.8</v>
      </c>
    </row>
    <row r="13" spans="1:8" ht="13.5" customHeight="1" x14ac:dyDescent="0.3">
      <c r="A13" s="63">
        <v>0</v>
      </c>
      <c r="B13" s="47" t="s">
        <v>6</v>
      </c>
      <c r="C13" s="65">
        <v>5.3</v>
      </c>
      <c r="D13" s="72">
        <v>4</v>
      </c>
      <c r="E13" s="67">
        <v>15.8</v>
      </c>
    </row>
    <row r="14" spans="1:8" ht="13.5" customHeight="1" x14ac:dyDescent="0.3">
      <c r="A14" s="63">
        <v>0</v>
      </c>
      <c r="B14" s="47" t="s">
        <v>29</v>
      </c>
      <c r="C14" s="65">
        <v>5.7</v>
      </c>
      <c r="D14" s="69">
        <v>1</v>
      </c>
      <c r="E14" s="67">
        <v>16</v>
      </c>
    </row>
    <row r="15" spans="1:8" ht="13.5" customHeight="1" x14ac:dyDescent="0.3">
      <c r="A15" s="63">
        <v>0</v>
      </c>
      <c r="B15" s="47"/>
      <c r="C15" s="65"/>
      <c r="D15" s="74">
        <v>6</v>
      </c>
      <c r="E15" s="67"/>
    </row>
    <row r="16" spans="1:8" ht="13.5" customHeight="1" x14ac:dyDescent="0.3">
      <c r="A16" s="63">
        <v>0</v>
      </c>
      <c r="B16" s="47"/>
      <c r="C16" s="65"/>
      <c r="D16" s="69">
        <v>1</v>
      </c>
      <c r="E16" s="67"/>
      <c r="F16" s="52"/>
      <c r="G16" s="52"/>
    </row>
    <row r="17" spans="1:7" ht="13.5" customHeight="1" x14ac:dyDescent="0.3">
      <c r="A17" s="63">
        <v>0</v>
      </c>
      <c r="B17" s="47"/>
      <c r="C17" s="65"/>
      <c r="D17" s="75">
        <v>7</v>
      </c>
      <c r="E17" s="67"/>
      <c r="F17" s="52"/>
      <c r="G17" s="52"/>
    </row>
    <row r="18" spans="1:7" ht="13.5" customHeight="1" x14ac:dyDescent="0.3">
      <c r="A18" s="63">
        <v>0</v>
      </c>
      <c r="B18" s="47"/>
      <c r="C18" s="65"/>
      <c r="D18" s="76">
        <v>8</v>
      </c>
      <c r="E18" s="67"/>
      <c r="F18" s="52"/>
      <c r="G18" s="52"/>
    </row>
    <row r="19" spans="1:7" ht="13.5" customHeight="1" x14ac:dyDescent="0.3">
      <c r="A19" s="63">
        <v>0</v>
      </c>
      <c r="B19" s="47"/>
      <c r="C19" s="65"/>
      <c r="D19" s="71">
        <v>3</v>
      </c>
      <c r="E19" s="66"/>
      <c r="F19" s="52"/>
      <c r="G19" s="52"/>
    </row>
    <row r="20" spans="1:7" ht="13.5" customHeight="1" x14ac:dyDescent="0.3">
      <c r="A20" s="63">
        <v>0</v>
      </c>
      <c r="B20" s="47"/>
      <c r="C20" s="65"/>
      <c r="D20" s="70">
        <v>2</v>
      </c>
      <c r="E20" s="66"/>
      <c r="F20" s="52"/>
      <c r="G20" s="52"/>
    </row>
    <row r="21" spans="1:7" ht="13.5" customHeight="1" x14ac:dyDescent="0.3">
      <c r="A21" s="63">
        <v>0</v>
      </c>
      <c r="B21" s="47"/>
      <c r="C21" s="65"/>
      <c r="D21" s="74">
        <v>6</v>
      </c>
      <c r="E21" s="66"/>
      <c r="F21" s="52"/>
      <c r="G21" s="52"/>
    </row>
    <row r="22" spans="1:7" ht="13.5" customHeight="1" x14ac:dyDescent="0.3">
      <c r="A22" s="63">
        <v>0</v>
      </c>
      <c r="B22" s="47"/>
      <c r="C22" s="65"/>
      <c r="D22" s="75">
        <v>7</v>
      </c>
      <c r="E22" s="67"/>
      <c r="F22" s="52"/>
      <c r="G22" s="52"/>
    </row>
    <row r="23" spans="1:7" ht="13.5" customHeight="1" x14ac:dyDescent="0.3">
      <c r="A23" s="63">
        <v>0</v>
      </c>
      <c r="B23" s="47"/>
      <c r="C23" s="65"/>
      <c r="D23" s="76">
        <v>8</v>
      </c>
      <c r="E23" s="67"/>
      <c r="F23" s="52"/>
      <c r="G23" s="52"/>
    </row>
    <row r="24" spans="1:7" ht="13.5" customHeight="1" x14ac:dyDescent="0.3">
      <c r="A24" s="63">
        <v>0</v>
      </c>
      <c r="B24" s="47"/>
      <c r="C24" s="65"/>
      <c r="D24" s="75">
        <v>7</v>
      </c>
      <c r="E24" s="67"/>
    </row>
    <row r="25" spans="1:7" ht="13.5" customHeight="1" x14ac:dyDescent="0.3">
      <c r="A25" s="63">
        <v>0</v>
      </c>
      <c r="B25" s="47"/>
      <c r="C25" s="65"/>
      <c r="D25" s="73">
        <v>5</v>
      </c>
      <c r="E25" s="66"/>
    </row>
    <row r="26" spans="1:7" ht="13.5" customHeight="1" x14ac:dyDescent="0.3">
      <c r="A26" s="63">
        <v>0</v>
      </c>
      <c r="B26" s="47"/>
      <c r="C26" s="65"/>
      <c r="D26" s="76">
        <v>8</v>
      </c>
      <c r="E26" s="67"/>
    </row>
    <row r="27" spans="1:7" ht="13.5" customHeight="1" x14ac:dyDescent="0.3">
      <c r="A27" s="63">
        <v>0</v>
      </c>
      <c r="B27" s="47"/>
      <c r="C27" s="65"/>
      <c r="D27" s="76"/>
      <c r="E27" s="67"/>
    </row>
    <row r="28" spans="1:7" ht="13.5" customHeight="1" x14ac:dyDescent="0.3">
      <c r="A28" s="63">
        <v>0</v>
      </c>
      <c r="B28" s="47"/>
      <c r="C28" s="65"/>
      <c r="D28" s="77"/>
      <c r="E28" s="67"/>
    </row>
    <row r="29" spans="1:7" ht="13.5" customHeight="1" x14ac:dyDescent="0.3">
      <c r="A29" s="63">
        <v>0</v>
      </c>
      <c r="B29" s="47"/>
      <c r="C29" s="65"/>
      <c r="D29" s="76"/>
      <c r="E29" s="67"/>
    </row>
    <row r="30" spans="1:7" ht="13.5" customHeight="1" x14ac:dyDescent="0.3">
      <c r="A30" s="63">
        <v>0</v>
      </c>
      <c r="B30" s="47"/>
      <c r="C30" s="65"/>
      <c r="D30" s="69"/>
      <c r="E30" s="67"/>
    </row>
    <row r="31" spans="1:7" ht="13.5" customHeight="1" x14ac:dyDescent="0.3">
      <c r="A31" s="63">
        <v>0</v>
      </c>
      <c r="B31" s="47"/>
      <c r="C31" s="65"/>
      <c r="D31" s="77"/>
      <c r="E31" s="67"/>
    </row>
    <row r="32" spans="1:7" ht="13.5" customHeight="1" x14ac:dyDescent="0.3">
      <c r="A32" s="63">
        <v>0</v>
      </c>
      <c r="B32" s="47"/>
      <c r="C32" s="65"/>
      <c r="D32" s="77"/>
      <c r="E32" s="67"/>
    </row>
    <row r="33" spans="1:5" ht="13.5" customHeight="1" x14ac:dyDescent="0.3">
      <c r="A33" s="63">
        <v>0</v>
      </c>
      <c r="B33" s="54"/>
      <c r="C33" s="59"/>
      <c r="D33" s="78"/>
      <c r="E33" s="67"/>
    </row>
    <row r="34" spans="1:5" ht="13.5" customHeight="1" thickBot="1" x14ac:dyDescent="0.35">
      <c r="A34" s="63">
        <v>0</v>
      </c>
      <c r="B34" s="55"/>
      <c r="C34" s="60"/>
      <c r="D34" s="79"/>
      <c r="E34" s="68"/>
    </row>
    <row r="35" spans="1:5" ht="13.5" customHeight="1" x14ac:dyDescent="0.25">
      <c r="A35" s="63">
        <v>0</v>
      </c>
      <c r="C35" s="49"/>
    </row>
    <row r="36" spans="1:5" ht="13.5" customHeight="1" x14ac:dyDescent="0.25">
      <c r="C36" s="49"/>
    </row>
    <row r="37" spans="1:5" ht="13.5" customHeight="1" x14ac:dyDescent="0.3">
      <c r="B37" s="48" t="s">
        <v>8</v>
      </c>
      <c r="C37" s="50">
        <f>AVERAGE(C3:C34)</f>
        <v>5.2166666666666659</v>
      </c>
    </row>
    <row r="38" spans="1:5" ht="13.5" customHeight="1" x14ac:dyDescent="0.3">
      <c r="B38" s="48"/>
      <c r="C38" s="51"/>
    </row>
    <row r="39" spans="1:5" ht="13.5" customHeight="1" x14ac:dyDescent="0.3">
      <c r="B39" s="57" t="s">
        <v>9</v>
      </c>
      <c r="C39" s="51">
        <f>C37*3</f>
        <v>15.649999999999999</v>
      </c>
    </row>
  </sheetData>
  <phoneticPr fontId="0" type="noConversion"/>
  <pageMargins left="0.78740157499999996" right="0.78740157499999996" top="0.984251969" bottom="0.984251969" header="0.4921259845" footer="0.4921259845"/>
  <pageSetup orientation="portrait" horizontalDpi="0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6</xdr:col>
                <xdr:colOff>19050</xdr:colOff>
                <xdr:row>5</xdr:row>
                <xdr:rowOff>19050</xdr:rowOff>
              </from>
              <to>
                <xdr:col>8</xdr:col>
                <xdr:colOff>19050</xdr:colOff>
                <xdr:row>6</xdr:row>
                <xdr:rowOff>152400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6</xdr:col>
                <xdr:colOff>19050</xdr:colOff>
                <xdr:row>2</xdr:row>
                <xdr:rowOff>104775</xdr:rowOff>
              </from>
              <to>
                <xdr:col>8</xdr:col>
                <xdr:colOff>19050</xdr:colOff>
                <xdr:row>4</xdr:row>
                <xdr:rowOff>66675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38"/>
  <sheetViews>
    <sheetView workbookViewId="0">
      <selection activeCell="D42" sqref="D42"/>
    </sheetView>
  </sheetViews>
  <sheetFormatPr baseColWidth="10" defaultRowHeight="12.75" x14ac:dyDescent="0.2"/>
  <cols>
    <col min="1" max="1" width="2.7109375" style="26" customWidth="1"/>
    <col min="2" max="2" width="10.28515625" bestFit="1" customWidth="1"/>
    <col min="3" max="3" width="8.42578125" bestFit="1" customWidth="1"/>
    <col min="4" max="23" width="6.42578125" customWidth="1"/>
    <col min="24" max="24" width="8.42578125" bestFit="1" customWidth="1"/>
  </cols>
  <sheetData>
    <row r="1" spans="1:24" ht="24.95" customHeight="1" thickTop="1" thickBot="1" x14ac:dyDescent="0.25">
      <c r="F1" s="80" t="s">
        <v>5</v>
      </c>
      <c r="G1" s="81"/>
      <c r="H1" s="81"/>
      <c r="I1" s="81"/>
      <c r="J1" s="81"/>
      <c r="K1" s="82"/>
      <c r="L1" s="45"/>
      <c r="M1" s="45"/>
      <c r="N1" s="45"/>
      <c r="O1" s="45"/>
      <c r="P1" s="45"/>
    </row>
    <row r="2" spans="1:24" ht="14.25" thickTop="1" thickBot="1" x14ac:dyDescent="0.25">
      <c r="B2" s="1" t="s">
        <v>12</v>
      </c>
      <c r="C2" s="2">
        <f>COUNTIF(D5:W5,"&gt;0")</f>
        <v>4</v>
      </c>
      <c r="D2" s="83" t="s">
        <v>10</v>
      </c>
      <c r="E2" s="84"/>
      <c r="F2" s="84"/>
      <c r="G2" s="84"/>
      <c r="H2" s="84"/>
      <c r="I2" s="84"/>
      <c r="J2" s="85"/>
      <c r="K2" s="85"/>
      <c r="L2" s="85"/>
      <c r="M2" s="86"/>
      <c r="N2" s="27"/>
      <c r="O2" s="28"/>
      <c r="P2" s="28"/>
      <c r="Q2" s="24"/>
      <c r="R2" s="24"/>
      <c r="S2" s="24"/>
      <c r="T2" s="24"/>
      <c r="U2" s="24"/>
      <c r="V2" s="24"/>
      <c r="W2" s="21"/>
      <c r="X2" s="3" t="s">
        <v>0</v>
      </c>
    </row>
    <row r="3" spans="1:24" ht="14.25" thickTop="1" thickBot="1" x14ac:dyDescent="0.25">
      <c r="B3" s="4" t="s">
        <v>1</v>
      </c>
      <c r="C3" s="5">
        <f>C2*K3-C4</f>
        <v>0</v>
      </c>
      <c r="D3" s="87" t="s">
        <v>13</v>
      </c>
      <c r="E3" s="88"/>
      <c r="F3" s="88"/>
      <c r="G3" s="88"/>
      <c r="H3" s="88"/>
      <c r="I3" s="88"/>
      <c r="J3" s="88"/>
      <c r="K3" s="89">
        <f>Accueil!D1</f>
        <v>15.649999999999999</v>
      </c>
      <c r="L3" s="90"/>
      <c r="M3" s="91"/>
      <c r="N3" s="22"/>
      <c r="O3" s="25"/>
      <c r="P3" s="25"/>
      <c r="Q3" s="25"/>
      <c r="R3" s="25"/>
      <c r="S3" s="25"/>
      <c r="T3" s="25"/>
      <c r="U3" s="25"/>
      <c r="V3" s="25"/>
      <c r="W3" s="23"/>
      <c r="X3" s="6">
        <f>SUM(X6:X37)</f>
        <v>0</v>
      </c>
    </row>
    <row r="4" spans="1:24" ht="14.25" thickTop="1" thickBot="1" x14ac:dyDescent="0.25">
      <c r="A4" s="26">
        <f>SUM(A6:A37)</f>
        <v>0</v>
      </c>
      <c r="B4" s="7" t="s">
        <v>2</v>
      </c>
      <c r="C4" s="8">
        <f>SUM($C$6:$C$37)</f>
        <v>62.599999999999994</v>
      </c>
      <c r="D4" s="9" t="str">
        <f>IF(D5="","","Eq 1")</f>
        <v>Eq 1</v>
      </c>
      <c r="E4" s="9" t="str">
        <f>IF(E5="","","Eq 2")</f>
        <v>Eq 2</v>
      </c>
      <c r="F4" s="9" t="str">
        <f>IF(F5="","","Eq 3")</f>
        <v>Eq 3</v>
      </c>
      <c r="G4" s="9" t="str">
        <f>IF(G5="","","Eq 4")</f>
        <v>Eq 4</v>
      </c>
      <c r="H4" s="9" t="str">
        <f>IF(H5="","","Eq 5")</f>
        <v/>
      </c>
      <c r="I4" s="9" t="str">
        <f>IF(I5="","","Eq 6")</f>
        <v/>
      </c>
      <c r="J4" s="9" t="str">
        <f>IF(J5="","","Eq 7")</f>
        <v/>
      </c>
      <c r="K4" s="9" t="str">
        <f>IF(K5="","","Eq 8")</f>
        <v/>
      </c>
      <c r="L4" s="9" t="str">
        <f>IF(L5="","","Eq 9")</f>
        <v/>
      </c>
      <c r="M4" s="9" t="str">
        <f>IF(M5="","","Eq 10")</f>
        <v/>
      </c>
      <c r="N4" s="9" t="str">
        <f>IF(N5="","","Eq 11")</f>
        <v/>
      </c>
      <c r="O4" s="9" t="str">
        <f>IF(O5="","","Eq 12")</f>
        <v/>
      </c>
      <c r="P4" s="9" t="str">
        <f>IF(P5="","","Eq 13")</f>
        <v/>
      </c>
      <c r="Q4" s="9" t="str">
        <f>IF(Q5="","","Eq 14")</f>
        <v/>
      </c>
      <c r="R4" s="9" t="str">
        <f>IF(R5="","","Eq 15")</f>
        <v/>
      </c>
      <c r="S4" s="9" t="str">
        <f>IF(S5="","","Eq 16")</f>
        <v/>
      </c>
      <c r="T4" s="9" t="str">
        <f>IF(T5="","","Eq 17")</f>
        <v/>
      </c>
      <c r="U4" s="9" t="str">
        <f>IF(U5="","","Eq 18")</f>
        <v/>
      </c>
      <c r="V4" s="9" t="str">
        <f>IF(V5="","","Eq 19")</f>
        <v/>
      </c>
      <c r="W4" s="9" t="str">
        <f>IF(W5="","","Eq 20")</f>
        <v/>
      </c>
      <c r="X4" s="10" t="s">
        <v>3</v>
      </c>
    </row>
    <row r="5" spans="1:24" ht="14.25" thickTop="1" thickBot="1" x14ac:dyDescent="0.25">
      <c r="A5" s="26">
        <f>COUNTA(Accueil!C3:C34)</f>
        <v>12</v>
      </c>
      <c r="B5" s="11" t="s">
        <v>4</v>
      </c>
      <c r="C5" s="12" t="s">
        <v>7</v>
      </c>
      <c r="D5" s="13">
        <f>IF(SUM(D6:D37)=0,"",SUM(D6:D37))</f>
        <v>16</v>
      </c>
      <c r="E5" s="13">
        <f t="shared" ref="E5:W5" si="0">IF(SUM(E6:E37)=0,"",SUM(E6:E37))</f>
        <v>15.2</v>
      </c>
      <c r="F5" s="13">
        <f t="shared" si="0"/>
        <v>15.600000000000001</v>
      </c>
      <c r="G5" s="13">
        <f t="shared" si="0"/>
        <v>15.8</v>
      </c>
      <c r="H5" s="13" t="str">
        <f t="shared" si="0"/>
        <v/>
      </c>
      <c r="I5" s="13" t="str">
        <f t="shared" si="0"/>
        <v/>
      </c>
      <c r="J5" s="13" t="str">
        <f t="shared" si="0"/>
        <v/>
      </c>
      <c r="K5" s="13" t="str">
        <f t="shared" si="0"/>
        <v/>
      </c>
      <c r="L5" s="13" t="str">
        <f t="shared" si="0"/>
        <v/>
      </c>
      <c r="M5" s="13" t="str">
        <f t="shared" si="0"/>
        <v/>
      </c>
      <c r="N5" s="13" t="str">
        <f t="shared" si="0"/>
        <v/>
      </c>
      <c r="O5" s="13" t="str">
        <f t="shared" si="0"/>
        <v/>
      </c>
      <c r="P5" s="13" t="str">
        <f t="shared" si="0"/>
        <v/>
      </c>
      <c r="Q5" s="13" t="str">
        <f t="shared" si="0"/>
        <v/>
      </c>
      <c r="R5" s="13" t="str">
        <f t="shared" si="0"/>
        <v/>
      </c>
      <c r="S5" s="13" t="str">
        <f t="shared" si="0"/>
        <v/>
      </c>
      <c r="T5" s="13" t="str">
        <f t="shared" si="0"/>
        <v/>
      </c>
      <c r="U5" s="13" t="str">
        <f t="shared" si="0"/>
        <v/>
      </c>
      <c r="V5" s="13" t="str">
        <f t="shared" si="0"/>
        <v/>
      </c>
      <c r="W5" s="13" t="str">
        <f t="shared" si="0"/>
        <v/>
      </c>
      <c r="X5" s="14">
        <f>IF(SUM(D5:W5)&gt;0,SUM(D5:W5),"")</f>
        <v>62.599999999999994</v>
      </c>
    </row>
    <row r="6" spans="1:24" ht="11.45" customHeight="1" thickTop="1" x14ac:dyDescent="0.2">
      <c r="A6" s="26">
        <v>0</v>
      </c>
      <c r="B6" s="15" t="str">
        <f>IF(Accueil!C3=0,"",Accueil!B3)</f>
        <v>Ahmet</v>
      </c>
      <c r="C6" s="16">
        <f>IF(Accueil!C3=0,"",Accueil!C3)</f>
        <v>4.9000000000000004</v>
      </c>
      <c r="D6" s="29"/>
      <c r="E6" s="29">
        <v>4.9000000000000004</v>
      </c>
      <c r="F6" s="29"/>
      <c r="G6" s="29"/>
      <c r="H6" s="29"/>
      <c r="I6" s="29"/>
      <c r="J6" s="29"/>
      <c r="K6" s="29"/>
      <c r="L6" s="30"/>
      <c r="M6" s="29"/>
      <c r="N6" s="29"/>
      <c r="O6" s="30"/>
      <c r="P6" s="30"/>
      <c r="Q6" s="30"/>
      <c r="R6" s="30"/>
      <c r="S6" s="30"/>
      <c r="T6" s="30"/>
      <c r="U6" s="30"/>
      <c r="V6" s="30"/>
      <c r="W6" s="31"/>
      <c r="X6" s="32" t="str">
        <f t="shared" ref="X6:X18" si="1">IF(A6=0,"",A6)</f>
        <v/>
      </c>
    </row>
    <row r="7" spans="1:24" ht="11.45" customHeight="1" x14ac:dyDescent="0.2">
      <c r="A7" s="26">
        <v>0</v>
      </c>
      <c r="B7" s="17" t="str">
        <f>IF(Accueil!C4=0,"",Accueil!B4)</f>
        <v>Giliane</v>
      </c>
      <c r="C7" s="18">
        <f>IF(Accueil!C4=0,"",Accueil!C4)</f>
        <v>5</v>
      </c>
      <c r="D7" s="33">
        <v>5</v>
      </c>
      <c r="E7" s="33"/>
      <c r="F7" s="33"/>
      <c r="G7" s="33"/>
      <c r="H7" s="33"/>
      <c r="I7" s="33"/>
      <c r="J7" s="33"/>
      <c r="K7" s="33"/>
      <c r="L7" s="34"/>
      <c r="M7" s="33"/>
      <c r="N7" s="33"/>
      <c r="O7" s="34"/>
      <c r="P7" s="34"/>
      <c r="Q7" s="34"/>
      <c r="R7" s="34"/>
      <c r="S7" s="34"/>
      <c r="T7" s="34"/>
      <c r="U7" s="34"/>
      <c r="V7" s="34"/>
      <c r="W7" s="35"/>
      <c r="X7" s="36" t="str">
        <f t="shared" si="1"/>
        <v/>
      </c>
    </row>
    <row r="8" spans="1:24" ht="11.45" customHeight="1" x14ac:dyDescent="0.2">
      <c r="A8" s="26">
        <v>0</v>
      </c>
      <c r="B8" s="15" t="str">
        <f>IF(Accueil!C5=0,"",Accueil!B5)</f>
        <v>Ibrahima</v>
      </c>
      <c r="C8" s="16">
        <f>IF(Accueil!C5=0,"",Accueil!C5)</f>
        <v>5.0999999999999996</v>
      </c>
      <c r="D8" s="37"/>
      <c r="E8" s="37">
        <v>5.0999999999999996</v>
      </c>
      <c r="F8" s="37"/>
      <c r="G8" s="37"/>
      <c r="H8" s="37"/>
      <c r="I8" s="37"/>
      <c r="J8" s="37"/>
      <c r="K8" s="37"/>
      <c r="L8" s="38"/>
      <c r="M8" s="37"/>
      <c r="N8" s="37"/>
      <c r="O8" s="38"/>
      <c r="P8" s="38"/>
      <c r="Q8" s="38"/>
      <c r="R8" s="38"/>
      <c r="S8" s="38"/>
      <c r="T8" s="38"/>
      <c r="U8" s="38"/>
      <c r="V8" s="38"/>
      <c r="W8" s="39"/>
      <c r="X8" s="40" t="str">
        <f t="shared" si="1"/>
        <v/>
      </c>
    </row>
    <row r="9" spans="1:24" ht="11.45" customHeight="1" x14ac:dyDescent="0.2">
      <c r="A9" s="26">
        <v>0</v>
      </c>
      <c r="B9" s="17" t="str">
        <f>IF(Accueil!C6=0,"",Accueil!B6)</f>
        <v>Invian</v>
      </c>
      <c r="C9" s="18">
        <f>IF(Accueil!C6=0,"",Accueil!C6)</f>
        <v>5.2</v>
      </c>
      <c r="D9" s="33"/>
      <c r="E9" s="33">
        <v>5.2</v>
      </c>
      <c r="F9" s="33"/>
      <c r="G9" s="33"/>
      <c r="H9" s="33"/>
      <c r="I9" s="33"/>
      <c r="J9" s="33"/>
      <c r="K9" s="33"/>
      <c r="L9" s="34"/>
      <c r="M9" s="33"/>
      <c r="N9" s="33"/>
      <c r="O9" s="34"/>
      <c r="P9" s="34"/>
      <c r="Q9" s="34"/>
      <c r="R9" s="34"/>
      <c r="S9" s="34"/>
      <c r="T9" s="34"/>
      <c r="U9" s="34"/>
      <c r="V9" s="34"/>
      <c r="W9" s="35"/>
      <c r="X9" s="36" t="str">
        <f t="shared" si="1"/>
        <v/>
      </c>
    </row>
    <row r="10" spans="1:24" ht="11.45" customHeight="1" x14ac:dyDescent="0.2">
      <c r="A10" s="26">
        <v>0</v>
      </c>
      <c r="B10" s="15" t="str">
        <f>IF(Accueil!C7=0,"",Accueil!B7)</f>
        <v>Julie</v>
      </c>
      <c r="C10" s="16">
        <f>IF(Accueil!C7=0,"",Accueil!C7)</f>
        <v>5.2</v>
      </c>
      <c r="D10" s="37"/>
      <c r="E10" s="37"/>
      <c r="F10" s="37">
        <v>5.2</v>
      </c>
      <c r="G10" s="37"/>
      <c r="H10" s="37"/>
      <c r="I10" s="37"/>
      <c r="J10" s="37"/>
      <c r="K10" s="37"/>
      <c r="L10" s="38"/>
      <c r="M10" s="37"/>
      <c r="N10" s="37"/>
      <c r="O10" s="38"/>
      <c r="P10" s="38"/>
      <c r="Q10" s="38"/>
      <c r="R10" s="38"/>
      <c r="S10" s="38"/>
      <c r="T10" s="38"/>
      <c r="U10" s="38"/>
      <c r="V10" s="38"/>
      <c r="W10" s="39"/>
      <c r="X10" s="40" t="str">
        <f t="shared" si="1"/>
        <v/>
      </c>
    </row>
    <row r="11" spans="1:24" ht="11.45" customHeight="1" x14ac:dyDescent="0.2">
      <c r="A11" s="26">
        <v>0</v>
      </c>
      <c r="B11" s="17" t="str">
        <f>IF(Accueil!C8=0,"",Accueil!B8)</f>
        <v>Melvin</v>
      </c>
      <c r="C11" s="18">
        <f>IF(Accueil!C8=0,"",Accueil!C8)</f>
        <v>5.2</v>
      </c>
      <c r="D11" s="33"/>
      <c r="E11" s="33"/>
      <c r="F11" s="33">
        <v>5.2</v>
      </c>
      <c r="G11" s="33"/>
      <c r="H11" s="33"/>
      <c r="I11" s="33"/>
      <c r="J11" s="33"/>
      <c r="K11" s="33"/>
      <c r="L11" s="34"/>
      <c r="M11" s="33"/>
      <c r="N11" s="33"/>
      <c r="O11" s="34"/>
      <c r="P11" s="34"/>
      <c r="Q11" s="34"/>
      <c r="R11" s="34"/>
      <c r="S11" s="34"/>
      <c r="T11" s="34"/>
      <c r="U11" s="34"/>
      <c r="V11" s="34"/>
      <c r="W11" s="35"/>
      <c r="X11" s="36" t="str">
        <f t="shared" si="1"/>
        <v/>
      </c>
    </row>
    <row r="12" spans="1:24" ht="11.45" customHeight="1" x14ac:dyDescent="0.2">
      <c r="A12" s="26">
        <v>0</v>
      </c>
      <c r="B12" s="15" t="str">
        <f>IF(Accueil!C9=0,"",Accueil!B9)</f>
        <v>Preveen</v>
      </c>
      <c r="C12" s="16">
        <f>IF(Accueil!C9=0,"",Accueil!C9)</f>
        <v>5.2</v>
      </c>
      <c r="D12" s="37"/>
      <c r="E12" s="37"/>
      <c r="F12" s="37">
        <v>5.2</v>
      </c>
      <c r="G12" s="37"/>
      <c r="H12" s="37"/>
      <c r="I12" s="37"/>
      <c r="J12" s="37"/>
      <c r="K12" s="37"/>
      <c r="L12" s="38"/>
      <c r="M12" s="37"/>
      <c r="N12" s="37"/>
      <c r="O12" s="38"/>
      <c r="P12" s="38"/>
      <c r="Q12" s="38"/>
      <c r="R12" s="38"/>
      <c r="S12" s="38"/>
      <c r="T12" s="38"/>
      <c r="U12" s="38"/>
      <c r="V12" s="38"/>
      <c r="W12" s="39"/>
      <c r="X12" s="40" t="str">
        <f t="shared" si="1"/>
        <v/>
      </c>
    </row>
    <row r="13" spans="1:24" ht="11.45" customHeight="1" x14ac:dyDescent="0.2">
      <c r="A13" s="26">
        <v>0</v>
      </c>
      <c r="B13" s="17" t="str">
        <f>IF(Accueil!C10=0,"",Accueil!B10)</f>
        <v>Shérazade</v>
      </c>
      <c r="C13" s="18">
        <f>IF(Accueil!C10=0,"",Accueil!C10)</f>
        <v>5.2</v>
      </c>
      <c r="D13" s="33"/>
      <c r="E13" s="33"/>
      <c r="F13" s="33"/>
      <c r="G13" s="33">
        <v>5.2</v>
      </c>
      <c r="H13" s="33"/>
      <c r="I13" s="33"/>
      <c r="J13" s="33"/>
      <c r="K13" s="33"/>
      <c r="L13" s="34"/>
      <c r="M13" s="33"/>
      <c r="N13" s="33"/>
      <c r="O13" s="34"/>
      <c r="P13" s="34"/>
      <c r="Q13" s="34"/>
      <c r="R13" s="34"/>
      <c r="S13" s="34"/>
      <c r="T13" s="34"/>
      <c r="U13" s="34"/>
      <c r="V13" s="34"/>
      <c r="W13" s="35"/>
      <c r="X13" s="36" t="str">
        <f t="shared" si="1"/>
        <v/>
      </c>
    </row>
    <row r="14" spans="1:24" ht="11.45" customHeight="1" x14ac:dyDescent="0.2">
      <c r="A14" s="26">
        <v>0</v>
      </c>
      <c r="B14" s="15" t="str">
        <f>IF(Accueil!C11=0,"",Accueil!B11)</f>
        <v>Audryna</v>
      </c>
      <c r="C14" s="16">
        <f>IF(Accueil!C11=0,"",Accueil!C11)</f>
        <v>5.3</v>
      </c>
      <c r="D14" s="37">
        <v>5.3</v>
      </c>
      <c r="E14" s="37"/>
      <c r="F14" s="37"/>
      <c r="G14" s="37"/>
      <c r="H14" s="37"/>
      <c r="I14" s="37"/>
      <c r="J14" s="37"/>
      <c r="K14" s="37"/>
      <c r="L14" s="38"/>
      <c r="M14" s="37"/>
      <c r="N14" s="37"/>
      <c r="O14" s="38"/>
      <c r="P14" s="38"/>
      <c r="Q14" s="38"/>
      <c r="R14" s="38"/>
      <c r="S14" s="38"/>
      <c r="T14" s="38"/>
      <c r="U14" s="38"/>
      <c r="V14" s="38"/>
      <c r="W14" s="39"/>
      <c r="X14" s="40" t="str">
        <f t="shared" si="1"/>
        <v/>
      </c>
    </row>
    <row r="15" spans="1:24" ht="11.45" customHeight="1" x14ac:dyDescent="0.2">
      <c r="A15" s="26">
        <v>0</v>
      </c>
      <c r="B15" s="17" t="str">
        <f>IF(Accueil!C12=0,"",Accueil!B12)</f>
        <v>Inssaf</v>
      </c>
      <c r="C15" s="18">
        <f>IF(Accueil!C12=0,"",Accueil!C12)</f>
        <v>5.3</v>
      </c>
      <c r="D15" s="33"/>
      <c r="E15" s="33"/>
      <c r="F15" s="33"/>
      <c r="G15" s="33">
        <v>5.3</v>
      </c>
      <c r="H15" s="33"/>
      <c r="I15" s="33"/>
      <c r="J15" s="33"/>
      <c r="K15" s="33"/>
      <c r="L15" s="34"/>
      <c r="M15" s="33"/>
      <c r="N15" s="33"/>
      <c r="O15" s="34"/>
      <c r="P15" s="34"/>
      <c r="Q15" s="34"/>
      <c r="R15" s="34"/>
      <c r="S15" s="34"/>
      <c r="T15" s="34"/>
      <c r="U15" s="34"/>
      <c r="V15" s="34"/>
      <c r="W15" s="35"/>
      <c r="X15" s="36" t="str">
        <f t="shared" si="1"/>
        <v/>
      </c>
    </row>
    <row r="16" spans="1:24" ht="11.45" customHeight="1" x14ac:dyDescent="0.2">
      <c r="A16" s="26">
        <v>0</v>
      </c>
      <c r="B16" s="15" t="str">
        <f>IF(Accueil!C13=0,"",Accueil!B13)</f>
        <v>Lucas</v>
      </c>
      <c r="C16" s="16">
        <f>IF(Accueil!C13=0,"",Accueil!C13)</f>
        <v>5.3</v>
      </c>
      <c r="D16" s="37"/>
      <c r="E16" s="37"/>
      <c r="F16" s="37"/>
      <c r="G16" s="37">
        <v>5.3</v>
      </c>
      <c r="H16" s="37"/>
      <c r="I16" s="37"/>
      <c r="J16" s="37"/>
      <c r="K16" s="37"/>
      <c r="L16" s="38"/>
      <c r="M16" s="37"/>
      <c r="N16" s="37"/>
      <c r="O16" s="38"/>
      <c r="P16" s="38"/>
      <c r="Q16" s="38"/>
      <c r="R16" s="38"/>
      <c r="S16" s="38"/>
      <c r="T16" s="38"/>
      <c r="U16" s="38"/>
      <c r="V16" s="38"/>
      <c r="W16" s="39"/>
      <c r="X16" s="40" t="str">
        <f t="shared" si="1"/>
        <v/>
      </c>
    </row>
    <row r="17" spans="1:24" ht="11.45" customHeight="1" x14ac:dyDescent="0.2">
      <c r="A17" s="26">
        <v>0</v>
      </c>
      <c r="B17" s="17" t="str">
        <f>IF(Accueil!C14=0,"",Accueil!B14)</f>
        <v>Lisa</v>
      </c>
      <c r="C17" s="18">
        <f>IF(Accueil!C14=0,"",Accueil!C14)</f>
        <v>5.7</v>
      </c>
      <c r="D17" s="33">
        <v>5.7</v>
      </c>
      <c r="E17" s="33"/>
      <c r="F17" s="33"/>
      <c r="G17" s="33"/>
      <c r="H17" s="33"/>
      <c r="I17" s="33"/>
      <c r="J17" s="33"/>
      <c r="K17" s="33"/>
      <c r="L17" s="34"/>
      <c r="M17" s="33"/>
      <c r="N17" s="33"/>
      <c r="O17" s="34"/>
      <c r="P17" s="34"/>
      <c r="Q17" s="34"/>
      <c r="R17" s="34"/>
      <c r="S17" s="34"/>
      <c r="T17" s="34"/>
      <c r="U17" s="34"/>
      <c r="V17" s="34"/>
      <c r="W17" s="35"/>
      <c r="X17" s="36" t="str">
        <f t="shared" si="1"/>
        <v/>
      </c>
    </row>
    <row r="18" spans="1:24" ht="11.45" customHeight="1" x14ac:dyDescent="0.2">
      <c r="B18" s="15" t="str">
        <f>IF(Accueil!C15=0,"",Accueil!B15)</f>
        <v/>
      </c>
      <c r="C18" s="16" t="str">
        <f>IF(Accueil!C15=0,"",Accueil!C15)</f>
        <v/>
      </c>
      <c r="D18" s="37"/>
      <c r="E18" s="37"/>
      <c r="F18" s="37"/>
      <c r="G18" s="37"/>
      <c r="H18" s="37"/>
      <c r="I18" s="37"/>
      <c r="J18" s="37"/>
      <c r="K18" s="37"/>
      <c r="L18" s="38"/>
      <c r="M18" s="37"/>
      <c r="N18" s="37"/>
      <c r="O18" s="38"/>
      <c r="P18" s="38"/>
      <c r="Q18" s="38"/>
      <c r="R18" s="38"/>
      <c r="S18" s="38"/>
      <c r="T18" s="38"/>
      <c r="U18" s="38"/>
      <c r="V18" s="38"/>
      <c r="W18" s="39"/>
      <c r="X18" s="40" t="str">
        <f t="shared" si="1"/>
        <v/>
      </c>
    </row>
    <row r="19" spans="1:24" ht="11.45" customHeight="1" x14ac:dyDescent="0.2">
      <c r="B19" s="17" t="str">
        <f>IF(Accueil!C16=0,"",Accueil!B16)</f>
        <v/>
      </c>
      <c r="C19" s="18" t="str">
        <f>IF(Accueil!C16=0,"",Accueil!C16)</f>
        <v/>
      </c>
      <c r="D19" s="33"/>
      <c r="E19" s="33"/>
      <c r="F19" s="33"/>
      <c r="G19" s="33"/>
      <c r="H19" s="33"/>
      <c r="I19" s="33"/>
      <c r="J19" s="33"/>
      <c r="K19" s="33"/>
      <c r="L19" s="34"/>
      <c r="M19" s="33"/>
      <c r="N19" s="33"/>
      <c r="O19" s="34"/>
      <c r="P19" s="34"/>
      <c r="Q19" s="34"/>
      <c r="R19" s="34"/>
      <c r="S19" s="34"/>
      <c r="T19" s="34"/>
      <c r="U19" s="34"/>
      <c r="V19" s="34"/>
      <c r="W19" s="35"/>
      <c r="X19" s="36" t="str">
        <f t="shared" ref="X19:X36" si="2">IF(A19=0,"",A19)</f>
        <v/>
      </c>
    </row>
    <row r="20" spans="1:24" ht="11.45" customHeight="1" x14ac:dyDescent="0.2">
      <c r="B20" s="15" t="str">
        <f>IF(Accueil!C17=0,"",Accueil!B17)</f>
        <v/>
      </c>
      <c r="C20" s="16" t="str">
        <f>IF(Accueil!C17=0,"",Accueil!C17)</f>
        <v/>
      </c>
      <c r="D20" s="37"/>
      <c r="E20" s="37"/>
      <c r="F20" s="37"/>
      <c r="G20" s="37"/>
      <c r="H20" s="37"/>
      <c r="I20" s="37"/>
      <c r="J20" s="37"/>
      <c r="K20" s="37"/>
      <c r="L20" s="38"/>
      <c r="M20" s="37"/>
      <c r="N20" s="37"/>
      <c r="O20" s="38"/>
      <c r="P20" s="38"/>
      <c r="Q20" s="38"/>
      <c r="R20" s="38"/>
      <c r="S20" s="38"/>
      <c r="T20" s="38"/>
      <c r="U20" s="38"/>
      <c r="V20" s="38"/>
      <c r="W20" s="39"/>
      <c r="X20" s="40" t="str">
        <f t="shared" si="2"/>
        <v/>
      </c>
    </row>
    <row r="21" spans="1:24" ht="11.45" customHeight="1" x14ac:dyDescent="0.2">
      <c r="B21" s="17" t="str">
        <f>IF(Accueil!C18=0,"",Accueil!B18)</f>
        <v/>
      </c>
      <c r="C21" s="18" t="str">
        <f>IF(Accueil!C18=0,"",Accueil!C18)</f>
        <v/>
      </c>
      <c r="D21" s="33"/>
      <c r="E21" s="33"/>
      <c r="F21" s="33"/>
      <c r="G21" s="33"/>
      <c r="H21" s="33"/>
      <c r="I21" s="33"/>
      <c r="J21" s="33"/>
      <c r="K21" s="33"/>
      <c r="L21" s="34"/>
      <c r="M21" s="33"/>
      <c r="N21" s="33"/>
      <c r="O21" s="34"/>
      <c r="P21" s="34"/>
      <c r="Q21" s="34"/>
      <c r="R21" s="34"/>
      <c r="S21" s="34"/>
      <c r="T21" s="34"/>
      <c r="U21" s="34"/>
      <c r="V21" s="34"/>
      <c r="W21" s="35"/>
      <c r="X21" s="36" t="str">
        <f t="shared" si="2"/>
        <v/>
      </c>
    </row>
    <row r="22" spans="1:24" ht="11.45" customHeight="1" x14ac:dyDescent="0.2">
      <c r="B22" s="15" t="str">
        <f>IF(Accueil!C19=0,"",Accueil!B19)</f>
        <v/>
      </c>
      <c r="C22" s="16" t="str">
        <f>IF(Accueil!C19=0,"",Accueil!C19)</f>
        <v/>
      </c>
      <c r="D22" s="37"/>
      <c r="E22" s="37"/>
      <c r="F22" s="37"/>
      <c r="G22" s="37"/>
      <c r="H22" s="37"/>
      <c r="I22" s="37"/>
      <c r="J22" s="37"/>
      <c r="K22" s="37"/>
      <c r="L22" s="38"/>
      <c r="M22" s="37"/>
      <c r="N22" s="37"/>
      <c r="O22" s="38"/>
      <c r="P22" s="38"/>
      <c r="Q22" s="38"/>
      <c r="R22" s="38"/>
      <c r="S22" s="38"/>
      <c r="T22" s="38"/>
      <c r="U22" s="38"/>
      <c r="V22" s="38"/>
      <c r="W22" s="39"/>
      <c r="X22" s="40" t="str">
        <f t="shared" si="2"/>
        <v/>
      </c>
    </row>
    <row r="23" spans="1:24" ht="11.45" customHeight="1" x14ac:dyDescent="0.2">
      <c r="B23" s="17" t="str">
        <f>IF(Accueil!C20=0,"",Accueil!B20)</f>
        <v/>
      </c>
      <c r="C23" s="18" t="str">
        <f>IF(Accueil!C20=0,"",Accueil!C20)</f>
        <v/>
      </c>
      <c r="D23" s="33"/>
      <c r="E23" s="33"/>
      <c r="F23" s="33"/>
      <c r="G23" s="33"/>
      <c r="H23" s="33"/>
      <c r="I23" s="33"/>
      <c r="J23" s="33"/>
      <c r="K23" s="33"/>
      <c r="L23" s="34"/>
      <c r="M23" s="33"/>
      <c r="N23" s="33"/>
      <c r="O23" s="34"/>
      <c r="P23" s="34"/>
      <c r="Q23" s="34"/>
      <c r="R23" s="34"/>
      <c r="S23" s="34"/>
      <c r="T23" s="34"/>
      <c r="U23" s="34"/>
      <c r="V23" s="34"/>
      <c r="W23" s="35"/>
      <c r="X23" s="36" t="str">
        <f t="shared" si="2"/>
        <v/>
      </c>
    </row>
    <row r="24" spans="1:24" ht="11.45" customHeight="1" x14ac:dyDescent="0.2">
      <c r="B24" s="15" t="str">
        <f>IF(Accueil!C21=0,"",Accueil!B21)</f>
        <v/>
      </c>
      <c r="C24" s="16" t="str">
        <f>IF(Accueil!C21=0,"",Accueil!C21)</f>
        <v/>
      </c>
      <c r="D24" s="37"/>
      <c r="E24" s="37"/>
      <c r="F24" s="37"/>
      <c r="G24" s="37"/>
      <c r="H24" s="37"/>
      <c r="I24" s="37"/>
      <c r="J24" s="37"/>
      <c r="K24" s="37"/>
      <c r="L24" s="38"/>
      <c r="M24" s="37"/>
      <c r="N24" s="37"/>
      <c r="O24" s="38"/>
      <c r="P24" s="38"/>
      <c r="Q24" s="38"/>
      <c r="R24" s="38"/>
      <c r="S24" s="38"/>
      <c r="T24" s="38"/>
      <c r="U24" s="38"/>
      <c r="V24" s="38"/>
      <c r="W24" s="39"/>
      <c r="X24" s="40" t="str">
        <f t="shared" si="2"/>
        <v/>
      </c>
    </row>
    <row r="25" spans="1:24" ht="11.45" customHeight="1" x14ac:dyDescent="0.2">
      <c r="B25" s="17" t="str">
        <f>IF(Accueil!C22=0,"",Accueil!B22)</f>
        <v/>
      </c>
      <c r="C25" s="18" t="str">
        <f>IF(Accueil!C22=0,"",Accueil!C22)</f>
        <v/>
      </c>
      <c r="D25" s="33"/>
      <c r="E25" s="33"/>
      <c r="F25" s="33"/>
      <c r="G25" s="33"/>
      <c r="H25" s="33"/>
      <c r="I25" s="33"/>
      <c r="J25" s="33"/>
      <c r="K25" s="33"/>
      <c r="L25" s="34"/>
      <c r="M25" s="33"/>
      <c r="N25" s="33"/>
      <c r="O25" s="34"/>
      <c r="P25" s="34"/>
      <c r="Q25" s="34"/>
      <c r="R25" s="34"/>
      <c r="S25" s="34"/>
      <c r="T25" s="34"/>
      <c r="U25" s="34"/>
      <c r="V25" s="34"/>
      <c r="W25" s="35"/>
      <c r="X25" s="36" t="str">
        <f t="shared" si="2"/>
        <v/>
      </c>
    </row>
    <row r="26" spans="1:24" ht="11.45" customHeight="1" x14ac:dyDescent="0.2">
      <c r="B26" s="15" t="str">
        <f>IF(Accueil!C23=0,"",Accueil!B23)</f>
        <v/>
      </c>
      <c r="C26" s="16" t="str">
        <f>IF(Accueil!C23=0,"",Accueil!C23)</f>
        <v/>
      </c>
      <c r="D26" s="37"/>
      <c r="E26" s="37"/>
      <c r="F26" s="37"/>
      <c r="G26" s="37"/>
      <c r="H26" s="37"/>
      <c r="I26" s="37"/>
      <c r="J26" s="37"/>
      <c r="K26" s="37"/>
      <c r="L26" s="38"/>
      <c r="M26" s="37"/>
      <c r="N26" s="37"/>
      <c r="O26" s="38"/>
      <c r="P26" s="38"/>
      <c r="Q26" s="38"/>
      <c r="R26" s="38"/>
      <c r="S26" s="38"/>
      <c r="T26" s="38"/>
      <c r="U26" s="38"/>
      <c r="V26" s="38"/>
      <c r="W26" s="39"/>
      <c r="X26" s="40" t="str">
        <f t="shared" si="2"/>
        <v/>
      </c>
    </row>
    <row r="27" spans="1:24" ht="11.45" customHeight="1" x14ac:dyDescent="0.2">
      <c r="B27" s="17" t="str">
        <f>IF(Accueil!C24=0,"",Accueil!B24)</f>
        <v/>
      </c>
      <c r="C27" s="18" t="str">
        <f>IF(Accueil!C24=0,"",Accueil!C24)</f>
        <v/>
      </c>
      <c r="D27" s="33"/>
      <c r="E27" s="33"/>
      <c r="F27" s="33"/>
      <c r="G27" s="33"/>
      <c r="H27" s="33"/>
      <c r="I27" s="33"/>
      <c r="J27" s="33"/>
      <c r="K27" s="33"/>
      <c r="L27" s="34"/>
      <c r="M27" s="33"/>
      <c r="N27" s="33"/>
      <c r="O27" s="34"/>
      <c r="P27" s="34"/>
      <c r="Q27" s="34"/>
      <c r="R27" s="34"/>
      <c r="S27" s="34"/>
      <c r="T27" s="34"/>
      <c r="U27" s="34"/>
      <c r="V27" s="34"/>
      <c r="W27" s="35"/>
      <c r="X27" s="36" t="str">
        <f t="shared" si="2"/>
        <v/>
      </c>
    </row>
    <row r="28" spans="1:24" ht="11.45" customHeight="1" x14ac:dyDescent="0.2">
      <c r="B28" s="15" t="str">
        <f>IF(Accueil!C25=0,"",Accueil!B25)</f>
        <v/>
      </c>
      <c r="C28" s="16" t="str">
        <f>IF(Accueil!C25=0,"",Accueil!C25)</f>
        <v/>
      </c>
      <c r="D28" s="37"/>
      <c r="E28" s="37"/>
      <c r="F28" s="37"/>
      <c r="G28" s="37"/>
      <c r="H28" s="37"/>
      <c r="I28" s="37"/>
      <c r="J28" s="37"/>
      <c r="K28" s="37"/>
      <c r="L28" s="38"/>
      <c r="M28" s="37"/>
      <c r="N28" s="37"/>
      <c r="O28" s="38"/>
      <c r="P28" s="38"/>
      <c r="Q28" s="38"/>
      <c r="R28" s="38"/>
      <c r="S28" s="38"/>
      <c r="T28" s="38"/>
      <c r="U28" s="38"/>
      <c r="V28" s="38"/>
      <c r="W28" s="39"/>
      <c r="X28" s="40" t="str">
        <f t="shared" si="2"/>
        <v/>
      </c>
    </row>
    <row r="29" spans="1:24" ht="11.45" customHeight="1" x14ac:dyDescent="0.2">
      <c r="B29" s="17" t="str">
        <f>IF(Accueil!C26=0,"",Accueil!B26)</f>
        <v/>
      </c>
      <c r="C29" s="18" t="str">
        <f>IF(Accueil!C26=0,"",Accueil!C26)</f>
        <v/>
      </c>
      <c r="D29" s="33"/>
      <c r="E29" s="33"/>
      <c r="F29" s="33"/>
      <c r="G29" s="33"/>
      <c r="H29" s="33"/>
      <c r="I29" s="33"/>
      <c r="J29" s="33"/>
      <c r="K29" s="33"/>
      <c r="L29" s="34"/>
      <c r="M29" s="33"/>
      <c r="N29" s="33"/>
      <c r="O29" s="34"/>
      <c r="P29" s="34"/>
      <c r="Q29" s="34"/>
      <c r="R29" s="34"/>
      <c r="S29" s="34"/>
      <c r="T29" s="34"/>
      <c r="U29" s="34"/>
      <c r="V29" s="34"/>
      <c r="W29" s="35"/>
      <c r="X29" s="36" t="str">
        <f t="shared" si="2"/>
        <v/>
      </c>
    </row>
    <row r="30" spans="1:24" ht="11.45" customHeight="1" x14ac:dyDescent="0.2">
      <c r="B30" s="15" t="str">
        <f>IF(Accueil!C27=0,"",Accueil!B27)</f>
        <v/>
      </c>
      <c r="C30" s="16" t="str">
        <f>IF(Accueil!C27=0,"",Accueil!C27)</f>
        <v/>
      </c>
      <c r="D30" s="37"/>
      <c r="E30" s="37"/>
      <c r="F30" s="37"/>
      <c r="G30" s="37"/>
      <c r="H30" s="37"/>
      <c r="I30" s="37"/>
      <c r="J30" s="37"/>
      <c r="K30" s="37"/>
      <c r="L30" s="38"/>
      <c r="M30" s="37"/>
      <c r="N30" s="37"/>
      <c r="O30" s="38"/>
      <c r="P30" s="38"/>
      <c r="Q30" s="38"/>
      <c r="R30" s="38"/>
      <c r="S30" s="38"/>
      <c r="T30" s="38"/>
      <c r="U30" s="38"/>
      <c r="V30" s="38"/>
      <c r="W30" s="39"/>
      <c r="X30" s="40" t="str">
        <f t="shared" si="2"/>
        <v/>
      </c>
    </row>
    <row r="31" spans="1:24" ht="11.45" customHeight="1" x14ac:dyDescent="0.2">
      <c r="B31" s="17" t="str">
        <f>IF(Accueil!C28=0,"",Accueil!B28)</f>
        <v/>
      </c>
      <c r="C31" s="18" t="str">
        <f>IF(Accueil!C28=0,"",Accueil!C28)</f>
        <v/>
      </c>
      <c r="D31" s="33"/>
      <c r="E31" s="33"/>
      <c r="F31" s="33"/>
      <c r="G31" s="33"/>
      <c r="H31" s="33"/>
      <c r="I31" s="33"/>
      <c r="J31" s="33"/>
      <c r="K31" s="33"/>
      <c r="L31" s="34"/>
      <c r="M31" s="33"/>
      <c r="N31" s="33"/>
      <c r="O31" s="34"/>
      <c r="P31" s="34"/>
      <c r="Q31" s="34"/>
      <c r="R31" s="34"/>
      <c r="S31" s="34"/>
      <c r="T31" s="34"/>
      <c r="U31" s="34"/>
      <c r="V31" s="34"/>
      <c r="W31" s="35"/>
      <c r="X31" s="36" t="str">
        <f t="shared" si="2"/>
        <v/>
      </c>
    </row>
    <row r="32" spans="1:24" ht="11.45" customHeight="1" x14ac:dyDescent="0.2">
      <c r="B32" s="15" t="str">
        <f>IF(Accueil!C29=0,"",Accueil!B29)</f>
        <v/>
      </c>
      <c r="C32" s="16" t="str">
        <f>IF(Accueil!C29=0,"",Accueil!C29)</f>
        <v/>
      </c>
      <c r="D32" s="37"/>
      <c r="E32" s="37"/>
      <c r="F32" s="37"/>
      <c r="G32" s="37"/>
      <c r="H32" s="37"/>
      <c r="I32" s="37"/>
      <c r="J32" s="37"/>
      <c r="K32" s="37"/>
      <c r="L32" s="38"/>
      <c r="M32" s="37"/>
      <c r="N32" s="37"/>
      <c r="O32" s="38"/>
      <c r="P32" s="38"/>
      <c r="Q32" s="38"/>
      <c r="R32" s="38"/>
      <c r="S32" s="38"/>
      <c r="T32" s="38"/>
      <c r="U32" s="38"/>
      <c r="V32" s="38"/>
      <c r="W32" s="39"/>
      <c r="X32" s="40" t="str">
        <f t="shared" si="2"/>
        <v/>
      </c>
    </row>
    <row r="33" spans="2:24" ht="11.45" customHeight="1" x14ac:dyDescent="0.2">
      <c r="B33" s="17" t="str">
        <f>IF(Accueil!C30=0,"",Accueil!B30)</f>
        <v/>
      </c>
      <c r="C33" s="18" t="str">
        <f>IF(Accueil!C30=0,"",Accueil!C30)</f>
        <v/>
      </c>
      <c r="D33" s="33"/>
      <c r="E33" s="33"/>
      <c r="F33" s="33"/>
      <c r="G33" s="33"/>
      <c r="H33" s="33"/>
      <c r="I33" s="33"/>
      <c r="J33" s="33"/>
      <c r="K33" s="33"/>
      <c r="L33" s="34"/>
      <c r="M33" s="33"/>
      <c r="N33" s="33"/>
      <c r="O33" s="34"/>
      <c r="P33" s="34"/>
      <c r="Q33" s="34"/>
      <c r="R33" s="34"/>
      <c r="S33" s="34"/>
      <c r="T33" s="34"/>
      <c r="U33" s="34"/>
      <c r="V33" s="34"/>
      <c r="W33" s="35"/>
      <c r="X33" s="36" t="str">
        <f t="shared" si="2"/>
        <v/>
      </c>
    </row>
    <row r="34" spans="2:24" ht="11.45" customHeight="1" x14ac:dyDescent="0.2">
      <c r="B34" s="15" t="str">
        <f>IF(Accueil!C31=0,"",Accueil!B31)</f>
        <v/>
      </c>
      <c r="C34" s="16" t="str">
        <f>IF(Accueil!C31=0,"",Accueil!C31)</f>
        <v/>
      </c>
      <c r="D34" s="37"/>
      <c r="E34" s="37"/>
      <c r="F34" s="37"/>
      <c r="G34" s="37"/>
      <c r="H34" s="37"/>
      <c r="I34" s="37"/>
      <c r="J34" s="37"/>
      <c r="K34" s="37"/>
      <c r="L34" s="38"/>
      <c r="M34" s="37"/>
      <c r="N34" s="37"/>
      <c r="O34" s="38"/>
      <c r="P34" s="38"/>
      <c r="Q34" s="38"/>
      <c r="R34" s="38"/>
      <c r="S34" s="38"/>
      <c r="T34" s="38"/>
      <c r="U34" s="38"/>
      <c r="V34" s="38"/>
      <c r="W34" s="39"/>
      <c r="X34" s="40" t="str">
        <f t="shared" si="2"/>
        <v/>
      </c>
    </row>
    <row r="35" spans="2:24" ht="11.45" customHeight="1" x14ac:dyDescent="0.2">
      <c r="B35" s="17" t="str">
        <f>IF(Accueil!C32=0,"",Accueil!B32)</f>
        <v/>
      </c>
      <c r="C35" s="18" t="str">
        <f>IF(Accueil!C32=0,"",Accueil!C32)</f>
        <v/>
      </c>
      <c r="D35" s="33"/>
      <c r="E35" s="33"/>
      <c r="F35" s="33"/>
      <c r="G35" s="33"/>
      <c r="H35" s="33"/>
      <c r="I35" s="33"/>
      <c r="J35" s="33"/>
      <c r="K35" s="33"/>
      <c r="L35" s="34"/>
      <c r="M35" s="33"/>
      <c r="N35" s="33"/>
      <c r="O35" s="34"/>
      <c r="P35" s="34"/>
      <c r="Q35" s="34"/>
      <c r="R35" s="34"/>
      <c r="S35" s="34"/>
      <c r="T35" s="34"/>
      <c r="U35" s="34"/>
      <c r="V35" s="34"/>
      <c r="W35" s="35"/>
      <c r="X35" s="36" t="str">
        <f t="shared" si="2"/>
        <v/>
      </c>
    </row>
    <row r="36" spans="2:24" ht="11.45" customHeight="1" x14ac:dyDescent="0.2">
      <c r="B36" s="15" t="str">
        <f>IF(Accueil!C33=0,"",Accueil!B33)</f>
        <v/>
      </c>
      <c r="C36" s="16" t="str">
        <f>IF(Accueil!C33=0,"",Accueil!C33)</f>
        <v/>
      </c>
      <c r="D36" s="37"/>
      <c r="E36" s="37"/>
      <c r="F36" s="37"/>
      <c r="G36" s="37"/>
      <c r="H36" s="37"/>
      <c r="I36" s="37"/>
      <c r="J36" s="37"/>
      <c r="K36" s="37"/>
      <c r="L36" s="38"/>
      <c r="M36" s="37"/>
      <c r="N36" s="37"/>
      <c r="O36" s="38"/>
      <c r="P36" s="38"/>
      <c r="Q36" s="38"/>
      <c r="R36" s="38"/>
      <c r="S36" s="38"/>
      <c r="T36" s="38"/>
      <c r="U36" s="38"/>
      <c r="V36" s="38"/>
      <c r="W36" s="39"/>
      <c r="X36" s="40" t="str">
        <f t="shared" si="2"/>
        <v/>
      </c>
    </row>
    <row r="37" spans="2:24" ht="11.45" customHeight="1" thickBot="1" x14ac:dyDescent="0.25">
      <c r="B37" s="19" t="str">
        <f>IF(Accueil!C34=0,"",Accueil!B34)</f>
        <v/>
      </c>
      <c r="C37" s="20" t="str">
        <f>IF(Accueil!C34=0,"",Accueil!C34)</f>
        <v/>
      </c>
      <c r="D37" s="41"/>
      <c r="E37" s="41"/>
      <c r="F37" s="41"/>
      <c r="G37" s="41"/>
      <c r="H37" s="41"/>
      <c r="I37" s="41"/>
      <c r="J37" s="41"/>
      <c r="K37" s="41"/>
      <c r="L37" s="42"/>
      <c r="M37" s="41"/>
      <c r="N37" s="41"/>
      <c r="O37" s="42"/>
      <c r="P37" s="42"/>
      <c r="Q37" s="42"/>
      <c r="R37" s="42"/>
      <c r="S37" s="42"/>
      <c r="T37" s="42"/>
      <c r="U37" s="42"/>
      <c r="V37" s="42"/>
      <c r="W37" s="43"/>
      <c r="X37" s="44" t="str">
        <f>IF(A37=0,"",A37)</f>
        <v/>
      </c>
    </row>
    <row r="38" spans="2:24" ht="13.5" thickTop="1" x14ac:dyDescent="0.2">
      <c r="B38" s="53" t="s">
        <v>18</v>
      </c>
      <c r="D38">
        <f>SUM(D6:D37)</f>
        <v>16</v>
      </c>
      <c r="E38">
        <f t="shared" ref="E38:M38" si="3">SUM(E6:E37)</f>
        <v>15.2</v>
      </c>
      <c r="F38">
        <f t="shared" si="3"/>
        <v>15.600000000000001</v>
      </c>
      <c r="G38">
        <f t="shared" si="3"/>
        <v>15.8</v>
      </c>
      <c r="H38">
        <f t="shared" si="3"/>
        <v>0</v>
      </c>
      <c r="I38">
        <f t="shared" si="3"/>
        <v>0</v>
      </c>
      <c r="J38">
        <f t="shared" si="3"/>
        <v>0</v>
      </c>
      <c r="K38">
        <f t="shared" si="3"/>
        <v>0</v>
      </c>
      <c r="L38">
        <f t="shared" si="3"/>
        <v>0</v>
      </c>
      <c r="M38">
        <f t="shared" si="3"/>
        <v>0</v>
      </c>
    </row>
  </sheetData>
  <mergeCells count="4">
    <mergeCell ref="F1:K1"/>
    <mergeCell ref="D2:M2"/>
    <mergeCell ref="D3:J3"/>
    <mergeCell ref="K3:M3"/>
  </mergeCells>
  <phoneticPr fontId="0" type="noConversion"/>
  <pageMargins left="0.78740157499999996" right="0.78740157499999996" top="0.984251969" bottom="0.984251969" header="0.4921259845" footer="0.4921259845"/>
  <pageSetup orientation="portrait" horizontalDpi="360" verticalDpi="36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</xdr:col>
                <xdr:colOff>0</xdr:colOff>
                <xdr:row>0</xdr:row>
                <xdr:rowOff>19050</xdr:rowOff>
              </from>
              <to>
                <xdr:col>3</xdr:col>
                <xdr:colOff>0</xdr:colOff>
                <xdr:row>0</xdr:row>
                <xdr:rowOff>304800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Resultats</vt:lpstr>
    </vt:vector>
  </TitlesOfParts>
  <Company>Résidentiel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Jean-Rock Gauthier</dc:creator>
  <cp:lastModifiedBy>Administrateur</cp:lastModifiedBy>
  <dcterms:created xsi:type="dcterms:W3CDTF">2003-12-14T17:32:04Z</dcterms:created>
  <dcterms:modified xsi:type="dcterms:W3CDTF">2013-05-03T08:56:52Z</dcterms:modified>
</cp:coreProperties>
</file>