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525" yWindow="585" windowWidth="19995" windowHeight="7875" activeTab="6"/>
  </bookViews>
  <sheets>
    <sheet name="Agence" sheetId="37" r:id="rId1"/>
    <sheet name="Us" sheetId="38" r:id="rId2"/>
    <sheet name="cars location" sheetId="1" r:id="rId3"/>
    <sheet name="Cars calcul" sheetId="12" r:id="rId4"/>
    <sheet name="Pointage logement" sheetId="36" r:id="rId5"/>
    <sheet name="insurance" sheetId="14" r:id="rId6"/>
    <sheet name="Capacity" sheetId="35" r:id="rId7"/>
    <sheet name="Data dates" sheetId="15" r:id="rId8"/>
    <sheet name="fortcms" sheetId="39" r:id="rId9"/>
  </sheets>
  <definedNames>
    <definedName name="_xlnm._FilterDatabase" localSheetId="0" hidden="1">Agence!$A$1:$C$7</definedName>
    <definedName name="Apsedes">Capacity!$M$9:$O$13</definedName>
    <definedName name="Faros">Capacity!$I$9:$K$13</definedName>
    <definedName name="Helena">Capacity!$M$16:$O$20</definedName>
    <definedName name="Liocharis">Capacity!$E$23:$G$27</definedName>
    <definedName name="ListCars">'cars location'!$C$3:$C$10</definedName>
    <definedName name="ListeA">insurance!$B$7</definedName>
    <definedName name="ListeB">insurance!$B$8</definedName>
    <definedName name="ListeC">insurance!$B$9</definedName>
    <definedName name="Logoras">Capacity!$I$23:$K$27</definedName>
    <definedName name="Lucky">Capacity!$E$9:$G$13</definedName>
    <definedName name="Nostos">Capacity!$E$16:$G$20</definedName>
    <definedName name="Ocean">Capacity!$M$30:$O$34</definedName>
    <definedName name="Ourania">Capacity!$E$30:$G$34</definedName>
    <definedName name="Pernari">Capacity!$I$30:$K$34</definedName>
    <definedName name="Stalaktites">Capacity!$M$23:$O$27</definedName>
    <definedName name="Summer">Capacity!$I$16:$K$20</definedName>
    <definedName name="Tariflow">'cars location'!$C$2:$AF$10</definedName>
  </definedNames>
  <calcPr calcId="145621"/>
</workbook>
</file>

<file path=xl/calcChain.xml><?xml version="1.0" encoding="utf-8"?>
<calcChain xmlns="http://schemas.openxmlformats.org/spreadsheetml/2006/main">
  <c r="I32" i="1" l="1"/>
  <c r="K32" i="1"/>
  <c r="M32" i="1"/>
  <c r="O32" i="1"/>
  <c r="Q32" i="1"/>
  <c r="S32" i="1"/>
  <c r="U32" i="1"/>
  <c r="W32" i="1"/>
  <c r="Y32" i="1"/>
  <c r="AA32" i="1"/>
  <c r="AC32" i="1"/>
  <c r="AE32" i="1"/>
  <c r="AG32" i="1"/>
  <c r="AI32" i="1"/>
  <c r="A6" i="38" l="1"/>
  <c r="C5" i="38"/>
  <c r="C4" i="38"/>
  <c r="C3" i="38"/>
  <c r="C2" i="38"/>
  <c r="C7" i="38" s="1"/>
  <c r="C1" i="38"/>
  <c r="D11" i="38" s="1"/>
  <c r="C5" i="37"/>
  <c r="C4" i="37"/>
  <c r="H79" i="36"/>
  <c r="J79" i="36"/>
  <c r="L79" i="36"/>
  <c r="N79" i="36"/>
  <c r="P79" i="36"/>
  <c r="R79" i="36"/>
  <c r="T79" i="36"/>
  <c r="V79" i="36"/>
  <c r="X79" i="36"/>
  <c r="Z79" i="36"/>
  <c r="AB79" i="36"/>
  <c r="F79" i="36"/>
  <c r="D56" i="36"/>
  <c r="P56" i="36" s="1"/>
  <c r="D57" i="36"/>
  <c r="D58" i="36"/>
  <c r="P58" i="36" s="1"/>
  <c r="D59" i="36"/>
  <c r="D60" i="36"/>
  <c r="P60" i="36" s="1"/>
  <c r="D61" i="36"/>
  <c r="Z61" i="36" s="1"/>
  <c r="D62" i="36"/>
  <c r="P62" i="36" s="1"/>
  <c r="D63" i="36"/>
  <c r="L63" i="36" s="1"/>
  <c r="D64" i="36"/>
  <c r="P64" i="36" s="1"/>
  <c r="D65" i="36"/>
  <c r="Z65" i="36" s="1"/>
  <c r="D66" i="36"/>
  <c r="P66" i="36" s="1"/>
  <c r="D67" i="36"/>
  <c r="T67" i="36" s="1"/>
  <c r="D68" i="36"/>
  <c r="P68" i="36" s="1"/>
  <c r="D69" i="36"/>
  <c r="Z69" i="36" s="1"/>
  <c r="D70" i="36"/>
  <c r="P70" i="36" s="1"/>
  <c r="D71" i="36"/>
  <c r="D72" i="36"/>
  <c r="J72" i="36" s="1"/>
  <c r="D73" i="36"/>
  <c r="Z73" i="36" s="1"/>
  <c r="D74" i="36"/>
  <c r="P74" i="36" s="1"/>
  <c r="D75" i="36"/>
  <c r="V75" i="36" s="1"/>
  <c r="D76" i="36"/>
  <c r="J76" i="36" s="1"/>
  <c r="D77" i="36"/>
  <c r="Z77" i="36" s="1"/>
  <c r="D55" i="36"/>
  <c r="X55" i="36" s="1"/>
  <c r="D31" i="36"/>
  <c r="D32" i="36"/>
  <c r="Z32" i="36" s="1"/>
  <c r="D33" i="36"/>
  <c r="AB33" i="36" s="1"/>
  <c r="D34" i="36"/>
  <c r="V34" i="36" s="1"/>
  <c r="D35" i="36"/>
  <c r="D36" i="36"/>
  <c r="AB36" i="36" s="1"/>
  <c r="D37" i="36"/>
  <c r="AB37" i="36" s="1"/>
  <c r="D38" i="36"/>
  <c r="AB38" i="36" s="1"/>
  <c r="D39" i="36"/>
  <c r="D40" i="36"/>
  <c r="Z40" i="36" s="1"/>
  <c r="D41" i="36"/>
  <c r="AB41" i="36" s="1"/>
  <c r="D42" i="36"/>
  <c r="Z42" i="36" s="1"/>
  <c r="D43" i="36"/>
  <c r="D44" i="36"/>
  <c r="AB44" i="36" s="1"/>
  <c r="D45" i="36"/>
  <c r="AB45" i="36" s="1"/>
  <c r="D46" i="36"/>
  <c r="AB46" i="36" s="1"/>
  <c r="D47" i="36"/>
  <c r="D48" i="36"/>
  <c r="Z48" i="36" s="1"/>
  <c r="D49" i="36"/>
  <c r="AB49" i="36" s="1"/>
  <c r="D50" i="36"/>
  <c r="X50" i="36" s="1"/>
  <c r="D51" i="36"/>
  <c r="D52" i="36"/>
  <c r="X52" i="36" s="1"/>
  <c r="D30" i="36"/>
  <c r="F30" i="36" s="1"/>
  <c r="D6" i="36"/>
  <c r="J6" i="36" s="1"/>
  <c r="D7" i="36"/>
  <c r="H7" i="36" s="1"/>
  <c r="D8" i="36"/>
  <c r="AB8" i="36" s="1"/>
  <c r="D9" i="36"/>
  <c r="V9" i="36" s="1"/>
  <c r="D10" i="36"/>
  <c r="Z10" i="36" s="1"/>
  <c r="D11" i="36"/>
  <c r="D12" i="36"/>
  <c r="AB12" i="36" s="1"/>
  <c r="D13" i="36"/>
  <c r="P13" i="36" s="1"/>
  <c r="D14" i="36"/>
  <c r="J14" i="36" s="1"/>
  <c r="D15" i="36"/>
  <c r="D16" i="36"/>
  <c r="AB16" i="36" s="1"/>
  <c r="D17" i="36"/>
  <c r="V17" i="36" s="1"/>
  <c r="D18" i="36"/>
  <c r="J18" i="36" s="1"/>
  <c r="D19" i="36"/>
  <c r="D20" i="36"/>
  <c r="J20" i="36" s="1"/>
  <c r="D21" i="36"/>
  <c r="AB21" i="36" s="1"/>
  <c r="D22" i="36"/>
  <c r="J22" i="36" s="1"/>
  <c r="D23" i="36"/>
  <c r="D24" i="36"/>
  <c r="AB24" i="36" s="1"/>
  <c r="D25" i="36"/>
  <c r="Z25" i="36" s="1"/>
  <c r="D26" i="36"/>
  <c r="J26" i="36" s="1"/>
  <c r="D27" i="36"/>
  <c r="N27" i="36" s="1"/>
  <c r="D5" i="36"/>
  <c r="H5" i="36" s="1"/>
  <c r="V30" i="36"/>
  <c r="Z6" i="36"/>
  <c r="Z22" i="36"/>
  <c r="AB56" i="36"/>
  <c r="AB57" i="36"/>
  <c r="AB58" i="36"/>
  <c r="AB59" i="36"/>
  <c r="AB60" i="36"/>
  <c r="AB61" i="36"/>
  <c r="AB62" i="36"/>
  <c r="AB63" i="36"/>
  <c r="AB64" i="36"/>
  <c r="AB65" i="36"/>
  <c r="AB66" i="36"/>
  <c r="AB67" i="36"/>
  <c r="AB68" i="36"/>
  <c r="AB69" i="36"/>
  <c r="AB70" i="36"/>
  <c r="AB71" i="36"/>
  <c r="AB72" i="36"/>
  <c r="AB73" i="36"/>
  <c r="AB74" i="36"/>
  <c r="AB75" i="36"/>
  <c r="AB76" i="36"/>
  <c r="AB77" i="36"/>
  <c r="Z56" i="36"/>
  <c r="Z57" i="36"/>
  <c r="Z62" i="36"/>
  <c r="Z70" i="36"/>
  <c r="Z71" i="36"/>
  <c r="X56" i="36"/>
  <c r="X57" i="36"/>
  <c r="X60" i="36"/>
  <c r="X61" i="36"/>
  <c r="X64" i="36"/>
  <c r="X65" i="36"/>
  <c r="X68" i="36"/>
  <c r="X69" i="36"/>
  <c r="X72" i="36"/>
  <c r="X73" i="36"/>
  <c r="X76" i="36"/>
  <c r="X77" i="36"/>
  <c r="V56" i="36"/>
  <c r="V57" i="36"/>
  <c r="V58" i="36"/>
  <c r="V59" i="36"/>
  <c r="V60" i="36"/>
  <c r="V61" i="36"/>
  <c r="V62" i="36"/>
  <c r="V63" i="36"/>
  <c r="V64" i="36"/>
  <c r="V65" i="36"/>
  <c r="V66" i="36"/>
  <c r="V67" i="36"/>
  <c r="V74" i="36"/>
  <c r="T56" i="36"/>
  <c r="T57" i="36"/>
  <c r="T58" i="36"/>
  <c r="T60" i="36"/>
  <c r="T61" i="36"/>
  <c r="T62" i="36"/>
  <c r="T64" i="36"/>
  <c r="T65" i="36"/>
  <c r="T66" i="36"/>
  <c r="T68" i="36"/>
  <c r="T69" i="36"/>
  <c r="T70" i="36"/>
  <c r="T72" i="36"/>
  <c r="T73" i="36"/>
  <c r="T74" i="36"/>
  <c r="T76" i="36"/>
  <c r="T77" i="36"/>
  <c r="R56" i="36"/>
  <c r="R57" i="36"/>
  <c r="R60" i="36"/>
  <c r="R61" i="36"/>
  <c r="R64" i="36"/>
  <c r="R65" i="36"/>
  <c r="R68" i="36"/>
  <c r="R69" i="36"/>
  <c r="R72" i="36"/>
  <c r="R73" i="36"/>
  <c r="AB32" i="36"/>
  <c r="AB34" i="36"/>
  <c r="AB42" i="36"/>
  <c r="AB50" i="36"/>
  <c r="AB52" i="36"/>
  <c r="Z36" i="36"/>
  <c r="Z38" i="36"/>
  <c r="Z46" i="36"/>
  <c r="Z50" i="36"/>
  <c r="Z52" i="36"/>
  <c r="X34" i="36"/>
  <c r="X38" i="36"/>
  <c r="X40" i="36"/>
  <c r="X46" i="36"/>
  <c r="X48" i="36"/>
  <c r="V38" i="36"/>
  <c r="V42" i="36"/>
  <c r="V44" i="36"/>
  <c r="V50" i="36"/>
  <c r="V52" i="36"/>
  <c r="T32" i="36"/>
  <c r="T36" i="36"/>
  <c r="T38" i="36"/>
  <c r="T46" i="36"/>
  <c r="T50" i="36"/>
  <c r="T52" i="36"/>
  <c r="R32" i="36"/>
  <c r="R34" i="36"/>
  <c r="R38" i="36"/>
  <c r="R40" i="36"/>
  <c r="R46" i="36"/>
  <c r="R48" i="36"/>
  <c r="AB9" i="36"/>
  <c r="AB11" i="36"/>
  <c r="AB17" i="36"/>
  <c r="Z9" i="36"/>
  <c r="Z17" i="36"/>
  <c r="Z19" i="36"/>
  <c r="X13" i="36"/>
  <c r="X21" i="36"/>
  <c r="V11" i="36"/>
  <c r="V13" i="36"/>
  <c r="V21" i="36"/>
  <c r="T6" i="36"/>
  <c r="T9" i="36"/>
  <c r="T10" i="36"/>
  <c r="T13" i="36"/>
  <c r="T17" i="36"/>
  <c r="T21" i="36"/>
  <c r="T22" i="36"/>
  <c r="T25" i="36"/>
  <c r="R13" i="36"/>
  <c r="R21" i="36"/>
  <c r="P57" i="36"/>
  <c r="P59" i="36"/>
  <c r="P61" i="36"/>
  <c r="P65" i="36"/>
  <c r="P69" i="36"/>
  <c r="P73" i="36"/>
  <c r="P77" i="36"/>
  <c r="P32" i="36"/>
  <c r="P34" i="36"/>
  <c r="P36" i="36"/>
  <c r="P40" i="36"/>
  <c r="P42" i="36"/>
  <c r="P44" i="36"/>
  <c r="P48" i="36"/>
  <c r="P50" i="36"/>
  <c r="P52" i="36"/>
  <c r="P9" i="36"/>
  <c r="P17" i="36"/>
  <c r="P19" i="36"/>
  <c r="P25" i="36"/>
  <c r="N56" i="36"/>
  <c r="N57" i="36"/>
  <c r="N58" i="36"/>
  <c r="N60" i="36"/>
  <c r="N61" i="36"/>
  <c r="N62" i="36"/>
  <c r="N64" i="36"/>
  <c r="N65" i="36"/>
  <c r="N66" i="36"/>
  <c r="N68" i="36"/>
  <c r="N69" i="36"/>
  <c r="N72" i="36"/>
  <c r="N73" i="36"/>
  <c r="N76" i="36"/>
  <c r="N77" i="36"/>
  <c r="N32" i="36"/>
  <c r="N33" i="36"/>
  <c r="N34" i="36"/>
  <c r="N36" i="36"/>
  <c r="N40" i="36"/>
  <c r="N42" i="36"/>
  <c r="N44" i="36"/>
  <c r="N48" i="36"/>
  <c r="N50" i="36"/>
  <c r="N52" i="36"/>
  <c r="N9" i="36"/>
  <c r="N13" i="36"/>
  <c r="N17" i="36"/>
  <c r="N19" i="36"/>
  <c r="N21" i="36"/>
  <c r="N5" i="36"/>
  <c r="L56" i="36"/>
  <c r="L57" i="36"/>
  <c r="L58" i="36"/>
  <c r="L60" i="36"/>
  <c r="L61" i="36"/>
  <c r="L62" i="36"/>
  <c r="L64" i="36"/>
  <c r="L65" i="36"/>
  <c r="L66" i="36"/>
  <c r="L69" i="36"/>
  <c r="L73" i="36"/>
  <c r="L77" i="36"/>
  <c r="L32" i="36"/>
  <c r="L33" i="36"/>
  <c r="L36" i="36"/>
  <c r="L37" i="36"/>
  <c r="L40" i="36"/>
  <c r="L41" i="36"/>
  <c r="L44" i="36"/>
  <c r="L45" i="36"/>
  <c r="L48" i="36"/>
  <c r="L49" i="36"/>
  <c r="L52" i="36"/>
  <c r="L6" i="36"/>
  <c r="L8" i="36"/>
  <c r="L9" i="36"/>
  <c r="L10" i="36"/>
  <c r="L12" i="36"/>
  <c r="L13" i="36"/>
  <c r="L14" i="36"/>
  <c r="L16" i="36"/>
  <c r="L17" i="36"/>
  <c r="L18" i="36"/>
  <c r="L21" i="36"/>
  <c r="L22" i="36"/>
  <c r="L25" i="36"/>
  <c r="L26" i="36"/>
  <c r="J56" i="36"/>
  <c r="J57" i="36"/>
  <c r="J58" i="36"/>
  <c r="J60" i="36"/>
  <c r="J61" i="36"/>
  <c r="J62" i="36"/>
  <c r="J64" i="36"/>
  <c r="J65" i="36"/>
  <c r="J66" i="36"/>
  <c r="J68" i="36"/>
  <c r="J69" i="36"/>
  <c r="J70" i="36"/>
  <c r="J73" i="36"/>
  <c r="J77" i="36"/>
  <c r="J55" i="36"/>
  <c r="J32" i="36"/>
  <c r="J33" i="36"/>
  <c r="J34" i="36"/>
  <c r="J36" i="36"/>
  <c r="J37" i="36"/>
  <c r="J40" i="36"/>
  <c r="J41" i="36"/>
  <c r="J44" i="36"/>
  <c r="J45" i="36"/>
  <c r="J48" i="36"/>
  <c r="J50" i="36"/>
  <c r="J52" i="36"/>
  <c r="J8" i="36"/>
  <c r="J9" i="36"/>
  <c r="J12" i="36"/>
  <c r="J13" i="36"/>
  <c r="J17" i="36"/>
  <c r="J21" i="36"/>
  <c r="J25" i="36"/>
  <c r="H77" i="36"/>
  <c r="H56" i="36"/>
  <c r="H57" i="36"/>
  <c r="H58" i="36"/>
  <c r="H60" i="36"/>
  <c r="H61" i="36"/>
  <c r="H62" i="36"/>
  <c r="H64" i="36"/>
  <c r="H65" i="36"/>
  <c r="H66" i="36"/>
  <c r="H68" i="36"/>
  <c r="H69" i="36"/>
  <c r="H70" i="36"/>
  <c r="H72" i="36"/>
  <c r="H73" i="36"/>
  <c r="H74" i="36"/>
  <c r="H32" i="36"/>
  <c r="H33" i="36"/>
  <c r="H34" i="36"/>
  <c r="H36" i="36"/>
  <c r="H37" i="36"/>
  <c r="H38" i="36"/>
  <c r="H40" i="36"/>
  <c r="H41" i="36"/>
  <c r="H42" i="36"/>
  <c r="H44" i="36"/>
  <c r="H45" i="36"/>
  <c r="H46" i="36"/>
  <c r="H48" i="36"/>
  <c r="H49" i="36"/>
  <c r="H50" i="36"/>
  <c r="H52" i="36"/>
  <c r="H8" i="36"/>
  <c r="H9" i="36"/>
  <c r="H12" i="36"/>
  <c r="H13" i="36"/>
  <c r="H16" i="36"/>
  <c r="H17" i="36"/>
  <c r="H19" i="36"/>
  <c r="H20" i="36"/>
  <c r="H21" i="36"/>
  <c r="H24" i="36"/>
  <c r="H25" i="36"/>
  <c r="F56" i="36"/>
  <c r="F57" i="36"/>
  <c r="F60" i="36"/>
  <c r="F61" i="36"/>
  <c r="F63" i="36"/>
  <c r="F64" i="36"/>
  <c r="F65" i="36"/>
  <c r="F68" i="36"/>
  <c r="F69" i="36"/>
  <c r="F72" i="36"/>
  <c r="F73" i="36"/>
  <c r="F76" i="36"/>
  <c r="F77" i="36"/>
  <c r="F32" i="36"/>
  <c r="F33" i="36"/>
  <c r="F34" i="36"/>
  <c r="F36" i="36"/>
  <c r="F37" i="36"/>
  <c r="F38" i="36"/>
  <c r="F40" i="36"/>
  <c r="F41" i="36"/>
  <c r="F42" i="36"/>
  <c r="F44" i="36"/>
  <c r="F45" i="36"/>
  <c r="F46" i="36"/>
  <c r="F48" i="36"/>
  <c r="F49" i="36"/>
  <c r="F50" i="36"/>
  <c r="F52" i="36"/>
  <c r="F6" i="36"/>
  <c r="F8" i="36"/>
  <c r="F9" i="36"/>
  <c r="F10" i="36"/>
  <c r="F12" i="36"/>
  <c r="F13" i="36"/>
  <c r="F14" i="36"/>
  <c r="F16" i="36"/>
  <c r="F17" i="36"/>
  <c r="F18" i="36"/>
  <c r="F20" i="36"/>
  <c r="F21" i="36"/>
  <c r="F22" i="36"/>
  <c r="F24" i="36"/>
  <c r="F25" i="36"/>
  <c r="F26" i="36"/>
  <c r="AB23" i="36" l="1"/>
  <c r="Z23" i="36"/>
  <c r="X23" i="36"/>
  <c r="V23" i="36"/>
  <c r="T23" i="36"/>
  <c r="R23" i="36"/>
  <c r="L23" i="36"/>
  <c r="J23" i="36"/>
  <c r="F23" i="36"/>
  <c r="N23" i="36"/>
  <c r="Z11" i="36"/>
  <c r="L11" i="36"/>
  <c r="F11" i="36"/>
  <c r="J11" i="36"/>
  <c r="Z47" i="36"/>
  <c r="H47" i="36"/>
  <c r="L47" i="36"/>
  <c r="F47" i="36"/>
  <c r="Z39" i="36"/>
  <c r="H39" i="36"/>
  <c r="L39" i="36"/>
  <c r="J39" i="36"/>
  <c r="F39" i="36"/>
  <c r="Z31" i="36"/>
  <c r="N31" i="36"/>
  <c r="H31" i="36"/>
  <c r="L31" i="36"/>
  <c r="J31" i="36"/>
  <c r="F31" i="36"/>
  <c r="J71" i="36"/>
  <c r="X71" i="36"/>
  <c r="V71" i="36"/>
  <c r="R71" i="36"/>
  <c r="P71" i="36"/>
  <c r="N71" i="36"/>
  <c r="L71" i="36"/>
  <c r="J59" i="36"/>
  <c r="Z59" i="36"/>
  <c r="X59" i="36"/>
  <c r="R59" i="36"/>
  <c r="N59" i="36"/>
  <c r="F67" i="36"/>
  <c r="H23" i="36"/>
  <c r="L67" i="36"/>
  <c r="L59" i="36"/>
  <c r="P67" i="36"/>
  <c r="R11" i="36"/>
  <c r="T11" i="36"/>
  <c r="T27" i="36"/>
  <c r="AB19" i="36"/>
  <c r="L19" i="36"/>
  <c r="F19" i="36"/>
  <c r="V19" i="36"/>
  <c r="T19" i="36"/>
  <c r="X19" i="36"/>
  <c r="T7" i="36"/>
  <c r="L7" i="36"/>
  <c r="F7" i="36"/>
  <c r="Z7" i="36"/>
  <c r="X7" i="36"/>
  <c r="V7" i="36"/>
  <c r="AB7" i="36"/>
  <c r="P7" i="36"/>
  <c r="N7" i="36"/>
  <c r="J7" i="36"/>
  <c r="Z43" i="36"/>
  <c r="H43" i="36"/>
  <c r="L43" i="36"/>
  <c r="J43" i="36"/>
  <c r="F43" i="36"/>
  <c r="J63" i="36"/>
  <c r="X63" i="36"/>
  <c r="R63" i="36"/>
  <c r="P63" i="36"/>
  <c r="N63" i="36"/>
  <c r="F71" i="36"/>
  <c r="H11" i="36"/>
  <c r="H71" i="36"/>
  <c r="H63" i="36"/>
  <c r="J19" i="36"/>
  <c r="J75" i="36"/>
  <c r="L75" i="36"/>
  <c r="P11" i="36"/>
  <c r="P75" i="36"/>
  <c r="R7" i="36"/>
  <c r="T75" i="36"/>
  <c r="T71" i="36"/>
  <c r="T63" i="36"/>
  <c r="T59" i="36"/>
  <c r="Z63" i="36"/>
  <c r="AB27" i="36"/>
  <c r="L27" i="36"/>
  <c r="F27" i="36"/>
  <c r="Z27" i="36"/>
  <c r="X27" i="36"/>
  <c r="V27" i="36"/>
  <c r="R27" i="36"/>
  <c r="P27" i="36"/>
  <c r="AB15" i="36"/>
  <c r="P15" i="36"/>
  <c r="L15" i="36"/>
  <c r="J15" i="36"/>
  <c r="F15" i="36"/>
  <c r="Z15" i="36"/>
  <c r="X15" i="36"/>
  <c r="V15" i="36"/>
  <c r="R15" i="36"/>
  <c r="N15" i="36"/>
  <c r="Z51" i="36"/>
  <c r="L51" i="36"/>
  <c r="F51" i="36"/>
  <c r="Z35" i="36"/>
  <c r="H35" i="36"/>
  <c r="L35" i="36"/>
  <c r="J35" i="36"/>
  <c r="F35" i="36"/>
  <c r="Z75" i="36"/>
  <c r="X75" i="36"/>
  <c r="R75" i="36"/>
  <c r="N75" i="36"/>
  <c r="J67" i="36"/>
  <c r="Z67" i="36"/>
  <c r="X67" i="36"/>
  <c r="R67" i="36"/>
  <c r="N67" i="36"/>
  <c r="H27" i="36"/>
  <c r="H75" i="36"/>
  <c r="H67" i="36"/>
  <c r="H59" i="36"/>
  <c r="F75" i="36"/>
  <c r="F59" i="36"/>
  <c r="H15" i="36"/>
  <c r="J27" i="36"/>
  <c r="N11" i="36"/>
  <c r="P23" i="36"/>
  <c r="R19" i="36"/>
  <c r="T15" i="36"/>
  <c r="X11" i="36"/>
  <c r="F74" i="36"/>
  <c r="F70" i="36"/>
  <c r="F66" i="36"/>
  <c r="F62" i="36"/>
  <c r="F58" i="36"/>
  <c r="H26" i="36"/>
  <c r="H22" i="36"/>
  <c r="H18" i="36"/>
  <c r="H14" i="36"/>
  <c r="H10" i="36"/>
  <c r="H6" i="36"/>
  <c r="L24" i="36"/>
  <c r="L20" i="36"/>
  <c r="N46" i="36"/>
  <c r="N38" i="36"/>
  <c r="P46" i="36"/>
  <c r="P38" i="36"/>
  <c r="P55" i="36"/>
  <c r="T14" i="36"/>
  <c r="R42" i="36"/>
  <c r="T44" i="36"/>
  <c r="T34" i="36"/>
  <c r="V46" i="36"/>
  <c r="V36" i="36"/>
  <c r="X42" i="36"/>
  <c r="X32" i="36"/>
  <c r="Z44" i="36"/>
  <c r="Z34" i="36"/>
  <c r="AB40" i="36"/>
  <c r="J10" i="36"/>
  <c r="J46" i="36"/>
  <c r="J42" i="36"/>
  <c r="J38" i="36"/>
  <c r="L50" i="36"/>
  <c r="L46" i="36"/>
  <c r="L42" i="36"/>
  <c r="L38" i="36"/>
  <c r="L34" i="36"/>
  <c r="N74" i="36"/>
  <c r="N70" i="36"/>
  <c r="T18" i="36"/>
  <c r="R50" i="36"/>
  <c r="T42" i="36"/>
  <c r="R74" i="36"/>
  <c r="R70" i="36"/>
  <c r="R66" i="36"/>
  <c r="R62" i="36"/>
  <c r="R58" i="36"/>
  <c r="V70" i="36"/>
  <c r="X74" i="36"/>
  <c r="X70" i="36"/>
  <c r="X66" i="36"/>
  <c r="X62" i="36"/>
  <c r="X58" i="36"/>
  <c r="Z74" i="36"/>
  <c r="Z66" i="36"/>
  <c r="Z58" i="36"/>
  <c r="T24" i="36"/>
  <c r="T20" i="36"/>
  <c r="T16" i="36"/>
  <c r="T12" i="36"/>
  <c r="T8" i="36"/>
  <c r="X25" i="36"/>
  <c r="X17" i="36"/>
  <c r="X9" i="36"/>
  <c r="Z21" i="36"/>
  <c r="Z13" i="36"/>
  <c r="AB25" i="36"/>
  <c r="AB13" i="36"/>
  <c r="R52" i="36"/>
  <c r="R44" i="36"/>
  <c r="R36" i="36"/>
  <c r="V48" i="36"/>
  <c r="V40" i="36"/>
  <c r="V32" i="36"/>
  <c r="X44" i="36"/>
  <c r="X36" i="36"/>
  <c r="AB48" i="36"/>
  <c r="R77" i="36"/>
  <c r="V77" i="36"/>
  <c r="V73" i="36"/>
  <c r="V69" i="36"/>
  <c r="N25" i="36"/>
  <c r="P21" i="36"/>
  <c r="R25" i="36"/>
  <c r="R17" i="36"/>
  <c r="R9" i="36"/>
  <c r="V25" i="36"/>
  <c r="T48" i="36"/>
  <c r="T40" i="36"/>
  <c r="R76" i="36"/>
  <c r="V76" i="36"/>
  <c r="V72" i="36"/>
  <c r="V68" i="36"/>
  <c r="Z76" i="36"/>
  <c r="Z72" i="36"/>
  <c r="Z68" i="36"/>
  <c r="Z64" i="36"/>
  <c r="Z60" i="36"/>
  <c r="D13" i="1"/>
  <c r="D30" i="1"/>
  <c r="D5" i="1"/>
  <c r="D9" i="1"/>
  <c r="D14" i="1"/>
  <c r="D18" i="1"/>
  <c r="D23" i="1"/>
  <c r="D27" i="1"/>
  <c r="D3" i="1"/>
  <c r="D8" i="1"/>
  <c r="D22" i="1"/>
  <c r="D4" i="1"/>
  <c r="D17" i="1"/>
  <c r="D26" i="1"/>
  <c r="D6" i="1"/>
  <c r="D29" i="1"/>
  <c r="D25" i="1"/>
  <c r="D20" i="1"/>
  <c r="D16" i="1"/>
  <c r="D12" i="1"/>
  <c r="D7" i="1"/>
  <c r="D10" i="38"/>
  <c r="G32" i="1"/>
  <c r="D28" i="1"/>
  <c r="D24" i="1"/>
  <c r="D19" i="1"/>
  <c r="D15" i="1"/>
  <c r="D10" i="1"/>
  <c r="Z18" i="36"/>
  <c r="Z14" i="36"/>
  <c r="T26" i="36"/>
  <c r="Z26" i="36"/>
  <c r="H76" i="36"/>
  <c r="J74" i="36"/>
  <c r="L76" i="36"/>
  <c r="L72" i="36"/>
  <c r="L68" i="36"/>
  <c r="P76" i="36"/>
  <c r="P72" i="36"/>
  <c r="L74" i="36"/>
  <c r="L70" i="36"/>
  <c r="R55" i="36"/>
  <c r="Z55" i="36"/>
  <c r="V55" i="36"/>
  <c r="F55" i="36"/>
  <c r="T55" i="36"/>
  <c r="AB55" i="36"/>
  <c r="H55" i="36"/>
  <c r="L55" i="36"/>
  <c r="N55" i="36"/>
  <c r="H51" i="36"/>
  <c r="J51" i="36"/>
  <c r="J47" i="36"/>
  <c r="N51" i="36"/>
  <c r="N47" i="36"/>
  <c r="N43" i="36"/>
  <c r="N39" i="36"/>
  <c r="N35" i="36"/>
  <c r="P51" i="36"/>
  <c r="P47" i="36"/>
  <c r="P43" i="36"/>
  <c r="P39" i="36"/>
  <c r="P35" i="36"/>
  <c r="P31" i="36"/>
  <c r="R49" i="36"/>
  <c r="R45" i="36"/>
  <c r="R41" i="36"/>
  <c r="R37" i="36"/>
  <c r="R33" i="36"/>
  <c r="T51" i="36"/>
  <c r="T47" i="36"/>
  <c r="T43" i="36"/>
  <c r="T39" i="36"/>
  <c r="T35" i="36"/>
  <c r="T31" i="36"/>
  <c r="V49" i="36"/>
  <c r="V45" i="36"/>
  <c r="V41" i="36"/>
  <c r="V37" i="36"/>
  <c r="V33" i="36"/>
  <c r="X51" i="36"/>
  <c r="X47" i="36"/>
  <c r="X43" i="36"/>
  <c r="X39" i="36"/>
  <c r="X35" i="36"/>
  <c r="X31" i="36"/>
  <c r="Z49" i="36"/>
  <c r="Z45" i="36"/>
  <c r="Z41" i="36"/>
  <c r="Z37" i="36"/>
  <c r="Z33" i="36"/>
  <c r="AB51" i="36"/>
  <c r="AB47" i="36"/>
  <c r="AB43" i="36"/>
  <c r="AB39" i="36"/>
  <c r="AB35" i="36"/>
  <c r="AB31" i="36"/>
  <c r="J49" i="36"/>
  <c r="N49" i="36"/>
  <c r="N45" i="36"/>
  <c r="N41" i="36"/>
  <c r="N37" i="36"/>
  <c r="P49" i="36"/>
  <c r="P45" i="36"/>
  <c r="P41" i="36"/>
  <c r="P37" i="36"/>
  <c r="P33" i="36"/>
  <c r="R51" i="36"/>
  <c r="R47" i="36"/>
  <c r="R43" i="36"/>
  <c r="R39" i="36"/>
  <c r="R35" i="36"/>
  <c r="R31" i="36"/>
  <c r="T49" i="36"/>
  <c r="T45" i="36"/>
  <c r="T41" i="36"/>
  <c r="T37" i="36"/>
  <c r="T33" i="36"/>
  <c r="V51" i="36"/>
  <c r="V47" i="36"/>
  <c r="V43" i="36"/>
  <c r="V39" i="36"/>
  <c r="V35" i="36"/>
  <c r="V31" i="36"/>
  <c r="X49" i="36"/>
  <c r="X45" i="36"/>
  <c r="X41" i="36"/>
  <c r="X37" i="36"/>
  <c r="X33" i="36"/>
  <c r="AB20" i="36"/>
  <c r="J24" i="36"/>
  <c r="J16" i="36"/>
  <c r="F5" i="36"/>
  <c r="X5" i="36"/>
  <c r="T30" i="36"/>
  <c r="AB30" i="36"/>
  <c r="N30" i="36"/>
  <c r="R30" i="36"/>
  <c r="Z30" i="36"/>
  <c r="X30" i="36"/>
  <c r="P30" i="36"/>
  <c r="H30" i="36"/>
  <c r="J30" i="36"/>
  <c r="L30" i="36"/>
  <c r="N24" i="36"/>
  <c r="N20" i="36"/>
  <c r="N16" i="36"/>
  <c r="N12" i="36"/>
  <c r="N8" i="36"/>
  <c r="P24" i="36"/>
  <c r="P20" i="36"/>
  <c r="P16" i="36"/>
  <c r="P12" i="36"/>
  <c r="P8" i="36"/>
  <c r="R24" i="36"/>
  <c r="R20" i="36"/>
  <c r="R16" i="36"/>
  <c r="R12" i="36"/>
  <c r="R8" i="36"/>
  <c r="V24" i="36"/>
  <c r="V20" i="36"/>
  <c r="V16" i="36"/>
  <c r="V12" i="36"/>
  <c r="V8" i="36"/>
  <c r="X26" i="36"/>
  <c r="X22" i="36"/>
  <c r="X18" i="36"/>
  <c r="X14" i="36"/>
  <c r="X10" i="36"/>
  <c r="X6" i="36"/>
  <c r="Z24" i="36"/>
  <c r="Z20" i="36"/>
  <c r="Z16" i="36"/>
  <c r="Z12" i="36"/>
  <c r="Z8" i="36"/>
  <c r="AB26" i="36"/>
  <c r="AB22" i="36"/>
  <c r="AB18" i="36"/>
  <c r="AB14" i="36"/>
  <c r="AB10" i="36"/>
  <c r="AB6" i="36"/>
  <c r="N26" i="36"/>
  <c r="N22" i="36"/>
  <c r="N18" i="36"/>
  <c r="N14" i="36"/>
  <c r="N10" i="36"/>
  <c r="N6" i="36"/>
  <c r="P26" i="36"/>
  <c r="P22" i="36"/>
  <c r="P18" i="36"/>
  <c r="P14" i="36"/>
  <c r="P10" i="36"/>
  <c r="P6" i="36"/>
  <c r="R26" i="36"/>
  <c r="R22" i="36"/>
  <c r="R18" i="36"/>
  <c r="R14" i="36"/>
  <c r="R10" i="36"/>
  <c r="R6" i="36"/>
  <c r="V26" i="36"/>
  <c r="V22" i="36"/>
  <c r="V18" i="36"/>
  <c r="V14" i="36"/>
  <c r="V10" i="36"/>
  <c r="V6" i="36"/>
  <c r="X24" i="36"/>
  <c r="X20" i="36"/>
  <c r="X16" i="36"/>
  <c r="X12" i="36"/>
  <c r="X8" i="36"/>
  <c r="P5" i="36"/>
  <c r="V5" i="36"/>
  <c r="L5" i="36"/>
  <c r="AB5" i="36"/>
  <c r="T5" i="36"/>
  <c r="J5" i="36"/>
  <c r="R5" i="36"/>
  <c r="Z5" i="36"/>
  <c r="F78" i="36" l="1"/>
  <c r="F80" i="36" s="1"/>
  <c r="H78" i="36"/>
  <c r="H80" i="36" s="1"/>
  <c r="V78" i="36"/>
  <c r="V80" i="36" s="1"/>
  <c r="L78" i="36"/>
  <c r="L80" i="36" s="1"/>
  <c r="Z78" i="36"/>
  <c r="Z80" i="36" s="1"/>
  <c r="AB78" i="36"/>
  <c r="AB80" i="36" s="1"/>
  <c r="X78" i="36"/>
  <c r="X80" i="36" s="1"/>
  <c r="N78" i="36"/>
  <c r="N80" i="36" s="1"/>
  <c r="J78" i="36"/>
  <c r="J80" i="36" s="1"/>
  <c r="T78" i="36"/>
  <c r="T80" i="36" s="1"/>
  <c r="R78" i="36"/>
  <c r="R80" i="36" s="1"/>
  <c r="P78" i="36"/>
  <c r="P80" i="36" s="1"/>
  <c r="C82" i="36" l="1"/>
  <c r="E85" i="36" s="1"/>
  <c r="E86" i="36" s="1"/>
  <c r="J85" i="36"/>
  <c r="J86" i="36" s="1"/>
  <c r="K3" i="1"/>
  <c r="AG6" i="1"/>
  <c r="K7" i="1"/>
  <c r="K9" i="1"/>
  <c r="AI10" i="1"/>
  <c r="M12" i="1"/>
  <c r="K14" i="1"/>
  <c r="AA16" i="1"/>
  <c r="AI18" i="1"/>
  <c r="M19" i="1"/>
  <c r="AC20" i="1"/>
  <c r="K24" i="1"/>
  <c r="AI26" i="1"/>
  <c r="M27" i="1"/>
  <c r="K28" i="1"/>
  <c r="K29" i="1"/>
  <c r="K30" i="1"/>
  <c r="X23" i="1"/>
  <c r="Z23" i="1" s="1"/>
  <c r="AB23" i="1" s="1"/>
  <c r="AD23" i="1" s="1"/>
  <c r="AF23" i="1" s="1"/>
  <c r="X24" i="1"/>
  <c r="Z24" i="1" s="1"/>
  <c r="AB24" i="1" s="1"/>
  <c r="AD24" i="1" s="1"/>
  <c r="AF24" i="1" s="1"/>
  <c r="X25" i="1"/>
  <c r="Z25" i="1" s="1"/>
  <c r="AB25" i="1" s="1"/>
  <c r="AD25" i="1" s="1"/>
  <c r="AF25" i="1" s="1"/>
  <c r="X26" i="1"/>
  <c r="Z26" i="1" s="1"/>
  <c r="AB26" i="1" s="1"/>
  <c r="AD26" i="1" s="1"/>
  <c r="AF26" i="1" s="1"/>
  <c r="X27" i="1"/>
  <c r="Z27" i="1" s="1"/>
  <c r="AB27" i="1" s="1"/>
  <c r="AD27" i="1" s="1"/>
  <c r="AF27" i="1" s="1"/>
  <c r="X28" i="1"/>
  <c r="Z28" i="1" s="1"/>
  <c r="AB28" i="1" s="1"/>
  <c r="AD28" i="1" s="1"/>
  <c r="AF28" i="1" s="1"/>
  <c r="X29" i="1"/>
  <c r="Z29" i="1" s="1"/>
  <c r="AB29" i="1" s="1"/>
  <c r="AD29" i="1" s="1"/>
  <c r="AF29" i="1" s="1"/>
  <c r="X30" i="1"/>
  <c r="Z30" i="1"/>
  <c r="AB30" i="1" s="1"/>
  <c r="AD30" i="1" s="1"/>
  <c r="AF30" i="1" s="1"/>
  <c r="T13" i="1"/>
  <c r="V13" i="1"/>
  <c r="X13" i="1" s="1"/>
  <c r="Z13" i="1" s="1"/>
  <c r="AB13" i="1" s="1"/>
  <c r="AD13" i="1" s="1"/>
  <c r="AF13" i="1" s="1"/>
  <c r="T14" i="1"/>
  <c r="V14" i="1" s="1"/>
  <c r="X14" i="1" s="1"/>
  <c r="Z14" i="1" s="1"/>
  <c r="AB14" i="1" s="1"/>
  <c r="AD14" i="1" s="1"/>
  <c r="AF14" i="1" s="1"/>
  <c r="T15" i="1"/>
  <c r="V15" i="1" s="1"/>
  <c r="X15" i="1" s="1"/>
  <c r="Z15" i="1" s="1"/>
  <c r="AB15" i="1" s="1"/>
  <c r="AD15" i="1" s="1"/>
  <c r="AF15" i="1" s="1"/>
  <c r="T16" i="1"/>
  <c r="V16" i="1"/>
  <c r="X16" i="1" s="1"/>
  <c r="Z16" i="1" s="1"/>
  <c r="AB16" i="1" s="1"/>
  <c r="AD16" i="1" s="1"/>
  <c r="AF16" i="1" s="1"/>
  <c r="T17" i="1"/>
  <c r="V17" i="1"/>
  <c r="X17" i="1" s="1"/>
  <c r="Z17" i="1" s="1"/>
  <c r="AB17" i="1" s="1"/>
  <c r="AD17" i="1" s="1"/>
  <c r="AF17" i="1" s="1"/>
  <c r="T18" i="1"/>
  <c r="V18" i="1" s="1"/>
  <c r="X18" i="1" s="1"/>
  <c r="Z18" i="1" s="1"/>
  <c r="AB18" i="1" s="1"/>
  <c r="AD18" i="1" s="1"/>
  <c r="AF18" i="1" s="1"/>
  <c r="T19" i="1"/>
  <c r="V19" i="1" s="1"/>
  <c r="X19" i="1" s="1"/>
  <c r="Z19" i="1" s="1"/>
  <c r="AB19" i="1" s="1"/>
  <c r="AD19" i="1" s="1"/>
  <c r="AF19" i="1" s="1"/>
  <c r="T20" i="1"/>
  <c r="V20" i="1"/>
  <c r="X20" i="1" s="1"/>
  <c r="Z20" i="1" s="1"/>
  <c r="AB20" i="1" s="1"/>
  <c r="AD20" i="1" s="1"/>
  <c r="AF20" i="1" s="1"/>
  <c r="T8" i="1"/>
  <c r="V8" i="1"/>
  <c r="X8" i="1" s="1"/>
  <c r="Z8" i="1" s="1"/>
  <c r="AB8" i="1" s="1"/>
  <c r="AD8" i="1" s="1"/>
  <c r="T7" i="1"/>
  <c r="V7" i="1" s="1"/>
  <c r="X7" i="1" s="1"/>
  <c r="Z7" i="1" s="1"/>
  <c r="AB7" i="1" s="1"/>
  <c r="AD7" i="1" s="1"/>
  <c r="T6" i="1"/>
  <c r="V6" i="1" s="1"/>
  <c r="X6" i="1" s="1"/>
  <c r="Z6" i="1" s="1"/>
  <c r="AB6" i="1" s="1"/>
  <c r="AD6" i="1" s="1"/>
  <c r="T5" i="1"/>
  <c r="V5" i="1" s="1"/>
  <c r="X5" i="1" s="1"/>
  <c r="Z5" i="1" s="1"/>
  <c r="AB5" i="1" s="1"/>
  <c r="AD5" i="1" s="1"/>
  <c r="T4" i="1"/>
  <c r="V4" i="1" s="1"/>
  <c r="X4" i="1" s="1"/>
  <c r="Z4" i="1" s="1"/>
  <c r="AB4" i="1" s="1"/>
  <c r="AD4" i="1" s="1"/>
  <c r="T10" i="1"/>
  <c r="T9" i="1"/>
  <c r="T3" i="1"/>
  <c r="V3" i="1" s="1"/>
  <c r="X3" i="1" s="1"/>
  <c r="Z3" i="1" s="1"/>
  <c r="AB3" i="1" s="1"/>
  <c r="AD3" i="1" s="1"/>
  <c r="D85" i="36" l="1"/>
  <c r="F85" i="36"/>
  <c r="G85" i="36"/>
  <c r="G86" i="36" s="1"/>
  <c r="I85" i="36"/>
  <c r="I86" i="36" s="1"/>
  <c r="H85" i="36"/>
  <c r="H86" i="36" s="1"/>
  <c r="F86" i="36"/>
  <c r="O30" i="1"/>
  <c r="Q20" i="1"/>
  <c r="S10" i="1"/>
  <c r="W30" i="1"/>
  <c r="Y20" i="1"/>
  <c r="AA10" i="1"/>
  <c r="AE20" i="1"/>
  <c r="AI16" i="1"/>
  <c r="O20" i="1"/>
  <c r="Q10" i="1"/>
  <c r="U30" i="1"/>
  <c r="W20" i="1"/>
  <c r="Y10" i="1"/>
  <c r="AC26" i="1"/>
  <c r="AE10" i="1"/>
  <c r="AI6" i="1"/>
  <c r="K18" i="1"/>
  <c r="O10" i="1"/>
  <c r="S30" i="1"/>
  <c r="U20" i="1"/>
  <c r="W10" i="1"/>
  <c r="AA30" i="1"/>
  <c r="AC16" i="1"/>
  <c r="AG20" i="1"/>
  <c r="M10" i="1"/>
  <c r="Q30" i="1"/>
  <c r="S20" i="1"/>
  <c r="U10" i="1"/>
  <c r="Y30" i="1"/>
  <c r="AA20" i="1"/>
  <c r="AC6" i="1"/>
  <c r="AG10" i="1"/>
  <c r="O26" i="1"/>
  <c r="O6" i="1"/>
  <c r="Q16" i="1"/>
  <c r="S26" i="1"/>
  <c r="S6" i="1"/>
  <c r="U16" i="1"/>
  <c r="W26" i="1"/>
  <c r="W6" i="1"/>
  <c r="Y16" i="1"/>
  <c r="AA26" i="1"/>
  <c r="AA6" i="1"/>
  <c r="AC10" i="1"/>
  <c r="AE16" i="1"/>
  <c r="AG16" i="1"/>
  <c r="M6" i="1"/>
  <c r="O16" i="1"/>
  <c r="Q26" i="1"/>
  <c r="Q6" i="1"/>
  <c r="S16" i="1"/>
  <c r="U26" i="1"/>
  <c r="U6" i="1"/>
  <c r="W16" i="1"/>
  <c r="Y26" i="1"/>
  <c r="Y6" i="1"/>
  <c r="AE26" i="1"/>
  <c r="AE6" i="1"/>
  <c r="I25" i="1"/>
  <c r="K25" i="1"/>
  <c r="AI25" i="1"/>
  <c r="AG25" i="1"/>
  <c r="AE25" i="1"/>
  <c r="AC25" i="1"/>
  <c r="AA25" i="1"/>
  <c r="Y25" i="1"/>
  <c r="W25" i="1"/>
  <c r="U25" i="1"/>
  <c r="S25" i="1"/>
  <c r="Q25" i="1"/>
  <c r="O25" i="1"/>
  <c r="G17" i="1"/>
  <c r="AI17" i="1"/>
  <c r="AG17" i="1"/>
  <c r="AE17" i="1"/>
  <c r="AC17" i="1"/>
  <c r="AA17" i="1"/>
  <c r="Y17" i="1"/>
  <c r="W17" i="1"/>
  <c r="U17" i="1"/>
  <c r="S17" i="1"/>
  <c r="Q17" i="1"/>
  <c r="O17" i="1"/>
  <c r="K17" i="1"/>
  <c r="G13" i="1"/>
  <c r="AI13" i="1"/>
  <c r="AG13" i="1"/>
  <c r="AE13" i="1"/>
  <c r="AC13" i="1"/>
  <c r="AA13" i="1"/>
  <c r="Y13" i="1"/>
  <c r="W13" i="1"/>
  <c r="U13" i="1"/>
  <c r="S13" i="1"/>
  <c r="Q13" i="1"/>
  <c r="O13" i="1"/>
  <c r="K13" i="1"/>
  <c r="I5" i="1"/>
  <c r="AI5" i="1"/>
  <c r="AG5" i="1"/>
  <c r="AE5" i="1"/>
  <c r="AC5" i="1"/>
  <c r="AA5" i="1"/>
  <c r="Y5" i="1"/>
  <c r="W5" i="1"/>
  <c r="U5" i="1"/>
  <c r="S5" i="1"/>
  <c r="Q5" i="1"/>
  <c r="O5" i="1"/>
  <c r="M5" i="1"/>
  <c r="I28" i="1"/>
  <c r="M28" i="1"/>
  <c r="I24" i="1"/>
  <c r="M24" i="1"/>
  <c r="G20" i="1"/>
  <c r="M20" i="1"/>
  <c r="G16" i="1"/>
  <c r="M16" i="1"/>
  <c r="I8" i="1"/>
  <c r="K8" i="1"/>
  <c r="I4" i="1"/>
  <c r="K4" i="1"/>
  <c r="K26" i="1"/>
  <c r="K16" i="1"/>
  <c r="M17" i="1"/>
  <c r="M8" i="1"/>
  <c r="O28" i="1"/>
  <c r="O18" i="1"/>
  <c r="O8" i="1"/>
  <c r="Q28" i="1"/>
  <c r="Q18" i="1"/>
  <c r="Q8" i="1"/>
  <c r="S28" i="1"/>
  <c r="S18" i="1"/>
  <c r="S8" i="1"/>
  <c r="U28" i="1"/>
  <c r="U18" i="1"/>
  <c r="U8" i="1"/>
  <c r="W28" i="1"/>
  <c r="W18" i="1"/>
  <c r="W8" i="1"/>
  <c r="Y28" i="1"/>
  <c r="Y18" i="1"/>
  <c r="Y8" i="1"/>
  <c r="AA28" i="1"/>
  <c r="AA18" i="1"/>
  <c r="AA8" i="1"/>
  <c r="AC28" i="1"/>
  <c r="AC18" i="1"/>
  <c r="AC8" i="1"/>
  <c r="AE28" i="1"/>
  <c r="AE18" i="1"/>
  <c r="AE8" i="1"/>
  <c r="AG28" i="1"/>
  <c r="AG18" i="1"/>
  <c r="AG8" i="1"/>
  <c r="AI28" i="1"/>
  <c r="AI8" i="1"/>
  <c r="G27" i="1"/>
  <c r="AI27" i="1"/>
  <c r="AG27" i="1"/>
  <c r="AE27" i="1"/>
  <c r="AC27" i="1"/>
  <c r="AA27" i="1"/>
  <c r="Y27" i="1"/>
  <c r="W27" i="1"/>
  <c r="U27" i="1"/>
  <c r="S27" i="1"/>
  <c r="Q27" i="1"/>
  <c r="O27" i="1"/>
  <c r="K27" i="1"/>
  <c r="G3" i="1"/>
  <c r="AI3" i="1"/>
  <c r="AG3" i="1"/>
  <c r="AE3" i="1"/>
  <c r="AC3" i="1"/>
  <c r="AA3" i="1"/>
  <c r="Y3" i="1"/>
  <c r="W3" i="1"/>
  <c r="U3" i="1"/>
  <c r="S3" i="1"/>
  <c r="Q3" i="1"/>
  <c r="O3" i="1"/>
  <c r="M25" i="1"/>
  <c r="AG26" i="1"/>
  <c r="G23" i="1"/>
  <c r="AI23" i="1"/>
  <c r="AG23" i="1"/>
  <c r="AE23" i="1"/>
  <c r="AC23" i="1"/>
  <c r="AA23" i="1"/>
  <c r="Y23" i="1"/>
  <c r="W23" i="1"/>
  <c r="U23" i="1"/>
  <c r="S23" i="1"/>
  <c r="Q23" i="1"/>
  <c r="O23" i="1"/>
  <c r="K23" i="1"/>
  <c r="I19" i="1"/>
  <c r="K19" i="1"/>
  <c r="AI19" i="1"/>
  <c r="AG19" i="1"/>
  <c r="AE19" i="1"/>
  <c r="AC19" i="1"/>
  <c r="AA19" i="1"/>
  <c r="Y19" i="1"/>
  <c r="W19" i="1"/>
  <c r="U19" i="1"/>
  <c r="S19" i="1"/>
  <c r="Q19" i="1"/>
  <c r="O19" i="1"/>
  <c r="I15" i="1"/>
  <c r="K15" i="1"/>
  <c r="AI15" i="1"/>
  <c r="AG15" i="1"/>
  <c r="AE15" i="1"/>
  <c r="AC15" i="1"/>
  <c r="AA15" i="1"/>
  <c r="Y15" i="1"/>
  <c r="W15" i="1"/>
  <c r="U15" i="1"/>
  <c r="S15" i="1"/>
  <c r="Q15" i="1"/>
  <c r="O15" i="1"/>
  <c r="G7" i="1"/>
  <c r="AI7" i="1"/>
  <c r="AG7" i="1"/>
  <c r="AE7" i="1"/>
  <c r="AC7" i="1"/>
  <c r="AA7" i="1"/>
  <c r="Y7" i="1"/>
  <c r="W7" i="1"/>
  <c r="U7" i="1"/>
  <c r="S7" i="1"/>
  <c r="Q7" i="1"/>
  <c r="O7" i="1"/>
  <c r="M7" i="1"/>
  <c r="K5" i="1"/>
  <c r="M15" i="1"/>
  <c r="G30" i="1"/>
  <c r="M30" i="1"/>
  <c r="G26" i="1"/>
  <c r="M26" i="1"/>
  <c r="I18" i="1"/>
  <c r="M18" i="1"/>
  <c r="I14" i="1"/>
  <c r="M14" i="1"/>
  <c r="I10" i="1"/>
  <c r="K10" i="1"/>
  <c r="G6" i="1"/>
  <c r="K6" i="1"/>
  <c r="K20" i="1"/>
  <c r="K12" i="1"/>
  <c r="M3" i="1"/>
  <c r="M23" i="1"/>
  <c r="M13" i="1"/>
  <c r="M4" i="1"/>
  <c r="O24" i="1"/>
  <c r="O14" i="1"/>
  <c r="O4" i="1"/>
  <c r="Q24" i="1"/>
  <c r="Q14" i="1"/>
  <c r="Q4" i="1"/>
  <c r="S24" i="1"/>
  <c r="S14" i="1"/>
  <c r="S4" i="1"/>
  <c r="U24" i="1"/>
  <c r="U14" i="1"/>
  <c r="U4" i="1"/>
  <c r="W24" i="1"/>
  <c r="W14" i="1"/>
  <c r="W4" i="1"/>
  <c r="Y24" i="1"/>
  <c r="Y14" i="1"/>
  <c r="Y4" i="1"/>
  <c r="AA24" i="1"/>
  <c r="AA14" i="1"/>
  <c r="AA4" i="1"/>
  <c r="AC24" i="1"/>
  <c r="AC14" i="1"/>
  <c r="AC4" i="1"/>
  <c r="AE24" i="1"/>
  <c r="AE14" i="1"/>
  <c r="AE4" i="1"/>
  <c r="AG24" i="1"/>
  <c r="AG14" i="1"/>
  <c r="AG4" i="1"/>
  <c r="AI24" i="1"/>
  <c r="AI14" i="1"/>
  <c r="AI4" i="1"/>
  <c r="I29" i="1"/>
  <c r="AI29" i="1"/>
  <c r="AG29" i="1"/>
  <c r="AE29" i="1"/>
  <c r="AC29" i="1"/>
  <c r="AA29" i="1"/>
  <c r="Y29" i="1"/>
  <c r="W29" i="1"/>
  <c r="U29" i="1"/>
  <c r="S29" i="1"/>
  <c r="Q29" i="1"/>
  <c r="O29" i="1"/>
  <c r="I9" i="1"/>
  <c r="AI9" i="1"/>
  <c r="AG9" i="1"/>
  <c r="AE9" i="1"/>
  <c r="AC9" i="1"/>
  <c r="AA9" i="1"/>
  <c r="Y9" i="1"/>
  <c r="W9" i="1"/>
  <c r="U9" i="1"/>
  <c r="S9" i="1"/>
  <c r="Q9" i="1"/>
  <c r="O9" i="1"/>
  <c r="M9" i="1"/>
  <c r="M29" i="1"/>
  <c r="AC30" i="1"/>
  <c r="AE30" i="1"/>
  <c r="AG30" i="1"/>
  <c r="AI30" i="1"/>
  <c r="AI20" i="1"/>
  <c r="G10" i="1"/>
  <c r="I3" i="1"/>
  <c r="G14" i="1"/>
  <c r="G4" i="1"/>
  <c r="I6" i="1"/>
  <c r="G8" i="1"/>
  <c r="I26" i="1"/>
  <c r="G18" i="1"/>
  <c r="G29" i="1"/>
  <c r="G25" i="1"/>
  <c r="G19" i="1"/>
  <c r="G15" i="1"/>
  <c r="G9" i="1"/>
  <c r="G5" i="1"/>
  <c r="I27" i="1"/>
  <c r="I23" i="1"/>
  <c r="I17" i="1"/>
  <c r="I13" i="1"/>
  <c r="I7" i="1"/>
  <c r="I30" i="1"/>
  <c r="G28" i="1"/>
  <c r="G24" i="1"/>
  <c r="I20" i="1"/>
  <c r="I16" i="1"/>
  <c r="D86" i="36" l="1"/>
  <c r="D13" i="38"/>
  <c r="K31" i="1"/>
  <c r="K33" i="1" s="1"/>
  <c r="Q31" i="1"/>
  <c r="Q33" i="1" s="1"/>
  <c r="AG31" i="1"/>
  <c r="AG33" i="1" s="1"/>
  <c r="S31" i="1"/>
  <c r="S33" i="1" s="1"/>
  <c r="AA31" i="1"/>
  <c r="AA33" i="1" s="1"/>
  <c r="AI31" i="1"/>
  <c r="AI33" i="1" s="1"/>
  <c r="M31" i="1"/>
  <c r="M33" i="1" s="1"/>
  <c r="AC31" i="1"/>
  <c r="AC33" i="1" s="1"/>
  <c r="U31" i="1"/>
  <c r="U33" i="1" s="1"/>
  <c r="O31" i="1"/>
  <c r="O33" i="1" s="1"/>
  <c r="W31" i="1"/>
  <c r="W33" i="1" s="1"/>
  <c r="AE31" i="1"/>
  <c r="AE33" i="1" s="1"/>
  <c r="Y31" i="1"/>
  <c r="Y33" i="1" s="1"/>
  <c r="G31" i="1"/>
  <c r="G33" i="1" s="1"/>
  <c r="I31" i="1"/>
  <c r="I33" i="1" s="1"/>
  <c r="C34" i="1" l="1"/>
  <c r="B7" i="12" l="1"/>
  <c r="G40" i="1"/>
  <c r="G41" i="1" s="1"/>
  <c r="D40" i="1"/>
  <c r="D9" i="38" s="1"/>
  <c r="D14" i="38" s="1"/>
  <c r="D15" i="38" s="1"/>
  <c r="C7" i="37" s="1"/>
  <c r="E40" i="1"/>
  <c r="E41" i="1" s="1"/>
  <c r="I40" i="1"/>
  <c r="I41" i="1" s="1"/>
  <c r="F40" i="1"/>
  <c r="B8" i="12" s="1"/>
  <c r="B9" i="12" s="1"/>
  <c r="J40" i="1"/>
  <c r="J41" i="1" s="1"/>
  <c r="H40" i="1"/>
  <c r="H41" i="1" s="1"/>
  <c r="D41" i="1" l="1"/>
  <c r="F41" i="1"/>
</calcChain>
</file>

<file path=xl/sharedStrings.xml><?xml version="1.0" encoding="utf-8"?>
<sst xmlns="http://schemas.openxmlformats.org/spreadsheetml/2006/main" count="884" uniqueCount="155">
  <si>
    <t>CAT</t>
  </si>
  <si>
    <t>Car Type</t>
  </si>
  <si>
    <t>Add Day</t>
  </si>
  <si>
    <t>Low season (1st january-31st May &amp; 1st october-31st December)</t>
  </si>
  <si>
    <t>A1</t>
  </si>
  <si>
    <t>B</t>
  </si>
  <si>
    <t>B1</t>
  </si>
  <si>
    <t>C</t>
  </si>
  <si>
    <t>D</t>
  </si>
  <si>
    <t>E</t>
  </si>
  <si>
    <t>F</t>
  </si>
  <si>
    <t>G</t>
  </si>
  <si>
    <t>Chevrolet Matiz a/c (or similar)</t>
  </si>
  <si>
    <t>Hyundai i10 a/c (or similar)</t>
  </si>
  <si>
    <t>Chevrolet Matiz a/c (or similar) + open top</t>
  </si>
  <si>
    <t>Hyundai i20 a/c (or similar)</t>
  </si>
  <si>
    <t>Hyundai Accent a/c</t>
  </si>
  <si>
    <t>Suzuki Jimmy 4x4 (Jeep)</t>
  </si>
  <si>
    <t>Hyundai Accent a/c, automatic</t>
  </si>
  <si>
    <t>Fiat Doblo a/c (7-seater)</t>
  </si>
  <si>
    <t>Middle season (1st June-10 July &amp; 16th september-30st September)</t>
  </si>
  <si>
    <t>High season (11 July-15 September)</t>
  </si>
  <si>
    <t>Saison</t>
  </si>
  <si>
    <t>pointage</t>
  </si>
  <si>
    <t>low</t>
  </si>
  <si>
    <t>middle</t>
  </si>
  <si>
    <t>high</t>
  </si>
  <si>
    <t>Pointage jours</t>
  </si>
  <si>
    <t>Season</t>
  </si>
  <si>
    <t>Nb Days</t>
  </si>
  <si>
    <t>COMISSION</t>
  </si>
  <si>
    <t>COST COMMISSION</t>
  </si>
  <si>
    <t>TOTAL FINAL</t>
  </si>
  <si>
    <t>Price location</t>
  </si>
  <si>
    <t>Total column</t>
  </si>
  <si>
    <t>TOTAL PRICE</t>
  </si>
  <si>
    <t>18/05 - 25/05</t>
  </si>
  <si>
    <t>25/05 - 01/06</t>
  </si>
  <si>
    <t>01/06 - 08/06</t>
  </si>
  <si>
    <t>08/06 - 15/06</t>
  </si>
  <si>
    <t>15/06 - 22/06</t>
  </si>
  <si>
    <t>22/06 - 29/06</t>
  </si>
  <si>
    <t>29/06 - 06/07</t>
  </si>
  <si>
    <t>06/07 - 13/07</t>
  </si>
  <si>
    <t>13/07 - 20/07</t>
  </si>
  <si>
    <t>20/07 - 27/07</t>
  </si>
  <si>
    <t>27/07 - 03/08</t>
  </si>
  <si>
    <t>03/08 - 10/08</t>
  </si>
  <si>
    <t>10/08 - 17/08</t>
  </si>
  <si>
    <t>17/08 - 24/08</t>
  </si>
  <si>
    <t>24/08 - 31/08</t>
  </si>
  <si>
    <t>31/08 - 07/09</t>
  </si>
  <si>
    <t>07/09 - 14/09</t>
  </si>
  <si>
    <t>14/09 - 21/09</t>
  </si>
  <si>
    <t>21/09 - 28/09</t>
  </si>
  <si>
    <t>28/09 - 05/10</t>
  </si>
  <si>
    <t>05/10 - 12/10</t>
  </si>
  <si>
    <t>12/10 - 19/10</t>
  </si>
  <si>
    <t>19/10 - 26/10</t>
  </si>
  <si>
    <t>ASSURANCE / PERS.</t>
  </si>
  <si>
    <t>18/05 – 28/05</t>
  </si>
  <si>
    <t>25/05 – 04/06</t>
  </si>
  <si>
    <t>01/06 -11/06</t>
  </si>
  <si>
    <t>08/06 – 18/06</t>
  </si>
  <si>
    <t>15/06 – 25/06</t>
  </si>
  <si>
    <t>22/06 – 02/07</t>
  </si>
  <si>
    <t>29/06 – 09/07</t>
  </si>
  <si>
    <t>06/07 – 16/07</t>
  </si>
  <si>
    <t>13/07 – 23/07</t>
  </si>
  <si>
    <t>20/07 – 30/07</t>
  </si>
  <si>
    <t>27/07 – 06/08</t>
  </si>
  <si>
    <t>03/08 – 13/08</t>
  </si>
  <si>
    <t>10/08 – 20/08</t>
  </si>
  <si>
    <t>17/08 – 27/08</t>
  </si>
  <si>
    <t>24/08 – 03/09</t>
  </si>
  <si>
    <t>31/08 – 10/09</t>
  </si>
  <si>
    <t>07/09 – 17/09</t>
  </si>
  <si>
    <t>14/09 – 24/09</t>
  </si>
  <si>
    <t>21/09 – 01/10</t>
  </si>
  <si>
    <t>28/09 – 08/10</t>
  </si>
  <si>
    <t>05/10 – 15/10</t>
  </si>
  <si>
    <t>12/10 – 22/10</t>
  </si>
  <si>
    <t>19/10 – 29/10</t>
  </si>
  <si>
    <t>18/05 – 21/05</t>
  </si>
  <si>
    <t>25/05 – 28/05</t>
  </si>
  <si>
    <t>01/06 – 04/06</t>
  </si>
  <si>
    <t>08/06 – 11/06</t>
  </si>
  <si>
    <t>15/06 – 18/06</t>
  </si>
  <si>
    <t>22/06 – 25/06</t>
  </si>
  <si>
    <t>29/06 – 02/07</t>
  </si>
  <si>
    <t>06/07 – 09/07</t>
  </si>
  <si>
    <t>13/07 – 16/07</t>
  </si>
  <si>
    <t>20/07 – 23/07</t>
  </si>
  <si>
    <t>27/07 – 30/07</t>
  </si>
  <si>
    <t>03/08 – 06/08</t>
  </si>
  <si>
    <t>10/08 – 13/08</t>
  </si>
  <si>
    <t>17/08 – 20/08</t>
  </si>
  <si>
    <t>24/08 – 27/08</t>
  </si>
  <si>
    <t>31/08 – 03/09</t>
  </si>
  <si>
    <t>07/09 – 10/09</t>
  </si>
  <si>
    <t>14/09 – 17/09</t>
  </si>
  <si>
    <t>21/09 – 24/09</t>
  </si>
  <si>
    <t>28/09 – 01/10</t>
  </si>
  <si>
    <t>05/10 – 08/10</t>
  </si>
  <si>
    <t>12/10 – 15/10</t>
  </si>
  <si>
    <t>19/10 – 22/10</t>
  </si>
  <si>
    <t>Insurance</t>
  </si>
  <si>
    <t>Dates</t>
  </si>
  <si>
    <t>Number days</t>
  </si>
  <si>
    <t>Housing</t>
  </si>
  <si>
    <t>Capacity</t>
  </si>
  <si>
    <t>Lucky House</t>
  </si>
  <si>
    <t>Faros</t>
  </si>
  <si>
    <t xml:space="preserve">Apsedes </t>
  </si>
  <si>
    <t>Nostos</t>
  </si>
  <si>
    <t>Summer Dream</t>
  </si>
  <si>
    <t>Helena Studios</t>
  </si>
  <si>
    <t>Liocharis</t>
  </si>
  <si>
    <t>Logoras</t>
  </si>
  <si>
    <t>Stalaktites</t>
  </si>
  <si>
    <t>Ourania</t>
  </si>
  <si>
    <t>Pernari</t>
  </si>
  <si>
    <t>Ocean Front</t>
  </si>
  <si>
    <t>Adult</t>
  </si>
  <si>
    <t>Children</t>
  </si>
  <si>
    <t>Total</t>
  </si>
  <si>
    <t>Days</t>
  </si>
  <si>
    <t>Nb jours</t>
  </si>
  <si>
    <t>Apsedes</t>
  </si>
  <si>
    <t>Summer dream</t>
  </si>
  <si>
    <t>Helena Studio</t>
  </si>
  <si>
    <t>Logaras</t>
  </si>
  <si>
    <t>Pernani</t>
  </si>
  <si>
    <t>Reservation 7 days</t>
  </si>
  <si>
    <t>Reservation 10 days</t>
  </si>
  <si>
    <t>Reservation 3 Days</t>
  </si>
  <si>
    <t>Pointage</t>
  </si>
  <si>
    <t>Pointage Logement</t>
  </si>
  <si>
    <t>Total Column</t>
  </si>
  <si>
    <t>Price Location</t>
  </si>
  <si>
    <t>Number Adult</t>
  </si>
  <si>
    <t>Number Children</t>
  </si>
  <si>
    <t>Nb days</t>
  </si>
  <si>
    <t>Season car</t>
  </si>
  <si>
    <t>Comission car</t>
  </si>
  <si>
    <t>Cost car commission</t>
  </si>
  <si>
    <t>Supplement persons</t>
  </si>
  <si>
    <t>Comission accomodation</t>
  </si>
  <si>
    <t>Cost accomodation com.</t>
  </si>
  <si>
    <t>Price total</t>
  </si>
  <si>
    <t>Price/Pers</t>
  </si>
  <si>
    <t>Logement</t>
  </si>
  <si>
    <t>Lucky house</t>
  </si>
  <si>
    <t>Adulte</t>
  </si>
  <si>
    <t>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</si>
</sst>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,##0.00\ &quot;€&quot;"/>
    <numFmt numFmtId="166" formatCode="0.0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Sans"/>
    </font>
    <font>
      <i/>
      <sz val="10"/>
      <color rgb="FF000000"/>
      <name val="Sans"/>
    </font>
    <font>
      <sz val="10"/>
      <color rgb="FF000000"/>
      <name val="Sans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9" fillId="0" borderId="0"/>
  </cellStyleXfs>
  <cellXfs count="128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0" xfId="0" applyFill="1" applyBorder="1"/>
    <xf numFmtId="0" fontId="0" fillId="4" borderId="0" xfId="0" applyFill="1"/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4" fontId="0" fillId="4" borderId="1" xfId="0" applyNumberFormat="1" applyFill="1" applyBorder="1"/>
    <xf numFmtId="0" fontId="0" fillId="4" borderId="0" xfId="0" applyNumberFormat="1" applyFill="1"/>
    <xf numFmtId="0" fontId="4" fillId="0" borderId="0" xfId="0" applyFont="1"/>
    <xf numFmtId="0" fontId="4" fillId="4" borderId="0" xfId="0" applyFont="1" applyFill="1"/>
    <xf numFmtId="0" fontId="0" fillId="5" borderId="0" xfId="0" applyFill="1"/>
    <xf numFmtId="164" fontId="0" fillId="6" borderId="1" xfId="0" applyNumberFormat="1" applyFill="1" applyBorder="1"/>
    <xf numFmtId="0" fontId="0" fillId="6" borderId="0" xfId="0" applyFill="1"/>
    <xf numFmtId="0" fontId="3" fillId="7" borderId="0" xfId="0" applyFont="1" applyFill="1"/>
    <xf numFmtId="2" fontId="3" fillId="7" borderId="1" xfId="0" applyNumberFormat="1" applyFont="1" applyFill="1" applyBorder="1" applyAlignment="1">
      <alignment horizontal="center"/>
    </xf>
    <xf numFmtId="0" fontId="3" fillId="7" borderId="1" xfId="0" applyFont="1" applyFill="1" applyBorder="1"/>
    <xf numFmtId="0" fontId="0" fillId="7" borderId="0" xfId="0" applyFill="1"/>
    <xf numFmtId="4" fontId="0" fillId="7" borderId="1" xfId="0" applyNumberFormat="1" applyFill="1" applyBorder="1"/>
    <xf numFmtId="0" fontId="3" fillId="4" borderId="0" xfId="0" applyFont="1" applyFill="1" applyBorder="1"/>
    <xf numFmtId="0" fontId="1" fillId="4" borderId="1" xfId="0" applyFont="1" applyFill="1" applyBorder="1"/>
    <xf numFmtId="0" fontId="0" fillId="0" borderId="0" xfId="0" applyFill="1"/>
    <xf numFmtId="0" fontId="3" fillId="0" borderId="1" xfId="0" applyFont="1" applyFill="1" applyBorder="1"/>
    <xf numFmtId="0" fontId="1" fillId="0" borderId="1" xfId="0" applyFont="1" applyFill="1" applyBorder="1"/>
    <xf numFmtId="164" fontId="0" fillId="0" borderId="1" xfId="0" applyNumberFormat="1" applyFill="1" applyBorder="1"/>
    <xf numFmtId="164" fontId="0" fillId="7" borderId="1" xfId="0" applyNumberFormat="1" applyFill="1" applyBorder="1"/>
    <xf numFmtId="0" fontId="0" fillId="0" borderId="1" xfId="0" applyFill="1" applyBorder="1"/>
    <xf numFmtId="165" fontId="0" fillId="5" borderId="0" xfId="0" applyNumberFormat="1" applyFill="1"/>
    <xf numFmtId="9" fontId="0" fillId="0" borderId="0" xfId="0" applyNumberFormat="1"/>
    <xf numFmtId="0" fontId="0" fillId="8" borderId="0" xfId="0" applyFill="1"/>
    <xf numFmtId="165" fontId="0" fillId="9" borderId="1" xfId="0" applyNumberFormat="1" applyFill="1" applyBorder="1"/>
    <xf numFmtId="0" fontId="0" fillId="10" borderId="1" xfId="0" applyFill="1" applyBorder="1"/>
    <xf numFmtId="165" fontId="0" fillId="10" borderId="1" xfId="0" applyNumberFormat="1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9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7" fillId="0" borderId="4" xfId="1" applyFont="1" applyBorder="1" applyAlignment="1">
      <alignment horizontal="center"/>
    </xf>
    <xf numFmtId="165" fontId="9" fillId="0" borderId="4" xfId="1" applyNumberFormat="1" applyBorder="1"/>
    <xf numFmtId="0" fontId="6" fillId="0" borderId="0" xfId="0" applyFont="1"/>
    <xf numFmtId="0" fontId="0" fillId="12" borderId="0" xfId="0" applyFill="1"/>
    <xf numFmtId="0" fontId="4" fillId="7" borderId="0" xfId="0" applyFont="1" applyFill="1"/>
    <xf numFmtId="0" fontId="0" fillId="7" borderId="0" xfId="0" applyNumberFormat="1" applyFill="1"/>
    <xf numFmtId="0" fontId="3" fillId="7" borderId="2" xfId="0" applyFont="1" applyFill="1" applyBorder="1"/>
    <xf numFmtId="164" fontId="0" fillId="7" borderId="2" xfId="0" applyNumberFormat="1" applyFill="1" applyBorder="1"/>
    <xf numFmtId="0" fontId="3" fillId="7" borderId="3" xfId="0" applyFont="1" applyFill="1" applyBorder="1"/>
    <xf numFmtId="164" fontId="0" fillId="7" borderId="3" xfId="0" applyNumberFormat="1" applyFill="1" applyBorder="1"/>
    <xf numFmtId="0" fontId="0" fillId="7" borderId="2" xfId="0" applyFill="1" applyBorder="1"/>
    <xf numFmtId="0" fontId="0" fillId="13" borderId="0" xfId="0" applyFill="1"/>
    <xf numFmtId="0" fontId="2" fillId="13" borderId="1" xfId="0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0" fontId="3" fillId="13" borderId="1" xfId="0" applyFont="1" applyFill="1" applyBorder="1"/>
    <xf numFmtId="0" fontId="2" fillId="13" borderId="3" xfId="0" applyFont="1" applyFill="1" applyBorder="1" applyAlignment="1">
      <alignment horizontal="center"/>
    </xf>
    <xf numFmtId="0" fontId="2" fillId="13" borderId="0" xfId="0" applyFont="1" applyFill="1" applyBorder="1" applyAlignment="1">
      <alignment horizontal="center"/>
    </xf>
    <xf numFmtId="0" fontId="10" fillId="10" borderId="0" xfId="0" applyFont="1" applyFill="1"/>
    <xf numFmtId="0" fontId="7" fillId="0" borderId="0" xfId="0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left"/>
    </xf>
    <xf numFmtId="0" fontId="0" fillId="14" borderId="1" xfId="0" applyFill="1" applyBorder="1"/>
    <xf numFmtId="0" fontId="0" fillId="14" borderId="0" xfId="0" applyFill="1" applyBorder="1"/>
    <xf numFmtId="0" fontId="6" fillId="14" borderId="1" xfId="0" applyFont="1" applyFill="1" applyBorder="1" applyAlignment="1"/>
    <xf numFmtId="0" fontId="0" fillId="15" borderId="5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6" borderId="3" xfId="0" applyFill="1" applyBorder="1"/>
    <xf numFmtId="0" fontId="6" fillId="0" borderId="0" xfId="0" applyFont="1" applyBorder="1" applyAlignment="1"/>
    <xf numFmtId="0" fontId="0" fillId="0" borderId="0" xfId="0"/>
    <xf numFmtId="0" fontId="7" fillId="0" borderId="1" xfId="0" applyFont="1" applyFill="1" applyBorder="1" applyAlignment="1" applyProtection="1">
      <alignment horizontal="center"/>
    </xf>
    <xf numFmtId="0" fontId="0" fillId="17" borderId="1" xfId="0" applyFill="1" applyBorder="1" applyAlignment="1">
      <alignment horizontal="left"/>
    </xf>
    <xf numFmtId="0" fontId="0" fillId="17" borderId="1" xfId="0" applyFill="1" applyBorder="1"/>
    <xf numFmtId="0" fontId="7" fillId="17" borderId="1" xfId="0" applyFont="1" applyFill="1" applyBorder="1" applyAlignment="1" applyProtection="1">
      <alignment horizontal="center"/>
    </xf>
    <xf numFmtId="0" fontId="0" fillId="17" borderId="0" xfId="0" applyFill="1"/>
    <xf numFmtId="166" fontId="8" fillId="7" borderId="1" xfId="0" applyNumberFormat="1" applyFont="1" applyFill="1" applyBorder="1" applyAlignment="1" applyProtection="1">
      <alignment horizontal="center"/>
    </xf>
    <xf numFmtId="0" fontId="0" fillId="18" borderId="0" xfId="0" applyFill="1"/>
    <xf numFmtId="0" fontId="0" fillId="18" borderId="1" xfId="0" applyFill="1" applyBorder="1"/>
    <xf numFmtId="166" fontId="8" fillId="18" borderId="1" xfId="0" applyNumberFormat="1" applyFont="1" applyFill="1" applyBorder="1" applyAlignment="1" applyProtection="1">
      <alignment horizontal="center"/>
    </xf>
    <xf numFmtId="166" fontId="8" fillId="7" borderId="2" xfId="0" applyNumberFormat="1" applyFont="1" applyFill="1" applyBorder="1" applyAlignment="1" applyProtection="1">
      <alignment horizontal="center"/>
    </xf>
    <xf numFmtId="0" fontId="0" fillId="7" borderId="1" xfId="0" applyFill="1" applyBorder="1"/>
    <xf numFmtId="0" fontId="0" fillId="0" borderId="5" xfId="0" applyFill="1" applyBorder="1"/>
    <xf numFmtId="0" fontId="7" fillId="0" borderId="5" xfId="0" applyFont="1" applyFill="1" applyBorder="1" applyAlignment="1" applyProtection="1">
      <alignment horizontal="center"/>
    </xf>
    <xf numFmtId="166" fontId="8" fillId="7" borderId="5" xfId="0" applyNumberFormat="1" applyFont="1" applyFill="1" applyBorder="1" applyAlignment="1" applyProtection="1">
      <alignment horizontal="center"/>
    </xf>
    <xf numFmtId="166" fontId="8" fillId="18" borderId="5" xfId="0" applyNumberFormat="1" applyFont="1" applyFill="1" applyBorder="1" applyAlignment="1" applyProtection="1">
      <alignment horizontal="center"/>
    </xf>
    <xf numFmtId="166" fontId="8" fillId="7" borderId="7" xfId="0" applyNumberFormat="1" applyFont="1" applyFill="1" applyBorder="1" applyAlignment="1" applyProtection="1">
      <alignment horizontal="center"/>
    </xf>
    <xf numFmtId="0" fontId="6" fillId="19" borderId="1" xfId="0" applyFont="1" applyFill="1" applyBorder="1"/>
    <xf numFmtId="166" fontId="6" fillId="19" borderId="1" xfId="0" applyNumberFormat="1" applyFont="1" applyFill="1" applyBorder="1"/>
    <xf numFmtId="166" fontId="6" fillId="7" borderId="1" xfId="0" applyNumberFormat="1" applyFont="1" applyFill="1" applyBorder="1"/>
    <xf numFmtId="0" fontId="7" fillId="0" borderId="9" xfId="1" applyFont="1" applyFill="1" applyBorder="1" applyAlignment="1">
      <alignment vertical="center"/>
    </xf>
    <xf numFmtId="0" fontId="0" fillId="12" borderId="1" xfId="0" applyFill="1" applyBorder="1"/>
    <xf numFmtId="9" fontId="6" fillId="12" borderId="1" xfId="0" applyNumberFormat="1" applyFont="1" applyFill="1" applyBorder="1" applyAlignment="1">
      <alignment horizontal="center"/>
    </xf>
    <xf numFmtId="165" fontId="0" fillId="12" borderId="1" xfId="0" applyNumberFormat="1" applyFill="1" applyBorder="1"/>
    <xf numFmtId="165" fontId="9" fillId="0" borderId="10" xfId="0" applyNumberFormat="1" applyFont="1" applyFill="1" applyBorder="1" applyAlignment="1" applyProtection="1"/>
    <xf numFmtId="0" fontId="7" fillId="0" borderId="1" xfId="1" applyFont="1" applyFill="1" applyBorder="1" applyAlignment="1">
      <alignment vertical="center"/>
    </xf>
    <xf numFmtId="0" fontId="0" fillId="8" borderId="2" xfId="0" applyFill="1" applyBorder="1" applyAlignment="1"/>
    <xf numFmtId="0" fontId="0" fillId="8" borderId="6" xfId="0" applyFill="1" applyBorder="1" applyAlignment="1"/>
    <xf numFmtId="0" fontId="0" fillId="8" borderId="3" xfId="0" applyFill="1" applyBorder="1" applyAlignment="1"/>
    <xf numFmtId="0" fontId="0" fillId="0" borderId="0" xfId="0" applyNumberFormat="1"/>
    <xf numFmtId="165" fontId="0" fillId="0" borderId="0" xfId="0" applyNumberFormat="1"/>
    <xf numFmtId="0" fontId="7" fillId="9" borderId="1" xfId="0" applyFont="1" applyFill="1" applyBorder="1" applyAlignment="1" applyProtection="1">
      <alignment horizontal="center"/>
    </xf>
    <xf numFmtId="0" fontId="0" fillId="9" borderId="1" xfId="0" applyFill="1" applyBorder="1"/>
    <xf numFmtId="0" fontId="7" fillId="8" borderId="1" xfId="0" applyFont="1" applyFill="1" applyBorder="1" applyAlignment="1" applyProtection="1">
      <alignment horizontal="center"/>
    </xf>
    <xf numFmtId="0" fontId="0" fillId="8" borderId="1" xfId="0" applyFill="1" applyBorder="1"/>
    <xf numFmtId="0" fontId="7" fillId="18" borderId="1" xfId="0" applyFont="1" applyFill="1" applyBorder="1" applyAlignment="1" applyProtection="1">
      <alignment horizontal="center"/>
    </xf>
    <xf numFmtId="14" fontId="0" fillId="7" borderId="0" xfId="0" applyNumberFormat="1" applyFill="1"/>
    <xf numFmtId="14" fontId="0" fillId="13" borderId="0" xfId="0" applyNumberFormat="1" applyFill="1"/>
    <xf numFmtId="14" fontId="0" fillId="8" borderId="0" xfId="0" applyNumberFormat="1" applyFill="1"/>
    <xf numFmtId="14" fontId="0" fillId="18" borderId="0" xfId="0" applyNumberFormat="1" applyFill="1"/>
    <xf numFmtId="14" fontId="0" fillId="20" borderId="0" xfId="0" applyNumberFormat="1" applyFill="1"/>
    <xf numFmtId="14" fontId="0" fillId="21" borderId="0" xfId="0" applyNumberFormat="1" applyFill="1"/>
    <xf numFmtId="14" fontId="0" fillId="22" borderId="0" xfId="0" applyNumberFormat="1" applyFill="1"/>
    <xf numFmtId="14" fontId="0" fillId="16" borderId="0" xfId="0" applyNumberFormat="1" applyFill="1"/>
    <xf numFmtId="14" fontId="0" fillId="23" borderId="0" xfId="0" applyNumberFormat="1" applyFill="1"/>
    <xf numFmtId="14" fontId="0" fillId="24" borderId="0" xfId="0" applyNumberFormat="1" applyFill="1"/>
    <xf numFmtId="14" fontId="0" fillId="25" borderId="0" xfId="0" applyNumberFormat="1" applyFill="1"/>
    <xf numFmtId="14" fontId="0" fillId="26" borderId="0" xfId="0" applyNumberFormat="1" applyFill="1"/>
    <xf numFmtId="14" fontId="0" fillId="27" borderId="0" xfId="0" applyNumberFormat="1" applyFill="1"/>
    <xf numFmtId="14" fontId="0" fillId="28" borderId="0" xfId="0" applyNumberFormat="1" applyFill="1"/>
    <xf numFmtId="14" fontId="0" fillId="29" borderId="0" xfId="0" applyNumberFormat="1" applyFill="1"/>
    <xf numFmtId="14" fontId="0" fillId="30" borderId="0" xfId="0" applyNumberFormat="1" applyFill="1"/>
    <xf numFmtId="14" fontId="0" fillId="31" borderId="0" xfId="0" applyNumberFormat="1" applyFill="1"/>
    <xf numFmtId="14" fontId="0" fillId="32" borderId="0" xfId="0" applyNumberFormat="1" applyFill="1"/>
    <xf numFmtId="0" fontId="0" fillId="11" borderId="0" xfId="0" applyFill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6" borderId="0" xfId="0" applyFill="1" applyBorder="1"/>
    <xf numFmtId="0" fontId="0" fillId="0" borderId="1" xfId="0" applyBorder="1" applyAlignment="1">
      <alignment horizontal="center"/>
    </xf>
    <xf numFmtId="0" fontId="6" fillId="0" borderId="1" xfId="0" applyFont="1" applyBorder="1" applyAlignment="1"/>
  </cellXfs>
  <cellStyles count="2">
    <cellStyle name="Gnumeric-default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</xdr:row>
      <xdr:rowOff>38100</xdr:rowOff>
    </xdr:from>
    <xdr:to>
      <xdr:col>9</xdr:col>
      <xdr:colOff>666750</xdr:colOff>
      <xdr:row>10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791075" y="228600"/>
          <a:ext cx="4810125" cy="1857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CAREFUL !!! TO CHANGE THE PRICE JUST COMPLETE WHITE COLUMS ON THE PAPER PRICE !!!!!!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C4" sqref="C4"/>
    </sheetView>
  </sheetViews>
  <sheetFormatPr baseColWidth="10" defaultRowHeight="15"/>
  <cols>
    <col min="3" max="3" width="15.5703125" customWidth="1"/>
  </cols>
  <sheetData>
    <row r="1" spans="1:3">
      <c r="A1" s="121" t="s">
        <v>108</v>
      </c>
      <c r="B1" s="121"/>
      <c r="C1" s="57">
        <v>7</v>
      </c>
    </row>
    <row r="2" spans="1:3">
      <c r="A2" s="121" t="s">
        <v>107</v>
      </c>
      <c r="B2" s="121"/>
      <c r="C2" s="54" t="s">
        <v>40</v>
      </c>
    </row>
    <row r="3" spans="1:3">
      <c r="A3" s="121" t="s">
        <v>109</v>
      </c>
      <c r="B3" s="121"/>
      <c r="C3" t="s">
        <v>111</v>
      </c>
    </row>
    <row r="4" spans="1:3">
      <c r="A4" s="121" t="s">
        <v>140</v>
      </c>
      <c r="B4" s="121"/>
      <c r="C4" s="67">
        <f>IF(C3="","",HLOOKUP(C3,Capacity!B2:N5,2,0))</f>
        <v>2</v>
      </c>
    </row>
    <row r="5" spans="1:3">
      <c r="A5" s="121" t="s">
        <v>141</v>
      </c>
      <c r="B5" s="121"/>
      <c r="C5" s="67">
        <f>IF(C3="","",HLOOKUP(C3,Capacity!B2:N5,4,0))-C4</f>
        <v>1</v>
      </c>
    </row>
    <row r="6" spans="1:3">
      <c r="A6" s="122" t="s">
        <v>12</v>
      </c>
      <c r="B6" s="123"/>
      <c r="C6" s="123"/>
    </row>
    <row r="7" spans="1:3">
      <c r="A7" s="121" t="s">
        <v>150</v>
      </c>
      <c r="B7" s="121"/>
      <c r="C7" s="97">
        <f>Us!D15</f>
        <v>153.06666666666666</v>
      </c>
    </row>
  </sheetData>
  <mergeCells count="7">
    <mergeCell ref="A7:B7"/>
    <mergeCell ref="A1:B1"/>
    <mergeCell ref="A2:B2"/>
    <mergeCell ref="A3:B3"/>
    <mergeCell ref="A4:B4"/>
    <mergeCell ref="A5:B5"/>
    <mergeCell ref="A6:C6"/>
  </mergeCells>
  <dataValidations count="1">
    <dataValidation type="list" allowBlank="1" showInputMessage="1" showErrorMessage="1" sqref="A6">
      <formula1>ListCars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'Data dates'!$B$1:$D$1</xm:f>
          </x14:formula1>
          <xm:sqref>C1</xm:sqref>
        </x14:dataValidation>
        <x14:dataValidation type="list" allowBlank="1" showInputMessage="1" showErrorMessage="1">
          <x14:formula1>
            <xm:f>OFFSET('Data dates'!$B$2,,MATCH($C$1,'Data dates'!$B$1:$D$1,0)-1,25)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workbookViewId="0">
      <selection activeCell="C7" sqref="C7"/>
    </sheetView>
  </sheetViews>
  <sheetFormatPr baseColWidth="10" defaultRowHeight="15"/>
  <cols>
    <col min="3" max="3" width="12.28515625" customWidth="1"/>
  </cols>
  <sheetData>
    <row r="1" spans="1:4">
      <c r="A1" s="121" t="s">
        <v>108</v>
      </c>
      <c r="B1" s="121"/>
      <c r="C1">
        <f>Agence!C1</f>
        <v>7</v>
      </c>
    </row>
    <row r="2" spans="1:4">
      <c r="A2" s="121" t="s">
        <v>107</v>
      </c>
      <c r="B2" s="121"/>
      <c r="C2" t="str">
        <f>Agence!C2</f>
        <v>15/06 - 22/06</v>
      </c>
    </row>
    <row r="3" spans="1:4">
      <c r="A3" s="121" t="s">
        <v>109</v>
      </c>
      <c r="B3" s="121"/>
      <c r="C3" t="str">
        <f>Agence!C3</f>
        <v>Lucky House</v>
      </c>
    </row>
    <row r="4" spans="1:4">
      <c r="A4" s="121" t="s">
        <v>140</v>
      </c>
      <c r="B4" s="121"/>
      <c r="C4">
        <f>Agence!C4</f>
        <v>2</v>
      </c>
    </row>
    <row r="5" spans="1:4">
      <c r="A5" s="121" t="s">
        <v>141</v>
      </c>
      <c r="B5" s="121"/>
      <c r="C5">
        <f>Agence!C5</f>
        <v>1</v>
      </c>
    </row>
    <row r="6" spans="1:4">
      <c r="A6" s="124" t="str">
        <f>Agence!A6</f>
        <v>Chevrolet Matiz a/c (or similar)</v>
      </c>
      <c r="B6" s="124"/>
      <c r="C6" s="124"/>
    </row>
    <row r="7" spans="1:4">
      <c r="A7" s="121" t="s">
        <v>143</v>
      </c>
      <c r="B7" s="121"/>
      <c r="C7" s="96" t="str">
        <f>IF(C2="","",VLOOKUP(C2,'Data dates'!G2:H70,2,0))</f>
        <v>middle</v>
      </c>
    </row>
    <row r="8" spans="1:4">
      <c r="A8" s="121" t="s">
        <v>144</v>
      </c>
      <c r="B8" s="121"/>
      <c r="C8" s="35">
        <v>0.08</v>
      </c>
    </row>
    <row r="9" spans="1:4">
      <c r="A9" s="121" t="s">
        <v>145</v>
      </c>
      <c r="B9" s="121"/>
      <c r="D9" s="97">
        <f>IF(C8="","",HLOOKUP(C8,'cars location'!D39:J41,2,0))</f>
        <v>15.200000000000001</v>
      </c>
    </row>
    <row r="10" spans="1:4">
      <c r="A10" s="121" t="s">
        <v>106</v>
      </c>
      <c r="B10" s="121"/>
      <c r="D10" s="97">
        <f>IF(C1="","",HLOOKUP(C1,insurance!A1:D2,2,0))</f>
        <v>16</v>
      </c>
    </row>
    <row r="11" spans="1:4">
      <c r="A11" s="121" t="s">
        <v>146</v>
      </c>
      <c r="B11" s="121"/>
      <c r="D11" s="97">
        <f>IF(C4+C5&gt;2,((C4+C5)-2)*5*C1,0)</f>
        <v>35</v>
      </c>
    </row>
    <row r="12" spans="1:4">
      <c r="A12" s="121" t="s">
        <v>147</v>
      </c>
      <c r="B12" s="121"/>
      <c r="C12" s="35">
        <v>0.16</v>
      </c>
    </row>
    <row r="13" spans="1:4">
      <c r="A13" s="121" t="s">
        <v>148</v>
      </c>
      <c r="B13" s="121"/>
      <c r="D13" s="97">
        <f>IF(C12="","",HLOOKUP(C12,'Pointage logement'!D84:J86,2,0))</f>
        <v>28</v>
      </c>
    </row>
    <row r="14" spans="1:4">
      <c r="A14" s="121" t="s">
        <v>149</v>
      </c>
      <c r="B14" s="121"/>
      <c r="D14" s="97">
        <f>D9+D10+D11+D13+'cars location'!C34+'Pointage logement'!C82</f>
        <v>459.2</v>
      </c>
    </row>
    <row r="15" spans="1:4">
      <c r="A15" s="121" t="s">
        <v>150</v>
      </c>
      <c r="B15" s="121"/>
      <c r="D15" s="97">
        <f>D14/(C4+C5)</f>
        <v>153.06666666666666</v>
      </c>
    </row>
  </sheetData>
  <mergeCells count="15">
    <mergeCell ref="A6:C6"/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7:B7"/>
    <mergeCell ref="A8:B8"/>
    <mergeCell ref="A9:B9"/>
    <mergeCell ref="A10:B10"/>
    <mergeCell ref="A11:B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'cars location'!$D$39:$J$39</xm:f>
          </x14:formula1>
          <xm:sqref>C8</xm:sqref>
        </x14:dataValidation>
        <x14:dataValidation type="list" allowBlank="1" showInputMessage="1" showErrorMessage="1">
          <x14:formula1>
            <xm:f>'Pointage logement'!$D$84:$J$84</xm:f>
          </x14:formula1>
          <xm:sqref>C12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5"/>
  <sheetViews>
    <sheetView zoomScale="70" workbookViewId="0">
      <selection activeCell="H32" sqref="H32"/>
    </sheetView>
  </sheetViews>
  <sheetFormatPr baseColWidth="10" defaultRowHeight="15"/>
  <cols>
    <col min="3" max="3" width="39.7109375" customWidth="1"/>
    <col min="4" max="4" width="10.7109375" style="4" customWidth="1"/>
    <col min="5" max="5" width="8.7109375" customWidth="1"/>
    <col min="6" max="6" width="11.42578125" style="17"/>
    <col min="7" max="7" width="11.42578125" style="4"/>
    <col min="8" max="8" width="11.42578125" style="17"/>
    <col min="9" max="9" width="11.42578125" style="4"/>
    <col min="10" max="10" width="11.42578125" style="17"/>
    <col min="11" max="11" width="11.42578125" style="1"/>
    <col min="12" max="12" width="11.42578125" style="17"/>
    <col min="13" max="13" width="11.42578125" style="13"/>
    <col min="14" max="14" width="11.42578125" style="17"/>
    <col min="15" max="15" width="11.42578125" style="13"/>
    <col min="16" max="16" width="11.42578125" style="17"/>
    <col min="17" max="17" width="11.42578125" style="13"/>
    <col min="18" max="18" width="11.42578125" style="17"/>
    <col min="19" max="19" width="11.42578125" style="13"/>
    <col min="20" max="20" width="11.42578125" style="17"/>
    <col min="21" max="21" width="11.42578125" style="13"/>
    <col min="22" max="22" width="11.42578125" style="17"/>
    <col min="23" max="23" width="11.42578125" style="13"/>
    <col min="24" max="24" width="11.42578125" style="17"/>
    <col min="25" max="25" width="11.42578125" style="13"/>
    <col min="26" max="26" width="11.42578125" style="17"/>
    <col min="27" max="27" width="11.42578125" style="13"/>
    <col min="28" max="28" width="11.42578125" style="17"/>
    <col min="29" max="29" width="11.42578125" style="13"/>
    <col min="30" max="30" width="11.42578125" style="17"/>
    <col min="31" max="31" width="11.42578125" style="13"/>
    <col min="32" max="32" width="11.42578125" style="17"/>
    <col min="33" max="33" width="11.42578125" style="13"/>
    <col min="34" max="34" width="11.42578125" style="17"/>
    <col min="35" max="35" width="11.42578125" style="13"/>
  </cols>
  <sheetData>
    <row r="1" spans="1:35" s="48" customFormat="1">
      <c r="B1" s="49" t="s">
        <v>3</v>
      </c>
      <c r="C1" s="49"/>
      <c r="D1" s="49"/>
      <c r="E1" s="49"/>
      <c r="F1" s="49"/>
      <c r="G1" s="49"/>
      <c r="H1" s="49"/>
      <c r="I1" s="49"/>
      <c r="J1" s="50"/>
      <c r="K1" s="51"/>
      <c r="L1" s="52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53"/>
    </row>
    <row r="2" spans="1:35" s="21" customFormat="1">
      <c r="A2" s="21" t="s">
        <v>22</v>
      </c>
      <c r="B2" s="22" t="s">
        <v>0</v>
      </c>
      <c r="C2" s="22" t="s">
        <v>1</v>
      </c>
      <c r="D2" s="22" t="s">
        <v>23</v>
      </c>
      <c r="E2" s="22"/>
      <c r="F2" s="16">
        <v>1</v>
      </c>
      <c r="G2" s="22"/>
      <c r="H2" s="16">
        <v>2</v>
      </c>
      <c r="I2" s="22"/>
      <c r="J2" s="43">
        <v>3</v>
      </c>
      <c r="K2" s="22"/>
      <c r="L2" s="45">
        <v>4</v>
      </c>
      <c r="M2" s="22"/>
      <c r="N2" s="16">
        <v>5</v>
      </c>
      <c r="O2" s="22"/>
      <c r="P2" s="16">
        <v>6</v>
      </c>
      <c r="Q2" s="22"/>
      <c r="R2" s="16">
        <v>7</v>
      </c>
      <c r="S2" s="22"/>
      <c r="T2" s="16">
        <v>8</v>
      </c>
      <c r="U2" s="22"/>
      <c r="V2" s="16">
        <v>9</v>
      </c>
      <c r="W2" s="22"/>
      <c r="X2" s="16">
        <v>10</v>
      </c>
      <c r="Y2" s="22"/>
      <c r="Z2" s="16">
        <v>11</v>
      </c>
      <c r="AA2" s="22"/>
      <c r="AB2" s="16">
        <v>12</v>
      </c>
      <c r="AC2" s="22"/>
      <c r="AD2" s="16">
        <v>13</v>
      </c>
      <c r="AE2" s="22"/>
      <c r="AF2" s="16">
        <v>14</v>
      </c>
      <c r="AG2" s="22"/>
      <c r="AH2" s="43" t="s">
        <v>2</v>
      </c>
      <c r="AI2" s="26"/>
    </row>
    <row r="3" spans="1:35" ht="18.75">
      <c r="A3" t="s">
        <v>24</v>
      </c>
      <c r="B3" s="2" t="s">
        <v>4</v>
      </c>
      <c r="C3" s="2" t="s">
        <v>12</v>
      </c>
      <c r="D3" s="5">
        <f>IF(AND(Us!$A$6=C3,Us!$C$7=A3),1,0)</f>
        <v>0</v>
      </c>
      <c r="E3" s="2"/>
      <c r="F3" s="18">
        <v>40</v>
      </c>
      <c r="G3" s="7">
        <f>D3*F3</f>
        <v>0</v>
      </c>
      <c r="H3" s="25">
        <v>70</v>
      </c>
      <c r="I3" s="7">
        <f>D3*H3</f>
        <v>0</v>
      </c>
      <c r="J3" s="44">
        <v>90</v>
      </c>
      <c r="K3" s="20">
        <f>D3*J3</f>
        <v>0</v>
      </c>
      <c r="L3" s="46">
        <v>115</v>
      </c>
      <c r="M3" s="12">
        <f>D3*L3</f>
        <v>0</v>
      </c>
      <c r="N3" s="25">
        <v>135</v>
      </c>
      <c r="O3" s="12">
        <f>D3*N3</f>
        <v>0</v>
      </c>
      <c r="P3" s="25">
        <v>155</v>
      </c>
      <c r="Q3" s="12">
        <f>D3*P3</f>
        <v>0</v>
      </c>
      <c r="R3" s="25">
        <v>170</v>
      </c>
      <c r="S3" s="12">
        <f>D3*R3</f>
        <v>0</v>
      </c>
      <c r="T3" s="25">
        <f>R3+24</f>
        <v>194</v>
      </c>
      <c r="U3" s="12">
        <f>D3*T3</f>
        <v>0</v>
      </c>
      <c r="V3" s="25">
        <f>T3+24</f>
        <v>218</v>
      </c>
      <c r="W3" s="12">
        <f>D3*V3</f>
        <v>0</v>
      </c>
      <c r="X3" s="25">
        <f>V3+24</f>
        <v>242</v>
      </c>
      <c r="Y3" s="12">
        <f>D3*X3</f>
        <v>0</v>
      </c>
      <c r="Z3" s="25">
        <f>X3+24</f>
        <v>266</v>
      </c>
      <c r="AA3" s="12">
        <f>D3*Z3</f>
        <v>0</v>
      </c>
      <c r="AB3" s="25">
        <f>Z3+24</f>
        <v>290</v>
      </c>
      <c r="AC3" s="12">
        <f>D3*AB3</f>
        <v>0</v>
      </c>
      <c r="AD3" s="25">
        <f t="shared" ref="AD3" si="0">AB3+24</f>
        <v>314</v>
      </c>
      <c r="AE3" s="12">
        <f>D3*AD3</f>
        <v>0</v>
      </c>
      <c r="AF3" s="25">
        <v>330</v>
      </c>
      <c r="AG3" s="12">
        <f>D3*AF3</f>
        <v>0</v>
      </c>
      <c r="AH3" s="44">
        <v>23</v>
      </c>
      <c r="AI3" s="12">
        <f>D3*AH3</f>
        <v>0</v>
      </c>
    </row>
    <row r="4" spans="1:35" ht="18.75">
      <c r="A4" t="s">
        <v>24</v>
      </c>
      <c r="B4" s="2" t="s">
        <v>5</v>
      </c>
      <c r="C4" s="2" t="s">
        <v>13</v>
      </c>
      <c r="D4" s="5">
        <f>IF(AND(Us!$A$6=C4,Us!$C$7=A4),1,0)</f>
        <v>0</v>
      </c>
      <c r="E4" s="2"/>
      <c r="F4" s="25">
        <v>43</v>
      </c>
      <c r="G4" s="7">
        <f t="shared" ref="G4:G30" si="1">D4*F4</f>
        <v>0</v>
      </c>
      <c r="H4" s="25">
        <v>80</v>
      </c>
      <c r="I4" s="7">
        <f t="shared" ref="I4:I30" si="2">D4*H4</f>
        <v>0</v>
      </c>
      <c r="J4" s="44">
        <v>100</v>
      </c>
      <c r="K4" s="20">
        <f t="shared" ref="K4:K30" si="3">D4*J4</f>
        <v>0</v>
      </c>
      <c r="L4" s="46">
        <v>125</v>
      </c>
      <c r="M4" s="12">
        <f t="shared" ref="M4:M30" si="4">D4*L4</f>
        <v>0</v>
      </c>
      <c r="N4" s="25">
        <v>150</v>
      </c>
      <c r="O4" s="12">
        <f t="shared" ref="O4:O30" si="5">D4*N4</f>
        <v>0</v>
      </c>
      <c r="P4" s="25">
        <v>175</v>
      </c>
      <c r="Q4" s="12">
        <f t="shared" ref="Q4:Q30" si="6">D4*P4</f>
        <v>0</v>
      </c>
      <c r="R4" s="25">
        <v>190</v>
      </c>
      <c r="S4" s="12">
        <f t="shared" ref="S4:S30" si="7">D4*R4</f>
        <v>0</v>
      </c>
      <c r="T4" s="25">
        <f>R4+26</f>
        <v>216</v>
      </c>
      <c r="U4" s="12">
        <f t="shared" ref="U4:U30" si="8">D4*T4</f>
        <v>0</v>
      </c>
      <c r="V4" s="25">
        <f>T4+26</f>
        <v>242</v>
      </c>
      <c r="W4" s="12">
        <f t="shared" ref="W4:W30" si="9">D4*V4</f>
        <v>0</v>
      </c>
      <c r="X4" s="25">
        <f>V4+26</f>
        <v>268</v>
      </c>
      <c r="Y4" s="12">
        <f t="shared" ref="Y4:Y30" si="10">D4*X4</f>
        <v>0</v>
      </c>
      <c r="Z4" s="25">
        <f>X4+26</f>
        <v>294</v>
      </c>
      <c r="AA4" s="12">
        <f t="shared" ref="AA4:AA30" si="11">D4*Z4</f>
        <v>0</v>
      </c>
      <c r="AB4" s="25">
        <f>Z4+26</f>
        <v>320</v>
      </c>
      <c r="AC4" s="12">
        <f t="shared" ref="AC4:AC30" si="12">D4*AB4</f>
        <v>0</v>
      </c>
      <c r="AD4" s="25">
        <f t="shared" ref="AD4" si="13">AB4+26</f>
        <v>346</v>
      </c>
      <c r="AE4" s="12">
        <f t="shared" ref="AE4:AE30" si="14">D4*AD4</f>
        <v>0</v>
      </c>
      <c r="AF4" s="25">
        <v>350</v>
      </c>
      <c r="AG4" s="12">
        <f t="shared" ref="AG4:AG30" si="15">D4*AF4</f>
        <v>0</v>
      </c>
      <c r="AH4" s="44">
        <v>25</v>
      </c>
      <c r="AI4" s="12">
        <f t="shared" ref="AI4:AI30" si="16">D4*AH4</f>
        <v>0</v>
      </c>
    </row>
    <row r="5" spans="1:35" ht="18.75">
      <c r="A5" t="s">
        <v>24</v>
      </c>
      <c r="B5" s="2" t="s">
        <v>6</v>
      </c>
      <c r="C5" s="2" t="s">
        <v>14</v>
      </c>
      <c r="D5" s="5">
        <f>IF(AND(Us!$A$6=C5,Us!$C$7=A5),1,0)</f>
        <v>0</v>
      </c>
      <c r="E5" s="2"/>
      <c r="F5" s="25">
        <v>42</v>
      </c>
      <c r="G5" s="7">
        <f t="shared" si="1"/>
        <v>0</v>
      </c>
      <c r="H5" s="25">
        <v>75</v>
      </c>
      <c r="I5" s="7">
        <f t="shared" si="2"/>
        <v>0</v>
      </c>
      <c r="J5" s="44">
        <v>95</v>
      </c>
      <c r="K5" s="20">
        <f t="shared" si="3"/>
        <v>0</v>
      </c>
      <c r="L5" s="46">
        <v>120</v>
      </c>
      <c r="M5" s="12">
        <f t="shared" si="4"/>
        <v>0</v>
      </c>
      <c r="N5" s="25">
        <v>145</v>
      </c>
      <c r="O5" s="12">
        <f t="shared" si="5"/>
        <v>0</v>
      </c>
      <c r="P5" s="25">
        <v>165</v>
      </c>
      <c r="Q5" s="12">
        <f t="shared" si="6"/>
        <v>0</v>
      </c>
      <c r="R5" s="25">
        <v>185</v>
      </c>
      <c r="S5" s="12">
        <f t="shared" si="7"/>
        <v>0</v>
      </c>
      <c r="T5" s="25">
        <f>R5+25</f>
        <v>210</v>
      </c>
      <c r="U5" s="12">
        <f t="shared" si="8"/>
        <v>0</v>
      </c>
      <c r="V5" s="25">
        <f>T5+25</f>
        <v>235</v>
      </c>
      <c r="W5" s="12">
        <f t="shared" si="9"/>
        <v>0</v>
      </c>
      <c r="X5" s="25">
        <f>V5+25</f>
        <v>260</v>
      </c>
      <c r="Y5" s="12">
        <f t="shared" si="10"/>
        <v>0</v>
      </c>
      <c r="Z5" s="25">
        <f>X5+25</f>
        <v>285</v>
      </c>
      <c r="AA5" s="12">
        <f t="shared" si="11"/>
        <v>0</v>
      </c>
      <c r="AB5" s="25">
        <f>Z5+25</f>
        <v>310</v>
      </c>
      <c r="AC5" s="12">
        <f t="shared" si="12"/>
        <v>0</v>
      </c>
      <c r="AD5" s="25">
        <f t="shared" ref="AD5" si="17">AB5+25</f>
        <v>335</v>
      </c>
      <c r="AE5" s="12">
        <f t="shared" si="14"/>
        <v>0</v>
      </c>
      <c r="AF5" s="25">
        <v>340</v>
      </c>
      <c r="AG5" s="12">
        <f t="shared" si="15"/>
        <v>0</v>
      </c>
      <c r="AH5" s="44">
        <v>24</v>
      </c>
      <c r="AI5" s="12">
        <f t="shared" si="16"/>
        <v>0</v>
      </c>
    </row>
    <row r="6" spans="1:35" ht="18.75">
      <c r="A6" t="s">
        <v>24</v>
      </c>
      <c r="B6" s="2" t="s">
        <v>7</v>
      </c>
      <c r="C6" s="2" t="s">
        <v>15</v>
      </c>
      <c r="D6" s="5">
        <f>IF(AND(Us!$A$6=C6,Us!$C$7=A6),1,0)</f>
        <v>0</v>
      </c>
      <c r="E6" s="2"/>
      <c r="F6" s="25">
        <v>45</v>
      </c>
      <c r="G6" s="7">
        <f t="shared" si="1"/>
        <v>0</v>
      </c>
      <c r="H6" s="25">
        <v>85</v>
      </c>
      <c r="I6" s="7">
        <f t="shared" si="2"/>
        <v>0</v>
      </c>
      <c r="J6" s="44">
        <v>115</v>
      </c>
      <c r="K6" s="20">
        <f t="shared" si="3"/>
        <v>0</v>
      </c>
      <c r="L6" s="46">
        <v>140</v>
      </c>
      <c r="M6" s="12">
        <f t="shared" si="4"/>
        <v>0</v>
      </c>
      <c r="N6" s="25">
        <v>165</v>
      </c>
      <c r="O6" s="12">
        <f t="shared" si="5"/>
        <v>0</v>
      </c>
      <c r="P6" s="25">
        <v>190</v>
      </c>
      <c r="Q6" s="12">
        <f t="shared" si="6"/>
        <v>0</v>
      </c>
      <c r="R6" s="25">
        <v>210</v>
      </c>
      <c r="S6" s="12">
        <f t="shared" si="7"/>
        <v>0</v>
      </c>
      <c r="T6" s="25">
        <f>R6+29</f>
        <v>239</v>
      </c>
      <c r="U6" s="12">
        <f t="shared" si="8"/>
        <v>0</v>
      </c>
      <c r="V6" s="25">
        <f>T6+29</f>
        <v>268</v>
      </c>
      <c r="W6" s="12">
        <f t="shared" si="9"/>
        <v>0</v>
      </c>
      <c r="X6" s="25">
        <f>V6+29</f>
        <v>297</v>
      </c>
      <c r="Y6" s="12">
        <f t="shared" si="10"/>
        <v>0</v>
      </c>
      <c r="Z6" s="25">
        <f>X6+29</f>
        <v>326</v>
      </c>
      <c r="AA6" s="12">
        <f t="shared" si="11"/>
        <v>0</v>
      </c>
      <c r="AB6" s="25">
        <f>Z6+29</f>
        <v>355</v>
      </c>
      <c r="AC6" s="12">
        <f t="shared" si="12"/>
        <v>0</v>
      </c>
      <c r="AD6" s="25">
        <f t="shared" ref="AD6" si="18">AB6+29</f>
        <v>384</v>
      </c>
      <c r="AE6" s="12">
        <f t="shared" si="14"/>
        <v>0</v>
      </c>
      <c r="AF6" s="25">
        <v>400</v>
      </c>
      <c r="AG6" s="12">
        <f t="shared" si="15"/>
        <v>0</v>
      </c>
      <c r="AH6" s="44">
        <v>28</v>
      </c>
      <c r="AI6" s="12">
        <f t="shared" si="16"/>
        <v>0</v>
      </c>
    </row>
    <row r="7" spans="1:35" ht="18.75">
      <c r="A7" t="s">
        <v>24</v>
      </c>
      <c r="B7" s="2" t="s">
        <v>8</v>
      </c>
      <c r="C7" s="2" t="s">
        <v>16</v>
      </c>
      <c r="D7" s="5">
        <f>IF(AND(Us!$A$6=C7,Us!$C$7=A7),1,0)</f>
        <v>0</v>
      </c>
      <c r="E7" s="2"/>
      <c r="F7" s="25">
        <v>48</v>
      </c>
      <c r="G7" s="7">
        <f t="shared" si="1"/>
        <v>0</v>
      </c>
      <c r="H7" s="25">
        <v>90</v>
      </c>
      <c r="I7" s="7">
        <f t="shared" si="2"/>
        <v>0</v>
      </c>
      <c r="J7" s="44">
        <v>125</v>
      </c>
      <c r="K7" s="20">
        <f t="shared" si="3"/>
        <v>0</v>
      </c>
      <c r="L7" s="46">
        <v>150</v>
      </c>
      <c r="M7" s="12">
        <f t="shared" si="4"/>
        <v>0</v>
      </c>
      <c r="N7" s="25">
        <v>175</v>
      </c>
      <c r="O7" s="12">
        <f t="shared" si="5"/>
        <v>0</v>
      </c>
      <c r="P7" s="25">
        <v>200</v>
      </c>
      <c r="Q7" s="12">
        <f t="shared" si="6"/>
        <v>0</v>
      </c>
      <c r="R7" s="25">
        <v>225</v>
      </c>
      <c r="S7" s="12">
        <f t="shared" si="7"/>
        <v>0</v>
      </c>
      <c r="T7" s="25">
        <f>R7+31</f>
        <v>256</v>
      </c>
      <c r="U7" s="12">
        <f t="shared" si="8"/>
        <v>0</v>
      </c>
      <c r="V7" s="25">
        <f>T7+31</f>
        <v>287</v>
      </c>
      <c r="W7" s="12">
        <f t="shared" si="9"/>
        <v>0</v>
      </c>
      <c r="X7" s="25">
        <f>V7+31</f>
        <v>318</v>
      </c>
      <c r="Y7" s="12">
        <f t="shared" si="10"/>
        <v>0</v>
      </c>
      <c r="Z7" s="25">
        <f>X7+31</f>
        <v>349</v>
      </c>
      <c r="AA7" s="12">
        <f t="shared" si="11"/>
        <v>0</v>
      </c>
      <c r="AB7" s="25">
        <f>Z7+31</f>
        <v>380</v>
      </c>
      <c r="AC7" s="12">
        <f t="shared" si="12"/>
        <v>0</v>
      </c>
      <c r="AD7" s="25">
        <f t="shared" ref="AD7" si="19">AB7+31</f>
        <v>411</v>
      </c>
      <c r="AE7" s="12">
        <f t="shared" si="14"/>
        <v>0</v>
      </c>
      <c r="AF7" s="25">
        <v>430</v>
      </c>
      <c r="AG7" s="12">
        <f t="shared" si="15"/>
        <v>0</v>
      </c>
      <c r="AH7" s="44">
        <v>30</v>
      </c>
      <c r="AI7" s="12">
        <f t="shared" si="16"/>
        <v>0</v>
      </c>
    </row>
    <row r="8" spans="1:35" ht="18.75">
      <c r="A8" t="s">
        <v>24</v>
      </c>
      <c r="B8" s="2" t="s">
        <v>9</v>
      </c>
      <c r="C8" s="2" t="s">
        <v>17</v>
      </c>
      <c r="D8" s="5">
        <f>IF(AND(Us!$A$6=C8,Us!$C$7=A8),1,0)</f>
        <v>0</v>
      </c>
      <c r="E8" s="2"/>
      <c r="F8" s="25">
        <v>60</v>
      </c>
      <c r="G8" s="7">
        <f t="shared" si="1"/>
        <v>0</v>
      </c>
      <c r="H8" s="25">
        <v>110</v>
      </c>
      <c r="I8" s="7">
        <f t="shared" si="2"/>
        <v>0</v>
      </c>
      <c r="J8" s="44">
        <v>150</v>
      </c>
      <c r="K8" s="20">
        <f t="shared" si="3"/>
        <v>0</v>
      </c>
      <c r="L8" s="46">
        <v>185</v>
      </c>
      <c r="M8" s="12">
        <f t="shared" si="4"/>
        <v>0</v>
      </c>
      <c r="N8" s="25">
        <v>220</v>
      </c>
      <c r="O8" s="12">
        <f t="shared" si="5"/>
        <v>0</v>
      </c>
      <c r="P8" s="25">
        <v>245</v>
      </c>
      <c r="Q8" s="12">
        <f t="shared" si="6"/>
        <v>0</v>
      </c>
      <c r="R8" s="25">
        <v>270</v>
      </c>
      <c r="S8" s="12">
        <f t="shared" si="7"/>
        <v>0</v>
      </c>
      <c r="T8" s="25">
        <f>R8+37</f>
        <v>307</v>
      </c>
      <c r="U8" s="12">
        <f t="shared" si="8"/>
        <v>0</v>
      </c>
      <c r="V8" s="25">
        <f>T8+37</f>
        <v>344</v>
      </c>
      <c r="W8" s="12">
        <f t="shared" si="9"/>
        <v>0</v>
      </c>
      <c r="X8" s="25">
        <f>V8+37</f>
        <v>381</v>
      </c>
      <c r="Y8" s="12">
        <f t="shared" si="10"/>
        <v>0</v>
      </c>
      <c r="Z8" s="25">
        <f>X8+37</f>
        <v>418</v>
      </c>
      <c r="AA8" s="12">
        <f t="shared" si="11"/>
        <v>0</v>
      </c>
      <c r="AB8" s="25">
        <f>Z8+37</f>
        <v>455</v>
      </c>
      <c r="AC8" s="12">
        <f t="shared" si="12"/>
        <v>0</v>
      </c>
      <c r="AD8" s="25">
        <f t="shared" ref="AD8" si="20">AB8+37</f>
        <v>492</v>
      </c>
      <c r="AE8" s="12">
        <f t="shared" si="14"/>
        <v>0</v>
      </c>
      <c r="AF8" s="25">
        <v>510</v>
      </c>
      <c r="AG8" s="12">
        <f t="shared" si="15"/>
        <v>0</v>
      </c>
      <c r="AH8" s="44">
        <v>35</v>
      </c>
      <c r="AI8" s="12">
        <f t="shared" si="16"/>
        <v>0</v>
      </c>
    </row>
    <row r="9" spans="1:35" ht="18.75">
      <c r="A9" t="s">
        <v>24</v>
      </c>
      <c r="B9" s="2" t="s">
        <v>10</v>
      </c>
      <c r="C9" s="2" t="s">
        <v>18</v>
      </c>
      <c r="D9" s="5">
        <f>IF(AND(Us!$A$6=C9,Us!$C$7=A9),1,0)</f>
        <v>0</v>
      </c>
      <c r="E9" s="2"/>
      <c r="F9" s="25">
        <v>52</v>
      </c>
      <c r="G9" s="7">
        <f t="shared" si="1"/>
        <v>0</v>
      </c>
      <c r="H9" s="25">
        <v>100</v>
      </c>
      <c r="I9" s="7">
        <f t="shared" si="2"/>
        <v>0</v>
      </c>
      <c r="J9" s="44">
        <v>140</v>
      </c>
      <c r="K9" s="20">
        <f t="shared" si="3"/>
        <v>0</v>
      </c>
      <c r="L9" s="46">
        <v>170</v>
      </c>
      <c r="M9" s="12">
        <f t="shared" si="4"/>
        <v>0</v>
      </c>
      <c r="N9" s="25">
        <v>205</v>
      </c>
      <c r="O9" s="12">
        <f t="shared" si="5"/>
        <v>0</v>
      </c>
      <c r="P9" s="25">
        <v>230</v>
      </c>
      <c r="Q9" s="12">
        <f t="shared" si="6"/>
        <v>0</v>
      </c>
      <c r="R9" s="25">
        <v>250</v>
      </c>
      <c r="S9" s="12">
        <f t="shared" si="7"/>
        <v>0</v>
      </c>
      <c r="T9" s="25">
        <f>R9+35</f>
        <v>285</v>
      </c>
      <c r="U9" s="12">
        <f t="shared" si="8"/>
        <v>0</v>
      </c>
      <c r="V9" s="25">
        <v>480</v>
      </c>
      <c r="W9" s="12">
        <f t="shared" si="9"/>
        <v>0</v>
      </c>
      <c r="X9" s="25">
        <v>480</v>
      </c>
      <c r="Y9" s="12">
        <f t="shared" si="10"/>
        <v>0</v>
      </c>
      <c r="Z9" s="25">
        <v>480</v>
      </c>
      <c r="AA9" s="12">
        <f t="shared" si="11"/>
        <v>0</v>
      </c>
      <c r="AB9" s="25">
        <v>480</v>
      </c>
      <c r="AC9" s="12">
        <f t="shared" si="12"/>
        <v>0</v>
      </c>
      <c r="AD9" s="25">
        <v>480</v>
      </c>
      <c r="AE9" s="12">
        <f t="shared" si="14"/>
        <v>0</v>
      </c>
      <c r="AF9" s="25">
        <v>480</v>
      </c>
      <c r="AG9" s="12">
        <f t="shared" si="15"/>
        <v>0</v>
      </c>
      <c r="AH9" s="44">
        <v>34</v>
      </c>
      <c r="AI9" s="12">
        <f t="shared" si="16"/>
        <v>0</v>
      </c>
    </row>
    <row r="10" spans="1:35" ht="18.75">
      <c r="A10" t="s">
        <v>24</v>
      </c>
      <c r="B10" s="2" t="s">
        <v>11</v>
      </c>
      <c r="C10" s="2" t="s">
        <v>19</v>
      </c>
      <c r="D10" s="5">
        <f>IF(AND(Us!$A$6=C10,Us!$C$7=A10),1,0)</f>
        <v>0</v>
      </c>
      <c r="E10" s="2"/>
      <c r="F10" s="25">
        <v>75</v>
      </c>
      <c r="G10" s="7">
        <f t="shared" si="1"/>
        <v>0</v>
      </c>
      <c r="H10" s="25">
        <v>140</v>
      </c>
      <c r="I10" s="7">
        <f t="shared" si="2"/>
        <v>0</v>
      </c>
      <c r="J10" s="44">
        <v>190</v>
      </c>
      <c r="K10" s="20">
        <f t="shared" si="3"/>
        <v>0</v>
      </c>
      <c r="L10" s="46">
        <v>235</v>
      </c>
      <c r="M10" s="12">
        <f t="shared" si="4"/>
        <v>0</v>
      </c>
      <c r="N10" s="25">
        <v>280</v>
      </c>
      <c r="O10" s="12">
        <f t="shared" si="5"/>
        <v>0</v>
      </c>
      <c r="P10" s="25">
        <v>315</v>
      </c>
      <c r="Q10" s="12">
        <f t="shared" si="6"/>
        <v>0</v>
      </c>
      <c r="R10" s="25">
        <v>350</v>
      </c>
      <c r="S10" s="12">
        <f t="shared" si="7"/>
        <v>0</v>
      </c>
      <c r="T10" s="25">
        <f>R10+48</f>
        <v>398</v>
      </c>
      <c r="U10" s="12">
        <f t="shared" si="8"/>
        <v>0</v>
      </c>
      <c r="V10" s="25">
        <v>660</v>
      </c>
      <c r="W10" s="12">
        <f t="shared" si="9"/>
        <v>0</v>
      </c>
      <c r="X10" s="25">
        <v>660</v>
      </c>
      <c r="Y10" s="12">
        <f t="shared" si="10"/>
        <v>0</v>
      </c>
      <c r="Z10" s="25">
        <v>660</v>
      </c>
      <c r="AA10" s="12">
        <f t="shared" si="11"/>
        <v>0</v>
      </c>
      <c r="AB10" s="25">
        <v>660</v>
      </c>
      <c r="AC10" s="12">
        <f t="shared" si="12"/>
        <v>0</v>
      </c>
      <c r="AD10" s="25">
        <v>660</v>
      </c>
      <c r="AE10" s="12">
        <f t="shared" si="14"/>
        <v>0</v>
      </c>
      <c r="AF10" s="25">
        <v>660</v>
      </c>
      <c r="AG10" s="12">
        <f t="shared" si="15"/>
        <v>0</v>
      </c>
      <c r="AH10" s="44">
        <v>46</v>
      </c>
      <c r="AI10" s="12">
        <f t="shared" si="16"/>
        <v>0</v>
      </c>
    </row>
    <row r="11" spans="1:35" s="49" customFormat="1">
      <c r="B11" s="49" t="s">
        <v>20</v>
      </c>
    </row>
    <row r="12" spans="1:35" s="21" customFormat="1" ht="18.75">
      <c r="A12" s="21" t="s">
        <v>25</v>
      </c>
      <c r="B12" s="22" t="s">
        <v>0</v>
      </c>
      <c r="C12" s="22" t="s">
        <v>1</v>
      </c>
      <c r="D12" s="5">
        <f>IF(AND(Us!$A$6=C12,Us!$C$7=A12),1,0)</f>
        <v>0</v>
      </c>
      <c r="E12" s="22"/>
      <c r="F12" s="16">
        <v>1</v>
      </c>
      <c r="G12" s="22"/>
      <c r="H12" s="16">
        <v>2</v>
      </c>
      <c r="I12" s="22"/>
      <c r="J12" s="43">
        <v>3</v>
      </c>
      <c r="K12" s="23">
        <f t="shared" si="3"/>
        <v>0</v>
      </c>
      <c r="L12" s="45">
        <v>4</v>
      </c>
      <c r="M12" s="24">
        <f t="shared" si="4"/>
        <v>0</v>
      </c>
      <c r="N12" s="16">
        <v>5</v>
      </c>
      <c r="O12" s="24"/>
      <c r="P12" s="16">
        <v>6</v>
      </c>
      <c r="Q12" s="24"/>
      <c r="R12" s="16">
        <v>7</v>
      </c>
      <c r="S12" s="24"/>
      <c r="T12" s="16">
        <v>8</v>
      </c>
      <c r="U12" s="24"/>
      <c r="V12" s="16">
        <v>9</v>
      </c>
      <c r="W12" s="24"/>
      <c r="X12" s="16">
        <v>10</v>
      </c>
      <c r="Y12" s="24"/>
      <c r="Z12" s="16">
        <v>11</v>
      </c>
      <c r="AA12" s="24"/>
      <c r="AB12" s="16">
        <v>12</v>
      </c>
      <c r="AC12" s="24"/>
      <c r="AD12" s="16">
        <v>13</v>
      </c>
      <c r="AE12" s="24"/>
      <c r="AF12" s="16">
        <v>14</v>
      </c>
      <c r="AG12" s="24"/>
      <c r="AH12" s="43" t="s">
        <v>2</v>
      </c>
      <c r="AI12" s="24"/>
    </row>
    <row r="13" spans="1:35" ht="18.75">
      <c r="A13" t="s">
        <v>25</v>
      </c>
      <c r="B13" s="2" t="s">
        <v>4</v>
      </c>
      <c r="C13" s="2" t="s">
        <v>12</v>
      </c>
      <c r="D13" s="5">
        <f>IF(AND(Us!$A$6=C13,Us!$C$7=A13),1,0)</f>
        <v>1</v>
      </c>
      <c r="E13" s="2"/>
      <c r="F13" s="25">
        <v>42</v>
      </c>
      <c r="G13" s="7">
        <f t="shared" si="1"/>
        <v>42</v>
      </c>
      <c r="H13" s="25">
        <v>75</v>
      </c>
      <c r="I13" s="7">
        <f t="shared" si="2"/>
        <v>75</v>
      </c>
      <c r="J13" s="44">
        <v>95</v>
      </c>
      <c r="K13" s="20">
        <f t="shared" si="3"/>
        <v>95</v>
      </c>
      <c r="L13" s="46">
        <v>120</v>
      </c>
      <c r="M13" s="12">
        <f t="shared" si="4"/>
        <v>120</v>
      </c>
      <c r="N13" s="25">
        <v>145</v>
      </c>
      <c r="O13" s="12">
        <f t="shared" si="5"/>
        <v>145</v>
      </c>
      <c r="P13" s="25">
        <v>170</v>
      </c>
      <c r="Q13" s="12">
        <f t="shared" si="6"/>
        <v>170</v>
      </c>
      <c r="R13" s="25">
        <v>190</v>
      </c>
      <c r="S13" s="12">
        <f t="shared" si="7"/>
        <v>190</v>
      </c>
      <c r="T13" s="25">
        <f>R13+26</f>
        <v>216</v>
      </c>
      <c r="U13" s="12">
        <f t="shared" si="8"/>
        <v>216</v>
      </c>
      <c r="V13" s="25">
        <f>T13+26</f>
        <v>242</v>
      </c>
      <c r="W13" s="12">
        <f t="shared" si="9"/>
        <v>242</v>
      </c>
      <c r="X13" s="25">
        <f>V13+26</f>
        <v>268</v>
      </c>
      <c r="Y13" s="12">
        <f t="shared" si="10"/>
        <v>268</v>
      </c>
      <c r="Z13" s="25">
        <f>X13+26</f>
        <v>294</v>
      </c>
      <c r="AA13" s="12">
        <f t="shared" si="11"/>
        <v>294</v>
      </c>
      <c r="AB13" s="25">
        <f>Z13+26</f>
        <v>320</v>
      </c>
      <c r="AC13" s="12">
        <f t="shared" si="12"/>
        <v>320</v>
      </c>
      <c r="AD13" s="25">
        <f>AB13+26</f>
        <v>346</v>
      </c>
      <c r="AE13" s="12">
        <f t="shared" si="14"/>
        <v>346</v>
      </c>
      <c r="AF13" s="25">
        <f t="shared" ref="AF13" si="21">AD13+26</f>
        <v>372</v>
      </c>
      <c r="AG13" s="12">
        <f t="shared" si="15"/>
        <v>372</v>
      </c>
      <c r="AH13" s="47">
        <v>24</v>
      </c>
      <c r="AI13" s="12">
        <f t="shared" si="16"/>
        <v>24</v>
      </c>
    </row>
    <row r="14" spans="1:35" ht="18.75">
      <c r="A14" t="s">
        <v>25</v>
      </c>
      <c r="B14" s="2" t="s">
        <v>5</v>
      </c>
      <c r="C14" s="2" t="s">
        <v>13</v>
      </c>
      <c r="D14" s="5">
        <f>IF(AND(Us!$A$6=C14,Us!$C$7=A14),1,0)</f>
        <v>0</v>
      </c>
      <c r="E14" s="2"/>
      <c r="F14" s="25">
        <v>44</v>
      </c>
      <c r="G14" s="7">
        <f t="shared" si="1"/>
        <v>0</v>
      </c>
      <c r="H14" s="25">
        <v>85</v>
      </c>
      <c r="I14" s="7">
        <f t="shared" si="2"/>
        <v>0</v>
      </c>
      <c r="J14" s="44">
        <v>105</v>
      </c>
      <c r="K14" s="20">
        <f t="shared" si="3"/>
        <v>0</v>
      </c>
      <c r="L14" s="46">
        <v>135</v>
      </c>
      <c r="M14" s="12">
        <f t="shared" si="4"/>
        <v>0</v>
      </c>
      <c r="N14" s="25">
        <v>160</v>
      </c>
      <c r="O14" s="12">
        <f t="shared" si="5"/>
        <v>0</v>
      </c>
      <c r="P14" s="25">
        <v>185</v>
      </c>
      <c r="Q14" s="12">
        <f t="shared" si="6"/>
        <v>0</v>
      </c>
      <c r="R14" s="25">
        <v>210</v>
      </c>
      <c r="S14" s="12">
        <f t="shared" si="7"/>
        <v>0</v>
      </c>
      <c r="T14" s="25">
        <f>R14+28</f>
        <v>238</v>
      </c>
      <c r="U14" s="12">
        <f t="shared" si="8"/>
        <v>0</v>
      </c>
      <c r="V14" s="25">
        <f>T14+28</f>
        <v>266</v>
      </c>
      <c r="W14" s="12">
        <f t="shared" si="9"/>
        <v>0</v>
      </c>
      <c r="X14" s="25">
        <f>V14+28</f>
        <v>294</v>
      </c>
      <c r="Y14" s="12">
        <f t="shared" si="10"/>
        <v>0</v>
      </c>
      <c r="Z14" s="25">
        <f>X14+28</f>
        <v>322</v>
      </c>
      <c r="AA14" s="12">
        <f t="shared" si="11"/>
        <v>0</v>
      </c>
      <c r="AB14" s="25">
        <f>Z14+28</f>
        <v>350</v>
      </c>
      <c r="AC14" s="12">
        <f t="shared" si="12"/>
        <v>0</v>
      </c>
      <c r="AD14" s="25">
        <f>AB14+28</f>
        <v>378</v>
      </c>
      <c r="AE14" s="12">
        <f t="shared" si="14"/>
        <v>0</v>
      </c>
      <c r="AF14" s="25">
        <f t="shared" ref="AF14" si="22">AD14+28</f>
        <v>406</v>
      </c>
      <c r="AG14" s="12">
        <f t="shared" si="15"/>
        <v>0</v>
      </c>
      <c r="AH14" s="47">
        <v>27</v>
      </c>
      <c r="AI14" s="12">
        <f t="shared" si="16"/>
        <v>0</v>
      </c>
    </row>
    <row r="15" spans="1:35" ht="18.75">
      <c r="A15" t="s">
        <v>25</v>
      </c>
      <c r="B15" s="2" t="s">
        <v>6</v>
      </c>
      <c r="C15" s="2" t="s">
        <v>14</v>
      </c>
      <c r="D15" s="5">
        <f>IF(AND(Us!$A$6=C15,Us!$C$7=A15),1,0)</f>
        <v>0</v>
      </c>
      <c r="E15" s="2"/>
      <c r="F15" s="25">
        <v>43</v>
      </c>
      <c r="G15" s="7">
        <f t="shared" si="1"/>
        <v>0</v>
      </c>
      <c r="H15" s="25">
        <v>80</v>
      </c>
      <c r="I15" s="7">
        <f t="shared" si="2"/>
        <v>0</v>
      </c>
      <c r="J15" s="44">
        <v>100</v>
      </c>
      <c r="K15" s="20">
        <f t="shared" si="3"/>
        <v>0</v>
      </c>
      <c r="L15" s="46">
        <v>125</v>
      </c>
      <c r="M15" s="12">
        <f t="shared" si="4"/>
        <v>0</v>
      </c>
      <c r="N15" s="25">
        <v>150</v>
      </c>
      <c r="O15" s="12">
        <f t="shared" si="5"/>
        <v>0</v>
      </c>
      <c r="P15" s="25">
        <v>175</v>
      </c>
      <c r="Q15" s="12">
        <f t="shared" si="6"/>
        <v>0</v>
      </c>
      <c r="R15" s="25">
        <v>200</v>
      </c>
      <c r="S15" s="12">
        <f t="shared" si="7"/>
        <v>0</v>
      </c>
      <c r="T15" s="25">
        <f>R15+27</f>
        <v>227</v>
      </c>
      <c r="U15" s="12">
        <f t="shared" si="8"/>
        <v>0</v>
      </c>
      <c r="V15" s="25">
        <f>T15+27</f>
        <v>254</v>
      </c>
      <c r="W15" s="12">
        <f t="shared" si="9"/>
        <v>0</v>
      </c>
      <c r="X15" s="25">
        <f>V15+27</f>
        <v>281</v>
      </c>
      <c r="Y15" s="12">
        <f t="shared" si="10"/>
        <v>0</v>
      </c>
      <c r="Z15" s="25">
        <f>X15+27</f>
        <v>308</v>
      </c>
      <c r="AA15" s="12">
        <f t="shared" si="11"/>
        <v>0</v>
      </c>
      <c r="AB15" s="25">
        <f>Z15+27</f>
        <v>335</v>
      </c>
      <c r="AC15" s="12">
        <f t="shared" si="12"/>
        <v>0</v>
      </c>
      <c r="AD15" s="25">
        <f>AB15+27</f>
        <v>362</v>
      </c>
      <c r="AE15" s="12">
        <f t="shared" si="14"/>
        <v>0</v>
      </c>
      <c r="AF15" s="25">
        <f t="shared" ref="AF15" si="23">AD15+27</f>
        <v>389</v>
      </c>
      <c r="AG15" s="12">
        <f t="shared" si="15"/>
        <v>0</v>
      </c>
      <c r="AH15" s="47">
        <v>26</v>
      </c>
      <c r="AI15" s="12">
        <f t="shared" si="16"/>
        <v>0</v>
      </c>
    </row>
    <row r="16" spans="1:35" ht="18.75">
      <c r="A16" t="s">
        <v>25</v>
      </c>
      <c r="B16" s="2" t="s">
        <v>7</v>
      </c>
      <c r="C16" s="2" t="s">
        <v>15</v>
      </c>
      <c r="D16" s="5">
        <f>IF(AND(Us!$A$6=C16,Us!$C$7=A16),1,0)</f>
        <v>0</v>
      </c>
      <c r="E16" s="2"/>
      <c r="F16" s="25">
        <v>47</v>
      </c>
      <c r="G16" s="7">
        <f t="shared" si="1"/>
        <v>0</v>
      </c>
      <c r="H16" s="25">
        <v>90</v>
      </c>
      <c r="I16" s="7">
        <f t="shared" si="2"/>
        <v>0</v>
      </c>
      <c r="J16" s="44">
        <v>120</v>
      </c>
      <c r="K16" s="20">
        <f t="shared" si="3"/>
        <v>0</v>
      </c>
      <c r="L16" s="46">
        <v>145</v>
      </c>
      <c r="M16" s="12">
        <f t="shared" si="4"/>
        <v>0</v>
      </c>
      <c r="N16" s="25">
        <v>170</v>
      </c>
      <c r="O16" s="12">
        <f t="shared" si="5"/>
        <v>0</v>
      </c>
      <c r="P16" s="25">
        <v>195</v>
      </c>
      <c r="Q16" s="12">
        <f t="shared" si="6"/>
        <v>0</v>
      </c>
      <c r="R16" s="25">
        <v>220</v>
      </c>
      <c r="S16" s="12">
        <f t="shared" si="7"/>
        <v>0</v>
      </c>
      <c r="T16" s="25">
        <f>R16+30</f>
        <v>250</v>
      </c>
      <c r="U16" s="12">
        <f t="shared" si="8"/>
        <v>0</v>
      </c>
      <c r="V16" s="25">
        <f>T16+30</f>
        <v>280</v>
      </c>
      <c r="W16" s="12">
        <f t="shared" si="9"/>
        <v>0</v>
      </c>
      <c r="X16" s="25">
        <f>V16+30</f>
        <v>310</v>
      </c>
      <c r="Y16" s="12">
        <f t="shared" si="10"/>
        <v>0</v>
      </c>
      <c r="Z16" s="25">
        <f>X16+30</f>
        <v>340</v>
      </c>
      <c r="AA16" s="12">
        <f t="shared" si="11"/>
        <v>0</v>
      </c>
      <c r="AB16" s="25">
        <f>Z16+30</f>
        <v>370</v>
      </c>
      <c r="AC16" s="12">
        <f t="shared" si="12"/>
        <v>0</v>
      </c>
      <c r="AD16" s="25">
        <f>AB16+30</f>
        <v>400</v>
      </c>
      <c r="AE16" s="12">
        <f t="shared" si="14"/>
        <v>0</v>
      </c>
      <c r="AF16" s="25">
        <f t="shared" ref="AF16" si="24">AD16+30</f>
        <v>430</v>
      </c>
      <c r="AG16" s="12">
        <f t="shared" si="15"/>
        <v>0</v>
      </c>
      <c r="AH16" s="47">
        <v>29</v>
      </c>
      <c r="AI16" s="12">
        <f t="shared" si="16"/>
        <v>0</v>
      </c>
    </row>
    <row r="17" spans="1:35" ht="18.75">
      <c r="A17" t="s">
        <v>25</v>
      </c>
      <c r="B17" s="2" t="s">
        <v>8</v>
      </c>
      <c r="C17" s="2" t="s">
        <v>16</v>
      </c>
      <c r="D17" s="5">
        <f>IF(AND(Us!$A$6=C17,Us!$C$7=A17),1,0)</f>
        <v>0</v>
      </c>
      <c r="E17" s="2"/>
      <c r="F17" s="25">
        <v>50</v>
      </c>
      <c r="G17" s="7">
        <f t="shared" si="1"/>
        <v>0</v>
      </c>
      <c r="H17" s="25">
        <v>95</v>
      </c>
      <c r="I17" s="7">
        <f t="shared" si="2"/>
        <v>0</v>
      </c>
      <c r="J17" s="44">
        <v>130</v>
      </c>
      <c r="K17" s="20">
        <f t="shared" si="3"/>
        <v>0</v>
      </c>
      <c r="L17" s="46">
        <v>155</v>
      </c>
      <c r="M17" s="12">
        <f t="shared" si="4"/>
        <v>0</v>
      </c>
      <c r="N17" s="25">
        <v>185</v>
      </c>
      <c r="O17" s="12">
        <f t="shared" si="5"/>
        <v>0</v>
      </c>
      <c r="P17" s="25">
        <v>210</v>
      </c>
      <c r="Q17" s="12">
        <f t="shared" si="6"/>
        <v>0</v>
      </c>
      <c r="R17" s="25">
        <v>235</v>
      </c>
      <c r="S17" s="12">
        <f t="shared" si="7"/>
        <v>0</v>
      </c>
      <c r="T17" s="25">
        <f>R17+32</f>
        <v>267</v>
      </c>
      <c r="U17" s="12">
        <f t="shared" si="8"/>
        <v>0</v>
      </c>
      <c r="V17" s="25">
        <f>T17+32</f>
        <v>299</v>
      </c>
      <c r="W17" s="12">
        <f t="shared" si="9"/>
        <v>0</v>
      </c>
      <c r="X17" s="25">
        <f>V17+32</f>
        <v>331</v>
      </c>
      <c r="Y17" s="12">
        <f t="shared" si="10"/>
        <v>0</v>
      </c>
      <c r="Z17" s="25">
        <f>X17+32</f>
        <v>363</v>
      </c>
      <c r="AA17" s="12">
        <f t="shared" si="11"/>
        <v>0</v>
      </c>
      <c r="AB17" s="25">
        <f>Z17+32</f>
        <v>395</v>
      </c>
      <c r="AC17" s="12">
        <f t="shared" si="12"/>
        <v>0</v>
      </c>
      <c r="AD17" s="25">
        <f>AB17+32</f>
        <v>427</v>
      </c>
      <c r="AE17" s="12">
        <f t="shared" si="14"/>
        <v>0</v>
      </c>
      <c r="AF17" s="25">
        <f t="shared" ref="AF17" si="25">AD17+32</f>
        <v>459</v>
      </c>
      <c r="AG17" s="12">
        <f t="shared" si="15"/>
        <v>0</v>
      </c>
      <c r="AH17" s="47">
        <v>30</v>
      </c>
      <c r="AI17" s="12">
        <f t="shared" si="16"/>
        <v>0</v>
      </c>
    </row>
    <row r="18" spans="1:35" ht="18.75">
      <c r="A18" t="s">
        <v>25</v>
      </c>
      <c r="B18" s="2" t="s">
        <v>9</v>
      </c>
      <c r="C18" s="2" t="s">
        <v>17</v>
      </c>
      <c r="D18" s="5">
        <f>IF(AND(Us!$A$6=C18,Us!$C$7=A18),1,0)</f>
        <v>0</v>
      </c>
      <c r="E18" s="2"/>
      <c r="F18" s="25">
        <v>62</v>
      </c>
      <c r="G18" s="7">
        <f t="shared" si="1"/>
        <v>0</v>
      </c>
      <c r="H18" s="25">
        <v>115</v>
      </c>
      <c r="I18" s="7">
        <f t="shared" si="2"/>
        <v>0</v>
      </c>
      <c r="J18" s="44">
        <v>155</v>
      </c>
      <c r="K18" s="20">
        <f t="shared" si="3"/>
        <v>0</v>
      </c>
      <c r="L18" s="46">
        <v>190</v>
      </c>
      <c r="M18" s="12">
        <f t="shared" si="4"/>
        <v>0</v>
      </c>
      <c r="N18" s="25">
        <v>225</v>
      </c>
      <c r="O18" s="12">
        <f t="shared" si="5"/>
        <v>0</v>
      </c>
      <c r="P18" s="25">
        <v>255</v>
      </c>
      <c r="Q18" s="12">
        <f t="shared" si="6"/>
        <v>0</v>
      </c>
      <c r="R18" s="25">
        <v>285</v>
      </c>
      <c r="S18" s="12">
        <f t="shared" si="7"/>
        <v>0</v>
      </c>
      <c r="T18" s="25">
        <f>R18+39</f>
        <v>324</v>
      </c>
      <c r="U18" s="12">
        <f t="shared" si="8"/>
        <v>0</v>
      </c>
      <c r="V18" s="25">
        <f>T18+39</f>
        <v>363</v>
      </c>
      <c r="W18" s="12">
        <f t="shared" si="9"/>
        <v>0</v>
      </c>
      <c r="X18" s="25">
        <f>V18+39</f>
        <v>402</v>
      </c>
      <c r="Y18" s="12">
        <f t="shared" si="10"/>
        <v>0</v>
      </c>
      <c r="Z18" s="25">
        <f>X18+39</f>
        <v>441</v>
      </c>
      <c r="AA18" s="12">
        <f t="shared" si="11"/>
        <v>0</v>
      </c>
      <c r="AB18" s="25">
        <f>Z18+39</f>
        <v>480</v>
      </c>
      <c r="AC18" s="12">
        <f t="shared" si="12"/>
        <v>0</v>
      </c>
      <c r="AD18" s="25">
        <f>AB18+39</f>
        <v>519</v>
      </c>
      <c r="AE18" s="12">
        <f t="shared" si="14"/>
        <v>0</v>
      </c>
      <c r="AF18" s="25">
        <f t="shared" ref="AF18" si="26">AD18+39</f>
        <v>558</v>
      </c>
      <c r="AG18" s="12">
        <f t="shared" si="15"/>
        <v>0</v>
      </c>
      <c r="AH18" s="47">
        <v>35</v>
      </c>
      <c r="AI18" s="12">
        <f t="shared" si="16"/>
        <v>0</v>
      </c>
    </row>
    <row r="19" spans="1:35" ht="18.75">
      <c r="A19" t="s">
        <v>25</v>
      </c>
      <c r="B19" s="2" t="s">
        <v>10</v>
      </c>
      <c r="C19" s="2" t="s">
        <v>18</v>
      </c>
      <c r="D19" s="5">
        <f>IF(AND(Us!$A$6=C19,Us!$C$7=A19),1,0)</f>
        <v>0</v>
      </c>
      <c r="E19" s="2"/>
      <c r="F19" s="25">
        <v>55</v>
      </c>
      <c r="G19" s="7">
        <f t="shared" si="1"/>
        <v>0</v>
      </c>
      <c r="H19" s="25">
        <v>105</v>
      </c>
      <c r="I19" s="7">
        <f t="shared" si="2"/>
        <v>0</v>
      </c>
      <c r="J19" s="44">
        <v>145</v>
      </c>
      <c r="K19" s="20">
        <f t="shared" si="3"/>
        <v>0</v>
      </c>
      <c r="L19" s="46">
        <v>180</v>
      </c>
      <c r="M19" s="12">
        <f t="shared" si="4"/>
        <v>0</v>
      </c>
      <c r="N19" s="25">
        <v>215</v>
      </c>
      <c r="O19" s="12">
        <f t="shared" si="5"/>
        <v>0</v>
      </c>
      <c r="P19" s="25">
        <v>245</v>
      </c>
      <c r="Q19" s="12">
        <f t="shared" si="6"/>
        <v>0</v>
      </c>
      <c r="R19" s="25">
        <v>270</v>
      </c>
      <c r="S19" s="12">
        <f t="shared" si="7"/>
        <v>0</v>
      </c>
      <c r="T19" s="25">
        <f>R19+36</f>
        <v>306</v>
      </c>
      <c r="U19" s="12">
        <f t="shared" si="8"/>
        <v>0</v>
      </c>
      <c r="V19" s="25">
        <f>T19+36</f>
        <v>342</v>
      </c>
      <c r="W19" s="12">
        <f t="shared" si="9"/>
        <v>0</v>
      </c>
      <c r="X19" s="25">
        <f>V19+36</f>
        <v>378</v>
      </c>
      <c r="Y19" s="12">
        <f t="shared" si="10"/>
        <v>0</v>
      </c>
      <c r="Z19" s="25">
        <f>X19+36</f>
        <v>414</v>
      </c>
      <c r="AA19" s="12">
        <f t="shared" si="11"/>
        <v>0</v>
      </c>
      <c r="AB19" s="25">
        <f>Z19+36</f>
        <v>450</v>
      </c>
      <c r="AC19" s="12">
        <f t="shared" si="12"/>
        <v>0</v>
      </c>
      <c r="AD19" s="25">
        <f>AB19+36</f>
        <v>486</v>
      </c>
      <c r="AE19" s="12">
        <f t="shared" si="14"/>
        <v>0</v>
      </c>
      <c r="AF19" s="25">
        <f t="shared" ref="AF19" si="27">AD19+36</f>
        <v>522</v>
      </c>
      <c r="AG19" s="12">
        <f t="shared" si="15"/>
        <v>0</v>
      </c>
      <c r="AH19" s="47">
        <v>34</v>
      </c>
      <c r="AI19" s="12">
        <f t="shared" si="16"/>
        <v>0</v>
      </c>
    </row>
    <row r="20" spans="1:35" ht="18.75">
      <c r="A20" t="s">
        <v>25</v>
      </c>
      <c r="B20" s="2" t="s">
        <v>11</v>
      </c>
      <c r="C20" s="2" t="s">
        <v>19</v>
      </c>
      <c r="D20" s="5">
        <f>IF(AND(Us!$A$6=C20,Us!$C$7=A20),1,0)</f>
        <v>0</v>
      </c>
      <c r="E20" s="2"/>
      <c r="F20" s="25">
        <v>78</v>
      </c>
      <c r="G20" s="7">
        <f t="shared" si="1"/>
        <v>0</v>
      </c>
      <c r="H20" s="25">
        <v>145</v>
      </c>
      <c r="I20" s="7">
        <f t="shared" si="2"/>
        <v>0</v>
      </c>
      <c r="J20" s="44">
        <v>200</v>
      </c>
      <c r="K20" s="20">
        <f t="shared" si="3"/>
        <v>0</v>
      </c>
      <c r="L20" s="46">
        <v>245</v>
      </c>
      <c r="M20" s="12">
        <f t="shared" si="4"/>
        <v>0</v>
      </c>
      <c r="N20" s="25">
        <v>290</v>
      </c>
      <c r="O20" s="12">
        <f t="shared" si="5"/>
        <v>0</v>
      </c>
      <c r="P20" s="25">
        <v>325</v>
      </c>
      <c r="Q20" s="12">
        <f t="shared" si="6"/>
        <v>0</v>
      </c>
      <c r="R20" s="25">
        <v>370</v>
      </c>
      <c r="S20" s="12">
        <f t="shared" si="7"/>
        <v>0</v>
      </c>
      <c r="T20" s="25">
        <f>R20+50</f>
        <v>420</v>
      </c>
      <c r="U20" s="12">
        <f t="shared" si="8"/>
        <v>0</v>
      </c>
      <c r="V20" s="25">
        <f>T20+50</f>
        <v>470</v>
      </c>
      <c r="W20" s="12">
        <f t="shared" si="9"/>
        <v>0</v>
      </c>
      <c r="X20" s="25">
        <f>V20+50</f>
        <v>520</v>
      </c>
      <c r="Y20" s="12">
        <f t="shared" si="10"/>
        <v>0</v>
      </c>
      <c r="Z20" s="25">
        <f>X20+50</f>
        <v>570</v>
      </c>
      <c r="AA20" s="12">
        <f t="shared" si="11"/>
        <v>0</v>
      </c>
      <c r="AB20" s="25">
        <f>Z20+50</f>
        <v>620</v>
      </c>
      <c r="AC20" s="12">
        <f t="shared" si="12"/>
        <v>0</v>
      </c>
      <c r="AD20" s="25">
        <f>AB20+50</f>
        <v>670</v>
      </c>
      <c r="AE20" s="12">
        <f t="shared" si="14"/>
        <v>0</v>
      </c>
      <c r="AF20" s="25">
        <f t="shared" ref="AF20" si="28">AD20+50</f>
        <v>720</v>
      </c>
      <c r="AG20" s="12">
        <f t="shared" si="15"/>
        <v>0</v>
      </c>
      <c r="AH20" s="47">
        <v>48</v>
      </c>
      <c r="AI20" s="12">
        <f t="shared" si="16"/>
        <v>0</v>
      </c>
    </row>
    <row r="21" spans="1:35" s="49" customFormat="1">
      <c r="B21" s="49" t="s">
        <v>21</v>
      </c>
    </row>
    <row r="22" spans="1:35" s="21" customFormat="1" ht="18.75">
      <c r="A22" s="21" t="s">
        <v>26</v>
      </c>
      <c r="B22" s="22" t="s">
        <v>0</v>
      </c>
      <c r="C22" s="22" t="s">
        <v>1</v>
      </c>
      <c r="D22" s="5">
        <f>IF(AND(Us!$A$6=C22,Us!$C$7=A22),1,0)</f>
        <v>0</v>
      </c>
      <c r="E22" s="22"/>
      <c r="F22" s="16">
        <v>1</v>
      </c>
      <c r="G22" s="22"/>
      <c r="H22" s="16">
        <v>2</v>
      </c>
      <c r="I22" s="22"/>
      <c r="J22" s="43">
        <v>3</v>
      </c>
      <c r="K22" s="23"/>
      <c r="L22" s="45">
        <v>4</v>
      </c>
      <c r="M22" s="24"/>
      <c r="N22" s="16">
        <v>5</v>
      </c>
      <c r="O22" s="24"/>
      <c r="P22" s="16">
        <v>6</v>
      </c>
      <c r="Q22" s="24"/>
      <c r="R22" s="16">
        <v>7</v>
      </c>
      <c r="S22" s="24"/>
      <c r="T22" s="16">
        <v>8</v>
      </c>
      <c r="U22" s="24"/>
      <c r="V22" s="16">
        <v>9</v>
      </c>
      <c r="W22" s="24"/>
      <c r="X22" s="16">
        <v>10</v>
      </c>
      <c r="Y22" s="24"/>
      <c r="Z22" s="16">
        <v>11</v>
      </c>
      <c r="AA22" s="24"/>
      <c r="AB22" s="16">
        <v>12</v>
      </c>
      <c r="AC22" s="24"/>
      <c r="AD22" s="16">
        <v>13</v>
      </c>
      <c r="AE22" s="24"/>
      <c r="AF22" s="16">
        <v>14</v>
      </c>
      <c r="AG22" s="24"/>
      <c r="AH22" s="43" t="s">
        <v>2</v>
      </c>
      <c r="AI22" s="24"/>
    </row>
    <row r="23" spans="1:35" ht="18.75">
      <c r="A23" t="s">
        <v>26</v>
      </c>
      <c r="B23" s="2" t="s">
        <v>4</v>
      </c>
      <c r="C23" s="2" t="s">
        <v>12</v>
      </c>
      <c r="D23" s="5">
        <f>IF(AND(Us!$A$6=C23,Us!$C$7=A23),1,0)</f>
        <v>0</v>
      </c>
      <c r="E23" s="2"/>
      <c r="F23" s="25">
        <v>45</v>
      </c>
      <c r="G23" s="7">
        <f t="shared" si="1"/>
        <v>0</v>
      </c>
      <c r="H23" s="25">
        <v>80</v>
      </c>
      <c r="I23" s="7">
        <f t="shared" si="2"/>
        <v>0</v>
      </c>
      <c r="J23" s="44">
        <v>100</v>
      </c>
      <c r="K23" s="20">
        <f t="shared" si="3"/>
        <v>0</v>
      </c>
      <c r="L23" s="46">
        <v>125</v>
      </c>
      <c r="M23" s="12">
        <f t="shared" si="4"/>
        <v>0</v>
      </c>
      <c r="N23" s="25">
        <v>150</v>
      </c>
      <c r="O23" s="12">
        <f t="shared" si="5"/>
        <v>0</v>
      </c>
      <c r="P23" s="25">
        <v>175</v>
      </c>
      <c r="Q23" s="12">
        <f t="shared" si="6"/>
        <v>0</v>
      </c>
      <c r="R23" s="25">
        <v>210</v>
      </c>
      <c r="S23" s="12">
        <f t="shared" si="7"/>
        <v>0</v>
      </c>
      <c r="T23" s="25">
        <v>27</v>
      </c>
      <c r="U23" s="12">
        <f t="shared" si="8"/>
        <v>0</v>
      </c>
      <c r="V23" s="25">
        <v>390</v>
      </c>
      <c r="W23" s="12">
        <f t="shared" si="9"/>
        <v>0</v>
      </c>
      <c r="X23" s="25">
        <f>V23+26</f>
        <v>416</v>
      </c>
      <c r="Y23" s="12">
        <f t="shared" si="10"/>
        <v>0</v>
      </c>
      <c r="Z23" s="25">
        <f>X23+26</f>
        <v>442</v>
      </c>
      <c r="AA23" s="12">
        <f t="shared" si="11"/>
        <v>0</v>
      </c>
      <c r="AB23" s="25">
        <f>Z23+26</f>
        <v>468</v>
      </c>
      <c r="AC23" s="12">
        <f t="shared" si="12"/>
        <v>0</v>
      </c>
      <c r="AD23" s="25">
        <f>AB23+26</f>
        <v>494</v>
      </c>
      <c r="AE23" s="12">
        <f t="shared" si="14"/>
        <v>0</v>
      </c>
      <c r="AF23" s="25">
        <f>AD23+26</f>
        <v>520</v>
      </c>
      <c r="AG23" s="12">
        <f t="shared" si="15"/>
        <v>0</v>
      </c>
      <c r="AH23" s="44">
        <v>26</v>
      </c>
      <c r="AI23" s="12">
        <f t="shared" si="16"/>
        <v>0</v>
      </c>
    </row>
    <row r="24" spans="1:35" ht="18.75">
      <c r="A24" t="s">
        <v>26</v>
      </c>
      <c r="B24" s="2" t="s">
        <v>5</v>
      </c>
      <c r="C24" s="2" t="s">
        <v>13</v>
      </c>
      <c r="D24" s="5">
        <f>IF(AND(Us!$A$6=C24,Us!$C$7=A24),1,0)</f>
        <v>0</v>
      </c>
      <c r="E24" s="2"/>
      <c r="F24" s="25">
        <v>48</v>
      </c>
      <c r="G24" s="7">
        <f t="shared" si="1"/>
        <v>0</v>
      </c>
      <c r="H24" s="25">
        <v>90</v>
      </c>
      <c r="I24" s="7">
        <f t="shared" si="2"/>
        <v>0</v>
      </c>
      <c r="J24" s="44">
        <v>115</v>
      </c>
      <c r="K24" s="20">
        <f t="shared" si="3"/>
        <v>0</v>
      </c>
      <c r="L24" s="46">
        <v>145</v>
      </c>
      <c r="M24" s="12">
        <f t="shared" si="4"/>
        <v>0</v>
      </c>
      <c r="N24" s="25">
        <v>170</v>
      </c>
      <c r="O24" s="12">
        <f t="shared" si="5"/>
        <v>0</v>
      </c>
      <c r="P24" s="25">
        <v>185</v>
      </c>
      <c r="Q24" s="12">
        <f t="shared" si="6"/>
        <v>0</v>
      </c>
      <c r="R24" s="25">
        <v>230</v>
      </c>
      <c r="S24" s="12">
        <f t="shared" si="7"/>
        <v>0</v>
      </c>
      <c r="T24" s="25">
        <v>29</v>
      </c>
      <c r="U24" s="12">
        <f t="shared" si="8"/>
        <v>0</v>
      </c>
      <c r="V24" s="25">
        <v>410</v>
      </c>
      <c r="W24" s="12">
        <f t="shared" si="9"/>
        <v>0</v>
      </c>
      <c r="X24" s="25">
        <f>V24+28</f>
        <v>438</v>
      </c>
      <c r="Y24" s="12">
        <f t="shared" si="10"/>
        <v>0</v>
      </c>
      <c r="Z24" s="25">
        <f>X24+28</f>
        <v>466</v>
      </c>
      <c r="AA24" s="12">
        <f t="shared" si="11"/>
        <v>0</v>
      </c>
      <c r="AB24" s="25">
        <f>Z24+28</f>
        <v>494</v>
      </c>
      <c r="AC24" s="12">
        <f t="shared" si="12"/>
        <v>0</v>
      </c>
      <c r="AD24" s="25">
        <f>AB24+28</f>
        <v>522</v>
      </c>
      <c r="AE24" s="12">
        <f t="shared" si="14"/>
        <v>0</v>
      </c>
      <c r="AF24" s="25">
        <f>AD24+28</f>
        <v>550</v>
      </c>
      <c r="AG24" s="12">
        <f t="shared" si="15"/>
        <v>0</v>
      </c>
      <c r="AH24" s="44">
        <v>28</v>
      </c>
      <c r="AI24" s="12">
        <f t="shared" si="16"/>
        <v>0</v>
      </c>
    </row>
    <row r="25" spans="1:35" ht="18.75">
      <c r="A25" t="s">
        <v>26</v>
      </c>
      <c r="B25" s="2" t="s">
        <v>6</v>
      </c>
      <c r="C25" s="2" t="s">
        <v>14</v>
      </c>
      <c r="D25" s="5">
        <f>IF(AND(Us!$A$6=C25,Us!$C$7=A25),1,0)</f>
        <v>0</v>
      </c>
      <c r="E25" s="2"/>
      <c r="F25" s="25">
        <v>46</v>
      </c>
      <c r="G25" s="7">
        <f t="shared" si="1"/>
        <v>0</v>
      </c>
      <c r="H25" s="25">
        <v>85</v>
      </c>
      <c r="I25" s="7">
        <f t="shared" si="2"/>
        <v>0</v>
      </c>
      <c r="J25" s="44">
        <v>105</v>
      </c>
      <c r="K25" s="20">
        <f t="shared" si="3"/>
        <v>0</v>
      </c>
      <c r="L25" s="46">
        <v>135</v>
      </c>
      <c r="M25" s="12">
        <f t="shared" si="4"/>
        <v>0</v>
      </c>
      <c r="N25" s="25">
        <v>160</v>
      </c>
      <c r="O25" s="12">
        <f t="shared" si="5"/>
        <v>0</v>
      </c>
      <c r="P25" s="25">
        <v>175</v>
      </c>
      <c r="Q25" s="12">
        <f t="shared" si="6"/>
        <v>0</v>
      </c>
      <c r="R25" s="25">
        <v>220</v>
      </c>
      <c r="S25" s="12">
        <f t="shared" si="7"/>
        <v>0</v>
      </c>
      <c r="T25" s="25">
        <v>28</v>
      </c>
      <c r="U25" s="12">
        <f t="shared" si="8"/>
        <v>0</v>
      </c>
      <c r="V25" s="25">
        <v>400</v>
      </c>
      <c r="W25" s="12">
        <f t="shared" si="9"/>
        <v>0</v>
      </c>
      <c r="X25" s="25">
        <f>V25+27</f>
        <v>427</v>
      </c>
      <c r="Y25" s="12">
        <f t="shared" si="10"/>
        <v>0</v>
      </c>
      <c r="Z25" s="25">
        <f>X25+27</f>
        <v>454</v>
      </c>
      <c r="AA25" s="12">
        <f t="shared" si="11"/>
        <v>0</v>
      </c>
      <c r="AB25" s="25">
        <f>Z25+27</f>
        <v>481</v>
      </c>
      <c r="AC25" s="12">
        <f t="shared" si="12"/>
        <v>0</v>
      </c>
      <c r="AD25" s="25">
        <f>AB25+27</f>
        <v>508</v>
      </c>
      <c r="AE25" s="12">
        <f t="shared" si="14"/>
        <v>0</v>
      </c>
      <c r="AF25" s="25">
        <f>AD25+27</f>
        <v>535</v>
      </c>
      <c r="AG25" s="12">
        <f t="shared" si="15"/>
        <v>0</v>
      </c>
      <c r="AH25" s="44">
        <v>27</v>
      </c>
      <c r="AI25" s="12">
        <f t="shared" si="16"/>
        <v>0</v>
      </c>
    </row>
    <row r="26" spans="1:35" ht="18.75">
      <c r="A26" t="s">
        <v>26</v>
      </c>
      <c r="B26" s="2" t="s">
        <v>7</v>
      </c>
      <c r="C26" s="2" t="s">
        <v>15</v>
      </c>
      <c r="D26" s="5">
        <f>IF(AND(Us!$A$6=C26,Us!$C$7=A26),1,0)</f>
        <v>0</v>
      </c>
      <c r="E26" s="2"/>
      <c r="F26" s="25">
        <v>50</v>
      </c>
      <c r="G26" s="7">
        <f t="shared" si="1"/>
        <v>0</v>
      </c>
      <c r="H26" s="25">
        <v>95</v>
      </c>
      <c r="I26" s="7">
        <f t="shared" si="2"/>
        <v>0</v>
      </c>
      <c r="J26" s="44">
        <v>125</v>
      </c>
      <c r="K26" s="20">
        <f t="shared" si="3"/>
        <v>0</v>
      </c>
      <c r="L26" s="46">
        <v>155</v>
      </c>
      <c r="M26" s="12">
        <f t="shared" si="4"/>
        <v>0</v>
      </c>
      <c r="N26" s="25">
        <v>185</v>
      </c>
      <c r="O26" s="12">
        <f t="shared" si="5"/>
        <v>0</v>
      </c>
      <c r="P26" s="25">
        <v>215</v>
      </c>
      <c r="Q26" s="12">
        <f t="shared" si="6"/>
        <v>0</v>
      </c>
      <c r="R26" s="25">
        <v>240</v>
      </c>
      <c r="S26" s="12">
        <f t="shared" si="7"/>
        <v>0</v>
      </c>
      <c r="T26" s="25">
        <v>32</v>
      </c>
      <c r="U26" s="12">
        <f t="shared" si="8"/>
        <v>0</v>
      </c>
      <c r="V26" s="25">
        <v>440</v>
      </c>
      <c r="W26" s="12">
        <f t="shared" si="9"/>
        <v>0</v>
      </c>
      <c r="X26" s="25">
        <f>V26+30</f>
        <v>470</v>
      </c>
      <c r="Y26" s="12">
        <f t="shared" si="10"/>
        <v>0</v>
      </c>
      <c r="Z26" s="25">
        <f>X26+30</f>
        <v>500</v>
      </c>
      <c r="AA26" s="12">
        <f t="shared" si="11"/>
        <v>0</v>
      </c>
      <c r="AB26" s="25">
        <f>Z26+30</f>
        <v>530</v>
      </c>
      <c r="AC26" s="12">
        <f t="shared" si="12"/>
        <v>0</v>
      </c>
      <c r="AD26" s="25">
        <f>AB26+30</f>
        <v>560</v>
      </c>
      <c r="AE26" s="12">
        <f t="shared" si="14"/>
        <v>0</v>
      </c>
      <c r="AF26" s="25">
        <f>AD26+30</f>
        <v>590</v>
      </c>
      <c r="AG26" s="12">
        <f t="shared" si="15"/>
        <v>0</v>
      </c>
      <c r="AH26" s="44">
        <v>30</v>
      </c>
      <c r="AI26" s="12">
        <f t="shared" si="16"/>
        <v>0</v>
      </c>
    </row>
    <row r="27" spans="1:35" ht="18.75">
      <c r="A27" t="s">
        <v>26</v>
      </c>
      <c r="B27" s="2" t="s">
        <v>8</v>
      </c>
      <c r="C27" s="2" t="s">
        <v>16</v>
      </c>
      <c r="D27" s="5">
        <f>IF(AND(Us!$A$6=C27,Us!$C$7=A27),1,0)</f>
        <v>0</v>
      </c>
      <c r="E27" s="2"/>
      <c r="F27" s="25">
        <v>54</v>
      </c>
      <c r="G27" s="7">
        <f t="shared" si="1"/>
        <v>0</v>
      </c>
      <c r="H27" s="25">
        <v>100</v>
      </c>
      <c r="I27" s="7">
        <f t="shared" si="2"/>
        <v>0</v>
      </c>
      <c r="J27" s="44">
        <v>135</v>
      </c>
      <c r="K27" s="20">
        <f t="shared" si="3"/>
        <v>0</v>
      </c>
      <c r="L27" s="46">
        <v>165</v>
      </c>
      <c r="M27" s="12">
        <f t="shared" si="4"/>
        <v>0</v>
      </c>
      <c r="N27" s="25">
        <v>195</v>
      </c>
      <c r="O27" s="12">
        <f t="shared" si="5"/>
        <v>0</v>
      </c>
      <c r="P27" s="25">
        <v>225</v>
      </c>
      <c r="Q27" s="12">
        <f t="shared" si="6"/>
        <v>0</v>
      </c>
      <c r="R27" s="25">
        <v>250</v>
      </c>
      <c r="S27" s="12">
        <f t="shared" si="7"/>
        <v>0</v>
      </c>
      <c r="T27" s="25">
        <v>34</v>
      </c>
      <c r="U27" s="12">
        <f t="shared" si="8"/>
        <v>0</v>
      </c>
      <c r="V27" s="25">
        <v>470</v>
      </c>
      <c r="W27" s="12">
        <f t="shared" si="9"/>
        <v>0</v>
      </c>
      <c r="X27" s="25">
        <f>V27+32</f>
        <v>502</v>
      </c>
      <c r="Y27" s="12">
        <f t="shared" si="10"/>
        <v>0</v>
      </c>
      <c r="Z27" s="25">
        <f>X27+32</f>
        <v>534</v>
      </c>
      <c r="AA27" s="12">
        <f t="shared" si="11"/>
        <v>0</v>
      </c>
      <c r="AB27" s="25">
        <f>Z27+32</f>
        <v>566</v>
      </c>
      <c r="AC27" s="12">
        <f t="shared" si="12"/>
        <v>0</v>
      </c>
      <c r="AD27" s="25">
        <f>AB27+32</f>
        <v>598</v>
      </c>
      <c r="AE27" s="12">
        <f t="shared" si="14"/>
        <v>0</v>
      </c>
      <c r="AF27" s="25">
        <f>AD27+32</f>
        <v>630</v>
      </c>
      <c r="AG27" s="12">
        <f t="shared" si="15"/>
        <v>0</v>
      </c>
      <c r="AH27" s="44">
        <v>32</v>
      </c>
      <c r="AI27" s="12">
        <f t="shared" si="16"/>
        <v>0</v>
      </c>
    </row>
    <row r="28" spans="1:35" ht="18.75">
      <c r="A28" t="s">
        <v>26</v>
      </c>
      <c r="B28" s="2" t="s">
        <v>9</v>
      </c>
      <c r="C28" s="2" t="s">
        <v>17</v>
      </c>
      <c r="D28" s="5">
        <f>IF(AND(Us!$A$6=C28,Us!$C$7=A28),1,0)</f>
        <v>0</v>
      </c>
      <c r="E28" s="2"/>
      <c r="F28" s="25">
        <v>65</v>
      </c>
      <c r="G28" s="7">
        <f t="shared" si="1"/>
        <v>0</v>
      </c>
      <c r="H28" s="25">
        <v>120</v>
      </c>
      <c r="I28" s="7">
        <f t="shared" si="2"/>
        <v>0</v>
      </c>
      <c r="J28" s="44">
        <v>160</v>
      </c>
      <c r="K28" s="20">
        <f t="shared" si="3"/>
        <v>0</v>
      </c>
      <c r="L28" s="46">
        <v>200</v>
      </c>
      <c r="M28" s="12">
        <f t="shared" si="4"/>
        <v>0</v>
      </c>
      <c r="N28" s="25">
        <v>240</v>
      </c>
      <c r="O28" s="12">
        <f t="shared" si="5"/>
        <v>0</v>
      </c>
      <c r="P28" s="25">
        <v>280</v>
      </c>
      <c r="Q28" s="12">
        <f t="shared" si="6"/>
        <v>0</v>
      </c>
      <c r="R28" s="25">
        <v>310</v>
      </c>
      <c r="S28" s="12">
        <f t="shared" si="7"/>
        <v>0</v>
      </c>
      <c r="T28" s="25">
        <v>42</v>
      </c>
      <c r="U28" s="12">
        <f t="shared" si="8"/>
        <v>0</v>
      </c>
      <c r="V28" s="25">
        <v>570</v>
      </c>
      <c r="W28" s="12">
        <f t="shared" si="9"/>
        <v>0</v>
      </c>
      <c r="X28" s="25">
        <f>V28+39</f>
        <v>609</v>
      </c>
      <c r="Y28" s="12">
        <f t="shared" si="10"/>
        <v>0</v>
      </c>
      <c r="Z28" s="25">
        <f>X28+39</f>
        <v>648</v>
      </c>
      <c r="AA28" s="12">
        <f t="shared" si="11"/>
        <v>0</v>
      </c>
      <c r="AB28" s="25">
        <f>Z28+39</f>
        <v>687</v>
      </c>
      <c r="AC28" s="12">
        <f t="shared" si="12"/>
        <v>0</v>
      </c>
      <c r="AD28" s="25">
        <f>AB28+39</f>
        <v>726</v>
      </c>
      <c r="AE28" s="12">
        <f t="shared" si="14"/>
        <v>0</v>
      </c>
      <c r="AF28" s="25">
        <f>AD28+39</f>
        <v>765</v>
      </c>
      <c r="AG28" s="12">
        <f t="shared" si="15"/>
        <v>0</v>
      </c>
      <c r="AH28" s="44">
        <v>39</v>
      </c>
      <c r="AI28" s="12">
        <f t="shared" si="16"/>
        <v>0</v>
      </c>
    </row>
    <row r="29" spans="1:35" ht="18.75">
      <c r="A29" t="s">
        <v>26</v>
      </c>
      <c r="B29" s="2" t="s">
        <v>10</v>
      </c>
      <c r="C29" s="2" t="s">
        <v>18</v>
      </c>
      <c r="D29" s="5">
        <f>IF(AND(Us!$A$6=C29,Us!$C$7=A29),1,0)</f>
        <v>0</v>
      </c>
      <c r="E29" s="2"/>
      <c r="F29" s="25">
        <v>60</v>
      </c>
      <c r="G29" s="7">
        <f t="shared" si="1"/>
        <v>0</v>
      </c>
      <c r="H29" s="25">
        <v>110</v>
      </c>
      <c r="I29" s="7">
        <f t="shared" si="2"/>
        <v>0</v>
      </c>
      <c r="J29" s="44">
        <v>150</v>
      </c>
      <c r="K29" s="20">
        <f t="shared" si="3"/>
        <v>0</v>
      </c>
      <c r="L29" s="46">
        <v>190</v>
      </c>
      <c r="M29" s="12">
        <f t="shared" si="4"/>
        <v>0</v>
      </c>
      <c r="N29" s="25">
        <v>230</v>
      </c>
      <c r="O29" s="12">
        <f t="shared" si="5"/>
        <v>0</v>
      </c>
      <c r="P29" s="25">
        <v>265</v>
      </c>
      <c r="Q29" s="12">
        <f t="shared" si="6"/>
        <v>0</v>
      </c>
      <c r="R29" s="25">
        <v>290</v>
      </c>
      <c r="S29" s="12">
        <f t="shared" si="7"/>
        <v>0</v>
      </c>
      <c r="T29" s="25">
        <v>39</v>
      </c>
      <c r="U29" s="12">
        <f t="shared" si="8"/>
        <v>0</v>
      </c>
      <c r="V29" s="25">
        <v>550</v>
      </c>
      <c r="W29" s="12">
        <f t="shared" si="9"/>
        <v>0</v>
      </c>
      <c r="X29" s="25">
        <f>V29+37</f>
        <v>587</v>
      </c>
      <c r="Y29" s="12">
        <f t="shared" si="10"/>
        <v>0</v>
      </c>
      <c r="Z29" s="25">
        <f>X29+37</f>
        <v>624</v>
      </c>
      <c r="AA29" s="12">
        <f t="shared" si="11"/>
        <v>0</v>
      </c>
      <c r="AB29" s="25">
        <f>Z29+37</f>
        <v>661</v>
      </c>
      <c r="AC29" s="12">
        <f t="shared" si="12"/>
        <v>0</v>
      </c>
      <c r="AD29" s="25">
        <f>AB29+37</f>
        <v>698</v>
      </c>
      <c r="AE29" s="12">
        <f t="shared" si="14"/>
        <v>0</v>
      </c>
      <c r="AF29" s="25">
        <f>AD29+37</f>
        <v>735</v>
      </c>
      <c r="AG29" s="12">
        <f t="shared" si="15"/>
        <v>0</v>
      </c>
      <c r="AH29" s="44">
        <v>37</v>
      </c>
      <c r="AI29" s="12">
        <f t="shared" si="16"/>
        <v>0</v>
      </c>
    </row>
    <row r="30" spans="1:35" ht="18.75">
      <c r="A30" t="s">
        <v>26</v>
      </c>
      <c r="B30" s="2" t="s">
        <v>11</v>
      </c>
      <c r="C30" s="2" t="s">
        <v>19</v>
      </c>
      <c r="D30" s="5">
        <f>IF(AND(Us!$A$6=C30,Us!$C$7=A30),1,0)</f>
        <v>0</v>
      </c>
      <c r="E30" s="2"/>
      <c r="F30" s="25">
        <v>83</v>
      </c>
      <c r="G30" s="7">
        <f t="shared" si="1"/>
        <v>0</v>
      </c>
      <c r="H30" s="25">
        <v>155</v>
      </c>
      <c r="I30" s="7">
        <f t="shared" si="2"/>
        <v>0</v>
      </c>
      <c r="J30" s="44">
        <v>210</v>
      </c>
      <c r="K30" s="20">
        <f t="shared" si="3"/>
        <v>0</v>
      </c>
      <c r="L30" s="46">
        <v>255</v>
      </c>
      <c r="M30" s="12">
        <f t="shared" si="4"/>
        <v>0</v>
      </c>
      <c r="N30" s="25">
        <v>300</v>
      </c>
      <c r="O30" s="12">
        <f t="shared" si="5"/>
        <v>0</v>
      </c>
      <c r="P30" s="25">
        <v>350</v>
      </c>
      <c r="Q30" s="12">
        <f t="shared" si="6"/>
        <v>0</v>
      </c>
      <c r="R30" s="25">
        <v>400</v>
      </c>
      <c r="S30" s="12">
        <f t="shared" si="7"/>
        <v>0</v>
      </c>
      <c r="T30" s="25">
        <v>56</v>
      </c>
      <c r="U30" s="12">
        <f t="shared" si="8"/>
        <v>0</v>
      </c>
      <c r="V30" s="25">
        <v>780</v>
      </c>
      <c r="W30" s="12">
        <f t="shared" si="9"/>
        <v>0</v>
      </c>
      <c r="X30" s="25">
        <f>V30+48</f>
        <v>828</v>
      </c>
      <c r="Y30" s="12">
        <f t="shared" si="10"/>
        <v>0</v>
      </c>
      <c r="Z30" s="25">
        <f>X30+48</f>
        <v>876</v>
      </c>
      <c r="AA30" s="12">
        <f t="shared" si="11"/>
        <v>0</v>
      </c>
      <c r="AB30" s="25">
        <f>Z30+48</f>
        <v>924</v>
      </c>
      <c r="AC30" s="12">
        <f t="shared" si="12"/>
        <v>0</v>
      </c>
      <c r="AD30" s="25">
        <f>AB30+48</f>
        <v>972</v>
      </c>
      <c r="AE30" s="12">
        <f t="shared" si="14"/>
        <v>0</v>
      </c>
      <c r="AF30" s="25">
        <f>AD30+48</f>
        <v>1020</v>
      </c>
      <c r="AG30" s="12">
        <f t="shared" si="15"/>
        <v>0</v>
      </c>
      <c r="AH30" s="44">
        <v>48</v>
      </c>
      <c r="AI30" s="12">
        <f t="shared" si="16"/>
        <v>0</v>
      </c>
    </row>
    <row r="31" spans="1:35" s="14" customFormat="1">
      <c r="F31" s="15"/>
      <c r="G31" s="15">
        <f>SUM(G3:G30)</f>
        <v>42</v>
      </c>
      <c r="H31" s="15"/>
      <c r="I31" s="15">
        <f>SUM(I3:I30)</f>
        <v>75</v>
      </c>
      <c r="J31" s="15"/>
      <c r="K31" s="15">
        <f t="shared" ref="K31:AI31" si="29">SUM(K3:K30)</f>
        <v>95</v>
      </c>
      <c r="L31" s="15"/>
      <c r="M31" s="15">
        <f t="shared" si="29"/>
        <v>120</v>
      </c>
      <c r="N31" s="15"/>
      <c r="O31" s="15">
        <f t="shared" si="29"/>
        <v>145</v>
      </c>
      <c r="P31" s="15"/>
      <c r="Q31" s="15">
        <f t="shared" si="29"/>
        <v>170</v>
      </c>
      <c r="R31" s="15"/>
      <c r="S31" s="15">
        <f t="shared" si="29"/>
        <v>190</v>
      </c>
      <c r="T31" s="15"/>
      <c r="U31" s="15">
        <f t="shared" si="29"/>
        <v>216</v>
      </c>
      <c r="V31" s="15"/>
      <c r="W31" s="15">
        <f t="shared" si="29"/>
        <v>242</v>
      </c>
      <c r="X31" s="15"/>
      <c r="Y31" s="15">
        <f t="shared" si="29"/>
        <v>268</v>
      </c>
      <c r="Z31" s="15"/>
      <c r="AA31" s="15">
        <f t="shared" si="29"/>
        <v>294</v>
      </c>
      <c r="AB31" s="15"/>
      <c r="AC31" s="15">
        <f t="shared" si="29"/>
        <v>320</v>
      </c>
      <c r="AD31" s="15"/>
      <c r="AE31" s="15">
        <f t="shared" si="29"/>
        <v>346</v>
      </c>
      <c r="AF31" s="15"/>
      <c r="AG31" s="15">
        <f t="shared" si="29"/>
        <v>372</v>
      </c>
      <c r="AH31" s="15"/>
      <c r="AI31" s="15">
        <f t="shared" si="29"/>
        <v>24</v>
      </c>
    </row>
    <row r="32" spans="1:35" s="9" customFormat="1" ht="18.75">
      <c r="A32" s="9" t="s">
        <v>27</v>
      </c>
      <c r="D32" s="10"/>
      <c r="F32" s="41"/>
      <c r="G32" s="10">
        <f>IF(F2=Us!$C$1,1,0)</f>
        <v>0</v>
      </c>
      <c r="H32" s="10"/>
      <c r="I32" s="10">
        <f>IF(H2=Us!$C$1,1,0)</f>
        <v>0</v>
      </c>
      <c r="J32" s="10"/>
      <c r="K32" s="10">
        <f>IF(J2=Us!$C$1,1,0)</f>
        <v>0</v>
      </c>
      <c r="L32" s="10"/>
      <c r="M32" s="10">
        <f>IF(L2=Us!$C$1,1,0)</f>
        <v>0</v>
      </c>
      <c r="N32" s="10"/>
      <c r="O32" s="10">
        <f>IF(N2=Us!$C$1,1,0)</f>
        <v>0</v>
      </c>
      <c r="P32" s="10"/>
      <c r="Q32" s="10">
        <f>IF(P2=Us!$C$1,1,0)</f>
        <v>0</v>
      </c>
      <c r="R32" s="10"/>
      <c r="S32" s="10">
        <f>IF(R2=Us!$C$1,1,0)</f>
        <v>1</v>
      </c>
      <c r="T32" s="10"/>
      <c r="U32" s="10">
        <f>IF(T2=Us!$C$1,1,0)</f>
        <v>0</v>
      </c>
      <c r="V32" s="10"/>
      <c r="W32" s="10">
        <f>IF(V2=Us!$C$1,1,0)</f>
        <v>0</v>
      </c>
      <c r="X32" s="10"/>
      <c r="Y32" s="10">
        <f>IF(X2=Us!$C$1,1,0)</f>
        <v>0</v>
      </c>
      <c r="Z32" s="10"/>
      <c r="AA32" s="10">
        <f>IF(Z2=Us!$C$1,1,0)</f>
        <v>0</v>
      </c>
      <c r="AB32" s="10"/>
      <c r="AC32" s="10">
        <f>IF(AB2=Us!$C$1,1,0)</f>
        <v>0</v>
      </c>
      <c r="AD32" s="10"/>
      <c r="AE32" s="10">
        <f>IF(AD2=Us!$C$1,1,0)</f>
        <v>0</v>
      </c>
      <c r="AF32" s="10"/>
      <c r="AG32" s="10">
        <f>IF(AF2=Us!$C$1,1,0)</f>
        <v>0</v>
      </c>
      <c r="AH32" s="10"/>
      <c r="AI32" s="10">
        <f>IF(AH2=Us!$C$1,1,0)</f>
        <v>0</v>
      </c>
    </row>
    <row r="33" spans="1:35">
      <c r="A33" t="s">
        <v>34</v>
      </c>
      <c r="G33" s="4">
        <f>G31*G32</f>
        <v>0</v>
      </c>
      <c r="I33" s="4">
        <f>I31*I32</f>
        <v>0</v>
      </c>
      <c r="K33" s="4">
        <f t="shared" ref="K33:AI33" si="30">K31*K32</f>
        <v>0</v>
      </c>
      <c r="M33" s="4">
        <f t="shared" si="30"/>
        <v>0</v>
      </c>
      <c r="O33" s="4">
        <f t="shared" si="30"/>
        <v>0</v>
      </c>
      <c r="Q33" s="4">
        <f t="shared" si="30"/>
        <v>0</v>
      </c>
      <c r="S33" s="4">
        <f t="shared" si="30"/>
        <v>190</v>
      </c>
      <c r="U33" s="4">
        <f t="shared" si="30"/>
        <v>0</v>
      </c>
      <c r="W33" s="4">
        <f t="shared" si="30"/>
        <v>0</v>
      </c>
      <c r="Y33" s="4">
        <f t="shared" si="30"/>
        <v>0</v>
      </c>
      <c r="AA33" s="4">
        <f t="shared" si="30"/>
        <v>0</v>
      </c>
      <c r="AC33" s="4">
        <f t="shared" si="30"/>
        <v>0</v>
      </c>
      <c r="AE33" s="4">
        <f t="shared" si="30"/>
        <v>0</v>
      </c>
      <c r="AG33" s="4">
        <f t="shared" si="30"/>
        <v>0</v>
      </c>
      <c r="AI33" s="4">
        <f t="shared" si="30"/>
        <v>0</v>
      </c>
    </row>
    <row r="34" spans="1:35">
      <c r="A34" s="11" t="s">
        <v>33</v>
      </c>
      <c r="B34" s="11"/>
      <c r="C34" s="27">
        <f>SUM(G33:AI33)</f>
        <v>190</v>
      </c>
      <c r="K34" s="19"/>
    </row>
    <row r="35" spans="1:35">
      <c r="H35" s="42"/>
      <c r="I35" s="8"/>
      <c r="K35" s="19"/>
    </row>
    <row r="36" spans="1:35">
      <c r="K36" s="19"/>
    </row>
    <row r="37" spans="1:35">
      <c r="K37" s="19"/>
    </row>
    <row r="38" spans="1:35">
      <c r="A38" s="29"/>
      <c r="B38" s="29"/>
      <c r="C38" s="40"/>
      <c r="D38" s="40"/>
      <c r="E38" s="40"/>
      <c r="F38" s="40"/>
      <c r="G38" s="40"/>
      <c r="H38" s="40"/>
      <c r="I38" s="40"/>
      <c r="J38" s="40"/>
      <c r="K38" s="19"/>
    </row>
    <row r="39" spans="1:35">
      <c r="C39" s="88" t="s">
        <v>30</v>
      </c>
      <c r="D39" s="89">
        <v>0.08</v>
      </c>
      <c r="E39" s="89">
        <v>0.1</v>
      </c>
      <c r="F39" s="89">
        <v>0.12</v>
      </c>
      <c r="G39" s="89">
        <v>0.15</v>
      </c>
      <c r="H39" s="89">
        <v>0.17</v>
      </c>
      <c r="I39" s="89">
        <v>0.19</v>
      </c>
      <c r="J39" s="89">
        <v>0.22</v>
      </c>
      <c r="K39" s="19"/>
    </row>
    <row r="40" spans="1:35">
      <c r="B40" s="28"/>
      <c r="C40" s="88" t="s">
        <v>31</v>
      </c>
      <c r="D40" s="90">
        <f>$C$34*D39</f>
        <v>15.200000000000001</v>
      </c>
      <c r="E40" s="90">
        <f t="shared" ref="E40:J40" si="31">$C$34*E39</f>
        <v>19</v>
      </c>
      <c r="F40" s="90">
        <f t="shared" si="31"/>
        <v>22.8</v>
      </c>
      <c r="G40" s="90">
        <f t="shared" si="31"/>
        <v>28.5</v>
      </c>
      <c r="H40" s="90">
        <f t="shared" si="31"/>
        <v>32.300000000000004</v>
      </c>
      <c r="I40" s="90">
        <f t="shared" si="31"/>
        <v>36.1</v>
      </c>
      <c r="J40" s="90">
        <f t="shared" si="31"/>
        <v>41.8</v>
      </c>
      <c r="K40" s="19"/>
    </row>
    <row r="41" spans="1:35">
      <c r="C41" s="88" t="s">
        <v>32</v>
      </c>
      <c r="D41" s="90">
        <f>$C$34+D40</f>
        <v>205.2</v>
      </c>
      <c r="E41" s="90">
        <f t="shared" ref="E41:J41" si="32">$C$34+E40</f>
        <v>209</v>
      </c>
      <c r="F41" s="90">
        <f t="shared" si="32"/>
        <v>212.8</v>
      </c>
      <c r="G41" s="90">
        <f t="shared" si="32"/>
        <v>218.5</v>
      </c>
      <c r="H41" s="90">
        <f t="shared" si="32"/>
        <v>222.3</v>
      </c>
      <c r="I41" s="90">
        <f t="shared" si="32"/>
        <v>226.1</v>
      </c>
      <c r="J41" s="90">
        <f t="shared" si="32"/>
        <v>231.8</v>
      </c>
      <c r="K41" s="19"/>
    </row>
    <row r="42" spans="1:35">
      <c r="K42" s="19"/>
    </row>
    <row r="43" spans="1:35">
      <c r="K43" s="19"/>
    </row>
    <row r="44" spans="1:35">
      <c r="K44" s="19"/>
    </row>
    <row r="45" spans="1:35">
      <c r="K45" s="19"/>
    </row>
    <row r="46" spans="1:35">
      <c r="K46" s="19"/>
    </row>
    <row r="47" spans="1:35">
      <c r="K47" s="19"/>
    </row>
    <row r="48" spans="1:35">
      <c r="K48" s="19"/>
    </row>
    <row r="49" spans="11:11">
      <c r="K49" s="19"/>
    </row>
    <row r="50" spans="11:11">
      <c r="K50" s="19"/>
    </row>
    <row r="51" spans="11:11">
      <c r="K51" s="19"/>
    </row>
    <row r="52" spans="11:11">
      <c r="K52" s="19"/>
    </row>
    <row r="53" spans="11:11">
      <c r="K53" s="19"/>
    </row>
    <row r="54" spans="11:11">
      <c r="K54" s="19"/>
    </row>
    <row r="55" spans="11:11">
      <c r="K55" s="19"/>
    </row>
    <row r="56" spans="11:11">
      <c r="K56" s="19"/>
    </row>
    <row r="57" spans="11:11">
      <c r="K57" s="19"/>
    </row>
    <row r="58" spans="11:11">
      <c r="K58" s="19"/>
    </row>
    <row r="59" spans="11:11">
      <c r="K59" s="19"/>
    </row>
    <row r="60" spans="11:11">
      <c r="K60" s="19"/>
    </row>
    <row r="61" spans="11:11">
      <c r="K61" s="19"/>
    </row>
    <row r="62" spans="11:11">
      <c r="K62" s="19"/>
    </row>
    <row r="63" spans="11:11">
      <c r="K63" s="19"/>
    </row>
    <row r="64" spans="11:11">
      <c r="K64" s="19"/>
    </row>
    <row r="65" spans="11:11">
      <c r="K65" s="19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B8" sqref="B8"/>
    </sheetView>
  </sheetViews>
  <sheetFormatPr baseColWidth="10" defaultRowHeight="15"/>
  <cols>
    <col min="1" max="1" width="38.42578125" customWidth="1"/>
    <col min="2" max="2" width="15.5703125" customWidth="1"/>
    <col min="3" max="3" width="11.42578125" style="6"/>
  </cols>
  <sheetData>
    <row r="1" spans="1:3">
      <c r="B1" s="33" t="s">
        <v>29</v>
      </c>
      <c r="C1" s="34">
        <v>8</v>
      </c>
    </row>
    <row r="2" spans="1:3">
      <c r="B2" s="33" t="s">
        <v>28</v>
      </c>
      <c r="C2" s="34" t="s">
        <v>25</v>
      </c>
    </row>
    <row r="6" spans="1:3">
      <c r="A6" s="3"/>
    </row>
    <row r="7" spans="1:3">
      <c r="A7" s="36" t="s">
        <v>12</v>
      </c>
      <c r="B7" s="30">
        <f>'cars location'!C34</f>
        <v>190</v>
      </c>
    </row>
    <row r="8" spans="1:3">
      <c r="A8" s="35">
        <v>0.08</v>
      </c>
      <c r="B8" s="30">
        <f>IF(A8="","",HLOOKUP(A8,'cars location'!D39:J41,2,0))</f>
        <v>15.200000000000001</v>
      </c>
    </row>
    <row r="9" spans="1:3">
      <c r="A9" s="31" t="s">
        <v>35</v>
      </c>
      <c r="B9" s="32">
        <f>SUM(B7:B8)</f>
        <v>205.2</v>
      </c>
    </row>
    <row r="10" spans="1:3">
      <c r="A10" s="3"/>
    </row>
  </sheetData>
  <phoneticPr fontId="5" type="noConversion"/>
  <dataValidations count="2">
    <dataValidation type="list" allowBlank="1" showInputMessage="1" showErrorMessage="1" sqref="A7">
      <formula1>ListCars</formula1>
    </dataValidation>
    <dataValidation type="list" allowBlank="1" showInputMessage="1" showErrorMessage="1" sqref="C2">
      <formula1>"low,middle,high"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'cars location'!$D$39:$J$39</xm:f>
          </x14:formula1>
          <xm:sqref>A8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86"/>
  <sheetViews>
    <sheetView zoomScale="85" zoomScaleNormal="85" workbookViewId="0">
      <selection activeCell="C27" sqref="C27"/>
    </sheetView>
  </sheetViews>
  <sheetFormatPr baseColWidth="10" defaultRowHeight="15"/>
  <cols>
    <col min="1" max="1" width="21" customWidth="1"/>
    <col min="2" max="2" width="14" style="67" customWidth="1"/>
    <col min="3" max="3" width="18.140625" customWidth="1"/>
    <col min="4" max="4" width="9.42578125" style="67" customWidth="1"/>
    <col min="5" max="5" width="14.140625" customWidth="1"/>
    <col min="6" max="6" width="14.140625" style="74" customWidth="1"/>
    <col min="7" max="7" width="12.5703125" style="17" bestFit="1" customWidth="1"/>
    <col min="8" max="8" width="12.5703125" style="74" customWidth="1"/>
    <col min="9" max="9" width="11.42578125" style="17"/>
    <col min="10" max="10" width="11.42578125" style="74"/>
    <col min="11" max="11" width="11.42578125" style="17"/>
    <col min="12" max="12" width="11.42578125" style="74"/>
    <col min="13" max="13" width="14.85546875" style="17" customWidth="1"/>
    <col min="14" max="14" width="11.42578125" style="74"/>
    <col min="15" max="15" width="11.42578125" style="17"/>
    <col min="16" max="16" width="11.42578125" style="74"/>
    <col min="17" max="17" width="11.42578125" style="17"/>
    <col min="18" max="18" width="11.42578125" style="74"/>
    <col min="19" max="19" width="11.42578125" style="17"/>
    <col min="20" max="20" width="11.42578125" style="74"/>
    <col min="21" max="21" width="11.42578125" style="17"/>
    <col min="22" max="22" width="11.42578125" style="74"/>
    <col min="23" max="23" width="11.42578125" style="17"/>
    <col min="24" max="24" width="11.42578125" style="74"/>
    <col min="25" max="25" width="11.42578125" style="17"/>
    <col min="26" max="26" width="11.42578125" style="74"/>
    <col min="27" max="27" width="13" style="17" customWidth="1"/>
    <col min="28" max="28" width="11.42578125" style="75"/>
  </cols>
  <sheetData>
    <row r="2" spans="1:28">
      <c r="A2" s="58"/>
      <c r="B2" s="58"/>
    </row>
    <row r="3" spans="1:28" s="67" customFormat="1">
      <c r="A3" s="93" t="s">
        <v>133</v>
      </c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5"/>
      <c r="AB3" s="75"/>
    </row>
    <row r="4" spans="1:28">
      <c r="A4" s="69" t="s">
        <v>127</v>
      </c>
      <c r="B4" s="69" t="s">
        <v>143</v>
      </c>
      <c r="C4" s="70" t="s">
        <v>107</v>
      </c>
      <c r="D4" s="70" t="s">
        <v>136</v>
      </c>
      <c r="E4" s="70" t="s">
        <v>111</v>
      </c>
      <c r="F4" s="75"/>
      <c r="G4" s="78" t="s">
        <v>112</v>
      </c>
      <c r="H4" s="75"/>
      <c r="I4" s="78" t="s">
        <v>128</v>
      </c>
      <c r="J4" s="75"/>
      <c r="K4" s="78" t="s">
        <v>114</v>
      </c>
      <c r="L4" s="75"/>
      <c r="M4" s="78" t="s">
        <v>129</v>
      </c>
      <c r="N4" s="75"/>
      <c r="O4" s="78" t="s">
        <v>130</v>
      </c>
      <c r="P4" s="75"/>
      <c r="Q4" s="78" t="s">
        <v>117</v>
      </c>
      <c r="R4" s="75"/>
      <c r="S4" s="78" t="s">
        <v>131</v>
      </c>
      <c r="T4" s="75"/>
      <c r="U4" s="78" t="s">
        <v>119</v>
      </c>
      <c r="V4" s="75"/>
      <c r="W4" s="78" t="s">
        <v>120</v>
      </c>
      <c r="X4" s="75"/>
      <c r="Y4" s="78" t="s">
        <v>132</v>
      </c>
      <c r="Z4" s="75"/>
      <c r="AA4" s="47" t="s">
        <v>122</v>
      </c>
    </row>
    <row r="5" spans="1:28">
      <c r="A5" s="33">
        <v>7</v>
      </c>
      <c r="B5" s="33" t="s">
        <v>24</v>
      </c>
      <c r="C5" s="68" t="s">
        <v>36</v>
      </c>
      <c r="D5" s="68">
        <f>IF(AND(Agence!$C$1=A5,Agence!$C$2=C5),1,0)</f>
        <v>0</v>
      </c>
      <c r="E5" s="73">
        <v>25</v>
      </c>
      <c r="F5" s="76">
        <f>D5*E5</f>
        <v>0</v>
      </c>
      <c r="G5" s="73">
        <v>37</v>
      </c>
      <c r="H5" s="76">
        <f>D5*G5</f>
        <v>0</v>
      </c>
      <c r="I5" s="73">
        <v>22</v>
      </c>
      <c r="J5" s="76">
        <f>D5*I5</f>
        <v>0</v>
      </c>
      <c r="K5" s="73">
        <v>28</v>
      </c>
      <c r="L5" s="76">
        <f>D5*K5</f>
        <v>0</v>
      </c>
      <c r="M5" s="73">
        <v>17</v>
      </c>
      <c r="N5" s="76">
        <f>D5*M5</f>
        <v>0</v>
      </c>
      <c r="O5" s="73">
        <v>24</v>
      </c>
      <c r="P5" s="76">
        <f>D5*O5</f>
        <v>0</v>
      </c>
      <c r="Q5" s="73">
        <v>52</v>
      </c>
      <c r="R5" s="76">
        <f>D5*Q5</f>
        <v>0</v>
      </c>
      <c r="S5" s="73">
        <v>20</v>
      </c>
      <c r="T5" s="76">
        <f>D5*S5</f>
        <v>0</v>
      </c>
      <c r="U5" s="73"/>
      <c r="V5" s="76">
        <f>D5*U5</f>
        <v>0</v>
      </c>
      <c r="W5" s="73"/>
      <c r="X5" s="76">
        <f>D5*W5</f>
        <v>0</v>
      </c>
      <c r="Y5" s="73">
        <v>24</v>
      </c>
      <c r="Z5" s="76">
        <f>D5*Y5</f>
        <v>0</v>
      </c>
      <c r="AA5" s="77">
        <v>19</v>
      </c>
      <c r="AB5" s="76">
        <f>D5*AA5</f>
        <v>0</v>
      </c>
    </row>
    <row r="6" spans="1:28">
      <c r="A6" s="33">
        <v>7</v>
      </c>
      <c r="B6" s="33" t="s">
        <v>24</v>
      </c>
      <c r="C6" s="68" t="s">
        <v>37</v>
      </c>
      <c r="D6" s="68">
        <f>IF(AND(Agence!$C$1=A6,Agence!$C$2=C6),1,0)</f>
        <v>0</v>
      </c>
      <c r="E6" s="73">
        <v>25</v>
      </c>
      <c r="F6" s="76">
        <f t="shared" ref="F6:F27" si="0">D6*E6</f>
        <v>0</v>
      </c>
      <c r="G6" s="73">
        <v>37</v>
      </c>
      <c r="H6" s="76">
        <f t="shared" ref="H6:H27" si="1">D6*G6</f>
        <v>0</v>
      </c>
      <c r="I6" s="73">
        <v>22</v>
      </c>
      <c r="J6" s="76">
        <f t="shared" ref="J6:J27" si="2">D6*I6</f>
        <v>0</v>
      </c>
      <c r="K6" s="73">
        <v>28</v>
      </c>
      <c r="L6" s="76">
        <f t="shared" ref="L6:L27" si="3">D6*K6</f>
        <v>0</v>
      </c>
      <c r="M6" s="73">
        <v>17</v>
      </c>
      <c r="N6" s="76">
        <f t="shared" ref="N6:N27" si="4">D6*M6</f>
        <v>0</v>
      </c>
      <c r="O6" s="73">
        <v>24</v>
      </c>
      <c r="P6" s="76">
        <f t="shared" ref="P6:P27" si="5">D6*O6</f>
        <v>0</v>
      </c>
      <c r="Q6" s="73">
        <v>52</v>
      </c>
      <c r="R6" s="76">
        <f t="shared" ref="R6:R27" si="6">D6*Q6</f>
        <v>0</v>
      </c>
      <c r="S6" s="73">
        <v>20</v>
      </c>
      <c r="T6" s="76">
        <f t="shared" ref="T6:T26" si="7">D6*S6</f>
        <v>0</v>
      </c>
      <c r="U6" s="73"/>
      <c r="V6" s="76">
        <f t="shared" ref="V6:V27" si="8">D6*U6</f>
        <v>0</v>
      </c>
      <c r="W6" s="73"/>
      <c r="X6" s="76">
        <f t="shared" ref="X6:X27" si="9">D6*W6</f>
        <v>0</v>
      </c>
      <c r="Y6" s="73">
        <v>24</v>
      </c>
      <c r="Z6" s="76">
        <f t="shared" ref="Z6:Z27" si="10">D6*Y6</f>
        <v>0</v>
      </c>
      <c r="AA6" s="77">
        <v>19</v>
      </c>
      <c r="AB6" s="76">
        <f t="shared" ref="AB6:AB27" si="11">D6*AA6</f>
        <v>0</v>
      </c>
    </row>
    <row r="7" spans="1:28">
      <c r="A7" s="33">
        <v>7</v>
      </c>
      <c r="B7" s="33" t="s">
        <v>25</v>
      </c>
      <c r="C7" s="68" t="s">
        <v>38</v>
      </c>
      <c r="D7" s="68">
        <f>IF(AND(Agence!$C$1=A7,Agence!$C$2=C7),1,0)</f>
        <v>0</v>
      </c>
      <c r="E7" s="73">
        <v>25</v>
      </c>
      <c r="F7" s="76">
        <f t="shared" si="0"/>
        <v>0</v>
      </c>
      <c r="G7" s="73">
        <v>37</v>
      </c>
      <c r="H7" s="76">
        <f t="shared" si="1"/>
        <v>0</v>
      </c>
      <c r="I7" s="73">
        <v>22</v>
      </c>
      <c r="J7" s="76">
        <f t="shared" si="2"/>
        <v>0</v>
      </c>
      <c r="K7" s="73">
        <v>28</v>
      </c>
      <c r="L7" s="76">
        <f t="shared" si="3"/>
        <v>0</v>
      </c>
      <c r="M7" s="73">
        <v>20</v>
      </c>
      <c r="N7" s="76">
        <f t="shared" si="4"/>
        <v>0</v>
      </c>
      <c r="O7" s="73">
        <v>33</v>
      </c>
      <c r="P7" s="76">
        <f t="shared" si="5"/>
        <v>0</v>
      </c>
      <c r="Q7" s="73">
        <v>65</v>
      </c>
      <c r="R7" s="76">
        <f t="shared" si="6"/>
        <v>0</v>
      </c>
      <c r="S7" s="73">
        <v>20</v>
      </c>
      <c r="T7" s="76">
        <f t="shared" si="7"/>
        <v>0</v>
      </c>
      <c r="U7" s="73">
        <v>27</v>
      </c>
      <c r="V7" s="76">
        <f t="shared" si="8"/>
        <v>0</v>
      </c>
      <c r="W7" s="73"/>
      <c r="X7" s="76">
        <f t="shared" si="9"/>
        <v>0</v>
      </c>
      <c r="Y7" s="73">
        <v>24</v>
      </c>
      <c r="Z7" s="76">
        <f t="shared" si="10"/>
        <v>0</v>
      </c>
      <c r="AA7" s="77">
        <v>23</v>
      </c>
      <c r="AB7" s="76">
        <f t="shared" si="11"/>
        <v>0</v>
      </c>
    </row>
    <row r="8" spans="1:28">
      <c r="A8" s="33">
        <v>7</v>
      </c>
      <c r="B8" s="33" t="s">
        <v>25</v>
      </c>
      <c r="C8" s="68" t="s">
        <v>39</v>
      </c>
      <c r="D8" s="68">
        <f>IF(AND(Agence!$C$1=A8,Agence!$C$2=C8),1,0)</f>
        <v>0</v>
      </c>
      <c r="E8" s="73">
        <v>25</v>
      </c>
      <c r="F8" s="76">
        <f t="shared" si="0"/>
        <v>0</v>
      </c>
      <c r="G8" s="73">
        <v>37</v>
      </c>
      <c r="H8" s="76">
        <f t="shared" si="1"/>
        <v>0</v>
      </c>
      <c r="I8" s="73">
        <v>22</v>
      </c>
      <c r="J8" s="76">
        <f t="shared" si="2"/>
        <v>0</v>
      </c>
      <c r="K8" s="73">
        <v>28</v>
      </c>
      <c r="L8" s="76">
        <f t="shared" si="3"/>
        <v>0</v>
      </c>
      <c r="M8" s="73">
        <v>20</v>
      </c>
      <c r="N8" s="76">
        <f t="shared" si="4"/>
        <v>0</v>
      </c>
      <c r="O8" s="73">
        <v>33</v>
      </c>
      <c r="P8" s="76">
        <f t="shared" si="5"/>
        <v>0</v>
      </c>
      <c r="Q8" s="73">
        <v>65</v>
      </c>
      <c r="R8" s="76">
        <f t="shared" si="6"/>
        <v>0</v>
      </c>
      <c r="S8" s="73">
        <v>20</v>
      </c>
      <c r="T8" s="76">
        <f t="shared" si="7"/>
        <v>0</v>
      </c>
      <c r="U8" s="73">
        <v>27</v>
      </c>
      <c r="V8" s="76">
        <f t="shared" si="8"/>
        <v>0</v>
      </c>
      <c r="W8" s="73">
        <v>27</v>
      </c>
      <c r="X8" s="76">
        <f t="shared" si="9"/>
        <v>0</v>
      </c>
      <c r="Y8" s="73">
        <v>24</v>
      </c>
      <c r="Z8" s="76">
        <f t="shared" si="10"/>
        <v>0</v>
      </c>
      <c r="AA8" s="77">
        <v>24</v>
      </c>
      <c r="AB8" s="76">
        <f t="shared" si="11"/>
        <v>0</v>
      </c>
    </row>
    <row r="9" spans="1:28">
      <c r="A9" s="33">
        <v>7</v>
      </c>
      <c r="B9" s="33" t="s">
        <v>25</v>
      </c>
      <c r="C9" s="68" t="s">
        <v>40</v>
      </c>
      <c r="D9" s="68">
        <f>IF(AND(Agence!$C$1=A9,Agence!$C$2=C9),1,0)</f>
        <v>1</v>
      </c>
      <c r="E9" s="73">
        <v>25</v>
      </c>
      <c r="F9" s="76">
        <f t="shared" si="0"/>
        <v>25</v>
      </c>
      <c r="G9" s="73">
        <v>37</v>
      </c>
      <c r="H9" s="76">
        <f t="shared" si="1"/>
        <v>37</v>
      </c>
      <c r="I9" s="73">
        <v>22</v>
      </c>
      <c r="J9" s="76">
        <f t="shared" si="2"/>
        <v>22</v>
      </c>
      <c r="K9" s="73">
        <v>28</v>
      </c>
      <c r="L9" s="76">
        <f t="shared" si="3"/>
        <v>28</v>
      </c>
      <c r="M9" s="73">
        <v>20</v>
      </c>
      <c r="N9" s="76">
        <f t="shared" si="4"/>
        <v>20</v>
      </c>
      <c r="O9" s="73">
        <v>33</v>
      </c>
      <c r="P9" s="76">
        <f t="shared" si="5"/>
        <v>33</v>
      </c>
      <c r="Q9" s="73">
        <v>65</v>
      </c>
      <c r="R9" s="76">
        <f t="shared" si="6"/>
        <v>65</v>
      </c>
      <c r="S9" s="73">
        <v>20</v>
      </c>
      <c r="T9" s="76">
        <f t="shared" si="7"/>
        <v>20</v>
      </c>
      <c r="U9" s="73">
        <v>27</v>
      </c>
      <c r="V9" s="76">
        <f t="shared" si="8"/>
        <v>27</v>
      </c>
      <c r="W9" s="73">
        <v>27</v>
      </c>
      <c r="X9" s="76">
        <f t="shared" si="9"/>
        <v>27</v>
      </c>
      <c r="Y9" s="73">
        <v>24</v>
      </c>
      <c r="Z9" s="76">
        <f t="shared" si="10"/>
        <v>24</v>
      </c>
      <c r="AA9" s="77">
        <v>24</v>
      </c>
      <c r="AB9" s="76">
        <f t="shared" si="11"/>
        <v>24</v>
      </c>
    </row>
    <row r="10" spans="1:28">
      <c r="A10" s="33">
        <v>7</v>
      </c>
      <c r="B10" s="33" t="s">
        <v>25</v>
      </c>
      <c r="C10" s="68" t="s">
        <v>41</v>
      </c>
      <c r="D10" s="68">
        <f>IF(AND(Agence!$C$1=A10,Agence!$C$2=C10),1,0)</f>
        <v>0</v>
      </c>
      <c r="E10" s="73">
        <v>25</v>
      </c>
      <c r="F10" s="76">
        <f t="shared" si="0"/>
        <v>0</v>
      </c>
      <c r="G10" s="73">
        <v>37</v>
      </c>
      <c r="H10" s="76">
        <f t="shared" si="1"/>
        <v>0</v>
      </c>
      <c r="I10" s="73">
        <v>23.7</v>
      </c>
      <c r="J10" s="76">
        <f t="shared" si="2"/>
        <v>0</v>
      </c>
      <c r="K10" s="73">
        <v>28</v>
      </c>
      <c r="L10" s="76">
        <f t="shared" si="3"/>
        <v>0</v>
      </c>
      <c r="M10" s="73">
        <v>20</v>
      </c>
      <c r="N10" s="76">
        <f t="shared" si="4"/>
        <v>0</v>
      </c>
      <c r="O10" s="73">
        <v>33</v>
      </c>
      <c r="P10" s="76">
        <f t="shared" si="5"/>
        <v>0</v>
      </c>
      <c r="Q10" s="73">
        <v>65</v>
      </c>
      <c r="R10" s="76">
        <f t="shared" si="6"/>
        <v>0</v>
      </c>
      <c r="S10" s="73">
        <v>20</v>
      </c>
      <c r="T10" s="76">
        <f t="shared" si="7"/>
        <v>0</v>
      </c>
      <c r="U10" s="73">
        <v>27</v>
      </c>
      <c r="V10" s="76">
        <f t="shared" si="8"/>
        <v>0</v>
      </c>
      <c r="W10" s="73">
        <v>27</v>
      </c>
      <c r="X10" s="76">
        <f t="shared" si="9"/>
        <v>0</v>
      </c>
      <c r="Y10" s="73">
        <v>24</v>
      </c>
      <c r="Z10" s="76">
        <f t="shared" si="10"/>
        <v>0</v>
      </c>
      <c r="AA10" s="77">
        <v>24</v>
      </c>
      <c r="AB10" s="76">
        <f t="shared" si="11"/>
        <v>0</v>
      </c>
    </row>
    <row r="11" spans="1:28">
      <c r="A11" s="33">
        <v>7</v>
      </c>
      <c r="B11" s="33" t="s">
        <v>25</v>
      </c>
      <c r="C11" s="68" t="s">
        <v>42</v>
      </c>
      <c r="D11" s="68">
        <f>IF(AND(Agence!$C$1=A11,Agence!$C$2=C11),1,0)</f>
        <v>0</v>
      </c>
      <c r="E11" s="73">
        <v>28</v>
      </c>
      <c r="F11" s="76">
        <f t="shared" si="0"/>
        <v>0</v>
      </c>
      <c r="G11" s="73">
        <v>37</v>
      </c>
      <c r="H11" s="76">
        <f t="shared" si="1"/>
        <v>0</v>
      </c>
      <c r="I11" s="73">
        <v>28</v>
      </c>
      <c r="J11" s="76">
        <f t="shared" si="2"/>
        <v>0</v>
      </c>
      <c r="K11" s="73">
        <v>30.86</v>
      </c>
      <c r="L11" s="76">
        <f t="shared" si="3"/>
        <v>0</v>
      </c>
      <c r="M11" s="73">
        <v>22.85</v>
      </c>
      <c r="N11" s="76">
        <f t="shared" si="4"/>
        <v>0</v>
      </c>
      <c r="O11" s="73">
        <v>33</v>
      </c>
      <c r="P11" s="76">
        <f t="shared" si="5"/>
        <v>0</v>
      </c>
      <c r="Q11" s="73">
        <v>65</v>
      </c>
      <c r="R11" s="76">
        <f t="shared" si="6"/>
        <v>0</v>
      </c>
      <c r="S11" s="73">
        <v>20</v>
      </c>
      <c r="T11" s="76">
        <f t="shared" si="7"/>
        <v>0</v>
      </c>
      <c r="U11" s="73">
        <v>27</v>
      </c>
      <c r="V11" s="76">
        <f t="shared" si="8"/>
        <v>0</v>
      </c>
      <c r="W11" s="73">
        <v>27</v>
      </c>
      <c r="X11" s="76">
        <f t="shared" si="9"/>
        <v>0</v>
      </c>
      <c r="Y11" s="73">
        <v>24</v>
      </c>
      <c r="Z11" s="76">
        <f t="shared" si="10"/>
        <v>0</v>
      </c>
      <c r="AA11" s="77">
        <v>27</v>
      </c>
      <c r="AB11" s="76">
        <f t="shared" si="11"/>
        <v>0</v>
      </c>
    </row>
    <row r="12" spans="1:28">
      <c r="A12" s="33">
        <v>7</v>
      </c>
      <c r="B12" s="33" t="s">
        <v>26</v>
      </c>
      <c r="C12" s="68" t="s">
        <v>43</v>
      </c>
      <c r="D12" s="68">
        <f>IF(AND(Agence!$C$1=A12,Agence!$C$2=C12),1,0)</f>
        <v>0</v>
      </c>
      <c r="E12" s="73">
        <v>28</v>
      </c>
      <c r="F12" s="76">
        <f t="shared" si="0"/>
        <v>0</v>
      </c>
      <c r="G12" s="73">
        <v>42.72</v>
      </c>
      <c r="H12" s="76">
        <f t="shared" si="1"/>
        <v>0</v>
      </c>
      <c r="I12" s="73">
        <v>28</v>
      </c>
      <c r="J12" s="76">
        <f t="shared" si="2"/>
        <v>0</v>
      </c>
      <c r="K12" s="73">
        <v>32</v>
      </c>
      <c r="L12" s="76">
        <f t="shared" si="3"/>
        <v>0</v>
      </c>
      <c r="M12" s="73">
        <v>24</v>
      </c>
      <c r="N12" s="76">
        <f t="shared" si="4"/>
        <v>0</v>
      </c>
      <c r="O12" s="73">
        <v>41.57</v>
      </c>
      <c r="P12" s="76">
        <f t="shared" si="5"/>
        <v>0</v>
      </c>
      <c r="Q12" s="73">
        <v>65</v>
      </c>
      <c r="R12" s="76">
        <f t="shared" si="6"/>
        <v>0</v>
      </c>
      <c r="S12" s="73">
        <v>20</v>
      </c>
      <c r="T12" s="76">
        <f t="shared" si="7"/>
        <v>0</v>
      </c>
      <c r="U12" s="73">
        <v>37.71</v>
      </c>
      <c r="V12" s="76">
        <f t="shared" si="8"/>
        <v>0</v>
      </c>
      <c r="W12" s="73">
        <v>34.85</v>
      </c>
      <c r="X12" s="76">
        <f t="shared" si="9"/>
        <v>0</v>
      </c>
      <c r="Y12" s="73">
        <v>24</v>
      </c>
      <c r="Z12" s="76">
        <f t="shared" si="10"/>
        <v>0</v>
      </c>
      <c r="AA12" s="77">
        <v>29</v>
      </c>
      <c r="AB12" s="76">
        <f t="shared" si="11"/>
        <v>0</v>
      </c>
    </row>
    <row r="13" spans="1:28">
      <c r="A13" s="33">
        <v>7</v>
      </c>
      <c r="B13" s="33" t="s">
        <v>26</v>
      </c>
      <c r="C13" s="68" t="s">
        <v>44</v>
      </c>
      <c r="D13" s="68">
        <f>IF(AND(Agence!$C$1=A13,Agence!$C$2=C13),1,0)</f>
        <v>0</v>
      </c>
      <c r="E13" s="73">
        <v>35</v>
      </c>
      <c r="F13" s="76">
        <f t="shared" si="0"/>
        <v>0</v>
      </c>
      <c r="G13" s="73">
        <v>45</v>
      </c>
      <c r="H13" s="76">
        <f t="shared" si="1"/>
        <v>0</v>
      </c>
      <c r="I13" s="73">
        <v>31.4</v>
      </c>
      <c r="J13" s="76">
        <f t="shared" si="2"/>
        <v>0</v>
      </c>
      <c r="K13" s="73">
        <v>35.43</v>
      </c>
      <c r="L13" s="76">
        <f t="shared" si="3"/>
        <v>0</v>
      </c>
      <c r="M13" s="73">
        <v>25.14</v>
      </c>
      <c r="N13" s="76">
        <f t="shared" si="4"/>
        <v>0</v>
      </c>
      <c r="O13" s="73">
        <v>45</v>
      </c>
      <c r="P13" s="76">
        <f t="shared" si="5"/>
        <v>0</v>
      </c>
      <c r="Q13" s="73">
        <v>82.14</v>
      </c>
      <c r="R13" s="76">
        <f t="shared" si="6"/>
        <v>0</v>
      </c>
      <c r="S13" s="73">
        <v>34</v>
      </c>
      <c r="T13" s="76">
        <f t="shared" si="7"/>
        <v>0</v>
      </c>
      <c r="U13" s="73">
        <v>42</v>
      </c>
      <c r="V13" s="76">
        <f t="shared" si="8"/>
        <v>0</v>
      </c>
      <c r="W13" s="73">
        <v>38</v>
      </c>
      <c r="X13" s="76">
        <f t="shared" si="9"/>
        <v>0</v>
      </c>
      <c r="Y13" s="73">
        <v>30.85</v>
      </c>
      <c r="Z13" s="76">
        <f t="shared" si="10"/>
        <v>0</v>
      </c>
      <c r="AA13" s="77">
        <v>29</v>
      </c>
      <c r="AB13" s="76">
        <f t="shared" si="11"/>
        <v>0</v>
      </c>
    </row>
    <row r="14" spans="1:28">
      <c r="A14" s="33">
        <v>7</v>
      </c>
      <c r="B14" s="33" t="s">
        <v>26</v>
      </c>
      <c r="C14" s="68" t="s">
        <v>45</v>
      </c>
      <c r="D14" s="68">
        <f>IF(AND(Agence!$C$1=A14,Agence!$C$2=C14),1,0)</f>
        <v>0</v>
      </c>
      <c r="E14" s="73">
        <v>35</v>
      </c>
      <c r="F14" s="76">
        <f t="shared" si="0"/>
        <v>0</v>
      </c>
      <c r="G14" s="73">
        <v>53.58</v>
      </c>
      <c r="H14" s="76">
        <f t="shared" si="1"/>
        <v>0</v>
      </c>
      <c r="I14" s="73">
        <v>40</v>
      </c>
      <c r="J14" s="76">
        <f t="shared" si="2"/>
        <v>0</v>
      </c>
      <c r="K14" s="73">
        <v>38</v>
      </c>
      <c r="L14" s="76">
        <f t="shared" si="3"/>
        <v>0</v>
      </c>
      <c r="M14" s="73">
        <v>26</v>
      </c>
      <c r="N14" s="76">
        <f t="shared" si="4"/>
        <v>0</v>
      </c>
      <c r="O14" s="73">
        <v>50.71</v>
      </c>
      <c r="P14" s="76">
        <f t="shared" si="5"/>
        <v>0</v>
      </c>
      <c r="Q14" s="73">
        <v>95</v>
      </c>
      <c r="R14" s="76">
        <f t="shared" si="6"/>
        <v>0</v>
      </c>
      <c r="S14" s="73">
        <v>40</v>
      </c>
      <c r="T14" s="76">
        <f t="shared" si="7"/>
        <v>0</v>
      </c>
      <c r="U14" s="73">
        <v>42</v>
      </c>
      <c r="V14" s="76">
        <f t="shared" si="8"/>
        <v>0</v>
      </c>
      <c r="W14" s="73">
        <v>38</v>
      </c>
      <c r="X14" s="76">
        <f t="shared" si="9"/>
        <v>0</v>
      </c>
      <c r="Y14" s="73">
        <v>36</v>
      </c>
      <c r="Z14" s="76">
        <f t="shared" si="10"/>
        <v>0</v>
      </c>
      <c r="AA14" s="77">
        <v>35</v>
      </c>
      <c r="AB14" s="76">
        <f t="shared" si="11"/>
        <v>0</v>
      </c>
    </row>
    <row r="15" spans="1:28">
      <c r="A15" s="33">
        <v>7</v>
      </c>
      <c r="B15" s="33" t="s">
        <v>26</v>
      </c>
      <c r="C15" s="68" t="s">
        <v>46</v>
      </c>
      <c r="D15" s="68">
        <f>IF(AND(Agence!$C$1=A15,Agence!$C$2=C15),1,0)</f>
        <v>0</v>
      </c>
      <c r="E15" s="73">
        <v>48</v>
      </c>
      <c r="F15" s="76">
        <f t="shared" si="0"/>
        <v>0</v>
      </c>
      <c r="G15" s="73">
        <v>57</v>
      </c>
      <c r="H15" s="76">
        <f t="shared" si="1"/>
        <v>0</v>
      </c>
      <c r="I15" s="73">
        <v>40</v>
      </c>
      <c r="J15" s="76">
        <f t="shared" si="2"/>
        <v>0</v>
      </c>
      <c r="K15" s="73">
        <v>43.15</v>
      </c>
      <c r="L15" s="76">
        <f t="shared" si="3"/>
        <v>0</v>
      </c>
      <c r="M15" s="73">
        <v>32.28</v>
      </c>
      <c r="N15" s="76">
        <f t="shared" si="4"/>
        <v>0</v>
      </c>
      <c r="O15" s="73">
        <v>53</v>
      </c>
      <c r="P15" s="76">
        <f t="shared" si="5"/>
        <v>0</v>
      </c>
      <c r="Q15" s="73">
        <v>95</v>
      </c>
      <c r="R15" s="76">
        <f t="shared" si="6"/>
        <v>0</v>
      </c>
      <c r="S15" s="73">
        <v>40</v>
      </c>
      <c r="T15" s="76">
        <f t="shared" si="7"/>
        <v>0</v>
      </c>
      <c r="U15" s="73">
        <v>42</v>
      </c>
      <c r="V15" s="76">
        <f t="shared" si="8"/>
        <v>0</v>
      </c>
      <c r="W15" s="73">
        <v>38</v>
      </c>
      <c r="X15" s="76">
        <f t="shared" si="9"/>
        <v>0</v>
      </c>
      <c r="Y15" s="73">
        <v>40</v>
      </c>
      <c r="Z15" s="76">
        <f t="shared" si="10"/>
        <v>0</v>
      </c>
      <c r="AA15" s="77">
        <v>38</v>
      </c>
      <c r="AB15" s="76">
        <f t="shared" si="11"/>
        <v>0</v>
      </c>
    </row>
    <row r="16" spans="1:28">
      <c r="A16" s="33">
        <v>7</v>
      </c>
      <c r="B16" s="33" t="s">
        <v>26</v>
      </c>
      <c r="C16" s="68" t="s">
        <v>47</v>
      </c>
      <c r="D16" s="68">
        <f>IF(AND(Agence!$C$1=A16,Agence!$C$2=C16),1,0)</f>
        <v>0</v>
      </c>
      <c r="E16" s="73">
        <v>48</v>
      </c>
      <c r="F16" s="76">
        <f t="shared" si="0"/>
        <v>0</v>
      </c>
      <c r="G16" s="73">
        <v>63.29</v>
      </c>
      <c r="H16" s="76">
        <f t="shared" si="1"/>
        <v>0</v>
      </c>
      <c r="I16" s="73">
        <v>40</v>
      </c>
      <c r="J16" s="76">
        <f t="shared" si="2"/>
        <v>0</v>
      </c>
      <c r="K16" s="73">
        <v>56</v>
      </c>
      <c r="L16" s="76">
        <f t="shared" si="3"/>
        <v>0</v>
      </c>
      <c r="M16" s="73">
        <v>48</v>
      </c>
      <c r="N16" s="76">
        <f t="shared" si="4"/>
        <v>0</v>
      </c>
      <c r="O16" s="73">
        <v>61.57</v>
      </c>
      <c r="P16" s="76">
        <f t="shared" si="5"/>
        <v>0</v>
      </c>
      <c r="Q16" s="73">
        <v>95</v>
      </c>
      <c r="R16" s="76">
        <f t="shared" si="6"/>
        <v>0</v>
      </c>
      <c r="S16" s="73">
        <v>40</v>
      </c>
      <c r="T16" s="76">
        <f t="shared" si="7"/>
        <v>0</v>
      </c>
      <c r="U16" s="73">
        <v>47</v>
      </c>
      <c r="V16" s="76">
        <f t="shared" si="8"/>
        <v>0</v>
      </c>
      <c r="W16" s="73">
        <v>45.14</v>
      </c>
      <c r="X16" s="76">
        <f t="shared" si="9"/>
        <v>0</v>
      </c>
      <c r="Y16" s="73">
        <v>50</v>
      </c>
      <c r="Z16" s="76">
        <f t="shared" si="10"/>
        <v>0</v>
      </c>
      <c r="AA16" s="77">
        <v>38</v>
      </c>
      <c r="AB16" s="76">
        <f t="shared" si="11"/>
        <v>0</v>
      </c>
    </row>
    <row r="17" spans="1:28">
      <c r="A17" s="33">
        <v>7</v>
      </c>
      <c r="B17" s="33" t="s">
        <v>26</v>
      </c>
      <c r="C17" s="68" t="s">
        <v>48</v>
      </c>
      <c r="D17" s="68">
        <f>IF(AND(Agence!$C$1=A17,Agence!$C$2=C17),1,0)</f>
        <v>0</v>
      </c>
      <c r="E17" s="73">
        <v>57</v>
      </c>
      <c r="F17" s="76">
        <f t="shared" si="0"/>
        <v>0</v>
      </c>
      <c r="G17" s="73">
        <v>65</v>
      </c>
      <c r="H17" s="76">
        <f t="shared" si="1"/>
        <v>0</v>
      </c>
      <c r="I17" s="73">
        <v>40</v>
      </c>
      <c r="J17" s="76">
        <f t="shared" si="2"/>
        <v>0</v>
      </c>
      <c r="K17" s="73">
        <v>56</v>
      </c>
      <c r="L17" s="76">
        <f t="shared" si="3"/>
        <v>0</v>
      </c>
      <c r="M17" s="73">
        <v>48</v>
      </c>
      <c r="N17" s="76">
        <f t="shared" si="4"/>
        <v>0</v>
      </c>
      <c r="O17" s="73">
        <v>65</v>
      </c>
      <c r="P17" s="76">
        <f t="shared" si="5"/>
        <v>0</v>
      </c>
      <c r="Q17" s="73">
        <v>95</v>
      </c>
      <c r="R17" s="76">
        <f t="shared" si="6"/>
        <v>0</v>
      </c>
      <c r="S17" s="73">
        <v>40</v>
      </c>
      <c r="T17" s="76">
        <f t="shared" si="7"/>
        <v>0</v>
      </c>
      <c r="U17" s="73">
        <v>49</v>
      </c>
      <c r="V17" s="76">
        <f t="shared" si="8"/>
        <v>0</v>
      </c>
      <c r="W17" s="73">
        <v>48</v>
      </c>
      <c r="X17" s="76">
        <f t="shared" si="9"/>
        <v>0</v>
      </c>
      <c r="Y17" s="73">
        <v>50</v>
      </c>
      <c r="Z17" s="76">
        <f t="shared" si="10"/>
        <v>0</v>
      </c>
      <c r="AA17" s="77">
        <v>38</v>
      </c>
      <c r="AB17" s="76">
        <f t="shared" si="11"/>
        <v>0</v>
      </c>
    </row>
    <row r="18" spans="1:28">
      <c r="A18" s="33">
        <v>7</v>
      </c>
      <c r="B18" s="33" t="s">
        <v>26</v>
      </c>
      <c r="C18" s="68" t="s">
        <v>49</v>
      </c>
      <c r="D18" s="68">
        <f>IF(AND(Agence!$C$1=A18,Agence!$C$2=C18),1,0)</f>
        <v>0</v>
      </c>
      <c r="E18" s="73">
        <v>57</v>
      </c>
      <c r="F18" s="76">
        <f t="shared" si="0"/>
        <v>0</v>
      </c>
      <c r="G18" s="73">
        <v>60.72</v>
      </c>
      <c r="H18" s="76">
        <f t="shared" si="1"/>
        <v>0</v>
      </c>
      <c r="I18" s="73">
        <v>40</v>
      </c>
      <c r="J18" s="76">
        <f t="shared" si="2"/>
        <v>0</v>
      </c>
      <c r="K18" s="73">
        <v>56</v>
      </c>
      <c r="L18" s="76">
        <f t="shared" si="3"/>
        <v>0</v>
      </c>
      <c r="M18" s="73">
        <v>44.57</v>
      </c>
      <c r="N18" s="76">
        <f t="shared" si="4"/>
        <v>0</v>
      </c>
      <c r="O18" s="73">
        <v>56.42</v>
      </c>
      <c r="P18" s="76">
        <f t="shared" si="5"/>
        <v>0</v>
      </c>
      <c r="Q18" s="73">
        <v>95</v>
      </c>
      <c r="R18" s="76">
        <f t="shared" si="6"/>
        <v>0</v>
      </c>
      <c r="S18" s="73">
        <v>40</v>
      </c>
      <c r="T18" s="76">
        <f t="shared" si="7"/>
        <v>0</v>
      </c>
      <c r="U18" s="73">
        <v>49</v>
      </c>
      <c r="V18" s="76">
        <f t="shared" si="8"/>
        <v>0</v>
      </c>
      <c r="W18" s="73">
        <v>48</v>
      </c>
      <c r="X18" s="76">
        <f t="shared" si="9"/>
        <v>0</v>
      </c>
      <c r="Y18" s="73">
        <v>50</v>
      </c>
      <c r="Z18" s="76">
        <f t="shared" si="10"/>
        <v>0</v>
      </c>
      <c r="AA18" s="77">
        <v>38</v>
      </c>
      <c r="AB18" s="76">
        <f t="shared" si="11"/>
        <v>0</v>
      </c>
    </row>
    <row r="19" spans="1:28">
      <c r="A19" s="33">
        <v>7</v>
      </c>
      <c r="B19" s="33" t="s">
        <v>26</v>
      </c>
      <c r="C19" s="68" t="s">
        <v>50</v>
      </c>
      <c r="D19" s="68">
        <f>IF(AND(Agence!$C$1=A19,Agence!$C$2=C19),1,0)</f>
        <v>0</v>
      </c>
      <c r="E19" s="73">
        <v>48</v>
      </c>
      <c r="F19" s="76">
        <f t="shared" si="0"/>
        <v>0</v>
      </c>
      <c r="G19" s="73">
        <v>48.43</v>
      </c>
      <c r="H19" s="76">
        <f t="shared" si="1"/>
        <v>0</v>
      </c>
      <c r="I19" s="73">
        <v>31.4</v>
      </c>
      <c r="J19" s="76">
        <f t="shared" si="2"/>
        <v>0</v>
      </c>
      <c r="K19" s="73">
        <v>43.15</v>
      </c>
      <c r="L19" s="76">
        <f t="shared" si="3"/>
        <v>0</v>
      </c>
      <c r="M19" s="73">
        <v>40</v>
      </c>
      <c r="N19" s="76">
        <f t="shared" si="4"/>
        <v>0</v>
      </c>
      <c r="O19" s="73">
        <v>47.28</v>
      </c>
      <c r="P19" s="76">
        <f t="shared" si="5"/>
        <v>0</v>
      </c>
      <c r="Q19" s="73">
        <v>64.28</v>
      </c>
      <c r="R19" s="76">
        <f t="shared" si="6"/>
        <v>0</v>
      </c>
      <c r="S19" s="73">
        <v>40</v>
      </c>
      <c r="T19" s="76">
        <f t="shared" si="7"/>
        <v>0</v>
      </c>
      <c r="U19" s="73">
        <v>36.42</v>
      </c>
      <c r="V19" s="76">
        <f t="shared" si="8"/>
        <v>0</v>
      </c>
      <c r="W19" s="73">
        <v>36</v>
      </c>
      <c r="X19" s="76">
        <f t="shared" si="9"/>
        <v>0</v>
      </c>
      <c r="Y19" s="73">
        <v>40</v>
      </c>
      <c r="Z19" s="76">
        <f t="shared" si="10"/>
        <v>0</v>
      </c>
      <c r="AA19" s="77">
        <v>32</v>
      </c>
      <c r="AB19" s="76">
        <f t="shared" si="11"/>
        <v>0</v>
      </c>
    </row>
    <row r="20" spans="1:28">
      <c r="A20" s="33">
        <v>7</v>
      </c>
      <c r="B20" s="33" t="s">
        <v>26</v>
      </c>
      <c r="C20" s="68" t="s">
        <v>51</v>
      </c>
      <c r="D20" s="68">
        <f>IF(AND(Agence!$C$1=A20,Agence!$C$2=C20),1,0)</f>
        <v>0</v>
      </c>
      <c r="E20" s="73">
        <v>28</v>
      </c>
      <c r="F20" s="76">
        <f t="shared" si="0"/>
        <v>0</v>
      </c>
      <c r="G20" s="73">
        <v>39.29</v>
      </c>
      <c r="H20" s="76">
        <f t="shared" si="1"/>
        <v>0</v>
      </c>
      <c r="I20" s="73">
        <v>26.28</v>
      </c>
      <c r="J20" s="76">
        <f t="shared" si="2"/>
        <v>0</v>
      </c>
      <c r="K20" s="73">
        <v>36.58</v>
      </c>
      <c r="L20" s="76">
        <f t="shared" si="3"/>
        <v>0</v>
      </c>
      <c r="M20" s="73">
        <v>22.85</v>
      </c>
      <c r="N20" s="76">
        <f t="shared" si="4"/>
        <v>0</v>
      </c>
      <c r="O20" s="73">
        <v>36.42</v>
      </c>
      <c r="P20" s="76">
        <f t="shared" si="5"/>
        <v>0</v>
      </c>
      <c r="Q20" s="73">
        <v>52</v>
      </c>
      <c r="R20" s="76">
        <f t="shared" si="6"/>
        <v>0</v>
      </c>
      <c r="S20" s="73">
        <v>22.85</v>
      </c>
      <c r="T20" s="76">
        <f t="shared" si="7"/>
        <v>0</v>
      </c>
      <c r="U20" s="73">
        <v>27</v>
      </c>
      <c r="V20" s="76">
        <f t="shared" si="8"/>
        <v>0</v>
      </c>
      <c r="W20" s="73">
        <v>27</v>
      </c>
      <c r="X20" s="76">
        <f t="shared" si="9"/>
        <v>0</v>
      </c>
      <c r="Y20" s="73">
        <v>34.28</v>
      </c>
      <c r="Z20" s="76">
        <f t="shared" si="10"/>
        <v>0</v>
      </c>
      <c r="AA20" s="77">
        <v>25</v>
      </c>
      <c r="AB20" s="76">
        <f t="shared" si="11"/>
        <v>0</v>
      </c>
    </row>
    <row r="21" spans="1:28">
      <c r="A21" s="33">
        <v>7</v>
      </c>
      <c r="B21" s="33" t="s">
        <v>26</v>
      </c>
      <c r="C21" s="68" t="s">
        <v>52</v>
      </c>
      <c r="D21" s="68">
        <f>IF(AND(Agence!$C$1=A21,Agence!$C$2=C21),1,0)</f>
        <v>0</v>
      </c>
      <c r="E21" s="73">
        <v>25</v>
      </c>
      <c r="F21" s="76">
        <f t="shared" si="0"/>
        <v>0</v>
      </c>
      <c r="G21" s="73">
        <v>37</v>
      </c>
      <c r="H21" s="76">
        <f t="shared" si="1"/>
        <v>0</v>
      </c>
      <c r="I21" s="73">
        <v>22</v>
      </c>
      <c r="J21" s="76">
        <f t="shared" si="2"/>
        <v>0</v>
      </c>
      <c r="K21" s="73">
        <v>28</v>
      </c>
      <c r="L21" s="76">
        <f t="shared" si="3"/>
        <v>0</v>
      </c>
      <c r="M21" s="73">
        <v>20</v>
      </c>
      <c r="N21" s="76">
        <f t="shared" si="4"/>
        <v>0</v>
      </c>
      <c r="O21" s="73">
        <v>33</v>
      </c>
      <c r="P21" s="76">
        <f t="shared" si="5"/>
        <v>0</v>
      </c>
      <c r="Q21" s="73">
        <v>52</v>
      </c>
      <c r="R21" s="76">
        <f t="shared" si="6"/>
        <v>0</v>
      </c>
      <c r="S21" s="73">
        <v>20</v>
      </c>
      <c r="T21" s="76">
        <f t="shared" si="7"/>
        <v>0</v>
      </c>
      <c r="U21" s="73">
        <v>27</v>
      </c>
      <c r="V21" s="76">
        <f t="shared" si="8"/>
        <v>0</v>
      </c>
      <c r="W21" s="73">
        <v>27</v>
      </c>
      <c r="X21" s="76">
        <f t="shared" si="9"/>
        <v>0</v>
      </c>
      <c r="Y21" s="73">
        <v>24</v>
      </c>
      <c r="Z21" s="76">
        <f t="shared" si="10"/>
        <v>0</v>
      </c>
      <c r="AA21" s="77">
        <v>24</v>
      </c>
      <c r="AB21" s="76">
        <f t="shared" si="11"/>
        <v>0</v>
      </c>
    </row>
    <row r="22" spans="1:28">
      <c r="A22" s="33">
        <v>7</v>
      </c>
      <c r="B22" s="33" t="s">
        <v>25</v>
      </c>
      <c r="C22" s="68" t="s">
        <v>53</v>
      </c>
      <c r="D22" s="68">
        <f>IF(AND(Agence!$C$1=A22,Agence!$C$2=C22),1,0)</f>
        <v>0</v>
      </c>
      <c r="E22" s="73">
        <v>25</v>
      </c>
      <c r="F22" s="76">
        <f t="shared" si="0"/>
        <v>0</v>
      </c>
      <c r="G22" s="73">
        <v>37</v>
      </c>
      <c r="H22" s="76">
        <f t="shared" si="1"/>
        <v>0</v>
      </c>
      <c r="I22" s="73">
        <v>22</v>
      </c>
      <c r="J22" s="76">
        <f t="shared" si="2"/>
        <v>0</v>
      </c>
      <c r="K22" s="73">
        <v>28</v>
      </c>
      <c r="L22" s="76">
        <f t="shared" si="3"/>
        <v>0</v>
      </c>
      <c r="M22" s="73"/>
      <c r="N22" s="76">
        <f t="shared" si="4"/>
        <v>0</v>
      </c>
      <c r="O22" s="73">
        <v>33</v>
      </c>
      <c r="P22" s="76">
        <f t="shared" si="5"/>
        <v>0</v>
      </c>
      <c r="Q22" s="73">
        <v>52</v>
      </c>
      <c r="R22" s="76">
        <f t="shared" si="6"/>
        <v>0</v>
      </c>
      <c r="S22" s="73">
        <v>20</v>
      </c>
      <c r="T22" s="76">
        <f t="shared" si="7"/>
        <v>0</v>
      </c>
      <c r="U22" s="73">
        <v>27</v>
      </c>
      <c r="V22" s="76">
        <f t="shared" si="8"/>
        <v>0</v>
      </c>
      <c r="W22" s="73">
        <v>27</v>
      </c>
      <c r="X22" s="76">
        <f t="shared" si="9"/>
        <v>0</v>
      </c>
      <c r="Y22" s="73">
        <v>24</v>
      </c>
      <c r="Z22" s="76">
        <f t="shared" si="10"/>
        <v>0</v>
      </c>
      <c r="AA22" s="77">
        <v>24</v>
      </c>
      <c r="AB22" s="76">
        <f t="shared" si="11"/>
        <v>0</v>
      </c>
    </row>
    <row r="23" spans="1:28">
      <c r="A23" s="33">
        <v>7</v>
      </c>
      <c r="B23" s="33" t="s">
        <v>25</v>
      </c>
      <c r="C23" s="68" t="s">
        <v>54</v>
      </c>
      <c r="D23" s="68">
        <f>IF(AND(Agence!$C$1=A23,Agence!$C$2=C23),1,0)</f>
        <v>0</v>
      </c>
      <c r="E23" s="73"/>
      <c r="F23" s="76">
        <f t="shared" si="0"/>
        <v>0</v>
      </c>
      <c r="G23" s="73">
        <v>37</v>
      </c>
      <c r="H23" s="76">
        <f t="shared" si="1"/>
        <v>0</v>
      </c>
      <c r="I23" s="73">
        <v>22</v>
      </c>
      <c r="J23" s="76">
        <f t="shared" si="2"/>
        <v>0</v>
      </c>
      <c r="K23" s="73">
        <v>28</v>
      </c>
      <c r="L23" s="76">
        <f t="shared" si="3"/>
        <v>0</v>
      </c>
      <c r="M23" s="73"/>
      <c r="N23" s="76">
        <f t="shared" si="4"/>
        <v>0</v>
      </c>
      <c r="O23" s="73">
        <v>33</v>
      </c>
      <c r="P23" s="76">
        <f t="shared" si="5"/>
        <v>0</v>
      </c>
      <c r="Q23" s="73">
        <v>52</v>
      </c>
      <c r="R23" s="76">
        <f t="shared" si="6"/>
        <v>0</v>
      </c>
      <c r="S23" s="73">
        <v>20</v>
      </c>
      <c r="T23" s="76">
        <f t="shared" si="7"/>
        <v>0</v>
      </c>
      <c r="U23" s="73">
        <v>27</v>
      </c>
      <c r="V23" s="76">
        <f t="shared" si="8"/>
        <v>0</v>
      </c>
      <c r="W23" s="73">
        <v>27</v>
      </c>
      <c r="X23" s="76">
        <f t="shared" si="9"/>
        <v>0</v>
      </c>
      <c r="Y23" s="73">
        <v>24</v>
      </c>
      <c r="Z23" s="76">
        <f t="shared" si="10"/>
        <v>0</v>
      </c>
      <c r="AA23" s="77">
        <v>24</v>
      </c>
      <c r="AB23" s="76">
        <f t="shared" si="11"/>
        <v>0</v>
      </c>
    </row>
    <row r="24" spans="1:28">
      <c r="A24" s="33">
        <v>7</v>
      </c>
      <c r="B24" s="33" t="s">
        <v>25</v>
      </c>
      <c r="C24" s="68" t="s">
        <v>55</v>
      </c>
      <c r="D24" s="68">
        <f>IF(AND(Agence!$C$1=A24,Agence!$C$2=C24),1,0)</f>
        <v>0</v>
      </c>
      <c r="E24" s="73"/>
      <c r="F24" s="76">
        <f t="shared" si="0"/>
        <v>0</v>
      </c>
      <c r="G24" s="73">
        <v>37</v>
      </c>
      <c r="H24" s="76">
        <f t="shared" si="1"/>
        <v>0</v>
      </c>
      <c r="I24" s="73">
        <v>22</v>
      </c>
      <c r="J24" s="76">
        <f t="shared" si="2"/>
        <v>0</v>
      </c>
      <c r="K24" s="73">
        <v>28</v>
      </c>
      <c r="L24" s="76">
        <f t="shared" si="3"/>
        <v>0</v>
      </c>
      <c r="M24" s="73"/>
      <c r="N24" s="76">
        <f t="shared" si="4"/>
        <v>0</v>
      </c>
      <c r="O24" s="73"/>
      <c r="P24" s="76">
        <f t="shared" si="5"/>
        <v>0</v>
      </c>
      <c r="Q24" s="73">
        <v>52</v>
      </c>
      <c r="R24" s="76">
        <f t="shared" si="6"/>
        <v>0</v>
      </c>
      <c r="S24" s="73">
        <v>20</v>
      </c>
      <c r="T24" s="76">
        <f t="shared" si="7"/>
        <v>0</v>
      </c>
      <c r="U24" s="73">
        <v>27</v>
      </c>
      <c r="V24" s="76">
        <f t="shared" si="8"/>
        <v>0</v>
      </c>
      <c r="W24" s="73">
        <v>27</v>
      </c>
      <c r="X24" s="76">
        <f t="shared" si="9"/>
        <v>0</v>
      </c>
      <c r="Y24" s="73">
        <v>24</v>
      </c>
      <c r="Z24" s="76">
        <f t="shared" si="10"/>
        <v>0</v>
      </c>
      <c r="AA24" s="77">
        <v>24</v>
      </c>
      <c r="AB24" s="76">
        <f t="shared" si="11"/>
        <v>0</v>
      </c>
    </row>
    <row r="25" spans="1:28">
      <c r="A25" s="33">
        <v>7</v>
      </c>
      <c r="B25" s="33" t="s">
        <v>24</v>
      </c>
      <c r="C25" s="68" t="s">
        <v>56</v>
      </c>
      <c r="D25" s="68">
        <f>IF(AND(Agence!$C$1=A25,Agence!$C$2=C25),1,0)</f>
        <v>0</v>
      </c>
      <c r="E25" s="73"/>
      <c r="F25" s="76">
        <f t="shared" si="0"/>
        <v>0</v>
      </c>
      <c r="G25" s="73">
        <v>37</v>
      </c>
      <c r="H25" s="76">
        <f t="shared" si="1"/>
        <v>0</v>
      </c>
      <c r="I25" s="73">
        <v>22</v>
      </c>
      <c r="J25" s="76">
        <f t="shared" si="2"/>
        <v>0</v>
      </c>
      <c r="K25" s="73">
        <v>28</v>
      </c>
      <c r="L25" s="76">
        <f t="shared" si="3"/>
        <v>0</v>
      </c>
      <c r="M25" s="73"/>
      <c r="N25" s="76">
        <f t="shared" si="4"/>
        <v>0</v>
      </c>
      <c r="O25" s="73"/>
      <c r="P25" s="76">
        <f t="shared" si="5"/>
        <v>0</v>
      </c>
      <c r="Q25" s="73">
        <v>52</v>
      </c>
      <c r="R25" s="76">
        <f t="shared" si="6"/>
        <v>0</v>
      </c>
      <c r="S25" s="73">
        <v>20</v>
      </c>
      <c r="T25" s="76">
        <f t="shared" si="7"/>
        <v>0</v>
      </c>
      <c r="U25" s="73">
        <v>27</v>
      </c>
      <c r="V25" s="76">
        <f t="shared" si="8"/>
        <v>0</v>
      </c>
      <c r="W25" s="73">
        <v>27</v>
      </c>
      <c r="X25" s="76">
        <f t="shared" si="9"/>
        <v>0</v>
      </c>
      <c r="Y25" s="73">
        <v>24</v>
      </c>
      <c r="Z25" s="76">
        <f t="shared" si="10"/>
        <v>0</v>
      </c>
      <c r="AA25" s="77">
        <v>19</v>
      </c>
      <c r="AB25" s="76">
        <f t="shared" si="11"/>
        <v>0</v>
      </c>
    </row>
    <row r="26" spans="1:28">
      <c r="A26" s="33">
        <v>7</v>
      </c>
      <c r="B26" s="33" t="s">
        <v>24</v>
      </c>
      <c r="C26" s="68" t="s">
        <v>57</v>
      </c>
      <c r="D26" s="68">
        <f>IF(AND(Agence!$C$1=A26,Agence!$C$2=C26),1,0)</f>
        <v>0</v>
      </c>
      <c r="E26" s="73"/>
      <c r="F26" s="76">
        <f t="shared" si="0"/>
        <v>0</v>
      </c>
      <c r="G26" s="73">
        <v>37</v>
      </c>
      <c r="H26" s="76">
        <f t="shared" si="1"/>
        <v>0</v>
      </c>
      <c r="I26" s="73">
        <v>22</v>
      </c>
      <c r="J26" s="76">
        <f t="shared" si="2"/>
        <v>0</v>
      </c>
      <c r="K26" s="73">
        <v>28</v>
      </c>
      <c r="L26" s="76">
        <f t="shared" si="3"/>
        <v>0</v>
      </c>
      <c r="M26" s="73"/>
      <c r="N26" s="76">
        <f t="shared" si="4"/>
        <v>0</v>
      </c>
      <c r="O26" s="73"/>
      <c r="P26" s="76">
        <f t="shared" si="5"/>
        <v>0</v>
      </c>
      <c r="Q26" s="73">
        <v>52</v>
      </c>
      <c r="R26" s="76">
        <f t="shared" si="6"/>
        <v>0</v>
      </c>
      <c r="S26" s="73">
        <v>20</v>
      </c>
      <c r="T26" s="76">
        <f t="shared" si="7"/>
        <v>0</v>
      </c>
      <c r="U26" s="73">
        <v>27</v>
      </c>
      <c r="V26" s="76">
        <f t="shared" si="8"/>
        <v>0</v>
      </c>
      <c r="W26" s="73">
        <v>27</v>
      </c>
      <c r="X26" s="76">
        <f t="shared" si="9"/>
        <v>0</v>
      </c>
      <c r="Y26" s="73">
        <v>24</v>
      </c>
      <c r="Z26" s="76">
        <f t="shared" si="10"/>
        <v>0</v>
      </c>
      <c r="AA26" s="77">
        <v>19</v>
      </c>
      <c r="AB26" s="76">
        <f t="shared" si="11"/>
        <v>0</v>
      </c>
    </row>
    <row r="27" spans="1:28">
      <c r="A27" s="33">
        <v>7</v>
      </c>
      <c r="B27" s="33" t="s">
        <v>24</v>
      </c>
      <c r="C27" s="68" t="s">
        <v>58</v>
      </c>
      <c r="D27" s="68">
        <f>IF(AND(Agence!$C$1=A27,Agence!$C$2=C27),1,0)</f>
        <v>0</v>
      </c>
      <c r="E27" s="73"/>
      <c r="F27" s="76">
        <f t="shared" si="0"/>
        <v>0</v>
      </c>
      <c r="G27" s="73">
        <v>37</v>
      </c>
      <c r="H27" s="76">
        <f t="shared" si="1"/>
        <v>0</v>
      </c>
      <c r="I27" s="73">
        <v>22</v>
      </c>
      <c r="J27" s="76">
        <f t="shared" si="2"/>
        <v>0</v>
      </c>
      <c r="K27" s="73">
        <v>28</v>
      </c>
      <c r="L27" s="76">
        <f t="shared" si="3"/>
        <v>0</v>
      </c>
      <c r="M27" s="73"/>
      <c r="N27" s="76">
        <f t="shared" si="4"/>
        <v>0</v>
      </c>
      <c r="O27" s="73"/>
      <c r="P27" s="76">
        <f t="shared" si="5"/>
        <v>0</v>
      </c>
      <c r="Q27" s="73">
        <v>52</v>
      </c>
      <c r="R27" s="76">
        <f t="shared" si="6"/>
        <v>0</v>
      </c>
      <c r="S27" s="73">
        <v>20</v>
      </c>
      <c r="T27" s="76">
        <f>D27*S27</f>
        <v>0</v>
      </c>
      <c r="U27" s="73">
        <v>27</v>
      </c>
      <c r="V27" s="76">
        <f t="shared" si="8"/>
        <v>0</v>
      </c>
      <c r="W27" s="73">
        <v>27</v>
      </c>
      <c r="X27" s="76">
        <f t="shared" si="9"/>
        <v>0</v>
      </c>
      <c r="Y27" s="73">
        <v>24</v>
      </c>
      <c r="Z27" s="76">
        <f t="shared" si="10"/>
        <v>0</v>
      </c>
      <c r="AA27" s="77">
        <v>19</v>
      </c>
      <c r="AB27" s="76">
        <f t="shared" si="11"/>
        <v>0</v>
      </c>
    </row>
    <row r="28" spans="1:28" s="67" customFormat="1">
      <c r="A28" s="93" t="s">
        <v>134</v>
      </c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5"/>
      <c r="AB28" s="75"/>
    </row>
    <row r="29" spans="1:28" s="72" customFormat="1">
      <c r="A29" s="70" t="s">
        <v>127</v>
      </c>
      <c r="B29" s="70" t="s">
        <v>143</v>
      </c>
      <c r="C29" s="71" t="s">
        <v>107</v>
      </c>
      <c r="D29" s="70" t="s">
        <v>136</v>
      </c>
      <c r="E29" s="70" t="s">
        <v>111</v>
      </c>
      <c r="F29" s="75"/>
      <c r="G29" s="78" t="s">
        <v>112</v>
      </c>
      <c r="H29" s="75"/>
      <c r="I29" s="78" t="s">
        <v>128</v>
      </c>
      <c r="J29" s="75"/>
      <c r="K29" s="78" t="s">
        <v>114</v>
      </c>
      <c r="L29" s="75"/>
      <c r="M29" s="78" t="s">
        <v>129</v>
      </c>
      <c r="N29" s="75"/>
      <c r="O29" s="78" t="s">
        <v>130</v>
      </c>
      <c r="P29" s="75"/>
      <c r="Q29" s="78" t="s">
        <v>117</v>
      </c>
      <c r="R29" s="75"/>
      <c r="S29" s="78" t="s">
        <v>131</v>
      </c>
      <c r="T29" s="75"/>
      <c r="U29" s="78" t="s">
        <v>119</v>
      </c>
      <c r="V29" s="75"/>
      <c r="W29" s="78" t="s">
        <v>120</v>
      </c>
      <c r="X29" s="75"/>
      <c r="Y29" s="78" t="s">
        <v>132</v>
      </c>
      <c r="Z29" s="75"/>
      <c r="AA29" s="47" t="s">
        <v>122</v>
      </c>
      <c r="AB29" s="75"/>
    </row>
    <row r="30" spans="1:28">
      <c r="A30" s="26">
        <v>10</v>
      </c>
      <c r="B30" s="26" t="s">
        <v>24</v>
      </c>
      <c r="C30" s="68" t="s">
        <v>60</v>
      </c>
      <c r="D30" s="68">
        <f>IF(AND(Agence!$C$1=A30,Agence!$C$2=C30),1,0)</f>
        <v>0</v>
      </c>
      <c r="E30" s="73">
        <v>25</v>
      </c>
      <c r="F30" s="76">
        <f>D30*E30</f>
        <v>0</v>
      </c>
      <c r="G30" s="73">
        <v>37</v>
      </c>
      <c r="H30" s="76">
        <f>D30*G30</f>
        <v>0</v>
      </c>
      <c r="I30" s="73">
        <v>22</v>
      </c>
      <c r="J30" s="76">
        <f>D30*I30</f>
        <v>0</v>
      </c>
      <c r="K30" s="73">
        <v>28</v>
      </c>
      <c r="L30" s="76">
        <f>D30*K30</f>
        <v>0</v>
      </c>
      <c r="M30" s="73">
        <v>17</v>
      </c>
      <c r="N30" s="76">
        <f>D30*M30</f>
        <v>0</v>
      </c>
      <c r="O30" s="73">
        <v>24</v>
      </c>
      <c r="P30" s="76">
        <f>D30*O30</f>
        <v>0</v>
      </c>
      <c r="Q30" s="73">
        <v>52</v>
      </c>
      <c r="R30" s="76">
        <f>D30*Q30</f>
        <v>0</v>
      </c>
      <c r="S30" s="73">
        <v>20</v>
      </c>
      <c r="T30" s="76">
        <f>D30*S30</f>
        <v>0</v>
      </c>
      <c r="U30" s="73"/>
      <c r="V30" s="76">
        <f>D30*U30</f>
        <v>0</v>
      </c>
      <c r="W30" s="73"/>
      <c r="X30" s="76">
        <f>D30*W30</f>
        <v>0</v>
      </c>
      <c r="Y30" s="73">
        <v>24</v>
      </c>
      <c r="Z30" s="76">
        <f>D30*Y30</f>
        <v>0</v>
      </c>
      <c r="AA30" s="77">
        <v>19</v>
      </c>
      <c r="AB30" s="76">
        <f>D30*AA30</f>
        <v>0</v>
      </c>
    </row>
    <row r="31" spans="1:28">
      <c r="A31" s="26">
        <v>10</v>
      </c>
      <c r="B31" s="26" t="s">
        <v>25</v>
      </c>
      <c r="C31" s="68" t="s">
        <v>61</v>
      </c>
      <c r="D31" s="68">
        <f>IF(AND(Agence!$C$1=A31,Agence!$C$2=C31),1,0)</f>
        <v>0</v>
      </c>
      <c r="E31" s="73">
        <v>25</v>
      </c>
      <c r="F31" s="76">
        <f t="shared" ref="F31:F52" si="12">D31*E31</f>
        <v>0</v>
      </c>
      <c r="G31" s="73">
        <v>37</v>
      </c>
      <c r="H31" s="76">
        <f t="shared" ref="H31:H52" si="13">D31*G31</f>
        <v>0</v>
      </c>
      <c r="I31" s="73">
        <v>22</v>
      </c>
      <c r="J31" s="76">
        <f t="shared" ref="J31:J52" si="14">D31*I31</f>
        <v>0</v>
      </c>
      <c r="K31" s="73">
        <v>28</v>
      </c>
      <c r="L31" s="76">
        <f t="shared" ref="L31:L52" si="15">D31*K31</f>
        <v>0</v>
      </c>
      <c r="M31" s="73">
        <v>17</v>
      </c>
      <c r="N31" s="76">
        <f t="shared" ref="N31:N52" si="16">D31*M31</f>
        <v>0</v>
      </c>
      <c r="O31" s="73">
        <v>24</v>
      </c>
      <c r="P31" s="76">
        <f t="shared" ref="P31:P52" si="17">D31*O31</f>
        <v>0</v>
      </c>
      <c r="Q31" s="73">
        <v>52</v>
      </c>
      <c r="R31" s="76">
        <f t="shared" ref="R31:R52" si="18">D31*Q31</f>
        <v>0</v>
      </c>
      <c r="S31" s="73">
        <v>20</v>
      </c>
      <c r="T31" s="76">
        <f t="shared" ref="T31:T52" si="19">D31*S31</f>
        <v>0</v>
      </c>
      <c r="U31" s="73"/>
      <c r="V31" s="76">
        <f t="shared" ref="V31:V52" si="20">D31*U31</f>
        <v>0</v>
      </c>
      <c r="W31" s="73"/>
      <c r="X31" s="76">
        <f t="shared" ref="X31:X52" si="21">D31*W31</f>
        <v>0</v>
      </c>
      <c r="Y31" s="73">
        <v>24</v>
      </c>
      <c r="Z31" s="76">
        <f t="shared" ref="Z31:Z52" si="22">D31*Y31</f>
        <v>0</v>
      </c>
      <c r="AA31" s="77">
        <v>19</v>
      </c>
      <c r="AB31" s="76">
        <f t="shared" ref="AB31:AB52" si="23">D31*AA31</f>
        <v>0</v>
      </c>
    </row>
    <row r="32" spans="1:28">
      <c r="A32" s="26">
        <v>10</v>
      </c>
      <c r="B32" s="26" t="s">
        <v>25</v>
      </c>
      <c r="C32" s="68" t="s">
        <v>62</v>
      </c>
      <c r="D32" s="68">
        <f>IF(AND(Agence!$C$1=A32,Agence!$C$2=C32),1,0)</f>
        <v>0</v>
      </c>
      <c r="E32" s="73">
        <v>25</v>
      </c>
      <c r="F32" s="76">
        <f t="shared" si="12"/>
        <v>0</v>
      </c>
      <c r="G32" s="73">
        <v>37</v>
      </c>
      <c r="H32" s="76">
        <f t="shared" si="13"/>
        <v>0</v>
      </c>
      <c r="I32" s="73">
        <v>22</v>
      </c>
      <c r="J32" s="76">
        <f t="shared" si="14"/>
        <v>0</v>
      </c>
      <c r="K32" s="73">
        <v>28</v>
      </c>
      <c r="L32" s="76">
        <f t="shared" si="15"/>
        <v>0</v>
      </c>
      <c r="M32" s="73">
        <v>20</v>
      </c>
      <c r="N32" s="76">
        <f t="shared" si="16"/>
        <v>0</v>
      </c>
      <c r="O32" s="73">
        <v>33</v>
      </c>
      <c r="P32" s="76">
        <f t="shared" si="17"/>
        <v>0</v>
      </c>
      <c r="Q32" s="73">
        <v>65</v>
      </c>
      <c r="R32" s="76">
        <f t="shared" si="18"/>
        <v>0</v>
      </c>
      <c r="S32" s="73">
        <v>20</v>
      </c>
      <c r="T32" s="76">
        <f t="shared" si="19"/>
        <v>0</v>
      </c>
      <c r="U32" s="73">
        <v>27</v>
      </c>
      <c r="V32" s="76">
        <f t="shared" si="20"/>
        <v>0</v>
      </c>
      <c r="W32" s="73"/>
      <c r="X32" s="76">
        <f t="shared" si="21"/>
        <v>0</v>
      </c>
      <c r="Y32" s="73">
        <v>24</v>
      </c>
      <c r="Z32" s="76">
        <f t="shared" si="22"/>
        <v>0</v>
      </c>
      <c r="AA32" s="77">
        <v>23</v>
      </c>
      <c r="AB32" s="76">
        <f t="shared" si="23"/>
        <v>0</v>
      </c>
    </row>
    <row r="33" spans="1:28">
      <c r="A33" s="26">
        <v>10</v>
      </c>
      <c r="B33" s="26" t="s">
        <v>25</v>
      </c>
      <c r="C33" s="68" t="s">
        <v>63</v>
      </c>
      <c r="D33" s="68">
        <f>IF(AND(Agence!$C$1=A33,Agence!$C$2=C33),1,0)</f>
        <v>0</v>
      </c>
      <c r="E33" s="73">
        <v>25</v>
      </c>
      <c r="F33" s="76">
        <f t="shared" si="12"/>
        <v>0</v>
      </c>
      <c r="G33" s="73">
        <v>37</v>
      </c>
      <c r="H33" s="76">
        <f t="shared" si="13"/>
        <v>0</v>
      </c>
      <c r="I33" s="73">
        <v>22</v>
      </c>
      <c r="J33" s="76">
        <f t="shared" si="14"/>
        <v>0</v>
      </c>
      <c r="K33" s="73">
        <v>28</v>
      </c>
      <c r="L33" s="76">
        <f t="shared" si="15"/>
        <v>0</v>
      </c>
      <c r="M33" s="73">
        <v>20</v>
      </c>
      <c r="N33" s="76">
        <f t="shared" si="16"/>
        <v>0</v>
      </c>
      <c r="O33" s="73">
        <v>33</v>
      </c>
      <c r="P33" s="76">
        <f t="shared" si="17"/>
        <v>0</v>
      </c>
      <c r="Q33" s="73">
        <v>65</v>
      </c>
      <c r="R33" s="76">
        <f t="shared" si="18"/>
        <v>0</v>
      </c>
      <c r="S33" s="73">
        <v>20</v>
      </c>
      <c r="T33" s="76">
        <f t="shared" si="19"/>
        <v>0</v>
      </c>
      <c r="U33" s="73">
        <v>27</v>
      </c>
      <c r="V33" s="76">
        <f t="shared" si="20"/>
        <v>0</v>
      </c>
      <c r="W33" s="73">
        <v>27</v>
      </c>
      <c r="X33" s="76">
        <f t="shared" si="21"/>
        <v>0</v>
      </c>
      <c r="Y33" s="73">
        <v>24</v>
      </c>
      <c r="Z33" s="76">
        <f t="shared" si="22"/>
        <v>0</v>
      </c>
      <c r="AA33" s="77">
        <v>24</v>
      </c>
      <c r="AB33" s="76">
        <f t="shared" si="23"/>
        <v>0</v>
      </c>
    </row>
    <row r="34" spans="1:28">
      <c r="A34" s="26">
        <v>10</v>
      </c>
      <c r="B34" s="26" t="s">
        <v>25</v>
      </c>
      <c r="C34" s="68" t="s">
        <v>64</v>
      </c>
      <c r="D34" s="68">
        <f>IF(AND(Agence!$C$1=A34,Agence!$C$2=C34),1,0)</f>
        <v>0</v>
      </c>
      <c r="E34" s="73">
        <v>25</v>
      </c>
      <c r="F34" s="76">
        <f t="shared" si="12"/>
        <v>0</v>
      </c>
      <c r="G34" s="73">
        <v>37</v>
      </c>
      <c r="H34" s="76">
        <f t="shared" si="13"/>
        <v>0</v>
      </c>
      <c r="I34" s="73">
        <v>22</v>
      </c>
      <c r="J34" s="76">
        <f t="shared" si="14"/>
        <v>0</v>
      </c>
      <c r="K34" s="73">
        <v>28</v>
      </c>
      <c r="L34" s="76">
        <f t="shared" si="15"/>
        <v>0</v>
      </c>
      <c r="M34" s="73">
        <v>20</v>
      </c>
      <c r="N34" s="76">
        <f t="shared" si="16"/>
        <v>0</v>
      </c>
      <c r="O34" s="73">
        <v>33</v>
      </c>
      <c r="P34" s="76">
        <f t="shared" si="17"/>
        <v>0</v>
      </c>
      <c r="Q34" s="73">
        <v>65</v>
      </c>
      <c r="R34" s="76">
        <f t="shared" si="18"/>
        <v>0</v>
      </c>
      <c r="S34" s="73">
        <v>20</v>
      </c>
      <c r="T34" s="76">
        <f t="shared" si="19"/>
        <v>0</v>
      </c>
      <c r="U34" s="73">
        <v>27</v>
      </c>
      <c r="V34" s="76">
        <f t="shared" si="20"/>
        <v>0</v>
      </c>
      <c r="W34" s="73">
        <v>27</v>
      </c>
      <c r="X34" s="76">
        <f t="shared" si="21"/>
        <v>0</v>
      </c>
      <c r="Y34" s="73">
        <v>24</v>
      </c>
      <c r="Z34" s="76">
        <f t="shared" si="22"/>
        <v>0</v>
      </c>
      <c r="AA34" s="77">
        <v>24</v>
      </c>
      <c r="AB34" s="76">
        <f t="shared" si="23"/>
        <v>0</v>
      </c>
    </row>
    <row r="35" spans="1:28">
      <c r="A35" s="26">
        <v>10</v>
      </c>
      <c r="B35" s="26" t="s">
        <v>25</v>
      </c>
      <c r="C35" s="68" t="s">
        <v>65</v>
      </c>
      <c r="D35" s="68">
        <f>IF(AND(Agence!$C$1=A35,Agence!$C$2=C35),1,0)</f>
        <v>0</v>
      </c>
      <c r="E35" s="73">
        <v>25</v>
      </c>
      <c r="F35" s="76">
        <f t="shared" si="12"/>
        <v>0</v>
      </c>
      <c r="G35" s="73">
        <v>37</v>
      </c>
      <c r="H35" s="76">
        <f t="shared" si="13"/>
        <v>0</v>
      </c>
      <c r="I35" s="73">
        <v>23.7</v>
      </c>
      <c r="J35" s="76">
        <f t="shared" si="14"/>
        <v>0</v>
      </c>
      <c r="K35" s="73">
        <v>28</v>
      </c>
      <c r="L35" s="76">
        <f t="shared" si="15"/>
        <v>0</v>
      </c>
      <c r="M35" s="73">
        <v>20</v>
      </c>
      <c r="N35" s="76">
        <f t="shared" si="16"/>
        <v>0</v>
      </c>
      <c r="O35" s="73">
        <v>33</v>
      </c>
      <c r="P35" s="76">
        <f t="shared" si="17"/>
        <v>0</v>
      </c>
      <c r="Q35" s="73">
        <v>65</v>
      </c>
      <c r="R35" s="76">
        <f t="shared" si="18"/>
        <v>0</v>
      </c>
      <c r="S35" s="73">
        <v>20</v>
      </c>
      <c r="T35" s="76">
        <f t="shared" si="19"/>
        <v>0</v>
      </c>
      <c r="U35" s="73">
        <v>27</v>
      </c>
      <c r="V35" s="76">
        <f t="shared" si="20"/>
        <v>0</v>
      </c>
      <c r="W35" s="73">
        <v>27</v>
      </c>
      <c r="X35" s="76">
        <f t="shared" si="21"/>
        <v>0</v>
      </c>
      <c r="Y35" s="73">
        <v>24</v>
      </c>
      <c r="Z35" s="76">
        <f t="shared" si="22"/>
        <v>0</v>
      </c>
      <c r="AA35" s="77">
        <v>24</v>
      </c>
      <c r="AB35" s="76">
        <f t="shared" si="23"/>
        <v>0</v>
      </c>
    </row>
    <row r="36" spans="1:28">
      <c r="A36" s="26">
        <v>10</v>
      </c>
      <c r="B36" s="26" t="s">
        <v>25</v>
      </c>
      <c r="C36" s="68" t="s">
        <v>66</v>
      </c>
      <c r="D36" s="68">
        <f>IF(AND(Agence!$C$1=A36,Agence!$C$2=C36),1,0)</f>
        <v>0</v>
      </c>
      <c r="E36" s="73">
        <v>28</v>
      </c>
      <c r="F36" s="76">
        <f t="shared" si="12"/>
        <v>0</v>
      </c>
      <c r="G36" s="73">
        <v>37</v>
      </c>
      <c r="H36" s="76">
        <f t="shared" si="13"/>
        <v>0</v>
      </c>
      <c r="I36" s="73">
        <v>28</v>
      </c>
      <c r="J36" s="76">
        <f t="shared" si="14"/>
        <v>0</v>
      </c>
      <c r="K36" s="73">
        <v>30.86</v>
      </c>
      <c r="L36" s="76">
        <f t="shared" si="15"/>
        <v>0</v>
      </c>
      <c r="M36" s="73">
        <v>22.85</v>
      </c>
      <c r="N36" s="76">
        <f t="shared" si="16"/>
        <v>0</v>
      </c>
      <c r="O36" s="73">
        <v>33</v>
      </c>
      <c r="P36" s="76">
        <f t="shared" si="17"/>
        <v>0</v>
      </c>
      <c r="Q36" s="73">
        <v>65</v>
      </c>
      <c r="R36" s="76">
        <f t="shared" si="18"/>
        <v>0</v>
      </c>
      <c r="S36" s="73">
        <v>20</v>
      </c>
      <c r="T36" s="76">
        <f t="shared" si="19"/>
        <v>0</v>
      </c>
      <c r="U36" s="73">
        <v>27</v>
      </c>
      <c r="V36" s="76">
        <f t="shared" si="20"/>
        <v>0</v>
      </c>
      <c r="W36" s="73">
        <v>27</v>
      </c>
      <c r="X36" s="76">
        <f t="shared" si="21"/>
        <v>0</v>
      </c>
      <c r="Y36" s="73">
        <v>24</v>
      </c>
      <c r="Z36" s="76">
        <f t="shared" si="22"/>
        <v>0</v>
      </c>
      <c r="AA36" s="77">
        <v>27</v>
      </c>
      <c r="AB36" s="76">
        <f t="shared" si="23"/>
        <v>0</v>
      </c>
    </row>
    <row r="37" spans="1:28">
      <c r="A37" s="26">
        <v>10</v>
      </c>
      <c r="B37" s="26" t="s">
        <v>26</v>
      </c>
      <c r="C37" s="68" t="s">
        <v>67</v>
      </c>
      <c r="D37" s="68">
        <f>IF(AND(Agence!$C$1=A37,Agence!$C$2=C37),1,0)</f>
        <v>0</v>
      </c>
      <c r="E37" s="73">
        <v>28</v>
      </c>
      <c r="F37" s="76">
        <f t="shared" si="12"/>
        <v>0</v>
      </c>
      <c r="G37" s="73">
        <v>42.72</v>
      </c>
      <c r="H37" s="76">
        <f t="shared" si="13"/>
        <v>0</v>
      </c>
      <c r="I37" s="73">
        <v>28</v>
      </c>
      <c r="J37" s="76">
        <f t="shared" si="14"/>
        <v>0</v>
      </c>
      <c r="K37" s="73">
        <v>32</v>
      </c>
      <c r="L37" s="76">
        <f t="shared" si="15"/>
        <v>0</v>
      </c>
      <c r="M37" s="73">
        <v>24</v>
      </c>
      <c r="N37" s="76">
        <f t="shared" si="16"/>
        <v>0</v>
      </c>
      <c r="O37" s="73">
        <v>41.57</v>
      </c>
      <c r="P37" s="76">
        <f t="shared" si="17"/>
        <v>0</v>
      </c>
      <c r="Q37" s="73">
        <v>65</v>
      </c>
      <c r="R37" s="76">
        <f t="shared" si="18"/>
        <v>0</v>
      </c>
      <c r="S37" s="73">
        <v>20</v>
      </c>
      <c r="T37" s="76">
        <f t="shared" si="19"/>
        <v>0</v>
      </c>
      <c r="U37" s="73">
        <v>37.71</v>
      </c>
      <c r="V37" s="76">
        <f t="shared" si="20"/>
        <v>0</v>
      </c>
      <c r="W37" s="73">
        <v>34.85</v>
      </c>
      <c r="X37" s="76">
        <f t="shared" si="21"/>
        <v>0</v>
      </c>
      <c r="Y37" s="73">
        <v>24</v>
      </c>
      <c r="Z37" s="76">
        <f t="shared" si="22"/>
        <v>0</v>
      </c>
      <c r="AA37" s="77">
        <v>29</v>
      </c>
      <c r="AB37" s="76">
        <f t="shared" si="23"/>
        <v>0</v>
      </c>
    </row>
    <row r="38" spans="1:28">
      <c r="A38" s="26">
        <v>10</v>
      </c>
      <c r="B38" s="26" t="s">
        <v>26</v>
      </c>
      <c r="C38" s="68" t="s">
        <v>68</v>
      </c>
      <c r="D38" s="68">
        <f>IF(AND(Agence!$C$1=A38,Agence!$C$2=C38),1,0)</f>
        <v>0</v>
      </c>
      <c r="E38" s="73">
        <v>35</v>
      </c>
      <c r="F38" s="76">
        <f t="shared" si="12"/>
        <v>0</v>
      </c>
      <c r="G38" s="73">
        <v>45</v>
      </c>
      <c r="H38" s="76">
        <f t="shared" si="13"/>
        <v>0</v>
      </c>
      <c r="I38" s="73">
        <v>31.4</v>
      </c>
      <c r="J38" s="76">
        <f t="shared" si="14"/>
        <v>0</v>
      </c>
      <c r="K38" s="73">
        <v>35.43</v>
      </c>
      <c r="L38" s="76">
        <f t="shared" si="15"/>
        <v>0</v>
      </c>
      <c r="M38" s="73">
        <v>25.14</v>
      </c>
      <c r="N38" s="76">
        <f t="shared" si="16"/>
        <v>0</v>
      </c>
      <c r="O38" s="73">
        <v>45</v>
      </c>
      <c r="P38" s="76">
        <f t="shared" si="17"/>
        <v>0</v>
      </c>
      <c r="Q38" s="73">
        <v>82.14</v>
      </c>
      <c r="R38" s="76">
        <f t="shared" si="18"/>
        <v>0</v>
      </c>
      <c r="S38" s="73">
        <v>34</v>
      </c>
      <c r="T38" s="76">
        <f t="shared" si="19"/>
        <v>0</v>
      </c>
      <c r="U38" s="73">
        <v>42</v>
      </c>
      <c r="V38" s="76">
        <f t="shared" si="20"/>
        <v>0</v>
      </c>
      <c r="W38" s="73">
        <v>38</v>
      </c>
      <c r="X38" s="76">
        <f t="shared" si="21"/>
        <v>0</v>
      </c>
      <c r="Y38" s="73">
        <v>30.85</v>
      </c>
      <c r="Z38" s="76">
        <f t="shared" si="22"/>
        <v>0</v>
      </c>
      <c r="AA38" s="77">
        <v>29</v>
      </c>
      <c r="AB38" s="76">
        <f t="shared" si="23"/>
        <v>0</v>
      </c>
    </row>
    <row r="39" spans="1:28">
      <c r="A39" s="26">
        <v>10</v>
      </c>
      <c r="B39" s="26" t="s">
        <v>26</v>
      </c>
      <c r="C39" s="68" t="s">
        <v>69</v>
      </c>
      <c r="D39" s="68">
        <f>IF(AND(Agence!$C$1=A39,Agence!$C$2=C39),1,0)</f>
        <v>0</v>
      </c>
      <c r="E39" s="73">
        <v>35</v>
      </c>
      <c r="F39" s="76">
        <f t="shared" si="12"/>
        <v>0</v>
      </c>
      <c r="G39" s="73">
        <v>53.58</v>
      </c>
      <c r="H39" s="76">
        <f t="shared" si="13"/>
        <v>0</v>
      </c>
      <c r="I39" s="73">
        <v>40</v>
      </c>
      <c r="J39" s="76">
        <f t="shared" si="14"/>
        <v>0</v>
      </c>
      <c r="K39" s="73">
        <v>38</v>
      </c>
      <c r="L39" s="76">
        <f t="shared" si="15"/>
        <v>0</v>
      </c>
      <c r="M39" s="73">
        <v>26</v>
      </c>
      <c r="N39" s="76">
        <f t="shared" si="16"/>
        <v>0</v>
      </c>
      <c r="O39" s="73">
        <v>50.71</v>
      </c>
      <c r="P39" s="76">
        <f t="shared" si="17"/>
        <v>0</v>
      </c>
      <c r="Q39" s="73">
        <v>95</v>
      </c>
      <c r="R39" s="76">
        <f t="shared" si="18"/>
        <v>0</v>
      </c>
      <c r="S39" s="73">
        <v>40</v>
      </c>
      <c r="T39" s="76">
        <f t="shared" si="19"/>
        <v>0</v>
      </c>
      <c r="U39" s="73">
        <v>42</v>
      </c>
      <c r="V39" s="76">
        <f t="shared" si="20"/>
        <v>0</v>
      </c>
      <c r="W39" s="73">
        <v>38</v>
      </c>
      <c r="X39" s="76">
        <f t="shared" si="21"/>
        <v>0</v>
      </c>
      <c r="Y39" s="73">
        <v>36</v>
      </c>
      <c r="Z39" s="76">
        <f t="shared" si="22"/>
        <v>0</v>
      </c>
      <c r="AA39" s="77">
        <v>35</v>
      </c>
      <c r="AB39" s="76">
        <f t="shared" si="23"/>
        <v>0</v>
      </c>
    </row>
    <row r="40" spans="1:28">
      <c r="A40" s="26">
        <v>10</v>
      </c>
      <c r="B40" s="26" t="s">
        <v>26</v>
      </c>
      <c r="C40" s="68" t="s">
        <v>70</v>
      </c>
      <c r="D40" s="68">
        <f>IF(AND(Agence!$C$1=A40,Agence!$C$2=C40),1,0)</f>
        <v>0</v>
      </c>
      <c r="E40" s="73">
        <v>48</v>
      </c>
      <c r="F40" s="76">
        <f t="shared" si="12"/>
        <v>0</v>
      </c>
      <c r="G40" s="73">
        <v>57</v>
      </c>
      <c r="H40" s="76">
        <f t="shared" si="13"/>
        <v>0</v>
      </c>
      <c r="I40" s="73">
        <v>40</v>
      </c>
      <c r="J40" s="76">
        <f t="shared" si="14"/>
        <v>0</v>
      </c>
      <c r="K40" s="73">
        <v>43.15</v>
      </c>
      <c r="L40" s="76">
        <f t="shared" si="15"/>
        <v>0</v>
      </c>
      <c r="M40" s="73">
        <v>32.28</v>
      </c>
      <c r="N40" s="76">
        <f t="shared" si="16"/>
        <v>0</v>
      </c>
      <c r="O40" s="73">
        <v>53</v>
      </c>
      <c r="P40" s="76">
        <f t="shared" si="17"/>
        <v>0</v>
      </c>
      <c r="Q40" s="73">
        <v>95</v>
      </c>
      <c r="R40" s="76">
        <f t="shared" si="18"/>
        <v>0</v>
      </c>
      <c r="S40" s="73">
        <v>40</v>
      </c>
      <c r="T40" s="76">
        <f t="shared" si="19"/>
        <v>0</v>
      </c>
      <c r="U40" s="73">
        <v>42</v>
      </c>
      <c r="V40" s="76">
        <f t="shared" si="20"/>
        <v>0</v>
      </c>
      <c r="W40" s="73">
        <v>38</v>
      </c>
      <c r="X40" s="76">
        <f t="shared" si="21"/>
        <v>0</v>
      </c>
      <c r="Y40" s="73">
        <v>40</v>
      </c>
      <c r="Z40" s="76">
        <f t="shared" si="22"/>
        <v>0</v>
      </c>
      <c r="AA40" s="77">
        <v>38</v>
      </c>
      <c r="AB40" s="76">
        <f t="shared" si="23"/>
        <v>0</v>
      </c>
    </row>
    <row r="41" spans="1:28">
      <c r="A41" s="26">
        <v>10</v>
      </c>
      <c r="B41" s="26" t="s">
        <v>26</v>
      </c>
      <c r="C41" s="68" t="s">
        <v>71</v>
      </c>
      <c r="D41" s="68">
        <f>IF(AND(Agence!$C$1=A41,Agence!$C$2=C41),1,0)</f>
        <v>0</v>
      </c>
      <c r="E41" s="73">
        <v>48</v>
      </c>
      <c r="F41" s="76">
        <f t="shared" si="12"/>
        <v>0</v>
      </c>
      <c r="G41" s="73">
        <v>63.29</v>
      </c>
      <c r="H41" s="76">
        <f t="shared" si="13"/>
        <v>0</v>
      </c>
      <c r="I41" s="73">
        <v>40</v>
      </c>
      <c r="J41" s="76">
        <f t="shared" si="14"/>
        <v>0</v>
      </c>
      <c r="K41" s="73">
        <v>56</v>
      </c>
      <c r="L41" s="76">
        <f t="shared" si="15"/>
        <v>0</v>
      </c>
      <c r="M41" s="73">
        <v>48</v>
      </c>
      <c r="N41" s="76">
        <f t="shared" si="16"/>
        <v>0</v>
      </c>
      <c r="O41" s="73">
        <v>61.57</v>
      </c>
      <c r="P41" s="76">
        <f t="shared" si="17"/>
        <v>0</v>
      </c>
      <c r="Q41" s="73">
        <v>95</v>
      </c>
      <c r="R41" s="76">
        <f t="shared" si="18"/>
        <v>0</v>
      </c>
      <c r="S41" s="73">
        <v>40</v>
      </c>
      <c r="T41" s="76">
        <f t="shared" si="19"/>
        <v>0</v>
      </c>
      <c r="U41" s="73">
        <v>47</v>
      </c>
      <c r="V41" s="76">
        <f t="shared" si="20"/>
        <v>0</v>
      </c>
      <c r="W41" s="73">
        <v>45.14</v>
      </c>
      <c r="X41" s="76">
        <f t="shared" si="21"/>
        <v>0</v>
      </c>
      <c r="Y41" s="73">
        <v>50</v>
      </c>
      <c r="Z41" s="76">
        <f t="shared" si="22"/>
        <v>0</v>
      </c>
      <c r="AA41" s="77">
        <v>38</v>
      </c>
      <c r="AB41" s="76">
        <f t="shared" si="23"/>
        <v>0</v>
      </c>
    </row>
    <row r="42" spans="1:28">
      <c r="A42" s="26">
        <v>10</v>
      </c>
      <c r="B42" s="26" t="s">
        <v>26</v>
      </c>
      <c r="C42" s="68" t="s">
        <v>72</v>
      </c>
      <c r="D42" s="68">
        <f>IF(AND(Agence!$C$1=A42,Agence!$C$2=C42),1,0)</f>
        <v>0</v>
      </c>
      <c r="E42" s="73">
        <v>57</v>
      </c>
      <c r="F42" s="76">
        <f t="shared" si="12"/>
        <v>0</v>
      </c>
      <c r="G42" s="73">
        <v>65</v>
      </c>
      <c r="H42" s="76">
        <f t="shared" si="13"/>
        <v>0</v>
      </c>
      <c r="I42" s="73">
        <v>40</v>
      </c>
      <c r="J42" s="76">
        <f t="shared" si="14"/>
        <v>0</v>
      </c>
      <c r="K42" s="73">
        <v>56</v>
      </c>
      <c r="L42" s="76">
        <f t="shared" si="15"/>
        <v>0</v>
      </c>
      <c r="M42" s="73">
        <v>48</v>
      </c>
      <c r="N42" s="76">
        <f t="shared" si="16"/>
        <v>0</v>
      </c>
      <c r="O42" s="73">
        <v>65</v>
      </c>
      <c r="P42" s="76">
        <f t="shared" si="17"/>
        <v>0</v>
      </c>
      <c r="Q42" s="73">
        <v>95</v>
      </c>
      <c r="R42" s="76">
        <f t="shared" si="18"/>
        <v>0</v>
      </c>
      <c r="S42" s="73">
        <v>40</v>
      </c>
      <c r="T42" s="76">
        <f t="shared" si="19"/>
        <v>0</v>
      </c>
      <c r="U42" s="73">
        <v>49</v>
      </c>
      <c r="V42" s="76">
        <f t="shared" si="20"/>
        <v>0</v>
      </c>
      <c r="W42" s="73">
        <v>48</v>
      </c>
      <c r="X42" s="76">
        <f t="shared" si="21"/>
        <v>0</v>
      </c>
      <c r="Y42" s="73">
        <v>50</v>
      </c>
      <c r="Z42" s="76">
        <f t="shared" si="22"/>
        <v>0</v>
      </c>
      <c r="AA42" s="77">
        <v>38</v>
      </c>
      <c r="AB42" s="76">
        <f t="shared" si="23"/>
        <v>0</v>
      </c>
    </row>
    <row r="43" spans="1:28">
      <c r="A43" s="26">
        <v>10</v>
      </c>
      <c r="B43" s="26" t="s">
        <v>26</v>
      </c>
      <c r="C43" s="68" t="s">
        <v>73</v>
      </c>
      <c r="D43" s="68">
        <f>IF(AND(Agence!$C$1=A43,Agence!$C$2=C43),1,0)</f>
        <v>0</v>
      </c>
      <c r="E43" s="73">
        <v>57</v>
      </c>
      <c r="F43" s="76">
        <f t="shared" si="12"/>
        <v>0</v>
      </c>
      <c r="G43" s="73">
        <v>60.72</v>
      </c>
      <c r="H43" s="76">
        <f t="shared" si="13"/>
        <v>0</v>
      </c>
      <c r="I43" s="73">
        <v>40</v>
      </c>
      <c r="J43" s="76">
        <f t="shared" si="14"/>
        <v>0</v>
      </c>
      <c r="K43" s="73">
        <v>56</v>
      </c>
      <c r="L43" s="76">
        <f t="shared" si="15"/>
        <v>0</v>
      </c>
      <c r="M43" s="73">
        <v>44.57</v>
      </c>
      <c r="N43" s="76">
        <f t="shared" si="16"/>
        <v>0</v>
      </c>
      <c r="O43" s="73">
        <v>56.42</v>
      </c>
      <c r="P43" s="76">
        <f t="shared" si="17"/>
        <v>0</v>
      </c>
      <c r="Q43" s="73">
        <v>95</v>
      </c>
      <c r="R43" s="76">
        <f t="shared" si="18"/>
        <v>0</v>
      </c>
      <c r="S43" s="73">
        <v>40</v>
      </c>
      <c r="T43" s="76">
        <f t="shared" si="19"/>
        <v>0</v>
      </c>
      <c r="U43" s="73">
        <v>49</v>
      </c>
      <c r="V43" s="76">
        <f t="shared" si="20"/>
        <v>0</v>
      </c>
      <c r="W43" s="73">
        <v>48</v>
      </c>
      <c r="X43" s="76">
        <f t="shared" si="21"/>
        <v>0</v>
      </c>
      <c r="Y43" s="73">
        <v>50</v>
      </c>
      <c r="Z43" s="76">
        <f t="shared" si="22"/>
        <v>0</v>
      </c>
      <c r="AA43" s="77">
        <v>38</v>
      </c>
      <c r="AB43" s="76">
        <f t="shared" si="23"/>
        <v>0</v>
      </c>
    </row>
    <row r="44" spans="1:28">
      <c r="A44" s="26">
        <v>10</v>
      </c>
      <c r="B44" s="26" t="s">
        <v>26</v>
      </c>
      <c r="C44" s="68" t="s">
        <v>74</v>
      </c>
      <c r="D44" s="68">
        <f>IF(AND(Agence!$C$1=A44,Agence!$C$2=C44),1,0)</f>
        <v>0</v>
      </c>
      <c r="E44" s="73">
        <v>48</v>
      </c>
      <c r="F44" s="76">
        <f t="shared" si="12"/>
        <v>0</v>
      </c>
      <c r="G44" s="73">
        <v>48.43</v>
      </c>
      <c r="H44" s="76">
        <f t="shared" si="13"/>
        <v>0</v>
      </c>
      <c r="I44" s="73">
        <v>31.4</v>
      </c>
      <c r="J44" s="76">
        <f t="shared" si="14"/>
        <v>0</v>
      </c>
      <c r="K44" s="73">
        <v>43.15</v>
      </c>
      <c r="L44" s="76">
        <f t="shared" si="15"/>
        <v>0</v>
      </c>
      <c r="M44" s="73">
        <v>40</v>
      </c>
      <c r="N44" s="76">
        <f t="shared" si="16"/>
        <v>0</v>
      </c>
      <c r="O44" s="73">
        <v>47.28</v>
      </c>
      <c r="P44" s="76">
        <f t="shared" si="17"/>
        <v>0</v>
      </c>
      <c r="Q44" s="73">
        <v>64.28</v>
      </c>
      <c r="R44" s="76">
        <f t="shared" si="18"/>
        <v>0</v>
      </c>
      <c r="S44" s="73">
        <v>40</v>
      </c>
      <c r="T44" s="76">
        <f t="shared" si="19"/>
        <v>0</v>
      </c>
      <c r="U44" s="73">
        <v>36.42</v>
      </c>
      <c r="V44" s="76">
        <f t="shared" si="20"/>
        <v>0</v>
      </c>
      <c r="W44" s="73">
        <v>36</v>
      </c>
      <c r="X44" s="76">
        <f t="shared" si="21"/>
        <v>0</v>
      </c>
      <c r="Y44" s="73">
        <v>40</v>
      </c>
      <c r="Z44" s="76">
        <f t="shared" si="22"/>
        <v>0</v>
      </c>
      <c r="AA44" s="77">
        <v>32</v>
      </c>
      <c r="AB44" s="76">
        <f t="shared" si="23"/>
        <v>0</v>
      </c>
    </row>
    <row r="45" spans="1:28">
      <c r="A45" s="26">
        <v>10</v>
      </c>
      <c r="B45" s="26" t="s">
        <v>26</v>
      </c>
      <c r="C45" s="68" t="s">
        <v>75</v>
      </c>
      <c r="D45" s="68">
        <f>IF(AND(Agence!$C$1=A45,Agence!$C$2=C45),1,0)</f>
        <v>0</v>
      </c>
      <c r="E45" s="73">
        <v>28</v>
      </c>
      <c r="F45" s="76">
        <f t="shared" si="12"/>
        <v>0</v>
      </c>
      <c r="G45" s="73">
        <v>39.29</v>
      </c>
      <c r="H45" s="76">
        <f t="shared" si="13"/>
        <v>0</v>
      </c>
      <c r="I45" s="73">
        <v>26.28</v>
      </c>
      <c r="J45" s="76">
        <f t="shared" si="14"/>
        <v>0</v>
      </c>
      <c r="K45" s="73">
        <v>36.58</v>
      </c>
      <c r="L45" s="76">
        <f t="shared" si="15"/>
        <v>0</v>
      </c>
      <c r="M45" s="73">
        <v>22.85</v>
      </c>
      <c r="N45" s="76">
        <f t="shared" si="16"/>
        <v>0</v>
      </c>
      <c r="O45" s="73">
        <v>36.42</v>
      </c>
      <c r="P45" s="76">
        <f t="shared" si="17"/>
        <v>0</v>
      </c>
      <c r="Q45" s="73">
        <v>52</v>
      </c>
      <c r="R45" s="76">
        <f t="shared" si="18"/>
        <v>0</v>
      </c>
      <c r="S45" s="73">
        <v>22.85</v>
      </c>
      <c r="T45" s="76">
        <f t="shared" si="19"/>
        <v>0</v>
      </c>
      <c r="U45" s="73">
        <v>27</v>
      </c>
      <c r="V45" s="76">
        <f t="shared" si="20"/>
        <v>0</v>
      </c>
      <c r="W45" s="73">
        <v>27</v>
      </c>
      <c r="X45" s="76">
        <f t="shared" si="21"/>
        <v>0</v>
      </c>
      <c r="Y45" s="73">
        <v>34.28</v>
      </c>
      <c r="Z45" s="76">
        <f t="shared" si="22"/>
        <v>0</v>
      </c>
      <c r="AA45" s="77">
        <v>25</v>
      </c>
      <c r="AB45" s="76">
        <f t="shared" si="23"/>
        <v>0</v>
      </c>
    </row>
    <row r="46" spans="1:28">
      <c r="A46" s="26">
        <v>10</v>
      </c>
      <c r="B46" s="26" t="s">
        <v>26</v>
      </c>
      <c r="C46" s="68" t="s">
        <v>76</v>
      </c>
      <c r="D46" s="68">
        <f>IF(AND(Agence!$C$1=A46,Agence!$C$2=C46),1,0)</f>
        <v>0</v>
      </c>
      <c r="E46" s="73">
        <v>25</v>
      </c>
      <c r="F46" s="76">
        <f t="shared" si="12"/>
        <v>0</v>
      </c>
      <c r="G46" s="73">
        <v>37</v>
      </c>
      <c r="H46" s="76">
        <f t="shared" si="13"/>
        <v>0</v>
      </c>
      <c r="I46" s="73">
        <v>22</v>
      </c>
      <c r="J46" s="76">
        <f t="shared" si="14"/>
        <v>0</v>
      </c>
      <c r="K46" s="73">
        <v>28</v>
      </c>
      <c r="L46" s="76">
        <f t="shared" si="15"/>
        <v>0</v>
      </c>
      <c r="M46" s="73">
        <v>20</v>
      </c>
      <c r="N46" s="76">
        <f t="shared" si="16"/>
        <v>0</v>
      </c>
      <c r="O46" s="73">
        <v>33</v>
      </c>
      <c r="P46" s="76">
        <f t="shared" si="17"/>
        <v>0</v>
      </c>
      <c r="Q46" s="73">
        <v>52</v>
      </c>
      <c r="R46" s="76">
        <f t="shared" si="18"/>
        <v>0</v>
      </c>
      <c r="S46" s="73">
        <v>20</v>
      </c>
      <c r="T46" s="76">
        <f t="shared" si="19"/>
        <v>0</v>
      </c>
      <c r="U46" s="73">
        <v>27</v>
      </c>
      <c r="V46" s="76">
        <f t="shared" si="20"/>
        <v>0</v>
      </c>
      <c r="W46" s="73">
        <v>27</v>
      </c>
      <c r="X46" s="76">
        <f t="shared" si="21"/>
        <v>0</v>
      </c>
      <c r="Y46" s="73">
        <v>24</v>
      </c>
      <c r="Z46" s="76">
        <f t="shared" si="22"/>
        <v>0</v>
      </c>
      <c r="AA46" s="77">
        <v>24</v>
      </c>
      <c r="AB46" s="76">
        <f t="shared" si="23"/>
        <v>0</v>
      </c>
    </row>
    <row r="47" spans="1:28">
      <c r="A47" s="26">
        <v>10</v>
      </c>
      <c r="B47" s="26" t="s">
        <v>25</v>
      </c>
      <c r="C47" s="68" t="s">
        <v>77</v>
      </c>
      <c r="D47" s="68">
        <f>IF(AND(Agence!$C$1=A47,Agence!$C$2=C47),1,0)</f>
        <v>0</v>
      </c>
      <c r="E47" s="73">
        <v>25</v>
      </c>
      <c r="F47" s="76">
        <f t="shared" si="12"/>
        <v>0</v>
      </c>
      <c r="G47" s="73">
        <v>37</v>
      </c>
      <c r="H47" s="76">
        <f t="shared" si="13"/>
        <v>0</v>
      </c>
      <c r="I47" s="73">
        <v>22</v>
      </c>
      <c r="J47" s="76">
        <f t="shared" si="14"/>
        <v>0</v>
      </c>
      <c r="K47" s="73">
        <v>28</v>
      </c>
      <c r="L47" s="76">
        <f t="shared" si="15"/>
        <v>0</v>
      </c>
      <c r="M47" s="73"/>
      <c r="N47" s="76">
        <f t="shared" si="16"/>
        <v>0</v>
      </c>
      <c r="O47" s="73">
        <v>33</v>
      </c>
      <c r="P47" s="76">
        <f t="shared" si="17"/>
        <v>0</v>
      </c>
      <c r="Q47" s="73">
        <v>52</v>
      </c>
      <c r="R47" s="76">
        <f t="shared" si="18"/>
        <v>0</v>
      </c>
      <c r="S47" s="73">
        <v>20</v>
      </c>
      <c r="T47" s="76">
        <f t="shared" si="19"/>
        <v>0</v>
      </c>
      <c r="U47" s="73">
        <v>27</v>
      </c>
      <c r="V47" s="76">
        <f t="shared" si="20"/>
        <v>0</v>
      </c>
      <c r="W47" s="73">
        <v>27</v>
      </c>
      <c r="X47" s="76">
        <f t="shared" si="21"/>
        <v>0</v>
      </c>
      <c r="Y47" s="73">
        <v>24</v>
      </c>
      <c r="Z47" s="76">
        <f t="shared" si="22"/>
        <v>0</v>
      </c>
      <c r="AA47" s="77">
        <v>24</v>
      </c>
      <c r="AB47" s="76">
        <f t="shared" si="23"/>
        <v>0</v>
      </c>
    </row>
    <row r="48" spans="1:28">
      <c r="A48" s="26">
        <v>10</v>
      </c>
      <c r="B48" s="26" t="s">
        <v>25</v>
      </c>
      <c r="C48" s="68" t="s">
        <v>78</v>
      </c>
      <c r="D48" s="68">
        <f>IF(AND(Agence!$C$1=A48,Agence!$C$2=C48),1,0)</f>
        <v>0</v>
      </c>
      <c r="E48" s="73"/>
      <c r="F48" s="76">
        <f t="shared" si="12"/>
        <v>0</v>
      </c>
      <c r="G48" s="73">
        <v>37</v>
      </c>
      <c r="H48" s="76">
        <f t="shared" si="13"/>
        <v>0</v>
      </c>
      <c r="I48" s="73">
        <v>22</v>
      </c>
      <c r="J48" s="76">
        <f t="shared" si="14"/>
        <v>0</v>
      </c>
      <c r="K48" s="73">
        <v>28</v>
      </c>
      <c r="L48" s="76">
        <f t="shared" si="15"/>
        <v>0</v>
      </c>
      <c r="M48" s="73"/>
      <c r="N48" s="76">
        <f t="shared" si="16"/>
        <v>0</v>
      </c>
      <c r="O48" s="73">
        <v>33</v>
      </c>
      <c r="P48" s="76">
        <f t="shared" si="17"/>
        <v>0</v>
      </c>
      <c r="Q48" s="73">
        <v>52</v>
      </c>
      <c r="R48" s="76">
        <f t="shared" si="18"/>
        <v>0</v>
      </c>
      <c r="S48" s="73">
        <v>20</v>
      </c>
      <c r="T48" s="76">
        <f t="shared" si="19"/>
        <v>0</v>
      </c>
      <c r="U48" s="73">
        <v>27</v>
      </c>
      <c r="V48" s="76">
        <f t="shared" si="20"/>
        <v>0</v>
      </c>
      <c r="W48" s="73">
        <v>27</v>
      </c>
      <c r="X48" s="76">
        <f t="shared" si="21"/>
        <v>0</v>
      </c>
      <c r="Y48" s="73">
        <v>24</v>
      </c>
      <c r="Z48" s="76">
        <f t="shared" si="22"/>
        <v>0</v>
      </c>
      <c r="AA48" s="77">
        <v>24</v>
      </c>
      <c r="AB48" s="76">
        <f t="shared" si="23"/>
        <v>0</v>
      </c>
    </row>
    <row r="49" spans="1:28">
      <c r="A49" s="26">
        <v>10</v>
      </c>
      <c r="B49" s="26" t="s">
        <v>24</v>
      </c>
      <c r="C49" s="68" t="s">
        <v>79</v>
      </c>
      <c r="D49" s="68">
        <f>IF(AND(Agence!$C$1=A49,Agence!$C$2=C49),1,0)</f>
        <v>0</v>
      </c>
      <c r="E49" s="73"/>
      <c r="F49" s="76">
        <f t="shared" si="12"/>
        <v>0</v>
      </c>
      <c r="G49" s="73">
        <v>37</v>
      </c>
      <c r="H49" s="76">
        <f t="shared" si="13"/>
        <v>0</v>
      </c>
      <c r="I49" s="73">
        <v>22</v>
      </c>
      <c r="J49" s="76">
        <f t="shared" si="14"/>
        <v>0</v>
      </c>
      <c r="K49" s="73">
        <v>28</v>
      </c>
      <c r="L49" s="76">
        <f t="shared" si="15"/>
        <v>0</v>
      </c>
      <c r="M49" s="73"/>
      <c r="N49" s="76">
        <f t="shared" si="16"/>
        <v>0</v>
      </c>
      <c r="O49" s="73"/>
      <c r="P49" s="76">
        <f t="shared" si="17"/>
        <v>0</v>
      </c>
      <c r="Q49" s="73">
        <v>52</v>
      </c>
      <c r="R49" s="76">
        <f t="shared" si="18"/>
        <v>0</v>
      </c>
      <c r="S49" s="73">
        <v>20</v>
      </c>
      <c r="T49" s="76">
        <f t="shared" si="19"/>
        <v>0</v>
      </c>
      <c r="U49" s="73">
        <v>27</v>
      </c>
      <c r="V49" s="76">
        <f t="shared" si="20"/>
        <v>0</v>
      </c>
      <c r="W49" s="73">
        <v>27</v>
      </c>
      <c r="X49" s="76">
        <f t="shared" si="21"/>
        <v>0</v>
      </c>
      <c r="Y49" s="73">
        <v>24</v>
      </c>
      <c r="Z49" s="76">
        <f t="shared" si="22"/>
        <v>0</v>
      </c>
      <c r="AA49" s="77">
        <v>24</v>
      </c>
      <c r="AB49" s="76">
        <f t="shared" si="23"/>
        <v>0</v>
      </c>
    </row>
    <row r="50" spans="1:28">
      <c r="A50" s="26">
        <v>10</v>
      </c>
      <c r="B50" s="26" t="s">
        <v>24</v>
      </c>
      <c r="C50" s="68" t="s">
        <v>80</v>
      </c>
      <c r="D50" s="68">
        <f>IF(AND(Agence!$C$1=A50,Agence!$C$2=C50),1,0)</f>
        <v>0</v>
      </c>
      <c r="E50" s="73"/>
      <c r="F50" s="76">
        <f t="shared" si="12"/>
        <v>0</v>
      </c>
      <c r="G50" s="73">
        <v>37</v>
      </c>
      <c r="H50" s="76">
        <f t="shared" si="13"/>
        <v>0</v>
      </c>
      <c r="I50" s="73">
        <v>22</v>
      </c>
      <c r="J50" s="76">
        <f t="shared" si="14"/>
        <v>0</v>
      </c>
      <c r="K50" s="73">
        <v>28</v>
      </c>
      <c r="L50" s="76">
        <f t="shared" si="15"/>
        <v>0</v>
      </c>
      <c r="M50" s="73"/>
      <c r="N50" s="76">
        <f t="shared" si="16"/>
        <v>0</v>
      </c>
      <c r="O50" s="73"/>
      <c r="P50" s="76">
        <f t="shared" si="17"/>
        <v>0</v>
      </c>
      <c r="Q50" s="73">
        <v>52</v>
      </c>
      <c r="R50" s="76">
        <f t="shared" si="18"/>
        <v>0</v>
      </c>
      <c r="S50" s="73">
        <v>20</v>
      </c>
      <c r="T50" s="76">
        <f t="shared" si="19"/>
        <v>0</v>
      </c>
      <c r="U50" s="73">
        <v>27</v>
      </c>
      <c r="V50" s="76">
        <f t="shared" si="20"/>
        <v>0</v>
      </c>
      <c r="W50" s="73">
        <v>27</v>
      </c>
      <c r="X50" s="76">
        <f t="shared" si="21"/>
        <v>0</v>
      </c>
      <c r="Y50" s="73">
        <v>24</v>
      </c>
      <c r="Z50" s="76">
        <f t="shared" si="22"/>
        <v>0</v>
      </c>
      <c r="AA50" s="77">
        <v>19</v>
      </c>
      <c r="AB50" s="76">
        <f t="shared" si="23"/>
        <v>0</v>
      </c>
    </row>
    <row r="51" spans="1:28">
      <c r="A51" s="26">
        <v>10</v>
      </c>
      <c r="B51" s="26" t="s">
        <v>24</v>
      </c>
      <c r="C51" s="68" t="s">
        <v>81</v>
      </c>
      <c r="D51" s="68">
        <f>IF(AND(Agence!$C$1=A51,Agence!$C$2=C51),1,0)</f>
        <v>0</v>
      </c>
      <c r="E51" s="73"/>
      <c r="F51" s="76">
        <f t="shared" si="12"/>
        <v>0</v>
      </c>
      <c r="G51" s="73">
        <v>37</v>
      </c>
      <c r="H51" s="76">
        <f t="shared" si="13"/>
        <v>0</v>
      </c>
      <c r="I51" s="73">
        <v>22</v>
      </c>
      <c r="J51" s="76">
        <f t="shared" si="14"/>
        <v>0</v>
      </c>
      <c r="K51" s="73">
        <v>28</v>
      </c>
      <c r="L51" s="76">
        <f t="shared" si="15"/>
        <v>0</v>
      </c>
      <c r="M51" s="73"/>
      <c r="N51" s="76">
        <f t="shared" si="16"/>
        <v>0</v>
      </c>
      <c r="O51" s="73"/>
      <c r="P51" s="76">
        <f t="shared" si="17"/>
        <v>0</v>
      </c>
      <c r="Q51" s="73">
        <v>52</v>
      </c>
      <c r="R51" s="76">
        <f t="shared" si="18"/>
        <v>0</v>
      </c>
      <c r="S51" s="73">
        <v>20</v>
      </c>
      <c r="T51" s="76">
        <f t="shared" si="19"/>
        <v>0</v>
      </c>
      <c r="U51" s="73">
        <v>27</v>
      </c>
      <c r="V51" s="76">
        <f t="shared" si="20"/>
        <v>0</v>
      </c>
      <c r="W51" s="73">
        <v>27</v>
      </c>
      <c r="X51" s="76">
        <f t="shared" si="21"/>
        <v>0</v>
      </c>
      <c r="Y51" s="73">
        <v>24</v>
      </c>
      <c r="Z51" s="76">
        <f t="shared" si="22"/>
        <v>0</v>
      </c>
      <c r="AA51" s="77">
        <v>19</v>
      </c>
      <c r="AB51" s="76">
        <f t="shared" si="23"/>
        <v>0</v>
      </c>
    </row>
    <row r="52" spans="1:28">
      <c r="A52" s="26">
        <v>10</v>
      </c>
      <c r="B52" s="26" t="s">
        <v>24</v>
      </c>
      <c r="C52" s="68" t="s">
        <v>82</v>
      </c>
      <c r="D52" s="68">
        <f>IF(AND(Agence!$C$1=A52,Agence!$C$2=C52),1,0)</f>
        <v>0</v>
      </c>
      <c r="E52" s="73"/>
      <c r="F52" s="76">
        <f t="shared" si="12"/>
        <v>0</v>
      </c>
      <c r="G52" s="73">
        <v>37</v>
      </c>
      <c r="H52" s="76">
        <f t="shared" si="13"/>
        <v>0</v>
      </c>
      <c r="I52" s="73">
        <v>22</v>
      </c>
      <c r="J52" s="76">
        <f t="shared" si="14"/>
        <v>0</v>
      </c>
      <c r="K52" s="73">
        <v>28</v>
      </c>
      <c r="L52" s="76">
        <f t="shared" si="15"/>
        <v>0</v>
      </c>
      <c r="M52" s="73"/>
      <c r="N52" s="76">
        <f t="shared" si="16"/>
        <v>0</v>
      </c>
      <c r="O52" s="73"/>
      <c r="P52" s="76">
        <f t="shared" si="17"/>
        <v>0</v>
      </c>
      <c r="Q52" s="73">
        <v>52</v>
      </c>
      <c r="R52" s="76">
        <f t="shared" si="18"/>
        <v>0</v>
      </c>
      <c r="S52" s="73">
        <v>20</v>
      </c>
      <c r="T52" s="76">
        <f t="shared" si="19"/>
        <v>0</v>
      </c>
      <c r="U52" s="73">
        <v>27</v>
      </c>
      <c r="V52" s="76">
        <f t="shared" si="20"/>
        <v>0</v>
      </c>
      <c r="W52" s="73">
        <v>27</v>
      </c>
      <c r="X52" s="76">
        <f t="shared" si="21"/>
        <v>0</v>
      </c>
      <c r="Y52" s="73">
        <v>24</v>
      </c>
      <c r="Z52" s="76">
        <f t="shared" si="22"/>
        <v>0</v>
      </c>
      <c r="AA52" s="77">
        <v>19</v>
      </c>
      <c r="AB52" s="76">
        <f t="shared" si="23"/>
        <v>0</v>
      </c>
    </row>
    <row r="53" spans="1:28" s="67" customFormat="1">
      <c r="A53" s="93" t="s">
        <v>135</v>
      </c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5"/>
      <c r="AB53" s="75"/>
    </row>
    <row r="54" spans="1:28" s="72" customFormat="1">
      <c r="A54" s="70" t="s">
        <v>127</v>
      </c>
      <c r="B54" s="70" t="s">
        <v>143</v>
      </c>
      <c r="C54" s="70" t="s">
        <v>107</v>
      </c>
      <c r="D54" s="70" t="s">
        <v>136</v>
      </c>
      <c r="E54" s="70" t="s">
        <v>111</v>
      </c>
      <c r="F54" s="75"/>
      <c r="G54" s="78" t="s">
        <v>112</v>
      </c>
      <c r="H54" s="75"/>
      <c r="I54" s="78" t="s">
        <v>128</v>
      </c>
      <c r="J54" s="75"/>
      <c r="K54" s="78" t="s">
        <v>114</v>
      </c>
      <c r="L54" s="75"/>
      <c r="M54" s="78" t="s">
        <v>129</v>
      </c>
      <c r="N54" s="75"/>
      <c r="O54" s="78" t="s">
        <v>130</v>
      </c>
      <c r="P54" s="75"/>
      <c r="Q54" s="78" t="s">
        <v>117</v>
      </c>
      <c r="R54" s="75"/>
      <c r="S54" s="78" t="s">
        <v>131</v>
      </c>
      <c r="T54" s="75"/>
      <c r="U54" s="78" t="s">
        <v>119</v>
      </c>
      <c r="V54" s="75"/>
      <c r="W54" s="78" t="s">
        <v>120</v>
      </c>
      <c r="X54" s="75"/>
      <c r="Y54" s="78" t="s">
        <v>132</v>
      </c>
      <c r="Z54" s="75"/>
      <c r="AA54" s="47" t="s">
        <v>122</v>
      </c>
      <c r="AB54" s="75"/>
    </row>
    <row r="55" spans="1:28">
      <c r="A55" s="26">
        <v>3</v>
      </c>
      <c r="B55" s="26" t="s">
        <v>24</v>
      </c>
      <c r="C55" s="68" t="s">
        <v>83</v>
      </c>
      <c r="D55" s="68">
        <f>IF(AND(Agence!$C$1=A55,Agence!$C$2=C55),1,0)</f>
        <v>0</v>
      </c>
      <c r="E55" s="73">
        <v>25</v>
      </c>
      <c r="F55" s="76">
        <f>D55*E55</f>
        <v>0</v>
      </c>
      <c r="G55" s="73">
        <v>37</v>
      </c>
      <c r="H55" s="76">
        <f>D55*G55</f>
        <v>0</v>
      </c>
      <c r="I55" s="73">
        <v>22</v>
      </c>
      <c r="J55" s="76">
        <f>D55*I55</f>
        <v>0</v>
      </c>
      <c r="K55" s="73">
        <v>28</v>
      </c>
      <c r="L55" s="76">
        <f>D55*K55</f>
        <v>0</v>
      </c>
      <c r="M55" s="73">
        <v>17</v>
      </c>
      <c r="N55" s="76">
        <f>D55*M55</f>
        <v>0</v>
      </c>
      <c r="O55" s="73">
        <v>24</v>
      </c>
      <c r="P55" s="76">
        <f>D55*O55</f>
        <v>0</v>
      </c>
      <c r="Q55" s="73">
        <v>52</v>
      </c>
      <c r="R55" s="76">
        <f>D55*Q55</f>
        <v>0</v>
      </c>
      <c r="S55" s="73">
        <v>20</v>
      </c>
      <c r="T55" s="76">
        <f>D55*S55</f>
        <v>0</v>
      </c>
      <c r="U55" s="73"/>
      <c r="V55" s="76">
        <f>D55*U55</f>
        <v>0</v>
      </c>
      <c r="W55" s="73"/>
      <c r="X55" s="76">
        <f>D55*W55</f>
        <v>0</v>
      </c>
      <c r="Y55" s="73">
        <v>24</v>
      </c>
      <c r="Z55" s="76">
        <f>D55*Y55</f>
        <v>0</v>
      </c>
      <c r="AA55" s="77">
        <v>19</v>
      </c>
      <c r="AB55" s="76">
        <f>D55*AA55</f>
        <v>0</v>
      </c>
    </row>
    <row r="56" spans="1:28">
      <c r="A56" s="26">
        <v>3</v>
      </c>
      <c r="B56" s="26" t="s">
        <v>24</v>
      </c>
      <c r="C56" s="68" t="s">
        <v>84</v>
      </c>
      <c r="D56" s="68">
        <f>IF(AND(Agence!$C$1=A56,Agence!$C$2=C56),1,0)</f>
        <v>0</v>
      </c>
      <c r="E56" s="73">
        <v>25</v>
      </c>
      <c r="F56" s="76">
        <f t="shared" ref="F56:F77" si="24">D56*E56</f>
        <v>0</v>
      </c>
      <c r="G56" s="73">
        <v>37</v>
      </c>
      <c r="H56" s="76">
        <f t="shared" ref="H56:H76" si="25">D56*G56</f>
        <v>0</v>
      </c>
      <c r="I56" s="73">
        <v>22</v>
      </c>
      <c r="J56" s="76">
        <f t="shared" ref="J56:J77" si="26">D56*I56</f>
        <v>0</v>
      </c>
      <c r="K56" s="73">
        <v>28</v>
      </c>
      <c r="L56" s="76">
        <f t="shared" ref="L56:L77" si="27">D56*K56</f>
        <v>0</v>
      </c>
      <c r="M56" s="73">
        <v>17</v>
      </c>
      <c r="N56" s="76">
        <f t="shared" ref="N56:N77" si="28">D56*M56</f>
        <v>0</v>
      </c>
      <c r="O56" s="73">
        <v>24</v>
      </c>
      <c r="P56" s="76">
        <f t="shared" ref="P56:P77" si="29">D56*O56</f>
        <v>0</v>
      </c>
      <c r="Q56" s="73">
        <v>52</v>
      </c>
      <c r="R56" s="76">
        <f t="shared" ref="R56:R77" si="30">D56*Q56</f>
        <v>0</v>
      </c>
      <c r="S56" s="73">
        <v>20</v>
      </c>
      <c r="T56" s="76">
        <f t="shared" ref="T56:T77" si="31">D56*S56</f>
        <v>0</v>
      </c>
      <c r="U56" s="73"/>
      <c r="V56" s="76">
        <f t="shared" ref="V56:V77" si="32">D56*U56</f>
        <v>0</v>
      </c>
      <c r="W56" s="73"/>
      <c r="X56" s="76">
        <f t="shared" ref="X56:X77" si="33">D56*W56</f>
        <v>0</v>
      </c>
      <c r="Y56" s="73">
        <v>24</v>
      </c>
      <c r="Z56" s="76">
        <f t="shared" ref="Z56:Z77" si="34">D56*Y56</f>
        <v>0</v>
      </c>
      <c r="AA56" s="77">
        <v>19</v>
      </c>
      <c r="AB56" s="76">
        <f t="shared" ref="AB56:AB77" si="35">D56*AA56</f>
        <v>0</v>
      </c>
    </row>
    <row r="57" spans="1:28">
      <c r="A57" s="26">
        <v>3</v>
      </c>
      <c r="B57" s="26" t="s">
        <v>25</v>
      </c>
      <c r="C57" s="68" t="s">
        <v>85</v>
      </c>
      <c r="D57" s="68">
        <f>IF(AND(Agence!$C$1=A57,Agence!$C$2=C57),1,0)</f>
        <v>0</v>
      </c>
      <c r="E57" s="73">
        <v>25</v>
      </c>
      <c r="F57" s="76">
        <f t="shared" si="24"/>
        <v>0</v>
      </c>
      <c r="G57" s="73">
        <v>37</v>
      </c>
      <c r="H57" s="76">
        <f t="shared" si="25"/>
        <v>0</v>
      </c>
      <c r="I57" s="73">
        <v>22</v>
      </c>
      <c r="J57" s="76">
        <f t="shared" si="26"/>
        <v>0</v>
      </c>
      <c r="K57" s="73">
        <v>28</v>
      </c>
      <c r="L57" s="76">
        <f t="shared" si="27"/>
        <v>0</v>
      </c>
      <c r="M57" s="73">
        <v>20</v>
      </c>
      <c r="N57" s="76">
        <f t="shared" si="28"/>
        <v>0</v>
      </c>
      <c r="O57" s="73">
        <v>33</v>
      </c>
      <c r="P57" s="76">
        <f t="shared" si="29"/>
        <v>0</v>
      </c>
      <c r="Q57" s="73">
        <v>65</v>
      </c>
      <c r="R57" s="76">
        <f t="shared" si="30"/>
        <v>0</v>
      </c>
      <c r="S57" s="73">
        <v>20</v>
      </c>
      <c r="T57" s="76">
        <f t="shared" si="31"/>
        <v>0</v>
      </c>
      <c r="U57" s="73">
        <v>27</v>
      </c>
      <c r="V57" s="76">
        <f t="shared" si="32"/>
        <v>0</v>
      </c>
      <c r="W57" s="73"/>
      <c r="X57" s="76">
        <f t="shared" si="33"/>
        <v>0</v>
      </c>
      <c r="Y57" s="73">
        <v>24</v>
      </c>
      <c r="Z57" s="76">
        <f t="shared" si="34"/>
        <v>0</v>
      </c>
      <c r="AA57" s="77">
        <v>23</v>
      </c>
      <c r="AB57" s="76">
        <f t="shared" si="35"/>
        <v>0</v>
      </c>
    </row>
    <row r="58" spans="1:28">
      <c r="A58" s="26">
        <v>3</v>
      </c>
      <c r="B58" s="26" t="s">
        <v>25</v>
      </c>
      <c r="C58" s="68" t="s">
        <v>86</v>
      </c>
      <c r="D58" s="68">
        <f>IF(AND(Agence!$C$1=A58,Agence!$C$2=C58),1,0)</f>
        <v>0</v>
      </c>
      <c r="E58" s="73">
        <v>25</v>
      </c>
      <c r="F58" s="76">
        <f t="shared" si="24"/>
        <v>0</v>
      </c>
      <c r="G58" s="73">
        <v>37</v>
      </c>
      <c r="H58" s="76">
        <f t="shared" si="25"/>
        <v>0</v>
      </c>
      <c r="I58" s="73">
        <v>22</v>
      </c>
      <c r="J58" s="76">
        <f t="shared" si="26"/>
        <v>0</v>
      </c>
      <c r="K58" s="73">
        <v>28</v>
      </c>
      <c r="L58" s="76">
        <f t="shared" si="27"/>
        <v>0</v>
      </c>
      <c r="M58" s="73">
        <v>20</v>
      </c>
      <c r="N58" s="76">
        <f t="shared" si="28"/>
        <v>0</v>
      </c>
      <c r="O58" s="73">
        <v>33</v>
      </c>
      <c r="P58" s="76">
        <f t="shared" si="29"/>
        <v>0</v>
      </c>
      <c r="Q58" s="73">
        <v>65</v>
      </c>
      <c r="R58" s="76">
        <f t="shared" si="30"/>
        <v>0</v>
      </c>
      <c r="S58" s="73">
        <v>20</v>
      </c>
      <c r="T58" s="76">
        <f t="shared" si="31"/>
        <v>0</v>
      </c>
      <c r="U58" s="73">
        <v>27</v>
      </c>
      <c r="V58" s="76">
        <f t="shared" si="32"/>
        <v>0</v>
      </c>
      <c r="W58" s="73">
        <v>27</v>
      </c>
      <c r="X58" s="76">
        <f t="shared" si="33"/>
        <v>0</v>
      </c>
      <c r="Y58" s="73">
        <v>24</v>
      </c>
      <c r="Z58" s="76">
        <f t="shared" si="34"/>
        <v>0</v>
      </c>
      <c r="AA58" s="77">
        <v>24</v>
      </c>
      <c r="AB58" s="76">
        <f t="shared" si="35"/>
        <v>0</v>
      </c>
    </row>
    <row r="59" spans="1:28">
      <c r="A59" s="26">
        <v>3</v>
      </c>
      <c r="B59" s="26" t="s">
        <v>25</v>
      </c>
      <c r="C59" s="68" t="s">
        <v>87</v>
      </c>
      <c r="D59" s="68">
        <f>IF(AND(Agence!$C$1=A59,Agence!$C$2=C59),1,0)</f>
        <v>0</v>
      </c>
      <c r="E59" s="73">
        <v>25</v>
      </c>
      <c r="F59" s="76">
        <f t="shared" si="24"/>
        <v>0</v>
      </c>
      <c r="G59" s="73">
        <v>37</v>
      </c>
      <c r="H59" s="76">
        <f t="shared" si="25"/>
        <v>0</v>
      </c>
      <c r="I59" s="73">
        <v>22</v>
      </c>
      <c r="J59" s="76">
        <f t="shared" si="26"/>
        <v>0</v>
      </c>
      <c r="K59" s="73">
        <v>28</v>
      </c>
      <c r="L59" s="76">
        <f t="shared" si="27"/>
        <v>0</v>
      </c>
      <c r="M59" s="73">
        <v>20</v>
      </c>
      <c r="N59" s="76">
        <f t="shared" si="28"/>
        <v>0</v>
      </c>
      <c r="O59" s="73">
        <v>33</v>
      </c>
      <c r="P59" s="76">
        <f t="shared" si="29"/>
        <v>0</v>
      </c>
      <c r="Q59" s="73">
        <v>65</v>
      </c>
      <c r="R59" s="76">
        <f t="shared" si="30"/>
        <v>0</v>
      </c>
      <c r="S59" s="73">
        <v>20</v>
      </c>
      <c r="T59" s="76">
        <f t="shared" si="31"/>
        <v>0</v>
      </c>
      <c r="U59" s="73">
        <v>27</v>
      </c>
      <c r="V59" s="76">
        <f t="shared" si="32"/>
        <v>0</v>
      </c>
      <c r="W59" s="73">
        <v>27</v>
      </c>
      <c r="X59" s="76">
        <f t="shared" si="33"/>
        <v>0</v>
      </c>
      <c r="Y59" s="73">
        <v>24</v>
      </c>
      <c r="Z59" s="76">
        <f t="shared" si="34"/>
        <v>0</v>
      </c>
      <c r="AA59" s="77">
        <v>24</v>
      </c>
      <c r="AB59" s="76">
        <f t="shared" si="35"/>
        <v>0</v>
      </c>
    </row>
    <row r="60" spans="1:28">
      <c r="A60" s="26">
        <v>3</v>
      </c>
      <c r="B60" s="26" t="s">
        <v>25</v>
      </c>
      <c r="C60" s="68" t="s">
        <v>88</v>
      </c>
      <c r="D60" s="68">
        <f>IF(AND(Agence!$C$1=A60,Agence!$C$2=C60),1,0)</f>
        <v>0</v>
      </c>
      <c r="E60" s="73">
        <v>25</v>
      </c>
      <c r="F60" s="76">
        <f t="shared" si="24"/>
        <v>0</v>
      </c>
      <c r="G60" s="73">
        <v>37</v>
      </c>
      <c r="H60" s="76">
        <f t="shared" si="25"/>
        <v>0</v>
      </c>
      <c r="I60" s="73">
        <v>23.7</v>
      </c>
      <c r="J60" s="76">
        <f t="shared" si="26"/>
        <v>0</v>
      </c>
      <c r="K60" s="73">
        <v>28</v>
      </c>
      <c r="L60" s="76">
        <f t="shared" si="27"/>
        <v>0</v>
      </c>
      <c r="M60" s="73">
        <v>20</v>
      </c>
      <c r="N60" s="76">
        <f t="shared" si="28"/>
        <v>0</v>
      </c>
      <c r="O60" s="73">
        <v>33</v>
      </c>
      <c r="P60" s="76">
        <f t="shared" si="29"/>
        <v>0</v>
      </c>
      <c r="Q60" s="73">
        <v>65</v>
      </c>
      <c r="R60" s="76">
        <f t="shared" si="30"/>
        <v>0</v>
      </c>
      <c r="S60" s="73">
        <v>20</v>
      </c>
      <c r="T60" s="76">
        <f t="shared" si="31"/>
        <v>0</v>
      </c>
      <c r="U60" s="73">
        <v>27</v>
      </c>
      <c r="V60" s="76">
        <f t="shared" si="32"/>
        <v>0</v>
      </c>
      <c r="W60" s="73">
        <v>27</v>
      </c>
      <c r="X60" s="76">
        <f t="shared" si="33"/>
        <v>0</v>
      </c>
      <c r="Y60" s="73">
        <v>24</v>
      </c>
      <c r="Z60" s="76">
        <f t="shared" si="34"/>
        <v>0</v>
      </c>
      <c r="AA60" s="77">
        <v>24</v>
      </c>
      <c r="AB60" s="76">
        <f t="shared" si="35"/>
        <v>0</v>
      </c>
    </row>
    <row r="61" spans="1:28">
      <c r="A61" s="26">
        <v>3</v>
      </c>
      <c r="B61" s="26" t="s">
        <v>25</v>
      </c>
      <c r="C61" s="68" t="s">
        <v>89</v>
      </c>
      <c r="D61" s="68">
        <f>IF(AND(Agence!$C$1=A61,Agence!$C$2=C61),1,0)</f>
        <v>0</v>
      </c>
      <c r="E61" s="73">
        <v>28</v>
      </c>
      <c r="F61" s="76">
        <f t="shared" si="24"/>
        <v>0</v>
      </c>
      <c r="G61" s="73">
        <v>37</v>
      </c>
      <c r="H61" s="76">
        <f t="shared" si="25"/>
        <v>0</v>
      </c>
      <c r="I61" s="73">
        <v>28</v>
      </c>
      <c r="J61" s="76">
        <f t="shared" si="26"/>
        <v>0</v>
      </c>
      <c r="K61" s="73">
        <v>30.86</v>
      </c>
      <c r="L61" s="76">
        <f t="shared" si="27"/>
        <v>0</v>
      </c>
      <c r="M61" s="73">
        <v>22.85</v>
      </c>
      <c r="N61" s="76">
        <f t="shared" si="28"/>
        <v>0</v>
      </c>
      <c r="O61" s="73">
        <v>33</v>
      </c>
      <c r="P61" s="76">
        <f t="shared" si="29"/>
        <v>0</v>
      </c>
      <c r="Q61" s="73">
        <v>65</v>
      </c>
      <c r="R61" s="76">
        <f t="shared" si="30"/>
        <v>0</v>
      </c>
      <c r="S61" s="73">
        <v>20</v>
      </c>
      <c r="T61" s="76">
        <f t="shared" si="31"/>
        <v>0</v>
      </c>
      <c r="U61" s="73">
        <v>27</v>
      </c>
      <c r="V61" s="76">
        <f t="shared" si="32"/>
        <v>0</v>
      </c>
      <c r="W61" s="73">
        <v>27</v>
      </c>
      <c r="X61" s="76">
        <f t="shared" si="33"/>
        <v>0</v>
      </c>
      <c r="Y61" s="73">
        <v>24</v>
      </c>
      <c r="Z61" s="76">
        <f t="shared" si="34"/>
        <v>0</v>
      </c>
      <c r="AA61" s="77">
        <v>27</v>
      </c>
      <c r="AB61" s="76">
        <f t="shared" si="35"/>
        <v>0</v>
      </c>
    </row>
    <row r="62" spans="1:28">
      <c r="A62" s="26">
        <v>3</v>
      </c>
      <c r="B62" s="26" t="s">
        <v>25</v>
      </c>
      <c r="C62" s="68" t="s">
        <v>90</v>
      </c>
      <c r="D62" s="68">
        <f>IF(AND(Agence!$C$1=A62,Agence!$C$2=C62),1,0)</f>
        <v>0</v>
      </c>
      <c r="E62" s="73">
        <v>28</v>
      </c>
      <c r="F62" s="76">
        <f t="shared" si="24"/>
        <v>0</v>
      </c>
      <c r="G62" s="73">
        <v>42.72</v>
      </c>
      <c r="H62" s="76">
        <f t="shared" si="25"/>
        <v>0</v>
      </c>
      <c r="I62" s="73">
        <v>28</v>
      </c>
      <c r="J62" s="76">
        <f t="shared" si="26"/>
        <v>0</v>
      </c>
      <c r="K62" s="73">
        <v>32</v>
      </c>
      <c r="L62" s="76">
        <f t="shared" si="27"/>
        <v>0</v>
      </c>
      <c r="M62" s="73">
        <v>24</v>
      </c>
      <c r="N62" s="76">
        <f t="shared" si="28"/>
        <v>0</v>
      </c>
      <c r="O62" s="73">
        <v>41.57</v>
      </c>
      <c r="P62" s="76">
        <f t="shared" si="29"/>
        <v>0</v>
      </c>
      <c r="Q62" s="73">
        <v>65</v>
      </c>
      <c r="R62" s="76">
        <f t="shared" si="30"/>
        <v>0</v>
      </c>
      <c r="S62" s="73">
        <v>20</v>
      </c>
      <c r="T62" s="76">
        <f t="shared" si="31"/>
        <v>0</v>
      </c>
      <c r="U62" s="73">
        <v>37.71</v>
      </c>
      <c r="V62" s="76">
        <f t="shared" si="32"/>
        <v>0</v>
      </c>
      <c r="W62" s="73">
        <v>34.85</v>
      </c>
      <c r="X62" s="76">
        <f t="shared" si="33"/>
        <v>0</v>
      </c>
      <c r="Y62" s="73">
        <v>24</v>
      </c>
      <c r="Z62" s="76">
        <f t="shared" si="34"/>
        <v>0</v>
      </c>
      <c r="AA62" s="77">
        <v>29</v>
      </c>
      <c r="AB62" s="76">
        <f t="shared" si="35"/>
        <v>0</v>
      </c>
    </row>
    <row r="63" spans="1:28">
      <c r="A63" s="26">
        <v>3</v>
      </c>
      <c r="B63" s="26" t="s">
        <v>26</v>
      </c>
      <c r="C63" s="68" t="s">
        <v>91</v>
      </c>
      <c r="D63" s="68">
        <f>IF(AND(Agence!$C$1=A63,Agence!$C$2=C63),1,0)</f>
        <v>0</v>
      </c>
      <c r="E63" s="73">
        <v>35</v>
      </c>
      <c r="F63" s="76">
        <f t="shared" si="24"/>
        <v>0</v>
      </c>
      <c r="G63" s="73">
        <v>45</v>
      </c>
      <c r="H63" s="76">
        <f t="shared" si="25"/>
        <v>0</v>
      </c>
      <c r="I63" s="73">
        <v>31.4</v>
      </c>
      <c r="J63" s="76">
        <f t="shared" si="26"/>
        <v>0</v>
      </c>
      <c r="K63" s="73">
        <v>35.43</v>
      </c>
      <c r="L63" s="76">
        <f t="shared" si="27"/>
        <v>0</v>
      </c>
      <c r="M63" s="73">
        <v>25.14</v>
      </c>
      <c r="N63" s="76">
        <f t="shared" si="28"/>
        <v>0</v>
      </c>
      <c r="O63" s="73">
        <v>45</v>
      </c>
      <c r="P63" s="76">
        <f t="shared" si="29"/>
        <v>0</v>
      </c>
      <c r="Q63" s="73">
        <v>82.14</v>
      </c>
      <c r="R63" s="76">
        <f t="shared" si="30"/>
        <v>0</v>
      </c>
      <c r="S63" s="73">
        <v>34</v>
      </c>
      <c r="T63" s="76">
        <f t="shared" si="31"/>
        <v>0</v>
      </c>
      <c r="U63" s="73">
        <v>42</v>
      </c>
      <c r="V63" s="76">
        <f t="shared" si="32"/>
        <v>0</v>
      </c>
      <c r="W63" s="73">
        <v>38</v>
      </c>
      <c r="X63" s="76">
        <f t="shared" si="33"/>
        <v>0</v>
      </c>
      <c r="Y63" s="73">
        <v>30.85</v>
      </c>
      <c r="Z63" s="76">
        <f t="shared" si="34"/>
        <v>0</v>
      </c>
      <c r="AA63" s="77">
        <v>29</v>
      </c>
      <c r="AB63" s="76">
        <f t="shared" si="35"/>
        <v>0</v>
      </c>
    </row>
    <row r="64" spans="1:28">
      <c r="A64" s="26">
        <v>3</v>
      </c>
      <c r="B64" s="26" t="s">
        <v>26</v>
      </c>
      <c r="C64" s="68" t="s">
        <v>92</v>
      </c>
      <c r="D64" s="68">
        <f>IF(AND(Agence!$C$1=A64,Agence!$C$2=C64),1,0)</f>
        <v>0</v>
      </c>
      <c r="E64" s="73">
        <v>35</v>
      </c>
      <c r="F64" s="76">
        <f t="shared" si="24"/>
        <v>0</v>
      </c>
      <c r="G64" s="73">
        <v>53.58</v>
      </c>
      <c r="H64" s="76">
        <f t="shared" si="25"/>
        <v>0</v>
      </c>
      <c r="I64" s="73">
        <v>40</v>
      </c>
      <c r="J64" s="76">
        <f t="shared" si="26"/>
        <v>0</v>
      </c>
      <c r="K64" s="73">
        <v>38</v>
      </c>
      <c r="L64" s="76">
        <f t="shared" si="27"/>
        <v>0</v>
      </c>
      <c r="M64" s="73">
        <v>26</v>
      </c>
      <c r="N64" s="76">
        <f t="shared" si="28"/>
        <v>0</v>
      </c>
      <c r="O64" s="73">
        <v>50.71</v>
      </c>
      <c r="P64" s="76">
        <f t="shared" si="29"/>
        <v>0</v>
      </c>
      <c r="Q64" s="73">
        <v>95</v>
      </c>
      <c r="R64" s="76">
        <f t="shared" si="30"/>
        <v>0</v>
      </c>
      <c r="S64" s="73">
        <v>40</v>
      </c>
      <c r="T64" s="76">
        <f t="shared" si="31"/>
        <v>0</v>
      </c>
      <c r="U64" s="73">
        <v>42</v>
      </c>
      <c r="V64" s="76">
        <f t="shared" si="32"/>
        <v>0</v>
      </c>
      <c r="W64" s="73">
        <v>38</v>
      </c>
      <c r="X64" s="76">
        <f t="shared" si="33"/>
        <v>0</v>
      </c>
      <c r="Y64" s="73">
        <v>36</v>
      </c>
      <c r="Z64" s="76">
        <f t="shared" si="34"/>
        <v>0</v>
      </c>
      <c r="AA64" s="77">
        <v>35</v>
      </c>
      <c r="AB64" s="76">
        <f t="shared" si="35"/>
        <v>0</v>
      </c>
    </row>
    <row r="65" spans="1:28">
      <c r="A65" s="26">
        <v>3</v>
      </c>
      <c r="B65" s="26" t="s">
        <v>26</v>
      </c>
      <c r="C65" s="68" t="s">
        <v>93</v>
      </c>
      <c r="D65" s="68">
        <f>IF(AND(Agence!$C$1=A65,Agence!$C$2=C65),1,0)</f>
        <v>0</v>
      </c>
      <c r="E65" s="73">
        <v>48</v>
      </c>
      <c r="F65" s="76">
        <f t="shared" si="24"/>
        <v>0</v>
      </c>
      <c r="G65" s="73">
        <v>57</v>
      </c>
      <c r="H65" s="76">
        <f t="shared" si="25"/>
        <v>0</v>
      </c>
      <c r="I65" s="73">
        <v>40</v>
      </c>
      <c r="J65" s="76">
        <f t="shared" si="26"/>
        <v>0</v>
      </c>
      <c r="K65" s="73">
        <v>43.15</v>
      </c>
      <c r="L65" s="76">
        <f t="shared" si="27"/>
        <v>0</v>
      </c>
      <c r="M65" s="73">
        <v>32.28</v>
      </c>
      <c r="N65" s="76">
        <f t="shared" si="28"/>
        <v>0</v>
      </c>
      <c r="O65" s="73">
        <v>53</v>
      </c>
      <c r="P65" s="76">
        <f t="shared" si="29"/>
        <v>0</v>
      </c>
      <c r="Q65" s="73">
        <v>95</v>
      </c>
      <c r="R65" s="76">
        <f t="shared" si="30"/>
        <v>0</v>
      </c>
      <c r="S65" s="73">
        <v>40</v>
      </c>
      <c r="T65" s="76">
        <f t="shared" si="31"/>
        <v>0</v>
      </c>
      <c r="U65" s="73">
        <v>42</v>
      </c>
      <c r="V65" s="76">
        <f t="shared" si="32"/>
        <v>0</v>
      </c>
      <c r="W65" s="73">
        <v>38</v>
      </c>
      <c r="X65" s="76">
        <f t="shared" si="33"/>
        <v>0</v>
      </c>
      <c r="Y65" s="73">
        <v>40</v>
      </c>
      <c r="Z65" s="76">
        <f t="shared" si="34"/>
        <v>0</v>
      </c>
      <c r="AA65" s="77">
        <v>38</v>
      </c>
      <c r="AB65" s="76">
        <f t="shared" si="35"/>
        <v>0</v>
      </c>
    </row>
    <row r="66" spans="1:28">
      <c r="A66" s="26">
        <v>3</v>
      </c>
      <c r="B66" s="26" t="s">
        <v>26</v>
      </c>
      <c r="C66" s="68" t="s">
        <v>94</v>
      </c>
      <c r="D66" s="68">
        <f>IF(AND(Agence!$C$1=A66,Agence!$C$2=C66),1,0)</f>
        <v>0</v>
      </c>
      <c r="E66" s="73">
        <v>48</v>
      </c>
      <c r="F66" s="76">
        <f t="shared" si="24"/>
        <v>0</v>
      </c>
      <c r="G66" s="73">
        <v>63.29</v>
      </c>
      <c r="H66" s="76">
        <f t="shared" si="25"/>
        <v>0</v>
      </c>
      <c r="I66" s="73">
        <v>40</v>
      </c>
      <c r="J66" s="76">
        <f t="shared" si="26"/>
        <v>0</v>
      </c>
      <c r="K66" s="73">
        <v>56</v>
      </c>
      <c r="L66" s="76">
        <f t="shared" si="27"/>
        <v>0</v>
      </c>
      <c r="M66" s="73">
        <v>48</v>
      </c>
      <c r="N66" s="76">
        <f t="shared" si="28"/>
        <v>0</v>
      </c>
      <c r="O66" s="73">
        <v>61.57</v>
      </c>
      <c r="P66" s="76">
        <f t="shared" si="29"/>
        <v>0</v>
      </c>
      <c r="Q66" s="73">
        <v>95</v>
      </c>
      <c r="R66" s="76">
        <f t="shared" si="30"/>
        <v>0</v>
      </c>
      <c r="S66" s="73">
        <v>40</v>
      </c>
      <c r="T66" s="76">
        <f t="shared" si="31"/>
        <v>0</v>
      </c>
      <c r="U66" s="73">
        <v>47</v>
      </c>
      <c r="V66" s="76">
        <f t="shared" si="32"/>
        <v>0</v>
      </c>
      <c r="W66" s="73">
        <v>45.14</v>
      </c>
      <c r="X66" s="76">
        <f t="shared" si="33"/>
        <v>0</v>
      </c>
      <c r="Y66" s="73">
        <v>50</v>
      </c>
      <c r="Z66" s="76">
        <f t="shared" si="34"/>
        <v>0</v>
      </c>
      <c r="AA66" s="77">
        <v>38</v>
      </c>
      <c r="AB66" s="76">
        <f t="shared" si="35"/>
        <v>0</v>
      </c>
    </row>
    <row r="67" spans="1:28">
      <c r="A67" s="26">
        <v>3</v>
      </c>
      <c r="B67" s="26" t="s">
        <v>26</v>
      </c>
      <c r="C67" s="68" t="s">
        <v>95</v>
      </c>
      <c r="D67" s="68">
        <f>IF(AND(Agence!$C$1=A67,Agence!$C$2=C67),1,0)</f>
        <v>0</v>
      </c>
      <c r="E67" s="73">
        <v>57</v>
      </c>
      <c r="F67" s="76">
        <f t="shared" si="24"/>
        <v>0</v>
      </c>
      <c r="G67" s="73">
        <v>65</v>
      </c>
      <c r="H67" s="76">
        <f t="shared" si="25"/>
        <v>0</v>
      </c>
      <c r="I67" s="73">
        <v>40</v>
      </c>
      <c r="J67" s="76">
        <f t="shared" si="26"/>
        <v>0</v>
      </c>
      <c r="K67" s="73">
        <v>56</v>
      </c>
      <c r="L67" s="76">
        <f t="shared" si="27"/>
        <v>0</v>
      </c>
      <c r="M67" s="73">
        <v>48</v>
      </c>
      <c r="N67" s="76">
        <f t="shared" si="28"/>
        <v>0</v>
      </c>
      <c r="O67" s="73">
        <v>65</v>
      </c>
      <c r="P67" s="76">
        <f t="shared" si="29"/>
        <v>0</v>
      </c>
      <c r="Q67" s="73">
        <v>95</v>
      </c>
      <c r="R67" s="76">
        <f t="shared" si="30"/>
        <v>0</v>
      </c>
      <c r="S67" s="73">
        <v>40</v>
      </c>
      <c r="T67" s="76">
        <f t="shared" si="31"/>
        <v>0</v>
      </c>
      <c r="U67" s="73">
        <v>49</v>
      </c>
      <c r="V67" s="76">
        <f t="shared" si="32"/>
        <v>0</v>
      </c>
      <c r="W67" s="73">
        <v>48</v>
      </c>
      <c r="X67" s="76">
        <f t="shared" si="33"/>
        <v>0</v>
      </c>
      <c r="Y67" s="73">
        <v>50</v>
      </c>
      <c r="Z67" s="76">
        <f t="shared" si="34"/>
        <v>0</v>
      </c>
      <c r="AA67" s="77">
        <v>38</v>
      </c>
      <c r="AB67" s="76">
        <f t="shared" si="35"/>
        <v>0</v>
      </c>
    </row>
    <row r="68" spans="1:28">
      <c r="A68" s="26">
        <v>3</v>
      </c>
      <c r="B68" s="26" t="s">
        <v>26</v>
      </c>
      <c r="C68" s="68" t="s">
        <v>96</v>
      </c>
      <c r="D68" s="68">
        <f>IF(AND(Agence!$C$1=A68,Agence!$C$2=C68),1,0)</f>
        <v>0</v>
      </c>
      <c r="E68" s="73">
        <v>57</v>
      </c>
      <c r="F68" s="76">
        <f t="shared" si="24"/>
        <v>0</v>
      </c>
      <c r="G68" s="73">
        <v>60.72</v>
      </c>
      <c r="H68" s="76">
        <f t="shared" si="25"/>
        <v>0</v>
      </c>
      <c r="I68" s="73">
        <v>40</v>
      </c>
      <c r="J68" s="76">
        <f t="shared" si="26"/>
        <v>0</v>
      </c>
      <c r="K68" s="73">
        <v>56</v>
      </c>
      <c r="L68" s="76">
        <f t="shared" si="27"/>
        <v>0</v>
      </c>
      <c r="M68" s="73">
        <v>44.57</v>
      </c>
      <c r="N68" s="76">
        <f t="shared" si="28"/>
        <v>0</v>
      </c>
      <c r="O68" s="73">
        <v>56.42</v>
      </c>
      <c r="P68" s="76">
        <f t="shared" si="29"/>
        <v>0</v>
      </c>
      <c r="Q68" s="73">
        <v>95</v>
      </c>
      <c r="R68" s="76">
        <f t="shared" si="30"/>
        <v>0</v>
      </c>
      <c r="S68" s="73">
        <v>40</v>
      </c>
      <c r="T68" s="76">
        <f t="shared" si="31"/>
        <v>0</v>
      </c>
      <c r="U68" s="73">
        <v>49</v>
      </c>
      <c r="V68" s="76">
        <f t="shared" si="32"/>
        <v>0</v>
      </c>
      <c r="W68" s="73">
        <v>48</v>
      </c>
      <c r="X68" s="76">
        <f t="shared" si="33"/>
        <v>0</v>
      </c>
      <c r="Y68" s="73">
        <v>50</v>
      </c>
      <c r="Z68" s="76">
        <f t="shared" si="34"/>
        <v>0</v>
      </c>
      <c r="AA68" s="77">
        <v>38</v>
      </c>
      <c r="AB68" s="76">
        <f t="shared" si="35"/>
        <v>0</v>
      </c>
    </row>
    <row r="69" spans="1:28">
      <c r="A69" s="26">
        <v>3</v>
      </c>
      <c r="B69" s="26" t="s">
        <v>26</v>
      </c>
      <c r="C69" s="68" t="s">
        <v>97</v>
      </c>
      <c r="D69" s="68">
        <f>IF(AND(Agence!$C$1=A69,Agence!$C$2=C69),1,0)</f>
        <v>0</v>
      </c>
      <c r="E69" s="73">
        <v>48</v>
      </c>
      <c r="F69" s="76">
        <f t="shared" si="24"/>
        <v>0</v>
      </c>
      <c r="G69" s="73">
        <v>48.43</v>
      </c>
      <c r="H69" s="76">
        <f t="shared" si="25"/>
        <v>0</v>
      </c>
      <c r="I69" s="73">
        <v>31.4</v>
      </c>
      <c r="J69" s="76">
        <f t="shared" si="26"/>
        <v>0</v>
      </c>
      <c r="K69" s="73">
        <v>43.15</v>
      </c>
      <c r="L69" s="76">
        <f t="shared" si="27"/>
        <v>0</v>
      </c>
      <c r="M69" s="73">
        <v>40</v>
      </c>
      <c r="N69" s="76">
        <f t="shared" si="28"/>
        <v>0</v>
      </c>
      <c r="O69" s="73">
        <v>47.28</v>
      </c>
      <c r="P69" s="76">
        <f t="shared" si="29"/>
        <v>0</v>
      </c>
      <c r="Q69" s="73">
        <v>64.28</v>
      </c>
      <c r="R69" s="76">
        <f t="shared" si="30"/>
        <v>0</v>
      </c>
      <c r="S69" s="73">
        <v>40</v>
      </c>
      <c r="T69" s="76">
        <f t="shared" si="31"/>
        <v>0</v>
      </c>
      <c r="U69" s="73">
        <v>36.42</v>
      </c>
      <c r="V69" s="76">
        <f t="shared" si="32"/>
        <v>0</v>
      </c>
      <c r="W69" s="73">
        <v>36</v>
      </c>
      <c r="X69" s="76">
        <f t="shared" si="33"/>
        <v>0</v>
      </c>
      <c r="Y69" s="73">
        <v>40</v>
      </c>
      <c r="Z69" s="76">
        <f t="shared" si="34"/>
        <v>0</v>
      </c>
      <c r="AA69" s="77">
        <v>32</v>
      </c>
      <c r="AB69" s="76">
        <f t="shared" si="35"/>
        <v>0</v>
      </c>
    </row>
    <row r="70" spans="1:28">
      <c r="A70" s="26">
        <v>3</v>
      </c>
      <c r="B70" s="26" t="s">
        <v>26</v>
      </c>
      <c r="C70" s="68" t="s">
        <v>98</v>
      </c>
      <c r="D70" s="68">
        <f>IF(AND(Agence!$C$1=A70,Agence!$C$2=C70),1,0)</f>
        <v>0</v>
      </c>
      <c r="E70" s="73">
        <v>28</v>
      </c>
      <c r="F70" s="76">
        <f t="shared" si="24"/>
        <v>0</v>
      </c>
      <c r="G70" s="73">
        <v>39.29</v>
      </c>
      <c r="H70" s="76">
        <f t="shared" si="25"/>
        <v>0</v>
      </c>
      <c r="I70" s="73">
        <v>26.28</v>
      </c>
      <c r="J70" s="76">
        <f t="shared" si="26"/>
        <v>0</v>
      </c>
      <c r="K70" s="73">
        <v>36.58</v>
      </c>
      <c r="L70" s="76">
        <f t="shared" si="27"/>
        <v>0</v>
      </c>
      <c r="M70" s="73">
        <v>22.85</v>
      </c>
      <c r="N70" s="76">
        <f t="shared" si="28"/>
        <v>0</v>
      </c>
      <c r="O70" s="73">
        <v>36.42</v>
      </c>
      <c r="P70" s="76">
        <f t="shared" si="29"/>
        <v>0</v>
      </c>
      <c r="Q70" s="73">
        <v>52</v>
      </c>
      <c r="R70" s="76">
        <f t="shared" si="30"/>
        <v>0</v>
      </c>
      <c r="S70" s="73">
        <v>22.85</v>
      </c>
      <c r="T70" s="76">
        <f t="shared" si="31"/>
        <v>0</v>
      </c>
      <c r="U70" s="73">
        <v>27</v>
      </c>
      <c r="V70" s="76">
        <f t="shared" si="32"/>
        <v>0</v>
      </c>
      <c r="W70" s="73">
        <v>27</v>
      </c>
      <c r="X70" s="76">
        <f t="shared" si="33"/>
        <v>0</v>
      </c>
      <c r="Y70" s="73">
        <v>34.28</v>
      </c>
      <c r="Z70" s="76">
        <f t="shared" si="34"/>
        <v>0</v>
      </c>
      <c r="AA70" s="77">
        <v>25</v>
      </c>
      <c r="AB70" s="76">
        <f t="shared" si="35"/>
        <v>0</v>
      </c>
    </row>
    <row r="71" spans="1:28">
      <c r="A71" s="26">
        <v>3</v>
      </c>
      <c r="B71" s="26" t="s">
        <v>26</v>
      </c>
      <c r="C71" s="68" t="s">
        <v>99</v>
      </c>
      <c r="D71" s="68">
        <f>IF(AND(Agence!$C$1=A71,Agence!$C$2=C71),1,0)</f>
        <v>0</v>
      </c>
      <c r="E71" s="73">
        <v>25</v>
      </c>
      <c r="F71" s="76">
        <f t="shared" si="24"/>
        <v>0</v>
      </c>
      <c r="G71" s="73">
        <v>37</v>
      </c>
      <c r="H71" s="76">
        <f t="shared" si="25"/>
        <v>0</v>
      </c>
      <c r="I71" s="73">
        <v>22</v>
      </c>
      <c r="J71" s="76">
        <f t="shared" si="26"/>
        <v>0</v>
      </c>
      <c r="K71" s="73">
        <v>28</v>
      </c>
      <c r="L71" s="76">
        <f t="shared" si="27"/>
        <v>0</v>
      </c>
      <c r="M71" s="73">
        <v>20</v>
      </c>
      <c r="N71" s="76">
        <f t="shared" si="28"/>
        <v>0</v>
      </c>
      <c r="O71" s="73">
        <v>33</v>
      </c>
      <c r="P71" s="76">
        <f t="shared" si="29"/>
        <v>0</v>
      </c>
      <c r="Q71" s="73">
        <v>52</v>
      </c>
      <c r="R71" s="76">
        <f t="shared" si="30"/>
        <v>0</v>
      </c>
      <c r="S71" s="73">
        <v>20</v>
      </c>
      <c r="T71" s="76">
        <f t="shared" si="31"/>
        <v>0</v>
      </c>
      <c r="U71" s="73">
        <v>27</v>
      </c>
      <c r="V71" s="76">
        <f t="shared" si="32"/>
        <v>0</v>
      </c>
      <c r="W71" s="73">
        <v>27</v>
      </c>
      <c r="X71" s="76">
        <f t="shared" si="33"/>
        <v>0</v>
      </c>
      <c r="Y71" s="73">
        <v>24</v>
      </c>
      <c r="Z71" s="76">
        <f t="shared" si="34"/>
        <v>0</v>
      </c>
      <c r="AA71" s="77">
        <v>24</v>
      </c>
      <c r="AB71" s="76">
        <f t="shared" si="35"/>
        <v>0</v>
      </c>
    </row>
    <row r="72" spans="1:28">
      <c r="A72" s="26">
        <v>3</v>
      </c>
      <c r="B72" s="26" t="s">
        <v>26</v>
      </c>
      <c r="C72" s="68" t="s">
        <v>100</v>
      </c>
      <c r="D72" s="68">
        <f>IF(AND(Agence!$C$1=A72,Agence!$C$2=C72),1,0)</f>
        <v>0</v>
      </c>
      <c r="E72" s="73">
        <v>25</v>
      </c>
      <c r="F72" s="76">
        <f t="shared" si="24"/>
        <v>0</v>
      </c>
      <c r="G72" s="73">
        <v>37</v>
      </c>
      <c r="H72" s="76">
        <f t="shared" si="25"/>
        <v>0</v>
      </c>
      <c r="I72" s="73">
        <v>22</v>
      </c>
      <c r="J72" s="76">
        <f t="shared" si="26"/>
        <v>0</v>
      </c>
      <c r="K72" s="73">
        <v>28</v>
      </c>
      <c r="L72" s="76">
        <f t="shared" si="27"/>
        <v>0</v>
      </c>
      <c r="M72" s="73"/>
      <c r="N72" s="76">
        <f t="shared" si="28"/>
        <v>0</v>
      </c>
      <c r="O72" s="73">
        <v>33</v>
      </c>
      <c r="P72" s="76">
        <f t="shared" si="29"/>
        <v>0</v>
      </c>
      <c r="Q72" s="73">
        <v>52</v>
      </c>
      <c r="R72" s="76">
        <f t="shared" si="30"/>
        <v>0</v>
      </c>
      <c r="S72" s="73">
        <v>20</v>
      </c>
      <c r="T72" s="76">
        <f t="shared" si="31"/>
        <v>0</v>
      </c>
      <c r="U72" s="73">
        <v>27</v>
      </c>
      <c r="V72" s="76">
        <f t="shared" si="32"/>
        <v>0</v>
      </c>
      <c r="W72" s="73">
        <v>27</v>
      </c>
      <c r="X72" s="76">
        <f t="shared" si="33"/>
        <v>0</v>
      </c>
      <c r="Y72" s="73">
        <v>24</v>
      </c>
      <c r="Z72" s="76">
        <f t="shared" si="34"/>
        <v>0</v>
      </c>
      <c r="AA72" s="77">
        <v>24</v>
      </c>
      <c r="AB72" s="76">
        <f t="shared" si="35"/>
        <v>0</v>
      </c>
    </row>
    <row r="73" spans="1:28">
      <c r="A73" s="26">
        <v>3</v>
      </c>
      <c r="B73" s="26" t="s">
        <v>25</v>
      </c>
      <c r="C73" s="68" t="s">
        <v>101</v>
      </c>
      <c r="D73" s="68">
        <f>IF(AND(Agence!$C$1=A73,Agence!$C$2=C73),1,0)</f>
        <v>0</v>
      </c>
      <c r="E73" s="73"/>
      <c r="F73" s="76">
        <f t="shared" si="24"/>
        <v>0</v>
      </c>
      <c r="G73" s="73">
        <v>37</v>
      </c>
      <c r="H73" s="76">
        <f t="shared" si="25"/>
        <v>0</v>
      </c>
      <c r="I73" s="73">
        <v>22</v>
      </c>
      <c r="J73" s="76">
        <f t="shared" si="26"/>
        <v>0</v>
      </c>
      <c r="K73" s="73">
        <v>28</v>
      </c>
      <c r="L73" s="76">
        <f t="shared" si="27"/>
        <v>0</v>
      </c>
      <c r="M73" s="73"/>
      <c r="N73" s="76">
        <f t="shared" si="28"/>
        <v>0</v>
      </c>
      <c r="O73" s="73">
        <v>33</v>
      </c>
      <c r="P73" s="76">
        <f t="shared" si="29"/>
        <v>0</v>
      </c>
      <c r="Q73" s="73">
        <v>52</v>
      </c>
      <c r="R73" s="76">
        <f t="shared" si="30"/>
        <v>0</v>
      </c>
      <c r="S73" s="73">
        <v>20</v>
      </c>
      <c r="T73" s="76">
        <f t="shared" si="31"/>
        <v>0</v>
      </c>
      <c r="U73" s="73">
        <v>27</v>
      </c>
      <c r="V73" s="76">
        <f t="shared" si="32"/>
        <v>0</v>
      </c>
      <c r="W73" s="73">
        <v>27</v>
      </c>
      <c r="X73" s="76">
        <f t="shared" si="33"/>
        <v>0</v>
      </c>
      <c r="Y73" s="73">
        <v>24</v>
      </c>
      <c r="Z73" s="76">
        <f t="shared" si="34"/>
        <v>0</v>
      </c>
      <c r="AA73" s="77">
        <v>24</v>
      </c>
      <c r="AB73" s="76">
        <f t="shared" si="35"/>
        <v>0</v>
      </c>
    </row>
    <row r="74" spans="1:28">
      <c r="A74" s="26">
        <v>3</v>
      </c>
      <c r="B74" s="26" t="s">
        <v>25</v>
      </c>
      <c r="C74" s="68" t="s">
        <v>102</v>
      </c>
      <c r="D74" s="68">
        <f>IF(AND(Agence!$C$1=A74,Agence!$C$2=C74),1,0)</f>
        <v>0</v>
      </c>
      <c r="E74" s="73"/>
      <c r="F74" s="76">
        <f t="shared" si="24"/>
        <v>0</v>
      </c>
      <c r="G74" s="73">
        <v>37</v>
      </c>
      <c r="H74" s="76">
        <f t="shared" si="25"/>
        <v>0</v>
      </c>
      <c r="I74" s="73">
        <v>22</v>
      </c>
      <c r="J74" s="76">
        <f t="shared" si="26"/>
        <v>0</v>
      </c>
      <c r="K74" s="73">
        <v>28</v>
      </c>
      <c r="L74" s="76">
        <f t="shared" si="27"/>
        <v>0</v>
      </c>
      <c r="M74" s="73"/>
      <c r="N74" s="76">
        <f t="shared" si="28"/>
        <v>0</v>
      </c>
      <c r="O74" s="73"/>
      <c r="P74" s="76">
        <f t="shared" si="29"/>
        <v>0</v>
      </c>
      <c r="Q74" s="73">
        <v>52</v>
      </c>
      <c r="R74" s="76">
        <f t="shared" si="30"/>
        <v>0</v>
      </c>
      <c r="S74" s="73">
        <v>20</v>
      </c>
      <c r="T74" s="76">
        <f t="shared" si="31"/>
        <v>0</v>
      </c>
      <c r="U74" s="73">
        <v>27</v>
      </c>
      <c r="V74" s="76">
        <f t="shared" si="32"/>
        <v>0</v>
      </c>
      <c r="W74" s="73">
        <v>27</v>
      </c>
      <c r="X74" s="76">
        <f t="shared" si="33"/>
        <v>0</v>
      </c>
      <c r="Y74" s="73">
        <v>24</v>
      </c>
      <c r="Z74" s="76">
        <f t="shared" si="34"/>
        <v>0</v>
      </c>
      <c r="AA74" s="77">
        <v>24</v>
      </c>
      <c r="AB74" s="76">
        <f t="shared" si="35"/>
        <v>0</v>
      </c>
    </row>
    <row r="75" spans="1:28">
      <c r="A75" s="26">
        <v>3</v>
      </c>
      <c r="B75" s="26" t="s">
        <v>24</v>
      </c>
      <c r="C75" s="68" t="s">
        <v>103</v>
      </c>
      <c r="D75" s="68">
        <f>IF(AND(Agence!$C$1=A75,Agence!$C$2=C75),1,0)</f>
        <v>0</v>
      </c>
      <c r="E75" s="73"/>
      <c r="F75" s="76">
        <f t="shared" si="24"/>
        <v>0</v>
      </c>
      <c r="G75" s="73">
        <v>37</v>
      </c>
      <c r="H75" s="76">
        <f t="shared" si="25"/>
        <v>0</v>
      </c>
      <c r="I75" s="73">
        <v>22</v>
      </c>
      <c r="J75" s="76">
        <f t="shared" si="26"/>
        <v>0</v>
      </c>
      <c r="K75" s="73">
        <v>28</v>
      </c>
      <c r="L75" s="76">
        <f t="shared" si="27"/>
        <v>0</v>
      </c>
      <c r="M75" s="73"/>
      <c r="N75" s="76">
        <f t="shared" si="28"/>
        <v>0</v>
      </c>
      <c r="O75" s="73"/>
      <c r="P75" s="76">
        <f t="shared" si="29"/>
        <v>0</v>
      </c>
      <c r="Q75" s="73">
        <v>52</v>
      </c>
      <c r="R75" s="76">
        <f t="shared" si="30"/>
        <v>0</v>
      </c>
      <c r="S75" s="73">
        <v>20</v>
      </c>
      <c r="T75" s="76">
        <f t="shared" si="31"/>
        <v>0</v>
      </c>
      <c r="U75" s="73">
        <v>27</v>
      </c>
      <c r="V75" s="76">
        <f t="shared" si="32"/>
        <v>0</v>
      </c>
      <c r="W75" s="73">
        <v>27</v>
      </c>
      <c r="X75" s="76">
        <f t="shared" si="33"/>
        <v>0</v>
      </c>
      <c r="Y75" s="73">
        <v>24</v>
      </c>
      <c r="Z75" s="76">
        <f t="shared" si="34"/>
        <v>0</v>
      </c>
      <c r="AA75" s="77">
        <v>19</v>
      </c>
      <c r="AB75" s="76">
        <f t="shared" si="35"/>
        <v>0</v>
      </c>
    </row>
    <row r="76" spans="1:28">
      <c r="A76" s="26">
        <v>3</v>
      </c>
      <c r="B76" s="26" t="s">
        <v>24</v>
      </c>
      <c r="C76" s="68" t="s">
        <v>104</v>
      </c>
      <c r="D76" s="68">
        <f>IF(AND(Agence!$C$1=A76,Agence!$C$2=C76),1,0)</f>
        <v>0</v>
      </c>
      <c r="E76" s="73"/>
      <c r="F76" s="76">
        <f t="shared" si="24"/>
        <v>0</v>
      </c>
      <c r="G76" s="73">
        <v>37</v>
      </c>
      <c r="H76" s="76">
        <f t="shared" si="25"/>
        <v>0</v>
      </c>
      <c r="I76" s="73">
        <v>22</v>
      </c>
      <c r="J76" s="76">
        <f t="shared" si="26"/>
        <v>0</v>
      </c>
      <c r="K76" s="73">
        <v>28</v>
      </c>
      <c r="L76" s="76">
        <f t="shared" si="27"/>
        <v>0</v>
      </c>
      <c r="M76" s="73"/>
      <c r="N76" s="76">
        <f t="shared" si="28"/>
        <v>0</v>
      </c>
      <c r="O76" s="73"/>
      <c r="P76" s="76">
        <f t="shared" si="29"/>
        <v>0</v>
      </c>
      <c r="Q76" s="73">
        <v>52</v>
      </c>
      <c r="R76" s="76">
        <f t="shared" si="30"/>
        <v>0</v>
      </c>
      <c r="S76" s="73">
        <v>20</v>
      </c>
      <c r="T76" s="76">
        <f t="shared" si="31"/>
        <v>0</v>
      </c>
      <c r="U76" s="73">
        <v>27</v>
      </c>
      <c r="V76" s="76">
        <f t="shared" si="32"/>
        <v>0</v>
      </c>
      <c r="W76" s="73">
        <v>27</v>
      </c>
      <c r="X76" s="76">
        <f t="shared" si="33"/>
        <v>0</v>
      </c>
      <c r="Y76" s="73">
        <v>24</v>
      </c>
      <c r="Z76" s="76">
        <f t="shared" si="34"/>
        <v>0</v>
      </c>
      <c r="AA76" s="77">
        <v>19</v>
      </c>
      <c r="AB76" s="76">
        <f t="shared" si="35"/>
        <v>0</v>
      </c>
    </row>
    <row r="77" spans="1:28">
      <c r="A77" s="79">
        <v>3</v>
      </c>
      <c r="B77" s="26" t="s">
        <v>24</v>
      </c>
      <c r="C77" s="80" t="s">
        <v>105</v>
      </c>
      <c r="D77" s="68">
        <f>IF(AND(Agence!$C$1=A77,Agence!$C$2=C77),1,0)</f>
        <v>0</v>
      </c>
      <c r="E77" s="81"/>
      <c r="F77" s="82">
        <f t="shared" si="24"/>
        <v>0</v>
      </c>
      <c r="G77" s="81">
        <v>37</v>
      </c>
      <c r="H77" s="82">
        <f>D77*G77</f>
        <v>0</v>
      </c>
      <c r="I77" s="81">
        <v>22</v>
      </c>
      <c r="J77" s="82">
        <f t="shared" si="26"/>
        <v>0</v>
      </c>
      <c r="K77" s="81">
        <v>28</v>
      </c>
      <c r="L77" s="82">
        <f t="shared" si="27"/>
        <v>0</v>
      </c>
      <c r="M77" s="81"/>
      <c r="N77" s="82">
        <f t="shared" si="28"/>
        <v>0</v>
      </c>
      <c r="O77" s="81"/>
      <c r="P77" s="82">
        <f t="shared" si="29"/>
        <v>0</v>
      </c>
      <c r="Q77" s="81">
        <v>52</v>
      </c>
      <c r="R77" s="82">
        <f t="shared" si="30"/>
        <v>0</v>
      </c>
      <c r="S77" s="81">
        <v>20</v>
      </c>
      <c r="T77" s="82">
        <f t="shared" si="31"/>
        <v>0</v>
      </c>
      <c r="U77" s="81">
        <v>27</v>
      </c>
      <c r="V77" s="82">
        <f t="shared" si="32"/>
        <v>0</v>
      </c>
      <c r="W77" s="81">
        <v>27</v>
      </c>
      <c r="X77" s="82">
        <f t="shared" si="33"/>
        <v>0</v>
      </c>
      <c r="Y77" s="81">
        <v>24</v>
      </c>
      <c r="Z77" s="82">
        <f t="shared" si="34"/>
        <v>0</v>
      </c>
      <c r="AA77" s="83">
        <v>19</v>
      </c>
      <c r="AB77" s="82">
        <f t="shared" si="35"/>
        <v>0</v>
      </c>
    </row>
    <row r="78" spans="1:28" s="84" customFormat="1">
      <c r="F78" s="85">
        <f>SUM(F5:F77)</f>
        <v>25</v>
      </c>
      <c r="G78" s="86"/>
      <c r="H78" s="85">
        <f t="shared" ref="H78:AB78" si="36">SUM(H5:H77)</f>
        <v>37</v>
      </c>
      <c r="I78" s="86"/>
      <c r="J78" s="85">
        <f t="shared" si="36"/>
        <v>22</v>
      </c>
      <c r="K78" s="86"/>
      <c r="L78" s="85">
        <f t="shared" si="36"/>
        <v>28</v>
      </c>
      <c r="M78" s="86"/>
      <c r="N78" s="85">
        <f t="shared" si="36"/>
        <v>20</v>
      </c>
      <c r="O78" s="86"/>
      <c r="P78" s="85">
        <f t="shared" si="36"/>
        <v>33</v>
      </c>
      <c r="Q78" s="86"/>
      <c r="R78" s="85">
        <f t="shared" si="36"/>
        <v>65</v>
      </c>
      <c r="S78" s="86"/>
      <c r="T78" s="85">
        <f t="shared" si="36"/>
        <v>20</v>
      </c>
      <c r="U78" s="86"/>
      <c r="V78" s="85">
        <f t="shared" si="36"/>
        <v>27</v>
      </c>
      <c r="W78" s="86"/>
      <c r="X78" s="85">
        <f t="shared" si="36"/>
        <v>27</v>
      </c>
      <c r="Y78" s="86"/>
      <c r="Z78" s="85">
        <f t="shared" si="36"/>
        <v>24</v>
      </c>
      <c r="AA78" s="86"/>
      <c r="AB78" s="85">
        <f t="shared" si="36"/>
        <v>24</v>
      </c>
    </row>
    <row r="79" spans="1:28">
      <c r="A79" t="s">
        <v>137</v>
      </c>
      <c r="F79" s="74">
        <f>IF(E4=Agence!$C$3,1,0)</f>
        <v>1</v>
      </c>
      <c r="H79" s="74">
        <f>IF(G4=Agence!$C$3,1,0)</f>
        <v>0</v>
      </c>
      <c r="J79" s="74">
        <f>IF(I4=Agence!$C$3,1,0)</f>
        <v>0</v>
      </c>
      <c r="L79" s="74">
        <f>IF(K4=Agence!$C$3,1,0)</f>
        <v>0</v>
      </c>
      <c r="N79" s="74">
        <f>IF(M4=Agence!$C$3,1,0)</f>
        <v>0</v>
      </c>
      <c r="P79" s="74">
        <f>IF(O4=Agence!$C$3,1,0)</f>
        <v>0</v>
      </c>
      <c r="R79" s="74">
        <f>IF(Q4=Agence!$C$3,1,0)</f>
        <v>0</v>
      </c>
      <c r="T79" s="74">
        <f>IF(S4=Agence!$C$3,1,0)</f>
        <v>0</v>
      </c>
      <c r="V79" s="74">
        <f>IF(U4=Agence!$C$3,1,0)</f>
        <v>0</v>
      </c>
      <c r="X79" s="74">
        <f>IF(W4=Agence!$C$3,1,0)</f>
        <v>0</v>
      </c>
      <c r="Z79" s="74">
        <f>IF(Y4=Agence!$C$3,1,0)</f>
        <v>0</v>
      </c>
      <c r="AB79" s="74">
        <f>IF(AA4=Agence!$C$3,1,0)</f>
        <v>0</v>
      </c>
    </row>
    <row r="80" spans="1:28">
      <c r="A80" t="s">
        <v>138</v>
      </c>
      <c r="F80" s="74">
        <f>F78*F79</f>
        <v>25</v>
      </c>
      <c r="G80" s="74"/>
      <c r="H80" s="74">
        <f t="shared" ref="H80:AB80" si="37">H78*H79</f>
        <v>0</v>
      </c>
      <c r="I80" s="74"/>
      <c r="J80" s="74">
        <f t="shared" si="37"/>
        <v>0</v>
      </c>
      <c r="K80" s="74"/>
      <c r="L80" s="74">
        <f t="shared" si="37"/>
        <v>0</v>
      </c>
      <c r="M80" s="74"/>
      <c r="N80" s="74">
        <f t="shared" si="37"/>
        <v>0</v>
      </c>
      <c r="O80" s="74"/>
      <c r="P80" s="74">
        <f t="shared" si="37"/>
        <v>0</v>
      </c>
      <c r="Q80" s="74"/>
      <c r="R80" s="74">
        <f t="shared" si="37"/>
        <v>0</v>
      </c>
      <c r="S80" s="74"/>
      <c r="T80" s="74">
        <f t="shared" si="37"/>
        <v>0</v>
      </c>
      <c r="U80" s="74"/>
      <c r="V80" s="74">
        <f t="shared" si="37"/>
        <v>0</v>
      </c>
      <c r="W80" s="74"/>
      <c r="X80" s="74">
        <f t="shared" si="37"/>
        <v>0</v>
      </c>
      <c r="Y80" s="74"/>
      <c r="Z80" s="74">
        <f t="shared" si="37"/>
        <v>0</v>
      </c>
      <c r="AA80" s="74"/>
      <c r="AB80" s="74">
        <f t="shared" si="37"/>
        <v>0</v>
      </c>
    </row>
    <row r="82" spans="1:10">
      <c r="A82" t="s">
        <v>139</v>
      </c>
      <c r="C82">
        <f>SUM(F80:AB80)*Agence!C1</f>
        <v>175</v>
      </c>
    </row>
    <row r="84" spans="1:10">
      <c r="C84" s="88" t="s">
        <v>30</v>
      </c>
      <c r="D84" s="89">
        <v>0.16</v>
      </c>
      <c r="E84" s="89">
        <v>0.18</v>
      </c>
      <c r="F84" s="89">
        <v>0.2</v>
      </c>
      <c r="G84" s="89">
        <v>0.22</v>
      </c>
      <c r="H84" s="89">
        <v>0.24</v>
      </c>
      <c r="I84" s="89">
        <v>0.26</v>
      </c>
      <c r="J84" s="89">
        <v>0.28000000000000003</v>
      </c>
    </row>
    <row r="85" spans="1:10">
      <c r="C85" s="88" t="s">
        <v>31</v>
      </c>
      <c r="D85" s="90">
        <f>$C$82*D84</f>
        <v>28</v>
      </c>
      <c r="E85" s="90">
        <f t="shared" ref="E85:J85" si="38">$C$82*E84</f>
        <v>31.5</v>
      </c>
      <c r="F85" s="90">
        <f t="shared" si="38"/>
        <v>35</v>
      </c>
      <c r="G85" s="90">
        <f t="shared" si="38"/>
        <v>38.5</v>
      </c>
      <c r="H85" s="90">
        <f t="shared" si="38"/>
        <v>42</v>
      </c>
      <c r="I85" s="90">
        <f t="shared" si="38"/>
        <v>45.5</v>
      </c>
      <c r="J85" s="90">
        <f t="shared" si="38"/>
        <v>49.000000000000007</v>
      </c>
    </row>
    <row r="86" spans="1:10">
      <c r="C86" s="88" t="s">
        <v>32</v>
      </c>
      <c r="D86" s="90">
        <f>$C$82+D85</f>
        <v>203</v>
      </c>
      <c r="E86" s="90">
        <f t="shared" ref="E86:J86" si="39">$C$82+E85</f>
        <v>206.5</v>
      </c>
      <c r="F86" s="90">
        <f t="shared" si="39"/>
        <v>210</v>
      </c>
      <c r="G86" s="90">
        <f t="shared" si="39"/>
        <v>213.5</v>
      </c>
      <c r="H86" s="90">
        <f t="shared" si="39"/>
        <v>217</v>
      </c>
      <c r="I86" s="90">
        <f t="shared" si="39"/>
        <v>220.5</v>
      </c>
      <c r="J86" s="90">
        <f t="shared" si="39"/>
        <v>224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B10" sqref="B10"/>
    </sheetView>
  </sheetViews>
  <sheetFormatPr baseColWidth="10" defaultRowHeight="15"/>
  <cols>
    <col min="1" max="1" width="24.140625" customWidth="1"/>
  </cols>
  <sheetData>
    <row r="1" spans="1:7">
      <c r="A1" s="87" t="s">
        <v>142</v>
      </c>
      <c r="B1" s="37">
        <v>7</v>
      </c>
      <c r="C1" s="37">
        <v>10</v>
      </c>
      <c r="D1" s="37">
        <v>3</v>
      </c>
    </row>
    <row r="2" spans="1:7">
      <c r="A2" s="92" t="s">
        <v>59</v>
      </c>
      <c r="B2" s="91">
        <v>16</v>
      </c>
      <c r="C2" s="38">
        <v>21</v>
      </c>
      <c r="D2" s="38">
        <v>13</v>
      </c>
    </row>
    <row r="4" spans="1:7">
      <c r="A4" s="39"/>
      <c r="B4" s="28"/>
      <c r="C4" s="28"/>
      <c r="D4" s="28"/>
      <c r="E4" s="28"/>
      <c r="F4" s="28"/>
      <c r="G4" s="28"/>
    </row>
    <row r="7" spans="1:7">
      <c r="A7" s="2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B13" workbookViewId="0">
      <selection activeCell="M30" sqref="M30:O34"/>
    </sheetView>
  </sheetViews>
  <sheetFormatPr baseColWidth="10" defaultRowHeight="15"/>
  <cols>
    <col min="1" max="1" width="14.140625" customWidth="1"/>
    <col min="2" max="2" width="14" customWidth="1"/>
    <col min="6" max="7" width="14.7109375" customWidth="1"/>
    <col min="8" max="8" width="14.85546875" customWidth="1"/>
    <col min="9" max="9" width="14.28515625" customWidth="1"/>
    <col min="10" max="10" width="13.85546875" customWidth="1"/>
  </cols>
  <sheetData>
    <row r="1" spans="1:19">
      <c r="A1" s="59"/>
      <c r="B1" s="64" t="s">
        <v>110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61"/>
      <c r="P1" s="3"/>
    </row>
    <row r="2" spans="1:19">
      <c r="A2" s="62" t="s">
        <v>109</v>
      </c>
      <c r="B2" s="59"/>
      <c r="C2" s="63" t="s">
        <v>111</v>
      </c>
      <c r="D2" s="63" t="s">
        <v>112</v>
      </c>
      <c r="E2" s="63" t="s">
        <v>113</v>
      </c>
      <c r="F2" s="63" t="s">
        <v>114</v>
      </c>
      <c r="G2" s="63" t="s">
        <v>115</v>
      </c>
      <c r="H2" s="63" t="s">
        <v>116</v>
      </c>
      <c r="I2" s="63" t="s">
        <v>117</v>
      </c>
      <c r="J2" s="63" t="s">
        <v>118</v>
      </c>
      <c r="K2" s="63" t="s">
        <v>119</v>
      </c>
      <c r="L2" s="63" t="s">
        <v>120</v>
      </c>
      <c r="M2" s="63" t="s">
        <v>121</v>
      </c>
      <c r="N2" s="63" t="s">
        <v>122</v>
      </c>
      <c r="P2" s="3"/>
    </row>
    <row r="3" spans="1:19">
      <c r="A3" s="60"/>
      <c r="B3" s="65" t="s">
        <v>123</v>
      </c>
      <c r="C3" s="33">
        <v>2</v>
      </c>
      <c r="D3" s="33">
        <v>4</v>
      </c>
      <c r="E3" s="33">
        <v>2</v>
      </c>
      <c r="F3" s="33">
        <v>3</v>
      </c>
      <c r="G3" s="33">
        <v>2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4</v>
      </c>
      <c r="N3" s="33">
        <v>3</v>
      </c>
      <c r="P3" s="3"/>
    </row>
    <row r="4" spans="1:19">
      <c r="A4" s="60"/>
      <c r="B4" s="65" t="s">
        <v>124</v>
      </c>
      <c r="C4" s="33">
        <v>2</v>
      </c>
      <c r="D4" s="33">
        <v>3</v>
      </c>
      <c r="E4" s="33">
        <v>1</v>
      </c>
      <c r="F4" s="33">
        <v>2</v>
      </c>
      <c r="G4" s="33">
        <v>2</v>
      </c>
      <c r="H4" s="33">
        <v>2</v>
      </c>
      <c r="I4" s="33">
        <v>3</v>
      </c>
      <c r="J4" s="33">
        <v>2</v>
      </c>
      <c r="K4" s="33">
        <v>2</v>
      </c>
      <c r="L4" s="33">
        <v>2</v>
      </c>
      <c r="M4" s="33">
        <v>3</v>
      </c>
      <c r="N4" s="33">
        <v>2</v>
      </c>
      <c r="P4" s="3"/>
    </row>
    <row r="5" spans="1:19">
      <c r="A5" s="60"/>
      <c r="B5" s="65" t="s">
        <v>125</v>
      </c>
      <c r="C5" s="33">
        <v>3</v>
      </c>
      <c r="D5" s="33">
        <v>4</v>
      </c>
      <c r="E5" s="33">
        <v>3</v>
      </c>
      <c r="F5" s="33">
        <v>3</v>
      </c>
      <c r="G5" s="33">
        <v>3</v>
      </c>
      <c r="H5" s="33">
        <v>3</v>
      </c>
      <c r="I5" s="33">
        <v>4</v>
      </c>
      <c r="J5" s="33">
        <v>3</v>
      </c>
      <c r="K5" s="33">
        <v>3</v>
      </c>
      <c r="L5" s="33">
        <v>3</v>
      </c>
      <c r="M5" s="33">
        <v>4</v>
      </c>
      <c r="N5" s="33">
        <v>3</v>
      </c>
      <c r="P5" s="3"/>
    </row>
    <row r="6" spans="1:19">
      <c r="A6" s="3"/>
    </row>
    <row r="8" spans="1:19">
      <c r="B8" s="125" t="s">
        <v>151</v>
      </c>
      <c r="E8" s="126" t="s">
        <v>152</v>
      </c>
      <c r="F8" s="126"/>
      <c r="G8" s="126"/>
      <c r="I8" s="126" t="s">
        <v>112</v>
      </c>
      <c r="J8" s="126"/>
      <c r="K8" s="126"/>
      <c r="M8" s="126" t="s">
        <v>128</v>
      </c>
      <c r="N8" s="126"/>
      <c r="O8" s="126"/>
    </row>
    <row r="9" spans="1:19">
      <c r="A9" s="66"/>
      <c r="B9" s="63" t="s">
        <v>111</v>
      </c>
      <c r="C9" s="66"/>
      <c r="D9" s="66"/>
      <c r="E9" s="127" t="s">
        <v>153</v>
      </c>
      <c r="F9" s="127" t="s">
        <v>154</v>
      </c>
      <c r="G9" s="127" t="s">
        <v>125</v>
      </c>
      <c r="H9" s="66"/>
      <c r="I9" s="127" t="s">
        <v>153</v>
      </c>
      <c r="J9" s="127" t="s">
        <v>154</v>
      </c>
      <c r="K9" s="127" t="s">
        <v>125</v>
      </c>
      <c r="L9" s="66"/>
      <c r="M9" s="127" t="s">
        <v>153</v>
      </c>
      <c r="N9" s="127" t="s">
        <v>154</v>
      </c>
      <c r="O9" s="127" t="s">
        <v>125</v>
      </c>
      <c r="P9" s="66"/>
      <c r="Q9" s="66"/>
      <c r="R9" s="66"/>
      <c r="S9" s="66"/>
    </row>
    <row r="10" spans="1:19">
      <c r="A10" s="1"/>
      <c r="B10" s="63" t="s">
        <v>112</v>
      </c>
      <c r="C10" s="1"/>
      <c r="D10" s="1"/>
      <c r="E10" s="33">
        <v>1</v>
      </c>
      <c r="F10" s="33">
        <v>0</v>
      </c>
      <c r="G10" s="33">
        <v>1</v>
      </c>
      <c r="H10" s="1"/>
      <c r="I10" s="33">
        <v>1</v>
      </c>
      <c r="J10" s="33">
        <v>0</v>
      </c>
      <c r="K10" s="33">
        <v>1</v>
      </c>
      <c r="L10" s="1"/>
      <c r="M10" s="33">
        <v>1</v>
      </c>
      <c r="N10" s="33">
        <v>0</v>
      </c>
      <c r="O10" s="33">
        <v>1</v>
      </c>
      <c r="P10" s="1"/>
      <c r="Q10" s="1"/>
      <c r="R10" s="1"/>
      <c r="S10" s="1"/>
    </row>
    <row r="11" spans="1:19">
      <c r="A11" s="1"/>
      <c r="B11" s="63" t="s">
        <v>113</v>
      </c>
      <c r="C11" s="1"/>
      <c r="D11" s="1"/>
      <c r="E11" s="33">
        <v>2</v>
      </c>
      <c r="F11" s="33">
        <v>1</v>
      </c>
      <c r="G11" s="33">
        <v>2</v>
      </c>
      <c r="H11" s="1"/>
      <c r="I11" s="33">
        <v>2</v>
      </c>
      <c r="J11" s="33">
        <v>1</v>
      </c>
      <c r="K11" s="33">
        <v>2</v>
      </c>
      <c r="L11" s="1"/>
      <c r="M11" s="33">
        <v>2</v>
      </c>
      <c r="N11" s="33">
        <v>1</v>
      </c>
      <c r="O11" s="33">
        <v>2</v>
      </c>
      <c r="P11" s="1"/>
      <c r="Q11" s="1"/>
      <c r="R11" s="1"/>
      <c r="S11" s="1"/>
    </row>
    <row r="12" spans="1:19">
      <c r="A12" s="1"/>
      <c r="B12" s="63" t="s">
        <v>114</v>
      </c>
      <c r="C12" s="1"/>
      <c r="D12" s="1"/>
      <c r="E12" s="33"/>
      <c r="F12" s="33">
        <v>2</v>
      </c>
      <c r="G12" s="33">
        <v>3</v>
      </c>
      <c r="H12" s="1"/>
      <c r="I12" s="33">
        <v>3</v>
      </c>
      <c r="J12" s="33">
        <v>2</v>
      </c>
      <c r="K12" s="33">
        <v>3</v>
      </c>
      <c r="L12" s="1"/>
      <c r="M12" s="33"/>
      <c r="N12" s="33"/>
      <c r="O12" s="33">
        <v>3</v>
      </c>
      <c r="P12" s="1"/>
      <c r="Q12" s="1"/>
      <c r="R12" s="1"/>
      <c r="S12" s="1"/>
    </row>
    <row r="13" spans="1:19">
      <c r="A13" s="3"/>
      <c r="B13" s="63" t="s">
        <v>115</v>
      </c>
      <c r="C13" s="1"/>
      <c r="D13" s="1"/>
      <c r="E13" s="33"/>
      <c r="F13" s="33"/>
      <c r="G13" s="33"/>
      <c r="H13" s="1"/>
      <c r="I13" s="33">
        <v>4</v>
      </c>
      <c r="J13" s="33">
        <v>3</v>
      </c>
      <c r="K13" s="33">
        <v>4</v>
      </c>
      <c r="L13" s="1"/>
      <c r="M13" s="33"/>
      <c r="N13" s="33"/>
      <c r="O13" s="33"/>
      <c r="P13" s="1"/>
      <c r="Q13" s="1"/>
      <c r="R13" s="1"/>
      <c r="S13" s="1"/>
    </row>
    <row r="14" spans="1:19">
      <c r="B14" s="63" t="s">
        <v>116</v>
      </c>
    </row>
    <row r="15" spans="1:19">
      <c r="B15" s="63" t="s">
        <v>117</v>
      </c>
      <c r="E15" s="126" t="s">
        <v>114</v>
      </c>
      <c r="F15" s="126"/>
      <c r="G15" s="126"/>
      <c r="I15" s="126" t="s">
        <v>115</v>
      </c>
      <c r="J15" s="126"/>
      <c r="K15" s="126"/>
      <c r="M15" s="126" t="s">
        <v>116</v>
      </c>
      <c r="N15" s="126"/>
      <c r="O15" s="126"/>
    </row>
    <row r="16" spans="1:19">
      <c r="B16" s="63" t="s">
        <v>118</v>
      </c>
      <c r="E16" s="127" t="s">
        <v>153</v>
      </c>
      <c r="F16" s="127" t="s">
        <v>154</v>
      </c>
      <c r="G16" s="127" t="s">
        <v>125</v>
      </c>
      <c r="I16" s="127" t="s">
        <v>153</v>
      </c>
      <c r="J16" s="127" t="s">
        <v>154</v>
      </c>
      <c r="K16" s="127" t="s">
        <v>125</v>
      </c>
      <c r="M16" s="127" t="s">
        <v>153</v>
      </c>
      <c r="N16" s="127" t="s">
        <v>154</v>
      </c>
      <c r="O16" s="127" t="s">
        <v>125</v>
      </c>
    </row>
    <row r="17" spans="2:15">
      <c r="B17" s="63" t="s">
        <v>119</v>
      </c>
      <c r="E17" s="33">
        <v>1</v>
      </c>
      <c r="F17" s="33">
        <v>0</v>
      </c>
      <c r="G17" s="33">
        <v>1</v>
      </c>
      <c r="I17" s="33">
        <v>1</v>
      </c>
      <c r="J17" s="33">
        <v>0</v>
      </c>
      <c r="K17" s="33">
        <v>1</v>
      </c>
      <c r="M17" s="33">
        <v>1</v>
      </c>
      <c r="N17" s="33">
        <v>0</v>
      </c>
      <c r="O17" s="33">
        <v>1</v>
      </c>
    </row>
    <row r="18" spans="2:15">
      <c r="B18" s="63" t="s">
        <v>120</v>
      </c>
      <c r="E18" s="33">
        <v>2</v>
      </c>
      <c r="F18" s="33">
        <v>1</v>
      </c>
      <c r="G18" s="33">
        <v>2</v>
      </c>
      <c r="I18" s="33">
        <v>2</v>
      </c>
      <c r="J18" s="33">
        <v>1</v>
      </c>
      <c r="K18" s="33">
        <v>2</v>
      </c>
      <c r="M18" s="33">
        <v>2</v>
      </c>
      <c r="N18" s="33">
        <v>1</v>
      </c>
      <c r="O18" s="33">
        <v>2</v>
      </c>
    </row>
    <row r="19" spans="2:15">
      <c r="B19" s="63" t="s">
        <v>121</v>
      </c>
      <c r="E19" s="33">
        <v>3</v>
      </c>
      <c r="F19" s="33">
        <v>2</v>
      </c>
      <c r="G19" s="33">
        <v>3</v>
      </c>
      <c r="I19" s="33"/>
      <c r="J19" s="33">
        <v>2</v>
      </c>
      <c r="K19" s="33">
        <v>3</v>
      </c>
      <c r="M19" s="33"/>
      <c r="N19" s="33">
        <v>2</v>
      </c>
      <c r="O19" s="33">
        <v>3</v>
      </c>
    </row>
    <row r="20" spans="2:15">
      <c r="B20" s="63" t="s">
        <v>122</v>
      </c>
      <c r="E20" s="33"/>
      <c r="F20" s="33"/>
      <c r="G20" s="33"/>
      <c r="I20" s="33"/>
      <c r="J20" s="33"/>
      <c r="K20" s="33"/>
      <c r="M20" s="33"/>
      <c r="N20" s="33"/>
      <c r="O20" s="33"/>
    </row>
    <row r="22" spans="2:15">
      <c r="E22" s="126" t="s">
        <v>117</v>
      </c>
      <c r="F22" s="126"/>
      <c r="G22" s="126"/>
      <c r="I22" s="126" t="s">
        <v>118</v>
      </c>
      <c r="J22" s="126"/>
      <c r="K22" s="126"/>
      <c r="M22" s="126" t="s">
        <v>119</v>
      </c>
      <c r="N22" s="126"/>
      <c r="O22" s="126"/>
    </row>
    <row r="23" spans="2:15">
      <c r="E23" s="127" t="s">
        <v>153</v>
      </c>
      <c r="F23" s="127" t="s">
        <v>154</v>
      </c>
      <c r="G23" s="127" t="s">
        <v>125</v>
      </c>
      <c r="I23" s="127" t="s">
        <v>153</v>
      </c>
      <c r="J23" s="127" t="s">
        <v>154</v>
      </c>
      <c r="K23" s="127" t="s">
        <v>125</v>
      </c>
      <c r="M23" s="127" t="s">
        <v>153</v>
      </c>
      <c r="N23" s="127" t="s">
        <v>154</v>
      </c>
      <c r="O23" s="127" t="s">
        <v>125</v>
      </c>
    </row>
    <row r="24" spans="2:15">
      <c r="E24" s="33">
        <v>1</v>
      </c>
      <c r="F24" s="33">
        <v>0</v>
      </c>
      <c r="G24" s="33">
        <v>1</v>
      </c>
      <c r="I24" s="33">
        <v>1</v>
      </c>
      <c r="J24" s="33">
        <v>0</v>
      </c>
      <c r="K24" s="33">
        <v>1</v>
      </c>
      <c r="M24" s="33">
        <v>1</v>
      </c>
      <c r="N24" s="33">
        <v>0</v>
      </c>
      <c r="O24" s="33">
        <v>1</v>
      </c>
    </row>
    <row r="25" spans="2:15">
      <c r="E25" s="33">
        <v>2</v>
      </c>
      <c r="F25" s="33">
        <v>1</v>
      </c>
      <c r="G25" s="33">
        <v>2</v>
      </c>
      <c r="I25" s="33">
        <v>2</v>
      </c>
      <c r="J25" s="33">
        <v>1</v>
      </c>
      <c r="K25" s="33">
        <v>2</v>
      </c>
      <c r="M25" s="33">
        <v>2</v>
      </c>
      <c r="N25" s="33">
        <v>1</v>
      </c>
      <c r="O25" s="33">
        <v>2</v>
      </c>
    </row>
    <row r="26" spans="2:15">
      <c r="E26" s="33">
        <v>3</v>
      </c>
      <c r="F26" s="33">
        <v>2</v>
      </c>
      <c r="G26" s="33">
        <v>3</v>
      </c>
      <c r="I26" s="33"/>
      <c r="J26" s="33">
        <v>2</v>
      </c>
      <c r="K26" s="33">
        <v>3</v>
      </c>
      <c r="M26" s="33"/>
      <c r="N26" s="33">
        <v>2</v>
      </c>
      <c r="O26" s="33">
        <v>3</v>
      </c>
    </row>
    <row r="27" spans="2:15">
      <c r="E27" s="33">
        <v>4</v>
      </c>
      <c r="F27" s="33">
        <v>3</v>
      </c>
      <c r="G27" s="33">
        <v>4</v>
      </c>
      <c r="I27" s="33"/>
      <c r="J27" s="33"/>
      <c r="K27" s="33"/>
      <c r="M27" s="33"/>
      <c r="N27" s="33"/>
      <c r="O27" s="33"/>
    </row>
    <row r="29" spans="2:15">
      <c r="E29" s="126" t="s">
        <v>120</v>
      </c>
      <c r="F29" s="126"/>
      <c r="G29" s="126"/>
      <c r="I29" s="126" t="s">
        <v>121</v>
      </c>
      <c r="J29" s="126"/>
      <c r="K29" s="126"/>
      <c r="M29" s="126" t="s">
        <v>122</v>
      </c>
      <c r="N29" s="126"/>
      <c r="O29" s="126"/>
    </row>
    <row r="30" spans="2:15">
      <c r="E30" s="127" t="s">
        <v>153</v>
      </c>
      <c r="F30" s="127" t="s">
        <v>154</v>
      </c>
      <c r="G30" s="127" t="s">
        <v>125</v>
      </c>
      <c r="I30" s="127" t="s">
        <v>153</v>
      </c>
      <c r="J30" s="127" t="s">
        <v>154</v>
      </c>
      <c r="K30" s="127" t="s">
        <v>125</v>
      </c>
      <c r="M30" s="127" t="s">
        <v>153</v>
      </c>
      <c r="N30" s="127" t="s">
        <v>154</v>
      </c>
      <c r="O30" s="127" t="s">
        <v>125</v>
      </c>
    </row>
    <row r="31" spans="2:15">
      <c r="E31" s="33">
        <v>1</v>
      </c>
      <c r="F31" s="33">
        <v>0</v>
      </c>
      <c r="G31" s="33">
        <v>1</v>
      </c>
      <c r="I31" s="33">
        <v>1</v>
      </c>
      <c r="J31" s="33">
        <v>0</v>
      </c>
      <c r="K31" s="33">
        <v>1</v>
      </c>
      <c r="M31" s="33">
        <v>1</v>
      </c>
      <c r="N31" s="33">
        <v>0</v>
      </c>
      <c r="O31" s="33">
        <v>1</v>
      </c>
    </row>
    <row r="32" spans="2:15">
      <c r="E32" s="33">
        <v>2</v>
      </c>
      <c r="F32" s="33">
        <v>1</v>
      </c>
      <c r="G32" s="33">
        <v>2</v>
      </c>
      <c r="I32" s="33">
        <v>2</v>
      </c>
      <c r="J32" s="33">
        <v>1</v>
      </c>
      <c r="K32" s="33">
        <v>2</v>
      </c>
      <c r="M32" s="33">
        <v>2</v>
      </c>
      <c r="N32" s="33">
        <v>1</v>
      </c>
      <c r="O32" s="33">
        <v>2</v>
      </c>
    </row>
    <row r="33" spans="5:15">
      <c r="E33" s="33"/>
      <c r="F33" s="33">
        <v>2</v>
      </c>
      <c r="G33" s="33">
        <v>3</v>
      </c>
      <c r="I33" s="33">
        <v>3</v>
      </c>
      <c r="J33" s="33">
        <v>2</v>
      </c>
      <c r="K33" s="33">
        <v>3</v>
      </c>
      <c r="M33" s="33">
        <v>3</v>
      </c>
      <c r="N33" s="33">
        <v>2</v>
      </c>
      <c r="O33" s="33">
        <v>3</v>
      </c>
    </row>
    <row r="34" spans="5:15">
      <c r="E34" s="33"/>
      <c r="F34" s="33"/>
      <c r="G34" s="33"/>
      <c r="I34" s="33">
        <v>4</v>
      </c>
      <c r="J34" s="33">
        <v>3</v>
      </c>
      <c r="K34" s="33">
        <v>4</v>
      </c>
      <c r="M34" s="33"/>
      <c r="N34" s="33"/>
      <c r="O34" s="33"/>
    </row>
  </sheetData>
  <mergeCells count="12">
    <mergeCell ref="M8:O8"/>
    <mergeCell ref="M15:O15"/>
    <mergeCell ref="M22:O22"/>
    <mergeCell ref="E29:G29"/>
    <mergeCell ref="I29:K29"/>
    <mergeCell ref="M29:O29"/>
    <mergeCell ref="E8:G8"/>
    <mergeCell ref="I8:K8"/>
    <mergeCell ref="E15:G15"/>
    <mergeCell ref="I15:K15"/>
    <mergeCell ref="E22:G22"/>
    <mergeCell ref="I22:K2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0"/>
  <sheetViews>
    <sheetView topLeftCell="A4" workbookViewId="0">
      <selection activeCell="C2" sqref="C2"/>
    </sheetView>
  </sheetViews>
  <sheetFormatPr baseColWidth="10" defaultRowHeight="15"/>
  <cols>
    <col min="1" max="1" width="13" customWidth="1"/>
    <col min="2" max="2" width="12" customWidth="1"/>
    <col min="3" max="3" width="12.5703125" customWidth="1"/>
  </cols>
  <sheetData>
    <row r="1" spans="1:8">
      <c r="A1" s="33" t="s">
        <v>126</v>
      </c>
      <c r="B1" s="56">
        <v>3</v>
      </c>
      <c r="C1" s="56">
        <v>7</v>
      </c>
      <c r="D1" s="56">
        <v>10</v>
      </c>
    </row>
    <row r="2" spans="1:8">
      <c r="A2" s="55"/>
      <c r="B2" s="98" t="s">
        <v>83</v>
      </c>
      <c r="C2" s="100" t="s">
        <v>36</v>
      </c>
      <c r="D2" s="102" t="s">
        <v>60</v>
      </c>
      <c r="G2" s="98" t="s">
        <v>83</v>
      </c>
      <c r="H2" s="99" t="s">
        <v>24</v>
      </c>
    </row>
    <row r="3" spans="1:8">
      <c r="A3" s="55"/>
      <c r="B3" s="98" t="s">
        <v>84</v>
      </c>
      <c r="C3" s="100" t="s">
        <v>37</v>
      </c>
      <c r="D3" s="102" t="s">
        <v>61</v>
      </c>
      <c r="G3" s="98" t="s">
        <v>84</v>
      </c>
      <c r="H3" s="99" t="s">
        <v>24</v>
      </c>
    </row>
    <row r="4" spans="1:8">
      <c r="A4" s="55"/>
      <c r="B4" s="98" t="s">
        <v>85</v>
      </c>
      <c r="C4" s="100" t="s">
        <v>38</v>
      </c>
      <c r="D4" s="102" t="s">
        <v>62</v>
      </c>
      <c r="G4" s="98" t="s">
        <v>85</v>
      </c>
      <c r="H4" s="99" t="s">
        <v>25</v>
      </c>
    </row>
    <row r="5" spans="1:8">
      <c r="A5" s="55"/>
      <c r="B5" s="98" t="s">
        <v>86</v>
      </c>
      <c r="C5" s="100" t="s">
        <v>39</v>
      </c>
      <c r="D5" s="102" t="s">
        <v>63</v>
      </c>
      <c r="G5" s="98" t="s">
        <v>86</v>
      </c>
      <c r="H5" s="99" t="s">
        <v>25</v>
      </c>
    </row>
    <row r="6" spans="1:8">
      <c r="A6" s="55"/>
      <c r="B6" s="98" t="s">
        <v>87</v>
      </c>
      <c r="C6" s="100" t="s">
        <v>40</v>
      </c>
      <c r="D6" s="102" t="s">
        <v>64</v>
      </c>
      <c r="G6" s="98" t="s">
        <v>87</v>
      </c>
      <c r="H6" s="99" t="s">
        <v>25</v>
      </c>
    </row>
    <row r="7" spans="1:8">
      <c r="A7" s="55"/>
      <c r="B7" s="98" t="s">
        <v>88</v>
      </c>
      <c r="C7" s="100" t="s">
        <v>41</v>
      </c>
      <c r="D7" s="102" t="s">
        <v>65</v>
      </c>
      <c r="G7" s="98" t="s">
        <v>88</v>
      </c>
      <c r="H7" s="99" t="s">
        <v>25</v>
      </c>
    </row>
    <row r="8" spans="1:8">
      <c r="A8" s="55"/>
      <c r="B8" s="98" t="s">
        <v>89</v>
      </c>
      <c r="C8" s="100" t="s">
        <v>42</v>
      </c>
      <c r="D8" s="102" t="s">
        <v>66</v>
      </c>
      <c r="G8" s="98" t="s">
        <v>89</v>
      </c>
      <c r="H8" s="99" t="s">
        <v>25</v>
      </c>
    </row>
    <row r="9" spans="1:8">
      <c r="A9" s="55"/>
      <c r="B9" s="98" t="s">
        <v>90</v>
      </c>
      <c r="C9" s="100" t="s">
        <v>43</v>
      </c>
      <c r="D9" s="102" t="s">
        <v>67</v>
      </c>
      <c r="G9" s="98" t="s">
        <v>90</v>
      </c>
      <c r="H9" s="99" t="s">
        <v>25</v>
      </c>
    </row>
    <row r="10" spans="1:8">
      <c r="A10" s="55"/>
      <c r="B10" s="98" t="s">
        <v>91</v>
      </c>
      <c r="C10" s="100" t="s">
        <v>44</v>
      </c>
      <c r="D10" s="102" t="s">
        <v>68</v>
      </c>
      <c r="G10" s="98" t="s">
        <v>91</v>
      </c>
      <c r="H10" s="99" t="s">
        <v>26</v>
      </c>
    </row>
    <row r="11" spans="1:8">
      <c r="A11" s="55"/>
      <c r="B11" s="98" t="s">
        <v>92</v>
      </c>
      <c r="C11" s="100" t="s">
        <v>45</v>
      </c>
      <c r="D11" s="102" t="s">
        <v>69</v>
      </c>
      <c r="G11" s="98" t="s">
        <v>92</v>
      </c>
      <c r="H11" s="99" t="s">
        <v>26</v>
      </c>
    </row>
    <row r="12" spans="1:8">
      <c r="A12" s="55"/>
      <c r="B12" s="98" t="s">
        <v>93</v>
      </c>
      <c r="C12" s="100" t="s">
        <v>46</v>
      </c>
      <c r="D12" s="102" t="s">
        <v>70</v>
      </c>
      <c r="G12" s="98" t="s">
        <v>93</v>
      </c>
      <c r="H12" s="99" t="s">
        <v>26</v>
      </c>
    </row>
    <row r="13" spans="1:8">
      <c r="A13" s="55"/>
      <c r="B13" s="98" t="s">
        <v>94</v>
      </c>
      <c r="C13" s="100" t="s">
        <v>47</v>
      </c>
      <c r="D13" s="102" t="s">
        <v>71</v>
      </c>
      <c r="G13" s="98" t="s">
        <v>94</v>
      </c>
      <c r="H13" s="99" t="s">
        <v>26</v>
      </c>
    </row>
    <row r="14" spans="1:8">
      <c r="A14" s="55"/>
      <c r="B14" s="98" t="s">
        <v>95</v>
      </c>
      <c r="C14" s="100" t="s">
        <v>48</v>
      </c>
      <c r="D14" s="102" t="s">
        <v>72</v>
      </c>
      <c r="G14" s="98" t="s">
        <v>95</v>
      </c>
      <c r="H14" s="99" t="s">
        <v>26</v>
      </c>
    </row>
    <row r="15" spans="1:8">
      <c r="A15" s="55"/>
      <c r="B15" s="98" t="s">
        <v>96</v>
      </c>
      <c r="C15" s="100" t="s">
        <v>49</v>
      </c>
      <c r="D15" s="102" t="s">
        <v>73</v>
      </c>
      <c r="G15" s="98" t="s">
        <v>96</v>
      </c>
      <c r="H15" s="99" t="s">
        <v>26</v>
      </c>
    </row>
    <row r="16" spans="1:8">
      <c r="A16" s="55"/>
      <c r="B16" s="98" t="s">
        <v>97</v>
      </c>
      <c r="C16" s="100" t="s">
        <v>50</v>
      </c>
      <c r="D16" s="102" t="s">
        <v>74</v>
      </c>
      <c r="G16" s="98" t="s">
        <v>97</v>
      </c>
      <c r="H16" s="99" t="s">
        <v>26</v>
      </c>
    </row>
    <row r="17" spans="1:8">
      <c r="A17" s="55"/>
      <c r="B17" s="98" t="s">
        <v>98</v>
      </c>
      <c r="C17" s="100" t="s">
        <v>51</v>
      </c>
      <c r="D17" s="102" t="s">
        <v>75</v>
      </c>
      <c r="G17" s="98" t="s">
        <v>98</v>
      </c>
      <c r="H17" s="99" t="s">
        <v>26</v>
      </c>
    </row>
    <row r="18" spans="1:8">
      <c r="A18" s="55"/>
      <c r="B18" s="98" t="s">
        <v>99</v>
      </c>
      <c r="C18" s="100" t="s">
        <v>52</v>
      </c>
      <c r="D18" s="102" t="s">
        <v>76</v>
      </c>
      <c r="G18" s="98" t="s">
        <v>99</v>
      </c>
      <c r="H18" s="99" t="s">
        <v>26</v>
      </c>
    </row>
    <row r="19" spans="1:8">
      <c r="A19" s="55"/>
      <c r="B19" s="98" t="s">
        <v>100</v>
      </c>
      <c r="C19" s="100" t="s">
        <v>53</v>
      </c>
      <c r="D19" s="102" t="s">
        <v>77</v>
      </c>
      <c r="G19" s="98" t="s">
        <v>100</v>
      </c>
      <c r="H19" s="99" t="s">
        <v>26</v>
      </c>
    </row>
    <row r="20" spans="1:8">
      <c r="A20" s="55"/>
      <c r="B20" s="98" t="s">
        <v>101</v>
      </c>
      <c r="C20" s="100" t="s">
        <v>54</v>
      </c>
      <c r="D20" s="102" t="s">
        <v>78</v>
      </c>
      <c r="G20" s="98" t="s">
        <v>101</v>
      </c>
      <c r="H20" s="99" t="s">
        <v>25</v>
      </c>
    </row>
    <row r="21" spans="1:8">
      <c r="A21" s="55"/>
      <c r="B21" s="98" t="s">
        <v>102</v>
      </c>
      <c r="C21" s="100" t="s">
        <v>55</v>
      </c>
      <c r="D21" s="102" t="s">
        <v>79</v>
      </c>
      <c r="G21" s="98" t="s">
        <v>102</v>
      </c>
      <c r="H21" s="99" t="s">
        <v>25</v>
      </c>
    </row>
    <row r="22" spans="1:8">
      <c r="A22" s="55"/>
      <c r="B22" s="98" t="s">
        <v>103</v>
      </c>
      <c r="C22" s="100" t="s">
        <v>56</v>
      </c>
      <c r="D22" s="102" t="s">
        <v>80</v>
      </c>
      <c r="G22" s="98" t="s">
        <v>103</v>
      </c>
      <c r="H22" s="99" t="s">
        <v>24</v>
      </c>
    </row>
    <row r="23" spans="1:8">
      <c r="A23" s="55"/>
      <c r="B23" s="98" t="s">
        <v>104</v>
      </c>
      <c r="C23" s="100" t="s">
        <v>57</v>
      </c>
      <c r="D23" s="102" t="s">
        <v>81</v>
      </c>
      <c r="G23" s="98" t="s">
        <v>104</v>
      </c>
      <c r="H23" s="99" t="s">
        <v>24</v>
      </c>
    </row>
    <row r="24" spans="1:8">
      <c r="A24" s="55"/>
      <c r="B24" s="98" t="s">
        <v>105</v>
      </c>
      <c r="C24" s="100" t="s">
        <v>58</v>
      </c>
      <c r="D24" s="102" t="s">
        <v>82</v>
      </c>
      <c r="G24" s="98" t="s">
        <v>105</v>
      </c>
      <c r="H24" s="99" t="s">
        <v>24</v>
      </c>
    </row>
    <row r="25" spans="1:8">
      <c r="G25" s="100" t="s">
        <v>36</v>
      </c>
      <c r="H25" s="101" t="s">
        <v>24</v>
      </c>
    </row>
    <row r="26" spans="1:8">
      <c r="G26" s="100" t="s">
        <v>37</v>
      </c>
      <c r="H26" s="101" t="s">
        <v>24</v>
      </c>
    </row>
    <row r="27" spans="1:8">
      <c r="G27" s="100" t="s">
        <v>38</v>
      </c>
      <c r="H27" s="101" t="s">
        <v>25</v>
      </c>
    </row>
    <row r="28" spans="1:8">
      <c r="G28" s="100" t="s">
        <v>39</v>
      </c>
      <c r="H28" s="101" t="s">
        <v>25</v>
      </c>
    </row>
    <row r="29" spans="1:8">
      <c r="G29" s="100" t="s">
        <v>40</v>
      </c>
      <c r="H29" s="101" t="s">
        <v>25</v>
      </c>
    </row>
    <row r="30" spans="1:8">
      <c r="G30" s="100" t="s">
        <v>41</v>
      </c>
      <c r="H30" s="101" t="s">
        <v>25</v>
      </c>
    </row>
    <row r="31" spans="1:8">
      <c r="G31" s="100" t="s">
        <v>42</v>
      </c>
      <c r="H31" s="101" t="s">
        <v>25</v>
      </c>
    </row>
    <row r="32" spans="1:8">
      <c r="G32" s="100" t="s">
        <v>43</v>
      </c>
      <c r="H32" s="101" t="s">
        <v>26</v>
      </c>
    </row>
    <row r="33" spans="7:8">
      <c r="G33" s="100" t="s">
        <v>44</v>
      </c>
      <c r="H33" s="101" t="s">
        <v>26</v>
      </c>
    </row>
    <row r="34" spans="7:8">
      <c r="G34" s="100" t="s">
        <v>45</v>
      </c>
      <c r="H34" s="101" t="s">
        <v>26</v>
      </c>
    </row>
    <row r="35" spans="7:8">
      <c r="G35" s="100" t="s">
        <v>46</v>
      </c>
      <c r="H35" s="101" t="s">
        <v>26</v>
      </c>
    </row>
    <row r="36" spans="7:8">
      <c r="G36" s="100" t="s">
        <v>47</v>
      </c>
      <c r="H36" s="101" t="s">
        <v>26</v>
      </c>
    </row>
    <row r="37" spans="7:8">
      <c r="G37" s="100" t="s">
        <v>48</v>
      </c>
      <c r="H37" s="101" t="s">
        <v>26</v>
      </c>
    </row>
    <row r="38" spans="7:8">
      <c r="G38" s="100" t="s">
        <v>49</v>
      </c>
      <c r="H38" s="101" t="s">
        <v>26</v>
      </c>
    </row>
    <row r="39" spans="7:8">
      <c r="G39" s="100" t="s">
        <v>50</v>
      </c>
      <c r="H39" s="101" t="s">
        <v>26</v>
      </c>
    </row>
    <row r="40" spans="7:8">
      <c r="G40" s="100" t="s">
        <v>51</v>
      </c>
      <c r="H40" s="101" t="s">
        <v>26</v>
      </c>
    </row>
    <row r="41" spans="7:8">
      <c r="G41" s="100" t="s">
        <v>52</v>
      </c>
      <c r="H41" s="101" t="s">
        <v>26</v>
      </c>
    </row>
    <row r="42" spans="7:8">
      <c r="G42" s="100" t="s">
        <v>53</v>
      </c>
      <c r="H42" s="101" t="s">
        <v>25</v>
      </c>
    </row>
    <row r="43" spans="7:8">
      <c r="G43" s="100" t="s">
        <v>54</v>
      </c>
      <c r="H43" s="101" t="s">
        <v>25</v>
      </c>
    </row>
    <row r="44" spans="7:8">
      <c r="G44" s="100" t="s">
        <v>55</v>
      </c>
      <c r="H44" s="101" t="s">
        <v>25</v>
      </c>
    </row>
    <row r="45" spans="7:8">
      <c r="G45" s="100" t="s">
        <v>56</v>
      </c>
      <c r="H45" s="101" t="s">
        <v>24</v>
      </c>
    </row>
    <row r="46" spans="7:8">
      <c r="G46" s="100" t="s">
        <v>57</v>
      </c>
      <c r="H46" s="101" t="s">
        <v>24</v>
      </c>
    </row>
    <row r="47" spans="7:8">
      <c r="G47" s="100" t="s">
        <v>58</v>
      </c>
      <c r="H47" s="101" t="s">
        <v>24</v>
      </c>
    </row>
    <row r="48" spans="7:8">
      <c r="G48" s="102" t="s">
        <v>60</v>
      </c>
      <c r="H48" s="75" t="s">
        <v>24</v>
      </c>
    </row>
    <row r="49" spans="7:8">
      <c r="G49" s="102" t="s">
        <v>61</v>
      </c>
      <c r="H49" s="75" t="s">
        <v>25</v>
      </c>
    </row>
    <row r="50" spans="7:8">
      <c r="G50" s="102" t="s">
        <v>62</v>
      </c>
      <c r="H50" s="75" t="s">
        <v>25</v>
      </c>
    </row>
    <row r="51" spans="7:8">
      <c r="G51" s="102" t="s">
        <v>63</v>
      </c>
      <c r="H51" s="75" t="s">
        <v>25</v>
      </c>
    </row>
    <row r="52" spans="7:8">
      <c r="G52" s="102" t="s">
        <v>64</v>
      </c>
      <c r="H52" s="75" t="s">
        <v>25</v>
      </c>
    </row>
    <row r="53" spans="7:8">
      <c r="G53" s="102" t="s">
        <v>65</v>
      </c>
      <c r="H53" s="75" t="s">
        <v>25</v>
      </c>
    </row>
    <row r="54" spans="7:8">
      <c r="G54" s="102" t="s">
        <v>66</v>
      </c>
      <c r="H54" s="75" t="s">
        <v>25</v>
      </c>
    </row>
    <row r="55" spans="7:8">
      <c r="G55" s="102" t="s">
        <v>67</v>
      </c>
      <c r="H55" s="75" t="s">
        <v>26</v>
      </c>
    </row>
    <row r="56" spans="7:8">
      <c r="G56" s="102" t="s">
        <v>68</v>
      </c>
      <c r="H56" s="75" t="s">
        <v>26</v>
      </c>
    </row>
    <row r="57" spans="7:8">
      <c r="G57" s="102" t="s">
        <v>69</v>
      </c>
      <c r="H57" s="75" t="s">
        <v>26</v>
      </c>
    </row>
    <row r="58" spans="7:8">
      <c r="G58" s="102" t="s">
        <v>70</v>
      </c>
      <c r="H58" s="75" t="s">
        <v>26</v>
      </c>
    </row>
    <row r="59" spans="7:8">
      <c r="G59" s="102" t="s">
        <v>71</v>
      </c>
      <c r="H59" s="75" t="s">
        <v>26</v>
      </c>
    </row>
    <row r="60" spans="7:8">
      <c r="G60" s="102" t="s">
        <v>72</v>
      </c>
      <c r="H60" s="75" t="s">
        <v>26</v>
      </c>
    </row>
    <row r="61" spans="7:8">
      <c r="G61" s="102" t="s">
        <v>73</v>
      </c>
      <c r="H61" s="75" t="s">
        <v>26</v>
      </c>
    </row>
    <row r="62" spans="7:8">
      <c r="G62" s="102" t="s">
        <v>74</v>
      </c>
      <c r="H62" s="75" t="s">
        <v>26</v>
      </c>
    </row>
    <row r="63" spans="7:8">
      <c r="G63" s="102" t="s">
        <v>75</v>
      </c>
      <c r="H63" s="75" t="s">
        <v>26</v>
      </c>
    </row>
    <row r="64" spans="7:8">
      <c r="G64" s="102" t="s">
        <v>76</v>
      </c>
      <c r="H64" s="75" t="s">
        <v>26</v>
      </c>
    </row>
    <row r="65" spans="7:8">
      <c r="G65" s="102" t="s">
        <v>77</v>
      </c>
      <c r="H65" s="75" t="s">
        <v>25</v>
      </c>
    </row>
    <row r="66" spans="7:8">
      <c r="G66" s="102" t="s">
        <v>78</v>
      </c>
      <c r="H66" s="75" t="s">
        <v>25</v>
      </c>
    </row>
    <row r="67" spans="7:8">
      <c r="G67" s="102" t="s">
        <v>79</v>
      </c>
      <c r="H67" s="75" t="s">
        <v>24</v>
      </c>
    </row>
    <row r="68" spans="7:8">
      <c r="G68" s="102" t="s">
        <v>80</v>
      </c>
      <c r="H68" s="75" t="s">
        <v>24</v>
      </c>
    </row>
    <row r="69" spans="7:8">
      <c r="G69" s="102" t="s">
        <v>81</v>
      </c>
      <c r="H69" s="75" t="s">
        <v>24</v>
      </c>
    </row>
    <row r="70" spans="7:8">
      <c r="G70" s="102" t="s">
        <v>82</v>
      </c>
      <c r="H70" s="75" t="s">
        <v>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9"/>
  <sheetViews>
    <sheetView topLeftCell="A7" workbookViewId="0">
      <selection activeCell="C1" sqref="C1"/>
    </sheetView>
  </sheetViews>
  <sheetFormatPr baseColWidth="10" defaultRowHeight="15"/>
  <sheetData>
    <row r="1" spans="1:5">
      <c r="A1" s="104">
        <v>41412</v>
      </c>
      <c r="B1" s="104">
        <v>41419</v>
      </c>
      <c r="E1" s="68" t="s">
        <v>36</v>
      </c>
    </row>
    <row r="2" spans="1:5">
      <c r="A2" s="104">
        <v>41412</v>
      </c>
      <c r="B2" s="104">
        <v>41419</v>
      </c>
      <c r="E2" s="68" t="s">
        <v>36</v>
      </c>
    </row>
    <row r="3" spans="1:5">
      <c r="A3" s="104">
        <v>41412</v>
      </c>
      <c r="B3" s="104">
        <v>41419</v>
      </c>
      <c r="E3" s="68" t="s">
        <v>36</v>
      </c>
    </row>
    <row r="4" spans="1:5">
      <c r="A4" s="104">
        <v>41412</v>
      </c>
      <c r="B4" s="104">
        <v>41419</v>
      </c>
      <c r="E4" s="68" t="s">
        <v>36</v>
      </c>
    </row>
    <row r="5" spans="1:5">
      <c r="A5" s="104">
        <v>41412</v>
      </c>
      <c r="B5" s="104">
        <v>41419</v>
      </c>
      <c r="E5" s="68" t="s">
        <v>36</v>
      </c>
    </row>
    <row r="6" spans="1:5">
      <c r="A6" s="104">
        <v>41412</v>
      </c>
      <c r="B6" s="104">
        <v>41419</v>
      </c>
      <c r="E6" s="68" t="s">
        <v>36</v>
      </c>
    </row>
    <row r="7" spans="1:5">
      <c r="A7" s="104">
        <v>41412</v>
      </c>
      <c r="B7" s="104">
        <v>41419</v>
      </c>
      <c r="E7" s="68" t="s">
        <v>36</v>
      </c>
    </row>
    <row r="8" spans="1:5">
      <c r="A8" s="104">
        <v>41412</v>
      </c>
      <c r="B8" s="104">
        <v>41419</v>
      </c>
      <c r="E8" s="68" t="s">
        <v>36</v>
      </c>
    </row>
    <row r="9" spans="1:5">
      <c r="A9" s="104">
        <v>41412</v>
      </c>
      <c r="B9" s="104">
        <v>41419</v>
      </c>
      <c r="E9" s="68" t="s">
        <v>36</v>
      </c>
    </row>
    <row r="10" spans="1:5">
      <c r="A10" s="104">
        <v>41412</v>
      </c>
      <c r="B10" s="104">
        <v>41419</v>
      </c>
      <c r="E10" s="68" t="s">
        <v>36</v>
      </c>
    </row>
    <row r="11" spans="1:5">
      <c r="A11" s="104">
        <v>41412</v>
      </c>
      <c r="B11" s="104">
        <v>41419</v>
      </c>
      <c r="E11" s="68" t="s">
        <v>36</v>
      </c>
    </row>
    <row r="12" spans="1:5">
      <c r="A12" s="104">
        <v>41412</v>
      </c>
      <c r="B12" s="104">
        <v>41419</v>
      </c>
      <c r="E12" s="68" t="s">
        <v>36</v>
      </c>
    </row>
    <row r="13" spans="1:5">
      <c r="A13" s="105">
        <v>41419</v>
      </c>
      <c r="B13" s="105">
        <v>41426</v>
      </c>
      <c r="E13" s="68" t="s">
        <v>37</v>
      </c>
    </row>
    <row r="14" spans="1:5">
      <c r="A14" s="105">
        <v>41419</v>
      </c>
      <c r="B14" s="105">
        <v>41426</v>
      </c>
      <c r="E14" s="68" t="s">
        <v>37</v>
      </c>
    </row>
    <row r="15" spans="1:5">
      <c r="A15" s="105">
        <v>41419</v>
      </c>
      <c r="B15" s="105">
        <v>41426</v>
      </c>
      <c r="E15" s="68" t="s">
        <v>37</v>
      </c>
    </row>
    <row r="16" spans="1:5">
      <c r="A16" s="105">
        <v>41419</v>
      </c>
      <c r="B16" s="105">
        <v>41426</v>
      </c>
      <c r="E16" s="68" t="s">
        <v>37</v>
      </c>
    </row>
    <row r="17" spans="1:5">
      <c r="A17" s="105">
        <v>41419</v>
      </c>
      <c r="B17" s="105">
        <v>41426</v>
      </c>
      <c r="E17" s="68" t="s">
        <v>37</v>
      </c>
    </row>
    <row r="18" spans="1:5">
      <c r="A18" s="105">
        <v>41419</v>
      </c>
      <c r="B18" s="105">
        <v>41426</v>
      </c>
      <c r="E18" s="68" t="s">
        <v>37</v>
      </c>
    </row>
    <row r="19" spans="1:5">
      <c r="A19" s="105">
        <v>41419</v>
      </c>
      <c r="B19" s="105">
        <v>41426</v>
      </c>
      <c r="E19" s="68" t="s">
        <v>37</v>
      </c>
    </row>
    <row r="20" spans="1:5">
      <c r="A20" s="105">
        <v>41419</v>
      </c>
      <c r="B20" s="105">
        <v>41426</v>
      </c>
      <c r="E20" s="68" t="s">
        <v>37</v>
      </c>
    </row>
    <row r="21" spans="1:5">
      <c r="A21" s="105">
        <v>41419</v>
      </c>
      <c r="B21" s="105">
        <v>41426</v>
      </c>
      <c r="E21" s="68" t="s">
        <v>37</v>
      </c>
    </row>
    <row r="22" spans="1:5">
      <c r="A22" s="105">
        <v>41419</v>
      </c>
      <c r="B22" s="105">
        <v>41426</v>
      </c>
      <c r="E22" s="68" t="s">
        <v>37</v>
      </c>
    </row>
    <row r="23" spans="1:5">
      <c r="A23" s="105">
        <v>41419</v>
      </c>
      <c r="B23" s="105">
        <v>41426</v>
      </c>
      <c r="E23" s="68" t="s">
        <v>37</v>
      </c>
    </row>
    <row r="24" spans="1:5">
      <c r="A24" s="105">
        <v>41419</v>
      </c>
      <c r="B24" s="105">
        <v>41426</v>
      </c>
      <c r="E24" s="68" t="s">
        <v>37</v>
      </c>
    </row>
    <row r="25" spans="1:5">
      <c r="A25" s="106">
        <v>41426</v>
      </c>
      <c r="B25" s="106">
        <v>41433</v>
      </c>
      <c r="E25" s="68" t="s">
        <v>38</v>
      </c>
    </row>
    <row r="26" spans="1:5">
      <c r="A26" s="106">
        <v>41426</v>
      </c>
      <c r="B26" s="106">
        <v>41433</v>
      </c>
      <c r="E26" s="68" t="s">
        <v>38</v>
      </c>
    </row>
    <row r="27" spans="1:5">
      <c r="A27" s="106">
        <v>41426</v>
      </c>
      <c r="B27" s="106">
        <v>41433</v>
      </c>
      <c r="E27" s="68" t="s">
        <v>38</v>
      </c>
    </row>
    <row r="28" spans="1:5">
      <c r="A28" s="106">
        <v>41426</v>
      </c>
      <c r="B28" s="106">
        <v>41433</v>
      </c>
      <c r="E28" s="68" t="s">
        <v>38</v>
      </c>
    </row>
    <row r="29" spans="1:5">
      <c r="A29" s="106">
        <v>41426</v>
      </c>
      <c r="B29" s="106">
        <v>41433</v>
      </c>
      <c r="E29" s="68" t="s">
        <v>38</v>
      </c>
    </row>
    <row r="30" spans="1:5">
      <c r="A30" s="106">
        <v>41426</v>
      </c>
      <c r="B30" s="106">
        <v>41433</v>
      </c>
      <c r="E30" s="68" t="s">
        <v>38</v>
      </c>
    </row>
    <row r="31" spans="1:5">
      <c r="A31" s="106">
        <v>41426</v>
      </c>
      <c r="B31" s="106">
        <v>41433</v>
      </c>
      <c r="E31" s="68" t="s">
        <v>38</v>
      </c>
    </row>
    <row r="32" spans="1:5">
      <c r="A32" s="106">
        <v>41426</v>
      </c>
      <c r="B32" s="106">
        <v>41433</v>
      </c>
      <c r="E32" s="68" t="s">
        <v>38</v>
      </c>
    </row>
    <row r="33" spans="1:5">
      <c r="A33" s="106">
        <v>41426</v>
      </c>
      <c r="B33" s="106">
        <v>41433</v>
      </c>
      <c r="E33" s="68" t="s">
        <v>38</v>
      </c>
    </row>
    <row r="34" spans="1:5">
      <c r="A34" s="106">
        <v>41426</v>
      </c>
      <c r="B34" s="106">
        <v>41433</v>
      </c>
      <c r="E34" s="68" t="s">
        <v>38</v>
      </c>
    </row>
    <row r="35" spans="1:5">
      <c r="A35" s="106">
        <v>41426</v>
      </c>
      <c r="B35" s="106">
        <v>41433</v>
      </c>
      <c r="E35" s="68" t="s">
        <v>38</v>
      </c>
    </row>
    <row r="36" spans="1:5">
      <c r="A36" s="106">
        <v>41426</v>
      </c>
      <c r="B36" s="106">
        <v>41433</v>
      </c>
      <c r="E36" s="68" t="s">
        <v>38</v>
      </c>
    </row>
    <row r="37" spans="1:5">
      <c r="A37" s="107">
        <v>41433</v>
      </c>
      <c r="B37" s="107">
        <v>41440</v>
      </c>
      <c r="E37" s="68" t="s">
        <v>39</v>
      </c>
    </row>
    <row r="38" spans="1:5">
      <c r="A38" s="107">
        <v>41433</v>
      </c>
      <c r="B38" s="107">
        <v>41440</v>
      </c>
      <c r="E38" s="68" t="s">
        <v>39</v>
      </c>
    </row>
    <row r="39" spans="1:5">
      <c r="A39" s="107">
        <v>41433</v>
      </c>
      <c r="B39" s="107">
        <v>41440</v>
      </c>
      <c r="E39" s="68" t="s">
        <v>39</v>
      </c>
    </row>
    <row r="40" spans="1:5">
      <c r="A40" s="107">
        <v>41433</v>
      </c>
      <c r="B40" s="107">
        <v>41440</v>
      </c>
      <c r="E40" s="68" t="s">
        <v>39</v>
      </c>
    </row>
    <row r="41" spans="1:5">
      <c r="A41" s="107">
        <v>41433</v>
      </c>
      <c r="B41" s="107">
        <v>41440</v>
      </c>
      <c r="E41" s="68" t="s">
        <v>39</v>
      </c>
    </row>
    <row r="42" spans="1:5">
      <c r="A42" s="107">
        <v>41433</v>
      </c>
      <c r="B42" s="107">
        <v>41440</v>
      </c>
      <c r="E42" s="68" t="s">
        <v>39</v>
      </c>
    </row>
    <row r="43" spans="1:5">
      <c r="A43" s="107">
        <v>41433</v>
      </c>
      <c r="B43" s="107">
        <v>41440</v>
      </c>
      <c r="E43" s="68" t="s">
        <v>39</v>
      </c>
    </row>
    <row r="44" spans="1:5">
      <c r="A44" s="107">
        <v>41433</v>
      </c>
      <c r="B44" s="107">
        <v>41440</v>
      </c>
      <c r="E44" s="68" t="s">
        <v>39</v>
      </c>
    </row>
    <row r="45" spans="1:5">
      <c r="A45" s="107">
        <v>41433</v>
      </c>
      <c r="B45" s="107">
        <v>41440</v>
      </c>
      <c r="E45" s="68" t="s">
        <v>39</v>
      </c>
    </row>
    <row r="46" spans="1:5">
      <c r="A46" s="107">
        <v>41433</v>
      </c>
      <c r="B46" s="107">
        <v>41440</v>
      </c>
      <c r="E46" s="68" t="s">
        <v>39</v>
      </c>
    </row>
    <row r="47" spans="1:5">
      <c r="A47" s="107">
        <v>41433</v>
      </c>
      <c r="B47" s="107">
        <v>41440</v>
      </c>
      <c r="E47" s="68" t="s">
        <v>39</v>
      </c>
    </row>
    <row r="48" spans="1:5">
      <c r="A48" s="107">
        <v>41433</v>
      </c>
      <c r="B48" s="107">
        <v>41440</v>
      </c>
      <c r="E48" s="68" t="s">
        <v>39</v>
      </c>
    </row>
    <row r="49" spans="1:5">
      <c r="A49" s="108">
        <v>41440</v>
      </c>
      <c r="B49" s="108">
        <v>41447</v>
      </c>
      <c r="E49" s="68" t="s">
        <v>40</v>
      </c>
    </row>
    <row r="50" spans="1:5">
      <c r="A50" s="108">
        <v>41440</v>
      </c>
      <c r="B50" s="108">
        <v>41447</v>
      </c>
      <c r="E50" s="68" t="s">
        <v>40</v>
      </c>
    </row>
    <row r="51" spans="1:5">
      <c r="A51" s="108">
        <v>41440</v>
      </c>
      <c r="B51" s="108">
        <v>41447</v>
      </c>
      <c r="E51" s="68" t="s">
        <v>40</v>
      </c>
    </row>
    <row r="52" spans="1:5">
      <c r="A52" s="108">
        <v>41440</v>
      </c>
      <c r="B52" s="108">
        <v>41447</v>
      </c>
      <c r="E52" s="68" t="s">
        <v>40</v>
      </c>
    </row>
    <row r="53" spans="1:5">
      <c r="A53" s="108">
        <v>41440</v>
      </c>
      <c r="B53" s="108">
        <v>41447</v>
      </c>
      <c r="E53" s="68" t="s">
        <v>40</v>
      </c>
    </row>
    <row r="54" spans="1:5">
      <c r="A54" s="108">
        <v>41440</v>
      </c>
      <c r="B54" s="108">
        <v>41447</v>
      </c>
      <c r="E54" s="68" t="s">
        <v>40</v>
      </c>
    </row>
    <row r="55" spans="1:5">
      <c r="A55" s="108">
        <v>41440</v>
      </c>
      <c r="B55" s="108">
        <v>41447</v>
      </c>
      <c r="E55" s="68" t="s">
        <v>40</v>
      </c>
    </row>
    <row r="56" spans="1:5">
      <c r="A56" s="108">
        <v>41440</v>
      </c>
      <c r="B56" s="108">
        <v>41447</v>
      </c>
      <c r="E56" s="68" t="s">
        <v>40</v>
      </c>
    </row>
    <row r="57" spans="1:5">
      <c r="A57" s="108">
        <v>41440</v>
      </c>
      <c r="B57" s="108">
        <v>41447</v>
      </c>
      <c r="E57" s="68" t="s">
        <v>40</v>
      </c>
    </row>
    <row r="58" spans="1:5">
      <c r="A58" s="108">
        <v>41440</v>
      </c>
      <c r="B58" s="108">
        <v>41447</v>
      </c>
      <c r="E58" s="68" t="s">
        <v>40</v>
      </c>
    </row>
    <row r="59" spans="1:5">
      <c r="A59" s="108">
        <v>41440</v>
      </c>
      <c r="B59" s="108">
        <v>41447</v>
      </c>
      <c r="E59" s="68" t="s">
        <v>40</v>
      </c>
    </row>
    <row r="60" spans="1:5">
      <c r="A60" s="108">
        <v>41440</v>
      </c>
      <c r="B60" s="108">
        <v>41447</v>
      </c>
      <c r="E60" s="68" t="s">
        <v>40</v>
      </c>
    </row>
    <row r="61" spans="1:5">
      <c r="A61" s="109">
        <v>41447</v>
      </c>
      <c r="B61" s="109">
        <v>41454</v>
      </c>
      <c r="E61" s="68" t="s">
        <v>41</v>
      </c>
    </row>
    <row r="62" spans="1:5">
      <c r="A62" s="109">
        <v>41447</v>
      </c>
      <c r="B62" s="109">
        <v>41454</v>
      </c>
      <c r="E62" s="68" t="s">
        <v>41</v>
      </c>
    </row>
    <row r="63" spans="1:5">
      <c r="A63" s="109">
        <v>41447</v>
      </c>
      <c r="B63" s="109">
        <v>41454</v>
      </c>
      <c r="E63" s="68" t="s">
        <v>41</v>
      </c>
    </row>
    <row r="64" spans="1:5">
      <c r="A64" s="109">
        <v>41447</v>
      </c>
      <c r="B64" s="109">
        <v>41454</v>
      </c>
      <c r="E64" s="68" t="s">
        <v>41</v>
      </c>
    </row>
    <row r="65" spans="1:5">
      <c r="A65" s="109">
        <v>41447</v>
      </c>
      <c r="B65" s="109">
        <v>41454</v>
      </c>
      <c r="E65" s="68" t="s">
        <v>41</v>
      </c>
    </row>
    <row r="66" spans="1:5">
      <c r="A66" s="109">
        <v>41447</v>
      </c>
      <c r="B66" s="109">
        <v>41454</v>
      </c>
      <c r="E66" s="68" t="s">
        <v>41</v>
      </c>
    </row>
    <row r="67" spans="1:5">
      <c r="A67" s="109">
        <v>41447</v>
      </c>
      <c r="B67" s="109">
        <v>41454</v>
      </c>
      <c r="E67" s="68" t="s">
        <v>41</v>
      </c>
    </row>
    <row r="68" spans="1:5">
      <c r="A68" s="109">
        <v>41447</v>
      </c>
      <c r="B68" s="109">
        <v>41454</v>
      </c>
      <c r="E68" s="68" t="s">
        <v>41</v>
      </c>
    </row>
    <row r="69" spans="1:5">
      <c r="A69" s="109">
        <v>41447</v>
      </c>
      <c r="B69" s="109">
        <v>41454</v>
      </c>
      <c r="E69" s="68" t="s">
        <v>41</v>
      </c>
    </row>
    <row r="70" spans="1:5">
      <c r="A70" s="109">
        <v>41447</v>
      </c>
      <c r="B70" s="109">
        <v>41454</v>
      </c>
      <c r="E70" s="68" t="s">
        <v>41</v>
      </c>
    </row>
    <row r="71" spans="1:5">
      <c r="A71" s="109">
        <v>41447</v>
      </c>
      <c r="B71" s="109">
        <v>41454</v>
      </c>
      <c r="E71" s="68" t="s">
        <v>41</v>
      </c>
    </row>
    <row r="72" spans="1:5">
      <c r="A72" s="109">
        <v>41447</v>
      </c>
      <c r="B72" s="109">
        <v>41454</v>
      </c>
      <c r="E72" s="68" t="s">
        <v>41</v>
      </c>
    </row>
    <row r="73" spans="1:5">
      <c r="A73" s="110">
        <v>41454</v>
      </c>
      <c r="B73" s="110">
        <v>41461</v>
      </c>
      <c r="E73" s="68" t="s">
        <v>42</v>
      </c>
    </row>
    <row r="74" spans="1:5">
      <c r="A74" s="110">
        <v>41454</v>
      </c>
      <c r="B74" s="110">
        <v>41461</v>
      </c>
      <c r="E74" s="68" t="s">
        <v>42</v>
      </c>
    </row>
    <row r="75" spans="1:5">
      <c r="A75" s="110">
        <v>41454</v>
      </c>
      <c r="B75" s="110">
        <v>41461</v>
      </c>
      <c r="E75" s="68" t="s">
        <v>42</v>
      </c>
    </row>
    <row r="76" spans="1:5">
      <c r="A76" s="110">
        <v>41454</v>
      </c>
      <c r="B76" s="110">
        <v>41461</v>
      </c>
      <c r="E76" s="68" t="s">
        <v>42</v>
      </c>
    </row>
    <row r="77" spans="1:5">
      <c r="A77" s="110">
        <v>41454</v>
      </c>
      <c r="B77" s="110">
        <v>41461</v>
      </c>
      <c r="E77" s="68" t="s">
        <v>42</v>
      </c>
    </row>
    <row r="78" spans="1:5">
      <c r="A78" s="110">
        <v>41454</v>
      </c>
      <c r="B78" s="110">
        <v>41461</v>
      </c>
      <c r="E78" s="68" t="s">
        <v>42</v>
      </c>
    </row>
    <row r="79" spans="1:5">
      <c r="A79" s="110">
        <v>41454</v>
      </c>
      <c r="B79" s="110">
        <v>41461</v>
      </c>
      <c r="E79" s="68" t="s">
        <v>42</v>
      </c>
    </row>
    <row r="80" spans="1:5">
      <c r="A80" s="110">
        <v>41454</v>
      </c>
      <c r="B80" s="110">
        <v>41461</v>
      </c>
      <c r="E80" s="68" t="s">
        <v>42</v>
      </c>
    </row>
    <row r="81" spans="1:5">
      <c r="A81" s="110">
        <v>41454</v>
      </c>
      <c r="B81" s="110">
        <v>41461</v>
      </c>
      <c r="E81" s="68" t="s">
        <v>42</v>
      </c>
    </row>
    <row r="82" spans="1:5">
      <c r="A82" s="110">
        <v>41454</v>
      </c>
      <c r="B82" s="110">
        <v>41461</v>
      </c>
      <c r="E82" s="68" t="s">
        <v>42</v>
      </c>
    </row>
    <row r="83" spans="1:5">
      <c r="A83" s="110">
        <v>41454</v>
      </c>
      <c r="B83" s="110">
        <v>41461</v>
      </c>
      <c r="E83" s="68" t="s">
        <v>42</v>
      </c>
    </row>
    <row r="84" spans="1:5">
      <c r="A84" s="110">
        <v>41454</v>
      </c>
      <c r="B84" s="110">
        <v>41461</v>
      </c>
      <c r="E84" s="68" t="s">
        <v>42</v>
      </c>
    </row>
    <row r="85" spans="1:5">
      <c r="A85" s="111">
        <v>41461</v>
      </c>
      <c r="B85" s="111">
        <v>41468</v>
      </c>
      <c r="E85" s="68" t="s">
        <v>43</v>
      </c>
    </row>
    <row r="86" spans="1:5">
      <c r="A86" s="111">
        <v>41461</v>
      </c>
      <c r="B86" s="111">
        <v>41468</v>
      </c>
      <c r="E86" s="68" t="s">
        <v>43</v>
      </c>
    </row>
    <row r="87" spans="1:5">
      <c r="A87" s="111">
        <v>41461</v>
      </c>
      <c r="B87" s="111">
        <v>41468</v>
      </c>
      <c r="E87" s="68" t="s">
        <v>43</v>
      </c>
    </row>
    <row r="88" spans="1:5">
      <c r="A88" s="111">
        <v>41461</v>
      </c>
      <c r="B88" s="111">
        <v>41468</v>
      </c>
      <c r="E88" s="68" t="s">
        <v>43</v>
      </c>
    </row>
    <row r="89" spans="1:5">
      <c r="A89" s="111">
        <v>41461</v>
      </c>
      <c r="B89" s="111">
        <v>41468</v>
      </c>
      <c r="E89" s="68" t="s">
        <v>43</v>
      </c>
    </row>
    <row r="90" spans="1:5">
      <c r="A90" s="111">
        <v>41461</v>
      </c>
      <c r="B90" s="111">
        <v>41468</v>
      </c>
      <c r="E90" s="68" t="s">
        <v>43</v>
      </c>
    </row>
    <row r="91" spans="1:5">
      <c r="A91" s="111">
        <v>41461</v>
      </c>
      <c r="B91" s="111">
        <v>41468</v>
      </c>
      <c r="E91" s="68" t="s">
        <v>43</v>
      </c>
    </row>
    <row r="92" spans="1:5">
      <c r="A92" s="111">
        <v>41461</v>
      </c>
      <c r="B92" s="111">
        <v>41468</v>
      </c>
      <c r="E92" s="68" t="s">
        <v>43</v>
      </c>
    </row>
    <row r="93" spans="1:5">
      <c r="A93" s="111">
        <v>41461</v>
      </c>
      <c r="B93" s="111">
        <v>41468</v>
      </c>
      <c r="E93" s="68" t="s">
        <v>43</v>
      </c>
    </row>
    <row r="94" spans="1:5">
      <c r="A94" s="111">
        <v>41461</v>
      </c>
      <c r="B94" s="111">
        <v>41468</v>
      </c>
      <c r="E94" s="68" t="s">
        <v>43</v>
      </c>
    </row>
    <row r="95" spans="1:5">
      <c r="A95" s="111">
        <v>41461</v>
      </c>
      <c r="B95" s="111">
        <v>41468</v>
      </c>
      <c r="E95" s="68" t="s">
        <v>43</v>
      </c>
    </row>
    <row r="96" spans="1:5">
      <c r="A96" s="111">
        <v>41461</v>
      </c>
      <c r="B96" s="111">
        <v>41468</v>
      </c>
      <c r="E96" s="68" t="s">
        <v>43</v>
      </c>
    </row>
    <row r="97" spans="1:5">
      <c r="A97" s="112">
        <v>41468</v>
      </c>
      <c r="B97" s="112">
        <v>41475</v>
      </c>
      <c r="E97" s="68" t="s">
        <v>44</v>
      </c>
    </row>
    <row r="98" spans="1:5">
      <c r="A98" s="112">
        <v>41468</v>
      </c>
      <c r="B98" s="112">
        <v>41475</v>
      </c>
      <c r="E98" s="68" t="s">
        <v>44</v>
      </c>
    </row>
    <row r="99" spans="1:5">
      <c r="A99" s="112">
        <v>41468</v>
      </c>
      <c r="B99" s="112">
        <v>41475</v>
      </c>
      <c r="E99" s="68" t="s">
        <v>44</v>
      </c>
    </row>
    <row r="100" spans="1:5">
      <c r="A100" s="112">
        <v>41468</v>
      </c>
      <c r="B100" s="112">
        <v>41475</v>
      </c>
      <c r="E100" s="68" t="s">
        <v>44</v>
      </c>
    </row>
    <row r="101" spans="1:5">
      <c r="A101" s="112">
        <v>41468</v>
      </c>
      <c r="B101" s="112">
        <v>41475</v>
      </c>
      <c r="E101" s="68" t="s">
        <v>44</v>
      </c>
    </row>
    <row r="102" spans="1:5">
      <c r="A102" s="112">
        <v>41468</v>
      </c>
      <c r="B102" s="112">
        <v>41475</v>
      </c>
      <c r="E102" s="68" t="s">
        <v>44</v>
      </c>
    </row>
    <row r="103" spans="1:5">
      <c r="A103" s="112">
        <v>41468</v>
      </c>
      <c r="B103" s="112">
        <v>41475</v>
      </c>
      <c r="E103" s="68" t="s">
        <v>44</v>
      </c>
    </row>
    <row r="104" spans="1:5">
      <c r="A104" s="112">
        <v>41468</v>
      </c>
      <c r="B104" s="112">
        <v>41475</v>
      </c>
      <c r="E104" s="68" t="s">
        <v>44</v>
      </c>
    </row>
    <row r="105" spans="1:5">
      <c r="A105" s="112">
        <v>41468</v>
      </c>
      <c r="B105" s="112">
        <v>41475</v>
      </c>
      <c r="E105" s="68" t="s">
        <v>44</v>
      </c>
    </row>
    <row r="106" spans="1:5">
      <c r="A106" s="112">
        <v>41468</v>
      </c>
      <c r="B106" s="112">
        <v>41475</v>
      </c>
      <c r="E106" s="68" t="s">
        <v>44</v>
      </c>
    </row>
    <row r="107" spans="1:5">
      <c r="A107" s="112">
        <v>41468</v>
      </c>
      <c r="B107" s="112">
        <v>41475</v>
      </c>
      <c r="E107" s="68" t="s">
        <v>44</v>
      </c>
    </row>
    <row r="108" spans="1:5">
      <c r="A108" s="112">
        <v>41468</v>
      </c>
      <c r="B108" s="112">
        <v>41475</v>
      </c>
      <c r="E108" s="68" t="s">
        <v>44</v>
      </c>
    </row>
    <row r="109" spans="1:5">
      <c r="A109" s="103">
        <v>41475</v>
      </c>
      <c r="B109" s="103">
        <v>41482</v>
      </c>
      <c r="E109" s="68" t="s">
        <v>45</v>
      </c>
    </row>
    <row r="110" spans="1:5">
      <c r="A110" s="103">
        <v>41475</v>
      </c>
      <c r="B110" s="103">
        <v>41482</v>
      </c>
      <c r="E110" s="68" t="s">
        <v>45</v>
      </c>
    </row>
    <row r="111" spans="1:5">
      <c r="A111" s="103">
        <v>41475</v>
      </c>
      <c r="B111" s="103">
        <v>41482</v>
      </c>
      <c r="E111" s="68" t="s">
        <v>45</v>
      </c>
    </row>
    <row r="112" spans="1:5">
      <c r="A112" s="103">
        <v>41475</v>
      </c>
      <c r="B112" s="103">
        <v>41482</v>
      </c>
      <c r="E112" s="68" t="s">
        <v>45</v>
      </c>
    </row>
    <row r="113" spans="1:5">
      <c r="A113" s="103">
        <v>41475</v>
      </c>
      <c r="B113" s="103">
        <v>41482</v>
      </c>
      <c r="E113" s="68" t="s">
        <v>45</v>
      </c>
    </row>
    <row r="114" spans="1:5">
      <c r="A114" s="103">
        <v>41475</v>
      </c>
      <c r="B114" s="103">
        <v>41482</v>
      </c>
      <c r="E114" s="68" t="s">
        <v>45</v>
      </c>
    </row>
    <row r="115" spans="1:5">
      <c r="A115" s="103">
        <v>41475</v>
      </c>
      <c r="B115" s="103">
        <v>41482</v>
      </c>
      <c r="E115" s="68" t="s">
        <v>45</v>
      </c>
    </row>
    <row r="116" spans="1:5">
      <c r="A116" s="103">
        <v>41475</v>
      </c>
      <c r="B116" s="103">
        <v>41482</v>
      </c>
      <c r="E116" s="68" t="s">
        <v>45</v>
      </c>
    </row>
    <row r="117" spans="1:5">
      <c r="A117" s="103">
        <v>41475</v>
      </c>
      <c r="B117" s="103">
        <v>41482</v>
      </c>
      <c r="E117" s="68" t="s">
        <v>45</v>
      </c>
    </row>
    <row r="118" spans="1:5">
      <c r="A118" s="103">
        <v>41475</v>
      </c>
      <c r="B118" s="103">
        <v>41482</v>
      </c>
      <c r="E118" s="68" t="s">
        <v>45</v>
      </c>
    </row>
    <row r="119" spans="1:5">
      <c r="A119" s="103">
        <v>41475</v>
      </c>
      <c r="B119" s="103">
        <v>41482</v>
      </c>
      <c r="E119" s="68" t="s">
        <v>45</v>
      </c>
    </row>
    <row r="120" spans="1:5">
      <c r="A120" s="103">
        <v>41475</v>
      </c>
      <c r="B120" s="103">
        <v>41482</v>
      </c>
      <c r="E120" s="68" t="s">
        <v>45</v>
      </c>
    </row>
    <row r="121" spans="1:5">
      <c r="A121" s="113">
        <v>41482</v>
      </c>
      <c r="B121" s="113">
        <v>41489</v>
      </c>
      <c r="E121" s="68" t="s">
        <v>46</v>
      </c>
    </row>
    <row r="122" spans="1:5">
      <c r="A122" s="113">
        <v>41482</v>
      </c>
      <c r="B122" s="113">
        <v>41489</v>
      </c>
      <c r="E122" s="68" t="s">
        <v>46</v>
      </c>
    </row>
    <row r="123" spans="1:5">
      <c r="A123" s="113">
        <v>41482</v>
      </c>
      <c r="B123" s="113">
        <v>41489</v>
      </c>
      <c r="E123" s="68" t="s">
        <v>46</v>
      </c>
    </row>
    <row r="124" spans="1:5">
      <c r="A124" s="113">
        <v>41482</v>
      </c>
      <c r="B124" s="113">
        <v>41489</v>
      </c>
      <c r="E124" s="68" t="s">
        <v>46</v>
      </c>
    </row>
    <row r="125" spans="1:5">
      <c r="A125" s="113">
        <v>41482</v>
      </c>
      <c r="B125" s="113">
        <v>41489</v>
      </c>
      <c r="E125" s="68" t="s">
        <v>46</v>
      </c>
    </row>
    <row r="126" spans="1:5">
      <c r="A126" s="113">
        <v>41482</v>
      </c>
      <c r="B126" s="113">
        <v>41489</v>
      </c>
      <c r="E126" s="68" t="s">
        <v>46</v>
      </c>
    </row>
    <row r="127" spans="1:5">
      <c r="A127" s="113">
        <v>41482</v>
      </c>
      <c r="B127" s="113">
        <v>41489</v>
      </c>
      <c r="E127" s="68" t="s">
        <v>46</v>
      </c>
    </row>
    <row r="128" spans="1:5">
      <c r="A128" s="113">
        <v>41482</v>
      </c>
      <c r="B128" s="113">
        <v>41489</v>
      </c>
      <c r="E128" s="68" t="s">
        <v>46</v>
      </c>
    </row>
    <row r="129" spans="1:5">
      <c r="A129" s="113">
        <v>41482</v>
      </c>
      <c r="B129" s="113">
        <v>41489</v>
      </c>
      <c r="E129" s="68" t="s">
        <v>46</v>
      </c>
    </row>
    <row r="130" spans="1:5">
      <c r="A130" s="113">
        <v>41482</v>
      </c>
      <c r="B130" s="113">
        <v>41489</v>
      </c>
      <c r="E130" s="68" t="s">
        <v>46</v>
      </c>
    </row>
    <row r="131" spans="1:5">
      <c r="A131" s="113">
        <v>41482</v>
      </c>
      <c r="B131" s="113">
        <v>41489</v>
      </c>
      <c r="E131" s="68" t="s">
        <v>46</v>
      </c>
    </row>
    <row r="132" spans="1:5">
      <c r="A132" s="113">
        <v>41482</v>
      </c>
      <c r="B132" s="113">
        <v>41489</v>
      </c>
      <c r="E132" s="68" t="s">
        <v>46</v>
      </c>
    </row>
    <row r="133" spans="1:5">
      <c r="A133" s="114">
        <v>41489</v>
      </c>
      <c r="B133" s="114">
        <v>41496</v>
      </c>
      <c r="E133" s="68" t="s">
        <v>47</v>
      </c>
    </row>
    <row r="134" spans="1:5">
      <c r="A134" s="114">
        <v>41489</v>
      </c>
      <c r="B134" s="114">
        <v>41496</v>
      </c>
      <c r="E134" s="68" t="s">
        <v>47</v>
      </c>
    </row>
    <row r="135" spans="1:5">
      <c r="A135" s="114">
        <v>41489</v>
      </c>
      <c r="B135" s="114">
        <v>41496</v>
      </c>
      <c r="E135" s="68" t="s">
        <v>47</v>
      </c>
    </row>
    <row r="136" spans="1:5">
      <c r="A136" s="114">
        <v>41489</v>
      </c>
      <c r="B136" s="114">
        <v>41496</v>
      </c>
      <c r="E136" s="68" t="s">
        <v>47</v>
      </c>
    </row>
    <row r="137" spans="1:5">
      <c r="A137" s="114">
        <v>41489</v>
      </c>
      <c r="B137" s="114">
        <v>41496</v>
      </c>
      <c r="E137" s="68" t="s">
        <v>47</v>
      </c>
    </row>
    <row r="138" spans="1:5">
      <c r="A138" s="114">
        <v>41489</v>
      </c>
      <c r="B138" s="114">
        <v>41496</v>
      </c>
      <c r="E138" s="68" t="s">
        <v>47</v>
      </c>
    </row>
    <row r="139" spans="1:5">
      <c r="A139" s="114">
        <v>41489</v>
      </c>
      <c r="B139" s="114">
        <v>41496</v>
      </c>
      <c r="E139" s="68" t="s">
        <v>47</v>
      </c>
    </row>
    <row r="140" spans="1:5">
      <c r="A140" s="114">
        <v>41489</v>
      </c>
      <c r="B140" s="114">
        <v>41496</v>
      </c>
      <c r="E140" s="68" t="s">
        <v>47</v>
      </c>
    </row>
    <row r="141" spans="1:5">
      <c r="A141" s="114">
        <v>41489</v>
      </c>
      <c r="B141" s="114">
        <v>41496</v>
      </c>
      <c r="E141" s="68" t="s">
        <v>47</v>
      </c>
    </row>
    <row r="142" spans="1:5">
      <c r="A142" s="114">
        <v>41489</v>
      </c>
      <c r="B142" s="114">
        <v>41496</v>
      </c>
      <c r="E142" s="68" t="s">
        <v>47</v>
      </c>
    </row>
    <row r="143" spans="1:5">
      <c r="A143" s="114">
        <v>41489</v>
      </c>
      <c r="B143" s="114">
        <v>41496</v>
      </c>
      <c r="E143" s="68" t="s">
        <v>47</v>
      </c>
    </row>
    <row r="144" spans="1:5">
      <c r="A144" s="114">
        <v>41489</v>
      </c>
      <c r="B144" s="114">
        <v>41496</v>
      </c>
      <c r="E144" s="68" t="s">
        <v>47</v>
      </c>
    </row>
    <row r="145" spans="1:5">
      <c r="A145" s="115">
        <v>41496</v>
      </c>
      <c r="B145" s="115">
        <v>41503</v>
      </c>
      <c r="E145" s="68" t="s">
        <v>48</v>
      </c>
    </row>
    <row r="146" spans="1:5">
      <c r="A146" s="115">
        <v>41496</v>
      </c>
      <c r="B146" s="115">
        <v>41503</v>
      </c>
      <c r="E146" s="68" t="s">
        <v>48</v>
      </c>
    </row>
    <row r="147" spans="1:5">
      <c r="A147" s="115">
        <v>41496</v>
      </c>
      <c r="B147" s="115">
        <v>41503</v>
      </c>
      <c r="E147" s="68" t="s">
        <v>48</v>
      </c>
    </row>
    <row r="148" spans="1:5">
      <c r="A148" s="115">
        <v>41496</v>
      </c>
      <c r="B148" s="115">
        <v>41503</v>
      </c>
      <c r="E148" s="68" t="s">
        <v>48</v>
      </c>
    </row>
    <row r="149" spans="1:5">
      <c r="A149" s="115">
        <v>41496</v>
      </c>
      <c r="B149" s="115">
        <v>41503</v>
      </c>
      <c r="E149" s="68" t="s">
        <v>48</v>
      </c>
    </row>
    <row r="150" spans="1:5">
      <c r="A150" s="115">
        <v>41496</v>
      </c>
      <c r="B150" s="115">
        <v>41503</v>
      </c>
      <c r="E150" s="68" t="s">
        <v>48</v>
      </c>
    </row>
    <row r="151" spans="1:5">
      <c r="A151" s="115">
        <v>41496</v>
      </c>
      <c r="B151" s="115">
        <v>41503</v>
      </c>
      <c r="E151" s="68" t="s">
        <v>48</v>
      </c>
    </row>
    <row r="152" spans="1:5">
      <c r="A152" s="115">
        <v>41496</v>
      </c>
      <c r="B152" s="115">
        <v>41503</v>
      </c>
      <c r="E152" s="68" t="s">
        <v>48</v>
      </c>
    </row>
    <row r="153" spans="1:5">
      <c r="A153" s="115">
        <v>41496</v>
      </c>
      <c r="B153" s="115">
        <v>41503</v>
      </c>
      <c r="E153" s="68" t="s">
        <v>48</v>
      </c>
    </row>
    <row r="154" spans="1:5">
      <c r="A154" s="115">
        <v>41496</v>
      </c>
      <c r="B154" s="115">
        <v>41503</v>
      </c>
      <c r="E154" s="68" t="s">
        <v>48</v>
      </c>
    </row>
    <row r="155" spans="1:5">
      <c r="A155" s="115">
        <v>41496</v>
      </c>
      <c r="B155" s="115">
        <v>41503</v>
      </c>
      <c r="E155" s="68" t="s">
        <v>48</v>
      </c>
    </row>
    <row r="156" spans="1:5">
      <c r="A156" s="115">
        <v>41496</v>
      </c>
      <c r="B156" s="115">
        <v>41503</v>
      </c>
      <c r="E156" s="68" t="s">
        <v>48</v>
      </c>
    </row>
    <row r="157" spans="1:5">
      <c r="A157" s="116">
        <v>41503</v>
      </c>
      <c r="B157" s="116">
        <v>41510</v>
      </c>
      <c r="E157" s="68" t="s">
        <v>49</v>
      </c>
    </row>
    <row r="158" spans="1:5">
      <c r="A158" s="116">
        <v>41503</v>
      </c>
      <c r="B158" s="116">
        <v>41510</v>
      </c>
      <c r="E158" s="68" t="s">
        <v>49</v>
      </c>
    </row>
    <row r="159" spans="1:5">
      <c r="A159" s="116">
        <v>41503</v>
      </c>
      <c r="B159" s="116">
        <v>41510</v>
      </c>
      <c r="E159" s="68" t="s">
        <v>49</v>
      </c>
    </row>
    <row r="160" spans="1:5">
      <c r="A160" s="116">
        <v>41503</v>
      </c>
      <c r="B160" s="116">
        <v>41510</v>
      </c>
      <c r="E160" s="68" t="s">
        <v>49</v>
      </c>
    </row>
    <row r="161" spans="1:5">
      <c r="A161" s="116">
        <v>41503</v>
      </c>
      <c r="B161" s="116">
        <v>41510</v>
      </c>
      <c r="E161" s="68" t="s">
        <v>49</v>
      </c>
    </row>
    <row r="162" spans="1:5">
      <c r="A162" s="116">
        <v>41503</v>
      </c>
      <c r="B162" s="116">
        <v>41510</v>
      </c>
      <c r="E162" s="68" t="s">
        <v>49</v>
      </c>
    </row>
    <row r="163" spans="1:5">
      <c r="A163" s="116">
        <v>41503</v>
      </c>
      <c r="B163" s="116">
        <v>41510</v>
      </c>
      <c r="E163" s="68" t="s">
        <v>49</v>
      </c>
    </row>
    <row r="164" spans="1:5">
      <c r="A164" s="116">
        <v>41503</v>
      </c>
      <c r="B164" s="116">
        <v>41510</v>
      </c>
      <c r="E164" s="68" t="s">
        <v>49</v>
      </c>
    </row>
    <row r="165" spans="1:5">
      <c r="A165" s="116">
        <v>41503</v>
      </c>
      <c r="B165" s="116">
        <v>41510</v>
      </c>
      <c r="E165" s="68" t="s">
        <v>49</v>
      </c>
    </row>
    <row r="166" spans="1:5">
      <c r="A166" s="116">
        <v>41503</v>
      </c>
      <c r="B166" s="116">
        <v>41510</v>
      </c>
      <c r="E166" s="68" t="s">
        <v>49</v>
      </c>
    </row>
    <row r="167" spans="1:5">
      <c r="A167" s="116">
        <v>41503</v>
      </c>
      <c r="B167" s="116">
        <v>41510</v>
      </c>
      <c r="E167" s="68" t="s">
        <v>49</v>
      </c>
    </row>
    <row r="168" spans="1:5">
      <c r="A168" s="116">
        <v>41503</v>
      </c>
      <c r="B168" s="116">
        <v>41510</v>
      </c>
      <c r="E168" s="68" t="s">
        <v>49</v>
      </c>
    </row>
    <row r="169" spans="1:5">
      <c r="A169" s="105">
        <v>41510</v>
      </c>
      <c r="B169" s="105">
        <v>41517</v>
      </c>
      <c r="E169" s="68" t="s">
        <v>50</v>
      </c>
    </row>
    <row r="170" spans="1:5">
      <c r="A170" s="105">
        <v>41510</v>
      </c>
      <c r="B170" s="105">
        <v>41517</v>
      </c>
      <c r="E170" s="68" t="s">
        <v>50</v>
      </c>
    </row>
    <row r="171" spans="1:5">
      <c r="A171" s="105">
        <v>41510</v>
      </c>
      <c r="B171" s="105">
        <v>41517</v>
      </c>
      <c r="E171" s="68" t="s">
        <v>50</v>
      </c>
    </row>
    <row r="172" spans="1:5">
      <c r="A172" s="105">
        <v>41510</v>
      </c>
      <c r="B172" s="105">
        <v>41517</v>
      </c>
      <c r="E172" s="68" t="s">
        <v>50</v>
      </c>
    </row>
    <row r="173" spans="1:5">
      <c r="A173" s="105">
        <v>41510</v>
      </c>
      <c r="B173" s="105">
        <v>41517</v>
      </c>
      <c r="E173" s="68" t="s">
        <v>50</v>
      </c>
    </row>
    <row r="174" spans="1:5">
      <c r="A174" s="105">
        <v>41510</v>
      </c>
      <c r="B174" s="105">
        <v>41517</v>
      </c>
      <c r="E174" s="68" t="s">
        <v>50</v>
      </c>
    </row>
    <row r="175" spans="1:5">
      <c r="A175" s="105">
        <v>41510</v>
      </c>
      <c r="B175" s="105">
        <v>41517</v>
      </c>
      <c r="E175" s="68" t="s">
        <v>50</v>
      </c>
    </row>
    <row r="176" spans="1:5">
      <c r="A176" s="105">
        <v>41510</v>
      </c>
      <c r="B176" s="105">
        <v>41517</v>
      </c>
      <c r="E176" s="68" t="s">
        <v>50</v>
      </c>
    </row>
    <row r="177" spans="1:5">
      <c r="A177" s="105">
        <v>41510</v>
      </c>
      <c r="B177" s="105">
        <v>41517</v>
      </c>
      <c r="E177" s="68" t="s">
        <v>50</v>
      </c>
    </row>
    <row r="178" spans="1:5">
      <c r="A178" s="105">
        <v>41510</v>
      </c>
      <c r="B178" s="105">
        <v>41517</v>
      </c>
      <c r="E178" s="68" t="s">
        <v>50</v>
      </c>
    </row>
    <row r="179" spans="1:5">
      <c r="A179" s="105">
        <v>41510</v>
      </c>
      <c r="B179" s="105">
        <v>41517</v>
      </c>
      <c r="E179" s="68" t="s">
        <v>50</v>
      </c>
    </row>
    <row r="180" spans="1:5">
      <c r="A180" s="105">
        <v>41510</v>
      </c>
      <c r="B180" s="105">
        <v>41517</v>
      </c>
      <c r="E180" s="68" t="s">
        <v>50</v>
      </c>
    </row>
    <row r="181" spans="1:5">
      <c r="A181" s="105">
        <v>41510</v>
      </c>
      <c r="B181" s="105">
        <v>41517</v>
      </c>
      <c r="E181" s="68" t="s">
        <v>50</v>
      </c>
    </row>
    <row r="182" spans="1:5">
      <c r="A182" s="112">
        <v>41517</v>
      </c>
      <c r="B182" s="112">
        <v>41524</v>
      </c>
      <c r="E182" s="68" t="s">
        <v>51</v>
      </c>
    </row>
    <row r="183" spans="1:5">
      <c r="A183" s="112">
        <v>41517</v>
      </c>
      <c r="B183" s="112">
        <v>41524</v>
      </c>
      <c r="E183" s="68" t="s">
        <v>51</v>
      </c>
    </row>
    <row r="184" spans="1:5">
      <c r="A184" s="112">
        <v>41517</v>
      </c>
      <c r="B184" s="112">
        <v>41524</v>
      </c>
      <c r="E184" s="68" t="s">
        <v>51</v>
      </c>
    </row>
    <row r="185" spans="1:5">
      <c r="A185" s="112">
        <v>41517</v>
      </c>
      <c r="B185" s="112">
        <v>41524</v>
      </c>
      <c r="E185" s="68" t="s">
        <v>51</v>
      </c>
    </row>
    <row r="186" spans="1:5">
      <c r="A186" s="112">
        <v>41517</v>
      </c>
      <c r="B186" s="112">
        <v>41524</v>
      </c>
      <c r="E186" s="68" t="s">
        <v>51</v>
      </c>
    </row>
    <row r="187" spans="1:5">
      <c r="A187" s="112">
        <v>41517</v>
      </c>
      <c r="B187" s="112">
        <v>41524</v>
      </c>
      <c r="E187" s="68" t="s">
        <v>51</v>
      </c>
    </row>
    <row r="188" spans="1:5">
      <c r="A188" s="112">
        <v>41517</v>
      </c>
      <c r="B188" s="112">
        <v>41524</v>
      </c>
      <c r="E188" s="68" t="s">
        <v>51</v>
      </c>
    </row>
    <row r="189" spans="1:5">
      <c r="A189" s="112">
        <v>41517</v>
      </c>
      <c r="B189" s="112">
        <v>41524</v>
      </c>
      <c r="E189" s="68" t="s">
        <v>51</v>
      </c>
    </row>
    <row r="190" spans="1:5">
      <c r="A190" s="112">
        <v>41517</v>
      </c>
      <c r="B190" s="112">
        <v>41524</v>
      </c>
      <c r="E190" s="68" t="s">
        <v>51</v>
      </c>
    </row>
    <row r="191" spans="1:5">
      <c r="A191" s="112">
        <v>41517</v>
      </c>
      <c r="B191" s="112">
        <v>41524</v>
      </c>
      <c r="E191" s="68" t="s">
        <v>51</v>
      </c>
    </row>
    <row r="192" spans="1:5">
      <c r="A192" s="112">
        <v>41517</v>
      </c>
      <c r="B192" s="112">
        <v>41524</v>
      </c>
      <c r="E192" s="68" t="s">
        <v>51</v>
      </c>
    </row>
    <row r="193" spans="1:5">
      <c r="A193" s="112">
        <v>41517</v>
      </c>
      <c r="B193" s="112">
        <v>41524</v>
      </c>
      <c r="E193" s="68" t="s">
        <v>51</v>
      </c>
    </row>
    <row r="194" spans="1:5">
      <c r="A194" s="112">
        <v>41517</v>
      </c>
      <c r="B194" s="112">
        <v>41524</v>
      </c>
      <c r="E194" s="68" t="s">
        <v>51</v>
      </c>
    </row>
    <row r="195" spans="1:5">
      <c r="A195" s="117">
        <v>41524</v>
      </c>
      <c r="B195" s="117">
        <v>41531</v>
      </c>
      <c r="E195" s="68" t="s">
        <v>52</v>
      </c>
    </row>
    <row r="196" spans="1:5">
      <c r="A196" s="117">
        <v>41524</v>
      </c>
      <c r="B196" s="117">
        <v>41531</v>
      </c>
      <c r="E196" s="68" t="s">
        <v>52</v>
      </c>
    </row>
    <row r="197" spans="1:5">
      <c r="A197" s="117">
        <v>41524</v>
      </c>
      <c r="B197" s="117">
        <v>41531</v>
      </c>
      <c r="E197" s="68" t="s">
        <v>52</v>
      </c>
    </row>
    <row r="198" spans="1:5">
      <c r="A198" s="117">
        <v>41524</v>
      </c>
      <c r="B198" s="117">
        <v>41531</v>
      </c>
      <c r="E198" s="68" t="s">
        <v>52</v>
      </c>
    </row>
    <row r="199" spans="1:5">
      <c r="A199" s="117">
        <v>41524</v>
      </c>
      <c r="B199" s="117">
        <v>41531</v>
      </c>
      <c r="E199" s="68" t="s">
        <v>52</v>
      </c>
    </row>
    <row r="200" spans="1:5">
      <c r="A200" s="117">
        <v>41524</v>
      </c>
      <c r="B200" s="117">
        <v>41531</v>
      </c>
      <c r="E200" s="68" t="s">
        <v>52</v>
      </c>
    </row>
    <row r="201" spans="1:5">
      <c r="A201" s="117">
        <v>41524</v>
      </c>
      <c r="B201" s="117">
        <v>41531</v>
      </c>
      <c r="E201" s="68" t="s">
        <v>52</v>
      </c>
    </row>
    <row r="202" spans="1:5">
      <c r="A202" s="117">
        <v>41524</v>
      </c>
      <c r="B202" s="117">
        <v>41531</v>
      </c>
      <c r="E202" s="68" t="s">
        <v>52</v>
      </c>
    </row>
    <row r="203" spans="1:5">
      <c r="A203" s="117">
        <v>41524</v>
      </c>
      <c r="B203" s="117">
        <v>41531</v>
      </c>
      <c r="E203" s="68" t="s">
        <v>52</v>
      </c>
    </row>
    <row r="204" spans="1:5">
      <c r="A204" s="117">
        <v>41524</v>
      </c>
      <c r="B204" s="117">
        <v>41531</v>
      </c>
      <c r="E204" s="68" t="s">
        <v>52</v>
      </c>
    </row>
    <row r="205" spans="1:5">
      <c r="A205" s="117">
        <v>41524</v>
      </c>
      <c r="B205" s="117">
        <v>41531</v>
      </c>
      <c r="E205" s="68" t="s">
        <v>52</v>
      </c>
    </row>
    <row r="206" spans="1:5">
      <c r="A206" s="117">
        <v>41524</v>
      </c>
      <c r="B206" s="117">
        <v>41531</v>
      </c>
      <c r="E206" s="68" t="s">
        <v>52</v>
      </c>
    </row>
    <row r="207" spans="1:5">
      <c r="A207" s="117">
        <v>41524</v>
      </c>
      <c r="B207" s="117">
        <v>41531</v>
      </c>
      <c r="E207" s="68" t="s">
        <v>52</v>
      </c>
    </row>
    <row r="208" spans="1:5">
      <c r="A208" s="119">
        <v>41531</v>
      </c>
      <c r="B208" s="119">
        <v>41538</v>
      </c>
      <c r="E208" s="68" t="s">
        <v>53</v>
      </c>
    </row>
    <row r="209" spans="1:5">
      <c r="A209" s="119">
        <v>41531</v>
      </c>
      <c r="B209" s="119">
        <v>41538</v>
      </c>
      <c r="E209" s="68" t="s">
        <v>53</v>
      </c>
    </row>
    <row r="210" spans="1:5">
      <c r="A210" s="119">
        <v>41531</v>
      </c>
      <c r="B210" s="119">
        <v>41538</v>
      </c>
      <c r="E210" s="68" t="s">
        <v>53</v>
      </c>
    </row>
    <row r="211" spans="1:5">
      <c r="A211" s="119">
        <v>41531</v>
      </c>
      <c r="B211" s="119">
        <v>41538</v>
      </c>
      <c r="E211" s="68" t="s">
        <v>53</v>
      </c>
    </row>
    <row r="212" spans="1:5">
      <c r="A212" s="119">
        <v>41531</v>
      </c>
      <c r="B212" s="119">
        <v>41538</v>
      </c>
      <c r="E212" s="68" t="s">
        <v>53</v>
      </c>
    </row>
    <row r="213" spans="1:5">
      <c r="A213" s="119">
        <v>41531</v>
      </c>
      <c r="B213" s="119">
        <v>41538</v>
      </c>
      <c r="E213" s="68" t="s">
        <v>53</v>
      </c>
    </row>
    <row r="214" spans="1:5">
      <c r="A214" s="119">
        <v>41531</v>
      </c>
      <c r="B214" s="119">
        <v>41538</v>
      </c>
      <c r="E214" s="68" t="s">
        <v>53</v>
      </c>
    </row>
    <row r="215" spans="1:5">
      <c r="A215" s="119">
        <v>41531</v>
      </c>
      <c r="B215" s="119">
        <v>41538</v>
      </c>
      <c r="E215" s="68" t="s">
        <v>53</v>
      </c>
    </row>
    <row r="216" spans="1:5">
      <c r="A216" s="119">
        <v>41531</v>
      </c>
      <c r="B216" s="119">
        <v>41538</v>
      </c>
      <c r="E216" s="68" t="s">
        <v>53</v>
      </c>
    </row>
    <row r="217" spans="1:5">
      <c r="A217" s="119">
        <v>41531</v>
      </c>
      <c r="B217" s="119">
        <v>41538</v>
      </c>
      <c r="E217" s="68" t="s">
        <v>53</v>
      </c>
    </row>
    <row r="218" spans="1:5">
      <c r="A218" s="119">
        <v>41531</v>
      </c>
      <c r="B218" s="119">
        <v>41538</v>
      </c>
      <c r="E218" s="68" t="s">
        <v>53</v>
      </c>
    </row>
    <row r="219" spans="1:5">
      <c r="A219" s="119">
        <v>41531</v>
      </c>
      <c r="B219" s="119">
        <v>41538</v>
      </c>
      <c r="E219" s="68" t="s">
        <v>53</v>
      </c>
    </row>
    <row r="220" spans="1:5">
      <c r="A220" s="104">
        <v>41538</v>
      </c>
      <c r="B220" s="104">
        <v>41545</v>
      </c>
      <c r="E220" s="68" t="s">
        <v>54</v>
      </c>
    </row>
    <row r="221" spans="1:5">
      <c r="A221" s="104">
        <v>41538</v>
      </c>
      <c r="B221" s="104">
        <v>41545</v>
      </c>
      <c r="E221" s="68" t="s">
        <v>54</v>
      </c>
    </row>
    <row r="222" spans="1:5">
      <c r="A222" s="104">
        <v>41538</v>
      </c>
      <c r="B222" s="104">
        <v>41545</v>
      </c>
      <c r="E222" s="68" t="s">
        <v>54</v>
      </c>
    </row>
    <row r="223" spans="1:5">
      <c r="A223" s="104">
        <v>41538</v>
      </c>
      <c r="B223" s="104">
        <v>41545</v>
      </c>
      <c r="E223" s="68" t="s">
        <v>54</v>
      </c>
    </row>
    <row r="224" spans="1:5">
      <c r="A224" s="104">
        <v>41538</v>
      </c>
      <c r="B224" s="104">
        <v>41545</v>
      </c>
      <c r="E224" s="68" t="s">
        <v>54</v>
      </c>
    </row>
    <row r="225" spans="1:5">
      <c r="A225" s="104">
        <v>41538</v>
      </c>
      <c r="B225" s="104">
        <v>41545</v>
      </c>
      <c r="E225" s="68" t="s">
        <v>54</v>
      </c>
    </row>
    <row r="226" spans="1:5">
      <c r="A226" s="104">
        <v>41538</v>
      </c>
      <c r="B226" s="104">
        <v>41545</v>
      </c>
      <c r="E226" s="68" t="s">
        <v>54</v>
      </c>
    </row>
    <row r="227" spans="1:5">
      <c r="A227" s="104">
        <v>41538</v>
      </c>
      <c r="B227" s="104">
        <v>41545</v>
      </c>
      <c r="E227" s="68" t="s">
        <v>54</v>
      </c>
    </row>
    <row r="228" spans="1:5">
      <c r="A228" s="104">
        <v>41538</v>
      </c>
      <c r="B228" s="104">
        <v>41545</v>
      </c>
      <c r="E228" s="68" t="s">
        <v>54</v>
      </c>
    </row>
    <row r="229" spans="1:5">
      <c r="A229" s="104">
        <v>41538</v>
      </c>
      <c r="B229" s="104">
        <v>41545</v>
      </c>
      <c r="E229" s="68" t="s">
        <v>54</v>
      </c>
    </row>
    <row r="230" spans="1:5">
      <c r="A230" s="104">
        <v>41538</v>
      </c>
      <c r="B230" s="104">
        <v>41545</v>
      </c>
      <c r="E230" s="68" t="s">
        <v>54</v>
      </c>
    </row>
    <row r="231" spans="1:5">
      <c r="A231" s="104">
        <v>41538</v>
      </c>
      <c r="B231" s="104">
        <v>41545</v>
      </c>
      <c r="E231" s="68" t="s">
        <v>54</v>
      </c>
    </row>
    <row r="232" spans="1:5">
      <c r="A232" s="114">
        <v>41545</v>
      </c>
      <c r="B232" s="114">
        <v>41552</v>
      </c>
      <c r="E232" s="68" t="s">
        <v>55</v>
      </c>
    </row>
    <row r="233" spans="1:5">
      <c r="A233" s="114">
        <v>41545</v>
      </c>
      <c r="B233" s="114">
        <v>41552</v>
      </c>
      <c r="E233" s="68" t="s">
        <v>55</v>
      </c>
    </row>
    <row r="234" spans="1:5">
      <c r="A234" s="114">
        <v>41545</v>
      </c>
      <c r="B234" s="114">
        <v>41552</v>
      </c>
      <c r="E234" s="68" t="s">
        <v>55</v>
      </c>
    </row>
    <row r="235" spans="1:5">
      <c r="A235" s="114">
        <v>41545</v>
      </c>
      <c r="B235" s="114">
        <v>41552</v>
      </c>
      <c r="E235" s="68" t="s">
        <v>55</v>
      </c>
    </row>
    <row r="236" spans="1:5">
      <c r="A236" s="114">
        <v>41545</v>
      </c>
      <c r="B236" s="114">
        <v>41552</v>
      </c>
      <c r="E236" s="68" t="s">
        <v>55</v>
      </c>
    </row>
    <row r="237" spans="1:5">
      <c r="A237" s="114">
        <v>41545</v>
      </c>
      <c r="B237" s="114">
        <v>41552</v>
      </c>
      <c r="E237" s="68" t="s">
        <v>55</v>
      </c>
    </row>
    <row r="238" spans="1:5">
      <c r="A238" s="114">
        <v>41545</v>
      </c>
      <c r="B238" s="114">
        <v>41552</v>
      </c>
      <c r="E238" s="68" t="s">
        <v>55</v>
      </c>
    </row>
    <row r="239" spans="1:5">
      <c r="A239" s="114">
        <v>41545</v>
      </c>
      <c r="B239" s="114">
        <v>41552</v>
      </c>
      <c r="E239" s="68" t="s">
        <v>55</v>
      </c>
    </row>
    <row r="240" spans="1:5">
      <c r="A240" s="114">
        <v>41545</v>
      </c>
      <c r="B240" s="114">
        <v>41552</v>
      </c>
      <c r="E240" s="68" t="s">
        <v>55</v>
      </c>
    </row>
    <row r="241" spans="1:5">
      <c r="A241" s="114">
        <v>41545</v>
      </c>
      <c r="B241" s="114">
        <v>41552</v>
      </c>
      <c r="E241" s="68" t="s">
        <v>55</v>
      </c>
    </row>
    <row r="242" spans="1:5">
      <c r="A242" s="114">
        <v>41545</v>
      </c>
      <c r="B242" s="114">
        <v>41552</v>
      </c>
      <c r="E242" s="68" t="s">
        <v>55</v>
      </c>
    </row>
    <row r="243" spans="1:5">
      <c r="A243" s="114">
        <v>41545</v>
      </c>
      <c r="B243" s="114">
        <v>41552</v>
      </c>
      <c r="E243" s="68" t="s">
        <v>55</v>
      </c>
    </row>
    <row r="244" spans="1:5">
      <c r="A244" s="112">
        <v>41552</v>
      </c>
      <c r="B244" s="112">
        <v>41559</v>
      </c>
      <c r="E244" s="68" t="s">
        <v>56</v>
      </c>
    </row>
    <row r="245" spans="1:5">
      <c r="A245" s="112">
        <v>41552</v>
      </c>
      <c r="B245" s="112">
        <v>41559</v>
      </c>
      <c r="E245" s="68" t="s">
        <v>56</v>
      </c>
    </row>
    <row r="246" spans="1:5">
      <c r="A246" s="112">
        <v>41552</v>
      </c>
      <c r="B246" s="112">
        <v>41559</v>
      </c>
      <c r="E246" s="68" t="s">
        <v>56</v>
      </c>
    </row>
    <row r="247" spans="1:5">
      <c r="A247" s="112">
        <v>41552</v>
      </c>
      <c r="B247" s="112">
        <v>41559</v>
      </c>
      <c r="E247" s="68" t="s">
        <v>56</v>
      </c>
    </row>
    <row r="248" spans="1:5">
      <c r="A248" s="112">
        <v>41552</v>
      </c>
      <c r="B248" s="112">
        <v>41559</v>
      </c>
      <c r="E248" s="68" t="s">
        <v>56</v>
      </c>
    </row>
    <row r="249" spans="1:5">
      <c r="A249" s="112">
        <v>41552</v>
      </c>
      <c r="B249" s="112">
        <v>41559</v>
      </c>
      <c r="E249" s="68" t="s">
        <v>56</v>
      </c>
    </row>
    <row r="250" spans="1:5">
      <c r="A250" s="112">
        <v>41552</v>
      </c>
      <c r="B250" s="112">
        <v>41559</v>
      </c>
      <c r="E250" s="68" t="s">
        <v>56</v>
      </c>
    </row>
    <row r="251" spans="1:5">
      <c r="A251" s="112">
        <v>41552</v>
      </c>
      <c r="B251" s="112">
        <v>41559</v>
      </c>
      <c r="E251" s="68" t="s">
        <v>56</v>
      </c>
    </row>
    <row r="252" spans="1:5">
      <c r="A252" s="112">
        <v>41552</v>
      </c>
      <c r="B252" s="112">
        <v>41559</v>
      </c>
      <c r="E252" s="68" t="s">
        <v>56</v>
      </c>
    </row>
    <row r="253" spans="1:5">
      <c r="A253" s="112">
        <v>41552</v>
      </c>
      <c r="B253" s="112">
        <v>41559</v>
      </c>
      <c r="E253" s="68" t="s">
        <v>56</v>
      </c>
    </row>
    <row r="254" spans="1:5">
      <c r="A254" s="112">
        <v>41552</v>
      </c>
      <c r="B254" s="112">
        <v>41559</v>
      </c>
      <c r="E254" s="68" t="s">
        <v>56</v>
      </c>
    </row>
    <row r="255" spans="1:5">
      <c r="A255" s="112">
        <v>41552</v>
      </c>
      <c r="B255" s="112">
        <v>41559</v>
      </c>
      <c r="E255" s="68" t="s">
        <v>56</v>
      </c>
    </row>
    <row r="256" spans="1:5">
      <c r="A256" s="118">
        <v>41559</v>
      </c>
      <c r="B256" s="118">
        <v>41566</v>
      </c>
      <c r="E256" s="68" t="s">
        <v>57</v>
      </c>
    </row>
    <row r="257" spans="1:5">
      <c r="A257" s="118">
        <v>41559</v>
      </c>
      <c r="B257" s="118">
        <v>41566</v>
      </c>
      <c r="E257" s="68" t="s">
        <v>57</v>
      </c>
    </row>
    <row r="258" spans="1:5">
      <c r="A258" s="118">
        <v>41559</v>
      </c>
      <c r="B258" s="118">
        <v>41566</v>
      </c>
      <c r="E258" s="68" t="s">
        <v>57</v>
      </c>
    </row>
    <row r="259" spans="1:5">
      <c r="A259" s="118">
        <v>41559</v>
      </c>
      <c r="B259" s="118">
        <v>41566</v>
      </c>
      <c r="E259" s="68" t="s">
        <v>57</v>
      </c>
    </row>
    <row r="260" spans="1:5">
      <c r="A260" s="118">
        <v>41559</v>
      </c>
      <c r="B260" s="118">
        <v>41566</v>
      </c>
      <c r="E260" s="68" t="s">
        <v>57</v>
      </c>
    </row>
    <row r="261" spans="1:5">
      <c r="A261" s="118">
        <v>41559</v>
      </c>
      <c r="B261" s="118">
        <v>41566</v>
      </c>
      <c r="E261" s="68" t="s">
        <v>57</v>
      </c>
    </row>
    <row r="262" spans="1:5">
      <c r="A262" s="118">
        <v>41559</v>
      </c>
      <c r="B262" s="118">
        <v>41566</v>
      </c>
      <c r="E262" s="68" t="s">
        <v>57</v>
      </c>
    </row>
    <row r="263" spans="1:5">
      <c r="A263" s="118">
        <v>41559</v>
      </c>
      <c r="B263" s="118">
        <v>41566</v>
      </c>
      <c r="E263" s="68" t="s">
        <v>57</v>
      </c>
    </row>
    <row r="264" spans="1:5">
      <c r="A264" s="118">
        <v>41559</v>
      </c>
      <c r="B264" s="118">
        <v>41566</v>
      </c>
      <c r="E264" s="68" t="s">
        <v>57</v>
      </c>
    </row>
    <row r="265" spans="1:5">
      <c r="A265" s="118">
        <v>41559</v>
      </c>
      <c r="B265" s="118">
        <v>41566</v>
      </c>
      <c r="E265" s="68" t="s">
        <v>57</v>
      </c>
    </row>
    <row r="266" spans="1:5">
      <c r="A266" s="118">
        <v>41559</v>
      </c>
      <c r="B266" s="118">
        <v>41566</v>
      </c>
      <c r="E266" s="68" t="s">
        <v>57</v>
      </c>
    </row>
    <row r="267" spans="1:5">
      <c r="A267" s="118">
        <v>41559</v>
      </c>
      <c r="B267" s="118">
        <v>41566</v>
      </c>
      <c r="E267" s="68" t="s">
        <v>57</v>
      </c>
    </row>
    <row r="268" spans="1:5">
      <c r="A268" s="120">
        <v>41566</v>
      </c>
      <c r="B268" s="120">
        <v>41573</v>
      </c>
      <c r="E268" s="68" t="s">
        <v>58</v>
      </c>
    </row>
    <row r="269" spans="1:5">
      <c r="A269" s="120">
        <v>41566</v>
      </c>
      <c r="B269" s="120">
        <v>41573</v>
      </c>
      <c r="E269" s="68" t="s">
        <v>58</v>
      </c>
    </row>
    <row r="270" spans="1:5">
      <c r="A270" s="120">
        <v>41566</v>
      </c>
      <c r="B270" s="120">
        <v>41573</v>
      </c>
      <c r="E270" s="68" t="s">
        <v>58</v>
      </c>
    </row>
    <row r="271" spans="1:5">
      <c r="A271" s="120">
        <v>41566</v>
      </c>
      <c r="B271" s="120">
        <v>41573</v>
      </c>
      <c r="E271" s="68" t="s">
        <v>58</v>
      </c>
    </row>
    <row r="272" spans="1:5">
      <c r="A272" s="120">
        <v>41566</v>
      </c>
      <c r="B272" s="120">
        <v>41573</v>
      </c>
      <c r="E272" s="68" t="s">
        <v>58</v>
      </c>
    </row>
    <row r="273" spans="1:5">
      <c r="A273" s="120">
        <v>41566</v>
      </c>
      <c r="B273" s="120">
        <v>41573</v>
      </c>
      <c r="E273" s="68" t="s">
        <v>58</v>
      </c>
    </row>
    <row r="274" spans="1:5">
      <c r="A274" s="120">
        <v>41566</v>
      </c>
      <c r="B274" s="120">
        <v>41573</v>
      </c>
      <c r="E274" s="68" t="s">
        <v>58</v>
      </c>
    </row>
    <row r="275" spans="1:5">
      <c r="A275" s="120">
        <v>41566</v>
      </c>
      <c r="B275" s="120">
        <v>41573</v>
      </c>
      <c r="E275" s="68" t="s">
        <v>58</v>
      </c>
    </row>
    <row r="276" spans="1:5">
      <c r="A276" s="120">
        <v>41566</v>
      </c>
      <c r="B276" s="120">
        <v>41573</v>
      </c>
      <c r="E276" s="68" t="s">
        <v>58</v>
      </c>
    </row>
    <row r="277" spans="1:5">
      <c r="A277" s="120">
        <v>41566</v>
      </c>
      <c r="B277" s="120">
        <v>41573</v>
      </c>
      <c r="E277" s="68" t="s">
        <v>58</v>
      </c>
    </row>
    <row r="278" spans="1:5">
      <c r="A278" s="120">
        <v>41566</v>
      </c>
      <c r="B278" s="120">
        <v>41573</v>
      </c>
      <c r="E278" s="68" t="s">
        <v>58</v>
      </c>
    </row>
    <row r="279" spans="1:5">
      <c r="A279" s="120">
        <v>41566</v>
      </c>
      <c r="B279" s="120">
        <v>41573</v>
      </c>
      <c r="E279" s="6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Agence</vt:lpstr>
      <vt:lpstr>Us</vt:lpstr>
      <vt:lpstr>cars location</vt:lpstr>
      <vt:lpstr>Cars calcul</vt:lpstr>
      <vt:lpstr>Pointage logement</vt:lpstr>
      <vt:lpstr>insurance</vt:lpstr>
      <vt:lpstr>Capacity</vt:lpstr>
      <vt:lpstr>Data dates</vt:lpstr>
      <vt:lpstr>fortcms</vt:lpstr>
      <vt:lpstr>Apsedes</vt:lpstr>
      <vt:lpstr>Faros</vt:lpstr>
      <vt:lpstr>Helena</vt:lpstr>
      <vt:lpstr>Liocharis</vt:lpstr>
      <vt:lpstr>ListCars</vt:lpstr>
      <vt:lpstr>ListeA</vt:lpstr>
      <vt:lpstr>ListeB</vt:lpstr>
      <vt:lpstr>ListeC</vt:lpstr>
      <vt:lpstr>Logoras</vt:lpstr>
      <vt:lpstr>Lucky</vt:lpstr>
      <vt:lpstr>Nostos</vt:lpstr>
      <vt:lpstr>Ocean</vt:lpstr>
      <vt:lpstr>Ourania</vt:lpstr>
      <vt:lpstr>Pernari</vt:lpstr>
      <vt:lpstr>Stalaktites</vt:lpstr>
      <vt:lpstr>Summer</vt:lpstr>
      <vt:lpstr>Tariflow</vt:lpstr>
    </vt:vector>
  </TitlesOfParts>
  <Company>Project-OS.org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</dc:creator>
  <cp:lastModifiedBy>Nassim</cp:lastModifiedBy>
  <dcterms:created xsi:type="dcterms:W3CDTF">2013-04-26T06:34:11Z</dcterms:created>
  <dcterms:modified xsi:type="dcterms:W3CDTF">2013-04-30T16:09:22Z</dcterms:modified>
</cp:coreProperties>
</file>